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5.xml" ContentType="application/vnd.openxmlformats-officedocument.spreadsheetml.chartsheet+xml"/>
  <Override PartName="/xl/chartsheets/sheet6.xml" ContentType="application/vnd.openxmlformats-officedocument.spreadsheetml.chartsheet+xml"/>
  <Override PartName="/xl/worksheets/sheet12.xml" ContentType="application/vnd.openxmlformats-officedocument.spreadsheetml.worksheet+xml"/>
  <Override PartName="/xl/chartsheets/sheet7.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chartsheets/sheet8.xml" ContentType="application/vnd.openxmlformats-officedocument.spreadsheetml.chartsheet+xml"/>
  <Override PartName="/xl/chartsheets/sheet9.xml" ContentType="application/vnd.openxmlformats-officedocument.spreadsheetml.chart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chartsheets/sheet10.xml" ContentType="application/vnd.openxmlformats-officedocument.spreadsheetml.chart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ml.chartshapes+xml"/>
  <Override PartName="/xl/drawings/drawing6.xml" ContentType="application/vnd.openxmlformats-officedocument.drawing+xml"/>
  <Override PartName="/xl/charts/chart3.xml" ContentType="application/vnd.openxmlformats-officedocument.drawingml.chart+xml"/>
  <Override PartName="/xl/drawings/drawing7.xml" ContentType="application/vnd.openxmlformats-officedocument.drawingml.chartshapes+xml"/>
  <Override PartName="/xl/drawings/drawing8.xml" ContentType="application/vnd.openxmlformats-officedocument.drawing+xml"/>
  <Override PartName="/xl/charts/chart4.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charts/chart5.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harts/chart6.xml" ContentType="application/vnd.openxmlformats-officedocument.drawingml.chart+xml"/>
  <Override PartName="/xl/drawings/drawing13.xml" ContentType="application/vnd.openxmlformats-officedocument.drawingml.chartshapes+xml"/>
  <Override PartName="/xl/drawings/drawing14.xml" ContentType="application/vnd.openxmlformats-officedocument.drawing+xml"/>
  <Override PartName="/xl/charts/chart7.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8.xml" ContentType="application/vnd.openxmlformats-officedocument.drawingml.chart+xml"/>
  <Override PartName="/xl/drawings/drawing17.xml" ContentType="application/vnd.openxmlformats-officedocument.drawingml.chartshapes+xml"/>
  <Override PartName="/xl/drawings/drawing18.xml" ContentType="application/vnd.openxmlformats-officedocument.drawing+xml"/>
  <Override PartName="/xl/charts/chart9.xml" ContentType="application/vnd.openxmlformats-officedocument.drawingml.chart+xml"/>
  <Override PartName="/xl/drawings/drawing19.xml" ContentType="application/vnd.openxmlformats-officedocument.drawingml.chartshapes+xml"/>
  <Override PartName="/xl/drawings/drawing20.xml" ContentType="application/vnd.openxmlformats-officedocument.drawing+xml"/>
  <Override PartName="/xl/charts/chart10.xml" ContentType="application/vnd.openxmlformats-officedocument.drawingml.chart+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codeName="ThisWorkbook" defaultThemeVersion="124226"/>
  <mc:AlternateContent xmlns:mc="http://schemas.openxmlformats.org/markup-compatibility/2006">
    <mc:Choice Requires="x15">
      <x15ac:absPath xmlns:x15ac="http://schemas.microsoft.com/office/spreadsheetml/2010/11/ac" url="https://d.docs.live.net/e86611878fe8d091/Desktop/"/>
    </mc:Choice>
  </mc:AlternateContent>
  <xr:revisionPtr revIDLastSave="0" documentId="8_{DD5780C6-DBEF-4CA4-8335-E3959636D79B}" xr6:coauthVersionLast="47" xr6:coauthVersionMax="47" xr10:uidLastSave="{00000000-0000-0000-0000-000000000000}"/>
  <bookViews>
    <workbookView xWindow="-120" yWindow="-120" windowWidth="24240" windowHeight="13020" tabRatio="854" activeTab="3" xr2:uid="{00000000-000D-0000-FFFF-FFFF00000000}"/>
  </bookViews>
  <sheets>
    <sheet name="Chart R-1 Zones" sheetId="86" r:id="rId1"/>
    <sheet name="Table 2024 April Bills" sheetId="119" r:id="rId2"/>
    <sheet name="Rate Case Res R1 Rates" sheetId="102" state="hidden" r:id="rId3"/>
    <sheet name="Chart Res R1 (2)" sheetId="120" r:id="rId4"/>
    <sheet name="Calcs Res R1 Rates" sheetId="110" r:id="rId5"/>
    <sheet name="XXX" sheetId="112" state="hidden" r:id="rId6"/>
    <sheet name="XXXX" sheetId="100" state="hidden" r:id="rId7"/>
    <sheet name="R1 Case v Act Chart" sheetId="109" state="hidden" r:id="rId8"/>
    <sheet name="Mixed Res R1 Chart (2)" sheetId="106" state="hidden" r:id="rId9"/>
    <sheet name="Chart Res R1" sheetId="101" r:id="rId10"/>
    <sheet name="Rate Case Res R1" sheetId="73" state="hidden" r:id="rId11"/>
    <sheet name="Res R1 Rate Summary (2)" sheetId="93" state="hidden" r:id="rId12"/>
    <sheet name="Res R1 Rate zone 1 350kwh Sum" sheetId="97" state="hidden" r:id="rId13"/>
    <sheet name="Res R1 Rate zone 1 500kwh Sum" sheetId="85" state="hidden" r:id="rId14"/>
    <sheet name="Res R1 Rate zone 2 500kwh Sum" sheetId="96" state="hidden" r:id="rId15"/>
    <sheet name="Rate Case Res R1 Detail Chart" sheetId="82" state="hidden" r:id="rId16"/>
    <sheet name="Chart Rate Elements" sheetId="118" r:id="rId17"/>
    <sheet name="Calc Small Comm A1-A Rates" sheetId="39" r:id="rId18"/>
    <sheet name="Chart Sml Com A1-A" sheetId="116" r:id="rId19"/>
    <sheet name="Titles" sheetId="99" r:id="rId20"/>
    <sheet name="Med Com A-2 Rates" sheetId="51" r:id="rId21"/>
    <sheet name="Med Com A2B Summary Chart" sheetId="88" r:id="rId22"/>
    <sheet name="Med Com A2B energy Chart" sheetId="89" r:id="rId23"/>
    <sheet name="Lrg Comm A3A mtred Rates" sheetId="52" r:id="rId24"/>
    <sheet name="A3A Power Factor Chgs" sheetId="66" r:id="rId25"/>
    <sheet name="Lrg Comm A3A unmtred Rates" sheetId="71" r:id="rId26"/>
    <sheet name="Rev v. Demands" sheetId="78" r:id="rId27"/>
    <sheet name="Res MF Mstr Mtr R3" sheetId="55" r:id="rId28"/>
    <sheet name="Med Comm A2B Rates to 1998" sheetId="49" state="hidden" r:id="rId29"/>
    <sheet name="Small Comm A1-B TOU Rates" sheetId="70" r:id="rId30"/>
    <sheet name="Lrg Comm A3A Rates to 1998" sheetId="50" state="hidden" r:id="rId31"/>
    <sheet name="A3B Reactive Chgs" sheetId="53" r:id="rId32"/>
    <sheet name="RES Bill Freq Tbl" sheetId="31" r:id="rId33"/>
    <sheet name="Bill Freq Chart" sheetId="32" r:id="rId34"/>
    <sheet name="Annual Revs 05-14" sheetId="58" r:id="rId35"/>
    <sheet name="Monthly Rev by Class  fy12-13" sheetId="65" r:id="rId36"/>
    <sheet name="Monthly Accts FY12-13" sheetId="63" r:id="rId37"/>
    <sheet name="Cons by Class Month 2012-13" sheetId="64" r:id="rId38"/>
    <sheet name="Monthly NEL and Demand" sheetId="59" state="hidden" r:id="rId39"/>
    <sheet name="NEL v Demand by Mo" sheetId="67" r:id="rId40"/>
    <sheet name="Annual Hist Proj Class Dem" sheetId="57" r:id="rId41"/>
    <sheet name="NEL and Avg Price" sheetId="30" r:id="rId42"/>
    <sheet name="do not delete" sheetId="16" state="hidden" r:id="rId43"/>
  </sheets>
  <definedNames>
    <definedName name="_xlnm.Print_Area" localSheetId="24">'A3A Power Factor Chgs'!$B$2:$Q$18</definedName>
    <definedName name="_xlnm.Print_Area" localSheetId="40">'Annual Hist Proj Class Dem'!$B$2:$T$50</definedName>
    <definedName name="_xlnm.Print_Area" localSheetId="34">'Annual Revs 05-14'!$B$2:$O$11</definedName>
    <definedName name="_xlnm.Print_Area" localSheetId="17">'Calc Small Comm A1-A Rates'!$EX$3:$FI$37</definedName>
    <definedName name="_xlnm.Print_Area" localSheetId="4">'Calcs Res R1 Rates'!$FI$7:$FN$39</definedName>
    <definedName name="_xlnm.Print_Area" localSheetId="0">'Chart R-1 Zones'!$B$3:$T$30</definedName>
    <definedName name="_xlnm.Print_Area" localSheetId="37">'Cons by Class Month 2012-13'!$B$2:$O$52</definedName>
    <definedName name="_xlnm.Print_Area" localSheetId="42">'do not delete'!$B$5:$CT$54</definedName>
    <definedName name="_xlnm.Print_Area" localSheetId="23">'Lrg Comm A3A mtred Rates'!$DE$2:$DJ$100</definedName>
    <definedName name="_xlnm.Print_Area" localSheetId="20">'Med Com A-2 Rates'!$DE$2:$DJ$46</definedName>
    <definedName name="_xlnm.Print_Area" localSheetId="36">'Monthly Accts FY12-13'!$B$2:$O$54</definedName>
    <definedName name="_xlnm.Print_Area" localSheetId="35">'Monthly Rev by Class  fy12-13'!$B$2:$O$51</definedName>
    <definedName name="_xlnm.Print_Area" localSheetId="41">'NEL and Avg Price'!$CO$3:$DB$22</definedName>
    <definedName name="_xlnm.Print_Area" localSheetId="39">'NEL v Demand by Mo'!$DM$3:$DZ$8</definedName>
    <definedName name="_xlnm.Print_Area" localSheetId="10">'Rate Case Res R1'!$B$2:$FW$88</definedName>
    <definedName name="_xlnm.Print_Area" localSheetId="2">'Rate Case Res R1 Rates'!$B$2:$FW$88</definedName>
    <definedName name="_xlnm.Print_Area" localSheetId="32">'RES Bill Freq Tbl'!$K$2:$Q$55</definedName>
    <definedName name="_xlnm.Print_Area" localSheetId="27">'Res MF Mstr Mtr R3'!$DD$2:$DI$55</definedName>
    <definedName name="_xlnm.Print_Area" localSheetId="11">'Res R1 Rate Summary (2)'!$B$2:$W$33</definedName>
    <definedName name="_xlnm.Print_Area" localSheetId="12">'Res R1 Rate zone 1 350kwh Sum'!$B$2:$W$51</definedName>
    <definedName name="_xlnm.Print_Area" localSheetId="13">'Res R1 Rate zone 1 500kwh Sum'!$B$2:$W$51</definedName>
    <definedName name="_xlnm.Print_Area" localSheetId="14">'Res R1 Rate zone 2 500kwh Sum'!$B$2:$W$51</definedName>
    <definedName name="_xlnm.Print_Area" localSheetId="26">'Rev v. Demands'!$B$2:$V$31</definedName>
    <definedName name="_xlnm.Print_Area" localSheetId="29">'Small Comm A1-B TOU Rates'!$DE$2:$DJ$67</definedName>
    <definedName name="_xlnm.Print_Area" localSheetId="19">Titles!$B$4:$B$14</definedName>
    <definedName name="_xlnm.Print_Area" localSheetId="5">XXX!$EV$4:$FE$33</definedName>
    <definedName name="_xlnm.Print_Area" localSheetId="6">XXXX!$EV$4:$FE$33</definedName>
    <definedName name="_xlnm.Print_Titles" localSheetId="40">'Annual Hist Proj Class Dem'!$B:$B,'Annual Hist Proj Class Dem'!$2:$4</definedName>
    <definedName name="_xlnm.Print_Titles" localSheetId="17">'Calc Small Comm A1-A Rates'!$B:$B,'Calc Small Comm A1-A Rates'!$3:$5</definedName>
    <definedName name="_xlnm.Print_Titles" localSheetId="4">'Calcs Res R1 Rates'!$B:$B,'Calcs Res R1 Rates'!$2:$6</definedName>
    <definedName name="_xlnm.Print_Titles" localSheetId="42">'do not delete'!$B:$E,'do not delete'!$5:$6</definedName>
    <definedName name="_xlnm.Print_Titles" localSheetId="23">'Lrg Comm A3A mtred Rates'!$B:$B,'Lrg Comm A3A mtred Rates'!$2:$4</definedName>
    <definedName name="_xlnm.Print_Titles" localSheetId="20">'Med Com A-2 Rates'!$B:$B,'Med Com A-2 Rates'!$2:$6</definedName>
    <definedName name="_xlnm.Print_Titles" localSheetId="41">'NEL and Avg Price'!$B:$B,'NEL and Avg Price'!$3:$8</definedName>
    <definedName name="_xlnm.Print_Titles" localSheetId="39">'NEL v Demand by Mo'!$B:$B,'NEL v Demand by Mo'!$2:$3</definedName>
    <definedName name="_xlnm.Print_Titles" localSheetId="10">'Rate Case Res R1'!$B:$B,'Rate Case Res R1'!$2:$6</definedName>
    <definedName name="_xlnm.Print_Titles" localSheetId="2">'Rate Case Res R1 Rates'!$B:$B,'Rate Case Res R1 Rates'!$2:$6</definedName>
    <definedName name="_xlnm.Print_Titles" localSheetId="32">'RES Bill Freq Tbl'!$2:$5</definedName>
    <definedName name="_xlnm.Print_Titles" localSheetId="27">'Res MF Mstr Mtr R3'!$B:$B,'Res MF Mstr Mtr R3'!$2:$7</definedName>
    <definedName name="_xlnm.Print_Titles" localSheetId="11">'Res R1 Rate Summary (2)'!$B:$B,'Res R1 Rate Summary (2)'!$3:$6</definedName>
    <definedName name="_xlnm.Print_Titles" localSheetId="12">'Res R1 Rate zone 1 350kwh Sum'!$B:$B,'Res R1 Rate zone 1 350kwh Sum'!$3:$6</definedName>
    <definedName name="_xlnm.Print_Titles" localSheetId="13">'Res R1 Rate zone 1 500kwh Sum'!$B:$B,'Res R1 Rate zone 1 500kwh Sum'!$3:$6</definedName>
    <definedName name="_xlnm.Print_Titles" localSheetId="14">'Res R1 Rate zone 2 500kwh Sum'!$B:$B,'Res R1 Rate zone 2 500kwh Sum'!$3:$6</definedName>
    <definedName name="_xlnm.Print_Titles" localSheetId="29">'Small Comm A1-B TOU Rates'!$B:$B,'Small Comm A1-B TOU Rates'!$2:$4</definedName>
    <definedName name="_xlnm.Print_Titles" localSheetId="5">XXX!$B:$B,XXX!$2:$6</definedName>
    <definedName name="_xlnm.Print_Titles" localSheetId="6">XXXX!$B:$B,XXXX!$2:$6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3" i="110" l="1"/>
  <c r="E103" i="110"/>
  <c r="F103" i="110"/>
  <c r="G103" i="110"/>
  <c r="H103" i="110"/>
  <c r="I103" i="110"/>
  <c r="J103" i="110"/>
  <c r="K103" i="110"/>
  <c r="L103" i="110"/>
  <c r="M103" i="110"/>
  <c r="N103" i="110"/>
  <c r="O103" i="110"/>
  <c r="P103" i="110"/>
  <c r="Q103" i="110"/>
  <c r="R103" i="110"/>
  <c r="S103" i="110"/>
  <c r="T103" i="110"/>
  <c r="U103" i="110"/>
  <c r="V103" i="110"/>
  <c r="W103" i="110"/>
  <c r="X103" i="110"/>
  <c r="Y103" i="110"/>
  <c r="Z103" i="110"/>
  <c r="AA103" i="110"/>
  <c r="AB103" i="110"/>
  <c r="AC103" i="110"/>
  <c r="AD103" i="110"/>
  <c r="AE103" i="110"/>
  <c r="AF103" i="110"/>
  <c r="AG103" i="110"/>
  <c r="AH103" i="110"/>
  <c r="AI103" i="110"/>
  <c r="AJ103" i="110"/>
  <c r="AK103" i="110"/>
  <c r="AL103" i="110"/>
  <c r="AM103" i="110"/>
  <c r="AN103" i="110"/>
  <c r="AO103" i="110"/>
  <c r="AP103" i="110"/>
  <c r="AQ103" i="110"/>
  <c r="AR103" i="110"/>
  <c r="AS103" i="110"/>
  <c r="AT103" i="110"/>
  <c r="AU103" i="110"/>
  <c r="AV103" i="110"/>
  <c r="AW103" i="110"/>
  <c r="AX103" i="110"/>
  <c r="AY103" i="110"/>
  <c r="AZ103" i="110"/>
  <c r="BA103" i="110"/>
  <c r="BB103" i="110"/>
  <c r="D104" i="110"/>
  <c r="E104" i="110"/>
  <c r="F104" i="110"/>
  <c r="G104" i="110"/>
  <c r="H104" i="110"/>
  <c r="I104" i="110"/>
  <c r="J104" i="110"/>
  <c r="K104" i="110"/>
  <c r="L104" i="110"/>
  <c r="M104" i="110"/>
  <c r="N104" i="110"/>
  <c r="O104" i="110"/>
  <c r="P104" i="110"/>
  <c r="Q104" i="110"/>
  <c r="R104" i="110"/>
  <c r="S104" i="110"/>
  <c r="T104" i="110"/>
  <c r="U104" i="110"/>
  <c r="V104" i="110"/>
  <c r="W104" i="110"/>
  <c r="X104" i="110"/>
  <c r="Y104" i="110"/>
  <c r="Z104" i="110"/>
  <c r="AA104" i="110"/>
  <c r="AB104" i="110"/>
  <c r="AC104" i="110"/>
  <c r="AD104" i="110"/>
  <c r="AE104" i="110"/>
  <c r="AF104" i="110"/>
  <c r="AG104" i="110"/>
  <c r="AH104" i="110"/>
  <c r="AI104" i="110"/>
  <c r="AJ104" i="110"/>
  <c r="AK104" i="110"/>
  <c r="AL104" i="110"/>
  <c r="AM104" i="110"/>
  <c r="AN104" i="110"/>
  <c r="AO104" i="110"/>
  <c r="AP104" i="110"/>
  <c r="AQ104" i="110"/>
  <c r="AR104" i="110"/>
  <c r="AS104" i="110"/>
  <c r="AT104" i="110"/>
  <c r="AU104" i="110"/>
  <c r="AV104" i="110"/>
  <c r="AW104" i="110"/>
  <c r="AX104" i="110"/>
  <c r="AY104" i="110"/>
  <c r="AZ104" i="110"/>
  <c r="BA104" i="110"/>
  <c r="BB104" i="110"/>
  <c r="D105" i="110"/>
  <c r="E105" i="110"/>
  <c r="F105" i="110"/>
  <c r="G105" i="110"/>
  <c r="H105" i="110"/>
  <c r="I105" i="110"/>
  <c r="J105" i="110"/>
  <c r="K105" i="110"/>
  <c r="L105" i="110"/>
  <c r="M105" i="110"/>
  <c r="N105" i="110"/>
  <c r="O105" i="110"/>
  <c r="P105" i="110"/>
  <c r="Q105" i="110"/>
  <c r="R105" i="110"/>
  <c r="S105" i="110"/>
  <c r="T105" i="110"/>
  <c r="U105" i="110"/>
  <c r="V105" i="110"/>
  <c r="W105" i="110"/>
  <c r="X105" i="110"/>
  <c r="Y105" i="110"/>
  <c r="Z105" i="110"/>
  <c r="AA105" i="110"/>
  <c r="AB105" i="110"/>
  <c r="AC105" i="110"/>
  <c r="AD105" i="110"/>
  <c r="AE105" i="110"/>
  <c r="AF105" i="110"/>
  <c r="AG105" i="110"/>
  <c r="AH105" i="110"/>
  <c r="AI105" i="110"/>
  <c r="AJ105" i="110"/>
  <c r="AK105" i="110"/>
  <c r="AL105" i="110"/>
  <c r="AM105" i="110"/>
  <c r="AN105" i="110"/>
  <c r="AO105" i="110"/>
  <c r="AP105" i="110"/>
  <c r="AQ105" i="110"/>
  <c r="AR105" i="110"/>
  <c r="AS105" i="110"/>
  <c r="AT105" i="110"/>
  <c r="AU105" i="110"/>
  <c r="AV105" i="110"/>
  <c r="AW105" i="110"/>
  <c r="AX105" i="110"/>
  <c r="AY105" i="110"/>
  <c r="AZ105" i="110"/>
  <c r="BA105" i="110"/>
  <c r="BB105" i="110"/>
  <c r="C105" i="110"/>
  <c r="C104" i="110"/>
  <c r="C103" i="110"/>
  <c r="HN84" i="39"/>
  <c r="HO84" i="39"/>
  <c r="HP84" i="39"/>
  <c r="HQ84" i="39"/>
  <c r="HR84" i="39"/>
  <c r="HS84" i="39"/>
  <c r="HN46" i="39"/>
  <c r="HO46" i="39"/>
  <c r="HP46" i="39"/>
  <c r="HQ46" i="39"/>
  <c r="HR46" i="39"/>
  <c r="HS46" i="39"/>
  <c r="HO47" i="39"/>
  <c r="HS47" i="39"/>
  <c r="HN48" i="39"/>
  <c r="HN47" i="39" s="1"/>
  <c r="HN51" i="39" s="1"/>
  <c r="HO48" i="39"/>
  <c r="HP48" i="39"/>
  <c r="HP47" i="39" s="1"/>
  <c r="HP51" i="39" s="1"/>
  <c r="HQ48" i="39"/>
  <c r="HQ47" i="39" s="1"/>
  <c r="HQ51" i="39" s="1"/>
  <c r="HR48" i="39"/>
  <c r="HR47" i="39" s="1"/>
  <c r="HR51" i="39" s="1"/>
  <c r="HS48" i="39"/>
  <c r="HN49" i="39"/>
  <c r="HO49" i="39"/>
  <c r="HO51" i="39" s="1"/>
  <c r="HP49" i="39"/>
  <c r="HQ49" i="39"/>
  <c r="HR49" i="39"/>
  <c r="HS49" i="39"/>
  <c r="HS51" i="39" s="1"/>
  <c r="HN28" i="39"/>
  <c r="HO28" i="39"/>
  <c r="HP28" i="39"/>
  <c r="HQ28" i="39"/>
  <c r="HR28" i="39"/>
  <c r="HS28" i="39"/>
  <c r="HN32" i="39"/>
  <c r="HO32" i="39"/>
  <c r="HP32" i="39"/>
  <c r="HQ32" i="39"/>
  <c r="HR32" i="39"/>
  <c r="HS32" i="39"/>
  <c r="HN18" i="39"/>
  <c r="HO18" i="39"/>
  <c r="HP18" i="39"/>
  <c r="HQ18" i="39"/>
  <c r="HQ20" i="39" s="1"/>
  <c r="HQ22" i="39" s="1"/>
  <c r="HR18" i="39"/>
  <c r="HS18" i="39"/>
  <c r="HN20" i="39"/>
  <c r="HO20" i="39"/>
  <c r="HO22" i="39" s="1"/>
  <c r="HP20" i="39"/>
  <c r="HR20" i="39"/>
  <c r="HS20" i="39"/>
  <c r="HS22" i="39" s="1"/>
  <c r="HN22" i="39"/>
  <c r="HP22" i="39"/>
  <c r="HR22" i="39"/>
  <c r="HN10" i="39"/>
  <c r="HO10" i="39"/>
  <c r="HP10" i="39"/>
  <c r="HQ10" i="39"/>
  <c r="HR10" i="39"/>
  <c r="HS10" i="39"/>
  <c r="HN12" i="39"/>
  <c r="HO12" i="39"/>
  <c r="HP12" i="39"/>
  <c r="HQ12" i="39"/>
  <c r="HR12" i="39"/>
  <c r="HS12" i="39"/>
  <c r="HN14" i="39"/>
  <c r="HO14" i="39"/>
  <c r="HP14" i="39"/>
  <c r="HQ14" i="39"/>
  <c r="HR14" i="39"/>
  <c r="HS14" i="39"/>
  <c r="HN15" i="39"/>
  <c r="HO15" i="39"/>
  <c r="HP15" i="39"/>
  <c r="HQ15" i="39"/>
  <c r="HR15" i="39"/>
  <c r="HS15" i="39"/>
  <c r="HN16" i="39"/>
  <c r="HO16" i="39"/>
  <c r="HP16" i="39"/>
  <c r="HQ16" i="39"/>
  <c r="HR16" i="39"/>
  <c r="HS16" i="39"/>
  <c r="HJ17" i="110"/>
  <c r="HH175" i="110"/>
  <c r="HI175" i="110"/>
  <c r="HJ175" i="110"/>
  <c r="HK175" i="110"/>
  <c r="HL175" i="110"/>
  <c r="HM175" i="110"/>
  <c r="HN175" i="110"/>
  <c r="HO175" i="110"/>
  <c r="HP175" i="110"/>
  <c r="HQ175" i="110"/>
  <c r="HR175" i="110"/>
  <c r="HS175" i="110"/>
  <c r="HH176" i="110"/>
  <c r="HI176" i="110"/>
  <c r="HJ176" i="110"/>
  <c r="HK176" i="110"/>
  <c r="HL176" i="110"/>
  <c r="HM176" i="110"/>
  <c r="HN176" i="110"/>
  <c r="HO176" i="110"/>
  <c r="HP176" i="110"/>
  <c r="HQ176" i="110"/>
  <c r="HR176" i="110"/>
  <c r="HS176" i="110"/>
  <c r="HH177" i="110"/>
  <c r="HI177" i="110"/>
  <c r="HJ177" i="110"/>
  <c r="HK177" i="110"/>
  <c r="HL177" i="110"/>
  <c r="HM177" i="110"/>
  <c r="HN177" i="110"/>
  <c r="HO177" i="110"/>
  <c r="HP177" i="110"/>
  <c r="HQ177" i="110"/>
  <c r="HR177" i="110"/>
  <c r="HS177" i="110"/>
  <c r="HH178" i="110"/>
  <c r="HI178" i="110"/>
  <c r="HJ178" i="110"/>
  <c r="HK178" i="110"/>
  <c r="HL178" i="110"/>
  <c r="HM178" i="110"/>
  <c r="HN178" i="110"/>
  <c r="HO178" i="110"/>
  <c r="HP178" i="110"/>
  <c r="HQ178" i="110"/>
  <c r="HR178" i="110"/>
  <c r="HS178" i="110"/>
  <c r="HH179" i="110"/>
  <c r="HI179" i="110"/>
  <c r="HJ179" i="110"/>
  <c r="HK179" i="110"/>
  <c r="HL179" i="110"/>
  <c r="HM179" i="110"/>
  <c r="HN179" i="110"/>
  <c r="HO179" i="110"/>
  <c r="HP179" i="110"/>
  <c r="HQ179" i="110"/>
  <c r="HR179" i="110"/>
  <c r="HS179" i="110"/>
  <c r="HH180" i="110"/>
  <c r="HI180" i="110"/>
  <c r="HJ180" i="110"/>
  <c r="HK180" i="110"/>
  <c r="HL180" i="110"/>
  <c r="HM180" i="110"/>
  <c r="HN180" i="110"/>
  <c r="HO180" i="110"/>
  <c r="HP180" i="110"/>
  <c r="HQ180" i="110"/>
  <c r="HR180" i="110"/>
  <c r="HS180" i="110"/>
  <c r="HH181" i="110"/>
  <c r="HI181" i="110"/>
  <c r="HJ181" i="110"/>
  <c r="HK181" i="110"/>
  <c r="HL181" i="110"/>
  <c r="HM181" i="110"/>
  <c r="HN181" i="110"/>
  <c r="HO181" i="110"/>
  <c r="HP181" i="110"/>
  <c r="HQ181" i="110"/>
  <c r="HR181" i="110"/>
  <c r="HS181" i="110"/>
  <c r="HH182" i="110"/>
  <c r="HI182" i="110"/>
  <c r="HJ182" i="110"/>
  <c r="HK182" i="110"/>
  <c r="HL182" i="110"/>
  <c r="HM182" i="110"/>
  <c r="HN182" i="110"/>
  <c r="HO182" i="110"/>
  <c r="HP182" i="110"/>
  <c r="HQ182" i="110"/>
  <c r="HR182" i="110"/>
  <c r="HS182" i="110"/>
  <c r="HH183" i="110"/>
  <c r="HI183" i="110"/>
  <c r="HI185" i="110" s="1"/>
  <c r="HI187" i="110" s="1"/>
  <c r="HJ183" i="110"/>
  <c r="HK183" i="110"/>
  <c r="HL183" i="110"/>
  <c r="HM183" i="110"/>
  <c r="HN183" i="110"/>
  <c r="HO183" i="110"/>
  <c r="HP183" i="110"/>
  <c r="HQ183" i="110"/>
  <c r="HR183" i="110"/>
  <c r="HS183" i="110"/>
  <c r="HH184" i="110"/>
  <c r="HI184" i="110"/>
  <c r="HJ184" i="110"/>
  <c r="HK184" i="110"/>
  <c r="HL184" i="110"/>
  <c r="HM184" i="110"/>
  <c r="HN184" i="110"/>
  <c r="HO184" i="110"/>
  <c r="HP184" i="110"/>
  <c r="HQ184" i="110"/>
  <c r="HR184" i="110"/>
  <c r="HS184" i="110"/>
  <c r="HH185" i="110"/>
  <c r="HJ185" i="110"/>
  <c r="HK185" i="110"/>
  <c r="HL185" i="110"/>
  <c r="HM185" i="110"/>
  <c r="HN185" i="110"/>
  <c r="HO185" i="110"/>
  <c r="HP185" i="110"/>
  <c r="HQ185" i="110"/>
  <c r="HR185" i="110"/>
  <c r="HS185" i="110"/>
  <c r="HS187" i="110" s="1"/>
  <c r="HH186" i="110"/>
  <c r="HH188" i="110" s="1"/>
  <c r="HI186" i="110"/>
  <c r="HJ186" i="110"/>
  <c r="HK186" i="110"/>
  <c r="HL186" i="110"/>
  <c r="HM186" i="110"/>
  <c r="HN186" i="110"/>
  <c r="HO186" i="110"/>
  <c r="HP186" i="110"/>
  <c r="HQ186" i="110"/>
  <c r="HR186" i="110"/>
  <c r="HS186" i="110"/>
  <c r="HH187" i="110"/>
  <c r="HJ187" i="110"/>
  <c r="HK187" i="110"/>
  <c r="HL187" i="110"/>
  <c r="HM187" i="110"/>
  <c r="HN187" i="110"/>
  <c r="HO187" i="110"/>
  <c r="HP187" i="110"/>
  <c r="HQ187" i="110"/>
  <c r="HR187" i="110"/>
  <c r="HI188" i="110"/>
  <c r="HJ188" i="110"/>
  <c r="HK188" i="110"/>
  <c r="HL188" i="110"/>
  <c r="HM188" i="110"/>
  <c r="HN188" i="110"/>
  <c r="HO188" i="110"/>
  <c r="HP188" i="110"/>
  <c r="HQ188" i="110"/>
  <c r="HR188" i="110"/>
  <c r="HS188" i="110"/>
  <c r="HH189" i="110"/>
  <c r="HI189" i="110"/>
  <c r="HJ189" i="110"/>
  <c r="HK189" i="110"/>
  <c r="HL189" i="110"/>
  <c r="HM189" i="110"/>
  <c r="HN189" i="110"/>
  <c r="HO189" i="110"/>
  <c r="HP189" i="110"/>
  <c r="HQ189" i="110"/>
  <c r="HR189" i="110"/>
  <c r="HS189" i="110"/>
  <c r="HH190" i="110"/>
  <c r="HI190" i="110"/>
  <c r="HK190" i="110"/>
  <c r="HL190" i="110"/>
  <c r="HM190" i="110"/>
  <c r="HN190" i="110"/>
  <c r="HO190" i="110"/>
  <c r="HP190" i="110"/>
  <c r="HQ190" i="110"/>
  <c r="HR190" i="110"/>
  <c r="HH191" i="110"/>
  <c r="HI191" i="110"/>
  <c r="HK191" i="110"/>
  <c r="HL191" i="110"/>
  <c r="HM191" i="110"/>
  <c r="HN191" i="110"/>
  <c r="HO191" i="110"/>
  <c r="HP191" i="110"/>
  <c r="HQ191" i="110"/>
  <c r="HR191" i="110"/>
  <c r="HH193" i="110"/>
  <c r="HI193" i="110"/>
  <c r="HJ193" i="110"/>
  <c r="HK193" i="110"/>
  <c r="HL193" i="110"/>
  <c r="HM193" i="110"/>
  <c r="HN193" i="110"/>
  <c r="HO193" i="110"/>
  <c r="HP193" i="110"/>
  <c r="HQ193" i="110"/>
  <c r="HR193" i="110"/>
  <c r="HS193" i="110"/>
  <c r="HH194" i="110"/>
  <c r="HI194" i="110"/>
  <c r="HK194" i="110"/>
  <c r="HL194" i="110"/>
  <c r="HM194" i="110"/>
  <c r="HN194" i="110"/>
  <c r="HO194" i="110"/>
  <c r="HP194" i="110"/>
  <c r="HQ194" i="110"/>
  <c r="HR194" i="110"/>
  <c r="HH195" i="110"/>
  <c r="HI195" i="110"/>
  <c r="HJ195" i="110"/>
  <c r="HK195" i="110"/>
  <c r="HL195" i="110"/>
  <c r="HM195" i="110"/>
  <c r="HN195" i="110"/>
  <c r="HO195" i="110"/>
  <c r="HP195" i="110"/>
  <c r="HQ195" i="110"/>
  <c r="HR195" i="110"/>
  <c r="P17" i="119"/>
  <c r="Q17" i="119" s="1"/>
  <c r="P16" i="119"/>
  <c r="Q16" i="119" s="1"/>
  <c r="P15" i="119"/>
  <c r="Q15" i="119" s="1"/>
  <c r="P14" i="119"/>
  <c r="Q14" i="119" s="1"/>
  <c r="P10" i="119"/>
  <c r="Q10" i="119" s="1"/>
  <c r="P11" i="119"/>
  <c r="Q11" i="119"/>
  <c r="P12" i="119"/>
  <c r="Q12" i="119" s="1"/>
  <c r="Q9" i="119"/>
  <c r="P9" i="119"/>
  <c r="H14" i="119"/>
  <c r="I14" i="119"/>
  <c r="J14" i="119"/>
  <c r="L14" i="119"/>
  <c r="M14" i="119"/>
  <c r="N14" i="119"/>
  <c r="H15" i="119"/>
  <c r="I15" i="119"/>
  <c r="J15" i="119"/>
  <c r="L15" i="119"/>
  <c r="M15" i="119"/>
  <c r="N15" i="119"/>
  <c r="H16" i="119"/>
  <c r="I16" i="119"/>
  <c r="J16" i="119"/>
  <c r="L16" i="119"/>
  <c r="M16" i="119"/>
  <c r="H17" i="119"/>
  <c r="I17" i="119"/>
  <c r="J17" i="119"/>
  <c r="L17" i="119"/>
  <c r="M17" i="119"/>
  <c r="G15" i="119"/>
  <c r="G14" i="119"/>
  <c r="H12" i="119"/>
  <c r="I12" i="119"/>
  <c r="J12" i="119"/>
  <c r="L12" i="119"/>
  <c r="M12" i="119"/>
  <c r="G12" i="119"/>
  <c r="I9" i="119"/>
  <c r="J9" i="119"/>
  <c r="L9" i="119"/>
  <c r="M9" i="119"/>
  <c r="N9" i="119"/>
  <c r="H9" i="119"/>
  <c r="H7" i="119"/>
  <c r="I7" i="119"/>
  <c r="J7" i="119"/>
  <c r="L7" i="119"/>
  <c r="M7" i="119"/>
  <c r="N7" i="119"/>
  <c r="G7" i="119"/>
  <c r="F7" i="119"/>
  <c r="E7" i="119"/>
  <c r="L10" i="119"/>
  <c r="M10" i="119"/>
  <c r="L11" i="119"/>
  <c r="M11" i="119"/>
  <c r="H10" i="119"/>
  <c r="I10" i="119"/>
  <c r="J10" i="119"/>
  <c r="H11" i="119"/>
  <c r="I11" i="119"/>
  <c r="J11" i="119"/>
  <c r="HN103" i="110"/>
  <c r="HO103" i="110"/>
  <c r="HP103" i="110"/>
  <c r="HQ103" i="110"/>
  <c r="HR103" i="110"/>
  <c r="HN104" i="110"/>
  <c r="HO104" i="110"/>
  <c r="HP104" i="110"/>
  <c r="HQ104" i="110"/>
  <c r="HR104" i="110"/>
  <c r="HN105" i="110"/>
  <c r="HO105" i="110"/>
  <c r="HP105" i="110"/>
  <c r="HQ105" i="110"/>
  <c r="HR105" i="110"/>
  <c r="HS105" i="110"/>
  <c r="HN88" i="110"/>
  <c r="HO88" i="110"/>
  <c r="HP88" i="110"/>
  <c r="HQ88" i="110"/>
  <c r="HR88" i="110"/>
  <c r="HS88" i="110"/>
  <c r="HN89" i="110"/>
  <c r="HO89" i="110"/>
  <c r="HP89" i="110"/>
  <c r="HQ89" i="110"/>
  <c r="HR89" i="110"/>
  <c r="HN90" i="110"/>
  <c r="HO90" i="110"/>
  <c r="HP90" i="110"/>
  <c r="HQ90" i="110"/>
  <c r="HR90" i="110"/>
  <c r="HN91" i="110"/>
  <c r="HO91" i="110"/>
  <c r="HP91" i="110"/>
  <c r="HQ91" i="110"/>
  <c r="HR91" i="110"/>
  <c r="HN93" i="110"/>
  <c r="HO93" i="110"/>
  <c r="HP93" i="110"/>
  <c r="HQ93" i="110"/>
  <c r="HR93" i="110"/>
  <c r="HS93" i="110"/>
  <c r="HN94" i="110"/>
  <c r="HO94" i="110"/>
  <c r="HP94" i="110"/>
  <c r="HQ94" i="110"/>
  <c r="HR94" i="110"/>
  <c r="HS94" i="110"/>
  <c r="HN95" i="110"/>
  <c r="HO95" i="110"/>
  <c r="HP95" i="110"/>
  <c r="HQ95" i="110"/>
  <c r="HR95" i="110"/>
  <c r="HN96" i="110"/>
  <c r="HO96" i="110"/>
  <c r="HP96" i="110"/>
  <c r="HQ96" i="110"/>
  <c r="HR96" i="110"/>
  <c r="HN44" i="110"/>
  <c r="HN46" i="110" s="1"/>
  <c r="HO44" i="110"/>
  <c r="HP44" i="110"/>
  <c r="HQ44" i="110"/>
  <c r="HR44" i="110"/>
  <c r="HR46" i="110" s="1"/>
  <c r="HS44" i="110"/>
  <c r="HN45" i="110"/>
  <c r="HO45" i="110"/>
  <c r="HP45" i="110"/>
  <c r="HP46" i="110" s="1"/>
  <c r="HQ45" i="110"/>
  <c r="HR45" i="110"/>
  <c r="HS45" i="110"/>
  <c r="HO46" i="110"/>
  <c r="HQ46" i="110"/>
  <c r="HS46" i="110"/>
  <c r="HN58" i="110"/>
  <c r="HO58" i="110"/>
  <c r="HP58" i="110"/>
  <c r="HQ58" i="110"/>
  <c r="HR58" i="110"/>
  <c r="HS58" i="110"/>
  <c r="HN59" i="110"/>
  <c r="HO59" i="110"/>
  <c r="HP59" i="110"/>
  <c r="HQ59" i="110"/>
  <c r="HR59" i="110"/>
  <c r="HS59" i="110"/>
  <c r="HN60" i="110"/>
  <c r="HO60" i="110"/>
  <c r="HP60" i="110"/>
  <c r="HQ60" i="110"/>
  <c r="HR60" i="110"/>
  <c r="HS60" i="110"/>
  <c r="HN64" i="110"/>
  <c r="HO64" i="110"/>
  <c r="HO63" i="110" s="1"/>
  <c r="HP64" i="110"/>
  <c r="HP63" i="110" s="1"/>
  <c r="HQ64" i="110"/>
  <c r="HQ63" i="110" s="1"/>
  <c r="HR64" i="110"/>
  <c r="HS64" i="110"/>
  <c r="HS63" i="110" s="1"/>
  <c r="HN65" i="110"/>
  <c r="HN63" i="110" s="1"/>
  <c r="HO65" i="110"/>
  <c r="HP65" i="110"/>
  <c r="HQ65" i="110"/>
  <c r="HR65" i="110"/>
  <c r="HR63" i="110" s="1"/>
  <c r="HS65" i="110"/>
  <c r="HN67" i="110"/>
  <c r="HO67" i="110"/>
  <c r="HP67" i="110"/>
  <c r="HP68" i="110" s="1"/>
  <c r="HP69" i="110" s="1"/>
  <c r="HQ67" i="110"/>
  <c r="HR67" i="110"/>
  <c r="HS67" i="110"/>
  <c r="HN68" i="110"/>
  <c r="HN69" i="110" s="1"/>
  <c r="HO68" i="110"/>
  <c r="HQ68" i="110"/>
  <c r="HR68" i="110"/>
  <c r="HR69" i="110" s="1"/>
  <c r="HS68" i="110"/>
  <c r="HO69" i="110"/>
  <c r="HQ69" i="110"/>
  <c r="HS69" i="110"/>
  <c r="HN31" i="110"/>
  <c r="HO31" i="110"/>
  <c r="HP31" i="110"/>
  <c r="HQ31" i="110"/>
  <c r="HR31" i="110"/>
  <c r="HS31" i="110"/>
  <c r="HN32" i="110"/>
  <c r="HO32" i="110"/>
  <c r="HP32" i="110"/>
  <c r="HQ32" i="110"/>
  <c r="HR32" i="110"/>
  <c r="HN33" i="110"/>
  <c r="HO33" i="110"/>
  <c r="HP33" i="110"/>
  <c r="HQ33" i="110"/>
  <c r="HR33" i="110"/>
  <c r="HS33" i="110"/>
  <c r="HS103" i="110" s="1"/>
  <c r="HN29" i="110"/>
  <c r="HO29" i="110"/>
  <c r="HP29" i="110"/>
  <c r="HQ29" i="110"/>
  <c r="HR29" i="110"/>
  <c r="HS29" i="110"/>
  <c r="HN23" i="110"/>
  <c r="HO23" i="110"/>
  <c r="HP23" i="110"/>
  <c r="HQ23" i="110"/>
  <c r="HR23" i="110"/>
  <c r="HS23" i="110"/>
  <c r="HN16" i="110"/>
  <c r="HO16" i="110"/>
  <c r="HP16" i="110"/>
  <c r="HQ16" i="110"/>
  <c r="HR16" i="110"/>
  <c r="HS16" i="110"/>
  <c r="HN17" i="110"/>
  <c r="HO17" i="110"/>
  <c r="HP17" i="110"/>
  <c r="HQ17" i="110"/>
  <c r="HR17" i="110"/>
  <c r="HS17" i="110"/>
  <c r="HS32" i="110" s="1"/>
  <c r="HN18" i="110"/>
  <c r="HO18" i="110"/>
  <c r="HP18" i="110"/>
  <c r="HQ18" i="110"/>
  <c r="HR18" i="110"/>
  <c r="HS18" i="110"/>
  <c r="HS195" i="110" l="1"/>
  <c r="HS190" i="110"/>
  <c r="HS191" i="110" s="1"/>
  <c r="HS104" i="110"/>
  <c r="HS90" i="110"/>
  <c r="N11" i="119" s="1"/>
  <c r="HS95" i="110"/>
  <c r="N16" i="119" s="1"/>
  <c r="HS194" i="110"/>
  <c r="HS89" i="110"/>
  <c r="N10" i="119" s="1"/>
  <c r="HS91" i="110"/>
  <c r="N12" i="119" s="1"/>
  <c r="HS96" i="110"/>
  <c r="N17" i="119" s="1"/>
  <c r="HR62" i="110"/>
  <c r="HR72" i="110"/>
  <c r="HS72" i="110"/>
  <c r="HS62" i="110"/>
  <c r="HN62" i="110"/>
  <c r="HN72" i="110"/>
  <c r="HO62" i="110"/>
  <c r="HO72" i="110"/>
  <c r="HP72" i="110"/>
  <c r="HP62" i="110"/>
  <c r="HQ62" i="110"/>
  <c r="HQ72" i="110"/>
  <c r="G9" i="119"/>
  <c r="G16" i="119"/>
  <c r="G17" i="119"/>
  <c r="G10" i="119"/>
  <c r="G11" i="119"/>
  <c r="HM12" i="39"/>
  <c r="HL12" i="39"/>
  <c r="HK12" i="39"/>
  <c r="HM18" i="39"/>
  <c r="HM20" i="39" s="1"/>
  <c r="HM22" i="39" s="1"/>
  <c r="HL18" i="39"/>
  <c r="HL20" i="39" s="1"/>
  <c r="HK18" i="39"/>
  <c r="HH84" i="39"/>
  <c r="HI84" i="39"/>
  <c r="HJ84" i="39"/>
  <c r="HK32" i="39"/>
  <c r="HL32" i="39"/>
  <c r="HM32" i="39"/>
  <c r="HK46" i="39"/>
  <c r="HL46" i="39"/>
  <c r="HM46" i="39"/>
  <c r="HK47" i="39"/>
  <c r="HK48" i="39"/>
  <c r="HL48" i="39"/>
  <c r="HL47" i="39" s="1"/>
  <c r="HM48" i="39"/>
  <c r="HM47" i="39" s="1"/>
  <c r="HK28" i="39"/>
  <c r="HL28" i="39"/>
  <c r="HM28" i="39"/>
  <c r="HK10" i="39"/>
  <c r="HL10" i="39"/>
  <c r="HM10" i="39"/>
  <c r="HK14" i="39"/>
  <c r="HL14" i="39"/>
  <c r="HM14" i="39"/>
  <c r="HK15" i="39"/>
  <c r="HL15" i="39"/>
  <c r="HM15" i="39"/>
  <c r="HK16" i="39"/>
  <c r="HL16" i="39"/>
  <c r="HM16" i="39"/>
  <c r="HK44" i="110"/>
  <c r="HL44" i="110"/>
  <c r="HM44" i="110"/>
  <c r="HK45" i="110"/>
  <c r="HK46" i="110" s="1"/>
  <c r="HL45" i="110"/>
  <c r="HM45" i="110"/>
  <c r="HL46" i="110"/>
  <c r="HM46" i="110"/>
  <c r="HK58" i="110"/>
  <c r="HL58" i="110"/>
  <c r="HM58" i="110"/>
  <c r="HM67" i="110" s="1"/>
  <c r="HM68" i="110" s="1"/>
  <c r="HM69" i="110" s="1"/>
  <c r="HK59" i="110"/>
  <c r="HL59" i="110"/>
  <c r="HM59" i="110"/>
  <c r="HK60" i="110"/>
  <c r="HL60" i="110"/>
  <c r="HM60" i="110"/>
  <c r="HK64" i="110"/>
  <c r="HK63" i="110" s="1"/>
  <c r="HL64" i="110"/>
  <c r="HL63" i="110" s="1"/>
  <c r="HM64" i="110"/>
  <c r="HM63" i="110" s="1"/>
  <c r="HK65" i="110"/>
  <c r="HL65" i="110"/>
  <c r="HM65" i="110"/>
  <c r="HK67" i="110"/>
  <c r="HL67" i="110"/>
  <c r="HK68" i="110"/>
  <c r="HL68" i="110"/>
  <c r="HK69" i="110"/>
  <c r="HL69" i="110"/>
  <c r="HK88" i="110"/>
  <c r="HL88" i="110"/>
  <c r="HM88" i="110"/>
  <c r="HK89" i="110"/>
  <c r="HL89" i="110"/>
  <c r="HM89" i="110"/>
  <c r="HK90" i="110"/>
  <c r="HL90" i="110"/>
  <c r="HM90" i="110"/>
  <c r="HK91" i="110"/>
  <c r="HL91" i="110"/>
  <c r="HM91" i="110"/>
  <c r="HK93" i="110"/>
  <c r="HL93" i="110"/>
  <c r="HM93" i="110"/>
  <c r="HK94" i="110"/>
  <c r="HL94" i="110"/>
  <c r="HM94" i="110"/>
  <c r="HK95" i="110"/>
  <c r="HL95" i="110"/>
  <c r="HM95" i="110"/>
  <c r="HK96" i="110"/>
  <c r="HL96" i="110"/>
  <c r="HM96" i="110"/>
  <c r="HK103" i="110"/>
  <c r="HL103" i="110"/>
  <c r="HM103" i="110"/>
  <c r="HK104" i="110"/>
  <c r="HL104" i="110"/>
  <c r="HM104" i="110"/>
  <c r="HK105" i="110"/>
  <c r="HL105" i="110"/>
  <c r="HM105" i="110"/>
  <c r="HK31" i="110"/>
  <c r="HL31" i="110"/>
  <c r="HM31" i="110"/>
  <c r="HK32" i="110"/>
  <c r="HL32" i="110"/>
  <c r="HM32" i="110"/>
  <c r="HK33" i="110"/>
  <c r="HL33" i="110"/>
  <c r="HM33" i="110"/>
  <c r="HK29" i="110"/>
  <c r="HL29" i="110"/>
  <c r="HM29" i="110"/>
  <c r="HK23" i="110"/>
  <c r="HL23" i="110"/>
  <c r="HM23" i="110"/>
  <c r="HL16" i="110"/>
  <c r="HM16" i="110"/>
  <c r="HL17" i="110"/>
  <c r="HM17" i="110"/>
  <c r="HL18" i="110"/>
  <c r="HM18" i="110"/>
  <c r="HK18" i="110"/>
  <c r="HK17" i="110"/>
  <c r="HK16" i="110"/>
  <c r="HH16" i="110"/>
  <c r="HI16" i="110"/>
  <c r="HJ16" i="110"/>
  <c r="HH17" i="110"/>
  <c r="HI17" i="110"/>
  <c r="HH18" i="110"/>
  <c r="HI18" i="110"/>
  <c r="HJ18" i="110"/>
  <c r="HG18" i="110"/>
  <c r="HF18" i="110"/>
  <c r="HG17" i="110"/>
  <c r="HF17" i="110"/>
  <c r="HG16" i="110"/>
  <c r="HF16" i="110"/>
  <c r="GV16" i="110"/>
  <c r="GW16" i="110"/>
  <c r="GX16" i="110"/>
  <c r="GV17" i="110"/>
  <c r="GW17" i="110"/>
  <c r="GX17" i="110"/>
  <c r="GV18" i="110"/>
  <c r="GW18" i="110"/>
  <c r="GX18" i="110"/>
  <c r="GU18" i="110"/>
  <c r="GU17" i="110"/>
  <c r="GU16" i="110"/>
  <c r="GY96" i="110"/>
  <c r="GZ96" i="110"/>
  <c r="HA96" i="110"/>
  <c r="HB96" i="110"/>
  <c r="HC96" i="110"/>
  <c r="HD96" i="110"/>
  <c r="HE96" i="110"/>
  <c r="DZ96" i="110"/>
  <c r="EA96" i="110"/>
  <c r="EB96" i="110"/>
  <c r="EC96" i="110"/>
  <c r="ED96" i="110"/>
  <c r="EE96" i="110"/>
  <c r="EF96" i="110"/>
  <c r="EG96" i="110"/>
  <c r="EH96" i="110"/>
  <c r="EI96" i="110"/>
  <c r="EJ96" i="110"/>
  <c r="EK96" i="110"/>
  <c r="EL96" i="110"/>
  <c r="EM96" i="110"/>
  <c r="EN96" i="110"/>
  <c r="EO96" i="110"/>
  <c r="EP96" i="110"/>
  <c r="EQ96" i="110"/>
  <c r="ER96" i="110"/>
  <c r="ES96" i="110"/>
  <c r="ET96" i="110"/>
  <c r="EU96" i="110"/>
  <c r="EV96" i="110"/>
  <c r="EW96" i="110"/>
  <c r="EX96" i="110"/>
  <c r="EY96" i="110"/>
  <c r="EZ96" i="110"/>
  <c r="FA96" i="110"/>
  <c r="FB96" i="110"/>
  <c r="FC96" i="110"/>
  <c r="FD96" i="110"/>
  <c r="FE96" i="110"/>
  <c r="FF96" i="110"/>
  <c r="FG96" i="110"/>
  <c r="FH96" i="110"/>
  <c r="FI96" i="110"/>
  <c r="FJ96" i="110"/>
  <c r="FK96" i="110"/>
  <c r="FL96" i="110"/>
  <c r="FM96" i="110"/>
  <c r="FN96" i="110"/>
  <c r="FO96" i="110"/>
  <c r="FP96" i="110"/>
  <c r="FQ96" i="110"/>
  <c r="FR96" i="110"/>
  <c r="FS96" i="110"/>
  <c r="FT96" i="110"/>
  <c r="FU96" i="110"/>
  <c r="FV96" i="110"/>
  <c r="FW96" i="110"/>
  <c r="FX96" i="110"/>
  <c r="FY96" i="110"/>
  <c r="FZ96" i="110"/>
  <c r="GA96" i="110"/>
  <c r="GB96" i="110"/>
  <c r="GC96" i="110"/>
  <c r="GD96" i="110"/>
  <c r="GE96" i="110"/>
  <c r="GF96" i="110"/>
  <c r="GG96" i="110"/>
  <c r="GH96" i="110"/>
  <c r="GI96" i="110"/>
  <c r="GJ96" i="110"/>
  <c r="GK96" i="110"/>
  <c r="GL96" i="110"/>
  <c r="GM96" i="110"/>
  <c r="GN96" i="110"/>
  <c r="GO96" i="110"/>
  <c r="GP96" i="110"/>
  <c r="GQ96" i="110"/>
  <c r="GR96" i="110"/>
  <c r="GS96" i="110"/>
  <c r="GT96" i="110"/>
  <c r="DY96" i="110"/>
  <c r="DZ95" i="110"/>
  <c r="EA95" i="110"/>
  <c r="EB95" i="110"/>
  <c r="EC95" i="110"/>
  <c r="ED95" i="110"/>
  <c r="EE95" i="110"/>
  <c r="EF95" i="110"/>
  <c r="EG95" i="110"/>
  <c r="EH95" i="110"/>
  <c r="EI95" i="110"/>
  <c r="EJ95" i="110"/>
  <c r="EK95" i="110"/>
  <c r="EL95" i="110"/>
  <c r="EM95" i="110"/>
  <c r="EN95" i="110"/>
  <c r="EO95" i="110"/>
  <c r="EP95" i="110"/>
  <c r="EQ95" i="110"/>
  <c r="ER95" i="110"/>
  <c r="ES95" i="110"/>
  <c r="ET95" i="110"/>
  <c r="EU95" i="110"/>
  <c r="EV95" i="110"/>
  <c r="EW95" i="110"/>
  <c r="EX95" i="110"/>
  <c r="EY95" i="110"/>
  <c r="EZ95" i="110"/>
  <c r="FA95" i="110"/>
  <c r="FB95" i="110"/>
  <c r="FC95" i="110"/>
  <c r="FD95" i="110"/>
  <c r="FE95" i="110"/>
  <c r="FF95" i="110"/>
  <c r="FG95" i="110"/>
  <c r="FH95" i="110"/>
  <c r="FI95" i="110"/>
  <c r="FJ95" i="110"/>
  <c r="FK95" i="110"/>
  <c r="FL95" i="110"/>
  <c r="FM95" i="110"/>
  <c r="FN95" i="110"/>
  <c r="FO95" i="110"/>
  <c r="FP95" i="110"/>
  <c r="FQ95" i="110"/>
  <c r="FR95" i="110"/>
  <c r="FS95" i="110"/>
  <c r="FT95" i="110"/>
  <c r="FU95" i="110"/>
  <c r="FV95" i="110"/>
  <c r="FW95" i="110"/>
  <c r="FX95" i="110"/>
  <c r="FY95" i="110"/>
  <c r="FZ95" i="110"/>
  <c r="GA95" i="110"/>
  <c r="GB95" i="110"/>
  <c r="GC95" i="110"/>
  <c r="GD95" i="110"/>
  <c r="GE95" i="110"/>
  <c r="GF95" i="110"/>
  <c r="GG95" i="110"/>
  <c r="GH95" i="110"/>
  <c r="GI95" i="110"/>
  <c r="GJ95" i="110"/>
  <c r="GK95" i="110"/>
  <c r="GL95" i="110"/>
  <c r="GM95" i="110"/>
  <c r="GN95" i="110"/>
  <c r="GO95" i="110"/>
  <c r="GP95" i="110"/>
  <c r="GQ95" i="110"/>
  <c r="GR95" i="110"/>
  <c r="GS95" i="110"/>
  <c r="GT95" i="110"/>
  <c r="GY95" i="110"/>
  <c r="GZ95" i="110"/>
  <c r="HA95" i="110"/>
  <c r="HB95" i="110"/>
  <c r="HC95" i="110"/>
  <c r="HD95" i="110"/>
  <c r="HE95" i="110"/>
  <c r="DY95" i="110"/>
  <c r="DZ94" i="110"/>
  <c r="EA94" i="110"/>
  <c r="EB94" i="110"/>
  <c r="EC94" i="110"/>
  <c r="ED94" i="110"/>
  <c r="EE94" i="110"/>
  <c r="EF94" i="110"/>
  <c r="EG94" i="110"/>
  <c r="EH94" i="110"/>
  <c r="EI94" i="110"/>
  <c r="EJ94" i="110"/>
  <c r="EK94" i="110"/>
  <c r="EL94" i="110"/>
  <c r="EM94" i="110"/>
  <c r="EN94" i="110"/>
  <c r="EO94" i="110"/>
  <c r="EP94" i="110"/>
  <c r="EQ94" i="110"/>
  <c r="ER94" i="110"/>
  <c r="ES94" i="110"/>
  <c r="ET94" i="110"/>
  <c r="EU94" i="110"/>
  <c r="EV94" i="110"/>
  <c r="EW94" i="110"/>
  <c r="EX94" i="110"/>
  <c r="EY94" i="110"/>
  <c r="EZ94" i="110"/>
  <c r="FA94" i="110"/>
  <c r="FB94" i="110"/>
  <c r="FC94" i="110"/>
  <c r="FD94" i="110"/>
  <c r="FE94" i="110"/>
  <c r="FF94" i="110"/>
  <c r="FG94" i="110"/>
  <c r="FH94" i="110"/>
  <c r="FI94" i="110"/>
  <c r="FJ94" i="110"/>
  <c r="FK94" i="110"/>
  <c r="FL94" i="110"/>
  <c r="FM94" i="110"/>
  <c r="FN94" i="110"/>
  <c r="FO94" i="110"/>
  <c r="FP94" i="110"/>
  <c r="FQ94" i="110"/>
  <c r="FR94" i="110"/>
  <c r="FS94" i="110"/>
  <c r="FT94" i="110"/>
  <c r="FU94" i="110"/>
  <c r="FV94" i="110"/>
  <c r="FW94" i="110"/>
  <c r="FX94" i="110"/>
  <c r="FY94" i="110"/>
  <c r="FZ94" i="110"/>
  <c r="GA94" i="110"/>
  <c r="GB94" i="110"/>
  <c r="GC94" i="110"/>
  <c r="GD94" i="110"/>
  <c r="GE94" i="110"/>
  <c r="GF94" i="110"/>
  <c r="GG94" i="110"/>
  <c r="GH94" i="110"/>
  <c r="GI94" i="110"/>
  <c r="GJ94" i="110"/>
  <c r="GK94" i="110"/>
  <c r="GL94" i="110"/>
  <c r="GM94" i="110"/>
  <c r="GN94" i="110"/>
  <c r="GO94" i="110"/>
  <c r="GP94" i="110"/>
  <c r="GQ94" i="110"/>
  <c r="GR94" i="110"/>
  <c r="GS94" i="110"/>
  <c r="GT94" i="110"/>
  <c r="GY94" i="110"/>
  <c r="GZ94" i="110"/>
  <c r="HA94" i="110"/>
  <c r="HB94" i="110"/>
  <c r="HC94" i="110"/>
  <c r="HD94" i="110"/>
  <c r="HE94" i="110"/>
  <c r="HH46" i="39"/>
  <c r="HI46" i="39"/>
  <c r="HJ46" i="39"/>
  <c r="HH47" i="39"/>
  <c r="HJ47" i="39"/>
  <c r="HH48" i="39"/>
  <c r="HI48" i="39"/>
  <c r="HI47" i="39" s="1"/>
  <c r="HJ48" i="39"/>
  <c r="HH58" i="110"/>
  <c r="HH67" i="110" s="1"/>
  <c r="HI58" i="110"/>
  <c r="HJ58" i="110"/>
  <c r="HJ67" i="110" s="1"/>
  <c r="HH59" i="110"/>
  <c r="HI59" i="110"/>
  <c r="HJ59" i="110"/>
  <c r="HH60" i="110"/>
  <c r="HI60" i="110"/>
  <c r="HJ60" i="110"/>
  <c r="HI67" i="110"/>
  <c r="HH44" i="110"/>
  <c r="HI44" i="110"/>
  <c r="HJ44" i="110"/>
  <c r="HH28" i="39"/>
  <c r="HI28" i="39"/>
  <c r="HJ28" i="39"/>
  <c r="HH32" i="39"/>
  <c r="HI32" i="39"/>
  <c r="HJ32" i="39"/>
  <c r="HH10" i="39"/>
  <c r="HI10" i="39"/>
  <c r="HJ10" i="39"/>
  <c r="HH12" i="39"/>
  <c r="HI12" i="39"/>
  <c r="HJ12" i="39"/>
  <c r="HH14" i="39"/>
  <c r="HI14" i="39"/>
  <c r="HJ14" i="39"/>
  <c r="HH15" i="39"/>
  <c r="HI15" i="39"/>
  <c r="HJ15" i="39"/>
  <c r="HH16" i="39"/>
  <c r="HI16" i="39"/>
  <c r="HJ16" i="39"/>
  <c r="HI37" i="39"/>
  <c r="HJ37" i="39"/>
  <c r="HK37" i="39"/>
  <c r="HL37" i="39"/>
  <c r="HM37" i="39"/>
  <c r="HN37" i="39"/>
  <c r="HO37" i="39"/>
  <c r="HP37" i="39"/>
  <c r="HQ37" i="39"/>
  <c r="HR37" i="39"/>
  <c r="HS37" i="39"/>
  <c r="HH37" i="39"/>
  <c r="HL4" i="39"/>
  <c r="HK4" i="39"/>
  <c r="HJ4" i="39"/>
  <c r="HI4" i="39"/>
  <c r="HH4" i="39"/>
  <c r="HH29" i="110"/>
  <c r="HH64" i="110" s="1"/>
  <c r="HI29" i="110"/>
  <c r="HI64" i="110" s="1"/>
  <c r="HJ29" i="110"/>
  <c r="HJ64" i="110" s="1"/>
  <c r="HH23" i="110"/>
  <c r="HH65" i="110" s="1"/>
  <c r="HI23" i="110"/>
  <c r="HI65" i="110" s="1"/>
  <c r="HJ23" i="110"/>
  <c r="HJ65" i="110" s="1"/>
  <c r="GV4" i="39"/>
  <c r="GW4" i="39"/>
  <c r="GX4" i="39"/>
  <c r="GY4" i="39"/>
  <c r="GZ4" i="39"/>
  <c r="EY191" i="110"/>
  <c r="EY190" i="110"/>
  <c r="EY189" i="110"/>
  <c r="FL175" i="110"/>
  <c r="FM175" i="110"/>
  <c r="FN175" i="110"/>
  <c r="FO175" i="110"/>
  <c r="FP175" i="110"/>
  <c r="FQ175" i="110"/>
  <c r="FR175" i="110"/>
  <c r="FS175" i="110"/>
  <c r="FT175" i="110"/>
  <c r="FU175" i="110"/>
  <c r="FV175" i="110"/>
  <c r="FW175" i="110"/>
  <c r="FX175" i="110"/>
  <c r="FY175" i="110"/>
  <c r="FZ175" i="110"/>
  <c r="GA175" i="110"/>
  <c r="GB175" i="110"/>
  <c r="GC175" i="110"/>
  <c r="GD175" i="110"/>
  <c r="GE175" i="110"/>
  <c r="GF175" i="110"/>
  <c r="GG175" i="110"/>
  <c r="GH175" i="110"/>
  <c r="GI175" i="110"/>
  <c r="GJ175" i="110"/>
  <c r="GK175" i="110"/>
  <c r="GL175" i="110"/>
  <c r="GM175" i="110"/>
  <c r="GN175" i="110"/>
  <c r="GO175" i="110"/>
  <c r="GP175" i="110"/>
  <c r="GQ175" i="110"/>
  <c r="GR175" i="110"/>
  <c r="GS175" i="110"/>
  <c r="GT175" i="110"/>
  <c r="GU175" i="110"/>
  <c r="GV175" i="110"/>
  <c r="GW175" i="110"/>
  <c r="GX175" i="110"/>
  <c r="GY175" i="110"/>
  <c r="GZ175" i="110"/>
  <c r="HA175" i="110"/>
  <c r="HB175" i="110"/>
  <c r="HC175" i="110"/>
  <c r="HD175" i="110"/>
  <c r="HE175" i="110"/>
  <c r="HF175" i="110"/>
  <c r="HG175" i="110"/>
  <c r="FL176" i="110"/>
  <c r="FM176" i="110"/>
  <c r="FN176" i="110"/>
  <c r="FO176" i="110"/>
  <c r="FP176" i="110"/>
  <c r="FQ176" i="110"/>
  <c r="FR176" i="110"/>
  <c r="FS176" i="110"/>
  <c r="FT176" i="110"/>
  <c r="FU176" i="110"/>
  <c r="FV176" i="110"/>
  <c r="FW176" i="110"/>
  <c r="FX176" i="110"/>
  <c r="FY176" i="110"/>
  <c r="FZ176" i="110"/>
  <c r="GA176" i="110"/>
  <c r="GB176" i="110"/>
  <c r="GC176" i="110"/>
  <c r="GD176" i="110"/>
  <c r="GE176" i="110"/>
  <c r="GF176" i="110"/>
  <c r="GG176" i="110"/>
  <c r="GH176" i="110"/>
  <c r="GI176" i="110"/>
  <c r="GJ176" i="110"/>
  <c r="GK176" i="110"/>
  <c r="GL176" i="110"/>
  <c r="GM176" i="110"/>
  <c r="GN176" i="110"/>
  <c r="GO176" i="110"/>
  <c r="GP176" i="110"/>
  <c r="GQ176" i="110"/>
  <c r="GR176" i="110"/>
  <c r="GS176" i="110"/>
  <c r="GT176" i="110"/>
  <c r="GU176" i="110"/>
  <c r="GV176" i="110"/>
  <c r="GW176" i="110"/>
  <c r="GX176" i="110"/>
  <c r="GY176" i="110"/>
  <c r="GZ176" i="110"/>
  <c r="HA176" i="110"/>
  <c r="HB176" i="110"/>
  <c r="HC176" i="110"/>
  <c r="HD176" i="110"/>
  <c r="HE176" i="110"/>
  <c r="HF176" i="110"/>
  <c r="HG176" i="110"/>
  <c r="FL177" i="110"/>
  <c r="FM177" i="110"/>
  <c r="FN177" i="110"/>
  <c r="FO177" i="110"/>
  <c r="FP177" i="110"/>
  <c r="FQ177" i="110"/>
  <c r="FR177" i="110"/>
  <c r="FS177" i="110"/>
  <c r="FT177" i="110"/>
  <c r="FU177" i="110"/>
  <c r="FV177" i="110"/>
  <c r="FW177" i="110"/>
  <c r="FX177" i="110"/>
  <c r="FY177" i="110"/>
  <c r="FZ177" i="110"/>
  <c r="GA177" i="110"/>
  <c r="GB177" i="110"/>
  <c r="GC177" i="110"/>
  <c r="GD177" i="110"/>
  <c r="GE177" i="110"/>
  <c r="GF177" i="110"/>
  <c r="GG177" i="110"/>
  <c r="GH177" i="110"/>
  <c r="GI177" i="110"/>
  <c r="GJ177" i="110"/>
  <c r="GK177" i="110"/>
  <c r="GL177" i="110"/>
  <c r="GM177" i="110"/>
  <c r="GN177" i="110"/>
  <c r="GO177" i="110"/>
  <c r="GP177" i="110"/>
  <c r="GQ177" i="110"/>
  <c r="GR177" i="110"/>
  <c r="GS177" i="110"/>
  <c r="GT177" i="110"/>
  <c r="GU177" i="110"/>
  <c r="GV177" i="110"/>
  <c r="GW177" i="110"/>
  <c r="GX177" i="110"/>
  <c r="GY177" i="110"/>
  <c r="GZ177" i="110"/>
  <c r="HA177" i="110"/>
  <c r="HB177" i="110"/>
  <c r="HC177" i="110"/>
  <c r="HD177" i="110"/>
  <c r="HE177" i="110"/>
  <c r="HF177" i="110"/>
  <c r="HG177" i="110"/>
  <c r="FL178" i="110"/>
  <c r="FM178" i="110"/>
  <c r="FN178" i="110"/>
  <c r="FO178" i="110"/>
  <c r="FP178" i="110"/>
  <c r="FQ178" i="110"/>
  <c r="FR178" i="110"/>
  <c r="FS178" i="110"/>
  <c r="FT178" i="110"/>
  <c r="FU178" i="110"/>
  <c r="FV178" i="110"/>
  <c r="FW178" i="110"/>
  <c r="FX178" i="110"/>
  <c r="FY178" i="110"/>
  <c r="FZ178" i="110"/>
  <c r="GA178" i="110"/>
  <c r="GB178" i="110"/>
  <c r="GC178" i="110"/>
  <c r="GD178" i="110"/>
  <c r="GE178" i="110"/>
  <c r="GF178" i="110"/>
  <c r="GG178" i="110"/>
  <c r="GH178" i="110"/>
  <c r="GI178" i="110"/>
  <c r="GJ178" i="110"/>
  <c r="GK178" i="110"/>
  <c r="GL178" i="110"/>
  <c r="GM178" i="110"/>
  <c r="GN178" i="110"/>
  <c r="GO178" i="110"/>
  <c r="GP178" i="110"/>
  <c r="GQ178" i="110"/>
  <c r="GR178" i="110"/>
  <c r="GS178" i="110"/>
  <c r="GT178" i="110"/>
  <c r="GU178" i="110"/>
  <c r="GV178" i="110"/>
  <c r="GW178" i="110"/>
  <c r="GX178" i="110"/>
  <c r="GY178" i="110"/>
  <c r="GZ178" i="110"/>
  <c r="HA178" i="110"/>
  <c r="HB178" i="110"/>
  <c r="HC178" i="110"/>
  <c r="HD178" i="110"/>
  <c r="HE178" i="110"/>
  <c r="HF178" i="110"/>
  <c r="HG178" i="110"/>
  <c r="FL179" i="110"/>
  <c r="FM179" i="110"/>
  <c r="FN179" i="110"/>
  <c r="FO179" i="110"/>
  <c r="FP179" i="110"/>
  <c r="FQ179" i="110"/>
  <c r="FR179" i="110"/>
  <c r="FS179" i="110"/>
  <c r="FT179" i="110"/>
  <c r="FU179" i="110"/>
  <c r="FV179" i="110"/>
  <c r="FW179" i="110"/>
  <c r="FX179" i="110"/>
  <c r="FY179" i="110"/>
  <c r="FZ179" i="110"/>
  <c r="GA179" i="110"/>
  <c r="GB179" i="110"/>
  <c r="GC179" i="110"/>
  <c r="GD179" i="110"/>
  <c r="GE179" i="110"/>
  <c r="GF179" i="110"/>
  <c r="GG179" i="110"/>
  <c r="GH179" i="110"/>
  <c r="GI179" i="110"/>
  <c r="GJ179" i="110"/>
  <c r="GK179" i="110"/>
  <c r="GL179" i="110"/>
  <c r="GM179" i="110"/>
  <c r="GN179" i="110"/>
  <c r="GO179" i="110"/>
  <c r="GP179" i="110"/>
  <c r="GQ179" i="110"/>
  <c r="GR179" i="110"/>
  <c r="GS179" i="110"/>
  <c r="GT179" i="110"/>
  <c r="GU179" i="110"/>
  <c r="GV179" i="110"/>
  <c r="GW179" i="110"/>
  <c r="GX179" i="110"/>
  <c r="GY179" i="110"/>
  <c r="GZ179" i="110"/>
  <c r="HA179" i="110"/>
  <c r="HB179" i="110"/>
  <c r="HC179" i="110"/>
  <c r="HD179" i="110"/>
  <c r="HE179" i="110"/>
  <c r="HF179" i="110"/>
  <c r="HG179" i="110"/>
  <c r="FL180" i="110"/>
  <c r="FM180" i="110"/>
  <c r="FN180" i="110"/>
  <c r="FO180" i="110"/>
  <c r="FP180" i="110"/>
  <c r="FQ180" i="110"/>
  <c r="FR180" i="110"/>
  <c r="FS180" i="110"/>
  <c r="FT180" i="110"/>
  <c r="FU180" i="110"/>
  <c r="FV180" i="110"/>
  <c r="FW180" i="110"/>
  <c r="FX180" i="110"/>
  <c r="FY180" i="110"/>
  <c r="FZ180" i="110"/>
  <c r="GA180" i="110"/>
  <c r="GB180" i="110"/>
  <c r="GC180" i="110"/>
  <c r="GD180" i="110"/>
  <c r="GE180" i="110"/>
  <c r="GF180" i="110"/>
  <c r="GG180" i="110"/>
  <c r="GH180" i="110"/>
  <c r="GI180" i="110"/>
  <c r="GJ180" i="110"/>
  <c r="GK180" i="110"/>
  <c r="GL180" i="110"/>
  <c r="GM180" i="110"/>
  <c r="GN180" i="110"/>
  <c r="GO180" i="110"/>
  <c r="GP180" i="110"/>
  <c r="GQ180" i="110"/>
  <c r="GR180" i="110"/>
  <c r="GS180" i="110"/>
  <c r="GT180" i="110"/>
  <c r="GU180" i="110"/>
  <c r="GV180" i="110"/>
  <c r="GW180" i="110"/>
  <c r="GX180" i="110"/>
  <c r="GY180" i="110"/>
  <c r="GZ180" i="110"/>
  <c r="HA180" i="110"/>
  <c r="HB180" i="110"/>
  <c r="HC180" i="110"/>
  <c r="HD180" i="110"/>
  <c r="HE180" i="110"/>
  <c r="HF180" i="110"/>
  <c r="HG180" i="110"/>
  <c r="FL181" i="110"/>
  <c r="FM181" i="110"/>
  <c r="FN181" i="110"/>
  <c r="FO181" i="110"/>
  <c r="FP181" i="110"/>
  <c r="FQ181" i="110"/>
  <c r="FR181" i="110"/>
  <c r="FS181" i="110"/>
  <c r="FT181" i="110"/>
  <c r="FU181" i="110"/>
  <c r="FV181" i="110"/>
  <c r="FW181" i="110"/>
  <c r="FX181" i="110"/>
  <c r="FY181" i="110"/>
  <c r="FZ181" i="110"/>
  <c r="GA181" i="110"/>
  <c r="GB181" i="110"/>
  <c r="GC181" i="110"/>
  <c r="GD181" i="110"/>
  <c r="GE181" i="110"/>
  <c r="GF181" i="110"/>
  <c r="GG181" i="110"/>
  <c r="GH181" i="110"/>
  <c r="GI181" i="110"/>
  <c r="GJ181" i="110"/>
  <c r="GK181" i="110"/>
  <c r="GL181" i="110"/>
  <c r="GM181" i="110"/>
  <c r="GN181" i="110"/>
  <c r="GO181" i="110"/>
  <c r="GP181" i="110"/>
  <c r="GQ181" i="110"/>
  <c r="GR181" i="110"/>
  <c r="GS181" i="110"/>
  <c r="GT181" i="110"/>
  <c r="GU181" i="110"/>
  <c r="GV181" i="110"/>
  <c r="GW181" i="110"/>
  <c r="GX181" i="110"/>
  <c r="GY181" i="110"/>
  <c r="GZ181" i="110"/>
  <c r="HA181" i="110"/>
  <c r="HB181" i="110"/>
  <c r="HC181" i="110"/>
  <c r="HD181" i="110"/>
  <c r="HE181" i="110"/>
  <c r="HF181" i="110"/>
  <c r="HG181" i="110"/>
  <c r="FL182" i="110"/>
  <c r="FM182" i="110"/>
  <c r="FN182" i="110"/>
  <c r="FO182" i="110"/>
  <c r="FP182" i="110"/>
  <c r="FQ182" i="110"/>
  <c r="FR182" i="110"/>
  <c r="FS182" i="110"/>
  <c r="FT182" i="110"/>
  <c r="FU182" i="110"/>
  <c r="FV182" i="110"/>
  <c r="FW182" i="110"/>
  <c r="FX182" i="110"/>
  <c r="FY182" i="110"/>
  <c r="FZ182" i="110"/>
  <c r="GA182" i="110"/>
  <c r="GB182" i="110"/>
  <c r="GC182" i="110"/>
  <c r="GD182" i="110"/>
  <c r="GE182" i="110"/>
  <c r="GF182" i="110"/>
  <c r="GG182" i="110"/>
  <c r="GH182" i="110"/>
  <c r="GI182" i="110"/>
  <c r="GJ182" i="110"/>
  <c r="GK182" i="110"/>
  <c r="GL182" i="110"/>
  <c r="GM182" i="110"/>
  <c r="GN182" i="110"/>
  <c r="GO182" i="110"/>
  <c r="GP182" i="110"/>
  <c r="GQ182" i="110"/>
  <c r="GR182" i="110"/>
  <c r="GS182" i="110"/>
  <c r="GT182" i="110"/>
  <c r="GU182" i="110"/>
  <c r="GV182" i="110"/>
  <c r="GW182" i="110"/>
  <c r="GX182" i="110"/>
  <c r="GY182" i="110"/>
  <c r="GZ182" i="110"/>
  <c r="HA182" i="110"/>
  <c r="HB182" i="110"/>
  <c r="HC182" i="110"/>
  <c r="HD182" i="110"/>
  <c r="HE182" i="110"/>
  <c r="HF182" i="110"/>
  <c r="HG182" i="110"/>
  <c r="FL183" i="110"/>
  <c r="FM183" i="110"/>
  <c r="FN183" i="110"/>
  <c r="FO183" i="110"/>
  <c r="FP183" i="110"/>
  <c r="FQ183" i="110"/>
  <c r="FR183" i="110"/>
  <c r="FS183" i="110"/>
  <c r="FT183" i="110"/>
  <c r="FU183" i="110"/>
  <c r="FV183" i="110"/>
  <c r="FW183" i="110"/>
  <c r="FX183" i="110"/>
  <c r="FY183" i="110"/>
  <c r="FZ183" i="110"/>
  <c r="GA183" i="110"/>
  <c r="GB183" i="110"/>
  <c r="GC183" i="110"/>
  <c r="GD183" i="110"/>
  <c r="GE183" i="110"/>
  <c r="GF183" i="110"/>
  <c r="GG183" i="110"/>
  <c r="GH183" i="110"/>
  <c r="GI183" i="110"/>
  <c r="GJ183" i="110"/>
  <c r="GK183" i="110"/>
  <c r="GL183" i="110"/>
  <c r="GM183" i="110"/>
  <c r="GN183" i="110"/>
  <c r="GO183" i="110"/>
  <c r="GP183" i="110"/>
  <c r="GQ183" i="110"/>
  <c r="GR183" i="110"/>
  <c r="GS183" i="110"/>
  <c r="GT183" i="110"/>
  <c r="GU183" i="110"/>
  <c r="GV183" i="110"/>
  <c r="GW183" i="110"/>
  <c r="GX183" i="110"/>
  <c r="GY183" i="110"/>
  <c r="GY185" i="110" s="1"/>
  <c r="GY187" i="110" s="1"/>
  <c r="GZ183" i="110"/>
  <c r="GZ185" i="110" s="1"/>
  <c r="GZ187" i="110" s="1"/>
  <c r="HA183" i="110"/>
  <c r="HA185" i="110" s="1"/>
  <c r="HA187" i="110" s="1"/>
  <c r="HB183" i="110"/>
  <c r="HB185" i="110" s="1"/>
  <c r="HB187" i="110" s="1"/>
  <c r="HC183" i="110"/>
  <c r="HC185" i="110" s="1"/>
  <c r="HC187" i="110" s="1"/>
  <c r="HD183" i="110"/>
  <c r="HD185" i="110" s="1"/>
  <c r="HD187" i="110" s="1"/>
  <c r="HE183" i="110"/>
  <c r="HE185" i="110" s="1"/>
  <c r="HE187" i="110" s="1"/>
  <c r="HF183" i="110"/>
  <c r="HF185" i="110" s="1"/>
  <c r="HF187" i="110" s="1"/>
  <c r="HG183" i="110"/>
  <c r="HG185" i="110" s="1"/>
  <c r="HG187" i="110" s="1"/>
  <c r="FL184" i="110"/>
  <c r="FL186" i="110" s="1"/>
  <c r="FL188" i="110" s="1"/>
  <c r="FM184" i="110"/>
  <c r="FM186" i="110" s="1"/>
  <c r="FM188" i="110" s="1"/>
  <c r="FN184" i="110"/>
  <c r="FN186" i="110" s="1"/>
  <c r="FN188" i="110" s="1"/>
  <c r="FO184" i="110"/>
  <c r="FP184" i="110"/>
  <c r="FP186" i="110" s="1"/>
  <c r="FP188" i="110" s="1"/>
  <c r="FQ184" i="110"/>
  <c r="FQ186" i="110" s="1"/>
  <c r="FQ188" i="110" s="1"/>
  <c r="FR184" i="110"/>
  <c r="FR186" i="110" s="1"/>
  <c r="FR188" i="110" s="1"/>
  <c r="FS184" i="110"/>
  <c r="FS186" i="110" s="1"/>
  <c r="FS188" i="110" s="1"/>
  <c r="FT184" i="110"/>
  <c r="FT186" i="110" s="1"/>
  <c r="FT188" i="110" s="1"/>
  <c r="FU184" i="110"/>
  <c r="FU186" i="110" s="1"/>
  <c r="FU188" i="110" s="1"/>
  <c r="FV184" i="110"/>
  <c r="FV186" i="110" s="1"/>
  <c r="FV188" i="110" s="1"/>
  <c r="FW184" i="110"/>
  <c r="FW186" i="110" s="1"/>
  <c r="FW188" i="110" s="1"/>
  <c r="FX184" i="110"/>
  <c r="FX186" i="110" s="1"/>
  <c r="FX188" i="110" s="1"/>
  <c r="FY184" i="110"/>
  <c r="FY186" i="110" s="1"/>
  <c r="FY188" i="110" s="1"/>
  <c r="FZ184" i="110"/>
  <c r="FZ186" i="110" s="1"/>
  <c r="FZ188" i="110" s="1"/>
  <c r="GA184" i="110"/>
  <c r="GA186" i="110" s="1"/>
  <c r="GA188" i="110" s="1"/>
  <c r="GB184" i="110"/>
  <c r="GB186" i="110" s="1"/>
  <c r="GB188" i="110" s="1"/>
  <c r="GC184" i="110"/>
  <c r="GC186" i="110" s="1"/>
  <c r="GC188" i="110" s="1"/>
  <c r="GD184" i="110"/>
  <c r="GD186" i="110" s="1"/>
  <c r="GD188" i="110" s="1"/>
  <c r="GE184" i="110"/>
  <c r="GE186" i="110" s="1"/>
  <c r="GE188" i="110" s="1"/>
  <c r="GF184" i="110"/>
  <c r="GF186" i="110" s="1"/>
  <c r="GF188" i="110" s="1"/>
  <c r="GG184" i="110"/>
  <c r="GG186" i="110" s="1"/>
  <c r="GG188" i="110" s="1"/>
  <c r="GH184" i="110"/>
  <c r="GH186" i="110" s="1"/>
  <c r="GH188" i="110" s="1"/>
  <c r="GI184" i="110"/>
  <c r="GI186" i="110" s="1"/>
  <c r="GI188" i="110" s="1"/>
  <c r="GJ184" i="110"/>
  <c r="GJ186" i="110" s="1"/>
  <c r="GJ188" i="110" s="1"/>
  <c r="GK184" i="110"/>
  <c r="GK186" i="110" s="1"/>
  <c r="GK188" i="110" s="1"/>
  <c r="GL184" i="110"/>
  <c r="GL186" i="110" s="1"/>
  <c r="GL188" i="110" s="1"/>
  <c r="GM184" i="110"/>
  <c r="GM186" i="110" s="1"/>
  <c r="GM188" i="110" s="1"/>
  <c r="GN184" i="110"/>
  <c r="GN186" i="110" s="1"/>
  <c r="GN188" i="110" s="1"/>
  <c r="GO184" i="110"/>
  <c r="GO186" i="110" s="1"/>
  <c r="GO188" i="110" s="1"/>
  <c r="GP184" i="110"/>
  <c r="GP186" i="110" s="1"/>
  <c r="GP188" i="110" s="1"/>
  <c r="GQ184" i="110"/>
  <c r="GQ186" i="110" s="1"/>
  <c r="GQ188" i="110" s="1"/>
  <c r="GR184" i="110"/>
  <c r="GR186" i="110" s="1"/>
  <c r="GR188" i="110" s="1"/>
  <c r="GS184" i="110"/>
  <c r="GS186" i="110" s="1"/>
  <c r="GS188" i="110" s="1"/>
  <c r="GT184" i="110"/>
  <c r="GT186" i="110" s="1"/>
  <c r="GT188" i="110" s="1"/>
  <c r="GU184" i="110"/>
  <c r="GU186" i="110" s="1"/>
  <c r="GU188" i="110" s="1"/>
  <c r="GV184" i="110"/>
  <c r="GV186" i="110" s="1"/>
  <c r="GV188" i="110" s="1"/>
  <c r="GW184" i="110"/>
  <c r="GW186" i="110" s="1"/>
  <c r="GW188" i="110" s="1"/>
  <c r="GX184" i="110"/>
  <c r="GX186" i="110" s="1"/>
  <c r="GX188" i="110" s="1"/>
  <c r="GY184" i="110"/>
  <c r="GY186" i="110" s="1"/>
  <c r="GY188" i="110" s="1"/>
  <c r="GZ184" i="110"/>
  <c r="GZ186" i="110" s="1"/>
  <c r="GZ188" i="110" s="1"/>
  <c r="HA184" i="110"/>
  <c r="HA186" i="110" s="1"/>
  <c r="HA188" i="110" s="1"/>
  <c r="HB184" i="110"/>
  <c r="HB186" i="110" s="1"/>
  <c r="HB188" i="110" s="1"/>
  <c r="HC184" i="110"/>
  <c r="HC186" i="110" s="1"/>
  <c r="HC188" i="110" s="1"/>
  <c r="HD184" i="110"/>
  <c r="HD186" i="110" s="1"/>
  <c r="HD188" i="110" s="1"/>
  <c r="HE184" i="110"/>
  <c r="HE186" i="110" s="1"/>
  <c r="HE188" i="110" s="1"/>
  <c r="HF184" i="110"/>
  <c r="HF186" i="110" s="1"/>
  <c r="HF188" i="110" s="1"/>
  <c r="HG184" i="110"/>
  <c r="HG186" i="110" s="1"/>
  <c r="HG188" i="110" s="1"/>
  <c r="FL185" i="110"/>
  <c r="FL187" i="110" s="1"/>
  <c r="FM185" i="110"/>
  <c r="FM187" i="110" s="1"/>
  <c r="FN185" i="110"/>
  <c r="FN187" i="110" s="1"/>
  <c r="FO185" i="110"/>
  <c r="FO187" i="110" s="1"/>
  <c r="FP185" i="110"/>
  <c r="FP187" i="110" s="1"/>
  <c r="FQ185" i="110"/>
  <c r="FQ187" i="110" s="1"/>
  <c r="FR185" i="110"/>
  <c r="FR187" i="110" s="1"/>
  <c r="FS185" i="110"/>
  <c r="FS187" i="110" s="1"/>
  <c r="FT185" i="110"/>
  <c r="FT187" i="110" s="1"/>
  <c r="FU185" i="110"/>
  <c r="FU187" i="110" s="1"/>
  <c r="FV185" i="110"/>
  <c r="FV187" i="110" s="1"/>
  <c r="FW185" i="110"/>
  <c r="FW187" i="110" s="1"/>
  <c r="FX185" i="110"/>
  <c r="FX187" i="110" s="1"/>
  <c r="FY185" i="110"/>
  <c r="FY187" i="110" s="1"/>
  <c r="FZ185" i="110"/>
  <c r="FZ187" i="110" s="1"/>
  <c r="GA185" i="110"/>
  <c r="GA187" i="110" s="1"/>
  <c r="GB185" i="110"/>
  <c r="GB187" i="110" s="1"/>
  <c r="GC185" i="110"/>
  <c r="GC187" i="110" s="1"/>
  <c r="GD185" i="110"/>
  <c r="GD187" i="110" s="1"/>
  <c r="GE185" i="110"/>
  <c r="GE187" i="110" s="1"/>
  <c r="GF185" i="110"/>
  <c r="GF187" i="110" s="1"/>
  <c r="GG185" i="110"/>
  <c r="GG187" i="110" s="1"/>
  <c r="GH185" i="110"/>
  <c r="GH187" i="110" s="1"/>
  <c r="GI185" i="110"/>
  <c r="GI187" i="110" s="1"/>
  <c r="GJ185" i="110"/>
  <c r="GJ187" i="110" s="1"/>
  <c r="GK185" i="110"/>
  <c r="GK187" i="110" s="1"/>
  <c r="GL185" i="110"/>
  <c r="GL187" i="110" s="1"/>
  <c r="GM185" i="110"/>
  <c r="GM187" i="110" s="1"/>
  <c r="GN185" i="110"/>
  <c r="GN187" i="110" s="1"/>
  <c r="GO185" i="110"/>
  <c r="GO187" i="110" s="1"/>
  <c r="GP185" i="110"/>
  <c r="GP187" i="110" s="1"/>
  <c r="GQ185" i="110"/>
  <c r="GQ187" i="110" s="1"/>
  <c r="GR185" i="110"/>
  <c r="GR187" i="110" s="1"/>
  <c r="GS185" i="110"/>
  <c r="GS187" i="110" s="1"/>
  <c r="GT185" i="110"/>
  <c r="GT187" i="110" s="1"/>
  <c r="GU185" i="110"/>
  <c r="GU187" i="110" s="1"/>
  <c r="GV185" i="110"/>
  <c r="GV187" i="110" s="1"/>
  <c r="GW185" i="110"/>
  <c r="GW187" i="110" s="1"/>
  <c r="GX185" i="110"/>
  <c r="GX187" i="110" s="1"/>
  <c r="FO186" i="110"/>
  <c r="FO188" i="110" s="1"/>
  <c r="GY46" i="39"/>
  <c r="GZ46" i="39"/>
  <c r="HA46" i="39"/>
  <c r="HB46" i="39"/>
  <c r="HC46" i="39"/>
  <c r="HD46" i="39"/>
  <c r="HE46" i="39"/>
  <c r="HF46" i="39"/>
  <c r="HG46" i="39"/>
  <c r="HA47" i="39"/>
  <c r="HE47" i="39"/>
  <c r="GZ48" i="39"/>
  <c r="GZ47" i="39" s="1"/>
  <c r="HA48" i="39"/>
  <c r="HB48" i="39"/>
  <c r="HB47" i="39" s="1"/>
  <c r="HC48" i="39"/>
  <c r="HC47" i="39" s="1"/>
  <c r="HD48" i="39"/>
  <c r="HD47" i="39" s="1"/>
  <c r="HE48" i="39"/>
  <c r="HF48" i="39"/>
  <c r="HF47" i="39" s="1"/>
  <c r="HG48" i="39"/>
  <c r="HG47" i="39" s="1"/>
  <c r="GY37" i="39"/>
  <c r="GY48" i="39" s="1"/>
  <c r="GY47" i="39" s="1"/>
  <c r="GZ37" i="39"/>
  <c r="HA37" i="39"/>
  <c r="HB37" i="39"/>
  <c r="HC37" i="39"/>
  <c r="HD37" i="39"/>
  <c r="HE37" i="39"/>
  <c r="HF37" i="39"/>
  <c r="HG37" i="39"/>
  <c r="GY28" i="39"/>
  <c r="GZ28" i="39"/>
  <c r="HA28" i="39"/>
  <c r="HB28" i="39"/>
  <c r="HC28" i="39"/>
  <c r="HD28" i="39"/>
  <c r="HE28" i="39"/>
  <c r="HF28" i="39"/>
  <c r="HG28" i="39"/>
  <c r="GY32" i="39"/>
  <c r="GZ32" i="39"/>
  <c r="HA32" i="39"/>
  <c r="HB32" i="39"/>
  <c r="HC32" i="39"/>
  <c r="HD32" i="39"/>
  <c r="HE32" i="39"/>
  <c r="HF32" i="39"/>
  <c r="HG32" i="39"/>
  <c r="GY10" i="39"/>
  <c r="GZ10" i="39"/>
  <c r="HA10" i="39"/>
  <c r="HB10" i="39"/>
  <c r="HC10" i="39"/>
  <c r="HD10" i="39"/>
  <c r="HE10" i="39"/>
  <c r="HF10" i="39"/>
  <c r="HG10" i="39"/>
  <c r="GY12" i="39"/>
  <c r="GZ12" i="39"/>
  <c r="HA12" i="39"/>
  <c r="HB12" i="39"/>
  <c r="HC12" i="39"/>
  <c r="HD12" i="39"/>
  <c r="HE12" i="39"/>
  <c r="HF12" i="39"/>
  <c r="HG12" i="39"/>
  <c r="GY14" i="39"/>
  <c r="GZ14" i="39"/>
  <c r="HA14" i="39"/>
  <c r="HB14" i="39"/>
  <c r="HC14" i="39"/>
  <c r="HD14" i="39"/>
  <c r="HE14" i="39"/>
  <c r="HF14" i="39"/>
  <c r="HG14" i="39"/>
  <c r="GY15" i="39"/>
  <c r="GZ15" i="39"/>
  <c r="HA15" i="39"/>
  <c r="HB15" i="39"/>
  <c r="HC15" i="39"/>
  <c r="HD15" i="39"/>
  <c r="HE15" i="39"/>
  <c r="HF15" i="39"/>
  <c r="HG15" i="39"/>
  <c r="GY16" i="39"/>
  <c r="GZ16" i="39"/>
  <c r="HA16" i="39"/>
  <c r="HB16" i="39"/>
  <c r="HC16" i="39"/>
  <c r="HD16" i="39"/>
  <c r="HE16" i="39"/>
  <c r="HF16" i="39"/>
  <c r="HG16" i="39"/>
  <c r="HB58" i="110"/>
  <c r="HB67" i="110" s="1"/>
  <c r="HC58" i="110"/>
  <c r="HC67" i="110" s="1"/>
  <c r="HD58" i="110"/>
  <c r="HD67" i="110" s="1"/>
  <c r="HE58" i="110"/>
  <c r="HE67" i="110" s="1"/>
  <c r="HF58" i="110"/>
  <c r="HF67" i="110" s="1"/>
  <c r="HG58" i="110"/>
  <c r="HG67" i="110" s="1"/>
  <c r="HB59" i="110"/>
  <c r="HC59" i="110"/>
  <c r="HD59" i="110"/>
  <c r="HE59" i="110"/>
  <c r="HF59" i="110"/>
  <c r="HG59" i="110"/>
  <c r="HB60" i="110"/>
  <c r="HC60" i="110"/>
  <c r="HD60" i="110"/>
  <c r="HE60" i="110"/>
  <c r="HF60" i="110"/>
  <c r="HG60" i="110"/>
  <c r="HB16" i="110"/>
  <c r="HC16" i="110"/>
  <c r="HD16" i="110"/>
  <c r="HE16" i="110"/>
  <c r="HB17" i="110"/>
  <c r="HC17" i="110"/>
  <c r="HD17" i="110"/>
  <c r="HE17" i="110"/>
  <c r="HB18" i="110"/>
  <c r="HC18" i="110"/>
  <c r="HD18" i="110"/>
  <c r="HE18" i="110"/>
  <c r="HB44" i="110"/>
  <c r="HC44" i="110"/>
  <c r="HD44" i="110"/>
  <c r="HE44" i="110"/>
  <c r="HF44" i="110"/>
  <c r="HG44" i="110"/>
  <c r="HB23" i="110"/>
  <c r="HC23" i="110"/>
  <c r="HD23" i="110"/>
  <c r="HD65" i="110" s="1"/>
  <c r="HE23" i="110"/>
  <c r="HE65" i="110" s="1"/>
  <c r="HF23" i="110"/>
  <c r="HG23" i="110"/>
  <c r="HB29" i="110"/>
  <c r="HB64" i="110" s="1"/>
  <c r="HC29" i="110"/>
  <c r="HC64" i="110" s="1"/>
  <c r="HD29" i="110"/>
  <c r="HD64" i="110" s="1"/>
  <c r="HE29" i="110"/>
  <c r="HE64" i="110" s="1"/>
  <c r="HF29" i="110"/>
  <c r="HF64" i="110" s="1"/>
  <c r="HG29" i="110"/>
  <c r="HG64" i="110" s="1"/>
  <c r="GY58" i="110"/>
  <c r="GY67" i="110" s="1"/>
  <c r="GZ58" i="110"/>
  <c r="HA58" i="110"/>
  <c r="GY59" i="110"/>
  <c r="GZ59" i="110"/>
  <c r="HA59" i="110"/>
  <c r="GY60" i="110"/>
  <c r="GZ60" i="110"/>
  <c r="HA60" i="110"/>
  <c r="GZ67" i="110"/>
  <c r="HA67" i="110"/>
  <c r="GY16" i="110"/>
  <c r="GZ16" i="110"/>
  <c r="HA16" i="110"/>
  <c r="GY17" i="110"/>
  <c r="GZ17" i="110"/>
  <c r="HA17" i="110"/>
  <c r="GY18" i="110"/>
  <c r="GZ18" i="110"/>
  <c r="HA18" i="110"/>
  <c r="GY44" i="110"/>
  <c r="GZ44" i="110"/>
  <c r="HA44" i="110"/>
  <c r="GY23" i="110"/>
  <c r="GY65" i="110" s="1"/>
  <c r="GZ23" i="110"/>
  <c r="GZ65" i="110" s="1"/>
  <c r="HA23" i="110"/>
  <c r="GY29" i="110"/>
  <c r="GY64" i="110" s="1"/>
  <c r="GZ29" i="110"/>
  <c r="GZ64" i="110" s="1"/>
  <c r="HA29" i="110"/>
  <c r="HA64" i="110" s="1"/>
  <c r="GV46" i="39"/>
  <c r="GW46" i="39"/>
  <c r="GX46" i="39"/>
  <c r="GV47" i="39"/>
  <c r="GV48" i="39"/>
  <c r="GW48" i="39"/>
  <c r="GW47" i="39" s="1"/>
  <c r="GX48" i="39"/>
  <c r="GX47" i="39" s="1"/>
  <c r="GV37" i="39"/>
  <c r="GW37" i="39"/>
  <c r="GX37" i="39"/>
  <c r="GV28" i="39"/>
  <c r="GW28" i="39"/>
  <c r="GX28" i="39"/>
  <c r="GV32" i="39"/>
  <c r="GW32" i="39"/>
  <c r="GX32" i="39"/>
  <c r="GV10" i="39"/>
  <c r="GW10" i="39"/>
  <c r="GX10" i="39"/>
  <c r="GV12" i="39"/>
  <c r="GW12" i="39"/>
  <c r="GX12" i="39"/>
  <c r="GV14" i="39"/>
  <c r="GW14" i="39"/>
  <c r="GX14" i="39"/>
  <c r="GV15" i="39"/>
  <c r="GW15" i="39"/>
  <c r="GX15" i="39"/>
  <c r="GV16" i="39"/>
  <c r="GW16" i="39"/>
  <c r="GX16" i="39"/>
  <c r="GV58" i="110"/>
  <c r="GV67" i="110" s="1"/>
  <c r="GW58" i="110"/>
  <c r="GW67" i="110" s="1"/>
  <c r="GX58" i="110"/>
  <c r="GX67" i="110" s="1"/>
  <c r="GV59" i="110"/>
  <c r="GW59" i="110"/>
  <c r="GX59" i="110"/>
  <c r="GV60" i="110"/>
  <c r="GW60" i="110"/>
  <c r="GX60" i="110"/>
  <c r="GV44" i="110"/>
  <c r="GW44" i="110"/>
  <c r="GX44" i="110"/>
  <c r="GV29" i="110"/>
  <c r="GV64" i="110" s="1"/>
  <c r="GW29" i="110"/>
  <c r="GW64" i="110" s="1"/>
  <c r="GX29" i="110"/>
  <c r="GX64" i="110" s="1"/>
  <c r="GV23" i="110"/>
  <c r="GV65" i="110" s="1"/>
  <c r="GW23" i="110"/>
  <c r="GW45" i="110" s="1"/>
  <c r="GX23" i="110"/>
  <c r="GM46" i="39"/>
  <c r="GN46" i="39"/>
  <c r="GO46" i="39"/>
  <c r="GP46" i="39"/>
  <c r="GQ46" i="39"/>
  <c r="GR46" i="39"/>
  <c r="GS46" i="39"/>
  <c r="GT46" i="39"/>
  <c r="GU46" i="39"/>
  <c r="GO47" i="39"/>
  <c r="GS47" i="39"/>
  <c r="GM48" i="39"/>
  <c r="GM47" i="39" s="1"/>
  <c r="GN48" i="39"/>
  <c r="GN47" i="39" s="1"/>
  <c r="GO48" i="39"/>
  <c r="GP48" i="39"/>
  <c r="GP47" i="39" s="1"/>
  <c r="GQ48" i="39"/>
  <c r="GQ47" i="39" s="1"/>
  <c r="GR48" i="39"/>
  <c r="GR47" i="39" s="1"/>
  <c r="GS48" i="39"/>
  <c r="GT48" i="39"/>
  <c r="GT47" i="39" s="1"/>
  <c r="GU48" i="39"/>
  <c r="GU47" i="39" s="1"/>
  <c r="GM28" i="39"/>
  <c r="GN28" i="39"/>
  <c r="GO28" i="39"/>
  <c r="GP28" i="39"/>
  <c r="GQ28" i="39"/>
  <c r="GR28" i="39"/>
  <c r="GS28" i="39"/>
  <c r="GT28" i="39"/>
  <c r="GU28" i="39"/>
  <c r="GM32" i="39"/>
  <c r="GN32" i="39"/>
  <c r="GO32" i="39"/>
  <c r="GP32" i="39"/>
  <c r="GQ32" i="39"/>
  <c r="GR32" i="39"/>
  <c r="GS32" i="39"/>
  <c r="GT32" i="39"/>
  <c r="GU32" i="39"/>
  <c r="GM12" i="39"/>
  <c r="GN12" i="39"/>
  <c r="GO12" i="39"/>
  <c r="GP12" i="39"/>
  <c r="GQ12" i="39"/>
  <c r="GR12" i="39"/>
  <c r="GS12" i="39"/>
  <c r="GT12" i="39"/>
  <c r="GU12" i="39"/>
  <c r="GM14" i="39"/>
  <c r="GN14" i="39"/>
  <c r="GO14" i="39"/>
  <c r="GP14" i="39"/>
  <c r="GQ14" i="39"/>
  <c r="GR14" i="39"/>
  <c r="GS14" i="39"/>
  <c r="GT14" i="39"/>
  <c r="GU14" i="39"/>
  <c r="GM15" i="39"/>
  <c r="GN15" i="39"/>
  <c r="GO15" i="39"/>
  <c r="GP15" i="39"/>
  <c r="GQ15" i="39"/>
  <c r="GR15" i="39"/>
  <c r="GS15" i="39"/>
  <c r="GT15" i="39"/>
  <c r="GU15" i="39"/>
  <c r="GM16" i="39"/>
  <c r="GN16" i="39"/>
  <c r="GO16" i="39"/>
  <c r="GP16" i="39"/>
  <c r="GQ16" i="39"/>
  <c r="GR16" i="39"/>
  <c r="GS16" i="39"/>
  <c r="GT16" i="39"/>
  <c r="GU16" i="39"/>
  <c r="GL10" i="39"/>
  <c r="GM10" i="39"/>
  <c r="GN10" i="39"/>
  <c r="GO10" i="39"/>
  <c r="GP10" i="39"/>
  <c r="GQ10" i="39"/>
  <c r="GR10" i="39"/>
  <c r="GS10" i="39"/>
  <c r="GT10" i="39"/>
  <c r="GU10" i="39"/>
  <c r="HS61" i="110" l="1"/>
  <c r="HS70" i="110" s="1"/>
  <c r="HS71" i="110"/>
  <c r="HQ71" i="110"/>
  <c r="HQ61" i="110"/>
  <c r="HQ70" i="110" s="1"/>
  <c r="HO61" i="110"/>
  <c r="HO70" i="110" s="1"/>
  <c r="HO71" i="110"/>
  <c r="HP61" i="110"/>
  <c r="HP70" i="110" s="1"/>
  <c r="HP71" i="110"/>
  <c r="HN71" i="110"/>
  <c r="HN61" i="110"/>
  <c r="HN70" i="110" s="1"/>
  <c r="HR71" i="110"/>
  <c r="HR61" i="110"/>
  <c r="HR70" i="110" s="1"/>
  <c r="HL22" i="39"/>
  <c r="HL84" i="39" s="1"/>
  <c r="HK20" i="39"/>
  <c r="HK22" i="39" s="1"/>
  <c r="HK49" i="39" s="1"/>
  <c r="HK51" i="39" s="1"/>
  <c r="HM84" i="39"/>
  <c r="HM49" i="39"/>
  <c r="HM51" i="39" s="1"/>
  <c r="HL72" i="110"/>
  <c r="HL62" i="110"/>
  <c r="HM72" i="110"/>
  <c r="HM62" i="110"/>
  <c r="HK72" i="110"/>
  <c r="HK62" i="110"/>
  <c r="HJ68" i="110"/>
  <c r="HJ69" i="110" s="1"/>
  <c r="GV33" i="110"/>
  <c r="GV103" i="110" s="1"/>
  <c r="HH68" i="110"/>
  <c r="GZ45" i="110"/>
  <c r="GZ46" i="110" s="1"/>
  <c r="GW46" i="110"/>
  <c r="HG68" i="110"/>
  <c r="HG69" i="110" s="1"/>
  <c r="HC68" i="110"/>
  <c r="HC69" i="110" s="1"/>
  <c r="HA33" i="110"/>
  <c r="HA103" i="110" s="1"/>
  <c r="HA68" i="110"/>
  <c r="HA69" i="110" s="1"/>
  <c r="HD33" i="110"/>
  <c r="HH33" i="110"/>
  <c r="HH103" i="110" s="1"/>
  <c r="HJ18" i="39"/>
  <c r="HJ20" i="39" s="1"/>
  <c r="HJ22" i="39" s="1"/>
  <c r="HJ49" i="39" s="1"/>
  <c r="HJ51" i="39" s="1"/>
  <c r="HI18" i="39"/>
  <c r="HI20" i="39" s="1"/>
  <c r="HI22" i="39" s="1"/>
  <c r="HI49" i="39" s="1"/>
  <c r="HI51" i="39" s="1"/>
  <c r="HH18" i="39"/>
  <c r="HH20" i="39" s="1"/>
  <c r="HH22" i="39" s="1"/>
  <c r="HH49" i="39" s="1"/>
  <c r="HH51" i="39" s="1"/>
  <c r="HB32" i="110"/>
  <c r="HB194" i="110" s="1"/>
  <c r="GX32" i="110"/>
  <c r="GX194" i="110" s="1"/>
  <c r="GY45" i="110"/>
  <c r="GY46" i="110" s="1"/>
  <c r="GZ32" i="110"/>
  <c r="GZ104" i="110" s="1"/>
  <c r="HF68" i="110"/>
  <c r="HF69" i="110" s="1"/>
  <c r="HB68" i="110"/>
  <c r="HB69" i="110" s="1"/>
  <c r="HD68" i="110"/>
  <c r="HD69" i="110" s="1"/>
  <c r="HF32" i="110"/>
  <c r="HF194" i="110" s="1"/>
  <c r="HH32" i="110"/>
  <c r="HH104" i="110" s="1"/>
  <c r="HI33" i="110"/>
  <c r="HI103" i="110" s="1"/>
  <c r="HH31" i="110"/>
  <c r="HI32" i="110"/>
  <c r="HI104" i="110" s="1"/>
  <c r="HJ33" i="110"/>
  <c r="HJ103" i="110" s="1"/>
  <c r="HJ31" i="110"/>
  <c r="GW31" i="110"/>
  <c r="HJ32" i="110"/>
  <c r="HI31" i="110"/>
  <c r="HI45" i="110"/>
  <c r="HI46" i="110" s="1"/>
  <c r="GU18" i="39"/>
  <c r="GU20" i="39" s="1"/>
  <c r="GU22" i="39" s="1"/>
  <c r="GU84" i="39" s="1"/>
  <c r="GQ18" i="39"/>
  <c r="GV31" i="110"/>
  <c r="GW68" i="110"/>
  <c r="GW69" i="110" s="1"/>
  <c r="GV68" i="110"/>
  <c r="GV69" i="110" s="1"/>
  <c r="GW18" i="39"/>
  <c r="GW20" i="39" s="1"/>
  <c r="GW22" i="39" s="1"/>
  <c r="GW49" i="39" s="1"/>
  <c r="GW51" i="39" s="1"/>
  <c r="HG32" i="110"/>
  <c r="HG194" i="110" s="1"/>
  <c r="HC32" i="110"/>
  <c r="HC194" i="110" s="1"/>
  <c r="HD45" i="110"/>
  <c r="HD46" i="110" s="1"/>
  <c r="HH45" i="110"/>
  <c r="HH46" i="110" s="1"/>
  <c r="HI68" i="110"/>
  <c r="HI69" i="110" s="1"/>
  <c r="GY33" i="110"/>
  <c r="GY195" i="110" s="1"/>
  <c r="HJ45" i="110"/>
  <c r="HJ46" i="110" s="1"/>
  <c r="GT18" i="39"/>
  <c r="GT20" i="39" s="1"/>
  <c r="GT22" i="39" s="1"/>
  <c r="GT84" i="39" s="1"/>
  <c r="GP18" i="39"/>
  <c r="GP20" i="39" s="1"/>
  <c r="GP22" i="39" s="1"/>
  <c r="GP49" i="39" s="1"/>
  <c r="GP51" i="39" s="1"/>
  <c r="GW33" i="110"/>
  <c r="GW103" i="110" s="1"/>
  <c r="GV32" i="110"/>
  <c r="GV104" i="110" s="1"/>
  <c r="GX31" i="110"/>
  <c r="GV45" i="110"/>
  <c r="GV46" i="110" s="1"/>
  <c r="GZ68" i="110"/>
  <c r="GZ69" i="110" s="1"/>
  <c r="GY68" i="110"/>
  <c r="GY69" i="110" s="1"/>
  <c r="HE68" i="110"/>
  <c r="HE69" i="110" s="1"/>
  <c r="HE18" i="39"/>
  <c r="HE20" i="39" s="1"/>
  <c r="HE22" i="39" s="1"/>
  <c r="HH69" i="110"/>
  <c r="GX33" i="110"/>
  <c r="GW32" i="110"/>
  <c r="HF65" i="110"/>
  <c r="HF45" i="110"/>
  <c r="HF46" i="110" s="1"/>
  <c r="HF31" i="110"/>
  <c r="HF33" i="110"/>
  <c r="HB65" i="110"/>
  <c r="HB45" i="110"/>
  <c r="HB46" i="110" s="1"/>
  <c r="HB31" i="110"/>
  <c r="HB90" i="110" s="1"/>
  <c r="HB33" i="110"/>
  <c r="HD31" i="110"/>
  <c r="GX45" i="110"/>
  <c r="GX46" i="110" s="1"/>
  <c r="GX65" i="110"/>
  <c r="GZ194" i="110"/>
  <c r="GV195" i="110"/>
  <c r="HD195" i="110"/>
  <c r="HD32" i="110"/>
  <c r="HD103" i="110"/>
  <c r="GS18" i="39"/>
  <c r="GS20" i="39" s="1"/>
  <c r="GS22" i="39" s="1"/>
  <c r="GS84" i="39" s="1"/>
  <c r="GO18" i="39"/>
  <c r="GO20" i="39" s="1"/>
  <c r="GO22" i="39" s="1"/>
  <c r="GO84" i="39" s="1"/>
  <c r="GV18" i="39"/>
  <c r="GV20" i="39" s="1"/>
  <c r="GV22" i="39" s="1"/>
  <c r="GV49" i="39" s="1"/>
  <c r="GV51" i="39" s="1"/>
  <c r="GY31" i="110"/>
  <c r="GZ31" i="110"/>
  <c r="GZ90" i="110" s="1"/>
  <c r="HG33" i="110"/>
  <c r="HC33" i="110"/>
  <c r="HE32" i="110"/>
  <c r="HG31" i="110"/>
  <c r="HC31" i="110"/>
  <c r="HC90" i="110" s="1"/>
  <c r="HG45" i="110"/>
  <c r="HG46" i="110" s="1"/>
  <c r="HC45" i="110"/>
  <c r="HC46" i="110" s="1"/>
  <c r="HG65" i="110"/>
  <c r="HC65" i="110"/>
  <c r="HC63" i="110" s="1"/>
  <c r="HC72" i="110" s="1"/>
  <c r="HG18" i="39"/>
  <c r="HG20" i="39" s="1"/>
  <c r="HG22" i="39" s="1"/>
  <c r="HG49" i="39" s="1"/>
  <c r="HG51" i="39" s="1"/>
  <c r="HC18" i="39"/>
  <c r="HC20" i="39" s="1"/>
  <c r="HC22" i="39" s="1"/>
  <c r="HC49" i="39" s="1"/>
  <c r="HC51" i="39" s="1"/>
  <c r="GY18" i="39"/>
  <c r="GY20" i="39" s="1"/>
  <c r="GY22" i="39" s="1"/>
  <c r="GY49" i="39" s="1"/>
  <c r="GY51" i="39" s="1"/>
  <c r="GR18" i="39"/>
  <c r="GR20" i="39" s="1"/>
  <c r="GR22" i="39" s="1"/>
  <c r="GR49" i="39" s="1"/>
  <c r="GR51" i="39" s="1"/>
  <c r="GN18" i="39"/>
  <c r="GN20" i="39" s="1"/>
  <c r="GN22" i="39" s="1"/>
  <c r="GN49" i="39" s="1"/>
  <c r="GN51" i="39" s="1"/>
  <c r="GX68" i="110"/>
  <c r="GX69" i="110" s="1"/>
  <c r="GW65" i="110"/>
  <c r="HD18" i="39"/>
  <c r="HD20" i="39" s="1"/>
  <c r="HD22" i="39" s="1"/>
  <c r="HD49" i="39" s="1"/>
  <c r="HD51" i="39" s="1"/>
  <c r="GZ18" i="39"/>
  <c r="GZ20" i="39" s="1"/>
  <c r="GZ22" i="39" s="1"/>
  <c r="GZ84" i="39" s="1"/>
  <c r="HF18" i="39"/>
  <c r="HF20" i="39" s="1"/>
  <c r="HF22" i="39" s="1"/>
  <c r="HF49" i="39" s="1"/>
  <c r="HF51" i="39" s="1"/>
  <c r="HB18" i="39"/>
  <c r="HB20" i="39" s="1"/>
  <c r="HB22" i="39" s="1"/>
  <c r="HB49" i="39" s="1"/>
  <c r="HB51" i="39" s="1"/>
  <c r="GQ20" i="39"/>
  <c r="GQ22" i="39" s="1"/>
  <c r="GQ49" i="39" s="1"/>
  <c r="GQ51" i="39" s="1"/>
  <c r="GM18" i="39"/>
  <c r="GM20" i="39" s="1"/>
  <c r="GM22" i="39" s="1"/>
  <c r="GM84" i="39" s="1"/>
  <c r="GX18" i="39"/>
  <c r="GX20" i="39" s="1"/>
  <c r="GX22" i="39" s="1"/>
  <c r="GX49" i="39" s="1"/>
  <c r="GX51" i="39" s="1"/>
  <c r="GZ33" i="110"/>
  <c r="GY32" i="110"/>
  <c r="HE33" i="110"/>
  <c r="HE31" i="110"/>
  <c r="HE90" i="110" s="1"/>
  <c r="HE45" i="110"/>
  <c r="HE46" i="110" s="1"/>
  <c r="HA18" i="39"/>
  <c r="HA20" i="39" s="1"/>
  <c r="HA22" i="39" s="1"/>
  <c r="HA84" i="39" s="1"/>
  <c r="GW84" i="39"/>
  <c r="GT49" i="39"/>
  <c r="GT51" i="39" s="1"/>
  <c r="HA32" i="110"/>
  <c r="HA45" i="110"/>
  <c r="HA46" i="110" s="1"/>
  <c r="HA65" i="110"/>
  <c r="HA31" i="110"/>
  <c r="HA90" i="110" s="1"/>
  <c r="GP58" i="110"/>
  <c r="GP67" i="110" s="1"/>
  <c r="GQ58" i="110"/>
  <c r="GQ67" i="110" s="1"/>
  <c r="GR58" i="110"/>
  <c r="GR67" i="110" s="1"/>
  <c r="GS58" i="110"/>
  <c r="GS67" i="110" s="1"/>
  <c r="GT58" i="110"/>
  <c r="GT67" i="110" s="1"/>
  <c r="GU58" i="110"/>
  <c r="GU67" i="110" s="1"/>
  <c r="GP59" i="110"/>
  <c r="GQ59" i="110"/>
  <c r="GR59" i="110"/>
  <c r="GS59" i="110"/>
  <c r="GT59" i="110"/>
  <c r="GU59" i="110"/>
  <c r="GP60" i="110"/>
  <c r="GQ60" i="110"/>
  <c r="GR60" i="110"/>
  <c r="GS60" i="110"/>
  <c r="GT60" i="110"/>
  <c r="GU60" i="110"/>
  <c r="GP44" i="110"/>
  <c r="GQ44" i="110"/>
  <c r="GR44" i="110"/>
  <c r="GS44" i="110"/>
  <c r="GT44" i="110"/>
  <c r="GU44" i="110"/>
  <c r="GP16" i="110"/>
  <c r="GQ16" i="110"/>
  <c r="GR16" i="110"/>
  <c r="GS16" i="110"/>
  <c r="GT16" i="110"/>
  <c r="GP17" i="110"/>
  <c r="GQ17" i="110"/>
  <c r="GR17" i="110"/>
  <c r="GS17" i="110"/>
  <c r="GT17" i="110"/>
  <c r="GP18" i="110"/>
  <c r="GQ18" i="110"/>
  <c r="GR18" i="110"/>
  <c r="GS18" i="110"/>
  <c r="GT18" i="110"/>
  <c r="GP29" i="110"/>
  <c r="GP64" i="110" s="1"/>
  <c r="GQ29" i="110"/>
  <c r="GQ64" i="110" s="1"/>
  <c r="GR29" i="110"/>
  <c r="GR64" i="110" s="1"/>
  <c r="GS29" i="110"/>
  <c r="GS64" i="110" s="1"/>
  <c r="GT29" i="110"/>
  <c r="GT64" i="110" s="1"/>
  <c r="GU29" i="110"/>
  <c r="GU64" i="110" s="1"/>
  <c r="GM44" i="110"/>
  <c r="GN44" i="110"/>
  <c r="GO44" i="110"/>
  <c r="GM58" i="110"/>
  <c r="GM67" i="110" s="1"/>
  <c r="GN58" i="110"/>
  <c r="GN67" i="110" s="1"/>
  <c r="GO58" i="110"/>
  <c r="GO67" i="110" s="1"/>
  <c r="GM59" i="110"/>
  <c r="GN59" i="110"/>
  <c r="GO59" i="110"/>
  <c r="GM60" i="110"/>
  <c r="GN60" i="110"/>
  <c r="GO60" i="110"/>
  <c r="GM16" i="110"/>
  <c r="GN16" i="110"/>
  <c r="GO16" i="110"/>
  <c r="GM17" i="110"/>
  <c r="GN17" i="110"/>
  <c r="GO17" i="110"/>
  <c r="GM18" i="110"/>
  <c r="GN18" i="110"/>
  <c r="GO18" i="110"/>
  <c r="GP23" i="110"/>
  <c r="GP45" i="110" s="1"/>
  <c r="GQ23" i="110"/>
  <c r="GQ65" i="110" s="1"/>
  <c r="GR23" i="110"/>
  <c r="GR65" i="110" s="1"/>
  <c r="GS23" i="110"/>
  <c r="GS45" i="110" s="1"/>
  <c r="GT23" i="110"/>
  <c r="GT45" i="110" s="1"/>
  <c r="GU23" i="110"/>
  <c r="GU65" i="110" s="1"/>
  <c r="GM23" i="110"/>
  <c r="GM45" i="110" s="1"/>
  <c r="GN23" i="110"/>
  <c r="GN45" i="110" s="1"/>
  <c r="GO23" i="110"/>
  <c r="GO65" i="110" s="1"/>
  <c r="GM29" i="110"/>
  <c r="GN29" i="110"/>
  <c r="GO29" i="110"/>
  <c r="GO64" i="110" s="1"/>
  <c r="FX98" i="110"/>
  <c r="FX99" i="110"/>
  <c r="FX100" i="110"/>
  <c r="GK48" i="39"/>
  <c r="GM37" i="39"/>
  <c r="GN37" i="39"/>
  <c r="GO37" i="39"/>
  <c r="GP37" i="39"/>
  <c r="GQ37" i="39"/>
  <c r="GR37" i="39"/>
  <c r="GS37" i="39"/>
  <c r="GT37" i="39"/>
  <c r="GU37" i="39"/>
  <c r="GJ37" i="39"/>
  <c r="GJ48" i="39" s="1"/>
  <c r="GK37" i="39"/>
  <c r="GL37" i="39"/>
  <c r="GL48" i="39" s="1"/>
  <c r="GJ28" i="39"/>
  <c r="GJ46" i="39" s="1"/>
  <c r="GK28" i="39"/>
  <c r="GK46" i="39" s="1"/>
  <c r="GL28" i="39"/>
  <c r="GL46" i="39" s="1"/>
  <c r="FX32" i="39"/>
  <c r="FY32" i="39"/>
  <c r="FZ32" i="39"/>
  <c r="GA32" i="39"/>
  <c r="GB32" i="39"/>
  <c r="GC32" i="39"/>
  <c r="GD32" i="39"/>
  <c r="GE32" i="39"/>
  <c r="GF32" i="39"/>
  <c r="GG32" i="39"/>
  <c r="GH32" i="39"/>
  <c r="GI32" i="39"/>
  <c r="GJ32" i="39"/>
  <c r="GJ47" i="39" s="1"/>
  <c r="GK32" i="39"/>
  <c r="GL32" i="39"/>
  <c r="GJ12" i="39"/>
  <c r="GK12" i="39"/>
  <c r="GL12" i="39"/>
  <c r="GJ10" i="39"/>
  <c r="GK10" i="39"/>
  <c r="GJ14" i="39"/>
  <c r="GK14" i="39"/>
  <c r="GL14" i="39"/>
  <c r="GG15" i="39"/>
  <c r="GH15" i="39"/>
  <c r="GI15" i="39"/>
  <c r="GJ15" i="39"/>
  <c r="GK15" i="39"/>
  <c r="GL15" i="39"/>
  <c r="GG16" i="39"/>
  <c r="GH16" i="39"/>
  <c r="GI16" i="39"/>
  <c r="GJ16" i="39"/>
  <c r="GK16" i="39"/>
  <c r="GL16" i="39"/>
  <c r="GN4" i="39"/>
  <c r="GM4" i="39"/>
  <c r="GL4" i="39"/>
  <c r="GK4" i="39"/>
  <c r="GJ4" i="39"/>
  <c r="HJ104" i="110" l="1"/>
  <c r="HJ190" i="110"/>
  <c r="HJ191" i="110" s="1"/>
  <c r="HJ194" i="110"/>
  <c r="HL49" i="39"/>
  <c r="HL51" i="39" s="1"/>
  <c r="HK84" i="39"/>
  <c r="HM61" i="110"/>
  <c r="HM70" i="110" s="1"/>
  <c r="HM71" i="110"/>
  <c r="HK71" i="110"/>
  <c r="HK61" i="110"/>
  <c r="HK70" i="110" s="1"/>
  <c r="HL61" i="110"/>
  <c r="HL70" i="110" s="1"/>
  <c r="HL71" i="110"/>
  <c r="HJ90" i="110"/>
  <c r="HJ96" i="110"/>
  <c r="HJ95" i="110"/>
  <c r="HJ94" i="110"/>
  <c r="HI95" i="110"/>
  <c r="HI94" i="110"/>
  <c r="HI96" i="110"/>
  <c r="HH90" i="110"/>
  <c r="F11" i="119" s="1"/>
  <c r="HH95" i="110"/>
  <c r="F16" i="119" s="1"/>
  <c r="HH96" i="110"/>
  <c r="F17" i="119" s="1"/>
  <c r="HH94" i="110"/>
  <c r="F15" i="119" s="1"/>
  <c r="GX90" i="110"/>
  <c r="GX96" i="110"/>
  <c r="GX95" i="110"/>
  <c r="GX94" i="110"/>
  <c r="GV96" i="110"/>
  <c r="GV95" i="110"/>
  <c r="GV94" i="110"/>
  <c r="GW94" i="110"/>
  <c r="GW96" i="110"/>
  <c r="GW95" i="110"/>
  <c r="HG90" i="110"/>
  <c r="HG95" i="110"/>
  <c r="HG94" i="110"/>
  <c r="HG96" i="110"/>
  <c r="HF90" i="110"/>
  <c r="E11" i="119" s="1"/>
  <c r="HF94" i="110"/>
  <c r="E15" i="119" s="1"/>
  <c r="HF96" i="110"/>
  <c r="E17" i="119" s="1"/>
  <c r="HF95" i="110"/>
  <c r="E16" i="119" s="1"/>
  <c r="HD90" i="110"/>
  <c r="GV90" i="110"/>
  <c r="HI90" i="110"/>
  <c r="GY90" i="110"/>
  <c r="GW90" i="110"/>
  <c r="HC93" i="110"/>
  <c r="HC91" i="110"/>
  <c r="HJ93" i="110"/>
  <c r="HJ91" i="110"/>
  <c r="HA93" i="110"/>
  <c r="HA91" i="110"/>
  <c r="HG91" i="110"/>
  <c r="GZ93" i="110"/>
  <c r="GZ91" i="110"/>
  <c r="HD93" i="110"/>
  <c r="HD91" i="110"/>
  <c r="GV93" i="110"/>
  <c r="GV91" i="110"/>
  <c r="HI93" i="110"/>
  <c r="HI91" i="110"/>
  <c r="HE93" i="110"/>
  <c r="HE91" i="110"/>
  <c r="GY93" i="110"/>
  <c r="GY91" i="110"/>
  <c r="GX91" i="110"/>
  <c r="HB93" i="110"/>
  <c r="HB91" i="110"/>
  <c r="HF93" i="110"/>
  <c r="E14" i="119" s="1"/>
  <c r="HF91" i="110"/>
  <c r="E12" i="119" s="1"/>
  <c r="GW91" i="110"/>
  <c r="HH91" i="110"/>
  <c r="F12" i="119" s="1"/>
  <c r="HF84" i="39"/>
  <c r="GW195" i="110"/>
  <c r="HA195" i="110"/>
  <c r="GW189" i="110"/>
  <c r="GW190" i="110" s="1"/>
  <c r="GW191" i="110" s="1"/>
  <c r="GW93" i="110"/>
  <c r="HG189" i="110"/>
  <c r="HG190" i="110" s="1"/>
  <c r="HG191" i="110" s="1"/>
  <c r="HG93" i="110"/>
  <c r="HH63" i="110"/>
  <c r="HH62" i="110" s="1"/>
  <c r="HH93" i="110"/>
  <c r="F14" i="119" s="1"/>
  <c r="GX189" i="110"/>
  <c r="GX190" i="110" s="1"/>
  <c r="GX191" i="110" s="1"/>
  <c r="GX93" i="110"/>
  <c r="GW193" i="110"/>
  <c r="GX104" i="110"/>
  <c r="GY84" i="39"/>
  <c r="GV194" i="110"/>
  <c r="HH105" i="110"/>
  <c r="HG104" i="110"/>
  <c r="GS68" i="110"/>
  <c r="GS69" i="110" s="1"/>
  <c r="HG84" i="39"/>
  <c r="GW63" i="110"/>
  <c r="HG63" i="110"/>
  <c r="HG72" i="110" s="1"/>
  <c r="GY103" i="110"/>
  <c r="GM68" i="110"/>
  <c r="GM69" i="110" s="1"/>
  <c r="GM49" i="39"/>
  <c r="GM51" i="39" s="1"/>
  <c r="GX84" i="39"/>
  <c r="GS49" i="39"/>
  <c r="GS51" i="39" s="1"/>
  <c r="HB104" i="110"/>
  <c r="GM46" i="110"/>
  <c r="HB84" i="39"/>
  <c r="HC84" i="39"/>
  <c r="GW105" i="110"/>
  <c r="GS46" i="110"/>
  <c r="GU68" i="110"/>
  <c r="GU69" i="110" s="1"/>
  <c r="GP84" i="39"/>
  <c r="HE49" i="39"/>
  <c r="HE51" i="39" s="1"/>
  <c r="HE84" i="39"/>
  <c r="GT65" i="110"/>
  <c r="HA89" i="110"/>
  <c r="HA88" i="110"/>
  <c r="GN84" i="39"/>
  <c r="HE63" i="110"/>
  <c r="HE72" i="110" s="1"/>
  <c r="HE89" i="110"/>
  <c r="HE88" i="110"/>
  <c r="HC89" i="110"/>
  <c r="HC88" i="110"/>
  <c r="HD89" i="110"/>
  <c r="HD88" i="110"/>
  <c r="HF104" i="110"/>
  <c r="GX105" i="110"/>
  <c r="GX89" i="110"/>
  <c r="GX88" i="110"/>
  <c r="GV193" i="110"/>
  <c r="GV89" i="110"/>
  <c r="GV88" i="110"/>
  <c r="HI105" i="110"/>
  <c r="HI89" i="110"/>
  <c r="HI88" i="110"/>
  <c r="HH89" i="110"/>
  <c r="F10" i="119" s="1"/>
  <c r="HH88" i="110"/>
  <c r="F9" i="119" s="1"/>
  <c r="HJ105" i="110"/>
  <c r="HJ89" i="110"/>
  <c r="HJ88" i="110"/>
  <c r="GN68" i="110"/>
  <c r="GN69" i="110" s="1"/>
  <c r="HG89" i="110"/>
  <c r="HG88" i="110"/>
  <c r="GZ89" i="110"/>
  <c r="GZ88" i="110"/>
  <c r="GQ32" i="110"/>
  <c r="GQ194" i="110" s="1"/>
  <c r="GR68" i="110"/>
  <c r="GR69" i="110" s="1"/>
  <c r="GT68" i="110"/>
  <c r="GT69" i="110" s="1"/>
  <c r="GP68" i="110"/>
  <c r="GP69" i="110" s="1"/>
  <c r="GY89" i="110"/>
  <c r="GY88" i="110"/>
  <c r="HC104" i="110"/>
  <c r="HB89" i="110"/>
  <c r="HB88" i="110"/>
  <c r="HF89" i="110"/>
  <c r="E10" i="119" s="1"/>
  <c r="HF88" i="110"/>
  <c r="E9" i="119" s="1"/>
  <c r="GW89" i="110"/>
  <c r="GW88" i="110"/>
  <c r="GM65" i="110"/>
  <c r="GO68" i="110"/>
  <c r="GO69" i="110" s="1"/>
  <c r="GP65" i="110"/>
  <c r="GQ84" i="39"/>
  <c r="GV105" i="110"/>
  <c r="GX193" i="110"/>
  <c r="GR45" i="110"/>
  <c r="GR46" i="110" s="1"/>
  <c r="GS33" i="110"/>
  <c r="GS195" i="110" s="1"/>
  <c r="HA49" i="39"/>
  <c r="HA51" i="39" s="1"/>
  <c r="GZ49" i="39"/>
  <c r="GZ51" i="39" s="1"/>
  <c r="GV84" i="39"/>
  <c r="GX63" i="110"/>
  <c r="GV189" i="110"/>
  <c r="GV190" i="110" s="1"/>
  <c r="GV191" i="110" s="1"/>
  <c r="HI63" i="110"/>
  <c r="GN46" i="110"/>
  <c r="GR33" i="110"/>
  <c r="GR195" i="110" s="1"/>
  <c r="GR31" i="110"/>
  <c r="GQ68" i="110"/>
  <c r="GQ69" i="110" s="1"/>
  <c r="GU49" i="39"/>
  <c r="GU51" i="39" s="1"/>
  <c r="GV63" i="110"/>
  <c r="HJ63" i="110"/>
  <c r="GW62" i="110"/>
  <c r="GW72" i="110"/>
  <c r="GT32" i="110"/>
  <c r="GT46" i="110"/>
  <c r="HB193" i="110"/>
  <c r="HB105" i="110"/>
  <c r="HB189" i="110"/>
  <c r="HB190" i="110" s="1"/>
  <c r="HB191" i="110" s="1"/>
  <c r="GX195" i="110"/>
  <c r="GX103" i="110"/>
  <c r="GU33" i="110"/>
  <c r="GQ33" i="110"/>
  <c r="GS32" i="110"/>
  <c r="GU31" i="110"/>
  <c r="GQ31" i="110"/>
  <c r="GQ90" i="110" s="1"/>
  <c r="GS31" i="110"/>
  <c r="GU45" i="110"/>
  <c r="GU46" i="110" s="1"/>
  <c r="GQ45" i="110"/>
  <c r="GQ46" i="110" s="1"/>
  <c r="GS65" i="110"/>
  <c r="HA104" i="110"/>
  <c r="HA194" i="110"/>
  <c r="HD84" i="39"/>
  <c r="GR84" i="39"/>
  <c r="GO49" i="39"/>
  <c r="GO51" i="39" s="1"/>
  <c r="HE195" i="110"/>
  <c r="HE103" i="110"/>
  <c r="HG105" i="110"/>
  <c r="HG193" i="110"/>
  <c r="GZ193" i="110"/>
  <c r="GZ189" i="110"/>
  <c r="GZ190" i="110" s="1"/>
  <c r="GZ191" i="110" s="1"/>
  <c r="GZ105" i="110"/>
  <c r="HD104" i="110"/>
  <c r="HD194" i="110"/>
  <c r="GZ63" i="110"/>
  <c r="GP46" i="110"/>
  <c r="HC105" i="110"/>
  <c r="HC193" i="110"/>
  <c r="HC189" i="110"/>
  <c r="HC190" i="110" s="1"/>
  <c r="HC191" i="110" s="1"/>
  <c r="HF193" i="110"/>
  <c r="HF105" i="110"/>
  <c r="HF189" i="110"/>
  <c r="HF190" i="110" s="1"/>
  <c r="HF191" i="110" s="1"/>
  <c r="GM31" i="110"/>
  <c r="GT33" i="110"/>
  <c r="GP33" i="110"/>
  <c r="GR32" i="110"/>
  <c r="GT31" i="110"/>
  <c r="GT90" i="110" s="1"/>
  <c r="GP31" i="110"/>
  <c r="HA105" i="110"/>
  <c r="HA193" i="110"/>
  <c r="HA189" i="110"/>
  <c r="HA190" i="110" s="1"/>
  <c r="HA191" i="110" s="1"/>
  <c r="HC62" i="110"/>
  <c r="HC61" i="110" s="1"/>
  <c r="HC70" i="110" s="1"/>
  <c r="GY104" i="110"/>
  <c r="GY194" i="110"/>
  <c r="HE194" i="110"/>
  <c r="HE104" i="110"/>
  <c r="GY63" i="110"/>
  <c r="GY193" i="110"/>
  <c r="GY189" i="110"/>
  <c r="GY190" i="110" s="1"/>
  <c r="GY191" i="110" s="1"/>
  <c r="GY105" i="110"/>
  <c r="HD193" i="110"/>
  <c r="HD189" i="110"/>
  <c r="HD190" i="110" s="1"/>
  <c r="HD191" i="110" s="1"/>
  <c r="HD105" i="110"/>
  <c r="HB63" i="110"/>
  <c r="HF63" i="110"/>
  <c r="GP32" i="110"/>
  <c r="HE193" i="110"/>
  <c r="HE189" i="110"/>
  <c r="HE190" i="110" s="1"/>
  <c r="HE191" i="110" s="1"/>
  <c r="HE105" i="110"/>
  <c r="HG103" i="110"/>
  <c r="HG195" i="110"/>
  <c r="GN65" i="110"/>
  <c r="GU32" i="110"/>
  <c r="GQ104" i="110"/>
  <c r="GZ103" i="110"/>
  <c r="GZ195" i="110"/>
  <c r="HC195" i="110"/>
  <c r="HC103" i="110"/>
  <c r="HB195" i="110"/>
  <c r="HB103" i="110"/>
  <c r="HF195" i="110"/>
  <c r="HF103" i="110"/>
  <c r="HD63" i="110"/>
  <c r="GW194" i="110"/>
  <c r="GW104" i="110"/>
  <c r="HA63" i="110"/>
  <c r="GK18" i="39"/>
  <c r="GK20" i="39" s="1"/>
  <c r="GK22" i="39" s="1"/>
  <c r="GK49" i="39" s="1"/>
  <c r="GK51" i="39" s="1"/>
  <c r="GJ18" i="39"/>
  <c r="GJ20" i="39" s="1"/>
  <c r="GJ22" i="39" s="1"/>
  <c r="GJ84" i="39" s="1"/>
  <c r="GL18" i="39"/>
  <c r="GL20" i="39" s="1"/>
  <c r="GL22" i="39" s="1"/>
  <c r="GL84" i="39" s="1"/>
  <c r="GO45" i="110"/>
  <c r="GO46" i="110" s="1"/>
  <c r="GL47" i="39"/>
  <c r="GN31" i="110"/>
  <c r="GN90" i="110" s="1"/>
  <c r="GM32" i="110"/>
  <c r="GN33" i="110"/>
  <c r="GN64" i="110"/>
  <c r="GM33" i="110"/>
  <c r="GM64" i="110"/>
  <c r="GO31" i="110"/>
  <c r="GO32" i="110"/>
  <c r="GO33" i="110"/>
  <c r="GN32" i="110"/>
  <c r="GK47" i="39"/>
  <c r="GJ58" i="110"/>
  <c r="GJ67" i="110" s="1"/>
  <c r="GK58" i="110"/>
  <c r="GK67" i="110" s="1"/>
  <c r="GL58" i="110"/>
  <c r="GL67" i="110" s="1"/>
  <c r="GJ59" i="110"/>
  <c r="GK59" i="110"/>
  <c r="GL59" i="110"/>
  <c r="GJ60" i="110"/>
  <c r="GK60" i="110"/>
  <c r="GL60" i="110"/>
  <c r="GJ44" i="110"/>
  <c r="GK44" i="110"/>
  <c r="GL44" i="110"/>
  <c r="GJ29" i="110"/>
  <c r="GJ64" i="110" s="1"/>
  <c r="GK29" i="110"/>
  <c r="GK64" i="110" s="1"/>
  <c r="GL29" i="110"/>
  <c r="GL64" i="110" s="1"/>
  <c r="GJ23" i="110"/>
  <c r="GJ65" i="110" s="1"/>
  <c r="GK23" i="110"/>
  <c r="GK45" i="110" s="1"/>
  <c r="GL23" i="110"/>
  <c r="GJ16" i="110"/>
  <c r="GK16" i="110"/>
  <c r="GL16" i="110"/>
  <c r="GJ17" i="110"/>
  <c r="GK17" i="110"/>
  <c r="GL17" i="110"/>
  <c r="GJ18" i="110"/>
  <c r="GK18" i="110"/>
  <c r="GL18" i="110"/>
  <c r="GG14" i="39"/>
  <c r="GH14" i="39"/>
  <c r="GI14" i="39"/>
  <c r="GI58" i="110"/>
  <c r="GG29" i="110"/>
  <c r="GH29" i="110"/>
  <c r="GI29" i="110"/>
  <c r="GU89" i="110" l="1"/>
  <c r="GU96" i="110"/>
  <c r="GU94" i="110"/>
  <c r="GU95" i="110"/>
  <c r="GO90" i="110"/>
  <c r="GR90" i="110"/>
  <c r="GS90" i="110"/>
  <c r="GP90" i="110"/>
  <c r="GM90" i="110"/>
  <c r="GU90" i="110"/>
  <c r="GS93" i="110"/>
  <c r="GS91" i="110"/>
  <c r="GR91" i="110"/>
  <c r="GN93" i="110"/>
  <c r="GN91" i="110"/>
  <c r="GP93" i="110"/>
  <c r="GP91" i="110"/>
  <c r="GQ93" i="110"/>
  <c r="GQ91" i="110"/>
  <c r="GO93" i="110"/>
  <c r="GO91" i="110"/>
  <c r="GT93" i="110"/>
  <c r="GT91" i="110"/>
  <c r="GM93" i="110"/>
  <c r="GM91" i="110"/>
  <c r="GU93" i="110"/>
  <c r="GU91" i="110"/>
  <c r="HH72" i="110"/>
  <c r="GR63" i="110"/>
  <c r="GR72" i="110" s="1"/>
  <c r="GR93" i="110"/>
  <c r="GR103" i="110"/>
  <c r="HG62" i="110"/>
  <c r="GJ68" i="110"/>
  <c r="GJ69" i="110" s="1"/>
  <c r="GS103" i="110"/>
  <c r="GK46" i="110"/>
  <c r="HC71" i="110"/>
  <c r="GT89" i="110"/>
  <c r="GT88" i="110"/>
  <c r="GT63" i="110"/>
  <c r="GU88" i="110"/>
  <c r="HE62" i="110"/>
  <c r="GR105" i="110"/>
  <c r="GR89" i="110"/>
  <c r="GR88" i="110"/>
  <c r="GN89" i="110"/>
  <c r="GN88" i="110"/>
  <c r="GM89" i="110"/>
  <c r="GM88" i="110"/>
  <c r="GQ89" i="110"/>
  <c r="GQ88" i="110"/>
  <c r="GJ49" i="39"/>
  <c r="GJ51" i="39" s="1"/>
  <c r="GO89" i="110"/>
  <c r="GO88" i="110"/>
  <c r="GK33" i="110"/>
  <c r="GK103" i="110" s="1"/>
  <c r="GM63" i="110"/>
  <c r="GM72" i="110" s="1"/>
  <c r="GP89" i="110"/>
  <c r="GP88" i="110"/>
  <c r="GS63" i="110"/>
  <c r="GS72" i="110" s="1"/>
  <c r="GS89" i="110"/>
  <c r="GS88" i="110"/>
  <c r="HI72" i="110"/>
  <c r="HI62" i="110"/>
  <c r="HH71" i="110"/>
  <c r="HH61" i="110"/>
  <c r="HH70" i="110" s="1"/>
  <c r="GR189" i="110"/>
  <c r="GR190" i="110" s="1"/>
  <c r="GR191" i="110" s="1"/>
  <c r="GR193" i="110"/>
  <c r="HJ62" i="110"/>
  <c r="HJ72" i="110"/>
  <c r="GX62" i="110"/>
  <c r="GX72" i="110"/>
  <c r="GL31" i="110"/>
  <c r="GV62" i="110"/>
  <c r="GV72" i="110"/>
  <c r="GU104" i="110"/>
  <c r="GU194" i="110"/>
  <c r="HB62" i="110"/>
  <c r="HB72" i="110"/>
  <c r="GP195" i="110"/>
  <c r="GP103" i="110"/>
  <c r="GQ193" i="110"/>
  <c r="GQ189" i="110"/>
  <c r="GQ190" i="110" s="1"/>
  <c r="GQ191" i="110" s="1"/>
  <c r="GQ105" i="110"/>
  <c r="GT104" i="110"/>
  <c r="GT194" i="110"/>
  <c r="GW71" i="110"/>
  <c r="GW61" i="110"/>
  <c r="GW70" i="110" s="1"/>
  <c r="GQ63" i="110"/>
  <c r="GL33" i="110"/>
  <c r="GO105" i="110"/>
  <c r="GO193" i="110"/>
  <c r="GO189" i="110"/>
  <c r="GO190" i="110" s="1"/>
  <c r="GO191" i="110" s="1"/>
  <c r="GN103" i="110"/>
  <c r="GN195" i="110"/>
  <c r="GP193" i="110"/>
  <c r="GP189" i="110"/>
  <c r="GP190" i="110" s="1"/>
  <c r="GP191" i="110" s="1"/>
  <c r="GP105" i="110"/>
  <c r="GT103" i="110"/>
  <c r="GT195" i="110"/>
  <c r="GU105" i="110"/>
  <c r="GU193" i="110"/>
  <c r="GU189" i="110"/>
  <c r="GU190" i="110" s="1"/>
  <c r="GU191" i="110" s="1"/>
  <c r="GP63" i="110"/>
  <c r="HD72" i="110"/>
  <c r="HD62" i="110"/>
  <c r="GU103" i="110"/>
  <c r="GU195" i="110"/>
  <c r="GJ32" i="110"/>
  <c r="GN104" i="110"/>
  <c r="GN194" i="110"/>
  <c r="GM104" i="110"/>
  <c r="GM194" i="110"/>
  <c r="GP194" i="110"/>
  <c r="GP104" i="110"/>
  <c r="GT105" i="110"/>
  <c r="GT193" i="110"/>
  <c r="GT189" i="110"/>
  <c r="GT190" i="110" s="1"/>
  <c r="GT191" i="110" s="1"/>
  <c r="GM105" i="110"/>
  <c r="GM193" i="110"/>
  <c r="GM189" i="110"/>
  <c r="GM190" i="110" s="1"/>
  <c r="GM191" i="110" s="1"/>
  <c r="GZ62" i="110"/>
  <c r="GZ72" i="110"/>
  <c r="GS194" i="110"/>
  <c r="GS104" i="110"/>
  <c r="GO104" i="110"/>
  <c r="GO194" i="110"/>
  <c r="GJ33" i="110"/>
  <c r="GL68" i="110"/>
  <c r="GL69" i="110" s="1"/>
  <c r="GO103" i="110"/>
  <c r="GO195" i="110"/>
  <c r="GM103" i="110"/>
  <c r="GM195" i="110"/>
  <c r="GN105" i="110"/>
  <c r="GN193" i="110"/>
  <c r="GN189" i="110"/>
  <c r="GN190" i="110" s="1"/>
  <c r="GN191" i="110" s="1"/>
  <c r="HF62" i="110"/>
  <c r="HF72" i="110"/>
  <c r="GY72" i="110"/>
  <c r="GY62" i="110"/>
  <c r="GR194" i="110"/>
  <c r="GR104" i="110"/>
  <c r="GS193" i="110"/>
  <c r="GS189" i="110"/>
  <c r="GS190" i="110" s="1"/>
  <c r="GS191" i="110" s="1"/>
  <c r="GS105" i="110"/>
  <c r="GQ195" i="110"/>
  <c r="GQ103" i="110"/>
  <c r="GU63" i="110"/>
  <c r="GU72" i="110" s="1"/>
  <c r="GK84" i="39"/>
  <c r="HA72" i="110"/>
  <c r="HA62" i="110"/>
  <c r="GK32" i="110"/>
  <c r="GJ31" i="110"/>
  <c r="GJ90" i="110" s="1"/>
  <c r="GL32" i="110"/>
  <c r="GN63" i="110"/>
  <c r="GO63" i="110"/>
  <c r="GL45" i="110"/>
  <c r="GL46" i="110" s="1"/>
  <c r="GL65" i="110"/>
  <c r="GL63" i="110" s="1"/>
  <c r="GL72" i="110" s="1"/>
  <c r="GK31" i="110"/>
  <c r="GK65" i="110"/>
  <c r="GJ45" i="110"/>
  <c r="GJ46" i="110" s="1"/>
  <c r="GK68" i="110"/>
  <c r="GK69" i="110" s="1"/>
  <c r="GL49" i="39"/>
  <c r="GL51" i="39" s="1"/>
  <c r="GG12" i="39"/>
  <c r="GH12" i="39"/>
  <c r="GI12" i="39"/>
  <c r="GK90" i="110" l="1"/>
  <c r="GL90" i="110"/>
  <c r="GR62" i="110"/>
  <c r="GR61" i="110" s="1"/>
  <c r="GR70" i="110" s="1"/>
  <c r="GK93" i="110"/>
  <c r="GK91" i="110"/>
  <c r="GJ93" i="110"/>
  <c r="GJ91" i="110"/>
  <c r="GL91" i="110"/>
  <c r="GR71" i="110"/>
  <c r="GL105" i="110"/>
  <c r="GL93" i="110"/>
  <c r="HG71" i="110"/>
  <c r="HG61" i="110"/>
  <c r="HG70" i="110" s="1"/>
  <c r="GK195" i="110"/>
  <c r="GS62" i="110"/>
  <c r="GS61" i="110" s="1"/>
  <c r="GS70" i="110" s="1"/>
  <c r="GL189" i="110"/>
  <c r="GL193" i="110"/>
  <c r="GT72" i="110"/>
  <c r="GT62" i="110"/>
  <c r="GL89" i="110"/>
  <c r="GL88" i="110"/>
  <c r="HE71" i="110"/>
  <c r="HE61" i="110"/>
  <c r="HE70" i="110" s="1"/>
  <c r="GK89" i="110"/>
  <c r="GK88" i="110"/>
  <c r="GJ105" i="110"/>
  <c r="GJ89" i="110"/>
  <c r="GJ88" i="110"/>
  <c r="GM62" i="110"/>
  <c r="GJ63" i="110"/>
  <c r="GJ62" i="110" s="1"/>
  <c r="GU62" i="110"/>
  <c r="GU71" i="110" s="1"/>
  <c r="HJ61" i="110"/>
  <c r="HJ70" i="110" s="1"/>
  <c r="HJ71" i="110"/>
  <c r="GV61" i="110"/>
  <c r="GV70" i="110" s="1"/>
  <c r="GV71" i="110"/>
  <c r="HI71" i="110"/>
  <c r="HI61" i="110"/>
  <c r="HI70" i="110" s="1"/>
  <c r="GX61" i="110"/>
  <c r="GX70" i="110" s="1"/>
  <c r="GX71" i="110"/>
  <c r="GL103" i="110"/>
  <c r="GL195" i="110"/>
  <c r="GJ193" i="110"/>
  <c r="GJ189" i="110"/>
  <c r="GJ190" i="110" s="1"/>
  <c r="GJ191" i="110" s="1"/>
  <c r="GY71" i="110"/>
  <c r="GY61" i="110"/>
  <c r="GY70" i="110" s="1"/>
  <c r="GQ62" i="110"/>
  <c r="GQ72" i="110"/>
  <c r="HF61" i="110"/>
  <c r="HF70" i="110" s="1"/>
  <c r="HF71" i="110"/>
  <c r="GP72" i="110"/>
  <c r="GP62" i="110"/>
  <c r="GK104" i="110"/>
  <c r="GK194" i="110"/>
  <c r="GJ103" i="110"/>
  <c r="GJ195" i="110"/>
  <c r="GZ71" i="110"/>
  <c r="GZ61" i="110"/>
  <c r="GZ70" i="110" s="1"/>
  <c r="HD71" i="110"/>
  <c r="HD61" i="110"/>
  <c r="HD70" i="110" s="1"/>
  <c r="HB71" i="110"/>
  <c r="HB61" i="110"/>
  <c r="HB70" i="110" s="1"/>
  <c r="GL104" i="110"/>
  <c r="GL194" i="110"/>
  <c r="GL190" i="110"/>
  <c r="GL191" i="110" s="1"/>
  <c r="GK105" i="110"/>
  <c r="GK193" i="110"/>
  <c r="GK189" i="110"/>
  <c r="GK190" i="110" s="1"/>
  <c r="GK191" i="110" s="1"/>
  <c r="GJ104" i="110"/>
  <c r="GJ194" i="110"/>
  <c r="HA61" i="110"/>
  <c r="HA70" i="110" s="1"/>
  <c r="HA71" i="110"/>
  <c r="GL62" i="110"/>
  <c r="GL61" i="110" s="1"/>
  <c r="GL70" i="110" s="1"/>
  <c r="GN62" i="110"/>
  <c r="GN72" i="110"/>
  <c r="GO72" i="110"/>
  <c r="GO62" i="110"/>
  <c r="GK63" i="110"/>
  <c r="FX29" i="110"/>
  <c r="FY29" i="110"/>
  <c r="FZ29" i="110"/>
  <c r="GA29" i="110"/>
  <c r="GB29" i="110"/>
  <c r="GC29" i="110"/>
  <c r="FX23" i="110"/>
  <c r="FY23" i="110"/>
  <c r="FZ23" i="110"/>
  <c r="GA23" i="110"/>
  <c r="GB23" i="110"/>
  <c r="GC23" i="110"/>
  <c r="GS71" i="110" l="1"/>
  <c r="GL71" i="110"/>
  <c r="GU61" i="110"/>
  <c r="GU70" i="110" s="1"/>
  <c r="GJ72" i="110"/>
  <c r="GM61" i="110"/>
  <c r="GM70" i="110" s="1"/>
  <c r="GM71" i="110"/>
  <c r="GT71" i="110"/>
  <c r="GT61" i="110"/>
  <c r="GT70" i="110" s="1"/>
  <c r="GQ71" i="110"/>
  <c r="GQ61" i="110"/>
  <c r="GQ70" i="110" s="1"/>
  <c r="GP71" i="110"/>
  <c r="GP61" i="110"/>
  <c r="GP70" i="110" s="1"/>
  <c r="GN71" i="110"/>
  <c r="GN61" i="110"/>
  <c r="GN70" i="110" s="1"/>
  <c r="GO71" i="110"/>
  <c r="GO61" i="110"/>
  <c r="GO70" i="110" s="1"/>
  <c r="GK62" i="110"/>
  <c r="GK72" i="110"/>
  <c r="GJ71" i="110"/>
  <c r="GJ61" i="110"/>
  <c r="GJ70" i="110" s="1"/>
  <c r="GD10" i="39"/>
  <c r="GE10" i="39"/>
  <c r="GF10" i="39"/>
  <c r="GG10" i="39"/>
  <c r="GH10" i="39"/>
  <c r="GI10" i="39"/>
  <c r="GD12" i="39"/>
  <c r="GE12" i="39"/>
  <c r="GF12" i="39"/>
  <c r="GD14" i="39"/>
  <c r="GE14" i="39"/>
  <c r="GF14" i="39"/>
  <c r="GD15" i="39"/>
  <c r="GE15" i="39"/>
  <c r="GF15" i="39"/>
  <c r="GD16" i="39"/>
  <c r="GE16" i="39"/>
  <c r="GF16" i="39"/>
  <c r="GG18" i="39"/>
  <c r="GG20" i="39" s="1"/>
  <c r="GD28" i="39"/>
  <c r="GD46" i="39" s="1"/>
  <c r="GE28" i="39"/>
  <c r="GE46" i="39" s="1"/>
  <c r="GF28" i="39"/>
  <c r="GF46" i="39" s="1"/>
  <c r="GG28" i="39"/>
  <c r="GG46" i="39" s="1"/>
  <c r="GH28" i="39"/>
  <c r="GH46" i="39" s="1"/>
  <c r="GI28" i="39"/>
  <c r="GI46" i="39" s="1"/>
  <c r="GD37" i="39"/>
  <c r="GD48" i="39" s="1"/>
  <c r="GE37" i="39"/>
  <c r="GE48" i="39" s="1"/>
  <c r="GF37" i="39"/>
  <c r="GF48" i="39" s="1"/>
  <c r="GF47" i="39" s="1"/>
  <c r="GG37" i="39"/>
  <c r="GG48" i="39" s="1"/>
  <c r="GG47" i="39" s="1"/>
  <c r="GH37" i="39"/>
  <c r="GH48" i="39" s="1"/>
  <c r="GI37" i="39"/>
  <c r="GI48" i="39" s="1"/>
  <c r="GG22" i="39" l="1"/>
  <c r="GG84" i="39" s="1"/>
  <c r="GK71" i="110"/>
  <c r="GK61" i="110"/>
  <c r="GK70" i="110" s="1"/>
  <c r="GI47" i="39"/>
  <c r="GE47" i="39"/>
  <c r="GH18" i="39"/>
  <c r="GI18" i="39"/>
  <c r="GH47" i="39"/>
  <c r="GD47" i="39"/>
  <c r="GE18" i="39"/>
  <c r="GE20" i="39" s="1"/>
  <c r="GE22" i="39" s="1"/>
  <c r="GE84" i="39" s="1"/>
  <c r="GD18" i="39"/>
  <c r="GF18" i="39"/>
  <c r="GG49" i="39"/>
  <c r="GG51" i="39" s="1"/>
  <c r="GD55" i="110"/>
  <c r="GD20" i="39" l="1"/>
  <c r="GD22" i="39" s="1"/>
  <c r="GD84" i="39" s="1"/>
  <c r="GF20" i="39"/>
  <c r="GF22" i="39" s="1"/>
  <c r="GF84" i="39" s="1"/>
  <c r="GE49" i="39"/>
  <c r="GE51" i="39" s="1"/>
  <c r="GI20" i="39"/>
  <c r="GI22" i="39" s="1"/>
  <c r="GI84" i="39" s="1"/>
  <c r="GH20" i="39"/>
  <c r="GH22" i="39" s="1"/>
  <c r="GH84" i="39" s="1"/>
  <c r="FX32" i="52"/>
  <c r="FY32" i="52"/>
  <c r="FZ32" i="52"/>
  <c r="GA32" i="52"/>
  <c r="GB32" i="52"/>
  <c r="GC32" i="52"/>
  <c r="FY15" i="52"/>
  <c r="FZ15" i="52"/>
  <c r="GA15" i="52"/>
  <c r="GB15" i="52"/>
  <c r="GC15" i="52"/>
  <c r="FY16" i="52"/>
  <c r="FZ16" i="52"/>
  <c r="GA16" i="52"/>
  <c r="GB16" i="52"/>
  <c r="GC16" i="52"/>
  <c r="FY17" i="52"/>
  <c r="FZ17" i="52"/>
  <c r="GA17" i="52"/>
  <c r="GB17" i="52"/>
  <c r="GC17" i="52"/>
  <c r="FX17" i="52"/>
  <c r="FX16" i="52"/>
  <c r="FX15" i="52"/>
  <c r="GF49" i="39" l="1"/>
  <c r="GF51" i="39" s="1"/>
  <c r="GD49" i="39"/>
  <c r="GD51" i="39" s="1"/>
  <c r="GH49" i="39"/>
  <c r="GH51" i="39" s="1"/>
  <c r="GI49" i="39"/>
  <c r="GI51" i="39" s="1"/>
  <c r="FY39" i="51"/>
  <c r="FY46" i="52" s="1"/>
  <c r="FZ39" i="51"/>
  <c r="FZ46" i="52" s="1"/>
  <c r="GA39" i="51"/>
  <c r="GA46" i="52" s="1"/>
  <c r="GB39" i="51"/>
  <c r="GB46" i="52" s="1"/>
  <c r="GC39" i="51"/>
  <c r="GC46" i="52" s="1"/>
  <c r="FY40" i="51"/>
  <c r="FY47" i="52" s="1"/>
  <c r="FZ40" i="51"/>
  <c r="FZ47" i="52" s="1"/>
  <c r="GA40" i="51"/>
  <c r="GA47" i="52" s="1"/>
  <c r="GB40" i="51"/>
  <c r="GB47" i="52" s="1"/>
  <c r="GC40" i="51"/>
  <c r="GC47" i="52" s="1"/>
  <c r="FX40" i="51"/>
  <c r="FX47" i="52" s="1"/>
  <c r="FX39" i="51"/>
  <c r="FX46" i="52" s="1"/>
  <c r="FY16" i="51"/>
  <c r="FZ16" i="51"/>
  <c r="GA16" i="51"/>
  <c r="GB16" i="51"/>
  <c r="GC16" i="51"/>
  <c r="FY17" i="51"/>
  <c r="FZ17" i="51"/>
  <c r="GA17" i="51"/>
  <c r="GB17" i="51"/>
  <c r="GC17" i="51"/>
  <c r="FY18" i="51"/>
  <c r="FZ18" i="51"/>
  <c r="GA18" i="51"/>
  <c r="GB18" i="51"/>
  <c r="GC18" i="51"/>
  <c r="FX18" i="51"/>
  <c r="FX17" i="51"/>
  <c r="FX16" i="51"/>
  <c r="GC4" i="51"/>
  <c r="GC5" i="51"/>
  <c r="FY10" i="39" l="1"/>
  <c r="FZ10" i="39"/>
  <c r="FX37" i="39"/>
  <c r="FY37" i="39"/>
  <c r="FZ37" i="39"/>
  <c r="GA37" i="39"/>
  <c r="GB37" i="39"/>
  <c r="GC37" i="39"/>
  <c r="FY28" i="39"/>
  <c r="FY46" i="39" s="1"/>
  <c r="FZ28" i="39"/>
  <c r="FZ46" i="39" s="1"/>
  <c r="GA28" i="39"/>
  <c r="GA46" i="39" s="1"/>
  <c r="GB28" i="39"/>
  <c r="GB46" i="39" s="1"/>
  <c r="GC28" i="39"/>
  <c r="GC46" i="39" s="1"/>
  <c r="FX28" i="39"/>
  <c r="FX46" i="39" s="1"/>
  <c r="FY12" i="39"/>
  <c r="FZ12" i="39"/>
  <c r="GA12" i="39"/>
  <c r="GB12" i="39"/>
  <c r="GC12" i="39"/>
  <c r="FX12" i="39"/>
  <c r="FY48" i="39" l="1"/>
  <c r="FY47" i="39" s="1"/>
  <c r="FY38" i="52"/>
  <c r="FY36" i="51"/>
  <c r="GB48" i="39"/>
  <c r="GB47" i="39" s="1"/>
  <c r="GB38" i="52"/>
  <c r="GB36" i="51"/>
  <c r="FX48" i="39"/>
  <c r="FX47" i="39" s="1"/>
  <c r="FX38" i="52"/>
  <c r="FX36" i="51"/>
  <c r="GC48" i="39"/>
  <c r="GC47" i="39" s="1"/>
  <c r="GC38" i="52"/>
  <c r="GC36" i="51"/>
  <c r="GA48" i="39"/>
  <c r="GA47" i="39" s="1"/>
  <c r="GA38" i="52"/>
  <c r="GA36" i="51"/>
  <c r="FZ48" i="39"/>
  <c r="FZ47" i="39" s="1"/>
  <c r="FZ38" i="52"/>
  <c r="FZ36" i="51"/>
  <c r="FX14" i="39"/>
  <c r="FY14" i="39"/>
  <c r="FZ14" i="39"/>
  <c r="GA14" i="39"/>
  <c r="GB14" i="39"/>
  <c r="GC14" i="39"/>
  <c r="FX15" i="39"/>
  <c r="FY15" i="39"/>
  <c r="FZ15" i="39"/>
  <c r="GA15" i="39"/>
  <c r="GB15" i="39"/>
  <c r="GC15" i="39"/>
  <c r="FX16" i="39"/>
  <c r="FY16" i="39"/>
  <c r="FZ16" i="39"/>
  <c r="GA16" i="39"/>
  <c r="GB16" i="39"/>
  <c r="GC16" i="39"/>
  <c r="GA10" i="39"/>
  <c r="GB10" i="39"/>
  <c r="GC10" i="39"/>
  <c r="FX10" i="39"/>
  <c r="FY4" i="39"/>
  <c r="FY4" i="51" s="1"/>
  <c r="FZ4" i="39"/>
  <c r="FZ4" i="51" s="1"/>
  <c r="GA4" i="39"/>
  <c r="GA4" i="51" s="1"/>
  <c r="GB4" i="39"/>
  <c r="GB4" i="51" s="1"/>
  <c r="FY5" i="39"/>
  <c r="FY5" i="51" s="1"/>
  <c r="FZ5" i="39"/>
  <c r="FZ5" i="51" s="1"/>
  <c r="GA5" i="39"/>
  <c r="GA5" i="51" s="1"/>
  <c r="GB5" i="39"/>
  <c r="GB5" i="51" s="1"/>
  <c r="FX5" i="39"/>
  <c r="FX5" i="51" s="1"/>
  <c r="FX4" i="39"/>
  <c r="FX4" i="51" s="1"/>
  <c r="FV14" i="39"/>
  <c r="FW14" i="39"/>
  <c r="FV15" i="39"/>
  <c r="FW15" i="39"/>
  <c r="FV16" i="39"/>
  <c r="FW16" i="39"/>
  <c r="FU15" i="39"/>
  <c r="FU16" i="39"/>
  <c r="FU14" i="39"/>
  <c r="GC18" i="39" l="1"/>
  <c r="GC20" i="39" s="1"/>
  <c r="GC22" i="39" s="1"/>
  <c r="GC84" i="39" s="1"/>
  <c r="GA18" i="39"/>
  <c r="GA20" i="39" s="1"/>
  <c r="GA22" i="39" s="1"/>
  <c r="GA84" i="39" s="1"/>
  <c r="FU18" i="39"/>
  <c r="GB18" i="39"/>
  <c r="FZ18" i="39"/>
  <c r="FX18" i="39"/>
  <c r="FX20" i="39" s="1"/>
  <c r="FX19" i="52" s="1"/>
  <c r="FW18" i="39"/>
  <c r="FY18" i="39"/>
  <c r="GC19" i="52"/>
  <c r="FV18" i="39"/>
  <c r="GD44" i="110"/>
  <c r="GA20" i="51" l="1"/>
  <c r="GA23" i="51" s="1"/>
  <c r="GA19" i="52"/>
  <c r="FX22" i="39"/>
  <c r="FX49" i="39" s="1"/>
  <c r="FX51" i="39" s="1"/>
  <c r="GA49" i="39"/>
  <c r="GA51" i="39" s="1"/>
  <c r="FX20" i="51"/>
  <c r="FX22" i="51" s="1"/>
  <c r="GC20" i="51"/>
  <c r="GC24" i="51" s="1"/>
  <c r="GC49" i="39"/>
  <c r="GC51" i="39" s="1"/>
  <c r="GB20" i="39"/>
  <c r="GB22" i="39" s="1"/>
  <c r="GB84" i="39" s="1"/>
  <c r="FY20" i="39"/>
  <c r="FY22" i="39" s="1"/>
  <c r="FY84" i="39" s="1"/>
  <c r="FZ20" i="39"/>
  <c r="FZ22" i="39" s="1"/>
  <c r="FZ84" i="39" s="1"/>
  <c r="GC21" i="52"/>
  <c r="GC23" i="52"/>
  <c r="GC22" i="52"/>
  <c r="GA21" i="52"/>
  <c r="GA23" i="52"/>
  <c r="GA22" i="52"/>
  <c r="FX23" i="51"/>
  <c r="GC22" i="51"/>
  <c r="GA22" i="51"/>
  <c r="GA24" i="51"/>
  <c r="FX21" i="52"/>
  <c r="FX23" i="52"/>
  <c r="FX22" i="52"/>
  <c r="FX16" i="110"/>
  <c r="FX31" i="110" s="1"/>
  <c r="FY16" i="110"/>
  <c r="FY31" i="110" s="1"/>
  <c r="FZ16" i="110"/>
  <c r="FZ31" i="110" s="1"/>
  <c r="GA16" i="110"/>
  <c r="GA31" i="110" s="1"/>
  <c r="GB16" i="110"/>
  <c r="GB31" i="110" s="1"/>
  <c r="GC16" i="110"/>
  <c r="GC31" i="110" s="1"/>
  <c r="GD16" i="110"/>
  <c r="GE16" i="110"/>
  <c r="GF16" i="110"/>
  <c r="GG16" i="110"/>
  <c r="GH16" i="110"/>
  <c r="GI16" i="110"/>
  <c r="FX17" i="110"/>
  <c r="FX32" i="110" s="1"/>
  <c r="FY17" i="110"/>
  <c r="FY32" i="110" s="1"/>
  <c r="FZ17" i="110"/>
  <c r="FZ32" i="110" s="1"/>
  <c r="GA17" i="110"/>
  <c r="GA32" i="110" s="1"/>
  <c r="GB17" i="110"/>
  <c r="GB32" i="110" s="1"/>
  <c r="GC17" i="110"/>
  <c r="GC32" i="110" s="1"/>
  <c r="GD17" i="110"/>
  <c r="GE17" i="110"/>
  <c r="GF17" i="110"/>
  <c r="GG17" i="110"/>
  <c r="GH17" i="110"/>
  <c r="GI17" i="110"/>
  <c r="FX18" i="110"/>
  <c r="FX33" i="110" s="1"/>
  <c r="FY18" i="110"/>
  <c r="FY33" i="110" s="1"/>
  <c r="FZ18" i="110"/>
  <c r="FZ33" i="110" s="1"/>
  <c r="GA18" i="110"/>
  <c r="GA33" i="110" s="1"/>
  <c r="GB18" i="110"/>
  <c r="GB33" i="110" s="1"/>
  <c r="GC18" i="110"/>
  <c r="GC33" i="110" s="1"/>
  <c r="GD18" i="110"/>
  <c r="GE18" i="110"/>
  <c r="GF18" i="110"/>
  <c r="GG18" i="110"/>
  <c r="GH18" i="110"/>
  <c r="GI18" i="110"/>
  <c r="FX65" i="110"/>
  <c r="FY65" i="110"/>
  <c r="FZ45" i="110"/>
  <c r="GA45" i="110"/>
  <c r="GB45" i="110"/>
  <c r="GD23" i="110"/>
  <c r="GD45" i="110" s="1"/>
  <c r="GD46" i="110" s="1"/>
  <c r="GE23" i="110"/>
  <c r="GE65" i="110" s="1"/>
  <c r="GF23" i="110"/>
  <c r="GF65" i="110" s="1"/>
  <c r="GG23" i="110"/>
  <c r="GG65" i="110" s="1"/>
  <c r="GH23" i="110"/>
  <c r="GI23" i="110"/>
  <c r="GI65" i="110" s="1"/>
  <c r="GD29" i="110"/>
  <c r="GD64" i="110" s="1"/>
  <c r="GE29" i="110"/>
  <c r="GF29" i="110"/>
  <c r="GF64" i="110" s="1"/>
  <c r="FX44" i="110"/>
  <c r="FY44" i="110"/>
  <c r="FZ44" i="110"/>
  <c r="GA44" i="110"/>
  <c r="GB44" i="110"/>
  <c r="GC44" i="110"/>
  <c r="GE44" i="110"/>
  <c r="GF44" i="110"/>
  <c r="GG44" i="110"/>
  <c r="GH44" i="110"/>
  <c r="GI44" i="110"/>
  <c r="FX55" i="110"/>
  <c r="FY55" i="110"/>
  <c r="FZ55" i="110"/>
  <c r="GA55" i="110"/>
  <c r="GB55" i="110"/>
  <c r="GC55" i="110"/>
  <c r="GE55" i="110"/>
  <c r="GF55" i="110"/>
  <c r="GG55" i="110"/>
  <c r="GH55" i="110"/>
  <c r="GI55" i="110"/>
  <c r="FX58" i="110"/>
  <c r="FY58" i="110"/>
  <c r="FY67" i="110" s="1"/>
  <c r="FZ58" i="110"/>
  <c r="FZ67" i="110" s="1"/>
  <c r="GA58" i="110"/>
  <c r="GA67" i="110" s="1"/>
  <c r="GB58" i="110"/>
  <c r="GB67" i="110" s="1"/>
  <c r="GC58" i="110"/>
  <c r="GC67" i="110" s="1"/>
  <c r="GD58" i="110"/>
  <c r="GD67" i="110" s="1"/>
  <c r="GE58" i="110"/>
  <c r="GE67" i="110" s="1"/>
  <c r="GF58" i="110"/>
  <c r="GF67" i="110" s="1"/>
  <c r="GG58" i="110"/>
  <c r="GG67" i="110" s="1"/>
  <c r="GH58" i="110"/>
  <c r="GH67" i="110" s="1"/>
  <c r="GI67" i="110"/>
  <c r="FX59" i="110"/>
  <c r="FY59" i="110"/>
  <c r="FZ59" i="110"/>
  <c r="GA59" i="110"/>
  <c r="GB59" i="110"/>
  <c r="GC59" i="110"/>
  <c r="GD59" i="110"/>
  <c r="GE59" i="110"/>
  <c r="GF59" i="110"/>
  <c r="GG59" i="110"/>
  <c r="GH59" i="110"/>
  <c r="GI59" i="110"/>
  <c r="FX60" i="110"/>
  <c r="FY60" i="110"/>
  <c r="FZ60" i="110"/>
  <c r="GA60" i="110"/>
  <c r="GB60" i="110"/>
  <c r="GC60" i="110"/>
  <c r="GD60" i="110"/>
  <c r="GE60" i="110"/>
  <c r="GF60" i="110"/>
  <c r="GG60" i="110"/>
  <c r="GH60" i="110"/>
  <c r="GI60" i="110"/>
  <c r="GB64" i="110"/>
  <c r="GC64" i="110"/>
  <c r="FZ65" i="110"/>
  <c r="GA65" i="110"/>
  <c r="FX67" i="110"/>
  <c r="FX132" i="110"/>
  <c r="FY132" i="110"/>
  <c r="FZ132" i="110"/>
  <c r="GA132" i="110"/>
  <c r="GB132" i="110"/>
  <c r="GC132" i="110"/>
  <c r="GD132" i="110"/>
  <c r="GE132" i="110"/>
  <c r="GF132" i="110"/>
  <c r="GG132" i="110"/>
  <c r="GH132" i="110"/>
  <c r="GI132" i="110"/>
  <c r="FX133" i="110"/>
  <c r="FY133" i="110"/>
  <c r="FZ133" i="110"/>
  <c r="GA133" i="110"/>
  <c r="GB133" i="110"/>
  <c r="GC133" i="110"/>
  <c r="GD133" i="110"/>
  <c r="GE133" i="110"/>
  <c r="GF133" i="110"/>
  <c r="GG133" i="110"/>
  <c r="GH133" i="110"/>
  <c r="GI133" i="110"/>
  <c r="FX134" i="110"/>
  <c r="FY134" i="110"/>
  <c r="FZ134" i="110"/>
  <c r="GA134" i="110"/>
  <c r="GB134" i="110"/>
  <c r="GC134" i="110"/>
  <c r="GD134" i="110"/>
  <c r="GE134" i="110"/>
  <c r="GF134" i="110"/>
  <c r="GG134" i="110"/>
  <c r="GH134" i="110"/>
  <c r="GI134" i="110"/>
  <c r="FX135" i="110"/>
  <c r="FY135" i="110"/>
  <c r="FZ135" i="110"/>
  <c r="GA135" i="110"/>
  <c r="GB135" i="110"/>
  <c r="GC135" i="110"/>
  <c r="GD135" i="110"/>
  <c r="GE135" i="110"/>
  <c r="GF135" i="110"/>
  <c r="GG135" i="110"/>
  <c r="GH135" i="110"/>
  <c r="GI135" i="110"/>
  <c r="FX136" i="110"/>
  <c r="FY136" i="110"/>
  <c r="FZ136" i="110"/>
  <c r="GA136" i="110"/>
  <c r="GB136" i="110"/>
  <c r="GC136" i="110"/>
  <c r="GD136" i="110"/>
  <c r="GE136" i="110"/>
  <c r="GF136" i="110"/>
  <c r="GG136" i="110"/>
  <c r="GH136" i="110"/>
  <c r="GI136" i="110"/>
  <c r="GB90" i="110" l="1"/>
  <c r="FX90" i="110"/>
  <c r="GA90" i="110"/>
  <c r="FZ90" i="110"/>
  <c r="GC90" i="110"/>
  <c r="FY90" i="110"/>
  <c r="FX91" i="110"/>
  <c r="FZ91" i="110"/>
  <c r="GB91" i="110"/>
  <c r="GA91" i="110"/>
  <c r="GC91" i="110"/>
  <c r="FY91" i="110"/>
  <c r="GB88" i="110"/>
  <c r="GB93" i="110"/>
  <c r="FX88" i="110"/>
  <c r="FX93" i="110"/>
  <c r="GA88" i="110"/>
  <c r="GA93" i="110"/>
  <c r="FZ88" i="110"/>
  <c r="FZ93" i="110"/>
  <c r="GC88" i="110"/>
  <c r="GC93" i="110"/>
  <c r="FY88" i="110"/>
  <c r="FY93" i="110"/>
  <c r="FX84" i="39"/>
  <c r="FZ20" i="51"/>
  <c r="FZ23" i="51" s="1"/>
  <c r="FX24" i="51"/>
  <c r="GC23" i="51"/>
  <c r="FZ49" i="39"/>
  <c r="FZ51" i="39" s="1"/>
  <c r="GB19" i="52"/>
  <c r="GB22" i="52" s="1"/>
  <c r="GF45" i="110"/>
  <c r="GF46" i="110" s="1"/>
  <c r="GE45" i="110"/>
  <c r="GE46" i="110" s="1"/>
  <c r="GH32" i="110"/>
  <c r="GH104" i="110" s="1"/>
  <c r="GB23" i="52"/>
  <c r="GB195" i="110"/>
  <c r="FX194" i="110"/>
  <c r="GA195" i="110"/>
  <c r="GA194" i="110"/>
  <c r="GA193" i="110"/>
  <c r="GA189" i="110"/>
  <c r="GA190" i="110" s="1"/>
  <c r="GA191" i="110" s="1"/>
  <c r="GB194" i="110"/>
  <c r="FX193" i="110"/>
  <c r="FX189" i="110"/>
  <c r="FX190" i="110" s="1"/>
  <c r="FX191" i="110" s="1"/>
  <c r="FZ195" i="110"/>
  <c r="FZ194" i="110"/>
  <c r="FZ193" i="110"/>
  <c r="FZ189" i="110"/>
  <c r="FZ190" i="110" s="1"/>
  <c r="FZ191" i="110" s="1"/>
  <c r="FX195" i="110"/>
  <c r="GB193" i="110"/>
  <c r="GB189" i="110"/>
  <c r="GB190" i="110" s="1"/>
  <c r="GB191" i="110" s="1"/>
  <c r="GC195" i="110"/>
  <c r="FY103" i="110"/>
  <c r="FY195" i="110"/>
  <c r="GC194" i="110"/>
  <c r="FY194" i="110"/>
  <c r="GC193" i="110"/>
  <c r="GC189" i="110"/>
  <c r="GC190" i="110" s="1"/>
  <c r="GC191" i="110" s="1"/>
  <c r="FY193" i="110"/>
  <c r="FY189" i="110"/>
  <c r="FY190" i="110" s="1"/>
  <c r="FY191" i="110" s="1"/>
  <c r="GB49" i="39"/>
  <c r="GB51" i="39" s="1"/>
  <c r="FZ68" i="110"/>
  <c r="FZ69" i="110" s="1"/>
  <c r="GD65" i="110"/>
  <c r="GG45" i="110"/>
  <c r="GG46" i="110" s="1"/>
  <c r="FY49" i="39"/>
  <c r="FY51" i="39" s="1"/>
  <c r="FY19" i="52"/>
  <c r="FY20" i="51"/>
  <c r="FZ19" i="52"/>
  <c r="GB20" i="51"/>
  <c r="GA89" i="110"/>
  <c r="GB89" i="110"/>
  <c r="FX89" i="110"/>
  <c r="GB105" i="110"/>
  <c r="FZ89" i="110"/>
  <c r="GC89" i="110"/>
  <c r="FY89" i="110"/>
  <c r="GH65" i="110"/>
  <c r="GH45" i="110"/>
  <c r="GH46" i="110" s="1"/>
  <c r="FZ22" i="51"/>
  <c r="GF33" i="110"/>
  <c r="FZ24" i="51"/>
  <c r="GD33" i="110"/>
  <c r="GE32" i="110"/>
  <c r="GI32" i="110"/>
  <c r="GI45" i="110"/>
  <c r="GI46" i="110" s="1"/>
  <c r="GA103" i="110"/>
  <c r="GG31" i="110"/>
  <c r="FY68" i="110"/>
  <c r="FY69" i="110" s="1"/>
  <c r="GC68" i="110"/>
  <c r="GC69" i="110" s="1"/>
  <c r="GF68" i="110"/>
  <c r="GF69" i="110" s="1"/>
  <c r="GB68" i="110"/>
  <c r="GB69" i="110" s="1"/>
  <c r="GD68" i="110"/>
  <c r="GD69" i="110" s="1"/>
  <c r="GH68" i="110"/>
  <c r="GH69" i="110" s="1"/>
  <c r="GH64" i="110"/>
  <c r="GH33" i="110"/>
  <c r="GF32" i="110"/>
  <c r="GD32" i="110"/>
  <c r="GD31" i="110"/>
  <c r="GD90" i="110" s="1"/>
  <c r="GH31" i="110"/>
  <c r="GH90" i="110" s="1"/>
  <c r="GI68" i="110"/>
  <c r="GI69" i="110" s="1"/>
  <c r="GE68" i="110"/>
  <c r="GE69" i="110" s="1"/>
  <c r="GG68" i="110"/>
  <c r="GG69" i="110" s="1"/>
  <c r="GA68" i="110"/>
  <c r="GA69" i="110" s="1"/>
  <c r="FX68" i="110"/>
  <c r="FX69" i="110" s="1"/>
  <c r="GA105" i="110"/>
  <c r="FZ105" i="110"/>
  <c r="GE64" i="110"/>
  <c r="GE31" i="110"/>
  <c r="GE90" i="110" s="1"/>
  <c r="GE33" i="110"/>
  <c r="GC103" i="110"/>
  <c r="GF31" i="110"/>
  <c r="GF90" i="110" s="1"/>
  <c r="GI64" i="110"/>
  <c r="GI33" i="110"/>
  <c r="GG32" i="110"/>
  <c r="FZ46" i="110"/>
  <c r="GG64" i="110"/>
  <c r="GG33" i="110"/>
  <c r="GA46" i="110"/>
  <c r="GB103" i="110"/>
  <c r="GI31" i="110"/>
  <c r="GI90" i="110" s="1"/>
  <c r="GB46" i="110"/>
  <c r="GB65" i="110"/>
  <c r="GA64" i="110"/>
  <c r="GA63" i="110" s="1"/>
  <c r="FZ64" i="110"/>
  <c r="FZ63" i="110" s="1"/>
  <c r="FY64" i="110"/>
  <c r="FX64" i="110"/>
  <c r="GC104" i="110"/>
  <c r="GC45" i="110"/>
  <c r="GC46" i="110" s="1"/>
  <c r="GC65" i="110"/>
  <c r="FY105" i="110"/>
  <c r="FZ103" i="110"/>
  <c r="FY104" i="110"/>
  <c r="FY45" i="110"/>
  <c r="FY46" i="110" s="1"/>
  <c r="FX45" i="110"/>
  <c r="FX46" i="110" s="1"/>
  <c r="FX103" i="110"/>
  <c r="GB63" i="110"/>
  <c r="FR14" i="39"/>
  <c r="FS14" i="39"/>
  <c r="FT14" i="39"/>
  <c r="FR15" i="39"/>
  <c r="FS15" i="39"/>
  <c r="FT15" i="39"/>
  <c r="FR16" i="39"/>
  <c r="FS16" i="39"/>
  <c r="FT16" i="39"/>
  <c r="FS132" i="110"/>
  <c r="FT132" i="110"/>
  <c r="FU132" i="110"/>
  <c r="FV132" i="110"/>
  <c r="FW132" i="110"/>
  <c r="FS133" i="110"/>
  <c r="FT133" i="110"/>
  <c r="FU133" i="110"/>
  <c r="FV133" i="110"/>
  <c r="FW133" i="110"/>
  <c r="FS134" i="110"/>
  <c r="FT134" i="110"/>
  <c r="FU134" i="110"/>
  <c r="FV134" i="110"/>
  <c r="FW134" i="110"/>
  <c r="FS135" i="110"/>
  <c r="FT135" i="110"/>
  <c r="FU135" i="110"/>
  <c r="FV135" i="110"/>
  <c r="FW135" i="110"/>
  <c r="FS136" i="110"/>
  <c r="FT136" i="110"/>
  <c r="FU136" i="110"/>
  <c r="FV136" i="110"/>
  <c r="FW136" i="110"/>
  <c r="CJ132" i="110"/>
  <c r="CK132" i="110"/>
  <c r="CL132" i="110"/>
  <c r="CM132" i="110"/>
  <c r="CN132" i="110"/>
  <c r="CO132" i="110"/>
  <c r="CP132" i="110"/>
  <c r="CQ132" i="110"/>
  <c r="CR132" i="110"/>
  <c r="CS132" i="110"/>
  <c r="CT132" i="110"/>
  <c r="CU132" i="110"/>
  <c r="CV132" i="110"/>
  <c r="CW132" i="110"/>
  <c r="CX132" i="110"/>
  <c r="CY132" i="110"/>
  <c r="CZ132" i="110"/>
  <c r="DA132" i="110"/>
  <c r="DB132" i="110"/>
  <c r="DC132" i="110"/>
  <c r="DD132" i="110"/>
  <c r="DE132" i="110"/>
  <c r="DF132" i="110"/>
  <c r="DG132" i="110"/>
  <c r="DH132" i="110"/>
  <c r="DI132" i="110"/>
  <c r="DJ132" i="110"/>
  <c r="DK132" i="110"/>
  <c r="DL132" i="110"/>
  <c r="DM132" i="110"/>
  <c r="DN132" i="110"/>
  <c r="DO132" i="110"/>
  <c r="DP132" i="110"/>
  <c r="DQ132" i="110"/>
  <c r="DR132" i="110"/>
  <c r="DS132" i="110"/>
  <c r="DT132" i="110"/>
  <c r="DU132" i="110"/>
  <c r="DV132" i="110"/>
  <c r="DW132" i="110"/>
  <c r="DX132" i="110"/>
  <c r="DY132" i="110"/>
  <c r="DZ132" i="110"/>
  <c r="EA132" i="110"/>
  <c r="EB132" i="110"/>
  <c r="EC132" i="110"/>
  <c r="ED132" i="110"/>
  <c r="EE132" i="110"/>
  <c r="EF132" i="110"/>
  <c r="EG132" i="110"/>
  <c r="EH132" i="110"/>
  <c r="EI132" i="110"/>
  <c r="EJ132" i="110"/>
  <c r="EK132" i="110"/>
  <c r="EL132" i="110"/>
  <c r="EM132" i="110"/>
  <c r="EN132" i="110"/>
  <c r="EO132" i="110"/>
  <c r="EP132" i="110"/>
  <c r="EQ132" i="110"/>
  <c r="ER132" i="110"/>
  <c r="ES132" i="110"/>
  <c r="ET132" i="110"/>
  <c r="EU132" i="110"/>
  <c r="EV132" i="110"/>
  <c r="EW132" i="110"/>
  <c r="EX132" i="110"/>
  <c r="EY132" i="110"/>
  <c r="EZ132" i="110"/>
  <c r="FA132" i="110"/>
  <c r="FB132" i="110"/>
  <c r="FC132" i="110"/>
  <c r="FD132" i="110"/>
  <c r="FE132" i="110"/>
  <c r="FF132" i="110"/>
  <c r="FG132" i="110"/>
  <c r="FH132" i="110"/>
  <c r="FI132" i="110"/>
  <c r="FJ132" i="110"/>
  <c r="FK132" i="110"/>
  <c r="FL132" i="110"/>
  <c r="FM132" i="110"/>
  <c r="FN132" i="110"/>
  <c r="FO132" i="110"/>
  <c r="FP132" i="110"/>
  <c r="FQ132" i="110"/>
  <c r="CJ133" i="110"/>
  <c r="CK133" i="110"/>
  <c r="CL133" i="110"/>
  <c r="CM133" i="110"/>
  <c r="CN133" i="110"/>
  <c r="CO133" i="110"/>
  <c r="CP133" i="110"/>
  <c r="CQ133" i="110"/>
  <c r="CR133" i="110"/>
  <c r="CS133" i="110"/>
  <c r="CT133" i="110"/>
  <c r="CU133" i="110"/>
  <c r="CV133" i="110"/>
  <c r="CW133" i="110"/>
  <c r="CX133" i="110"/>
  <c r="CY133" i="110"/>
  <c r="CZ133" i="110"/>
  <c r="DA133" i="110"/>
  <c r="DB133" i="110"/>
  <c r="DC133" i="110"/>
  <c r="DD133" i="110"/>
  <c r="DE133" i="110"/>
  <c r="DF133" i="110"/>
  <c r="DG133" i="110"/>
  <c r="DH133" i="110"/>
  <c r="DI133" i="110"/>
  <c r="DJ133" i="110"/>
  <c r="DK133" i="110"/>
  <c r="DL133" i="110"/>
  <c r="DM133" i="110"/>
  <c r="DN133" i="110"/>
  <c r="DO133" i="110"/>
  <c r="DP133" i="110"/>
  <c r="DQ133" i="110"/>
  <c r="DR133" i="110"/>
  <c r="DS133" i="110"/>
  <c r="DT133" i="110"/>
  <c r="DU133" i="110"/>
  <c r="DV133" i="110"/>
  <c r="DW133" i="110"/>
  <c r="DX133" i="110"/>
  <c r="DY133" i="110"/>
  <c r="DZ133" i="110"/>
  <c r="EA133" i="110"/>
  <c r="EB133" i="110"/>
  <c r="EC133" i="110"/>
  <c r="ED133" i="110"/>
  <c r="EE133" i="110"/>
  <c r="EF133" i="110"/>
  <c r="EG133" i="110"/>
  <c r="EH133" i="110"/>
  <c r="EI133" i="110"/>
  <c r="EJ133" i="110"/>
  <c r="EK133" i="110"/>
  <c r="EL133" i="110"/>
  <c r="EM133" i="110"/>
  <c r="EN133" i="110"/>
  <c r="EO133" i="110"/>
  <c r="EP133" i="110"/>
  <c r="EQ133" i="110"/>
  <c r="ER133" i="110"/>
  <c r="ES133" i="110"/>
  <c r="ET133" i="110"/>
  <c r="EU133" i="110"/>
  <c r="EV133" i="110"/>
  <c r="EW133" i="110"/>
  <c r="EX133" i="110"/>
  <c r="EY133" i="110"/>
  <c r="EZ133" i="110"/>
  <c r="FA133" i="110"/>
  <c r="FB133" i="110"/>
  <c r="FC133" i="110"/>
  <c r="FD133" i="110"/>
  <c r="FE133" i="110"/>
  <c r="FF133" i="110"/>
  <c r="FG133" i="110"/>
  <c r="FH133" i="110"/>
  <c r="FI133" i="110"/>
  <c r="FJ133" i="110"/>
  <c r="FK133" i="110"/>
  <c r="FL133" i="110"/>
  <c r="FM133" i="110"/>
  <c r="FN133" i="110"/>
  <c r="FO133" i="110"/>
  <c r="FP133" i="110"/>
  <c r="FQ133" i="110"/>
  <c r="CJ134" i="110"/>
  <c r="CK134" i="110"/>
  <c r="CL134" i="110"/>
  <c r="CM134" i="110"/>
  <c r="CN134" i="110"/>
  <c r="CO134" i="110"/>
  <c r="CP134" i="110"/>
  <c r="CQ134" i="110"/>
  <c r="CR134" i="110"/>
  <c r="CS134" i="110"/>
  <c r="CT134" i="110"/>
  <c r="CU134" i="110"/>
  <c r="CV134" i="110"/>
  <c r="CW134" i="110"/>
  <c r="CX134" i="110"/>
  <c r="CY134" i="110"/>
  <c r="CZ134" i="110"/>
  <c r="DA134" i="110"/>
  <c r="DB134" i="110"/>
  <c r="DC134" i="110"/>
  <c r="DD134" i="110"/>
  <c r="DE134" i="110"/>
  <c r="DF134" i="110"/>
  <c r="DG134" i="110"/>
  <c r="DH134" i="110"/>
  <c r="DI134" i="110"/>
  <c r="DJ134" i="110"/>
  <c r="DK134" i="110"/>
  <c r="DL134" i="110"/>
  <c r="DM134" i="110"/>
  <c r="DN134" i="110"/>
  <c r="DO134" i="110"/>
  <c r="DP134" i="110"/>
  <c r="DQ134" i="110"/>
  <c r="DR134" i="110"/>
  <c r="DS134" i="110"/>
  <c r="DT134" i="110"/>
  <c r="DU134" i="110"/>
  <c r="DV134" i="110"/>
  <c r="DW134" i="110"/>
  <c r="DX134" i="110"/>
  <c r="DY134" i="110"/>
  <c r="DZ134" i="110"/>
  <c r="EA134" i="110"/>
  <c r="EB134" i="110"/>
  <c r="EC134" i="110"/>
  <c r="ED134" i="110"/>
  <c r="EE134" i="110"/>
  <c r="EF134" i="110"/>
  <c r="EG134" i="110"/>
  <c r="EH134" i="110"/>
  <c r="EI134" i="110"/>
  <c r="EJ134" i="110"/>
  <c r="EK134" i="110"/>
  <c r="EL134" i="110"/>
  <c r="EM134" i="110"/>
  <c r="EN134" i="110"/>
  <c r="EO134" i="110"/>
  <c r="EP134" i="110"/>
  <c r="EQ134" i="110"/>
  <c r="ER134" i="110"/>
  <c r="ES134" i="110"/>
  <c r="ET134" i="110"/>
  <c r="EU134" i="110"/>
  <c r="EV134" i="110"/>
  <c r="EW134" i="110"/>
  <c r="EX134" i="110"/>
  <c r="EY134" i="110"/>
  <c r="EZ134" i="110"/>
  <c r="FA134" i="110"/>
  <c r="FB134" i="110"/>
  <c r="FC134" i="110"/>
  <c r="FD134" i="110"/>
  <c r="FE134" i="110"/>
  <c r="FF134" i="110"/>
  <c r="FG134" i="110"/>
  <c r="FH134" i="110"/>
  <c r="FI134" i="110"/>
  <c r="FJ134" i="110"/>
  <c r="FK134" i="110"/>
  <c r="FL134" i="110"/>
  <c r="FM134" i="110"/>
  <c r="FN134" i="110"/>
  <c r="FO134" i="110"/>
  <c r="FP134" i="110"/>
  <c r="FQ134" i="110"/>
  <c r="CJ135" i="110"/>
  <c r="CK135" i="110"/>
  <c r="CL135" i="110"/>
  <c r="CM135" i="110"/>
  <c r="CN135" i="110"/>
  <c r="CO135" i="110"/>
  <c r="CP135" i="110"/>
  <c r="CQ135" i="110"/>
  <c r="CR135" i="110"/>
  <c r="CS135" i="110"/>
  <c r="CT135" i="110"/>
  <c r="CU135" i="110"/>
  <c r="CV135" i="110"/>
  <c r="CW135" i="110"/>
  <c r="CX135" i="110"/>
  <c r="CY135" i="110"/>
  <c r="CZ135" i="110"/>
  <c r="DA135" i="110"/>
  <c r="DB135" i="110"/>
  <c r="DC135" i="110"/>
  <c r="DD135" i="110"/>
  <c r="DE135" i="110"/>
  <c r="DF135" i="110"/>
  <c r="DG135" i="110"/>
  <c r="DH135" i="110"/>
  <c r="DI135" i="110"/>
  <c r="DJ135" i="110"/>
  <c r="DK135" i="110"/>
  <c r="DL135" i="110"/>
  <c r="DM135" i="110"/>
  <c r="DN135" i="110"/>
  <c r="DO135" i="110"/>
  <c r="DP135" i="110"/>
  <c r="DQ135" i="110"/>
  <c r="DR135" i="110"/>
  <c r="DS135" i="110"/>
  <c r="DT135" i="110"/>
  <c r="DU135" i="110"/>
  <c r="DV135" i="110"/>
  <c r="DW135" i="110"/>
  <c r="DX135" i="110"/>
  <c r="DY135" i="110"/>
  <c r="DZ135" i="110"/>
  <c r="EA135" i="110"/>
  <c r="EB135" i="110"/>
  <c r="EC135" i="110"/>
  <c r="ED135" i="110"/>
  <c r="EE135" i="110"/>
  <c r="EF135" i="110"/>
  <c r="EG135" i="110"/>
  <c r="EH135" i="110"/>
  <c r="EI135" i="110"/>
  <c r="EJ135" i="110"/>
  <c r="EK135" i="110"/>
  <c r="EL135" i="110"/>
  <c r="EM135" i="110"/>
  <c r="EN135" i="110"/>
  <c r="EO135" i="110"/>
  <c r="EP135" i="110"/>
  <c r="EQ135" i="110"/>
  <c r="ER135" i="110"/>
  <c r="ES135" i="110"/>
  <c r="ET135" i="110"/>
  <c r="EU135" i="110"/>
  <c r="EV135" i="110"/>
  <c r="EW135" i="110"/>
  <c r="EX135" i="110"/>
  <c r="EY135" i="110"/>
  <c r="EZ135" i="110"/>
  <c r="FA135" i="110"/>
  <c r="FB135" i="110"/>
  <c r="FC135" i="110"/>
  <c r="FD135" i="110"/>
  <c r="FE135" i="110"/>
  <c r="FF135" i="110"/>
  <c r="FG135" i="110"/>
  <c r="FH135" i="110"/>
  <c r="FI135" i="110"/>
  <c r="FJ135" i="110"/>
  <c r="FK135" i="110"/>
  <c r="FL135" i="110"/>
  <c r="FM135" i="110"/>
  <c r="FN135" i="110"/>
  <c r="FO135" i="110"/>
  <c r="FP135" i="110"/>
  <c r="FQ135" i="110"/>
  <c r="CJ136" i="110"/>
  <c r="CK136" i="110"/>
  <c r="CL136" i="110"/>
  <c r="CM136" i="110"/>
  <c r="CN136" i="110"/>
  <c r="CO136" i="110"/>
  <c r="CP136" i="110"/>
  <c r="CQ136" i="110"/>
  <c r="CR136" i="110"/>
  <c r="CS136" i="110"/>
  <c r="CT136" i="110"/>
  <c r="CU136" i="110"/>
  <c r="CV136" i="110"/>
  <c r="CW136" i="110"/>
  <c r="CX136" i="110"/>
  <c r="CY136" i="110"/>
  <c r="CZ136" i="110"/>
  <c r="DA136" i="110"/>
  <c r="DB136" i="110"/>
  <c r="DC136" i="110"/>
  <c r="DD136" i="110"/>
  <c r="DE136" i="110"/>
  <c r="DF136" i="110"/>
  <c r="DG136" i="110"/>
  <c r="DH136" i="110"/>
  <c r="DI136" i="110"/>
  <c r="DJ136" i="110"/>
  <c r="DK136" i="110"/>
  <c r="DL136" i="110"/>
  <c r="DM136" i="110"/>
  <c r="DN136" i="110"/>
  <c r="DO136" i="110"/>
  <c r="DP136" i="110"/>
  <c r="DQ136" i="110"/>
  <c r="DR136" i="110"/>
  <c r="DS136" i="110"/>
  <c r="DT136" i="110"/>
  <c r="DU136" i="110"/>
  <c r="DV136" i="110"/>
  <c r="DW136" i="110"/>
  <c r="DX136" i="110"/>
  <c r="DY136" i="110"/>
  <c r="DZ136" i="110"/>
  <c r="EA136" i="110"/>
  <c r="EB136" i="110"/>
  <c r="EC136" i="110"/>
  <c r="ED136" i="110"/>
  <c r="EE136" i="110"/>
  <c r="EF136" i="110"/>
  <c r="EG136" i="110"/>
  <c r="EH136" i="110"/>
  <c r="EI136" i="110"/>
  <c r="EJ136" i="110"/>
  <c r="EK136" i="110"/>
  <c r="EL136" i="110"/>
  <c r="EM136" i="110"/>
  <c r="EN136" i="110"/>
  <c r="EO136" i="110"/>
  <c r="EP136" i="110"/>
  <c r="EQ136" i="110"/>
  <c r="ER136" i="110"/>
  <c r="ES136" i="110"/>
  <c r="ET136" i="110"/>
  <c r="EU136" i="110"/>
  <c r="EV136" i="110"/>
  <c r="EW136" i="110"/>
  <c r="EX136" i="110"/>
  <c r="EY136" i="110"/>
  <c r="EZ136" i="110"/>
  <c r="FA136" i="110"/>
  <c r="FB136" i="110"/>
  <c r="FC136" i="110"/>
  <c r="FD136" i="110"/>
  <c r="FE136" i="110"/>
  <c r="FF136" i="110"/>
  <c r="FG136" i="110"/>
  <c r="FH136" i="110"/>
  <c r="FI136" i="110"/>
  <c r="FJ136" i="110"/>
  <c r="FK136" i="110"/>
  <c r="FL136" i="110"/>
  <c r="FM136" i="110"/>
  <c r="FN136" i="110"/>
  <c r="FO136" i="110"/>
  <c r="FP136" i="110"/>
  <c r="FQ136" i="110"/>
  <c r="FR136" i="110"/>
  <c r="FR135" i="110"/>
  <c r="FR134" i="110"/>
  <c r="FR133" i="110"/>
  <c r="B136" i="110"/>
  <c r="B135" i="110"/>
  <c r="B134" i="110"/>
  <c r="B133" i="110"/>
  <c r="FR132" i="110"/>
  <c r="GG90" i="110" l="1"/>
  <c r="GE91" i="110"/>
  <c r="GF91" i="110"/>
  <c r="GH91" i="110"/>
  <c r="GG91" i="110"/>
  <c r="GI91" i="110"/>
  <c r="GD91" i="110"/>
  <c r="GI88" i="110"/>
  <c r="GI93" i="110"/>
  <c r="GE88" i="110"/>
  <c r="GE93" i="110"/>
  <c r="GF88" i="110"/>
  <c r="GF93" i="110"/>
  <c r="GH88" i="110"/>
  <c r="GH93" i="110"/>
  <c r="GG88" i="110"/>
  <c r="GG93" i="110"/>
  <c r="GD88" i="110"/>
  <c r="GD93" i="110"/>
  <c r="GH194" i="110"/>
  <c r="GB21" i="52"/>
  <c r="GF89" i="110"/>
  <c r="GF193" i="110"/>
  <c r="GF189" i="110"/>
  <c r="GF190" i="110" s="1"/>
  <c r="GF191" i="110" s="1"/>
  <c r="GF104" i="110"/>
  <c r="GF194" i="110"/>
  <c r="GD103" i="110"/>
  <c r="GD195" i="110"/>
  <c r="GE193" i="110"/>
  <c r="GE189" i="110"/>
  <c r="GE190" i="110" s="1"/>
  <c r="GE191" i="110" s="1"/>
  <c r="GE104" i="110"/>
  <c r="GE194" i="110"/>
  <c r="GG104" i="110"/>
  <c r="GG194" i="110"/>
  <c r="GH193" i="110"/>
  <c r="GH189" i="110"/>
  <c r="GH190" i="110" s="1"/>
  <c r="GH191" i="110" s="1"/>
  <c r="GH103" i="110"/>
  <c r="GH195" i="110"/>
  <c r="GI105" i="110"/>
  <c r="GI193" i="110"/>
  <c r="GI189" i="110"/>
  <c r="GI190" i="110" s="1"/>
  <c r="GI191" i="110" s="1"/>
  <c r="GD104" i="110"/>
  <c r="GD194" i="110"/>
  <c r="GG105" i="110"/>
  <c r="GG193" i="110"/>
  <c r="GG189" i="110"/>
  <c r="GG190" i="110" s="1"/>
  <c r="GG191" i="110" s="1"/>
  <c r="GG103" i="110"/>
  <c r="GG195" i="110"/>
  <c r="GI103" i="110"/>
  <c r="GI195" i="110"/>
  <c r="GE103" i="110"/>
  <c r="GE195" i="110"/>
  <c r="GD193" i="110"/>
  <c r="GD189" i="110"/>
  <c r="GD190" i="110" s="1"/>
  <c r="GD191" i="110" s="1"/>
  <c r="GI104" i="110"/>
  <c r="GI194" i="110"/>
  <c r="GF103" i="110"/>
  <c r="GF195" i="110"/>
  <c r="FY22" i="51"/>
  <c r="FY24" i="51"/>
  <c r="FY23" i="51"/>
  <c r="GH89" i="110"/>
  <c r="GH105" i="110"/>
  <c r="FY21" i="52"/>
  <c r="FY22" i="52"/>
  <c r="FY23" i="52"/>
  <c r="GD89" i="110"/>
  <c r="GB24" i="51"/>
  <c r="GB23" i="51"/>
  <c r="GB22" i="51"/>
  <c r="FZ21" i="52"/>
  <c r="FZ22" i="52"/>
  <c r="FZ23" i="52"/>
  <c r="GI89" i="110"/>
  <c r="GE105" i="110"/>
  <c r="GE89" i="110"/>
  <c r="GG89" i="110"/>
  <c r="GD63" i="110"/>
  <c r="GD62" i="110" s="1"/>
  <c r="GD61" i="110" s="1"/>
  <c r="GD70" i="110" s="1"/>
  <c r="GD105" i="110"/>
  <c r="GF105" i="110"/>
  <c r="GG63" i="110"/>
  <c r="GG62" i="110" s="1"/>
  <c r="GG61" i="110" s="1"/>
  <c r="GG70" i="110" s="1"/>
  <c r="GA104" i="110"/>
  <c r="FX105" i="110"/>
  <c r="FR18" i="39"/>
  <c r="FS18" i="39"/>
  <c r="FZ104" i="110"/>
  <c r="FT18" i="39"/>
  <c r="FX104" i="110"/>
  <c r="GB104" i="110"/>
  <c r="GC63" i="110"/>
  <c r="GC62" i="110" s="1"/>
  <c r="GC61" i="110" s="1"/>
  <c r="GC70" i="110" s="1"/>
  <c r="GC105" i="110"/>
  <c r="GI63" i="110"/>
  <c r="GI62" i="110" s="1"/>
  <c r="GI61" i="110" s="1"/>
  <c r="GI70" i="110" s="1"/>
  <c r="GE63" i="110"/>
  <c r="GE62" i="110" s="1"/>
  <c r="GE61" i="110" s="1"/>
  <c r="GE70" i="110" s="1"/>
  <c r="GH63" i="110"/>
  <c r="GH62" i="110" s="1"/>
  <c r="GH61" i="110" s="1"/>
  <c r="GH70" i="110" s="1"/>
  <c r="GF63" i="110"/>
  <c r="GF62" i="110" s="1"/>
  <c r="GF71" i="110" s="1"/>
  <c r="FZ62" i="110"/>
  <c r="FZ61" i="110" s="1"/>
  <c r="FZ70" i="110" s="1"/>
  <c r="FX63" i="110"/>
  <c r="FX62" i="110" s="1"/>
  <c r="FX61" i="110" s="1"/>
  <c r="FX70" i="110" s="1"/>
  <c r="GA62" i="110"/>
  <c r="GA71" i="110" s="1"/>
  <c r="FY63" i="110"/>
  <c r="FY62" i="110" s="1"/>
  <c r="FY61" i="110" s="1"/>
  <c r="FY70" i="110" s="1"/>
  <c r="GB62" i="110"/>
  <c r="GB61" i="110" s="1"/>
  <c r="GB70" i="110" s="1"/>
  <c r="FZ72" i="110"/>
  <c r="GA72" i="110"/>
  <c r="GB72" i="110"/>
  <c r="DN80" i="39"/>
  <c r="FZ71" i="110" l="1"/>
  <c r="GD72" i="110"/>
  <c r="GD71" i="110"/>
  <c r="GC72" i="110"/>
  <c r="GG72" i="110"/>
  <c r="GG71" i="110"/>
  <c r="GI72" i="110"/>
  <c r="GI71" i="110"/>
  <c r="GH71" i="110"/>
  <c r="GE72" i="110"/>
  <c r="GF61" i="110"/>
  <c r="GF70" i="110" s="1"/>
  <c r="GE71" i="110"/>
  <c r="GF72" i="110"/>
  <c r="GH72" i="110"/>
  <c r="GA61" i="110"/>
  <c r="GA70" i="110" s="1"/>
  <c r="FY71" i="110"/>
  <c r="FY72" i="110"/>
  <c r="FX72" i="110"/>
  <c r="GC71" i="110"/>
  <c r="GB71" i="110"/>
  <c r="FX71" i="110"/>
  <c r="FO14" i="39" l="1"/>
  <c r="FP14" i="39"/>
  <c r="FQ14" i="39"/>
  <c r="FO15" i="39"/>
  <c r="FP15" i="39"/>
  <c r="FQ15" i="39"/>
  <c r="FO16" i="39"/>
  <c r="FP16" i="39"/>
  <c r="FQ16" i="39"/>
  <c r="FQ18" i="39" l="1"/>
  <c r="FP18" i="39"/>
  <c r="FO18" i="39"/>
  <c r="EA14" i="39" l="1"/>
  <c r="EB14" i="39"/>
  <c r="EC14" i="39"/>
  <c r="ED14" i="39"/>
  <c r="EE14" i="39"/>
  <c r="EF14" i="39"/>
  <c r="EG14" i="39"/>
  <c r="EH14" i="39"/>
  <c r="EI14" i="39"/>
  <c r="EJ14" i="39"/>
  <c r="EK14" i="39"/>
  <c r="EL14" i="39"/>
  <c r="EM14" i="39"/>
  <c r="EN14" i="39"/>
  <c r="EO14" i="39"/>
  <c r="EP14" i="39"/>
  <c r="EQ14" i="39"/>
  <c r="ER14" i="39"/>
  <c r="ES14" i="39"/>
  <c r="ET14" i="39"/>
  <c r="EU14" i="39"/>
  <c r="EV14" i="39"/>
  <c r="EW14" i="39"/>
  <c r="EX14" i="39"/>
  <c r="EY14" i="39"/>
  <c r="EZ14" i="39"/>
  <c r="FA14" i="39"/>
  <c r="FB14" i="39"/>
  <c r="FC14" i="39"/>
  <c r="FD14" i="39"/>
  <c r="FE14" i="39"/>
  <c r="FF14" i="39"/>
  <c r="FG14" i="39"/>
  <c r="FH14" i="39"/>
  <c r="FI14" i="39"/>
  <c r="FJ14" i="39"/>
  <c r="FK14" i="39"/>
  <c r="FL14" i="39"/>
  <c r="FM14" i="39"/>
  <c r="FN14" i="39"/>
  <c r="EA15" i="39"/>
  <c r="EB15" i="39"/>
  <c r="EC15" i="39"/>
  <c r="ED15" i="39"/>
  <c r="EE15" i="39"/>
  <c r="EF15" i="39"/>
  <c r="EG15" i="39"/>
  <c r="EH15" i="39"/>
  <c r="EI15" i="39"/>
  <c r="EJ15" i="39"/>
  <c r="EK15" i="39"/>
  <c r="EL15" i="39"/>
  <c r="EM15" i="39"/>
  <c r="EN15" i="39"/>
  <c r="EO15" i="39"/>
  <c r="EP15" i="39"/>
  <c r="EQ15" i="39"/>
  <c r="ER15" i="39"/>
  <c r="ES15" i="39"/>
  <c r="ET15" i="39"/>
  <c r="EU15" i="39"/>
  <c r="EV15" i="39"/>
  <c r="EW15" i="39"/>
  <c r="EX15" i="39"/>
  <c r="EY15" i="39"/>
  <c r="EZ15" i="39"/>
  <c r="FA15" i="39"/>
  <c r="FB15" i="39"/>
  <c r="FC15" i="39"/>
  <c r="FD15" i="39"/>
  <c r="FE15" i="39"/>
  <c r="FF15" i="39"/>
  <c r="FG15" i="39"/>
  <c r="FH15" i="39"/>
  <c r="FI15" i="39"/>
  <c r="FJ15" i="39"/>
  <c r="FK15" i="39"/>
  <c r="FL15" i="39"/>
  <c r="FM15" i="39"/>
  <c r="FN15" i="39"/>
  <c r="EA16" i="39"/>
  <c r="EB16" i="39"/>
  <c r="EC16" i="39"/>
  <c r="ED16" i="39"/>
  <c r="EE16" i="39"/>
  <c r="EF16" i="39"/>
  <c r="EG16" i="39"/>
  <c r="EH16" i="39"/>
  <c r="EI16" i="39"/>
  <c r="EJ16" i="39"/>
  <c r="EK16" i="39"/>
  <c r="EL16" i="39"/>
  <c r="EM16" i="39"/>
  <c r="EN16" i="39"/>
  <c r="EO16" i="39"/>
  <c r="EP16" i="39"/>
  <c r="EQ16" i="39"/>
  <c r="ER16" i="39"/>
  <c r="ES16" i="39"/>
  <c r="ET16" i="39"/>
  <c r="EU16" i="39"/>
  <c r="EV16" i="39"/>
  <c r="EW16" i="39"/>
  <c r="EX16" i="39"/>
  <c r="EY16" i="39"/>
  <c r="EZ16" i="39"/>
  <c r="FA16" i="39"/>
  <c r="FB16" i="39"/>
  <c r="FC16" i="39"/>
  <c r="FD16" i="39"/>
  <c r="FE16" i="39"/>
  <c r="FF16" i="39"/>
  <c r="FG16" i="39"/>
  <c r="FH16" i="39"/>
  <c r="FI16" i="39"/>
  <c r="FJ16" i="39"/>
  <c r="FK16" i="39"/>
  <c r="FL16" i="39"/>
  <c r="FM16" i="39"/>
  <c r="FN16" i="39"/>
  <c r="DZ15" i="39"/>
  <c r="DZ16" i="39"/>
  <c r="DZ14" i="39"/>
  <c r="EA12" i="39"/>
  <c r="EB12" i="39"/>
  <c r="EC12" i="39"/>
  <c r="ED12" i="39"/>
  <c r="EE12" i="39"/>
  <c r="EF12" i="39"/>
  <c r="EG12" i="39"/>
  <c r="EH12" i="39"/>
  <c r="EI12" i="39"/>
  <c r="EJ12" i="39"/>
  <c r="EK12" i="39"/>
  <c r="EL12" i="39"/>
  <c r="EM12" i="39"/>
  <c r="EN12" i="39"/>
  <c r="EO12" i="39"/>
  <c r="EP12" i="39"/>
  <c r="EQ12" i="39"/>
  <c r="ER12" i="39"/>
  <c r="ES12" i="39"/>
  <c r="ET12" i="39"/>
  <c r="EU12" i="39"/>
  <c r="EV12" i="39"/>
  <c r="EW12" i="39"/>
  <c r="EX12" i="39"/>
  <c r="EY12" i="39"/>
  <c r="EZ12" i="39"/>
  <c r="FA12" i="39"/>
  <c r="FB12" i="39"/>
  <c r="FC12" i="39"/>
  <c r="FD12" i="39"/>
  <c r="FE12" i="39"/>
  <c r="FF12" i="39"/>
  <c r="FG12" i="39"/>
  <c r="FH12" i="39"/>
  <c r="FI12" i="39"/>
  <c r="FJ12" i="39"/>
  <c r="FK12" i="39"/>
  <c r="FL12" i="39"/>
  <c r="FM12" i="39"/>
  <c r="FN12" i="39"/>
  <c r="FO12" i="39"/>
  <c r="FP12" i="39"/>
  <c r="FQ12" i="39"/>
  <c r="FR12" i="39"/>
  <c r="FS12" i="39"/>
  <c r="FT12" i="39"/>
  <c r="FU12" i="39"/>
  <c r="FV12" i="39"/>
  <c r="FW12" i="39"/>
  <c r="DZ12" i="39"/>
  <c r="DY12" i="39"/>
  <c r="FN18" i="39" l="1"/>
  <c r="FM18" i="39"/>
  <c r="DN66" i="39"/>
  <c r="DN67" i="39"/>
  <c r="DN68" i="39"/>
  <c r="DN69" i="39"/>
  <c r="DN70" i="39"/>
  <c r="DN71" i="39"/>
  <c r="DN72" i="39"/>
  <c r="DN73" i="39"/>
  <c r="DN74" i="39"/>
  <c r="DN75" i="39"/>
  <c r="DN76" i="39"/>
  <c r="DN77" i="39"/>
  <c r="DN78" i="39"/>
  <c r="DN65" i="39"/>
  <c r="DP67" i="39"/>
  <c r="DQ67" i="39"/>
  <c r="DR67" i="39"/>
  <c r="DS67" i="39"/>
  <c r="DT67" i="39"/>
  <c r="DU67" i="39"/>
  <c r="DV67" i="39"/>
  <c r="DW67" i="39"/>
  <c r="DX67" i="39"/>
  <c r="DY67" i="39"/>
  <c r="DP68" i="39"/>
  <c r="DQ68" i="39"/>
  <c r="DR68" i="39"/>
  <c r="DS68" i="39"/>
  <c r="DT68" i="39"/>
  <c r="DU68" i="39"/>
  <c r="DV68" i="39"/>
  <c r="DW68" i="39"/>
  <c r="DX68" i="39"/>
  <c r="DY68" i="39"/>
  <c r="DY72" i="39"/>
  <c r="DP74" i="39"/>
  <c r="DQ74" i="39"/>
  <c r="DR74" i="39"/>
  <c r="DS74" i="39"/>
  <c r="DT74" i="39"/>
  <c r="DU74" i="39"/>
  <c r="DV74" i="39"/>
  <c r="DW74" i="39"/>
  <c r="DX74" i="39"/>
  <c r="DY74" i="39"/>
  <c r="DP75" i="39"/>
  <c r="DQ75" i="39"/>
  <c r="DR75" i="39"/>
  <c r="DS75" i="39"/>
  <c r="DT75" i="39"/>
  <c r="DU75" i="39"/>
  <c r="DV75" i="39"/>
  <c r="DW75" i="39"/>
  <c r="DX75" i="39"/>
  <c r="DY75" i="39"/>
  <c r="DP76" i="39"/>
  <c r="DQ76" i="39"/>
  <c r="DR76" i="39"/>
  <c r="DS76" i="39"/>
  <c r="DT76" i="39"/>
  <c r="DU76" i="39"/>
  <c r="DV76" i="39"/>
  <c r="DW76" i="39"/>
  <c r="DX76" i="39"/>
  <c r="DY76" i="39"/>
  <c r="DO76" i="39"/>
  <c r="DO75" i="39"/>
  <c r="DO74" i="39"/>
  <c r="DO68" i="39"/>
  <c r="DO67" i="39"/>
  <c r="DZ67" i="39"/>
  <c r="EA67" i="39"/>
  <c r="EB67" i="39"/>
  <c r="EC67" i="39"/>
  <c r="ED67" i="39"/>
  <c r="EE67" i="39"/>
  <c r="EF67" i="39"/>
  <c r="EG67" i="39"/>
  <c r="EH67" i="39"/>
  <c r="EI67" i="39"/>
  <c r="EJ67" i="39"/>
  <c r="EK67" i="39"/>
  <c r="EL67" i="39"/>
  <c r="EM67" i="39"/>
  <c r="EN67" i="39"/>
  <c r="EO67" i="39"/>
  <c r="EP67" i="39"/>
  <c r="EQ67" i="39"/>
  <c r="ER67" i="39"/>
  <c r="ES67" i="39"/>
  <c r="ET67" i="39"/>
  <c r="EU67" i="39"/>
  <c r="EV67" i="39"/>
  <c r="EW67" i="39"/>
  <c r="EX67" i="39"/>
  <c r="EY67" i="39"/>
  <c r="EZ67" i="39"/>
  <c r="FA67" i="39"/>
  <c r="FB67" i="39"/>
  <c r="FC67" i="39"/>
  <c r="FD67" i="39"/>
  <c r="FE67" i="39"/>
  <c r="FF67" i="39"/>
  <c r="FG67" i="39"/>
  <c r="FH67" i="39"/>
  <c r="FI67" i="39"/>
  <c r="FJ67" i="39"/>
  <c r="FK67" i="39"/>
  <c r="FL67" i="39"/>
  <c r="FM67" i="39"/>
  <c r="FN67" i="39"/>
  <c r="FO67" i="39"/>
  <c r="FP67" i="39"/>
  <c r="FQ67" i="39"/>
  <c r="FR67" i="39"/>
  <c r="FS67" i="39"/>
  <c r="FT67" i="39"/>
  <c r="FU67" i="39"/>
  <c r="FV67" i="39"/>
  <c r="FW67" i="39"/>
  <c r="DZ68" i="39"/>
  <c r="EA68" i="39"/>
  <c r="EB68" i="39"/>
  <c r="EC68" i="39"/>
  <c r="ED68" i="39"/>
  <c r="EE68" i="39"/>
  <c r="EF68" i="39"/>
  <c r="EG68" i="39"/>
  <c r="EH68" i="39"/>
  <c r="EI68" i="39"/>
  <c r="EJ68" i="39"/>
  <c r="EK68" i="39"/>
  <c r="EL68" i="39"/>
  <c r="EM68" i="39"/>
  <c r="EN68" i="39"/>
  <c r="EO68" i="39"/>
  <c r="EP68" i="39"/>
  <c r="EQ68" i="39"/>
  <c r="ER68" i="39"/>
  <c r="ES68" i="39"/>
  <c r="ET68" i="39"/>
  <c r="EU68" i="39"/>
  <c r="EV68" i="39"/>
  <c r="EW68" i="39"/>
  <c r="EX68" i="39"/>
  <c r="EY68" i="39"/>
  <c r="EZ68" i="39"/>
  <c r="FA68" i="39"/>
  <c r="FB68" i="39"/>
  <c r="FC68" i="39"/>
  <c r="FD68" i="39"/>
  <c r="FE68" i="39"/>
  <c r="FF68" i="39"/>
  <c r="FG68" i="39"/>
  <c r="FH68" i="39"/>
  <c r="FI68" i="39"/>
  <c r="FJ68" i="39"/>
  <c r="FK68" i="39"/>
  <c r="FL68" i="39"/>
  <c r="FM68" i="39"/>
  <c r="FN68" i="39"/>
  <c r="FO68" i="39"/>
  <c r="FP68" i="39"/>
  <c r="FQ68" i="39"/>
  <c r="FR68" i="39"/>
  <c r="FS68" i="39"/>
  <c r="FT68" i="39"/>
  <c r="FU68" i="39"/>
  <c r="FV68" i="39"/>
  <c r="FW68" i="39"/>
  <c r="DZ74" i="39"/>
  <c r="EA74" i="39"/>
  <c r="EB74" i="39"/>
  <c r="EC74" i="39"/>
  <c r="ED74" i="39"/>
  <c r="EE74" i="39"/>
  <c r="EF74" i="39"/>
  <c r="EG74" i="39"/>
  <c r="EH74" i="39"/>
  <c r="EI74" i="39"/>
  <c r="EJ74" i="39"/>
  <c r="EK74" i="39"/>
  <c r="EL74" i="39"/>
  <c r="EM74" i="39"/>
  <c r="EN74" i="39"/>
  <c r="EO74" i="39"/>
  <c r="EP74" i="39"/>
  <c r="EQ74" i="39"/>
  <c r="ER74" i="39"/>
  <c r="ES74" i="39"/>
  <c r="ET74" i="39"/>
  <c r="EU74" i="39"/>
  <c r="EV74" i="39"/>
  <c r="EW74" i="39"/>
  <c r="EX74" i="39"/>
  <c r="EY74" i="39"/>
  <c r="EZ74" i="39"/>
  <c r="FA74" i="39"/>
  <c r="FB74" i="39"/>
  <c r="FC74" i="39"/>
  <c r="FD74" i="39"/>
  <c r="FE74" i="39"/>
  <c r="FF74" i="39"/>
  <c r="FG74" i="39"/>
  <c r="FH74" i="39"/>
  <c r="FI74" i="39"/>
  <c r="FJ74" i="39"/>
  <c r="FK74" i="39"/>
  <c r="FL74" i="39"/>
  <c r="FM74" i="39"/>
  <c r="FN74" i="39"/>
  <c r="FO74" i="39"/>
  <c r="FP74" i="39"/>
  <c r="FQ74" i="39"/>
  <c r="FR74" i="39"/>
  <c r="FS74" i="39"/>
  <c r="FT74" i="39"/>
  <c r="FU74" i="39"/>
  <c r="FV74" i="39"/>
  <c r="FW74" i="39"/>
  <c r="DZ75" i="39"/>
  <c r="EA75" i="39"/>
  <c r="EB75" i="39"/>
  <c r="EC75" i="39"/>
  <c r="ED75" i="39"/>
  <c r="EE75" i="39"/>
  <c r="EF75" i="39"/>
  <c r="EG75" i="39"/>
  <c r="EH75" i="39"/>
  <c r="EI75" i="39"/>
  <c r="EJ75" i="39"/>
  <c r="EK75" i="39"/>
  <c r="EL75" i="39"/>
  <c r="EM75" i="39"/>
  <c r="EN75" i="39"/>
  <c r="EO75" i="39"/>
  <c r="EP75" i="39"/>
  <c r="EQ75" i="39"/>
  <c r="ER75" i="39"/>
  <c r="ES75" i="39"/>
  <c r="ET75" i="39"/>
  <c r="EU75" i="39"/>
  <c r="EV75" i="39"/>
  <c r="EW75" i="39"/>
  <c r="EX75" i="39"/>
  <c r="EY75" i="39"/>
  <c r="EZ75" i="39"/>
  <c r="FA75" i="39"/>
  <c r="FB75" i="39"/>
  <c r="FC75" i="39"/>
  <c r="FD75" i="39"/>
  <c r="FE75" i="39"/>
  <c r="FF75" i="39"/>
  <c r="FG75" i="39"/>
  <c r="FH75" i="39"/>
  <c r="FI75" i="39"/>
  <c r="FJ75" i="39"/>
  <c r="FK75" i="39"/>
  <c r="FL75" i="39"/>
  <c r="FM75" i="39"/>
  <c r="FN75" i="39"/>
  <c r="FO75" i="39"/>
  <c r="FP75" i="39"/>
  <c r="FQ75" i="39"/>
  <c r="FR75" i="39"/>
  <c r="FS75" i="39"/>
  <c r="FT75" i="39"/>
  <c r="FU75" i="39"/>
  <c r="FV75" i="39"/>
  <c r="FW75" i="39"/>
  <c r="DZ76" i="39"/>
  <c r="EA76" i="39"/>
  <c r="EB76" i="39"/>
  <c r="EC76" i="39"/>
  <c r="ED76" i="39"/>
  <c r="EE76" i="39"/>
  <c r="EF76" i="39"/>
  <c r="EG76" i="39"/>
  <c r="EH76" i="39"/>
  <c r="EI76" i="39"/>
  <c r="EJ76" i="39"/>
  <c r="EK76" i="39"/>
  <c r="EL76" i="39"/>
  <c r="EM76" i="39"/>
  <c r="EN76" i="39"/>
  <c r="EO76" i="39"/>
  <c r="EP76" i="39"/>
  <c r="EQ76" i="39"/>
  <c r="ER76" i="39"/>
  <c r="ES76" i="39"/>
  <c r="ET76" i="39"/>
  <c r="EU76" i="39"/>
  <c r="EV76" i="39"/>
  <c r="EW76" i="39"/>
  <c r="EX76" i="39"/>
  <c r="EY76" i="39"/>
  <c r="EZ76" i="39"/>
  <c r="FA76" i="39"/>
  <c r="FB76" i="39"/>
  <c r="FC76" i="39"/>
  <c r="FD76" i="39"/>
  <c r="FE76" i="39"/>
  <c r="FF76" i="39"/>
  <c r="FG76" i="39"/>
  <c r="FH76" i="39"/>
  <c r="FI76" i="39"/>
  <c r="FJ76" i="39"/>
  <c r="FK76" i="39"/>
  <c r="FL76" i="39"/>
  <c r="FM76" i="39"/>
  <c r="FN76" i="39"/>
  <c r="FO76" i="39"/>
  <c r="FP76" i="39"/>
  <c r="FQ76" i="39"/>
  <c r="FR76" i="39"/>
  <c r="FS76" i="39"/>
  <c r="FT76" i="39"/>
  <c r="FU76" i="39"/>
  <c r="FV76" i="39"/>
  <c r="FW76" i="39"/>
  <c r="EY188" i="110" l="1"/>
  <c r="EY187" i="110"/>
  <c r="EY186" i="110"/>
  <c r="EY185" i="110"/>
  <c r="FK184" i="110"/>
  <c r="FK186" i="110" s="1"/>
  <c r="FK188" i="110" s="1"/>
  <c r="FJ184" i="110"/>
  <c r="FJ186" i="110" s="1"/>
  <c r="FJ188" i="110" s="1"/>
  <c r="FI184" i="110"/>
  <c r="FI186" i="110" s="1"/>
  <c r="FI188" i="110" s="1"/>
  <c r="FH184" i="110"/>
  <c r="FH186" i="110" s="1"/>
  <c r="FH188" i="110" s="1"/>
  <c r="FG184" i="110"/>
  <c r="FG186" i="110" s="1"/>
  <c r="FG188" i="110" s="1"/>
  <c r="FF184" i="110"/>
  <c r="FF186" i="110" s="1"/>
  <c r="FF188" i="110" s="1"/>
  <c r="FE184" i="110"/>
  <c r="FE186" i="110" s="1"/>
  <c r="FE188" i="110" s="1"/>
  <c r="FD184" i="110"/>
  <c r="FD186" i="110" s="1"/>
  <c r="FD188" i="110" s="1"/>
  <c r="FC184" i="110"/>
  <c r="FC186" i="110" s="1"/>
  <c r="FC188" i="110" s="1"/>
  <c r="FB184" i="110"/>
  <c r="FB186" i="110" s="1"/>
  <c r="FB188" i="110" s="1"/>
  <c r="FA184" i="110"/>
  <c r="FA186" i="110" s="1"/>
  <c r="FA188" i="110" s="1"/>
  <c r="EZ184" i="110"/>
  <c r="EZ186" i="110" s="1"/>
  <c r="EZ188" i="110" s="1"/>
  <c r="EY184" i="110"/>
  <c r="FK183" i="110"/>
  <c r="FK185" i="110" s="1"/>
  <c r="FK187" i="110" s="1"/>
  <c r="FJ183" i="110"/>
  <c r="FJ185" i="110" s="1"/>
  <c r="FJ187" i="110" s="1"/>
  <c r="FI183" i="110"/>
  <c r="FI185" i="110" s="1"/>
  <c r="FI187" i="110" s="1"/>
  <c r="FH183" i="110"/>
  <c r="FH185" i="110" s="1"/>
  <c r="FH187" i="110" s="1"/>
  <c r="FG183" i="110"/>
  <c r="FG185" i="110" s="1"/>
  <c r="FG187" i="110" s="1"/>
  <c r="FF183" i="110"/>
  <c r="FF185" i="110" s="1"/>
  <c r="FF187" i="110" s="1"/>
  <c r="FE183" i="110"/>
  <c r="FE185" i="110" s="1"/>
  <c r="FE187" i="110" s="1"/>
  <c r="FD183" i="110"/>
  <c r="FD185" i="110" s="1"/>
  <c r="FD187" i="110" s="1"/>
  <c r="FC183" i="110"/>
  <c r="FC185" i="110" s="1"/>
  <c r="FC187" i="110" s="1"/>
  <c r="FB183" i="110"/>
  <c r="FB185" i="110" s="1"/>
  <c r="FB187" i="110" s="1"/>
  <c r="FA183" i="110"/>
  <c r="FA185" i="110" s="1"/>
  <c r="FA187" i="110" s="1"/>
  <c r="EZ183" i="110"/>
  <c r="EZ185" i="110" s="1"/>
  <c r="EZ187" i="110" s="1"/>
  <c r="EY183" i="110"/>
  <c r="FK182" i="110"/>
  <c r="FJ182" i="110"/>
  <c r="FI182" i="110"/>
  <c r="FH182" i="110"/>
  <c r="FG182" i="110"/>
  <c r="FF182" i="110"/>
  <c r="FE182" i="110"/>
  <c r="FD182" i="110"/>
  <c r="FC182" i="110"/>
  <c r="FB182" i="110"/>
  <c r="FA182" i="110"/>
  <c r="EZ182" i="110"/>
  <c r="EY182" i="110"/>
  <c r="FK181" i="110"/>
  <c r="FJ181" i="110"/>
  <c r="FI181" i="110"/>
  <c r="FH181" i="110"/>
  <c r="FG181" i="110"/>
  <c r="FF181" i="110"/>
  <c r="FE181" i="110"/>
  <c r="FD181" i="110"/>
  <c r="FC181" i="110"/>
  <c r="FB181" i="110"/>
  <c r="FA181" i="110"/>
  <c r="EZ181" i="110"/>
  <c r="EY181" i="110"/>
  <c r="FK180" i="110"/>
  <c r="FJ180" i="110"/>
  <c r="FI180" i="110"/>
  <c r="FH180" i="110"/>
  <c r="FG180" i="110"/>
  <c r="FF180" i="110"/>
  <c r="FE180" i="110"/>
  <c r="FD180" i="110"/>
  <c r="FC180" i="110"/>
  <c r="FB180" i="110"/>
  <c r="FA180" i="110"/>
  <c r="EZ180" i="110"/>
  <c r="EY180" i="110"/>
  <c r="FK179" i="110"/>
  <c r="FJ179" i="110"/>
  <c r="FI179" i="110"/>
  <c r="FH179" i="110"/>
  <c r="FG179" i="110"/>
  <c r="FF179" i="110"/>
  <c r="FE179" i="110"/>
  <c r="FD179" i="110"/>
  <c r="FC179" i="110"/>
  <c r="FB179" i="110"/>
  <c r="FA179" i="110"/>
  <c r="EZ179" i="110"/>
  <c r="EY179" i="110"/>
  <c r="FK178" i="110"/>
  <c r="FJ178" i="110"/>
  <c r="FI178" i="110"/>
  <c r="FH178" i="110"/>
  <c r="FG178" i="110"/>
  <c r="FF178" i="110"/>
  <c r="FE178" i="110"/>
  <c r="FD178" i="110"/>
  <c r="FC178" i="110"/>
  <c r="FB178" i="110"/>
  <c r="FA178" i="110"/>
  <c r="EZ178" i="110"/>
  <c r="EY178" i="110"/>
  <c r="FK177" i="110"/>
  <c r="FJ177" i="110"/>
  <c r="FI177" i="110"/>
  <c r="FH177" i="110"/>
  <c r="FG177" i="110"/>
  <c r="FF177" i="110"/>
  <c r="FE177" i="110"/>
  <c r="FD177" i="110"/>
  <c r="FC177" i="110"/>
  <c r="FB177" i="110"/>
  <c r="FA177" i="110"/>
  <c r="EZ177" i="110"/>
  <c r="EY177" i="110"/>
  <c r="FK176" i="110"/>
  <c r="FJ176" i="110"/>
  <c r="FI176" i="110"/>
  <c r="FH176" i="110"/>
  <c r="FG176" i="110"/>
  <c r="FF176" i="110"/>
  <c r="FE176" i="110"/>
  <c r="FD176" i="110"/>
  <c r="FC176" i="110"/>
  <c r="FB176" i="110"/>
  <c r="FA176" i="110"/>
  <c r="EZ176" i="110"/>
  <c r="EY176" i="110"/>
  <c r="FK175" i="110"/>
  <c r="FJ175" i="110"/>
  <c r="FI175" i="110"/>
  <c r="FH175" i="110"/>
  <c r="FG175" i="110"/>
  <c r="FF175" i="110"/>
  <c r="FE175" i="110"/>
  <c r="FD175" i="110"/>
  <c r="FC175" i="110"/>
  <c r="FB175" i="110"/>
  <c r="FA175" i="110"/>
  <c r="EZ175" i="110"/>
  <c r="EY175" i="110"/>
  <c r="B105" i="110"/>
  <c r="B104" i="110"/>
  <c r="FT82" i="110"/>
  <c r="FO82" i="110"/>
  <c r="FL82" i="110"/>
  <c r="FH82" i="110"/>
  <c r="FC82" i="110"/>
  <c r="EZ82" i="110"/>
  <c r="EV82" i="110"/>
  <c r="EQ82" i="110"/>
  <c r="EN82" i="110"/>
  <c r="EJ82" i="110"/>
  <c r="EE82" i="110"/>
  <c r="EB82" i="110"/>
  <c r="FT81" i="110"/>
  <c r="FO81" i="110"/>
  <c r="FL81" i="110"/>
  <c r="FH81" i="110"/>
  <c r="FC81" i="110"/>
  <c r="EZ81" i="110"/>
  <c r="EV81" i="110"/>
  <c r="EQ81" i="110"/>
  <c r="EN81" i="110"/>
  <c r="EJ81" i="110"/>
  <c r="EE81" i="110"/>
  <c r="EB81" i="110"/>
  <c r="FT80" i="110"/>
  <c r="FO80" i="110"/>
  <c r="FL80" i="110"/>
  <c r="FH80" i="110"/>
  <c r="FC80" i="110"/>
  <c r="EZ80" i="110"/>
  <c r="EV80" i="110"/>
  <c r="EQ80" i="110"/>
  <c r="EN80" i="110"/>
  <c r="EJ80" i="110"/>
  <c r="EE80" i="110"/>
  <c r="EB80" i="110"/>
  <c r="FT78" i="110"/>
  <c r="FO78" i="110"/>
  <c r="FL78" i="110"/>
  <c r="FH78" i="110"/>
  <c r="FC78" i="110"/>
  <c r="EZ78" i="110"/>
  <c r="EV78" i="110"/>
  <c r="EQ78" i="110"/>
  <c r="EN78" i="110"/>
  <c r="EJ78" i="110"/>
  <c r="EE78" i="110"/>
  <c r="EB78" i="110"/>
  <c r="DX78" i="110"/>
  <c r="DS78" i="110"/>
  <c r="DP78" i="110"/>
  <c r="FT77" i="110"/>
  <c r="FO77" i="110"/>
  <c r="FL77" i="110"/>
  <c r="FH77" i="110"/>
  <c r="FC77" i="110"/>
  <c r="EZ77" i="110"/>
  <c r="EV77" i="110"/>
  <c r="EQ77" i="110"/>
  <c r="EN77" i="110"/>
  <c r="EJ77" i="110"/>
  <c r="EE77" i="110"/>
  <c r="EB77" i="110"/>
  <c r="DX77" i="110"/>
  <c r="DS77" i="110"/>
  <c r="DP77" i="110"/>
  <c r="CI70" i="110"/>
  <c r="O69" i="110"/>
  <c r="O68" i="110"/>
  <c r="O67" i="110"/>
  <c r="CH64" i="110"/>
  <c r="CG64" i="110"/>
  <c r="CF64" i="110"/>
  <c r="CE64" i="110"/>
  <c r="CD64" i="110"/>
  <c r="CC64" i="110"/>
  <c r="CB64" i="110"/>
  <c r="CA64" i="110"/>
  <c r="BZ64" i="110"/>
  <c r="BY64" i="110"/>
  <c r="BX64" i="110"/>
  <c r="BW64" i="110"/>
  <c r="BV64" i="110"/>
  <c r="BU64" i="110"/>
  <c r="BT64" i="110"/>
  <c r="BS64" i="110"/>
  <c r="BR64" i="110"/>
  <c r="BQ64" i="110"/>
  <c r="BP64" i="110"/>
  <c r="BO64" i="110"/>
  <c r="BN64" i="110"/>
  <c r="BM64" i="110"/>
  <c r="BL64" i="110"/>
  <c r="BK64" i="110"/>
  <c r="BJ64" i="110"/>
  <c r="BI64" i="110"/>
  <c r="BH64" i="110"/>
  <c r="BG64" i="110"/>
  <c r="BF64" i="110"/>
  <c r="BE64" i="110"/>
  <c r="BD64" i="110"/>
  <c r="BC64" i="110"/>
  <c r="BB64" i="110"/>
  <c r="BA64" i="110"/>
  <c r="AZ64" i="110"/>
  <c r="AY64" i="110"/>
  <c r="AX64" i="110"/>
  <c r="AW64" i="110"/>
  <c r="AV64" i="110"/>
  <c r="AU64" i="110"/>
  <c r="AT64" i="110"/>
  <c r="AS64" i="110"/>
  <c r="AR64" i="110"/>
  <c r="AQ64" i="110"/>
  <c r="AP64" i="110"/>
  <c r="AO64" i="110"/>
  <c r="AN64" i="110"/>
  <c r="AM64" i="110"/>
  <c r="AL64" i="110"/>
  <c r="AK64" i="110"/>
  <c r="AJ64" i="110"/>
  <c r="AI64" i="110"/>
  <c r="AH64" i="110"/>
  <c r="AG64" i="110"/>
  <c r="AF64" i="110"/>
  <c r="AE64" i="110"/>
  <c r="AD64" i="110"/>
  <c r="AC64" i="110"/>
  <c r="AB64" i="110"/>
  <c r="AA64" i="110"/>
  <c r="Z64" i="110"/>
  <c r="Y64" i="110"/>
  <c r="X64" i="110"/>
  <c r="W64" i="110"/>
  <c r="V64" i="110"/>
  <c r="U64" i="110"/>
  <c r="T64" i="110"/>
  <c r="S64" i="110"/>
  <c r="R64" i="110"/>
  <c r="Q64" i="110"/>
  <c r="P64" i="110"/>
  <c r="O64" i="110"/>
  <c r="N64" i="110"/>
  <c r="M64" i="110"/>
  <c r="L64" i="110"/>
  <c r="K64" i="110"/>
  <c r="J64" i="110"/>
  <c r="I64" i="110"/>
  <c r="H64" i="110"/>
  <c r="G64" i="110"/>
  <c r="F64" i="110"/>
  <c r="E64" i="110"/>
  <c r="D64" i="110"/>
  <c r="C64" i="110"/>
  <c r="FW60" i="110"/>
  <c r="FV60" i="110"/>
  <c r="FU60" i="110"/>
  <c r="FT60" i="110"/>
  <c r="FS60" i="110"/>
  <c r="FR60" i="110"/>
  <c r="FQ60" i="110"/>
  <c r="FP60" i="110"/>
  <c r="FO60" i="110"/>
  <c r="FN60" i="110"/>
  <c r="FM60" i="110"/>
  <c r="FL60" i="110"/>
  <c r="FK60" i="110"/>
  <c r="FJ60" i="110"/>
  <c r="FI60" i="110"/>
  <c r="FH60" i="110"/>
  <c r="FG60" i="110"/>
  <c r="FF60" i="110"/>
  <c r="FE60" i="110"/>
  <c r="FD60" i="110"/>
  <c r="FC60" i="110"/>
  <c r="FB60" i="110"/>
  <c r="FA60" i="110"/>
  <c r="EZ60" i="110"/>
  <c r="EY60" i="110"/>
  <c r="EX60" i="110"/>
  <c r="EW60" i="110"/>
  <c r="EV60" i="110"/>
  <c r="EU60" i="110"/>
  <c r="ET60" i="110"/>
  <c r="ES60" i="110"/>
  <c r="ER60" i="110"/>
  <c r="EQ60" i="110"/>
  <c r="EP60" i="110"/>
  <c r="EO60" i="110"/>
  <c r="EN60" i="110"/>
  <c r="EM60" i="110"/>
  <c r="EL60" i="110"/>
  <c r="EK60" i="110"/>
  <c r="EJ60" i="110"/>
  <c r="EI60" i="110"/>
  <c r="EH60" i="110"/>
  <c r="EG60" i="110"/>
  <c r="EF60" i="110"/>
  <c r="EE60" i="110"/>
  <c r="ED60" i="110"/>
  <c r="EC60" i="110"/>
  <c r="EB60" i="110"/>
  <c r="EA60" i="110"/>
  <c r="DZ60" i="110"/>
  <c r="DY60" i="110"/>
  <c r="FW59" i="110"/>
  <c r="FV59" i="110"/>
  <c r="FU59" i="110"/>
  <c r="FT59" i="110"/>
  <c r="FS59" i="110"/>
  <c r="FR59" i="110"/>
  <c r="FQ59" i="110"/>
  <c r="FP59" i="110"/>
  <c r="FO59" i="110"/>
  <c r="FN59" i="110"/>
  <c r="FM59" i="110"/>
  <c r="FL59" i="110"/>
  <c r="FK59" i="110"/>
  <c r="FJ59" i="110"/>
  <c r="FI59" i="110"/>
  <c r="FH59" i="110"/>
  <c r="FG59" i="110"/>
  <c r="FF59" i="110"/>
  <c r="FE59" i="110"/>
  <c r="FD59" i="110"/>
  <c r="FC59" i="110"/>
  <c r="FB59" i="110"/>
  <c r="FA59" i="110"/>
  <c r="EZ59" i="110"/>
  <c r="EY59" i="110"/>
  <c r="EX59" i="110"/>
  <c r="EW59" i="110"/>
  <c r="EV59" i="110"/>
  <c r="EU59" i="110"/>
  <c r="ET59" i="110"/>
  <c r="ES59" i="110"/>
  <c r="ER59" i="110"/>
  <c r="EQ59" i="110"/>
  <c r="EP59" i="110"/>
  <c r="EO59" i="110"/>
  <c r="EN59" i="110"/>
  <c r="EM59" i="110"/>
  <c r="EL59" i="110"/>
  <c r="EK59" i="110"/>
  <c r="EJ59" i="110"/>
  <c r="EI59" i="110"/>
  <c r="EH59" i="110"/>
  <c r="EG59" i="110"/>
  <c r="EF59" i="110"/>
  <c r="EE59" i="110"/>
  <c r="ED59" i="110"/>
  <c r="EC59" i="110"/>
  <c r="EB59" i="110"/>
  <c r="EA59" i="110"/>
  <c r="DZ59" i="110"/>
  <c r="DY59" i="110"/>
  <c r="FW58" i="110"/>
  <c r="FV58" i="110"/>
  <c r="FV67" i="110" s="1"/>
  <c r="FU58" i="110"/>
  <c r="FU67" i="110" s="1"/>
  <c r="FT58" i="110"/>
  <c r="FT67" i="110" s="1"/>
  <c r="FS58" i="110"/>
  <c r="FS67" i="110" s="1"/>
  <c r="FR58" i="110"/>
  <c r="FR67" i="110" s="1"/>
  <c r="FQ58" i="110"/>
  <c r="FQ67" i="110" s="1"/>
  <c r="FP58" i="110"/>
  <c r="FP67" i="110" s="1"/>
  <c r="FO58" i="110"/>
  <c r="FO67" i="110" s="1"/>
  <c r="FN58" i="110"/>
  <c r="FN67" i="110" s="1"/>
  <c r="FM58" i="110"/>
  <c r="FM67" i="110" s="1"/>
  <c r="FL58" i="110"/>
  <c r="FL67" i="110" s="1"/>
  <c r="FK58" i="110"/>
  <c r="FK67" i="110" s="1"/>
  <c r="FJ58" i="110"/>
  <c r="FJ67" i="110" s="1"/>
  <c r="FI58" i="110"/>
  <c r="FI67" i="110" s="1"/>
  <c r="FH58" i="110"/>
  <c r="FH67" i="110" s="1"/>
  <c r="FG58" i="110"/>
  <c r="FG67" i="110" s="1"/>
  <c r="FF58" i="110"/>
  <c r="FF67" i="110" s="1"/>
  <c r="FE58" i="110"/>
  <c r="FE67" i="110" s="1"/>
  <c r="FD58" i="110"/>
  <c r="FD67" i="110" s="1"/>
  <c r="FC58" i="110"/>
  <c r="FC67" i="110" s="1"/>
  <c r="FB58" i="110"/>
  <c r="FB67" i="110" s="1"/>
  <c r="FA58" i="110"/>
  <c r="FA67" i="110" s="1"/>
  <c r="EZ58" i="110"/>
  <c r="EZ67" i="110" s="1"/>
  <c r="EY58" i="110"/>
  <c r="EY67" i="110" s="1"/>
  <c r="EX58" i="110"/>
  <c r="EX67" i="110" s="1"/>
  <c r="EW58" i="110"/>
  <c r="EW67" i="110" s="1"/>
  <c r="EV58" i="110"/>
  <c r="EV67" i="110" s="1"/>
  <c r="EU58" i="110"/>
  <c r="EU67" i="110" s="1"/>
  <c r="ET58" i="110"/>
  <c r="ET67" i="110" s="1"/>
  <c r="ES58" i="110"/>
  <c r="ES67" i="110" s="1"/>
  <c r="ER58" i="110"/>
  <c r="ER67" i="110" s="1"/>
  <c r="EQ58" i="110"/>
  <c r="EQ67" i="110" s="1"/>
  <c r="EP58" i="110"/>
  <c r="EP67" i="110" s="1"/>
  <c r="EO58" i="110"/>
  <c r="EO67" i="110" s="1"/>
  <c r="EN58" i="110"/>
  <c r="EN67" i="110" s="1"/>
  <c r="EM58" i="110"/>
  <c r="EM67" i="110" s="1"/>
  <c r="EL58" i="110"/>
  <c r="EL67" i="110" s="1"/>
  <c r="EK58" i="110"/>
  <c r="EK67" i="110" s="1"/>
  <c r="EJ58" i="110"/>
  <c r="EJ67" i="110" s="1"/>
  <c r="EI58" i="110"/>
  <c r="EI67" i="110" s="1"/>
  <c r="EH58" i="110"/>
  <c r="EH67" i="110" s="1"/>
  <c r="EG58" i="110"/>
  <c r="EG67" i="110" s="1"/>
  <c r="EF58" i="110"/>
  <c r="EF67" i="110" s="1"/>
  <c r="EE58" i="110"/>
  <c r="EE67" i="110" s="1"/>
  <c r="ED58" i="110"/>
  <c r="ED67" i="110" s="1"/>
  <c r="EC58" i="110"/>
  <c r="EC67" i="110" s="1"/>
  <c r="EB58" i="110"/>
  <c r="EB67" i="110" s="1"/>
  <c r="EA58" i="110"/>
  <c r="EA67" i="110" s="1"/>
  <c r="DZ58" i="110"/>
  <c r="DZ67" i="110" s="1"/>
  <c r="DY58" i="110"/>
  <c r="DY67" i="110" s="1"/>
  <c r="FW55" i="110"/>
  <c r="FV55" i="110"/>
  <c r="FU55" i="110"/>
  <c r="FT55" i="110"/>
  <c r="FS55" i="110"/>
  <c r="FR55" i="110"/>
  <c r="FQ55" i="110"/>
  <c r="FP55" i="110"/>
  <c r="FO55" i="110"/>
  <c r="FN55" i="110"/>
  <c r="FM55" i="110"/>
  <c r="FL55" i="110"/>
  <c r="FK55" i="110"/>
  <c r="FJ55" i="110"/>
  <c r="FI55" i="110"/>
  <c r="FH55" i="110"/>
  <c r="FG55" i="110"/>
  <c r="FF55" i="110"/>
  <c r="FE55" i="110"/>
  <c r="FD55" i="110"/>
  <c r="FC55" i="110"/>
  <c r="FB55" i="110"/>
  <c r="FA55" i="110"/>
  <c r="EZ55" i="110"/>
  <c r="EY55" i="110"/>
  <c r="EX55" i="110"/>
  <c r="EW55" i="110"/>
  <c r="EV55" i="110"/>
  <c r="EU55" i="110"/>
  <c r="ET55" i="110"/>
  <c r="ES55" i="110"/>
  <c r="ER55" i="110"/>
  <c r="EQ55" i="110"/>
  <c r="EP55" i="110"/>
  <c r="EO55" i="110"/>
  <c r="EN55" i="110"/>
  <c r="EM55" i="110"/>
  <c r="EL55" i="110"/>
  <c r="EK55" i="110"/>
  <c r="EJ55" i="110"/>
  <c r="EI55" i="110"/>
  <c r="EH55" i="110"/>
  <c r="EG55" i="110"/>
  <c r="EF55" i="110"/>
  <c r="EE55" i="110"/>
  <c r="ED55" i="110"/>
  <c r="EC55" i="110"/>
  <c r="EB55" i="110"/>
  <c r="EA55" i="110"/>
  <c r="DZ55" i="110"/>
  <c r="DY55" i="110"/>
  <c r="DX55" i="110"/>
  <c r="DW55" i="110"/>
  <c r="DV55" i="110"/>
  <c r="DU55" i="110"/>
  <c r="DT55" i="110"/>
  <c r="DS55" i="110"/>
  <c r="DR55" i="110"/>
  <c r="DQ55" i="110"/>
  <c r="DP55" i="110"/>
  <c r="DO55" i="110"/>
  <c r="DN55" i="110"/>
  <c r="DM55" i="110"/>
  <c r="DL55" i="110"/>
  <c r="DK55" i="110"/>
  <c r="DJ55" i="110"/>
  <c r="DI55" i="110"/>
  <c r="DH55" i="110"/>
  <c r="DG55" i="110"/>
  <c r="DF55" i="110"/>
  <c r="DE55" i="110"/>
  <c r="DD55" i="110"/>
  <c r="DC55" i="110"/>
  <c r="DB55" i="110"/>
  <c r="DA55" i="110"/>
  <c r="CZ55" i="110"/>
  <c r="CY55" i="110"/>
  <c r="CX55" i="110"/>
  <c r="CW55" i="110"/>
  <c r="CV55" i="110"/>
  <c r="CU55" i="110"/>
  <c r="CT55" i="110"/>
  <c r="CS55" i="110"/>
  <c r="CR55" i="110"/>
  <c r="CQ55" i="110"/>
  <c r="CP55" i="110"/>
  <c r="CO55" i="110"/>
  <c r="CN55" i="110"/>
  <c r="CM55" i="110"/>
  <c r="CL55" i="110"/>
  <c r="CK55" i="110"/>
  <c r="CJ55" i="110"/>
  <c r="CI55" i="110"/>
  <c r="CH55" i="110"/>
  <c r="CG55" i="110"/>
  <c r="CF55" i="110"/>
  <c r="CE55" i="110"/>
  <c r="CD55" i="110"/>
  <c r="CC55" i="110"/>
  <c r="CB55" i="110"/>
  <c r="CA55" i="110"/>
  <c r="BZ55" i="110"/>
  <c r="BY55" i="110"/>
  <c r="BX55" i="110"/>
  <c r="BW55" i="110"/>
  <c r="BV55" i="110"/>
  <c r="BU55" i="110"/>
  <c r="BT55" i="110"/>
  <c r="BS55" i="110"/>
  <c r="BR55" i="110"/>
  <c r="BQ55" i="110"/>
  <c r="BP55" i="110"/>
  <c r="BO55" i="110"/>
  <c r="BN55" i="110"/>
  <c r="BM55" i="110"/>
  <c r="BL55" i="110"/>
  <c r="BK55" i="110"/>
  <c r="BJ55" i="110"/>
  <c r="BI55" i="110"/>
  <c r="BH55" i="110"/>
  <c r="BG55" i="110"/>
  <c r="BF55" i="110"/>
  <c r="BE55" i="110"/>
  <c r="BD55" i="110"/>
  <c r="BC55" i="110"/>
  <c r="BB55" i="110"/>
  <c r="BA55" i="110"/>
  <c r="AZ55" i="110"/>
  <c r="AY55" i="110"/>
  <c r="AX55" i="110"/>
  <c r="AW55" i="110"/>
  <c r="AV55" i="110"/>
  <c r="FW44" i="110"/>
  <c r="FV44" i="110"/>
  <c r="FU44" i="110"/>
  <c r="FT44" i="110"/>
  <c r="FS44" i="110"/>
  <c r="FR44" i="110"/>
  <c r="FQ44" i="110"/>
  <c r="FP44" i="110"/>
  <c r="FO44" i="110"/>
  <c r="FN44" i="110"/>
  <c r="FM44" i="110"/>
  <c r="FL44" i="110"/>
  <c r="FK44" i="110"/>
  <c r="FJ44" i="110"/>
  <c r="FI44" i="110"/>
  <c r="FH44" i="110"/>
  <c r="FG44" i="110"/>
  <c r="FF44" i="110"/>
  <c r="FE44" i="110"/>
  <c r="FD44" i="110"/>
  <c r="FC44" i="110"/>
  <c r="FB44" i="110"/>
  <c r="FA44" i="110"/>
  <c r="EZ44" i="110"/>
  <c r="EY44" i="110"/>
  <c r="EX44" i="110"/>
  <c r="EW44" i="110"/>
  <c r="EV44" i="110"/>
  <c r="EU44" i="110"/>
  <c r="ET44" i="110"/>
  <c r="ES44" i="110"/>
  <c r="ER44" i="110"/>
  <c r="EQ44" i="110"/>
  <c r="EP44" i="110"/>
  <c r="EO44" i="110"/>
  <c r="EN44" i="110"/>
  <c r="EM44" i="110"/>
  <c r="EL44" i="110"/>
  <c r="EK44" i="110"/>
  <c r="EJ44" i="110"/>
  <c r="EI44" i="110"/>
  <c r="EH44" i="110"/>
  <c r="EG44" i="110"/>
  <c r="EF44" i="110"/>
  <c r="EE44" i="110"/>
  <c r="ED44" i="110"/>
  <c r="EC44" i="110"/>
  <c r="EB44" i="110"/>
  <c r="EA44" i="110"/>
  <c r="DZ44" i="110"/>
  <c r="DY44" i="110"/>
  <c r="DX44" i="110"/>
  <c r="DW44" i="110"/>
  <c r="DV44" i="110"/>
  <c r="DU44" i="110"/>
  <c r="DT44" i="110"/>
  <c r="DS44" i="110"/>
  <c r="DR44" i="110"/>
  <c r="DQ44" i="110"/>
  <c r="DP44" i="110"/>
  <c r="DO44" i="110"/>
  <c r="DN44" i="110"/>
  <c r="DM44" i="110"/>
  <c r="DL44" i="110"/>
  <c r="DK44" i="110"/>
  <c r="DJ44" i="110"/>
  <c r="DI44" i="110"/>
  <c r="DH44" i="110"/>
  <c r="DG44" i="110"/>
  <c r="DF44" i="110"/>
  <c r="DE44" i="110"/>
  <c r="DD44" i="110"/>
  <c r="DC44" i="110"/>
  <c r="DB44" i="110"/>
  <c r="DA44" i="110"/>
  <c r="CZ44" i="110"/>
  <c r="CY44" i="110"/>
  <c r="CX44" i="110"/>
  <c r="CW44" i="110"/>
  <c r="CV44" i="110"/>
  <c r="CU44" i="110"/>
  <c r="CT44" i="110"/>
  <c r="CS44" i="110"/>
  <c r="CR44" i="110"/>
  <c r="CQ44" i="110"/>
  <c r="CP44" i="110"/>
  <c r="CO44" i="110"/>
  <c r="CN44" i="110"/>
  <c r="CM44" i="110"/>
  <c r="CL44" i="110"/>
  <c r="CK44" i="110"/>
  <c r="CJ44" i="110"/>
  <c r="CI44" i="110"/>
  <c r="CH44" i="110"/>
  <c r="CG44" i="110"/>
  <c r="CF44" i="110"/>
  <c r="CE44" i="110"/>
  <c r="CD44" i="110"/>
  <c r="CC44" i="110"/>
  <c r="CB44" i="110"/>
  <c r="CA44" i="110"/>
  <c r="BZ44" i="110"/>
  <c r="BY44" i="110"/>
  <c r="BX44" i="110"/>
  <c r="BW44" i="110"/>
  <c r="BV44" i="110"/>
  <c r="BU44" i="110"/>
  <c r="BT44" i="110"/>
  <c r="BS44" i="110"/>
  <c r="BR44" i="110"/>
  <c r="BQ44" i="110"/>
  <c r="BP44" i="110"/>
  <c r="BO44" i="110"/>
  <c r="BN44" i="110"/>
  <c r="BM44" i="110"/>
  <c r="BL44" i="110"/>
  <c r="BK44" i="110"/>
  <c r="BJ44" i="110"/>
  <c r="BI44" i="110"/>
  <c r="BH44" i="110"/>
  <c r="BG44" i="110"/>
  <c r="BF44" i="110"/>
  <c r="BE44" i="110"/>
  <c r="BD44" i="110"/>
  <c r="BC44" i="110"/>
  <c r="BB44" i="110"/>
  <c r="BA44" i="110"/>
  <c r="AZ44" i="110"/>
  <c r="AY44" i="110"/>
  <c r="AX44" i="110"/>
  <c r="AW44" i="110"/>
  <c r="AV44" i="110"/>
  <c r="AU44" i="110"/>
  <c r="AT44" i="110"/>
  <c r="AS44" i="110"/>
  <c r="AR44" i="110"/>
  <c r="AQ44" i="110"/>
  <c r="AP44" i="110"/>
  <c r="AO44" i="110"/>
  <c r="AN44" i="110"/>
  <c r="AM44" i="110"/>
  <c r="AL44" i="110"/>
  <c r="AK44" i="110"/>
  <c r="AJ44" i="110"/>
  <c r="AI44" i="110"/>
  <c r="AH44" i="110"/>
  <c r="AG44" i="110"/>
  <c r="AF44" i="110"/>
  <c r="AE44" i="110"/>
  <c r="AD44" i="110"/>
  <c r="AC44" i="110"/>
  <c r="AB44" i="110"/>
  <c r="AA44" i="110"/>
  <c r="Z44" i="110"/>
  <c r="Y44" i="110"/>
  <c r="X44" i="110"/>
  <c r="W44" i="110"/>
  <c r="V44" i="110"/>
  <c r="U44" i="110"/>
  <c r="T44" i="110"/>
  <c r="S44" i="110"/>
  <c r="R44" i="110"/>
  <c r="Q44" i="110"/>
  <c r="P44" i="110"/>
  <c r="O44" i="110"/>
  <c r="FW29" i="110"/>
  <c r="FW64" i="110" s="1"/>
  <c r="FV29" i="110"/>
  <c r="FV64" i="110" s="1"/>
  <c r="FU29" i="110"/>
  <c r="FU64" i="110" s="1"/>
  <c r="FT29" i="110"/>
  <c r="FS29" i="110"/>
  <c r="FR29" i="110"/>
  <c r="FQ29" i="110"/>
  <c r="FP29" i="110"/>
  <c r="FO29" i="110"/>
  <c r="FN29" i="110"/>
  <c r="FM29" i="110"/>
  <c r="FL29" i="110"/>
  <c r="FL64" i="110" s="1"/>
  <c r="FK29" i="110"/>
  <c r="FK64" i="110" s="1"/>
  <c r="FJ29" i="110"/>
  <c r="FJ64" i="110" s="1"/>
  <c r="FI29" i="110"/>
  <c r="FI64" i="110" s="1"/>
  <c r="FH29" i="110"/>
  <c r="FH64" i="110" s="1"/>
  <c r="FG29" i="110"/>
  <c r="FG64" i="110" s="1"/>
  <c r="FF29" i="110"/>
  <c r="FF64" i="110" s="1"/>
  <c r="FE29" i="110"/>
  <c r="FE64" i="110" s="1"/>
  <c r="FD29" i="110"/>
  <c r="FD64" i="110" s="1"/>
  <c r="FC29" i="110"/>
  <c r="FC64" i="110" s="1"/>
  <c r="FB29" i="110"/>
  <c r="FB64" i="110" s="1"/>
  <c r="FA29" i="110"/>
  <c r="FA64" i="110" s="1"/>
  <c r="EZ29" i="110"/>
  <c r="EZ64" i="110" s="1"/>
  <c r="EY29" i="110"/>
  <c r="EY64" i="110" s="1"/>
  <c r="EX29" i="110"/>
  <c r="EX64" i="110" s="1"/>
  <c r="EW29" i="110"/>
  <c r="EW64" i="110" s="1"/>
  <c r="EV29" i="110"/>
  <c r="EV64" i="110" s="1"/>
  <c r="EU29" i="110"/>
  <c r="EU64" i="110" s="1"/>
  <c r="ET29" i="110"/>
  <c r="ET64" i="110" s="1"/>
  <c r="ES29" i="110"/>
  <c r="ES64" i="110" s="1"/>
  <c r="ER29" i="110"/>
  <c r="ER64" i="110" s="1"/>
  <c r="EQ29" i="110"/>
  <c r="EQ64" i="110" s="1"/>
  <c r="EP29" i="110"/>
  <c r="EP64" i="110" s="1"/>
  <c r="EO29" i="110"/>
  <c r="EO64" i="110" s="1"/>
  <c r="EN29" i="110"/>
  <c r="EN64" i="110" s="1"/>
  <c r="EM29" i="110"/>
  <c r="EM64" i="110" s="1"/>
  <c r="EL29" i="110"/>
  <c r="EL64" i="110" s="1"/>
  <c r="EK29" i="110"/>
  <c r="EK64" i="110" s="1"/>
  <c r="EJ29" i="110"/>
  <c r="EJ64" i="110" s="1"/>
  <c r="EI29" i="110"/>
  <c r="EI64" i="110" s="1"/>
  <c r="EH29" i="110"/>
  <c r="EH64" i="110" s="1"/>
  <c r="EG29" i="110"/>
  <c r="EG64" i="110" s="1"/>
  <c r="EF29" i="110"/>
  <c r="EF64" i="110" s="1"/>
  <c r="EE29" i="110"/>
  <c r="EE64" i="110" s="1"/>
  <c r="ED29" i="110"/>
  <c r="ED64" i="110" s="1"/>
  <c r="EC29" i="110"/>
  <c r="EC64" i="110" s="1"/>
  <c r="EB29" i="110"/>
  <c r="EB64" i="110" s="1"/>
  <c r="EA29" i="110"/>
  <c r="EA64" i="110" s="1"/>
  <c r="DZ29" i="110"/>
  <c r="DZ64" i="110" s="1"/>
  <c r="DY29" i="110"/>
  <c r="DY64" i="110" s="1"/>
  <c r="DX29" i="110"/>
  <c r="DX64" i="110" s="1"/>
  <c r="DW29" i="110"/>
  <c r="DW64" i="110" s="1"/>
  <c r="DV29" i="110"/>
  <c r="DV64" i="110" s="1"/>
  <c r="DU29" i="110"/>
  <c r="DU64" i="110" s="1"/>
  <c r="DT29" i="110"/>
  <c r="DT64" i="110" s="1"/>
  <c r="DS29" i="110"/>
  <c r="DS64" i="110" s="1"/>
  <c r="DR29" i="110"/>
  <c r="DR64" i="110" s="1"/>
  <c r="DQ29" i="110"/>
  <c r="DQ64" i="110" s="1"/>
  <c r="DP29" i="110"/>
  <c r="DP64" i="110" s="1"/>
  <c r="DO29" i="110"/>
  <c r="DO64" i="110" s="1"/>
  <c r="DN29" i="110"/>
  <c r="DN64" i="110" s="1"/>
  <c r="DM29" i="110"/>
  <c r="DM64" i="110" s="1"/>
  <c r="DL29" i="110"/>
  <c r="DL64" i="110" s="1"/>
  <c r="DK29" i="110"/>
  <c r="DK64" i="110" s="1"/>
  <c r="DJ29" i="110"/>
  <c r="DJ64" i="110" s="1"/>
  <c r="DI29" i="110"/>
  <c r="DI64" i="110" s="1"/>
  <c r="DH29" i="110"/>
  <c r="DH64" i="110" s="1"/>
  <c r="DG29" i="110"/>
  <c r="DG64" i="110" s="1"/>
  <c r="DF29" i="110"/>
  <c r="DF64" i="110" s="1"/>
  <c r="DE29" i="110"/>
  <c r="DE64" i="110" s="1"/>
  <c r="DD29" i="110"/>
  <c r="DD64" i="110" s="1"/>
  <c r="DC29" i="110"/>
  <c r="DC64" i="110" s="1"/>
  <c r="DB29" i="110"/>
  <c r="DB64" i="110" s="1"/>
  <c r="DA29" i="110"/>
  <c r="DA64" i="110" s="1"/>
  <c r="CZ29" i="110"/>
  <c r="CZ64" i="110" s="1"/>
  <c r="CY29" i="110"/>
  <c r="CY64" i="110" s="1"/>
  <c r="CX29" i="110"/>
  <c r="CX64" i="110" s="1"/>
  <c r="CW29" i="110"/>
  <c r="CW64" i="110" s="1"/>
  <c r="CV29" i="110"/>
  <c r="CV64" i="110" s="1"/>
  <c r="CU29" i="110"/>
  <c r="CU64" i="110" s="1"/>
  <c r="CT29" i="110"/>
  <c r="CT64" i="110" s="1"/>
  <c r="CS29" i="110"/>
  <c r="CS64" i="110" s="1"/>
  <c r="CR29" i="110"/>
  <c r="CR64" i="110" s="1"/>
  <c r="CQ29" i="110"/>
  <c r="CQ64" i="110" s="1"/>
  <c r="CP29" i="110"/>
  <c r="CP64" i="110" s="1"/>
  <c r="CO29" i="110"/>
  <c r="CO64" i="110" s="1"/>
  <c r="CN29" i="110"/>
  <c r="CN64" i="110" s="1"/>
  <c r="CM29" i="110"/>
  <c r="CM64" i="110" s="1"/>
  <c r="CL29" i="110"/>
  <c r="CL64" i="110" s="1"/>
  <c r="CK29" i="110"/>
  <c r="CK64" i="110" s="1"/>
  <c r="CJ29" i="110"/>
  <c r="CJ64" i="110" s="1"/>
  <c r="FW23" i="110"/>
  <c r="FV23" i="110"/>
  <c r="FU23" i="110"/>
  <c r="FT23" i="110"/>
  <c r="FS23" i="110"/>
  <c r="FR23" i="110"/>
  <c r="FQ23" i="110"/>
  <c r="FP23" i="110"/>
  <c r="FO23" i="110"/>
  <c r="FN23" i="110"/>
  <c r="FM23" i="110"/>
  <c r="FL23" i="110"/>
  <c r="FK23" i="110"/>
  <c r="FJ23" i="110"/>
  <c r="FI23" i="110"/>
  <c r="FH23" i="110"/>
  <c r="FG23" i="110"/>
  <c r="FF23" i="110"/>
  <c r="FE23" i="110"/>
  <c r="FD23" i="110"/>
  <c r="FC23" i="110"/>
  <c r="FB23" i="110"/>
  <c r="FA23" i="110"/>
  <c r="EZ23" i="110"/>
  <c r="EY23" i="110"/>
  <c r="EX23" i="110"/>
  <c r="EW23" i="110"/>
  <c r="EV23" i="110"/>
  <c r="EU23" i="110"/>
  <c r="ET23" i="110"/>
  <c r="ES23" i="110"/>
  <c r="ER23" i="110"/>
  <c r="EQ23" i="110"/>
  <c r="EP23" i="110"/>
  <c r="EO23" i="110"/>
  <c r="EN23" i="110"/>
  <c r="EM23" i="110"/>
  <c r="EL23" i="110"/>
  <c r="EK23" i="110"/>
  <c r="EJ23" i="110"/>
  <c r="EI23" i="110"/>
  <c r="EH23" i="110"/>
  <c r="EG23" i="110"/>
  <c r="EF23" i="110"/>
  <c r="EE23" i="110"/>
  <c r="ED23" i="110"/>
  <c r="EC23" i="110"/>
  <c r="EB23" i="110"/>
  <c r="EA23" i="110"/>
  <c r="DZ23" i="110"/>
  <c r="DY23" i="110"/>
  <c r="DX23" i="110"/>
  <c r="DW23" i="110"/>
  <c r="DV23" i="110"/>
  <c r="DU23" i="110"/>
  <c r="DT23" i="110"/>
  <c r="DS23" i="110"/>
  <c r="DR23" i="110"/>
  <c r="DQ23" i="110"/>
  <c r="DP23" i="110"/>
  <c r="DO23" i="110"/>
  <c r="DN23" i="110"/>
  <c r="DM23" i="110"/>
  <c r="DL23" i="110"/>
  <c r="DK23" i="110"/>
  <c r="DJ23" i="110"/>
  <c r="DI23" i="110"/>
  <c r="DH23" i="110"/>
  <c r="DG23" i="110"/>
  <c r="DF23" i="110"/>
  <c r="DE23" i="110"/>
  <c r="DD23" i="110"/>
  <c r="DC23" i="110"/>
  <c r="DB23" i="110"/>
  <c r="DA23" i="110"/>
  <c r="CZ23" i="110"/>
  <c r="CY23" i="110"/>
  <c r="CX23" i="110"/>
  <c r="CW23" i="110"/>
  <c r="CV23" i="110"/>
  <c r="CU23" i="110"/>
  <c r="CT23" i="110"/>
  <c r="CS23" i="110"/>
  <c r="CR23" i="110"/>
  <c r="CQ23" i="110"/>
  <c r="CP23" i="110"/>
  <c r="CO23" i="110"/>
  <c r="CN23" i="110"/>
  <c r="CM23" i="110"/>
  <c r="CL23" i="110"/>
  <c r="CK23" i="110"/>
  <c r="CJ23" i="110"/>
  <c r="CI23" i="110"/>
  <c r="CH23" i="110"/>
  <c r="CG23" i="110"/>
  <c r="CF23" i="110"/>
  <c r="CE23" i="110"/>
  <c r="CD23" i="110"/>
  <c r="CC23" i="110"/>
  <c r="CB23" i="110"/>
  <c r="CA23" i="110"/>
  <c r="BZ23" i="110"/>
  <c r="BY23" i="110"/>
  <c r="BX23" i="110"/>
  <c r="BW23" i="110"/>
  <c r="BV23" i="110"/>
  <c r="BU23" i="110"/>
  <c r="BT23" i="110"/>
  <c r="BS23" i="110"/>
  <c r="BR23" i="110"/>
  <c r="BQ23" i="110"/>
  <c r="BP23" i="110"/>
  <c r="BO23" i="110"/>
  <c r="BN23" i="110"/>
  <c r="BM23" i="110"/>
  <c r="BL23" i="110"/>
  <c r="BK23" i="110"/>
  <c r="BJ23" i="110"/>
  <c r="BI23" i="110"/>
  <c r="BH23" i="110"/>
  <c r="BG23" i="110"/>
  <c r="BF23" i="110"/>
  <c r="BE23" i="110"/>
  <c r="BD23" i="110"/>
  <c r="BC23" i="110"/>
  <c r="BB23" i="110"/>
  <c r="BA23" i="110"/>
  <c r="AZ23" i="110"/>
  <c r="AY23" i="110"/>
  <c r="AX23" i="110"/>
  <c r="AW23" i="110"/>
  <c r="AV23" i="110"/>
  <c r="AU23" i="110"/>
  <c r="AT23" i="110"/>
  <c r="AS23" i="110"/>
  <c r="AR23" i="110"/>
  <c r="AQ23" i="110"/>
  <c r="AP23" i="110"/>
  <c r="AO23" i="110"/>
  <c r="AN23" i="110"/>
  <c r="AM23" i="110"/>
  <c r="AL23" i="110"/>
  <c r="AK23" i="110"/>
  <c r="AJ23" i="110"/>
  <c r="AI23" i="110"/>
  <c r="AH23" i="110"/>
  <c r="AG23" i="110"/>
  <c r="AF23" i="110"/>
  <c r="AE23" i="110"/>
  <c r="AD23" i="110"/>
  <c r="AC23" i="110"/>
  <c r="AB23" i="110"/>
  <c r="AA23" i="110"/>
  <c r="Z23" i="110"/>
  <c r="Y23" i="110"/>
  <c r="X23" i="110"/>
  <c r="W23" i="110"/>
  <c r="V23" i="110"/>
  <c r="U23" i="110"/>
  <c r="T23" i="110"/>
  <c r="S23" i="110"/>
  <c r="R23" i="110"/>
  <c r="Q23" i="110"/>
  <c r="P23" i="110"/>
  <c r="O23" i="110"/>
  <c r="N23" i="110"/>
  <c r="N65" i="110" s="1"/>
  <c r="M23" i="110"/>
  <c r="M65" i="110" s="1"/>
  <c r="L23" i="110"/>
  <c r="K23" i="110"/>
  <c r="K65" i="110" s="1"/>
  <c r="J23" i="110"/>
  <c r="J65" i="110" s="1"/>
  <c r="I23" i="110"/>
  <c r="I65" i="110" s="1"/>
  <c r="H23" i="110"/>
  <c r="G23" i="110"/>
  <c r="G65" i="110" s="1"/>
  <c r="F23" i="110"/>
  <c r="F65" i="110" s="1"/>
  <c r="E23" i="110"/>
  <c r="E65" i="110" s="1"/>
  <c r="D23" i="110"/>
  <c r="C23" i="110"/>
  <c r="C65" i="110" s="1"/>
  <c r="FW18" i="110"/>
  <c r="FV18" i="110"/>
  <c r="FU18" i="110"/>
  <c r="FU33" i="110" s="1"/>
  <c r="FT18" i="110"/>
  <c r="FS18" i="110"/>
  <c r="FR18" i="110"/>
  <c r="FQ18" i="110"/>
  <c r="FP18" i="110"/>
  <c r="FO18" i="110"/>
  <c r="FN18" i="110"/>
  <c r="FM18" i="110"/>
  <c r="FL18" i="110"/>
  <c r="FK18" i="110"/>
  <c r="FJ18" i="110"/>
  <c r="FI18" i="110"/>
  <c r="FI33" i="110" s="1"/>
  <c r="FH18" i="110"/>
  <c r="FG18" i="110"/>
  <c r="FF18" i="110"/>
  <c r="FE18" i="110"/>
  <c r="FE33" i="110" s="1"/>
  <c r="FE195" i="110" s="1"/>
  <c r="FD18" i="110"/>
  <c r="FC18" i="110"/>
  <c r="FB18" i="110"/>
  <c r="FA18" i="110"/>
  <c r="FA33" i="110" s="1"/>
  <c r="FA195" i="110" s="1"/>
  <c r="EZ18" i="110"/>
  <c r="EY18" i="110"/>
  <c r="EX18" i="110"/>
  <c r="EW18" i="110"/>
  <c r="EW33" i="110" s="1"/>
  <c r="EV18" i="110"/>
  <c r="EU18" i="110"/>
  <c r="ET18" i="110"/>
  <c r="ES18" i="110"/>
  <c r="ES33" i="110" s="1"/>
  <c r="ER18" i="110"/>
  <c r="EQ18" i="110"/>
  <c r="EP18" i="110"/>
  <c r="EO18" i="110"/>
  <c r="EO33" i="110" s="1"/>
  <c r="EN18" i="110"/>
  <c r="EM18" i="110"/>
  <c r="EL18" i="110"/>
  <c r="EK18" i="110"/>
  <c r="EK33" i="110" s="1"/>
  <c r="EJ18" i="110"/>
  <c r="EI18" i="110"/>
  <c r="EH18" i="110"/>
  <c r="EG18" i="110"/>
  <c r="EG33" i="110" s="1"/>
  <c r="EF18" i="110"/>
  <c r="EE18" i="110"/>
  <c r="ED18" i="110"/>
  <c r="EC18" i="110"/>
  <c r="EC33" i="110" s="1"/>
  <c r="EB18" i="110"/>
  <c r="EA18" i="110"/>
  <c r="DZ18" i="110"/>
  <c r="DY18" i="110"/>
  <c r="DY33" i="110" s="1"/>
  <c r="DX18" i="110"/>
  <c r="DW18" i="110"/>
  <c r="DV18" i="110"/>
  <c r="DU18" i="110"/>
  <c r="DU33" i="110" s="1"/>
  <c r="DT18" i="110"/>
  <c r="DS18" i="110"/>
  <c r="DR18" i="110"/>
  <c r="DQ18" i="110"/>
  <c r="DQ33" i="110" s="1"/>
  <c r="DP18" i="110"/>
  <c r="DO18" i="110"/>
  <c r="DN18" i="110"/>
  <c r="DM18" i="110"/>
  <c r="DM33" i="110" s="1"/>
  <c r="DL18" i="110"/>
  <c r="DK18" i="110"/>
  <c r="DJ18" i="110"/>
  <c r="DI18" i="110"/>
  <c r="DI33" i="110" s="1"/>
  <c r="DH18" i="110"/>
  <c r="DG18" i="110"/>
  <c r="DF18" i="110"/>
  <c r="DE18" i="110"/>
  <c r="DE33" i="110" s="1"/>
  <c r="DD18" i="110"/>
  <c r="DC18" i="110"/>
  <c r="DB18" i="110"/>
  <c r="DA18" i="110"/>
  <c r="DA33" i="110" s="1"/>
  <c r="CZ18" i="110"/>
  <c r="CY18" i="110"/>
  <c r="CX18" i="110"/>
  <c r="CW18" i="110"/>
  <c r="CW33" i="110" s="1"/>
  <c r="CV18" i="110"/>
  <c r="CU18" i="110"/>
  <c r="CT18" i="110"/>
  <c r="CS18" i="110"/>
  <c r="CS33" i="110" s="1"/>
  <c r="CR18" i="110"/>
  <c r="CQ18" i="110"/>
  <c r="CP18" i="110"/>
  <c r="CO18" i="110"/>
  <c r="CO33" i="110" s="1"/>
  <c r="CN18" i="110"/>
  <c r="CM18" i="110"/>
  <c r="CL18" i="110"/>
  <c r="CK18" i="110"/>
  <c r="CK33" i="110" s="1"/>
  <c r="CJ18" i="110"/>
  <c r="CI18" i="110"/>
  <c r="CH18" i="110"/>
  <c r="CG18" i="110"/>
  <c r="CG33" i="110" s="1"/>
  <c r="CF18" i="110"/>
  <c r="CE18" i="110"/>
  <c r="CD18" i="110"/>
  <c r="CC18" i="110"/>
  <c r="CC33" i="110" s="1"/>
  <c r="CB18" i="110"/>
  <c r="CA18" i="110"/>
  <c r="BZ18" i="110"/>
  <c r="BY18" i="110"/>
  <c r="BY33" i="110" s="1"/>
  <c r="BX18" i="110"/>
  <c r="BW18" i="110"/>
  <c r="BV18" i="110"/>
  <c r="BU18" i="110"/>
  <c r="BU33" i="110" s="1"/>
  <c r="BT18" i="110"/>
  <c r="BS18" i="110"/>
  <c r="BR18" i="110"/>
  <c r="BQ18" i="110"/>
  <c r="BQ33" i="110" s="1"/>
  <c r="BP18" i="110"/>
  <c r="BO18" i="110"/>
  <c r="BN18" i="110"/>
  <c r="BM18" i="110"/>
  <c r="BM33" i="110" s="1"/>
  <c r="BL18" i="110"/>
  <c r="BK18" i="110"/>
  <c r="BJ18" i="110"/>
  <c r="BI18" i="110"/>
  <c r="BI33" i="110" s="1"/>
  <c r="BH18" i="110"/>
  <c r="BG18" i="110"/>
  <c r="FW17" i="110"/>
  <c r="FV17" i="110"/>
  <c r="FU17" i="110"/>
  <c r="FT17" i="110"/>
  <c r="FS17" i="110"/>
  <c r="FR17" i="110"/>
  <c r="FQ17" i="110"/>
  <c r="FP17" i="110"/>
  <c r="FO17" i="110"/>
  <c r="FN17" i="110"/>
  <c r="FM17" i="110"/>
  <c r="FL17" i="110"/>
  <c r="FK17" i="110"/>
  <c r="FJ17" i="110"/>
  <c r="FI17" i="110"/>
  <c r="FH17" i="110"/>
  <c r="FG17" i="110"/>
  <c r="FF17" i="110"/>
  <c r="FE17" i="110"/>
  <c r="FD17" i="110"/>
  <c r="FC17" i="110"/>
  <c r="FB17" i="110"/>
  <c r="FA17" i="110"/>
  <c r="EZ17" i="110"/>
  <c r="EY17" i="110"/>
  <c r="EX17" i="110"/>
  <c r="EW17" i="110"/>
  <c r="EV17" i="110"/>
  <c r="EU17" i="110"/>
  <c r="ET17" i="110"/>
  <c r="ES17" i="110"/>
  <c r="ER17" i="110"/>
  <c r="EQ17" i="110"/>
  <c r="EP17" i="110"/>
  <c r="EO17" i="110"/>
  <c r="EN17" i="110"/>
  <c r="EM17" i="110"/>
  <c r="EL17" i="110"/>
  <c r="EK17" i="110"/>
  <c r="EJ17" i="110"/>
  <c r="EI17" i="110"/>
  <c r="EH17" i="110"/>
  <c r="EG17" i="110"/>
  <c r="EF17" i="110"/>
  <c r="EE17" i="110"/>
  <c r="ED17" i="110"/>
  <c r="EC17" i="110"/>
  <c r="EB17" i="110"/>
  <c r="EA17" i="110"/>
  <c r="DZ17" i="110"/>
  <c r="DY17" i="110"/>
  <c r="DX17" i="110"/>
  <c r="DW17" i="110"/>
  <c r="DV17" i="110"/>
  <c r="DU17" i="110"/>
  <c r="DT17" i="110"/>
  <c r="DS17" i="110"/>
  <c r="DR17" i="110"/>
  <c r="DQ17" i="110"/>
  <c r="DP17" i="110"/>
  <c r="DO17" i="110"/>
  <c r="DN17" i="110"/>
  <c r="DM17" i="110"/>
  <c r="DL17" i="110"/>
  <c r="DK17" i="110"/>
  <c r="DJ17" i="110"/>
  <c r="DI17" i="110"/>
  <c r="DH17" i="110"/>
  <c r="DG17" i="110"/>
  <c r="DF17" i="110"/>
  <c r="DE17" i="110"/>
  <c r="DD17" i="110"/>
  <c r="DC17" i="110"/>
  <c r="DB17" i="110"/>
  <c r="DA17" i="110"/>
  <c r="CZ17" i="110"/>
  <c r="CY17" i="110"/>
  <c r="CX17" i="110"/>
  <c r="CW17" i="110"/>
  <c r="CV17" i="110"/>
  <c r="CU17" i="110"/>
  <c r="CT17" i="110"/>
  <c r="CS17" i="110"/>
  <c r="CR17" i="110"/>
  <c r="CQ17" i="110"/>
  <c r="CP17" i="110"/>
  <c r="CO17" i="110"/>
  <c r="CN17" i="110"/>
  <c r="CM17" i="110"/>
  <c r="CL17" i="110"/>
  <c r="CK17" i="110"/>
  <c r="CJ17" i="110"/>
  <c r="CI17" i="110"/>
  <c r="CH17" i="110"/>
  <c r="CG17" i="110"/>
  <c r="CF17" i="110"/>
  <c r="CE17" i="110"/>
  <c r="CD17" i="110"/>
  <c r="CC17" i="110"/>
  <c r="CB17" i="110"/>
  <c r="CA17" i="110"/>
  <c r="BZ17" i="110"/>
  <c r="BY17" i="110"/>
  <c r="BX17" i="110"/>
  <c r="BW17" i="110"/>
  <c r="BV17" i="110"/>
  <c r="BU17" i="110"/>
  <c r="BT17" i="110"/>
  <c r="BS17" i="110"/>
  <c r="BR17" i="110"/>
  <c r="BQ17" i="110"/>
  <c r="BP17" i="110"/>
  <c r="BO17" i="110"/>
  <c r="BN17" i="110"/>
  <c r="BM17" i="110"/>
  <c r="BL17" i="110"/>
  <c r="BK17" i="110"/>
  <c r="BJ17" i="110"/>
  <c r="BI17" i="110"/>
  <c r="BH17" i="110"/>
  <c r="BG17" i="110"/>
  <c r="N17" i="110"/>
  <c r="N18" i="110" s="1"/>
  <c r="M17" i="110"/>
  <c r="M18" i="110" s="1"/>
  <c r="L17" i="110"/>
  <c r="L18" i="110" s="1"/>
  <c r="K17" i="110"/>
  <c r="K18" i="110" s="1"/>
  <c r="J17" i="110"/>
  <c r="J18" i="110" s="1"/>
  <c r="I17" i="110"/>
  <c r="I18" i="110" s="1"/>
  <c r="H17" i="110"/>
  <c r="H18" i="110" s="1"/>
  <c r="G17" i="110"/>
  <c r="G18" i="110" s="1"/>
  <c r="F17" i="110"/>
  <c r="F18" i="110" s="1"/>
  <c r="E17" i="110"/>
  <c r="E18" i="110" s="1"/>
  <c r="D17" i="110"/>
  <c r="D18" i="110" s="1"/>
  <c r="C17" i="110"/>
  <c r="C18" i="110" s="1"/>
  <c r="FW16" i="110"/>
  <c r="FV16" i="110"/>
  <c r="FU16" i="110"/>
  <c r="FT16" i="110"/>
  <c r="FS16" i="110"/>
  <c r="FR16" i="110"/>
  <c r="FQ16" i="110"/>
  <c r="FP16" i="110"/>
  <c r="FO16" i="110"/>
  <c r="FN16" i="110"/>
  <c r="FM16" i="110"/>
  <c r="FL16" i="110"/>
  <c r="FK16" i="110"/>
  <c r="FJ16" i="110"/>
  <c r="FI16" i="110"/>
  <c r="FH16" i="110"/>
  <c r="FG16" i="110"/>
  <c r="FF16" i="110"/>
  <c r="FE16" i="110"/>
  <c r="FD16" i="110"/>
  <c r="FC16" i="110"/>
  <c r="FB16" i="110"/>
  <c r="FA16" i="110"/>
  <c r="EZ16" i="110"/>
  <c r="EY16" i="110"/>
  <c r="EX16" i="110"/>
  <c r="EW16" i="110"/>
  <c r="EV16" i="110"/>
  <c r="EU16" i="110"/>
  <c r="ET16" i="110"/>
  <c r="ES16" i="110"/>
  <c r="ER16" i="110"/>
  <c r="EQ16" i="110"/>
  <c r="EP16" i="110"/>
  <c r="EO16" i="110"/>
  <c r="EN16" i="110"/>
  <c r="EM16" i="110"/>
  <c r="EL16" i="110"/>
  <c r="EK16" i="110"/>
  <c r="EJ16" i="110"/>
  <c r="EI16" i="110"/>
  <c r="EH16" i="110"/>
  <c r="EG16" i="110"/>
  <c r="EF16" i="110"/>
  <c r="EE16" i="110"/>
  <c r="ED16" i="110"/>
  <c r="EC16" i="110"/>
  <c r="EB16" i="110"/>
  <c r="EA16" i="110"/>
  <c r="DZ16" i="110"/>
  <c r="DY16" i="110"/>
  <c r="DX16" i="110"/>
  <c r="DW16" i="110"/>
  <c r="DV16" i="110"/>
  <c r="DU16" i="110"/>
  <c r="DT16" i="110"/>
  <c r="DS16" i="110"/>
  <c r="DR16" i="110"/>
  <c r="DQ16" i="110"/>
  <c r="DP16" i="110"/>
  <c r="DO16" i="110"/>
  <c r="DN16" i="110"/>
  <c r="DM16" i="110"/>
  <c r="DL16" i="110"/>
  <c r="DK16" i="110"/>
  <c r="DJ16" i="110"/>
  <c r="DI16" i="110"/>
  <c r="DH16" i="110"/>
  <c r="DG16" i="110"/>
  <c r="DF16" i="110"/>
  <c r="DE16" i="110"/>
  <c r="DD16" i="110"/>
  <c r="DC16" i="110"/>
  <c r="DB16" i="110"/>
  <c r="DA16" i="110"/>
  <c r="CZ16" i="110"/>
  <c r="CY16" i="110"/>
  <c r="CX16" i="110"/>
  <c r="CW16" i="110"/>
  <c r="CV16" i="110"/>
  <c r="CU16" i="110"/>
  <c r="CT16" i="110"/>
  <c r="CS16" i="110"/>
  <c r="CR16" i="110"/>
  <c r="CQ16" i="110"/>
  <c r="CP16" i="110"/>
  <c r="CO16" i="110"/>
  <c r="CN16" i="110"/>
  <c r="CM16" i="110"/>
  <c r="CL16" i="110"/>
  <c r="CK16" i="110"/>
  <c r="CJ16" i="110"/>
  <c r="CI16" i="110"/>
  <c r="CH16" i="110"/>
  <c r="CG16" i="110"/>
  <c r="CF16" i="110"/>
  <c r="CE16" i="110"/>
  <c r="CE31" i="110" s="1"/>
  <c r="CD16" i="110"/>
  <c r="CC16" i="110"/>
  <c r="CB16" i="110"/>
  <c r="CA16" i="110"/>
  <c r="BZ16" i="110"/>
  <c r="BY16" i="110"/>
  <c r="BX16" i="110"/>
  <c r="BW16" i="110"/>
  <c r="BW31" i="110" s="1"/>
  <c r="BV16" i="110"/>
  <c r="BU16" i="110"/>
  <c r="BT16" i="110"/>
  <c r="BS16" i="110"/>
  <c r="BR16" i="110"/>
  <c r="BQ16" i="110"/>
  <c r="BP16" i="110"/>
  <c r="BO16" i="110"/>
  <c r="BO31" i="110" s="1"/>
  <c r="BN16" i="110"/>
  <c r="BM16" i="110"/>
  <c r="BL16" i="110"/>
  <c r="BK16" i="110"/>
  <c r="BJ16" i="110"/>
  <c r="BI16" i="110"/>
  <c r="BH16" i="110"/>
  <c r="BG16" i="110"/>
  <c r="BG31" i="110" s="1"/>
  <c r="BF16" i="110"/>
  <c r="BE16" i="110"/>
  <c r="BD16" i="110"/>
  <c r="BC16" i="110"/>
  <c r="BB16" i="110"/>
  <c r="BA16" i="110"/>
  <c r="AZ16" i="110"/>
  <c r="AY16" i="110"/>
  <c r="AY31" i="110" s="1"/>
  <c r="AY88" i="110" s="1"/>
  <c r="AX16" i="110"/>
  <c r="AW16" i="110"/>
  <c r="AV16" i="110"/>
  <c r="AU16" i="110"/>
  <c r="AT16" i="110"/>
  <c r="AS16" i="110"/>
  <c r="AR16" i="110"/>
  <c r="AQ16" i="110"/>
  <c r="AQ31" i="110" s="1"/>
  <c r="AQ88" i="110" s="1"/>
  <c r="AP16" i="110"/>
  <c r="AO16" i="110"/>
  <c r="AN16" i="110"/>
  <c r="AM16" i="110"/>
  <c r="AL16" i="110"/>
  <c r="AK16" i="110"/>
  <c r="AJ16" i="110"/>
  <c r="AI16" i="110"/>
  <c r="AI31" i="110" s="1"/>
  <c r="AI88" i="110" s="1"/>
  <c r="AH16" i="110"/>
  <c r="AG16" i="110"/>
  <c r="AF16" i="110"/>
  <c r="AE16" i="110"/>
  <c r="AD16" i="110"/>
  <c r="AC16" i="110"/>
  <c r="AB16" i="110"/>
  <c r="AA16" i="110"/>
  <c r="AA31" i="110" s="1"/>
  <c r="AA88" i="110" s="1"/>
  <c r="Z16" i="110"/>
  <c r="Y16" i="110"/>
  <c r="X16" i="110"/>
  <c r="W16" i="110"/>
  <c r="V16" i="110"/>
  <c r="U16" i="110"/>
  <c r="T16" i="110"/>
  <c r="S16" i="110"/>
  <c r="S31" i="110" s="1"/>
  <c r="S88" i="110" s="1"/>
  <c r="R16" i="110"/>
  <c r="Q16" i="110"/>
  <c r="P16" i="110"/>
  <c r="O16" i="110"/>
  <c r="BF9" i="110"/>
  <c r="BF10" i="110" s="1"/>
  <c r="BF18" i="110" s="1"/>
  <c r="BE9" i="110"/>
  <c r="BE17" i="110" s="1"/>
  <c r="BD9" i="110"/>
  <c r="BD10" i="110" s="1"/>
  <c r="BD18" i="110" s="1"/>
  <c r="BC9" i="110"/>
  <c r="BC17" i="110" s="1"/>
  <c r="BB9" i="110"/>
  <c r="BB10" i="110" s="1"/>
  <c r="BB18" i="110" s="1"/>
  <c r="BA9" i="110"/>
  <c r="BA10" i="110" s="1"/>
  <c r="BA18" i="110" s="1"/>
  <c r="AZ9" i="110"/>
  <c r="AZ10" i="110" s="1"/>
  <c r="AZ18" i="110" s="1"/>
  <c r="AY9" i="110"/>
  <c r="AY17" i="110" s="1"/>
  <c r="AY32" i="110" s="1"/>
  <c r="AX9" i="110"/>
  <c r="AX10" i="110" s="1"/>
  <c r="AX18" i="110" s="1"/>
  <c r="AW9" i="110"/>
  <c r="AW10" i="110" s="1"/>
  <c r="AW18" i="110" s="1"/>
  <c r="AV9" i="110"/>
  <c r="AV10" i="110" s="1"/>
  <c r="AV18" i="110" s="1"/>
  <c r="AU9" i="110"/>
  <c r="AU10" i="110" s="1"/>
  <c r="AU18" i="110" s="1"/>
  <c r="AT9" i="110"/>
  <c r="AT10" i="110" s="1"/>
  <c r="AT18" i="110" s="1"/>
  <c r="AS9" i="110"/>
  <c r="AS10" i="110" s="1"/>
  <c r="AS18" i="110" s="1"/>
  <c r="AR9" i="110"/>
  <c r="AR10" i="110" s="1"/>
  <c r="AR18" i="110" s="1"/>
  <c r="AQ9" i="110"/>
  <c r="AQ17" i="110" s="1"/>
  <c r="AQ32" i="110" s="1"/>
  <c r="AP9" i="110"/>
  <c r="AP10" i="110" s="1"/>
  <c r="AP18" i="110" s="1"/>
  <c r="AO9" i="110"/>
  <c r="AO17" i="110" s="1"/>
  <c r="AN9" i="110"/>
  <c r="AN10" i="110" s="1"/>
  <c r="AN18" i="110" s="1"/>
  <c r="AM9" i="110"/>
  <c r="AM17" i="110" s="1"/>
  <c r="AL9" i="110"/>
  <c r="AL10" i="110" s="1"/>
  <c r="AL18" i="110" s="1"/>
  <c r="AK9" i="110"/>
  <c r="AK10" i="110" s="1"/>
  <c r="AK18" i="110" s="1"/>
  <c r="AJ9" i="110"/>
  <c r="AJ17" i="110" s="1"/>
  <c r="AI9" i="110"/>
  <c r="AI17" i="110" s="1"/>
  <c r="AI32" i="110" s="1"/>
  <c r="AH9" i="110"/>
  <c r="AH10" i="110" s="1"/>
  <c r="AH18" i="110" s="1"/>
  <c r="AG9" i="110"/>
  <c r="AG17" i="110" s="1"/>
  <c r="AF9" i="110"/>
  <c r="AF17" i="110" s="1"/>
  <c r="AE9" i="110"/>
  <c r="AE17" i="110" s="1"/>
  <c r="AD9" i="110"/>
  <c r="AD10" i="110" s="1"/>
  <c r="AD18" i="110" s="1"/>
  <c r="AC9" i="110"/>
  <c r="AC10" i="110" s="1"/>
  <c r="AC18" i="110" s="1"/>
  <c r="AB9" i="110"/>
  <c r="AB10" i="110" s="1"/>
  <c r="AB18" i="110" s="1"/>
  <c r="AA9" i="110"/>
  <c r="AA10" i="110" s="1"/>
  <c r="AA18" i="110" s="1"/>
  <c r="AA33" i="110" s="1"/>
  <c r="Z9" i="110"/>
  <c r="Z10" i="110" s="1"/>
  <c r="Z18" i="110" s="1"/>
  <c r="Y9" i="110"/>
  <c r="Y10" i="110" s="1"/>
  <c r="Y18" i="110" s="1"/>
  <c r="X9" i="110"/>
  <c r="X10" i="110" s="1"/>
  <c r="X18" i="110" s="1"/>
  <c r="W9" i="110"/>
  <c r="W17" i="110" s="1"/>
  <c r="V9" i="110"/>
  <c r="V10" i="110" s="1"/>
  <c r="V18" i="110" s="1"/>
  <c r="U9" i="110"/>
  <c r="U17" i="110" s="1"/>
  <c r="T9" i="110"/>
  <c r="T17" i="110" s="1"/>
  <c r="S9" i="110"/>
  <c r="S17" i="110" s="1"/>
  <c r="S32" i="110" s="1"/>
  <c r="R9" i="110"/>
  <c r="R10" i="110" s="1"/>
  <c r="R18" i="110" s="1"/>
  <c r="Q9" i="110"/>
  <c r="Q17" i="110" s="1"/>
  <c r="P9" i="110"/>
  <c r="P10" i="110" s="1"/>
  <c r="P18" i="110" s="1"/>
  <c r="O9" i="110"/>
  <c r="O17" i="110" s="1"/>
  <c r="FI103" i="110" l="1"/>
  <c r="FI195" i="110"/>
  <c r="FU103" i="110"/>
  <c r="FU195" i="110"/>
  <c r="BG32" i="110"/>
  <c r="BO32" i="110"/>
  <c r="BW32" i="110"/>
  <c r="CE32" i="110"/>
  <c r="BG33" i="110"/>
  <c r="BO33" i="110"/>
  <c r="BW33" i="110"/>
  <c r="BW103" i="110" s="1"/>
  <c r="CE33" i="110"/>
  <c r="CE103" i="110" s="1"/>
  <c r="BJ32" i="110"/>
  <c r="BJ104" i="110" s="1"/>
  <c r="BN32" i="110"/>
  <c r="BR32" i="110"/>
  <c r="BR104" i="110" s="1"/>
  <c r="BV32" i="110"/>
  <c r="BV104" i="110" s="1"/>
  <c r="BZ32" i="110"/>
  <c r="CD32" i="110"/>
  <c r="CH32" i="110"/>
  <c r="CH104" i="110" s="1"/>
  <c r="CL32" i="110"/>
  <c r="CL104" i="110" s="1"/>
  <c r="CP32" i="110"/>
  <c r="CP104" i="110" s="1"/>
  <c r="CT32" i="110"/>
  <c r="CX32" i="110"/>
  <c r="CX104" i="110" s="1"/>
  <c r="DB32" i="110"/>
  <c r="DB104" i="110" s="1"/>
  <c r="DF32" i="110"/>
  <c r="DJ32" i="110"/>
  <c r="DJ104" i="110" s="1"/>
  <c r="DN32" i="110"/>
  <c r="DN104" i="110" s="1"/>
  <c r="DR32" i="110"/>
  <c r="DR104" i="110" s="1"/>
  <c r="DV32" i="110"/>
  <c r="DV104" i="110" s="1"/>
  <c r="DZ32" i="110"/>
  <c r="DZ104" i="110" s="1"/>
  <c r="ED32" i="110"/>
  <c r="ED104" i="110" s="1"/>
  <c r="EH32" i="110"/>
  <c r="EH104" i="110" s="1"/>
  <c r="EL32" i="110"/>
  <c r="EP32" i="110"/>
  <c r="ET32" i="110"/>
  <c r="ET104" i="110" s="1"/>
  <c r="EX32" i="110"/>
  <c r="EX104" i="110" s="1"/>
  <c r="FB32" i="110"/>
  <c r="FB194" i="110" s="1"/>
  <c r="FF32" i="110"/>
  <c r="FF194" i="110" s="1"/>
  <c r="FJ32" i="110"/>
  <c r="FV32" i="110"/>
  <c r="BJ33" i="110"/>
  <c r="BJ103" i="110" s="1"/>
  <c r="BN33" i="110"/>
  <c r="BR33" i="110"/>
  <c r="BR103" i="110" s="1"/>
  <c r="BV33" i="110"/>
  <c r="BV103" i="110" s="1"/>
  <c r="BZ33" i="110"/>
  <c r="CD33" i="110"/>
  <c r="CH33" i="110"/>
  <c r="CH103" i="110" s="1"/>
  <c r="CL33" i="110"/>
  <c r="CL103" i="110" s="1"/>
  <c r="CP33" i="110"/>
  <c r="CP103" i="110" s="1"/>
  <c r="CT33" i="110"/>
  <c r="CT103" i="110" s="1"/>
  <c r="CX33" i="110"/>
  <c r="CX103" i="110" s="1"/>
  <c r="DB33" i="110"/>
  <c r="DB103" i="110" s="1"/>
  <c r="DF33" i="110"/>
  <c r="DJ33" i="110"/>
  <c r="DN33" i="110"/>
  <c r="DN103" i="110" s="1"/>
  <c r="DR33" i="110"/>
  <c r="DR103" i="110" s="1"/>
  <c r="DV33" i="110"/>
  <c r="DV103" i="110" s="1"/>
  <c r="DZ33" i="110"/>
  <c r="ED33" i="110"/>
  <c r="ED103" i="110" s="1"/>
  <c r="EH33" i="110"/>
  <c r="EH103" i="110" s="1"/>
  <c r="EL33" i="110"/>
  <c r="ET33" i="110"/>
  <c r="ET103" i="110" s="1"/>
  <c r="FB33" i="110"/>
  <c r="FB195" i="110" s="1"/>
  <c r="FJ33" i="110"/>
  <c r="R33" i="110"/>
  <c r="V33" i="110"/>
  <c r="Z33" i="110"/>
  <c r="AD33" i="110"/>
  <c r="AH33" i="110"/>
  <c r="AL33" i="110"/>
  <c r="AP33" i="110"/>
  <c r="AT33" i="110"/>
  <c r="AX33" i="110"/>
  <c r="BB33" i="110"/>
  <c r="BF33" i="110"/>
  <c r="BF103" i="110" s="1"/>
  <c r="R31" i="110"/>
  <c r="AD31" i="110"/>
  <c r="AD88" i="110" s="1"/>
  <c r="AH31" i="110"/>
  <c r="AH88" i="110" s="1"/>
  <c r="AT31" i="110"/>
  <c r="AX31" i="110"/>
  <c r="AX88" i="110" s="1"/>
  <c r="BJ31" i="110"/>
  <c r="BN31" i="110"/>
  <c r="BZ31" i="110"/>
  <c r="CD31" i="110"/>
  <c r="CP31" i="110"/>
  <c r="CT31" i="110"/>
  <c r="CT105" i="110" s="1"/>
  <c r="DF31" i="110"/>
  <c r="DJ31" i="110"/>
  <c r="DV31" i="110"/>
  <c r="DZ31" i="110"/>
  <c r="DZ90" i="110" s="1"/>
  <c r="EL31" i="110"/>
  <c r="EL90" i="110" s="1"/>
  <c r="EP31" i="110"/>
  <c r="EP90" i="110" s="1"/>
  <c r="FB31" i="110"/>
  <c r="FB90" i="110" s="1"/>
  <c r="FF31" i="110"/>
  <c r="FF90" i="110" s="1"/>
  <c r="FV31" i="110"/>
  <c r="FV90" i="110" s="1"/>
  <c r="FB89" i="110"/>
  <c r="P33" i="110"/>
  <c r="X33" i="110"/>
  <c r="AF32" i="110"/>
  <c r="AJ32" i="110"/>
  <c r="AR33" i="110"/>
  <c r="AZ33" i="110"/>
  <c r="U32" i="110"/>
  <c r="AC33" i="110"/>
  <c r="AK33" i="110"/>
  <c r="AO32" i="110"/>
  <c r="AW33" i="110"/>
  <c r="BA33" i="110"/>
  <c r="BE32" i="110"/>
  <c r="BE104" i="110" s="1"/>
  <c r="Q31" i="110"/>
  <c r="U31" i="110"/>
  <c r="Y31" i="110"/>
  <c r="AC31" i="110"/>
  <c r="AG31" i="110"/>
  <c r="AG88" i="110" s="1"/>
  <c r="AK31" i="110"/>
  <c r="AO31" i="110"/>
  <c r="AO88" i="110" s="1"/>
  <c r="AS31" i="110"/>
  <c r="AW31" i="110"/>
  <c r="BA31" i="110"/>
  <c r="BE31" i="110"/>
  <c r="BI31" i="110"/>
  <c r="BM31" i="110"/>
  <c r="BQ31" i="110"/>
  <c r="BU31" i="110"/>
  <c r="BY31" i="110"/>
  <c r="CC31" i="110"/>
  <c r="CG31" i="110"/>
  <c r="CK31" i="110"/>
  <c r="CO31" i="110"/>
  <c r="CS31" i="110"/>
  <c r="CW31" i="110"/>
  <c r="DA31" i="110"/>
  <c r="DE31" i="110"/>
  <c r="DI31" i="110"/>
  <c r="DM31" i="110"/>
  <c r="DQ31" i="110"/>
  <c r="DQ105" i="110" s="1"/>
  <c r="DU31" i="110"/>
  <c r="DY31" i="110"/>
  <c r="EC31" i="110"/>
  <c r="EG31" i="110"/>
  <c r="EK31" i="110"/>
  <c r="EO31" i="110"/>
  <c r="ES31" i="110"/>
  <c r="EW31" i="110"/>
  <c r="FA31" i="110"/>
  <c r="FE31" i="110"/>
  <c r="FI31" i="110"/>
  <c r="FU31" i="110"/>
  <c r="BH32" i="110"/>
  <c r="BH104" i="110" s="1"/>
  <c r="BL32" i="110"/>
  <c r="BL104" i="110" s="1"/>
  <c r="BP32" i="110"/>
  <c r="BP104" i="110" s="1"/>
  <c r="BT32" i="110"/>
  <c r="BT104" i="110" s="1"/>
  <c r="BX32" i="110"/>
  <c r="BX104" i="110" s="1"/>
  <c r="CB32" i="110"/>
  <c r="CB104" i="110" s="1"/>
  <c r="CF32" i="110"/>
  <c r="CF104" i="110" s="1"/>
  <c r="CJ32" i="110"/>
  <c r="CJ104" i="110" s="1"/>
  <c r="CN32" i="110"/>
  <c r="CN104" i="110" s="1"/>
  <c r="CR32" i="110"/>
  <c r="CR104" i="110" s="1"/>
  <c r="CV32" i="110"/>
  <c r="CV104" i="110" s="1"/>
  <c r="CZ32" i="110"/>
  <c r="CZ104" i="110" s="1"/>
  <c r="DD32" i="110"/>
  <c r="DD104" i="110" s="1"/>
  <c r="DH32" i="110"/>
  <c r="DH104" i="110" s="1"/>
  <c r="DL32" i="110"/>
  <c r="DL104" i="110" s="1"/>
  <c r="DP32" i="110"/>
  <c r="DP104" i="110" s="1"/>
  <c r="DT32" i="110"/>
  <c r="DT104" i="110" s="1"/>
  <c r="DX32" i="110"/>
  <c r="DX85" i="110" s="1"/>
  <c r="EB32" i="110"/>
  <c r="EB85" i="110" s="1"/>
  <c r="EF32" i="110"/>
  <c r="EF104" i="110" s="1"/>
  <c r="EJ32" i="110"/>
  <c r="EJ104" i="110" s="1"/>
  <c r="EN32" i="110"/>
  <c r="EN104" i="110" s="1"/>
  <c r="ER32" i="110"/>
  <c r="ER104" i="110" s="1"/>
  <c r="EV32" i="110"/>
  <c r="EZ32" i="110"/>
  <c r="EZ194" i="110" s="1"/>
  <c r="FD32" i="110"/>
  <c r="FH32" i="110"/>
  <c r="FH194" i="110" s="1"/>
  <c r="FL32" i="110"/>
  <c r="T32" i="110"/>
  <c r="AB33" i="110"/>
  <c r="AN33" i="110"/>
  <c r="AV33" i="110"/>
  <c r="BD33" i="110"/>
  <c r="BD103" i="110" s="1"/>
  <c r="FL31" i="110"/>
  <c r="FL90" i="110" s="1"/>
  <c r="Q32" i="110"/>
  <c r="Y33" i="110"/>
  <c r="AG32" i="110"/>
  <c r="AS33" i="110"/>
  <c r="BI32" i="110"/>
  <c r="BI104" i="110" s="1"/>
  <c r="BQ32" i="110"/>
  <c r="BU32" i="110"/>
  <c r="BU104" i="110" s="1"/>
  <c r="CC32" i="110"/>
  <c r="CC104" i="110" s="1"/>
  <c r="CO32" i="110"/>
  <c r="CO104" i="110" s="1"/>
  <c r="CW32" i="110"/>
  <c r="DA32" i="110"/>
  <c r="DA104" i="110" s="1"/>
  <c r="DI32" i="110"/>
  <c r="DI104" i="110" s="1"/>
  <c r="DU32" i="110"/>
  <c r="DU104" i="110" s="1"/>
  <c r="EC32" i="110"/>
  <c r="EC104" i="110" s="1"/>
  <c r="EK32" i="110"/>
  <c r="EK104" i="110" s="1"/>
  <c r="ES32" i="110"/>
  <c r="ES104" i="110" s="1"/>
  <c r="FA32" i="110"/>
  <c r="FA194" i="110" s="1"/>
  <c r="FI32" i="110"/>
  <c r="FU32" i="110"/>
  <c r="FL33" i="110"/>
  <c r="O31" i="110"/>
  <c r="O88" i="110" s="1"/>
  <c r="W31" i="110"/>
  <c r="AE31" i="110"/>
  <c r="AM31" i="110"/>
  <c r="AM88" i="110" s="1"/>
  <c r="AU31" i="110"/>
  <c r="AU88" i="110" s="1"/>
  <c r="BC31" i="110"/>
  <c r="BK31" i="110"/>
  <c r="BS31" i="110"/>
  <c r="CA31" i="110"/>
  <c r="CI31" i="110"/>
  <c r="CQ31" i="110"/>
  <c r="CY31" i="110"/>
  <c r="DG31" i="110"/>
  <c r="DG105" i="110" s="1"/>
  <c r="DO31" i="110"/>
  <c r="DW31" i="110"/>
  <c r="EE31" i="110"/>
  <c r="EM31" i="110"/>
  <c r="EU31" i="110"/>
  <c r="FC31" i="110"/>
  <c r="FK31" i="110"/>
  <c r="CM32" i="110"/>
  <c r="CU32" i="110"/>
  <c r="CU104" i="110" s="1"/>
  <c r="DC32" i="110"/>
  <c r="DC104" i="110" s="1"/>
  <c r="DK32" i="110"/>
  <c r="DK104" i="110" s="1"/>
  <c r="DS32" i="110"/>
  <c r="DS104" i="110" s="1"/>
  <c r="EA32" i="110"/>
  <c r="EA104" i="110" s="1"/>
  <c r="EI32" i="110"/>
  <c r="EI104" i="110" s="1"/>
  <c r="EQ32" i="110"/>
  <c r="EY32" i="110"/>
  <c r="FG32" i="110"/>
  <c r="FG194" i="110" s="1"/>
  <c r="FW32" i="110"/>
  <c r="EP33" i="110"/>
  <c r="EP103" i="110" s="1"/>
  <c r="EX33" i="110"/>
  <c r="FF33" i="110"/>
  <c r="FV33" i="110"/>
  <c r="CM33" i="110"/>
  <c r="CM103" i="110" s="1"/>
  <c r="CU33" i="110"/>
  <c r="CU103" i="110" s="1"/>
  <c r="DC33" i="110"/>
  <c r="DC103" i="110" s="1"/>
  <c r="DK33" i="110"/>
  <c r="DK103" i="110" s="1"/>
  <c r="DS33" i="110"/>
  <c r="DS86" i="110" s="1"/>
  <c r="EA33" i="110"/>
  <c r="EI33" i="110"/>
  <c r="EI103" i="110" s="1"/>
  <c r="EQ33" i="110"/>
  <c r="EQ103" i="110" s="1"/>
  <c r="EY33" i="110"/>
  <c r="EY103" i="110" s="1"/>
  <c r="FG33" i="110"/>
  <c r="FG195" i="110" s="1"/>
  <c r="FW33" i="110"/>
  <c r="O32" i="110"/>
  <c r="AU33" i="110"/>
  <c r="DC31" i="110"/>
  <c r="EA31" i="110"/>
  <c r="EA90" i="110" s="1"/>
  <c r="EY31" i="110"/>
  <c r="EY90" i="110" s="1"/>
  <c r="W32" i="110"/>
  <c r="AE32" i="110"/>
  <c r="AM32" i="110"/>
  <c r="BC32" i="110"/>
  <c r="BC104" i="110" s="1"/>
  <c r="CM31" i="110"/>
  <c r="CU31" i="110"/>
  <c r="CU105" i="110" s="1"/>
  <c r="DK31" i="110"/>
  <c r="DS31" i="110"/>
  <c r="EI31" i="110"/>
  <c r="EI90" i="110" s="1"/>
  <c r="EQ31" i="110"/>
  <c r="EQ90" i="110" s="1"/>
  <c r="FG31" i="110"/>
  <c r="FG90" i="110" s="1"/>
  <c r="FW31" i="110"/>
  <c r="FW90" i="110" s="1"/>
  <c r="BK32" i="110"/>
  <c r="BK104" i="110" s="1"/>
  <c r="BS32" i="110"/>
  <c r="BS104" i="110" s="1"/>
  <c r="CA32" i="110"/>
  <c r="CA104" i="110" s="1"/>
  <c r="CI32" i="110"/>
  <c r="CI104" i="110" s="1"/>
  <c r="CQ32" i="110"/>
  <c r="CQ104" i="110" s="1"/>
  <c r="CY32" i="110"/>
  <c r="CY104" i="110" s="1"/>
  <c r="DG32" i="110"/>
  <c r="DG104" i="110" s="1"/>
  <c r="DO32" i="110"/>
  <c r="DO104" i="110" s="1"/>
  <c r="DW32" i="110"/>
  <c r="DW104" i="110" s="1"/>
  <c r="EE32" i="110"/>
  <c r="EE85" i="110" s="1"/>
  <c r="EM32" i="110"/>
  <c r="EU32" i="110"/>
  <c r="EU104" i="110" s="1"/>
  <c r="FC32" i="110"/>
  <c r="FK32" i="110"/>
  <c r="BK33" i="110"/>
  <c r="BK103" i="110" s="1"/>
  <c r="BS33" i="110"/>
  <c r="BS103" i="110" s="1"/>
  <c r="CA33" i="110"/>
  <c r="CA103" i="110" s="1"/>
  <c r="CI33" i="110"/>
  <c r="CI103" i="110" s="1"/>
  <c r="CQ33" i="110"/>
  <c r="CQ103" i="110" s="1"/>
  <c r="CY33" i="110"/>
  <c r="CY103" i="110" s="1"/>
  <c r="DG33" i="110"/>
  <c r="DG103" i="110" s="1"/>
  <c r="DO33" i="110"/>
  <c r="DW33" i="110"/>
  <c r="DW103" i="110" s="1"/>
  <c r="EE33" i="110"/>
  <c r="EE86" i="110" s="1"/>
  <c r="EM33" i="110"/>
  <c r="EM103" i="110" s="1"/>
  <c r="EU33" i="110"/>
  <c r="EU103" i="110" s="1"/>
  <c r="FC33" i="110"/>
  <c r="FK33" i="110"/>
  <c r="W10" i="110"/>
  <c r="W18" i="110" s="1"/>
  <c r="W33" i="110" s="1"/>
  <c r="AT17" i="110"/>
  <c r="AT32" i="110" s="1"/>
  <c r="CS32" i="110"/>
  <c r="CS104" i="110" s="1"/>
  <c r="DQ32" i="110"/>
  <c r="DQ104" i="110" s="1"/>
  <c r="EG32" i="110"/>
  <c r="EG104" i="110" s="1"/>
  <c r="EW32" i="110"/>
  <c r="EW104" i="110" s="1"/>
  <c r="I31" i="110"/>
  <c r="I33" i="110" s="1"/>
  <c r="R17" i="110"/>
  <c r="R32" i="110" s="1"/>
  <c r="AX17" i="110"/>
  <c r="AX32" i="110" s="1"/>
  <c r="Z31" i="110"/>
  <c r="EH31" i="110"/>
  <c r="EH90" i="110" s="1"/>
  <c r="K31" i="110"/>
  <c r="K33" i="110" s="1"/>
  <c r="EN68" i="110"/>
  <c r="EN69" i="110" s="1"/>
  <c r="FD68" i="110"/>
  <c r="FD69" i="110" s="1"/>
  <c r="FT68" i="110"/>
  <c r="FT69" i="110" s="1"/>
  <c r="O10" i="110"/>
  <c r="O18" i="110" s="1"/>
  <c r="O33" i="110" s="1"/>
  <c r="V17" i="110"/>
  <c r="V32" i="110" s="1"/>
  <c r="BB17" i="110"/>
  <c r="BB32" i="110" s="1"/>
  <c r="N31" i="110"/>
  <c r="N32" i="110" s="1"/>
  <c r="U10" i="110"/>
  <c r="U18" i="110" s="1"/>
  <c r="U33" i="110" s="1"/>
  <c r="Z17" i="110"/>
  <c r="Z32" i="110" s="1"/>
  <c r="BF17" i="110"/>
  <c r="BF32" i="110" s="1"/>
  <c r="BF104" i="110" s="1"/>
  <c r="AD17" i="110"/>
  <c r="AD32" i="110" s="1"/>
  <c r="AD89" i="110" s="1"/>
  <c r="AE10" i="110"/>
  <c r="AE18" i="110" s="1"/>
  <c r="AE33" i="110" s="1"/>
  <c r="AH17" i="110"/>
  <c r="AH32" i="110" s="1"/>
  <c r="AH89" i="110" s="1"/>
  <c r="V31" i="110"/>
  <c r="CH31" i="110"/>
  <c r="CH105" i="110" s="1"/>
  <c r="DN31" i="110"/>
  <c r="ET31" i="110"/>
  <c r="ET90" i="110" s="1"/>
  <c r="EB68" i="110"/>
  <c r="EB69" i="110" s="1"/>
  <c r="EJ68" i="110"/>
  <c r="EJ69" i="110" s="1"/>
  <c r="ER68" i="110"/>
  <c r="ER69" i="110" s="1"/>
  <c r="EZ68" i="110"/>
  <c r="EZ69" i="110" s="1"/>
  <c r="FH68" i="110"/>
  <c r="FH69" i="110" s="1"/>
  <c r="FP68" i="110"/>
  <c r="FP69" i="110" s="1"/>
  <c r="AM10" i="110"/>
  <c r="AM18" i="110" s="1"/>
  <c r="AM33" i="110" s="1"/>
  <c r="AL17" i="110"/>
  <c r="AL32" i="110" s="1"/>
  <c r="BC10" i="110"/>
  <c r="BC18" i="110" s="1"/>
  <c r="BC33" i="110" s="1"/>
  <c r="BC103" i="110" s="1"/>
  <c r="AP17" i="110"/>
  <c r="AP32" i="110" s="1"/>
  <c r="BL33" i="110"/>
  <c r="BL103" i="110" s="1"/>
  <c r="CB33" i="110"/>
  <c r="CB103" i="110" s="1"/>
  <c r="CR33" i="110"/>
  <c r="CR103" i="110" s="1"/>
  <c r="DH33" i="110"/>
  <c r="DH103" i="110" s="1"/>
  <c r="DX33" i="110"/>
  <c r="DX103" i="110" s="1"/>
  <c r="EN33" i="110"/>
  <c r="FD33" i="110"/>
  <c r="FD195" i="110" s="1"/>
  <c r="C31" i="110"/>
  <c r="C33" i="110" s="1"/>
  <c r="FS64" i="110"/>
  <c r="FS31" i="110"/>
  <c r="FS90" i="110" s="1"/>
  <c r="FS33" i="110"/>
  <c r="FS32" i="110"/>
  <c r="FT64" i="110"/>
  <c r="FT31" i="110"/>
  <c r="FT90" i="110" s="1"/>
  <c r="FT33" i="110"/>
  <c r="FT32" i="110"/>
  <c r="FR64" i="110"/>
  <c r="FR32" i="110"/>
  <c r="FR31" i="110"/>
  <c r="FR33" i="110"/>
  <c r="FP64" i="110"/>
  <c r="FP32" i="110"/>
  <c r="FP31" i="110"/>
  <c r="FP90" i="110" s="1"/>
  <c r="FP33" i="110"/>
  <c r="FQ64" i="110"/>
  <c r="FQ31" i="110"/>
  <c r="FQ32" i="110"/>
  <c r="FQ33" i="110"/>
  <c r="FO64" i="110"/>
  <c r="FO32" i="110"/>
  <c r="FO31" i="110"/>
  <c r="FO90" i="110" s="1"/>
  <c r="FO33" i="110"/>
  <c r="FN64" i="110"/>
  <c r="FN33" i="110"/>
  <c r="FN31" i="110"/>
  <c r="FN90" i="110" s="1"/>
  <c r="FN32" i="110"/>
  <c r="FM64" i="110"/>
  <c r="FM32" i="110"/>
  <c r="FM33" i="110"/>
  <c r="FM31" i="110"/>
  <c r="BG103" i="110"/>
  <c r="BO103" i="110"/>
  <c r="EA103" i="110"/>
  <c r="DZ105" i="110"/>
  <c r="FF105" i="110"/>
  <c r="FF189" i="110"/>
  <c r="FF190" i="110" s="1"/>
  <c r="S89" i="110"/>
  <c r="AI89" i="110"/>
  <c r="AQ89" i="110"/>
  <c r="AY89" i="110"/>
  <c r="BG105" i="110"/>
  <c r="BO105" i="110"/>
  <c r="BW105" i="110"/>
  <c r="CE105" i="110"/>
  <c r="DC105" i="110"/>
  <c r="EQ105" i="110"/>
  <c r="BN105" i="110"/>
  <c r="DO103" i="110"/>
  <c r="CA105" i="110"/>
  <c r="DF104" i="110"/>
  <c r="CK103" i="110"/>
  <c r="EG103" i="110"/>
  <c r="AF10" i="110"/>
  <c r="AF18" i="110" s="1"/>
  <c r="AF33" i="110" s="1"/>
  <c r="T31" i="110"/>
  <c r="T88" i="110" s="1"/>
  <c r="AR31" i="110"/>
  <c r="AR88" i="110" s="1"/>
  <c r="BP31" i="110"/>
  <c r="CN31" i="110"/>
  <c r="DL31" i="110"/>
  <c r="EJ31" i="110"/>
  <c r="EJ90" i="110" s="1"/>
  <c r="FH31" i="110"/>
  <c r="FH90" i="110" s="1"/>
  <c r="AA17" i="110"/>
  <c r="AA32" i="110" s="1"/>
  <c r="BG104" i="110"/>
  <c r="EY104" i="110"/>
  <c r="Q10" i="110"/>
  <c r="Q18" i="110" s="1"/>
  <c r="Q33" i="110" s="1"/>
  <c r="AG10" i="110"/>
  <c r="AG18" i="110" s="1"/>
  <c r="AG33" i="110" s="1"/>
  <c r="AO10" i="110"/>
  <c r="AO18" i="110" s="1"/>
  <c r="AO33" i="110" s="1"/>
  <c r="BE10" i="110"/>
  <c r="BE18" i="110" s="1"/>
  <c r="BE33" i="110" s="1"/>
  <c r="AB17" i="110"/>
  <c r="AB32" i="110" s="1"/>
  <c r="AR17" i="110"/>
  <c r="AR32" i="110" s="1"/>
  <c r="AZ17" i="110"/>
  <c r="AZ32" i="110" s="1"/>
  <c r="R65" i="110"/>
  <c r="R45" i="110"/>
  <c r="R46" i="110" s="1"/>
  <c r="AH65" i="110"/>
  <c r="AH63" i="110" s="1"/>
  <c r="AH45" i="110"/>
  <c r="AH46" i="110" s="1"/>
  <c r="AP65" i="110"/>
  <c r="AP45" i="110"/>
  <c r="AP46" i="110" s="1"/>
  <c r="BF65" i="110"/>
  <c r="BF45" i="110"/>
  <c r="BF46" i="110" s="1"/>
  <c r="BV65" i="110"/>
  <c r="BV45" i="110"/>
  <c r="BV46" i="110" s="1"/>
  <c r="CL65" i="110"/>
  <c r="CL45" i="110"/>
  <c r="CL46" i="110" s="1"/>
  <c r="DB65" i="110"/>
  <c r="DB45" i="110"/>
  <c r="DB46" i="110" s="1"/>
  <c r="DR65" i="110"/>
  <c r="DR45" i="110"/>
  <c r="DR46" i="110" s="1"/>
  <c r="EP65" i="110"/>
  <c r="EP45" i="110"/>
  <c r="EP46" i="110" s="1"/>
  <c r="EX65" i="110"/>
  <c r="EX45" i="110"/>
  <c r="EX46" i="110" s="1"/>
  <c r="FN65" i="110"/>
  <c r="FN45" i="110"/>
  <c r="FN46" i="110" s="1"/>
  <c r="FV65" i="110"/>
  <c r="FV45" i="110"/>
  <c r="FV46" i="110" s="1"/>
  <c r="AC17" i="110"/>
  <c r="AC32" i="110" s="1"/>
  <c r="AK17" i="110"/>
  <c r="AK32" i="110" s="1"/>
  <c r="AS17" i="110"/>
  <c r="AS32" i="110" s="1"/>
  <c r="BA17" i="110"/>
  <c r="BA32" i="110" s="1"/>
  <c r="S65" i="110"/>
  <c r="S63" i="110" s="1"/>
  <c r="S72" i="110" s="1"/>
  <c r="S45" i="110"/>
  <c r="S46" i="110" s="1"/>
  <c r="AA65" i="110"/>
  <c r="AA63" i="110" s="1"/>
  <c r="AA72" i="110" s="1"/>
  <c r="AA45" i="110"/>
  <c r="AA46" i="110" s="1"/>
  <c r="AI65" i="110"/>
  <c r="AI63" i="110" s="1"/>
  <c r="AI72" i="110" s="1"/>
  <c r="AI45" i="110"/>
  <c r="AI46" i="110" s="1"/>
  <c r="AQ65" i="110"/>
  <c r="AQ63" i="110" s="1"/>
  <c r="AQ45" i="110"/>
  <c r="AQ46" i="110" s="1"/>
  <c r="AY65" i="110"/>
  <c r="AY63" i="110" s="1"/>
  <c r="AY72" i="110" s="1"/>
  <c r="AY45" i="110"/>
  <c r="AY46" i="110" s="1"/>
  <c r="BG65" i="110"/>
  <c r="BG63" i="110" s="1"/>
  <c r="BG45" i="110"/>
  <c r="BG46" i="110" s="1"/>
  <c r="BO65" i="110"/>
  <c r="BO63" i="110" s="1"/>
  <c r="BO45" i="110"/>
  <c r="BO46" i="110" s="1"/>
  <c r="BW65" i="110"/>
  <c r="BW63" i="110" s="1"/>
  <c r="BW45" i="110"/>
  <c r="BW46" i="110" s="1"/>
  <c r="CE65" i="110"/>
  <c r="CE63" i="110" s="1"/>
  <c r="CE45" i="110"/>
  <c r="CE46" i="110" s="1"/>
  <c r="CM65" i="110"/>
  <c r="CM45" i="110"/>
  <c r="CM46" i="110" s="1"/>
  <c r="CU65" i="110"/>
  <c r="CU63" i="110" s="1"/>
  <c r="CU72" i="110" s="1"/>
  <c r="CU45" i="110"/>
  <c r="CU46" i="110" s="1"/>
  <c r="DC65" i="110"/>
  <c r="DC45" i="110"/>
  <c r="DC46" i="110" s="1"/>
  <c r="DK65" i="110"/>
  <c r="DK45" i="110"/>
  <c r="DK46" i="110" s="1"/>
  <c r="DS65" i="110"/>
  <c r="DS45" i="110"/>
  <c r="DS46" i="110" s="1"/>
  <c r="EA65" i="110"/>
  <c r="EA45" i="110"/>
  <c r="EA46" i="110" s="1"/>
  <c r="EI65" i="110"/>
  <c r="EI45" i="110"/>
  <c r="EI46" i="110" s="1"/>
  <c r="EQ65" i="110"/>
  <c r="EQ63" i="110" s="1"/>
  <c r="EQ45" i="110"/>
  <c r="EQ46" i="110" s="1"/>
  <c r="EY65" i="110"/>
  <c r="EY45" i="110"/>
  <c r="EY46" i="110" s="1"/>
  <c r="FG65" i="110"/>
  <c r="FG45" i="110"/>
  <c r="FG46" i="110" s="1"/>
  <c r="FO65" i="110"/>
  <c r="FO45" i="110"/>
  <c r="FO46" i="110" s="1"/>
  <c r="FW65" i="110"/>
  <c r="FW45" i="110"/>
  <c r="FW46" i="110" s="1"/>
  <c r="G31" i="110"/>
  <c r="AI10" i="110"/>
  <c r="AI18" i="110" s="1"/>
  <c r="AI33" i="110" s="1"/>
  <c r="BQ103" i="110"/>
  <c r="CW103" i="110"/>
  <c r="DE103" i="110"/>
  <c r="DM103" i="110"/>
  <c r="DU103" i="110"/>
  <c r="FA103" i="110"/>
  <c r="D65" i="110"/>
  <c r="D31" i="110"/>
  <c r="L65" i="110"/>
  <c r="L31" i="110"/>
  <c r="T65" i="110"/>
  <c r="T45" i="110"/>
  <c r="T46" i="110" s="1"/>
  <c r="AB65" i="110"/>
  <c r="AB45" i="110"/>
  <c r="AB46" i="110" s="1"/>
  <c r="AJ65" i="110"/>
  <c r="AJ45" i="110"/>
  <c r="AJ46" i="110" s="1"/>
  <c r="AR65" i="110"/>
  <c r="AR45" i="110"/>
  <c r="AR46" i="110" s="1"/>
  <c r="AZ65" i="110"/>
  <c r="AZ45" i="110"/>
  <c r="AZ46" i="110" s="1"/>
  <c r="BH65" i="110"/>
  <c r="BH45" i="110"/>
  <c r="BH46" i="110" s="1"/>
  <c r="BP65" i="110"/>
  <c r="BP45" i="110"/>
  <c r="BP46" i="110" s="1"/>
  <c r="BX65" i="110"/>
  <c r="BX45" i="110"/>
  <c r="BX46" i="110" s="1"/>
  <c r="CF65" i="110"/>
  <c r="CF45" i="110"/>
  <c r="CF46" i="110" s="1"/>
  <c r="CN65" i="110"/>
  <c r="CN45" i="110"/>
  <c r="CN46" i="110" s="1"/>
  <c r="CV65" i="110"/>
  <c r="CV45" i="110"/>
  <c r="CV46" i="110" s="1"/>
  <c r="DD65" i="110"/>
  <c r="DD45" i="110"/>
  <c r="DD46" i="110" s="1"/>
  <c r="DL65" i="110"/>
  <c r="DL45" i="110"/>
  <c r="DL46" i="110" s="1"/>
  <c r="DT65" i="110"/>
  <c r="DT45" i="110"/>
  <c r="DT46" i="110" s="1"/>
  <c r="EB65" i="110"/>
  <c r="EB45" i="110"/>
  <c r="EB46" i="110" s="1"/>
  <c r="EJ65" i="110"/>
  <c r="EJ45" i="110"/>
  <c r="EJ46" i="110" s="1"/>
  <c r="ER65" i="110"/>
  <c r="ER45" i="110"/>
  <c r="ER46" i="110" s="1"/>
  <c r="EZ65" i="110"/>
  <c r="EZ45" i="110"/>
  <c r="EZ46" i="110" s="1"/>
  <c r="FH65" i="110"/>
  <c r="FH45" i="110"/>
  <c r="FH46" i="110" s="1"/>
  <c r="FP65" i="110"/>
  <c r="FP45" i="110"/>
  <c r="FP46" i="110" s="1"/>
  <c r="CP105" i="110"/>
  <c r="FB105" i="110"/>
  <c r="FB189" i="110"/>
  <c r="FB190" i="110" s="1"/>
  <c r="AQ10" i="110"/>
  <c r="AQ18" i="110" s="1"/>
  <c r="AQ33" i="110" s="1"/>
  <c r="BY103" i="110"/>
  <c r="EC103" i="110"/>
  <c r="T10" i="110"/>
  <c r="T18" i="110" s="1"/>
  <c r="T33" i="110" s="1"/>
  <c r="X31" i="110"/>
  <c r="X88" i="110" s="1"/>
  <c r="BD31" i="110"/>
  <c r="CB31" i="110"/>
  <c r="CZ31" i="110"/>
  <c r="DX31" i="110"/>
  <c r="EV31" i="110"/>
  <c r="EV90" i="110" s="1"/>
  <c r="EE104" i="110"/>
  <c r="BZ103" i="110"/>
  <c r="DF103" i="110"/>
  <c r="EL103" i="110"/>
  <c r="U65" i="110"/>
  <c r="U45" i="110"/>
  <c r="U46" i="110" s="1"/>
  <c r="AC65" i="110"/>
  <c r="AC45" i="110"/>
  <c r="AC46" i="110" s="1"/>
  <c r="AK65" i="110"/>
  <c r="AK45" i="110"/>
  <c r="AK46" i="110" s="1"/>
  <c r="AS65" i="110"/>
  <c r="AS45" i="110"/>
  <c r="AS46" i="110" s="1"/>
  <c r="BA65" i="110"/>
  <c r="BA45" i="110"/>
  <c r="BA46" i="110" s="1"/>
  <c r="BI65" i="110"/>
  <c r="BI45" i="110"/>
  <c r="BI46" i="110" s="1"/>
  <c r="BQ65" i="110"/>
  <c r="BQ45" i="110"/>
  <c r="BQ46" i="110" s="1"/>
  <c r="BY65" i="110"/>
  <c r="BY45" i="110"/>
  <c r="BY46" i="110" s="1"/>
  <c r="CG65" i="110"/>
  <c r="CG45" i="110"/>
  <c r="CG46" i="110" s="1"/>
  <c r="CO65" i="110"/>
  <c r="CO45" i="110"/>
  <c r="CO46" i="110" s="1"/>
  <c r="CW65" i="110"/>
  <c r="CW45" i="110"/>
  <c r="CW46" i="110" s="1"/>
  <c r="DE65" i="110"/>
  <c r="DE45" i="110"/>
  <c r="DE46" i="110" s="1"/>
  <c r="DM65" i="110"/>
  <c r="DM45" i="110"/>
  <c r="DM46" i="110" s="1"/>
  <c r="DU65" i="110"/>
  <c r="DU45" i="110"/>
  <c r="DU46" i="110" s="1"/>
  <c r="EC65" i="110"/>
  <c r="EC45" i="110"/>
  <c r="EC46" i="110" s="1"/>
  <c r="EK65" i="110"/>
  <c r="EK45" i="110"/>
  <c r="EK46" i="110" s="1"/>
  <c r="ES65" i="110"/>
  <c r="ES45" i="110"/>
  <c r="ES46" i="110" s="1"/>
  <c r="FA65" i="110"/>
  <c r="FA45" i="110"/>
  <c r="FA46" i="110" s="1"/>
  <c r="FI65" i="110"/>
  <c r="FI45" i="110"/>
  <c r="FI46" i="110" s="1"/>
  <c r="FQ65" i="110"/>
  <c r="FQ45" i="110"/>
  <c r="FQ46" i="110" s="1"/>
  <c r="J31" i="110"/>
  <c r="AP31" i="110"/>
  <c r="AP88" i="110" s="1"/>
  <c r="BV31" i="110"/>
  <c r="DB31" i="110"/>
  <c r="DE32" i="110"/>
  <c r="FB104" i="110"/>
  <c r="CG103" i="110"/>
  <c r="ES103" i="110"/>
  <c r="AF31" i="110"/>
  <c r="AF88" i="110" s="1"/>
  <c r="AV31" i="110"/>
  <c r="AV88" i="110" s="1"/>
  <c r="BT31" i="110"/>
  <c r="CR31" i="110"/>
  <c r="DP31" i="110"/>
  <c r="EN31" i="110"/>
  <c r="EN90" i="110" s="1"/>
  <c r="P17" i="110"/>
  <c r="P32" i="110" s="1"/>
  <c r="AV17" i="110"/>
  <c r="AV32" i="110" s="1"/>
  <c r="AL65" i="110"/>
  <c r="AL45" i="110"/>
  <c r="AL46" i="110" s="1"/>
  <c r="BB65" i="110"/>
  <c r="BB45" i="110"/>
  <c r="BB46" i="110" s="1"/>
  <c r="BR65" i="110"/>
  <c r="BR45" i="110"/>
  <c r="BR46" i="110" s="1"/>
  <c r="CP65" i="110"/>
  <c r="CP63" i="110" s="1"/>
  <c r="CP45" i="110"/>
  <c r="CP46" i="110" s="1"/>
  <c r="DF65" i="110"/>
  <c r="DF45" i="110"/>
  <c r="DF46" i="110" s="1"/>
  <c r="DV65" i="110"/>
  <c r="DV63" i="110" s="1"/>
  <c r="DV45" i="110"/>
  <c r="DV46" i="110" s="1"/>
  <c r="EL65" i="110"/>
  <c r="EL45" i="110"/>
  <c r="EL46" i="110" s="1"/>
  <c r="FB65" i="110"/>
  <c r="FB63" i="110" s="1"/>
  <c r="FB45" i="110"/>
  <c r="FB46" i="110" s="1"/>
  <c r="FR65" i="110"/>
  <c r="FR45" i="110"/>
  <c r="FR46" i="110" s="1"/>
  <c r="CG32" i="110"/>
  <c r="BP33" i="110"/>
  <c r="CF33" i="110"/>
  <c r="CV33" i="110"/>
  <c r="DL33" i="110"/>
  <c r="EB33" i="110"/>
  <c r="ER33" i="110"/>
  <c r="FH33" i="110"/>
  <c r="FH195" i="110" s="1"/>
  <c r="S10" i="110"/>
  <c r="S18" i="110" s="1"/>
  <c r="S33" i="110" s="1"/>
  <c r="AY10" i="110"/>
  <c r="AY18" i="110" s="1"/>
  <c r="AY33" i="110" s="1"/>
  <c r="EL104" i="110"/>
  <c r="BI103" i="110"/>
  <c r="CO103" i="110"/>
  <c r="EK103" i="110"/>
  <c r="AJ10" i="110"/>
  <c r="AJ18" i="110" s="1"/>
  <c r="AJ33" i="110" s="1"/>
  <c r="P31" i="110"/>
  <c r="P88" i="110" s="1"/>
  <c r="AN31" i="110"/>
  <c r="AN88" i="110" s="1"/>
  <c r="BL31" i="110"/>
  <c r="CJ31" i="110"/>
  <c r="DH31" i="110"/>
  <c r="EF31" i="110"/>
  <c r="EF90" i="110" s="1"/>
  <c r="FD31" i="110"/>
  <c r="FD90" i="110" s="1"/>
  <c r="AU17" i="110"/>
  <c r="AU32" i="110" s="1"/>
  <c r="AU89" i="110" s="1"/>
  <c r="X17" i="110"/>
  <c r="X32" i="110" s="1"/>
  <c r="AN17" i="110"/>
  <c r="AN32" i="110" s="1"/>
  <c r="BD17" i="110"/>
  <c r="BD32" i="110" s="1"/>
  <c r="V65" i="110"/>
  <c r="V45" i="110"/>
  <c r="V46" i="110" s="1"/>
  <c r="AD65" i="110"/>
  <c r="AD63" i="110" s="1"/>
  <c r="AD72" i="110" s="1"/>
  <c r="AD45" i="110"/>
  <c r="AD46" i="110" s="1"/>
  <c r="AT65" i="110"/>
  <c r="AT45" i="110"/>
  <c r="AT46" i="110" s="1"/>
  <c r="BJ65" i="110"/>
  <c r="BJ63" i="110" s="1"/>
  <c r="BJ72" i="110" s="1"/>
  <c r="BJ45" i="110"/>
  <c r="BJ46" i="110" s="1"/>
  <c r="BZ65" i="110"/>
  <c r="BZ45" i="110"/>
  <c r="BZ46" i="110" s="1"/>
  <c r="CH65" i="110"/>
  <c r="CH45" i="110"/>
  <c r="CH46" i="110" s="1"/>
  <c r="CX65" i="110"/>
  <c r="CX45" i="110"/>
  <c r="CX46" i="110" s="1"/>
  <c r="DN65" i="110"/>
  <c r="DN45" i="110"/>
  <c r="DN46" i="110" s="1"/>
  <c r="ED65" i="110"/>
  <c r="ED45" i="110"/>
  <c r="ED46" i="110" s="1"/>
  <c r="ET65" i="110"/>
  <c r="ET45" i="110"/>
  <c r="ET46" i="110" s="1"/>
  <c r="FJ65" i="110"/>
  <c r="FJ45" i="110"/>
  <c r="FJ46" i="110" s="1"/>
  <c r="BB31" i="110"/>
  <c r="Y17" i="110"/>
  <c r="Y32" i="110" s="1"/>
  <c r="AW17" i="110"/>
  <c r="AW32" i="110" s="1"/>
  <c r="O65" i="110"/>
  <c r="O45" i="110"/>
  <c r="O46" i="110" s="1"/>
  <c r="W65" i="110"/>
  <c r="W45" i="110"/>
  <c r="W46" i="110" s="1"/>
  <c r="AE65" i="110"/>
  <c r="AE45" i="110"/>
  <c r="AE46" i="110" s="1"/>
  <c r="AM65" i="110"/>
  <c r="AM45" i="110"/>
  <c r="AM46" i="110" s="1"/>
  <c r="AU65" i="110"/>
  <c r="AU45" i="110"/>
  <c r="AU46" i="110" s="1"/>
  <c r="BC65" i="110"/>
  <c r="BC45" i="110"/>
  <c r="BC46" i="110" s="1"/>
  <c r="BK65" i="110"/>
  <c r="BK45" i="110"/>
  <c r="BK46" i="110" s="1"/>
  <c r="BS65" i="110"/>
  <c r="BS45" i="110"/>
  <c r="BS46" i="110" s="1"/>
  <c r="CA65" i="110"/>
  <c r="CA45" i="110"/>
  <c r="CA46" i="110" s="1"/>
  <c r="CI65" i="110"/>
  <c r="CI45" i="110"/>
  <c r="CI46" i="110" s="1"/>
  <c r="CQ65" i="110"/>
  <c r="CQ45" i="110"/>
  <c r="CQ46" i="110" s="1"/>
  <c r="CY65" i="110"/>
  <c r="CY45" i="110"/>
  <c r="CY46" i="110" s="1"/>
  <c r="DG65" i="110"/>
  <c r="DG45" i="110"/>
  <c r="DG46" i="110" s="1"/>
  <c r="DO65" i="110"/>
  <c r="DO45" i="110"/>
  <c r="DO46" i="110" s="1"/>
  <c r="DW65" i="110"/>
  <c r="DW45" i="110"/>
  <c r="DW46" i="110" s="1"/>
  <c r="EE65" i="110"/>
  <c r="EE45" i="110"/>
  <c r="EE46" i="110" s="1"/>
  <c r="EM65" i="110"/>
  <c r="EM45" i="110"/>
  <c r="EM46" i="110" s="1"/>
  <c r="EU65" i="110"/>
  <c r="EU45" i="110"/>
  <c r="EU46" i="110" s="1"/>
  <c r="FC65" i="110"/>
  <c r="FC45" i="110"/>
  <c r="FC46" i="110" s="1"/>
  <c r="FK65" i="110"/>
  <c r="FK45" i="110"/>
  <c r="FK46" i="110" s="1"/>
  <c r="FS65" i="110"/>
  <c r="FS45" i="110"/>
  <c r="FS46" i="110" s="1"/>
  <c r="M31" i="110"/>
  <c r="BN104" i="110"/>
  <c r="CT104" i="110"/>
  <c r="FF104" i="110"/>
  <c r="BM103" i="110"/>
  <c r="CS103" i="110"/>
  <c r="DA103" i="110"/>
  <c r="DI103" i="110"/>
  <c r="DQ103" i="110"/>
  <c r="EO103" i="110"/>
  <c r="FE103" i="110"/>
  <c r="H65" i="110"/>
  <c r="H31" i="110"/>
  <c r="P45" i="110"/>
  <c r="P46" i="110" s="1"/>
  <c r="P65" i="110"/>
  <c r="X65" i="110"/>
  <c r="X45" i="110"/>
  <c r="X46" i="110" s="1"/>
  <c r="AF65" i="110"/>
  <c r="AF45" i="110"/>
  <c r="AF46" i="110" s="1"/>
  <c r="AN45" i="110"/>
  <c r="AN46" i="110" s="1"/>
  <c r="AN65" i="110"/>
  <c r="AV45" i="110"/>
  <c r="AV46" i="110" s="1"/>
  <c r="AV65" i="110"/>
  <c r="BD65" i="110"/>
  <c r="BD45" i="110"/>
  <c r="BD46" i="110" s="1"/>
  <c r="BL65" i="110"/>
  <c r="BL45" i="110"/>
  <c r="BL46" i="110" s="1"/>
  <c r="BT45" i="110"/>
  <c r="BT46" i="110" s="1"/>
  <c r="BT65" i="110"/>
  <c r="CB45" i="110"/>
  <c r="CB46" i="110" s="1"/>
  <c r="CB65" i="110"/>
  <c r="CJ65" i="110"/>
  <c r="CJ45" i="110"/>
  <c r="CJ46" i="110" s="1"/>
  <c r="CR65" i="110"/>
  <c r="CR45" i="110"/>
  <c r="CR46" i="110" s="1"/>
  <c r="CZ45" i="110"/>
  <c r="CZ46" i="110" s="1"/>
  <c r="CZ65" i="110"/>
  <c r="DH45" i="110"/>
  <c r="DH46" i="110" s="1"/>
  <c r="DH65" i="110"/>
  <c r="DP65" i="110"/>
  <c r="DP45" i="110"/>
  <c r="DP46" i="110" s="1"/>
  <c r="DX65" i="110"/>
  <c r="DX45" i="110"/>
  <c r="DX46" i="110" s="1"/>
  <c r="EF45" i="110"/>
  <c r="EF46" i="110" s="1"/>
  <c r="EF65" i="110"/>
  <c r="EN45" i="110"/>
  <c r="EN46" i="110" s="1"/>
  <c r="EN65" i="110"/>
  <c r="EV65" i="110"/>
  <c r="EV45" i="110"/>
  <c r="EV46" i="110" s="1"/>
  <c r="FD65" i="110"/>
  <c r="FD45" i="110"/>
  <c r="FD46" i="110" s="1"/>
  <c r="FL45" i="110"/>
  <c r="FL46" i="110" s="1"/>
  <c r="FL65" i="110"/>
  <c r="FT45" i="110"/>
  <c r="FT46" i="110" s="1"/>
  <c r="FT65" i="110"/>
  <c r="BT33" i="110"/>
  <c r="CJ33" i="110"/>
  <c r="CZ33" i="110"/>
  <c r="DP33" i="110"/>
  <c r="EF33" i="110"/>
  <c r="EV33" i="110"/>
  <c r="CD104" i="110"/>
  <c r="EP104" i="110"/>
  <c r="BU103" i="110"/>
  <c r="DY103" i="110"/>
  <c r="AB31" i="110"/>
  <c r="AB88" i="110" s="1"/>
  <c r="AZ31" i="110"/>
  <c r="AZ88" i="110" s="1"/>
  <c r="BX31" i="110"/>
  <c r="CV31" i="110"/>
  <c r="DT31" i="110"/>
  <c r="EZ31" i="110"/>
  <c r="EZ90" i="110" s="1"/>
  <c r="BO104" i="110"/>
  <c r="CM104" i="110"/>
  <c r="BN103" i="110"/>
  <c r="CD103" i="110"/>
  <c r="DJ103" i="110"/>
  <c r="DZ103" i="110"/>
  <c r="EX103" i="110"/>
  <c r="Q65" i="110"/>
  <c r="Q45" i="110"/>
  <c r="Q46" i="110" s="1"/>
  <c r="Y65" i="110"/>
  <c r="Y45" i="110"/>
  <c r="Y46" i="110" s="1"/>
  <c r="AG65" i="110"/>
  <c r="AG45" i="110"/>
  <c r="AG46" i="110" s="1"/>
  <c r="AO65" i="110"/>
  <c r="AO45" i="110"/>
  <c r="AO46" i="110" s="1"/>
  <c r="AW65" i="110"/>
  <c r="AW45" i="110"/>
  <c r="AW46" i="110" s="1"/>
  <c r="BE65" i="110"/>
  <c r="BE45" i="110"/>
  <c r="BE46" i="110" s="1"/>
  <c r="BM65" i="110"/>
  <c r="BM45" i="110"/>
  <c r="BM46" i="110" s="1"/>
  <c r="BU65" i="110"/>
  <c r="BU45" i="110"/>
  <c r="BU46" i="110" s="1"/>
  <c r="CC65" i="110"/>
  <c r="CC45" i="110"/>
  <c r="CC46" i="110" s="1"/>
  <c r="CK65" i="110"/>
  <c r="CK45" i="110"/>
  <c r="CK46" i="110" s="1"/>
  <c r="CS65" i="110"/>
  <c r="CS45" i="110"/>
  <c r="CS46" i="110" s="1"/>
  <c r="DA65" i="110"/>
  <c r="DA45" i="110"/>
  <c r="DA46" i="110" s="1"/>
  <c r="DI65" i="110"/>
  <c r="DI45" i="110"/>
  <c r="DI46" i="110" s="1"/>
  <c r="DQ65" i="110"/>
  <c r="DQ45" i="110"/>
  <c r="DQ46" i="110" s="1"/>
  <c r="DY65" i="110"/>
  <c r="DY45" i="110"/>
  <c r="DY46" i="110" s="1"/>
  <c r="EG65" i="110"/>
  <c r="EG45" i="110"/>
  <c r="EG46" i="110" s="1"/>
  <c r="EO65" i="110"/>
  <c r="EO45" i="110"/>
  <c r="EO46" i="110" s="1"/>
  <c r="EW65" i="110"/>
  <c r="EW45" i="110"/>
  <c r="EW46" i="110" s="1"/>
  <c r="FE65" i="110"/>
  <c r="FE45" i="110"/>
  <c r="FE46" i="110" s="1"/>
  <c r="FM65" i="110"/>
  <c r="FM45" i="110"/>
  <c r="FM46" i="110" s="1"/>
  <c r="FU65" i="110"/>
  <c r="FU45" i="110"/>
  <c r="FU46" i="110" s="1"/>
  <c r="E31" i="110"/>
  <c r="BF31" i="110"/>
  <c r="CL31" i="110"/>
  <c r="DR31" i="110"/>
  <c r="EX31" i="110"/>
  <c r="EX90" i="110" s="1"/>
  <c r="BY32" i="110"/>
  <c r="CK32" i="110"/>
  <c r="CC103" i="110"/>
  <c r="EW103" i="110"/>
  <c r="AJ31" i="110"/>
  <c r="AJ88" i="110" s="1"/>
  <c r="BH31" i="110"/>
  <c r="CF31" i="110"/>
  <c r="DD31" i="110"/>
  <c r="EB31" i="110"/>
  <c r="EB90" i="110" s="1"/>
  <c r="ER31" i="110"/>
  <c r="ER90" i="110" s="1"/>
  <c r="Z65" i="110"/>
  <c r="Z45" i="110"/>
  <c r="Z46" i="110" s="1"/>
  <c r="AX65" i="110"/>
  <c r="AX45" i="110"/>
  <c r="AX46" i="110" s="1"/>
  <c r="BN65" i="110"/>
  <c r="BN63" i="110" s="1"/>
  <c r="BN45" i="110"/>
  <c r="BN46" i="110" s="1"/>
  <c r="CD65" i="110"/>
  <c r="CD45" i="110"/>
  <c r="CD46" i="110" s="1"/>
  <c r="CT65" i="110"/>
  <c r="CT63" i="110" s="1"/>
  <c r="CT45" i="110"/>
  <c r="CT46" i="110" s="1"/>
  <c r="DJ65" i="110"/>
  <c r="DJ45" i="110"/>
  <c r="DJ46" i="110" s="1"/>
  <c r="DZ65" i="110"/>
  <c r="DZ63" i="110" s="1"/>
  <c r="DZ45" i="110"/>
  <c r="DZ46" i="110" s="1"/>
  <c r="EH65" i="110"/>
  <c r="EH45" i="110"/>
  <c r="EH46" i="110" s="1"/>
  <c r="FF65" i="110"/>
  <c r="FF63" i="110" s="1"/>
  <c r="FF45" i="110"/>
  <c r="FF46" i="110" s="1"/>
  <c r="F31" i="110"/>
  <c r="AL31" i="110"/>
  <c r="AL88" i="110" s="1"/>
  <c r="BR31" i="110"/>
  <c r="CX31" i="110"/>
  <c r="ED31" i="110"/>
  <c r="ED90" i="110" s="1"/>
  <c r="FJ31" i="110"/>
  <c r="FJ90" i="110" s="1"/>
  <c r="BM32" i="110"/>
  <c r="DM32" i="110"/>
  <c r="DY32" i="110"/>
  <c r="EO32" i="110"/>
  <c r="FE32" i="110"/>
  <c r="FE194" i="110" s="1"/>
  <c r="BH33" i="110"/>
  <c r="BX33" i="110"/>
  <c r="CN33" i="110"/>
  <c r="DD33" i="110"/>
  <c r="DT33" i="110"/>
  <c r="EJ33" i="110"/>
  <c r="EZ33" i="110"/>
  <c r="EZ195" i="110" s="1"/>
  <c r="EF68" i="110"/>
  <c r="EF69" i="110" s="1"/>
  <c r="EV68" i="110"/>
  <c r="EV69" i="110" s="1"/>
  <c r="FL68" i="110"/>
  <c r="FL69" i="110" s="1"/>
  <c r="DY68" i="110"/>
  <c r="DY69" i="110" s="1"/>
  <c r="EG68" i="110"/>
  <c r="EG69" i="110" s="1"/>
  <c r="EO68" i="110"/>
  <c r="EO69" i="110" s="1"/>
  <c r="EW68" i="110"/>
  <c r="EW69" i="110" s="1"/>
  <c r="FE68" i="110"/>
  <c r="FE69" i="110" s="1"/>
  <c r="FM68" i="110"/>
  <c r="FM69" i="110" s="1"/>
  <c r="FU68" i="110"/>
  <c r="FU69" i="110" s="1"/>
  <c r="DZ68" i="110"/>
  <c r="DZ69" i="110" s="1"/>
  <c r="EH68" i="110"/>
  <c r="EH69" i="110" s="1"/>
  <c r="EP68" i="110"/>
  <c r="EP69" i="110" s="1"/>
  <c r="EX68" i="110"/>
  <c r="EX69" i="110" s="1"/>
  <c r="FF68" i="110"/>
  <c r="FF69" i="110" s="1"/>
  <c r="FN68" i="110"/>
  <c r="FN69" i="110" s="1"/>
  <c r="FV68" i="110"/>
  <c r="FV69" i="110" s="1"/>
  <c r="EC68" i="110"/>
  <c r="EC69" i="110" s="1"/>
  <c r="EK68" i="110"/>
  <c r="EK69" i="110" s="1"/>
  <c r="ES68" i="110"/>
  <c r="ES69" i="110" s="1"/>
  <c r="FA68" i="110"/>
  <c r="FA69" i="110" s="1"/>
  <c r="FI68" i="110"/>
  <c r="FI69" i="110" s="1"/>
  <c r="FQ68" i="110"/>
  <c r="FQ69" i="110" s="1"/>
  <c r="ED68" i="110"/>
  <c r="ED69" i="110" s="1"/>
  <c r="EL68" i="110"/>
  <c r="EL69" i="110" s="1"/>
  <c r="ET68" i="110"/>
  <c r="ET69" i="110" s="1"/>
  <c r="FB68" i="110"/>
  <c r="FB69" i="110" s="1"/>
  <c r="FJ68" i="110"/>
  <c r="FJ69" i="110" s="1"/>
  <c r="FR68" i="110"/>
  <c r="FR69" i="110" s="1"/>
  <c r="FW67" i="110"/>
  <c r="FW68" i="110" s="1"/>
  <c r="EA68" i="110"/>
  <c r="EA69" i="110" s="1"/>
  <c r="EI68" i="110"/>
  <c r="EI69" i="110" s="1"/>
  <c r="EQ68" i="110"/>
  <c r="EQ69" i="110" s="1"/>
  <c r="EY68" i="110"/>
  <c r="EY69" i="110" s="1"/>
  <c r="FG68" i="110"/>
  <c r="FG69" i="110" s="1"/>
  <c r="FO68" i="110"/>
  <c r="FO69" i="110" s="1"/>
  <c r="EE68" i="110"/>
  <c r="EE69" i="110" s="1"/>
  <c r="EM68" i="110"/>
  <c r="EM69" i="110" s="1"/>
  <c r="EU68" i="110"/>
  <c r="EU69" i="110" s="1"/>
  <c r="FC68" i="110"/>
  <c r="FC69" i="110" s="1"/>
  <c r="FK68" i="110"/>
  <c r="FK69" i="110" s="1"/>
  <c r="FS68" i="110"/>
  <c r="FS69" i="110" s="1"/>
  <c r="FM90" i="110" l="1"/>
  <c r="EU90" i="110"/>
  <c r="FU90" i="110"/>
  <c r="EW90" i="110"/>
  <c r="EG90" i="110"/>
  <c r="FR90" i="110"/>
  <c r="EM90" i="110"/>
  <c r="FI90" i="110"/>
  <c r="ES90" i="110"/>
  <c r="EC90" i="110"/>
  <c r="FQ90" i="110"/>
  <c r="FK90" i="110"/>
  <c r="EE90" i="110"/>
  <c r="FE90" i="110"/>
  <c r="EO90" i="110"/>
  <c r="DY90" i="110"/>
  <c r="FC90" i="110"/>
  <c r="FA90" i="110"/>
  <c r="EK90" i="110"/>
  <c r="ED91" i="110"/>
  <c r="FH93" i="110"/>
  <c r="FH91" i="110"/>
  <c r="FM91" i="110"/>
  <c r="FG93" i="110"/>
  <c r="FG91" i="110"/>
  <c r="EW105" i="110"/>
  <c r="EW91" i="110"/>
  <c r="EG91" i="110"/>
  <c r="EP93" i="110"/>
  <c r="EP91" i="110"/>
  <c r="FN91" i="110"/>
  <c r="FR91" i="110"/>
  <c r="EM105" i="110"/>
  <c r="EM91" i="110"/>
  <c r="FI93" i="110"/>
  <c r="FI91" i="110"/>
  <c r="EC93" i="110"/>
  <c r="EC91" i="110"/>
  <c r="EL93" i="110"/>
  <c r="EL91" i="110"/>
  <c r="FQ91" i="110"/>
  <c r="FT91" i="110"/>
  <c r="FS91" i="110"/>
  <c r="ET91" i="110"/>
  <c r="EI91" i="110"/>
  <c r="FK93" i="110"/>
  <c r="FK91" i="110"/>
  <c r="EE91" i="110"/>
  <c r="FL91" i="110"/>
  <c r="FE91" i="110"/>
  <c r="EO93" i="110"/>
  <c r="EO91" i="110"/>
  <c r="DY94" i="110"/>
  <c r="DY91" i="110"/>
  <c r="FF91" i="110"/>
  <c r="DZ93" i="110"/>
  <c r="DZ91" i="110"/>
  <c r="EB91" i="110"/>
  <c r="EN91" i="110"/>
  <c r="EH93" i="110"/>
  <c r="EH91" i="110"/>
  <c r="EA91" i="110"/>
  <c r="EU91" i="110"/>
  <c r="FU91" i="110"/>
  <c r="EX91" i="110"/>
  <c r="FD93" i="110"/>
  <c r="FD91" i="110"/>
  <c r="EJ91" i="110"/>
  <c r="FO91" i="110"/>
  <c r="FP91" i="110"/>
  <c r="EQ84" i="110"/>
  <c r="EQ91" i="110"/>
  <c r="ES93" i="110"/>
  <c r="ES91" i="110"/>
  <c r="FV93" i="110"/>
  <c r="FV91" i="110"/>
  <c r="EF91" i="110"/>
  <c r="FJ93" i="110"/>
  <c r="FJ91" i="110"/>
  <c r="ER91" i="110"/>
  <c r="EZ91" i="110"/>
  <c r="EM63" i="110"/>
  <c r="DG63" i="110"/>
  <c r="DG72" i="110" s="1"/>
  <c r="CA63" i="110"/>
  <c r="CA62" i="110" s="1"/>
  <c r="AU63" i="110"/>
  <c r="AU72" i="110" s="1"/>
  <c r="O63" i="110"/>
  <c r="EV91" i="110"/>
  <c r="FW91" i="110"/>
  <c r="EY93" i="110"/>
  <c r="EY91" i="110"/>
  <c r="FC93" i="110"/>
  <c r="FC91" i="110"/>
  <c r="FA93" i="110"/>
  <c r="FA91" i="110"/>
  <c r="EK91" i="110"/>
  <c r="FB91" i="110"/>
  <c r="Z63" i="110"/>
  <c r="Z72" i="110" s="1"/>
  <c r="DC63" i="110"/>
  <c r="DS85" i="110"/>
  <c r="FD103" i="110"/>
  <c r="FG103" i="110"/>
  <c r="O89" i="110"/>
  <c r="DY93" i="110"/>
  <c r="DY89" i="110"/>
  <c r="CH63" i="110"/>
  <c r="CH62" i="110" s="1"/>
  <c r="ED88" i="110"/>
  <c r="ED93" i="110"/>
  <c r="EB88" i="110"/>
  <c r="EB93" i="110"/>
  <c r="EV88" i="110"/>
  <c r="EV93" i="110"/>
  <c r="FN88" i="110"/>
  <c r="FN93" i="110"/>
  <c r="FO88" i="110"/>
  <c r="FO93" i="110"/>
  <c r="FP88" i="110"/>
  <c r="FP93" i="110"/>
  <c r="FR88" i="110"/>
  <c r="FR93" i="110"/>
  <c r="EQ88" i="110"/>
  <c r="EQ93" i="110"/>
  <c r="EM88" i="110"/>
  <c r="EM93" i="110"/>
  <c r="EX88" i="110"/>
  <c r="EX93" i="110"/>
  <c r="EF88" i="110"/>
  <c r="EF93" i="110"/>
  <c r="FQ88" i="110"/>
  <c r="FQ93" i="110"/>
  <c r="FT88" i="110"/>
  <c r="FT93" i="110"/>
  <c r="FS88" i="110"/>
  <c r="FS93" i="110"/>
  <c r="ET88" i="110"/>
  <c r="ET93" i="110"/>
  <c r="EI88" i="110"/>
  <c r="EI93" i="110"/>
  <c r="EE88" i="110"/>
  <c r="EE93" i="110"/>
  <c r="FL88" i="110"/>
  <c r="FL93" i="110"/>
  <c r="FE88" i="110"/>
  <c r="FE93" i="110"/>
  <c r="DF105" i="110"/>
  <c r="EZ88" i="110"/>
  <c r="EZ93" i="110"/>
  <c r="EJ88" i="110"/>
  <c r="EJ93" i="110"/>
  <c r="FW88" i="110"/>
  <c r="FW93" i="110"/>
  <c r="EK88" i="110"/>
  <c r="EK93" i="110"/>
  <c r="FF89" i="110"/>
  <c r="FF93" i="110"/>
  <c r="ER88" i="110"/>
  <c r="ER93" i="110"/>
  <c r="EN88" i="110"/>
  <c r="EN93" i="110"/>
  <c r="FM88" i="110"/>
  <c r="FM93" i="110"/>
  <c r="EA88" i="110"/>
  <c r="EA93" i="110"/>
  <c r="EU88" i="110"/>
  <c r="EU93" i="110"/>
  <c r="FU88" i="110"/>
  <c r="FU93" i="110"/>
  <c r="EW88" i="110"/>
  <c r="EW93" i="110"/>
  <c r="EG88" i="110"/>
  <c r="EG93" i="110"/>
  <c r="FB88" i="110"/>
  <c r="FB93" i="110"/>
  <c r="BW104" i="110"/>
  <c r="DS103" i="110"/>
  <c r="FE189" i="110"/>
  <c r="FE190" i="110" s="1"/>
  <c r="FE191" i="110" s="1"/>
  <c r="BZ63" i="110"/>
  <c r="BZ62" i="110" s="1"/>
  <c r="AT63" i="110"/>
  <c r="AT62" i="110" s="1"/>
  <c r="EL63" i="110"/>
  <c r="EL72" i="110" s="1"/>
  <c r="DF63" i="110"/>
  <c r="DF72" i="110" s="1"/>
  <c r="EY63" i="110"/>
  <c r="EY72" i="110" s="1"/>
  <c r="DS63" i="110"/>
  <c r="DS72" i="110" s="1"/>
  <c r="FV63" i="110"/>
  <c r="FV62" i="110" s="1"/>
  <c r="EH105" i="110"/>
  <c r="EH88" i="110"/>
  <c r="FG193" i="110"/>
  <c r="FG88" i="110"/>
  <c r="W88" i="110"/>
  <c r="FA193" i="110"/>
  <c r="FA88" i="110"/>
  <c r="AS88" i="110"/>
  <c r="AC88" i="110"/>
  <c r="EP89" i="110"/>
  <c r="EP88" i="110"/>
  <c r="R88" i="110"/>
  <c r="V88" i="110"/>
  <c r="Z88" i="110"/>
  <c r="Y88" i="110"/>
  <c r="FV105" i="110"/>
  <c r="FV88" i="110"/>
  <c r="EL89" i="110"/>
  <c r="EL88" i="110"/>
  <c r="BZ105" i="110"/>
  <c r="AT89" i="110"/>
  <c r="AT88" i="110"/>
  <c r="FJ193" i="110"/>
  <c r="FJ88" i="110"/>
  <c r="FK193" i="110"/>
  <c r="FK88" i="110"/>
  <c r="FI88" i="110"/>
  <c r="ES88" i="110"/>
  <c r="EC105" i="110"/>
  <c r="EC88" i="110"/>
  <c r="CW105" i="110"/>
  <c r="BQ105" i="110"/>
  <c r="BA88" i="110"/>
  <c r="AK88" i="110"/>
  <c r="U88" i="110"/>
  <c r="FF193" i="110"/>
  <c r="FF88" i="110"/>
  <c r="DZ89" i="110"/>
  <c r="DZ88" i="110"/>
  <c r="DO105" i="110"/>
  <c r="FD193" i="110"/>
  <c r="FD88" i="110"/>
  <c r="FH193" i="110"/>
  <c r="FH88" i="110"/>
  <c r="EY89" i="110"/>
  <c r="EY88" i="110"/>
  <c r="FC193" i="110"/>
  <c r="FC88" i="110"/>
  <c r="DW105" i="110"/>
  <c r="CQ105" i="110"/>
  <c r="AE88" i="110"/>
  <c r="EO105" i="110"/>
  <c r="EO88" i="110"/>
  <c r="DY105" i="110"/>
  <c r="DY88" i="110"/>
  <c r="DI105" i="110"/>
  <c r="CS105" i="110"/>
  <c r="CC105" i="110"/>
  <c r="BM105" i="110"/>
  <c r="AW88" i="110"/>
  <c r="Q88" i="110"/>
  <c r="BJ105" i="110"/>
  <c r="FA104" i="110"/>
  <c r="EL105" i="110"/>
  <c r="FI63" i="110"/>
  <c r="FI62" i="110" s="1"/>
  <c r="ES63" i="110"/>
  <c r="ES72" i="110" s="1"/>
  <c r="EC63" i="110"/>
  <c r="EC62" i="110" s="1"/>
  <c r="DM63" i="110"/>
  <c r="DM72" i="110" s="1"/>
  <c r="CW63" i="110"/>
  <c r="CW62" i="110" s="1"/>
  <c r="CG63" i="110"/>
  <c r="CG72" i="110" s="1"/>
  <c r="BQ63" i="110"/>
  <c r="BQ62" i="110" s="1"/>
  <c r="BA63" i="110"/>
  <c r="BA72" i="110" s="1"/>
  <c r="AK63" i="110"/>
  <c r="AK72" i="110" s="1"/>
  <c r="U63" i="110"/>
  <c r="U72" i="110" s="1"/>
  <c r="DM105" i="110"/>
  <c r="FH85" i="110"/>
  <c r="FI85" i="110" s="1"/>
  <c r="FJ85" i="110" s="1"/>
  <c r="FB103" i="110"/>
  <c r="U89" i="110"/>
  <c r="EE103" i="110"/>
  <c r="FH104" i="110"/>
  <c r="EY105" i="110"/>
  <c r="DS105" i="110"/>
  <c r="ED89" i="110"/>
  <c r="ER89" i="110"/>
  <c r="FB191" i="110"/>
  <c r="CE104" i="110"/>
  <c r="ES105" i="110"/>
  <c r="CG105" i="110"/>
  <c r="FK103" i="110"/>
  <c r="FK195" i="110"/>
  <c r="FW89" i="110"/>
  <c r="FW193" i="110"/>
  <c r="FW189" i="110"/>
  <c r="FW190" i="110" s="1"/>
  <c r="FW191" i="110" s="1"/>
  <c r="FV103" i="110"/>
  <c r="FV195" i="110"/>
  <c r="FW104" i="110"/>
  <c r="FW194" i="110"/>
  <c r="FI189" i="110"/>
  <c r="FI190" i="110" s="1"/>
  <c r="FI191" i="110" s="1"/>
  <c r="FI193" i="110"/>
  <c r="FB193" i="110"/>
  <c r="FM193" i="110"/>
  <c r="FM189" i="110"/>
  <c r="FM190" i="110" s="1"/>
  <c r="FM191" i="110" s="1"/>
  <c r="FN104" i="110"/>
  <c r="FN194" i="110"/>
  <c r="FO195" i="110"/>
  <c r="FQ103" i="110"/>
  <c r="FQ195" i="110"/>
  <c r="FP103" i="110"/>
  <c r="FP195" i="110"/>
  <c r="FR103" i="110"/>
  <c r="FR195" i="110"/>
  <c r="FT194" i="110"/>
  <c r="FS104" i="110"/>
  <c r="FS194" i="110"/>
  <c r="FC86" i="110"/>
  <c r="FD86" i="110" s="1"/>
  <c r="FC195" i="110"/>
  <c r="FW103" i="110"/>
  <c r="FW195" i="110"/>
  <c r="FF103" i="110"/>
  <c r="FF195" i="110"/>
  <c r="FL103" i="110"/>
  <c r="FL195" i="110"/>
  <c r="FL84" i="110"/>
  <c r="FL193" i="110"/>
  <c r="FL189" i="110"/>
  <c r="FL190" i="110" s="1"/>
  <c r="FL191" i="110" s="1"/>
  <c r="FD104" i="110"/>
  <c r="FD194" i="110"/>
  <c r="FE193" i="110"/>
  <c r="AG89" i="110"/>
  <c r="AX89" i="110"/>
  <c r="FJ103" i="110"/>
  <c r="FJ195" i="110"/>
  <c r="FV104" i="110"/>
  <c r="FV194" i="110"/>
  <c r="EZ89" i="110"/>
  <c r="EZ193" i="110"/>
  <c r="FM103" i="110"/>
  <c r="FM195" i="110"/>
  <c r="FN193" i="110"/>
  <c r="FN189" i="110"/>
  <c r="FN190" i="110" s="1"/>
  <c r="FN191" i="110" s="1"/>
  <c r="FO193" i="110"/>
  <c r="FO189" i="110"/>
  <c r="FO190" i="110" s="1"/>
  <c r="FO191" i="110" s="1"/>
  <c r="FQ104" i="110"/>
  <c r="FQ194" i="110"/>
  <c r="FP193" i="110"/>
  <c r="FP189" i="110"/>
  <c r="FP190" i="110" s="1"/>
  <c r="FP191" i="110" s="1"/>
  <c r="FR193" i="110"/>
  <c r="FR189" i="110"/>
  <c r="FR190" i="110" s="1"/>
  <c r="FR191" i="110" s="1"/>
  <c r="FT195" i="110"/>
  <c r="FS103" i="110"/>
  <c r="FS195" i="110"/>
  <c r="FK104" i="110"/>
  <c r="FK194" i="110"/>
  <c r="FU104" i="110"/>
  <c r="FU194" i="110"/>
  <c r="FV193" i="110"/>
  <c r="FV189" i="110"/>
  <c r="FV190" i="110" s="1"/>
  <c r="FV191" i="110" s="1"/>
  <c r="FJ104" i="110"/>
  <c r="FJ194" i="110"/>
  <c r="FM104" i="110"/>
  <c r="FM194" i="110"/>
  <c r="FN103" i="110"/>
  <c r="FN195" i="110"/>
  <c r="FO194" i="110"/>
  <c r="FQ193" i="110"/>
  <c r="FQ189" i="110"/>
  <c r="FQ190" i="110" s="1"/>
  <c r="FQ191" i="110" s="1"/>
  <c r="FP104" i="110"/>
  <c r="FP194" i="110"/>
  <c r="FR104" i="110"/>
  <c r="FR194" i="110"/>
  <c r="FT193" i="110"/>
  <c r="FT189" i="110"/>
  <c r="FT190" i="110" s="1"/>
  <c r="FT191" i="110" s="1"/>
  <c r="FS193" i="110"/>
  <c r="FS189" i="110"/>
  <c r="FS190" i="110" s="1"/>
  <c r="FS191" i="110" s="1"/>
  <c r="FC85" i="110"/>
  <c r="FD85" i="110" s="1"/>
  <c r="FC194" i="110"/>
  <c r="FI104" i="110"/>
  <c r="FI194" i="110"/>
  <c r="FL104" i="110"/>
  <c r="FL194" i="110"/>
  <c r="FU193" i="110"/>
  <c r="FU189" i="110"/>
  <c r="FU190" i="110" s="1"/>
  <c r="FU191" i="110" s="1"/>
  <c r="EB89" i="110"/>
  <c r="AK89" i="110"/>
  <c r="AE89" i="110"/>
  <c r="BZ104" i="110"/>
  <c r="EQ86" i="110"/>
  <c r="ER86" i="110" s="1"/>
  <c r="C63" i="110"/>
  <c r="C72" i="110" s="1"/>
  <c r="FF191" i="110"/>
  <c r="DV105" i="110"/>
  <c r="FH89" i="110"/>
  <c r="EB104" i="110"/>
  <c r="DX104" i="110"/>
  <c r="FE63" i="110"/>
  <c r="FE72" i="110" s="1"/>
  <c r="EO63" i="110"/>
  <c r="EO72" i="110" s="1"/>
  <c r="DY63" i="110"/>
  <c r="DY72" i="110" s="1"/>
  <c r="DI63" i="110"/>
  <c r="DI72" i="110" s="1"/>
  <c r="CS63" i="110"/>
  <c r="CS72" i="110" s="1"/>
  <c r="CC63" i="110"/>
  <c r="CC62" i="110" s="1"/>
  <c r="BM63" i="110"/>
  <c r="BM72" i="110" s="1"/>
  <c r="AW63" i="110"/>
  <c r="AW72" i="110" s="1"/>
  <c r="AG63" i="110"/>
  <c r="AG62" i="110" s="1"/>
  <c r="AG71" i="110" s="1"/>
  <c r="Q63" i="110"/>
  <c r="Q72" i="110" s="1"/>
  <c r="I32" i="110"/>
  <c r="FD89" i="110"/>
  <c r="FC103" i="110"/>
  <c r="DJ105" i="110"/>
  <c r="EP105" i="110"/>
  <c r="CD105" i="110"/>
  <c r="FE105" i="110"/>
  <c r="Q89" i="110"/>
  <c r="EN85" i="110"/>
  <c r="DJ63" i="110"/>
  <c r="DJ62" i="110" s="1"/>
  <c r="CD63" i="110"/>
  <c r="CD62" i="110" s="1"/>
  <c r="AX63" i="110"/>
  <c r="AX72" i="110" s="1"/>
  <c r="EN89" i="110"/>
  <c r="FL86" i="110"/>
  <c r="R89" i="110"/>
  <c r="AO89" i="110"/>
  <c r="FV89" i="110"/>
  <c r="EX89" i="110"/>
  <c r="FL63" i="110"/>
  <c r="FL62" i="110" s="1"/>
  <c r="FG63" i="110"/>
  <c r="FG72" i="110" s="1"/>
  <c r="EA63" i="110"/>
  <c r="EA72" i="110" s="1"/>
  <c r="DK63" i="110"/>
  <c r="DK72" i="110" s="1"/>
  <c r="EP63" i="110"/>
  <c r="EP72" i="110" s="1"/>
  <c r="R63" i="110"/>
  <c r="R72" i="110" s="1"/>
  <c r="DX86" i="110"/>
  <c r="EH89" i="110"/>
  <c r="ES89" i="110"/>
  <c r="EZ104" i="110"/>
  <c r="EZ85" i="110"/>
  <c r="FA85" i="110" s="1"/>
  <c r="EK89" i="110"/>
  <c r="EJ89" i="110"/>
  <c r="FN105" i="110"/>
  <c r="FN89" i="110"/>
  <c r="FR105" i="110"/>
  <c r="FR89" i="110"/>
  <c r="EI89" i="110"/>
  <c r="EE89" i="110"/>
  <c r="EE105" i="110"/>
  <c r="CY105" i="110"/>
  <c r="EV85" i="110"/>
  <c r="EW85" i="110" s="1"/>
  <c r="EX85" i="110" s="1"/>
  <c r="EV104" i="110"/>
  <c r="AS89" i="110"/>
  <c r="EE84" i="110"/>
  <c r="BS105" i="110"/>
  <c r="EK105" i="110"/>
  <c r="DE105" i="110"/>
  <c r="BI105" i="110"/>
  <c r="FA89" i="110"/>
  <c r="FA189" i="110"/>
  <c r="FA190" i="110" s="1"/>
  <c r="FA191" i="110" s="1"/>
  <c r="EJ85" i="110"/>
  <c r="EK85" i="110" s="1"/>
  <c r="EL85" i="110" s="1"/>
  <c r="FO105" i="110"/>
  <c r="FO89" i="110"/>
  <c r="FP105" i="110"/>
  <c r="FP89" i="110"/>
  <c r="K32" i="110"/>
  <c r="K63" i="110"/>
  <c r="K72" i="110" s="1"/>
  <c r="CM105" i="110"/>
  <c r="EQ104" i="110"/>
  <c r="EQ85" i="110"/>
  <c r="FK105" i="110"/>
  <c r="FK89" i="110"/>
  <c r="FK189" i="110"/>
  <c r="FK190" i="110" s="1"/>
  <c r="FK191" i="110" s="1"/>
  <c r="AM89" i="110"/>
  <c r="FU89" i="110"/>
  <c r="FU105" i="110"/>
  <c r="EI63" i="110"/>
  <c r="EI72" i="110" s="1"/>
  <c r="CM63" i="110"/>
  <c r="CM62" i="110" s="1"/>
  <c r="FA105" i="110"/>
  <c r="DU105" i="110"/>
  <c r="CO105" i="110"/>
  <c r="BY105" i="110"/>
  <c r="FQ105" i="110"/>
  <c r="FQ89" i="110"/>
  <c r="FT105" i="110"/>
  <c r="FT89" i="110"/>
  <c r="FS105" i="110"/>
  <c r="FS89" i="110"/>
  <c r="EN103" i="110"/>
  <c r="EN86" i="110"/>
  <c r="ET89" i="110"/>
  <c r="ET105" i="110"/>
  <c r="DS84" i="110"/>
  <c r="FC89" i="110"/>
  <c r="FC84" i="110"/>
  <c r="FC105" i="110"/>
  <c r="BK105" i="110"/>
  <c r="FU63" i="110"/>
  <c r="FU72" i="110" s="1"/>
  <c r="FK63" i="110"/>
  <c r="FK72" i="110" s="1"/>
  <c r="EE63" i="110"/>
  <c r="EE72" i="110" s="1"/>
  <c r="CY63" i="110"/>
  <c r="CY62" i="110" s="1"/>
  <c r="CY71" i="110" s="1"/>
  <c r="BS63" i="110"/>
  <c r="BS72" i="110" s="1"/>
  <c r="AM63" i="110"/>
  <c r="AM72" i="110" s="1"/>
  <c r="FC104" i="110"/>
  <c r="EV89" i="110"/>
  <c r="FC189" i="110"/>
  <c r="FC190" i="110" s="1"/>
  <c r="FC191" i="110" s="1"/>
  <c r="EI105" i="110"/>
  <c r="DN105" i="110"/>
  <c r="FG105" i="110"/>
  <c r="FG89" i="110"/>
  <c r="EA89" i="110"/>
  <c r="EU105" i="110"/>
  <c r="EU89" i="110"/>
  <c r="FI105" i="110"/>
  <c r="FI89" i="110"/>
  <c r="EC89" i="110"/>
  <c r="EW89" i="110"/>
  <c r="EG89" i="110"/>
  <c r="CK105" i="110"/>
  <c r="BE105" i="110"/>
  <c r="FJ105" i="110"/>
  <c r="FJ89" i="110"/>
  <c r="AC89" i="110"/>
  <c r="EH63" i="110"/>
  <c r="EH62" i="110" s="1"/>
  <c r="FC63" i="110"/>
  <c r="FC72" i="110" s="1"/>
  <c r="DW63" i="110"/>
  <c r="DW72" i="110" s="1"/>
  <c r="CQ63" i="110"/>
  <c r="CQ72" i="110" s="1"/>
  <c r="BK63" i="110"/>
  <c r="BK62" i="110" s="1"/>
  <c r="AE63" i="110"/>
  <c r="AE72" i="110" s="1"/>
  <c r="DN63" i="110"/>
  <c r="DN62" i="110" s="1"/>
  <c r="EF89" i="110"/>
  <c r="FA63" i="110"/>
  <c r="FA62" i="110" s="1"/>
  <c r="EK63" i="110"/>
  <c r="EK72" i="110" s="1"/>
  <c r="DU63" i="110"/>
  <c r="DU72" i="110" s="1"/>
  <c r="DE63" i="110"/>
  <c r="DE72" i="110" s="1"/>
  <c r="CO63" i="110"/>
  <c r="CO72" i="110" s="1"/>
  <c r="BY63" i="110"/>
  <c r="BY72" i="110" s="1"/>
  <c r="BI63" i="110"/>
  <c r="BI72" i="110" s="1"/>
  <c r="AS63" i="110"/>
  <c r="AS72" i="110" s="1"/>
  <c r="AC63" i="110"/>
  <c r="AC72" i="110" s="1"/>
  <c r="FM105" i="110"/>
  <c r="FM89" i="110"/>
  <c r="EQ89" i="110"/>
  <c r="EM89" i="110"/>
  <c r="FL105" i="110"/>
  <c r="FL89" i="110"/>
  <c r="FE89" i="110"/>
  <c r="EO89" i="110"/>
  <c r="N33" i="110"/>
  <c r="EU63" i="110"/>
  <c r="EU72" i="110" s="1"/>
  <c r="DO63" i="110"/>
  <c r="DO62" i="110" s="1"/>
  <c r="CI63" i="110"/>
  <c r="CI72" i="110" s="1"/>
  <c r="BC63" i="110"/>
  <c r="BC62" i="110" s="1"/>
  <c r="W63" i="110"/>
  <c r="W72" i="110" s="1"/>
  <c r="Y89" i="110"/>
  <c r="V63" i="110"/>
  <c r="V62" i="110" s="1"/>
  <c r="EM104" i="110"/>
  <c r="FN63" i="110"/>
  <c r="FN72" i="110" s="1"/>
  <c r="BQ104" i="110"/>
  <c r="I63" i="110"/>
  <c r="I72" i="110" s="1"/>
  <c r="CI105" i="110"/>
  <c r="BC105" i="110"/>
  <c r="V89" i="110"/>
  <c r="EA105" i="110"/>
  <c r="FL85" i="110"/>
  <c r="FM85" i="110" s="1"/>
  <c r="EW63" i="110"/>
  <c r="EW72" i="110" s="1"/>
  <c r="EG63" i="110"/>
  <c r="EG62" i="110" s="1"/>
  <c r="DQ63" i="110"/>
  <c r="DQ62" i="110" s="1"/>
  <c r="DA63" i="110"/>
  <c r="DA62" i="110" s="1"/>
  <c r="CK63" i="110"/>
  <c r="CK72" i="110" s="1"/>
  <c r="BU63" i="110"/>
  <c r="BU62" i="110" s="1"/>
  <c r="BE63" i="110"/>
  <c r="BE72" i="110" s="1"/>
  <c r="AO63" i="110"/>
  <c r="AO72" i="110" s="1"/>
  <c r="Y63" i="110"/>
  <c r="Y72" i="110" s="1"/>
  <c r="FG104" i="110"/>
  <c r="N63" i="110"/>
  <c r="N72" i="110" s="1"/>
  <c r="EG105" i="110"/>
  <c r="DA105" i="110"/>
  <c r="BU105" i="110"/>
  <c r="W89" i="110"/>
  <c r="FG189" i="110"/>
  <c r="FG190" i="110" s="1"/>
  <c r="FG191" i="110" s="1"/>
  <c r="DK105" i="110"/>
  <c r="DP85" i="110"/>
  <c r="CW104" i="110"/>
  <c r="C32" i="110"/>
  <c r="FW105" i="110"/>
  <c r="EF86" i="110"/>
  <c r="FT85" i="110"/>
  <c r="FU85" i="110" s="1"/>
  <c r="FV85" i="110" s="1"/>
  <c r="FT104" i="110"/>
  <c r="FT86" i="110"/>
  <c r="FT103" i="110"/>
  <c r="Z89" i="110"/>
  <c r="BO72" i="110"/>
  <c r="BO62" i="110"/>
  <c r="BO71" i="110" s="1"/>
  <c r="CE72" i="110"/>
  <c r="CE62" i="110"/>
  <c r="CE71" i="110" s="1"/>
  <c r="FW63" i="110"/>
  <c r="FW62" i="110" s="1"/>
  <c r="EQ72" i="110"/>
  <c r="EQ62" i="110"/>
  <c r="EQ71" i="110" s="1"/>
  <c r="FW69" i="110"/>
  <c r="FQ63" i="110"/>
  <c r="FQ62" i="110" s="1"/>
  <c r="ET63" i="110"/>
  <c r="FO86" i="110"/>
  <c r="FP86" i="110" s="1"/>
  <c r="FO103" i="110"/>
  <c r="FO85" i="110"/>
  <c r="FO104" i="110"/>
  <c r="FT63" i="110"/>
  <c r="FT72" i="110" s="1"/>
  <c r="FS63" i="110"/>
  <c r="FS72" i="110" s="1"/>
  <c r="FR63" i="110"/>
  <c r="FR62" i="110" s="1"/>
  <c r="FT84" i="110"/>
  <c r="FP63" i="110"/>
  <c r="FP72" i="110" s="1"/>
  <c r="FO63" i="110"/>
  <c r="FO72" i="110" s="1"/>
  <c r="FO84" i="110"/>
  <c r="FM63" i="110"/>
  <c r="FM62" i="110" s="1"/>
  <c r="CD72" i="110"/>
  <c r="CW72" i="110"/>
  <c r="BW72" i="110"/>
  <c r="BW62" i="110"/>
  <c r="AQ72" i="110"/>
  <c r="AQ62" i="110"/>
  <c r="AQ71" i="110" s="1"/>
  <c r="CP72" i="110"/>
  <c r="CP62" i="110"/>
  <c r="DZ72" i="110"/>
  <c r="DZ62" i="110"/>
  <c r="BN72" i="110"/>
  <c r="BN62" i="110"/>
  <c r="CS62" i="110"/>
  <c r="AG72" i="110"/>
  <c r="BG72" i="110"/>
  <c r="BG62" i="110"/>
  <c r="DV72" i="110"/>
  <c r="DV62" i="110"/>
  <c r="FF72" i="110"/>
  <c r="FF62" i="110"/>
  <c r="CT72" i="110"/>
  <c r="CT62" i="110"/>
  <c r="EM72" i="110"/>
  <c r="EM62" i="110"/>
  <c r="DG62" i="110"/>
  <c r="CA72" i="110"/>
  <c r="O72" i="110"/>
  <c r="O62" i="110"/>
  <c r="CH72" i="110"/>
  <c r="DC72" i="110"/>
  <c r="DC62" i="110"/>
  <c r="AH72" i="110"/>
  <c r="AH62" i="110"/>
  <c r="FB72" i="110"/>
  <c r="FB62" i="110"/>
  <c r="DD105" i="110"/>
  <c r="DD63" i="110"/>
  <c r="BH103" i="110"/>
  <c r="CF105" i="110"/>
  <c r="CF63" i="110"/>
  <c r="BD104" i="110"/>
  <c r="BP103" i="110"/>
  <c r="X89" i="110"/>
  <c r="X63" i="110"/>
  <c r="X72" i="110" s="1"/>
  <c r="FE104" i="110"/>
  <c r="BR105" i="110"/>
  <c r="BR63" i="110"/>
  <c r="CU62" i="110"/>
  <c r="BH105" i="110"/>
  <c r="BH63" i="110"/>
  <c r="DR105" i="110"/>
  <c r="DR63" i="110"/>
  <c r="CJ105" i="110"/>
  <c r="CJ63" i="110"/>
  <c r="CG104" i="110"/>
  <c r="EN105" i="110"/>
  <c r="EN84" i="110"/>
  <c r="EN63" i="110"/>
  <c r="AP89" i="110"/>
  <c r="AP63" i="110"/>
  <c r="T89" i="110"/>
  <c r="T63" i="110"/>
  <c r="EZ103" i="110"/>
  <c r="EZ86" i="110"/>
  <c r="EZ105" i="110"/>
  <c r="EZ189" i="110"/>
  <c r="EZ190" i="110" s="1"/>
  <c r="EZ191" i="110" s="1"/>
  <c r="EZ84" i="110"/>
  <c r="EZ63" i="110"/>
  <c r="EV103" i="110"/>
  <c r="EV86" i="110"/>
  <c r="BL105" i="110"/>
  <c r="BL63" i="110"/>
  <c r="FH103" i="110"/>
  <c r="FH86" i="110"/>
  <c r="DP105" i="110"/>
  <c r="DP84" i="110"/>
  <c r="DP63" i="110"/>
  <c r="J63" i="110"/>
  <c r="J72" i="110" s="1"/>
  <c r="J33" i="110"/>
  <c r="J32" i="110"/>
  <c r="G63" i="110"/>
  <c r="G72" i="110" s="1"/>
  <c r="G32" i="110"/>
  <c r="G33" i="110"/>
  <c r="AA62" i="110"/>
  <c r="AL89" i="110"/>
  <c r="AL63" i="110"/>
  <c r="EJ103" i="110"/>
  <c r="EJ86" i="110"/>
  <c r="DT105" i="110"/>
  <c r="DT63" i="110"/>
  <c r="EF103" i="110"/>
  <c r="AN89" i="110"/>
  <c r="AN63" i="110"/>
  <c r="AN72" i="110" s="1"/>
  <c r="ER103" i="110"/>
  <c r="CR105" i="110"/>
  <c r="CR63" i="110"/>
  <c r="EV105" i="110"/>
  <c r="EV84" i="110"/>
  <c r="EV63" i="110"/>
  <c r="FH105" i="110"/>
  <c r="FH189" i="110"/>
  <c r="FH190" i="110" s="1"/>
  <c r="FH191" i="110" s="1"/>
  <c r="FH84" i="110"/>
  <c r="FH63" i="110"/>
  <c r="BJ62" i="110"/>
  <c r="AY62" i="110"/>
  <c r="AY71" i="110" s="1"/>
  <c r="CL105" i="110"/>
  <c r="CL63" i="110"/>
  <c r="DY104" i="110"/>
  <c r="BF105" i="110"/>
  <c r="BF63" i="110"/>
  <c r="DM104" i="110"/>
  <c r="CV105" i="110"/>
  <c r="CV63" i="110"/>
  <c r="DP103" i="110"/>
  <c r="DP86" i="110"/>
  <c r="H63" i="110"/>
  <c r="H72" i="110" s="1"/>
  <c r="H33" i="110"/>
  <c r="H32" i="110"/>
  <c r="BT105" i="110"/>
  <c r="BT63" i="110"/>
  <c r="EO104" i="110"/>
  <c r="AJ89" i="110"/>
  <c r="AJ63" i="110"/>
  <c r="F63" i="110"/>
  <c r="F72" i="110" s="1"/>
  <c r="F33" i="110"/>
  <c r="F32" i="110"/>
  <c r="DT103" i="110"/>
  <c r="E63" i="110"/>
  <c r="E72" i="110" s="1"/>
  <c r="E33" i="110"/>
  <c r="E32" i="110"/>
  <c r="P89" i="110"/>
  <c r="P63" i="110"/>
  <c r="P72" i="110" s="1"/>
  <c r="EB103" i="110"/>
  <c r="EB86" i="110"/>
  <c r="DX105" i="110"/>
  <c r="DX84" i="110"/>
  <c r="DX63" i="110"/>
  <c r="L63" i="110"/>
  <c r="L72" i="110" s="1"/>
  <c r="L33" i="110"/>
  <c r="L32" i="110"/>
  <c r="EJ105" i="110"/>
  <c r="EJ84" i="110"/>
  <c r="EJ63" i="110"/>
  <c r="DD103" i="110"/>
  <c r="BM104" i="110"/>
  <c r="ER105" i="110"/>
  <c r="ER63" i="110"/>
  <c r="BX105" i="110"/>
  <c r="BX63" i="110"/>
  <c r="CZ103" i="110"/>
  <c r="AU62" i="110"/>
  <c r="DL103" i="110"/>
  <c r="AV89" i="110"/>
  <c r="AV63" i="110"/>
  <c r="AV72" i="110" s="1"/>
  <c r="CZ105" i="110"/>
  <c r="CZ63" i="110"/>
  <c r="DL105" i="110"/>
  <c r="DL63" i="110"/>
  <c r="AI62" i="110"/>
  <c r="AI71" i="110" s="1"/>
  <c r="FJ189" i="110"/>
  <c r="FJ190" i="110" s="1"/>
  <c r="FJ191" i="110" s="1"/>
  <c r="FJ63" i="110"/>
  <c r="AZ89" i="110"/>
  <c r="AZ63" i="110"/>
  <c r="AZ72" i="110" s="1"/>
  <c r="CJ103" i="110"/>
  <c r="M63" i="110"/>
  <c r="M72" i="110" s="1"/>
  <c r="M33" i="110"/>
  <c r="M32" i="110"/>
  <c r="BB63" i="110"/>
  <c r="FD105" i="110"/>
  <c r="FD189" i="110"/>
  <c r="FD190" i="110" s="1"/>
  <c r="FD191" i="110" s="1"/>
  <c r="FD63" i="110"/>
  <c r="CV103" i="110"/>
  <c r="AF89" i="110"/>
  <c r="AF63" i="110"/>
  <c r="DE104" i="110"/>
  <c r="CB105" i="110"/>
  <c r="CB63" i="110"/>
  <c r="D63" i="110"/>
  <c r="D72" i="110" s="1"/>
  <c r="D33" i="110"/>
  <c r="D32" i="110"/>
  <c r="BE103" i="110"/>
  <c r="CN105" i="110"/>
  <c r="CN63" i="110"/>
  <c r="AD62" i="110"/>
  <c r="AA89" i="110"/>
  <c r="CN103" i="110"/>
  <c r="EB105" i="110"/>
  <c r="EB84" i="110"/>
  <c r="EB63" i="110"/>
  <c r="ED105" i="110"/>
  <c r="ED63" i="110"/>
  <c r="BY104" i="110"/>
  <c r="AB89" i="110"/>
  <c r="AB63" i="110"/>
  <c r="AB72" i="110" s="1"/>
  <c r="BT103" i="110"/>
  <c r="EF105" i="110"/>
  <c r="EF63" i="110"/>
  <c r="CF103" i="110"/>
  <c r="DB105" i="110"/>
  <c r="DB63" i="110"/>
  <c r="EF85" i="110"/>
  <c r="BD105" i="110"/>
  <c r="BD63" i="110"/>
  <c r="BD72" i="110" s="1"/>
  <c r="BP105" i="110"/>
  <c r="BP63" i="110"/>
  <c r="AW89" i="110"/>
  <c r="S62" i="110"/>
  <c r="S71" i="110" s="1"/>
  <c r="CK104" i="110"/>
  <c r="BX103" i="110"/>
  <c r="CX105" i="110"/>
  <c r="CX63" i="110"/>
  <c r="EX105" i="110"/>
  <c r="EX63" i="110"/>
  <c r="DH105" i="110"/>
  <c r="DH63" i="110"/>
  <c r="BV105" i="110"/>
  <c r="BV63" i="110"/>
  <c r="AR89" i="110"/>
  <c r="AR63" i="110"/>
  <c r="AR72" i="110" s="1"/>
  <c r="BA89" i="110"/>
  <c r="Z62" i="110" l="1"/>
  <c r="FE62" i="110"/>
  <c r="ER84" i="110"/>
  <c r="EP62" i="110"/>
  <c r="EP71" i="110" s="1"/>
  <c r="ER85" i="110"/>
  <c r="FP85" i="110"/>
  <c r="V72" i="110"/>
  <c r="Q62" i="110"/>
  <c r="Q71" i="110" s="1"/>
  <c r="DS62" i="110"/>
  <c r="R62" i="110"/>
  <c r="R71" i="110" s="1"/>
  <c r="U62" i="110"/>
  <c r="U71" i="110" s="1"/>
  <c r="EL62" i="110"/>
  <c r="EL61" i="110" s="1"/>
  <c r="EL70" i="110" s="1"/>
  <c r="AW62" i="110"/>
  <c r="FV72" i="110"/>
  <c r="EC72" i="110"/>
  <c r="FN62" i="110"/>
  <c r="FN61" i="110" s="1"/>
  <c r="FN70" i="110" s="1"/>
  <c r="DF62" i="110"/>
  <c r="DQ72" i="110"/>
  <c r="ES62" i="110"/>
  <c r="ES71" i="110" s="1"/>
  <c r="BQ72" i="110"/>
  <c r="CG62" i="110"/>
  <c r="EH72" i="110"/>
  <c r="DJ72" i="110"/>
  <c r="BZ72" i="110"/>
  <c r="DK62" i="110"/>
  <c r="DK71" i="110" s="1"/>
  <c r="EO86" i="110"/>
  <c r="EP86" i="110" s="1"/>
  <c r="EK62" i="110"/>
  <c r="EK61" i="110" s="1"/>
  <c r="EK70" i="110" s="1"/>
  <c r="DN72" i="110"/>
  <c r="C62" i="110"/>
  <c r="C71" i="110" s="1"/>
  <c r="EW62" i="110"/>
  <c r="EW71" i="110" s="1"/>
  <c r="FQ72" i="110"/>
  <c r="EE62" i="110"/>
  <c r="EE71" i="110" s="1"/>
  <c r="EY62" i="110"/>
  <c r="EY71" i="110" s="1"/>
  <c r="DY62" i="110"/>
  <c r="DY71" i="110" s="1"/>
  <c r="BM62" i="110"/>
  <c r="BM71" i="110" s="1"/>
  <c r="AT72" i="110"/>
  <c r="BK72" i="110"/>
  <c r="FI72" i="110"/>
  <c r="K62" i="110"/>
  <c r="K71" i="110" s="1"/>
  <c r="AK62" i="110"/>
  <c r="AK71" i="110" s="1"/>
  <c r="CC72" i="110"/>
  <c r="EO85" i="110"/>
  <c r="EP85" i="110" s="1"/>
  <c r="CY72" i="110"/>
  <c r="EO62" i="110"/>
  <c r="EO71" i="110" s="1"/>
  <c r="FE85" i="110"/>
  <c r="CQ62" i="110"/>
  <c r="CQ71" i="110" s="1"/>
  <c r="EC85" i="110"/>
  <c r="ED85" i="110" s="1"/>
  <c r="BA62" i="110"/>
  <c r="BA71" i="110" s="1"/>
  <c r="AX62" i="110"/>
  <c r="AX71" i="110" s="1"/>
  <c r="BI62" i="110"/>
  <c r="BI71" i="110" s="1"/>
  <c r="EG72" i="110"/>
  <c r="FB85" i="110"/>
  <c r="ES85" i="110"/>
  <c r="EG85" i="110"/>
  <c r="DM62" i="110"/>
  <c r="DM61" i="110" s="1"/>
  <c r="DM70" i="110" s="1"/>
  <c r="DU62" i="110"/>
  <c r="DU71" i="110" s="1"/>
  <c r="FM86" i="110"/>
  <c r="FN86" i="110" s="1"/>
  <c r="D62" i="110"/>
  <c r="D71" i="110" s="1"/>
  <c r="FN85" i="110"/>
  <c r="EW86" i="110"/>
  <c r="EX86" i="110" s="1"/>
  <c r="DI62" i="110"/>
  <c r="DI61" i="110" s="1"/>
  <c r="DI70" i="110" s="1"/>
  <c r="AO62" i="110"/>
  <c r="AO71" i="110" s="1"/>
  <c r="FL72" i="110"/>
  <c r="CO62" i="110"/>
  <c r="CO71" i="110" s="1"/>
  <c r="W62" i="110"/>
  <c r="W71" i="110" s="1"/>
  <c r="BE62" i="110"/>
  <c r="DO72" i="110"/>
  <c r="EA62" i="110"/>
  <c r="EA71" i="110" s="1"/>
  <c r="FA72" i="110"/>
  <c r="EK86" i="110"/>
  <c r="EL86" i="110" s="1"/>
  <c r="AC62" i="110"/>
  <c r="AC71" i="110" s="1"/>
  <c r="AE62" i="110"/>
  <c r="AE71" i="110" s="1"/>
  <c r="BS62" i="110"/>
  <c r="BS71" i="110" s="1"/>
  <c r="EU62" i="110"/>
  <c r="EU71" i="110" s="1"/>
  <c r="FU62" i="110"/>
  <c r="FU71" i="110" s="1"/>
  <c r="CM72" i="110"/>
  <c r="FC62" i="110"/>
  <c r="FC61" i="110" s="1"/>
  <c r="FC70" i="110" s="1"/>
  <c r="DA72" i="110"/>
  <c r="EI62" i="110"/>
  <c r="EI71" i="110" s="1"/>
  <c r="FG62" i="110"/>
  <c r="FG71" i="110" s="1"/>
  <c r="FP84" i="110"/>
  <c r="FQ84" i="110" s="1"/>
  <c r="FK62" i="110"/>
  <c r="FU86" i="110"/>
  <c r="FV86" i="110" s="1"/>
  <c r="FD84" i="110"/>
  <c r="FE84" i="110" s="1"/>
  <c r="EF84" i="110"/>
  <c r="EG84" i="110" s="1"/>
  <c r="AM62" i="110"/>
  <c r="AM71" i="110" s="1"/>
  <c r="AS62" i="110"/>
  <c r="AS71" i="110" s="1"/>
  <c r="DE62" i="110"/>
  <c r="DE71" i="110" s="1"/>
  <c r="FI86" i="110"/>
  <c r="FJ86" i="110" s="1"/>
  <c r="FA86" i="110"/>
  <c r="FB86" i="110" s="1"/>
  <c r="AG61" i="110"/>
  <c r="AG70" i="110" s="1"/>
  <c r="AO61" i="110"/>
  <c r="AO70" i="110" s="1"/>
  <c r="CK62" i="110"/>
  <c r="CK61" i="110" s="1"/>
  <c r="CK70" i="110" s="1"/>
  <c r="BY62" i="110"/>
  <c r="BY71" i="110" s="1"/>
  <c r="FE86" i="110"/>
  <c r="DW62" i="110"/>
  <c r="DW71" i="110" s="1"/>
  <c r="FT62" i="110"/>
  <c r="FT71" i="110" s="1"/>
  <c r="BU72" i="110"/>
  <c r="FQ85" i="110"/>
  <c r="Y62" i="110"/>
  <c r="Y61" i="110" s="1"/>
  <c r="Y70" i="110" s="1"/>
  <c r="N62" i="110"/>
  <c r="N71" i="110" s="1"/>
  <c r="BC72" i="110"/>
  <c r="I62" i="110"/>
  <c r="I71" i="110" s="1"/>
  <c r="CE61" i="110"/>
  <c r="CE70" i="110" s="1"/>
  <c r="EQ61" i="110"/>
  <c r="EQ70" i="110" s="1"/>
  <c r="CY61" i="110"/>
  <c r="CY70" i="110" s="1"/>
  <c r="FW72" i="110"/>
  <c r="FQ86" i="110"/>
  <c r="EG86" i="110"/>
  <c r="J62" i="110"/>
  <c r="J71" i="110" s="1"/>
  <c r="FP62" i="110"/>
  <c r="FP61" i="110" s="1"/>
  <c r="FP70" i="110" s="1"/>
  <c r="ES86" i="110"/>
  <c r="AV62" i="110"/>
  <c r="AV71" i="110" s="1"/>
  <c r="BO61" i="110"/>
  <c r="BO70" i="110" s="1"/>
  <c r="P62" i="110"/>
  <c r="P71" i="110" s="1"/>
  <c r="H62" i="110"/>
  <c r="H71" i="110" s="1"/>
  <c r="X62" i="110"/>
  <c r="X71" i="110" s="1"/>
  <c r="AN62" i="110"/>
  <c r="AN61" i="110" s="1"/>
  <c r="AN70" i="110" s="1"/>
  <c r="ET72" i="110"/>
  <c r="ET62" i="110"/>
  <c r="AZ62" i="110"/>
  <c r="AZ71" i="110" s="1"/>
  <c r="AR62" i="110"/>
  <c r="AR61" i="110" s="1"/>
  <c r="AR70" i="110" s="1"/>
  <c r="M62" i="110"/>
  <c r="M71" i="110" s="1"/>
  <c r="EC86" i="110"/>
  <c r="ED86" i="110" s="1"/>
  <c r="G62" i="110"/>
  <c r="G71" i="110" s="1"/>
  <c r="AI61" i="110"/>
  <c r="AI70" i="110" s="1"/>
  <c r="DN71" i="110"/>
  <c r="DN61" i="110"/>
  <c r="DN70" i="110" s="1"/>
  <c r="EK84" i="110"/>
  <c r="EL84" i="110" s="1"/>
  <c r="FS62" i="110"/>
  <c r="FS61" i="110" s="1"/>
  <c r="FS70" i="110" s="1"/>
  <c r="FR72" i="110"/>
  <c r="FO62" i="110"/>
  <c r="FO61" i="110" s="1"/>
  <c r="FO70" i="110" s="1"/>
  <c r="FM72" i="110"/>
  <c r="BV72" i="110"/>
  <c r="BV62" i="110"/>
  <c r="EC84" i="110"/>
  <c r="ED84" i="110" s="1"/>
  <c r="FJ72" i="110"/>
  <c r="FJ62" i="110"/>
  <c r="FU84" i="110"/>
  <c r="FV84" i="110" s="1"/>
  <c r="FM84" i="110"/>
  <c r="FN84" i="110" s="1"/>
  <c r="BT72" i="110"/>
  <c r="BT62" i="110"/>
  <c r="DT72" i="110"/>
  <c r="DT62" i="110"/>
  <c r="EN72" i="110"/>
  <c r="EN62" i="110"/>
  <c r="BH72" i="110"/>
  <c r="BH62" i="110"/>
  <c r="DD72" i="110"/>
  <c r="DD62" i="110"/>
  <c r="DB72" i="110"/>
  <c r="DB62" i="110"/>
  <c r="EF72" i="110"/>
  <c r="EF62" i="110"/>
  <c r="ED72" i="110"/>
  <c r="ED62" i="110"/>
  <c r="AD71" i="110"/>
  <c r="AD61" i="110"/>
  <c r="AD70" i="110" s="1"/>
  <c r="F62" i="110"/>
  <c r="F71" i="110" s="1"/>
  <c r="BJ71" i="110"/>
  <c r="BJ61" i="110"/>
  <c r="BJ70" i="110" s="1"/>
  <c r="AL72" i="110"/>
  <c r="AL62" i="110"/>
  <c r="BL72" i="110"/>
  <c r="BL62" i="110"/>
  <c r="T72" i="110"/>
  <c r="T62" i="110"/>
  <c r="AQ61" i="110"/>
  <c r="AQ70" i="110" s="1"/>
  <c r="S61" i="110"/>
  <c r="S70" i="110" s="1"/>
  <c r="CF72" i="110"/>
  <c r="CF62" i="110"/>
  <c r="AH71" i="110"/>
  <c r="AH61" i="110"/>
  <c r="AH70" i="110" s="1"/>
  <c r="CH71" i="110"/>
  <c r="CI62" i="110"/>
  <c r="CI71" i="110" s="1"/>
  <c r="CH61" i="110"/>
  <c r="CH70" i="110" s="1"/>
  <c r="CA71" i="110"/>
  <c r="CA61" i="110"/>
  <c r="CA70" i="110" s="1"/>
  <c r="FF71" i="110"/>
  <c r="FF61" i="110"/>
  <c r="FF70" i="110" s="1"/>
  <c r="CM71" i="110"/>
  <c r="CM61" i="110"/>
  <c r="CM70" i="110" s="1"/>
  <c r="FL71" i="110"/>
  <c r="FL61" i="110"/>
  <c r="FL70" i="110" s="1"/>
  <c r="DS71" i="110"/>
  <c r="DS61" i="110"/>
  <c r="CS71" i="110"/>
  <c r="CS61" i="110"/>
  <c r="CS70" i="110" s="1"/>
  <c r="DA71" i="110"/>
  <c r="DA61" i="110"/>
  <c r="DA70" i="110" s="1"/>
  <c r="CP71" i="110"/>
  <c r="CP61" i="110"/>
  <c r="CP70" i="110" s="1"/>
  <c r="BW71" i="110"/>
  <c r="BW61" i="110"/>
  <c r="BW70" i="110" s="1"/>
  <c r="CW71" i="110"/>
  <c r="CW61" i="110"/>
  <c r="CW70" i="110" s="1"/>
  <c r="EX72" i="110"/>
  <c r="EX62" i="110"/>
  <c r="AU71" i="110"/>
  <c r="AU61" i="110"/>
  <c r="AU70" i="110" s="1"/>
  <c r="CL72" i="110"/>
  <c r="CL62" i="110"/>
  <c r="EZ72" i="110"/>
  <c r="EZ62" i="110"/>
  <c r="EO84" i="110"/>
  <c r="EP84" i="110" s="1"/>
  <c r="CJ72" i="110"/>
  <c r="CJ62" i="110"/>
  <c r="BB72" i="110"/>
  <c r="BB62" i="110"/>
  <c r="DR72" i="110"/>
  <c r="DR62" i="110"/>
  <c r="FE71" i="110"/>
  <c r="FE61" i="110"/>
  <c r="FE70" i="110" s="1"/>
  <c r="DC71" i="110"/>
  <c r="DC61" i="110"/>
  <c r="DC70" i="110" s="1"/>
  <c r="EH71" i="110"/>
  <c r="EH61" i="110"/>
  <c r="EH70" i="110" s="1"/>
  <c r="DG71" i="110"/>
  <c r="DG61" i="110"/>
  <c r="DG70" i="110" s="1"/>
  <c r="DQ71" i="110"/>
  <c r="DQ61" i="110"/>
  <c r="DQ70" i="110" s="1"/>
  <c r="DV71" i="110"/>
  <c r="DV61" i="110"/>
  <c r="DV70" i="110" s="1"/>
  <c r="AX61" i="110"/>
  <c r="AX70" i="110" s="1"/>
  <c r="BK71" i="110"/>
  <c r="BK61" i="110"/>
  <c r="BK70" i="110" s="1"/>
  <c r="EG71" i="110"/>
  <c r="EG61" i="110"/>
  <c r="EG70" i="110" s="1"/>
  <c r="V71" i="110"/>
  <c r="V61" i="110"/>
  <c r="V70" i="110" s="1"/>
  <c r="FI71" i="110"/>
  <c r="FI61" i="110"/>
  <c r="FI70" i="110" s="1"/>
  <c r="CN72" i="110"/>
  <c r="CN62" i="110"/>
  <c r="CR72" i="110"/>
  <c r="CR62" i="110"/>
  <c r="BP72" i="110"/>
  <c r="BP62" i="110"/>
  <c r="ES84" i="110"/>
  <c r="EL71" i="110"/>
  <c r="BF72" i="110"/>
  <c r="BF62" i="110"/>
  <c r="FD72" i="110"/>
  <c r="FD62" i="110"/>
  <c r="AB62" i="110"/>
  <c r="L62" i="110"/>
  <c r="L71" i="110" s="1"/>
  <c r="E62" i="110"/>
  <c r="E71" i="110" s="1"/>
  <c r="AJ72" i="110"/>
  <c r="AJ62" i="110"/>
  <c r="CV72" i="110"/>
  <c r="CV62" i="110"/>
  <c r="FH72" i="110"/>
  <c r="FH62" i="110"/>
  <c r="EV72" i="110"/>
  <c r="EV62" i="110"/>
  <c r="FA84" i="110"/>
  <c r="FB84" i="110" s="1"/>
  <c r="AP72" i="110"/>
  <c r="AP62" i="110"/>
  <c r="DH72" i="110"/>
  <c r="DH62" i="110"/>
  <c r="AF72" i="110"/>
  <c r="AF62" i="110"/>
  <c r="CZ72" i="110"/>
  <c r="CZ62" i="110"/>
  <c r="ER72" i="110"/>
  <c r="ER62" i="110"/>
  <c r="AW71" i="110"/>
  <c r="AW61" i="110"/>
  <c r="AW70" i="110" s="1"/>
  <c r="FI84" i="110"/>
  <c r="FJ84" i="110" s="1"/>
  <c r="DP72" i="110"/>
  <c r="DP62" i="110"/>
  <c r="Q61" i="110"/>
  <c r="Q70" i="110" s="1"/>
  <c r="CU71" i="110"/>
  <c r="CU61" i="110"/>
  <c r="CU70" i="110" s="1"/>
  <c r="FB71" i="110"/>
  <c r="FB61" i="110"/>
  <c r="FB70" i="110" s="1"/>
  <c r="EC71" i="110"/>
  <c r="EC61" i="110"/>
  <c r="EC70" i="110" s="1"/>
  <c r="DF71" i="110"/>
  <c r="DF61" i="110"/>
  <c r="DF70" i="110" s="1"/>
  <c r="FQ71" i="110"/>
  <c r="FQ61" i="110"/>
  <c r="FQ70" i="110" s="1"/>
  <c r="EM71" i="110"/>
  <c r="EM61" i="110"/>
  <c r="EM70" i="110" s="1"/>
  <c r="Z71" i="110"/>
  <c r="Z61" i="110"/>
  <c r="Z70" i="110" s="1"/>
  <c r="AT71" i="110"/>
  <c r="AT61" i="110"/>
  <c r="AT70" i="110" s="1"/>
  <c r="DJ71" i="110"/>
  <c r="DJ61" i="110"/>
  <c r="DJ70" i="110" s="1"/>
  <c r="DO71" i="110"/>
  <c r="DO61" i="110"/>
  <c r="DO70" i="110" s="1"/>
  <c r="BN71" i="110"/>
  <c r="BN61" i="110"/>
  <c r="BN70" i="110" s="1"/>
  <c r="BZ71" i="110"/>
  <c r="BZ61" i="110"/>
  <c r="BZ70" i="110" s="1"/>
  <c r="CC71" i="110"/>
  <c r="CC61" i="110"/>
  <c r="CC70" i="110" s="1"/>
  <c r="EB72" i="110"/>
  <c r="EB62" i="110"/>
  <c r="CB72" i="110"/>
  <c r="CB62" i="110"/>
  <c r="EJ72" i="110"/>
  <c r="EJ62" i="110"/>
  <c r="EW84" i="110"/>
  <c r="EX84" i="110" s="1"/>
  <c r="AA71" i="110"/>
  <c r="AA61" i="110"/>
  <c r="AA70" i="110" s="1"/>
  <c r="FM71" i="110"/>
  <c r="FM61" i="110"/>
  <c r="FM70" i="110" s="1"/>
  <c r="BR72" i="110"/>
  <c r="BR62" i="110"/>
  <c r="AY61" i="110"/>
  <c r="AY70" i="110" s="1"/>
  <c r="CX72" i="110"/>
  <c r="CX62" i="110"/>
  <c r="FW71" i="110"/>
  <c r="FW61" i="110"/>
  <c r="CG71" i="110"/>
  <c r="CG61" i="110"/>
  <c r="CG70" i="110" s="1"/>
  <c r="BD62" i="110"/>
  <c r="FR71" i="110"/>
  <c r="FR61" i="110"/>
  <c r="FR70" i="110" s="1"/>
  <c r="O71" i="110"/>
  <c r="O61" i="110"/>
  <c r="O70" i="110" s="1"/>
  <c r="CT71" i="110"/>
  <c r="CT61" i="110"/>
  <c r="CT70" i="110" s="1"/>
  <c r="BG71" i="110"/>
  <c r="BG61" i="110"/>
  <c r="BG70" i="110" s="1"/>
  <c r="BC71" i="110"/>
  <c r="BC61" i="110"/>
  <c r="BC70" i="110" s="1"/>
  <c r="FV71" i="110"/>
  <c r="FV61" i="110"/>
  <c r="FV70" i="110" s="1"/>
  <c r="FA71" i="110"/>
  <c r="FA61" i="110"/>
  <c r="FA70" i="110" s="1"/>
  <c r="BU71" i="110"/>
  <c r="BU61" i="110"/>
  <c r="BU70" i="110" s="1"/>
  <c r="DZ71" i="110"/>
  <c r="DZ61" i="110"/>
  <c r="DZ70" i="110" s="1"/>
  <c r="BQ71" i="110"/>
  <c r="BQ61" i="110"/>
  <c r="BQ70" i="110" s="1"/>
  <c r="CD71" i="110"/>
  <c r="CD61" i="110"/>
  <c r="CD70" i="110" s="1"/>
  <c r="DL72" i="110"/>
  <c r="DL62" i="110"/>
  <c r="BX72" i="110"/>
  <c r="BX62" i="110"/>
  <c r="DX72" i="110"/>
  <c r="DX62" i="110"/>
  <c r="EP61" i="110" l="1"/>
  <c r="EP70" i="110" s="1"/>
  <c r="DU61" i="110"/>
  <c r="DU70" i="110" s="1"/>
  <c r="FU61" i="110"/>
  <c r="FU70" i="110" s="1"/>
  <c r="R61" i="110"/>
  <c r="R70" i="110" s="1"/>
  <c r="U61" i="110"/>
  <c r="U70" i="110" s="1"/>
  <c r="DY61" i="110"/>
  <c r="DY70" i="110" s="1"/>
  <c r="AC61" i="110"/>
  <c r="AC70" i="110" s="1"/>
  <c r="EW61" i="110"/>
  <c r="EW70" i="110" s="1"/>
  <c r="EK71" i="110"/>
  <c r="W61" i="110"/>
  <c r="W70" i="110" s="1"/>
  <c r="DM71" i="110"/>
  <c r="AR71" i="110"/>
  <c r="BM61" i="110"/>
  <c r="BM70" i="110" s="1"/>
  <c r="EI61" i="110"/>
  <c r="EI70" i="110" s="1"/>
  <c r="DI71" i="110"/>
  <c r="FN71" i="110"/>
  <c r="EE61" i="110"/>
  <c r="EE70" i="110" s="1"/>
  <c r="X61" i="110"/>
  <c r="X70" i="110" s="1"/>
  <c r="BA61" i="110"/>
  <c r="BA70" i="110" s="1"/>
  <c r="EA61" i="110"/>
  <c r="EA70" i="110" s="1"/>
  <c r="ES61" i="110"/>
  <c r="ES70" i="110" s="1"/>
  <c r="BI61" i="110"/>
  <c r="BI70" i="110" s="1"/>
  <c r="K61" i="110"/>
  <c r="K70" i="110" s="1"/>
  <c r="DK61" i="110"/>
  <c r="DK70" i="110" s="1"/>
  <c r="C61" i="110"/>
  <c r="C70" i="110" s="1"/>
  <c r="EY61" i="110"/>
  <c r="EY70" i="110" s="1"/>
  <c r="AK61" i="110"/>
  <c r="AK70" i="110" s="1"/>
  <c r="Y71" i="110"/>
  <c r="EO61" i="110"/>
  <c r="EO70" i="110" s="1"/>
  <c r="BY61" i="110"/>
  <c r="BY70" i="110" s="1"/>
  <c r="D61" i="110"/>
  <c r="D70" i="110" s="1"/>
  <c r="CQ61" i="110"/>
  <c r="CQ70" i="110" s="1"/>
  <c r="EU61" i="110"/>
  <c r="EU70" i="110" s="1"/>
  <c r="DE61" i="110"/>
  <c r="DE70" i="110" s="1"/>
  <c r="DW61" i="110"/>
  <c r="DW70" i="110" s="1"/>
  <c r="AN71" i="110"/>
  <c r="FG61" i="110"/>
  <c r="FG70" i="110" s="1"/>
  <c r="CO61" i="110"/>
  <c r="CO70" i="110" s="1"/>
  <c r="AM61" i="110"/>
  <c r="AM70" i="110" s="1"/>
  <c r="AE61" i="110"/>
  <c r="AE70" i="110" s="1"/>
  <c r="L61" i="110"/>
  <c r="L70" i="110" s="1"/>
  <c r="CK71" i="110"/>
  <c r="FC71" i="110"/>
  <c r="F61" i="110"/>
  <c r="F70" i="110" s="1"/>
  <c r="BE71" i="110"/>
  <c r="BE61" i="110"/>
  <c r="BE70" i="110" s="1"/>
  <c r="AS61" i="110"/>
  <c r="AS70" i="110" s="1"/>
  <c r="FP71" i="110"/>
  <c r="BS61" i="110"/>
  <c r="BS70" i="110" s="1"/>
  <c r="FK71" i="110"/>
  <c r="FK61" i="110"/>
  <c r="FK70" i="110" s="1"/>
  <c r="FT61" i="110"/>
  <c r="FT70" i="110" s="1"/>
  <c r="N61" i="110"/>
  <c r="N70" i="110" s="1"/>
  <c r="I61" i="110"/>
  <c r="I70" i="110" s="1"/>
  <c r="AV61" i="110"/>
  <c r="AV70" i="110" s="1"/>
  <c r="FS71" i="110"/>
  <c r="J61" i="110"/>
  <c r="J70" i="110" s="1"/>
  <c r="H61" i="110"/>
  <c r="H70" i="110" s="1"/>
  <c r="M61" i="110"/>
  <c r="M70" i="110" s="1"/>
  <c r="FO71" i="110"/>
  <c r="G61" i="110"/>
  <c r="G70" i="110" s="1"/>
  <c r="AZ61" i="110"/>
  <c r="AZ70" i="110" s="1"/>
  <c r="ET71" i="110"/>
  <c r="ET61" i="110"/>
  <c r="ET70" i="110" s="1"/>
  <c r="P61" i="110"/>
  <c r="P70" i="110" s="1"/>
  <c r="EJ71" i="110"/>
  <c r="EJ61" i="110"/>
  <c r="EJ70" i="110" s="1"/>
  <c r="BX71" i="110"/>
  <c r="BX61" i="110"/>
  <c r="BX70" i="110" s="1"/>
  <c r="AF71" i="110"/>
  <c r="AF61" i="110"/>
  <c r="AF70" i="110" s="1"/>
  <c r="BP71" i="110"/>
  <c r="BP61" i="110"/>
  <c r="BP70" i="110" s="1"/>
  <c r="BR71" i="110"/>
  <c r="BR61" i="110"/>
  <c r="BR70" i="110" s="1"/>
  <c r="CB71" i="110"/>
  <c r="CB61" i="110"/>
  <c r="CB70" i="110" s="1"/>
  <c r="EX71" i="110"/>
  <c r="EX61" i="110"/>
  <c r="EX70" i="110" s="1"/>
  <c r="T71" i="110"/>
  <c r="T61" i="110"/>
  <c r="T70" i="110" s="1"/>
  <c r="EF71" i="110"/>
  <c r="EF61" i="110"/>
  <c r="EF70" i="110" s="1"/>
  <c r="BH71" i="110"/>
  <c r="BH61" i="110"/>
  <c r="BH70" i="110" s="1"/>
  <c r="AB71" i="110"/>
  <c r="AB61" i="110"/>
  <c r="AB70" i="110" s="1"/>
  <c r="EZ71" i="110"/>
  <c r="EZ61" i="110"/>
  <c r="EZ70" i="110" s="1"/>
  <c r="DL71" i="110"/>
  <c r="DL61" i="110"/>
  <c r="DL70" i="110" s="1"/>
  <c r="E61" i="110"/>
  <c r="E70" i="110" s="1"/>
  <c r="DH71" i="110"/>
  <c r="DH61" i="110"/>
  <c r="DH70" i="110" s="1"/>
  <c r="FD71" i="110"/>
  <c r="FD61" i="110"/>
  <c r="FD70" i="110" s="1"/>
  <c r="DT71" i="110"/>
  <c r="DT61" i="110"/>
  <c r="DT70" i="110" s="1"/>
  <c r="FJ71" i="110"/>
  <c r="FJ61" i="110"/>
  <c r="FJ70" i="110" s="1"/>
  <c r="FH71" i="110"/>
  <c r="FH61" i="110"/>
  <c r="FH70" i="110" s="1"/>
  <c r="FW70" i="110"/>
  <c r="EB71" i="110"/>
  <c r="EB61" i="110"/>
  <c r="EB70" i="110" s="1"/>
  <c r="CV71" i="110"/>
  <c r="CV61" i="110"/>
  <c r="CV70" i="110" s="1"/>
  <c r="BL71" i="110"/>
  <c r="BL61" i="110"/>
  <c r="BL70" i="110" s="1"/>
  <c r="DB71" i="110"/>
  <c r="DB61" i="110"/>
  <c r="DB70" i="110" s="1"/>
  <c r="BF71" i="110"/>
  <c r="BF61" i="110"/>
  <c r="BF70" i="110" s="1"/>
  <c r="BD71" i="110"/>
  <c r="BD61" i="110"/>
  <c r="BD70" i="110" s="1"/>
  <c r="DP71" i="110"/>
  <c r="DP61" i="110"/>
  <c r="DP70" i="110" s="1"/>
  <c r="ER71" i="110"/>
  <c r="ER61" i="110"/>
  <c r="ER70" i="110" s="1"/>
  <c r="AP71" i="110"/>
  <c r="AP61" i="110"/>
  <c r="AP70" i="110" s="1"/>
  <c r="BB71" i="110"/>
  <c r="BB61" i="110"/>
  <c r="BB70" i="110" s="1"/>
  <c r="CL71" i="110"/>
  <c r="CL61" i="110"/>
  <c r="CL70" i="110" s="1"/>
  <c r="CF71" i="110"/>
  <c r="CF61" i="110"/>
  <c r="CF70" i="110" s="1"/>
  <c r="BT71" i="110"/>
  <c r="BT61" i="110"/>
  <c r="BT70" i="110" s="1"/>
  <c r="AJ71" i="110"/>
  <c r="AJ61" i="110"/>
  <c r="AJ70" i="110" s="1"/>
  <c r="DR71" i="110"/>
  <c r="DR61" i="110"/>
  <c r="DR70" i="110" s="1"/>
  <c r="AL71" i="110"/>
  <c r="AL61" i="110"/>
  <c r="AL70" i="110" s="1"/>
  <c r="EN71" i="110"/>
  <c r="EN61" i="110"/>
  <c r="EN70" i="110" s="1"/>
  <c r="CR71" i="110"/>
  <c r="CR61" i="110"/>
  <c r="CR70" i="110" s="1"/>
  <c r="DX71" i="110"/>
  <c r="DX61" i="110"/>
  <c r="DX70" i="110" s="1"/>
  <c r="CX71" i="110"/>
  <c r="CX61" i="110"/>
  <c r="CX70" i="110" s="1"/>
  <c r="CZ71" i="110"/>
  <c r="CZ61" i="110"/>
  <c r="CZ70" i="110" s="1"/>
  <c r="CJ71" i="110"/>
  <c r="CJ61" i="110"/>
  <c r="CJ70" i="110" s="1"/>
  <c r="BV71" i="110"/>
  <c r="BV61" i="110"/>
  <c r="BV70" i="110" s="1"/>
  <c r="EV71" i="110"/>
  <c r="EV61" i="110"/>
  <c r="EV70" i="110" s="1"/>
  <c r="CN71" i="110"/>
  <c r="CN61" i="110"/>
  <c r="CN70" i="110" s="1"/>
  <c r="ED71" i="110"/>
  <c r="ED61" i="110"/>
  <c r="ED70" i="110" s="1"/>
  <c r="DD71" i="110"/>
  <c r="DD61" i="110"/>
  <c r="DD70" i="110" s="1"/>
  <c r="FT82" i="102" l="1"/>
  <c r="FO82" i="102"/>
  <c r="FL82" i="102"/>
  <c r="FH82" i="102"/>
  <c r="FC82" i="102"/>
  <c r="EZ82" i="102"/>
  <c r="EV82" i="102"/>
  <c r="EQ82" i="102"/>
  <c r="EN82" i="102"/>
  <c r="EJ82" i="102"/>
  <c r="EE82" i="102"/>
  <c r="EB82" i="102"/>
  <c r="FT81" i="102"/>
  <c r="FO81" i="102"/>
  <c r="FL81" i="102"/>
  <c r="FH81" i="102"/>
  <c r="FC81" i="102"/>
  <c r="EZ81" i="102"/>
  <c r="EV81" i="102"/>
  <c r="EQ81" i="102"/>
  <c r="EN81" i="102"/>
  <c r="EJ81" i="102"/>
  <c r="EE81" i="102"/>
  <c r="EB81" i="102"/>
  <c r="FT80" i="102"/>
  <c r="FO80" i="102"/>
  <c r="FL80" i="102"/>
  <c r="FH80" i="102"/>
  <c r="FC80" i="102"/>
  <c r="EZ80" i="102"/>
  <c r="EV80" i="102"/>
  <c r="EQ80" i="102"/>
  <c r="EN80" i="102"/>
  <c r="EJ80" i="102"/>
  <c r="EE80" i="102"/>
  <c r="EB80" i="102"/>
  <c r="FT78" i="102"/>
  <c r="FO78" i="102"/>
  <c r="FL78" i="102"/>
  <c r="FH78" i="102"/>
  <c r="FC78" i="102"/>
  <c r="EZ78" i="102"/>
  <c r="EV78" i="102"/>
  <c r="EQ78" i="102"/>
  <c r="EN78" i="102"/>
  <c r="EJ78" i="102"/>
  <c r="EE78" i="102"/>
  <c r="EB78" i="102"/>
  <c r="DX78" i="102"/>
  <c r="DS78" i="102"/>
  <c r="DP78" i="102"/>
  <c r="FT77" i="102"/>
  <c r="FO77" i="102"/>
  <c r="FL77" i="102"/>
  <c r="FH77" i="102"/>
  <c r="FC77" i="102"/>
  <c r="EZ77" i="102"/>
  <c r="EV77" i="102"/>
  <c r="EQ77" i="102"/>
  <c r="EN77" i="102"/>
  <c r="EJ77" i="102"/>
  <c r="EE77" i="102"/>
  <c r="EB77" i="102"/>
  <c r="DX77" i="102"/>
  <c r="DS77" i="102"/>
  <c r="DP77" i="102"/>
  <c r="CI70" i="102"/>
  <c r="O69" i="102"/>
  <c r="O68" i="102"/>
  <c r="O67" i="102"/>
  <c r="CH64" i="102"/>
  <c r="CG64" i="102"/>
  <c r="CF64" i="102"/>
  <c r="CE64" i="102"/>
  <c r="CD64" i="102"/>
  <c r="CC64" i="102"/>
  <c r="CB64" i="102"/>
  <c r="CA64" i="102"/>
  <c r="BZ64" i="102"/>
  <c r="BY64" i="102"/>
  <c r="BX64" i="102"/>
  <c r="BW64" i="102"/>
  <c r="BV64" i="102"/>
  <c r="BU64" i="102"/>
  <c r="BT64" i="102"/>
  <c r="BS64" i="102"/>
  <c r="BR64" i="102"/>
  <c r="BQ64" i="102"/>
  <c r="BP64" i="102"/>
  <c r="BO64" i="102"/>
  <c r="BN64" i="102"/>
  <c r="BM64" i="102"/>
  <c r="BL64" i="102"/>
  <c r="BK64" i="102"/>
  <c r="BJ64" i="102"/>
  <c r="BI64" i="102"/>
  <c r="BH64" i="102"/>
  <c r="BG64" i="102"/>
  <c r="BF64" i="102"/>
  <c r="BE64" i="102"/>
  <c r="BD64" i="102"/>
  <c r="BC64" i="102"/>
  <c r="BB64" i="102"/>
  <c r="BA64" i="102"/>
  <c r="AZ64" i="102"/>
  <c r="AY64" i="102"/>
  <c r="AX64" i="102"/>
  <c r="AW64" i="102"/>
  <c r="AV64" i="102"/>
  <c r="AU64" i="102"/>
  <c r="AT64" i="102"/>
  <c r="AS64" i="102"/>
  <c r="AR64" i="102"/>
  <c r="AQ64" i="102"/>
  <c r="AP64" i="102"/>
  <c r="AO64" i="102"/>
  <c r="AN64" i="102"/>
  <c r="AM64" i="102"/>
  <c r="AL64" i="102"/>
  <c r="AK64" i="102"/>
  <c r="AJ64" i="102"/>
  <c r="AI64" i="102"/>
  <c r="AH64" i="102"/>
  <c r="AG64" i="102"/>
  <c r="AF64" i="102"/>
  <c r="AE64" i="102"/>
  <c r="AD64" i="102"/>
  <c r="AC64" i="102"/>
  <c r="AB64" i="102"/>
  <c r="AA64" i="102"/>
  <c r="Z64" i="102"/>
  <c r="Y64" i="102"/>
  <c r="X64" i="102"/>
  <c r="W64" i="102"/>
  <c r="V64" i="102"/>
  <c r="U64" i="102"/>
  <c r="T64" i="102"/>
  <c r="S64" i="102"/>
  <c r="R64" i="102"/>
  <c r="Q64" i="102"/>
  <c r="P64" i="102"/>
  <c r="O64" i="102"/>
  <c r="N64" i="102"/>
  <c r="M64" i="102"/>
  <c r="L64" i="102"/>
  <c r="K64" i="102"/>
  <c r="J64" i="102"/>
  <c r="I64" i="102"/>
  <c r="H64" i="102"/>
  <c r="G64" i="102"/>
  <c r="F64" i="102"/>
  <c r="E64" i="102"/>
  <c r="D64" i="102"/>
  <c r="C64" i="102"/>
  <c r="FW60" i="102"/>
  <c r="FV60" i="102"/>
  <c r="FU60" i="102"/>
  <c r="FT60" i="102"/>
  <c r="FS60" i="102"/>
  <c r="FR60" i="102"/>
  <c r="FQ60" i="102"/>
  <c r="FP60" i="102"/>
  <c r="FO60" i="102"/>
  <c r="FN60" i="102"/>
  <c r="FM60" i="102"/>
  <c r="FL60" i="102"/>
  <c r="FK60" i="102"/>
  <c r="FJ60" i="102"/>
  <c r="FI60" i="102"/>
  <c r="FH60" i="102"/>
  <c r="FG60" i="102"/>
  <c r="FF60" i="102"/>
  <c r="FE60" i="102"/>
  <c r="FD60" i="102"/>
  <c r="FC60" i="102"/>
  <c r="FB60" i="102"/>
  <c r="FA60" i="102"/>
  <c r="EZ60" i="102"/>
  <c r="EY60" i="102"/>
  <c r="EX60" i="102"/>
  <c r="EW60" i="102"/>
  <c r="EV60" i="102"/>
  <c r="EU60" i="102"/>
  <c r="ET60" i="102"/>
  <c r="ES60" i="102"/>
  <c r="ER60" i="102"/>
  <c r="EQ60" i="102"/>
  <c r="EP60" i="102"/>
  <c r="EO60" i="102"/>
  <c r="EN60" i="102"/>
  <c r="EM60" i="102"/>
  <c r="EL60" i="102"/>
  <c r="EK60" i="102"/>
  <c r="EJ60" i="102"/>
  <c r="EI60" i="102"/>
  <c r="EH60" i="102"/>
  <c r="EG60" i="102"/>
  <c r="EF60" i="102"/>
  <c r="EE60" i="102"/>
  <c r="ED60" i="102"/>
  <c r="EC60" i="102"/>
  <c r="EB60" i="102"/>
  <c r="EA60" i="102"/>
  <c r="DZ60" i="102"/>
  <c r="DY60" i="102"/>
  <c r="FW59" i="102"/>
  <c r="FV59" i="102"/>
  <c r="FU59" i="102"/>
  <c r="FT59" i="102"/>
  <c r="FS59" i="102"/>
  <c r="FR59" i="102"/>
  <c r="FQ59" i="102"/>
  <c r="FP59" i="102"/>
  <c r="FO59" i="102"/>
  <c r="FN59" i="102"/>
  <c r="FM59" i="102"/>
  <c r="FL59" i="102"/>
  <c r="FK59" i="102"/>
  <c r="FJ59" i="102"/>
  <c r="FI59" i="102"/>
  <c r="FH59" i="102"/>
  <c r="FG59" i="102"/>
  <c r="FF59" i="102"/>
  <c r="FE59" i="102"/>
  <c r="FD59" i="102"/>
  <c r="FC59" i="102"/>
  <c r="FB59" i="102"/>
  <c r="FA59" i="102"/>
  <c r="EZ59" i="102"/>
  <c r="EY59" i="102"/>
  <c r="EX59" i="102"/>
  <c r="EW59" i="102"/>
  <c r="EV59" i="102"/>
  <c r="EU59" i="102"/>
  <c r="ET59" i="102"/>
  <c r="ES59" i="102"/>
  <c r="ER59" i="102"/>
  <c r="EQ59" i="102"/>
  <c r="EP59" i="102"/>
  <c r="EO59" i="102"/>
  <c r="EN59" i="102"/>
  <c r="EM59" i="102"/>
  <c r="EL59" i="102"/>
  <c r="EK59" i="102"/>
  <c r="EJ59" i="102"/>
  <c r="EI59" i="102"/>
  <c r="EH59" i="102"/>
  <c r="EG59" i="102"/>
  <c r="EF59" i="102"/>
  <c r="EE59" i="102"/>
  <c r="ED59" i="102"/>
  <c r="EC59" i="102"/>
  <c r="EB59" i="102"/>
  <c r="EA59" i="102"/>
  <c r="DZ59" i="102"/>
  <c r="DY59" i="102"/>
  <c r="FW58" i="102"/>
  <c r="FW67" i="102" s="1"/>
  <c r="FV58" i="102"/>
  <c r="FV67" i="102" s="1"/>
  <c r="FU58" i="102"/>
  <c r="FU67" i="102" s="1"/>
  <c r="FT58" i="102"/>
  <c r="FT67" i="102" s="1"/>
  <c r="FT68" i="102" s="1"/>
  <c r="FS58" i="102"/>
  <c r="FS67" i="102" s="1"/>
  <c r="FR58" i="102"/>
  <c r="FR67" i="102" s="1"/>
  <c r="FQ58" i="102"/>
  <c r="FQ67" i="102" s="1"/>
  <c r="FP58" i="102"/>
  <c r="FP67" i="102" s="1"/>
  <c r="FO58" i="102"/>
  <c r="FO67" i="102" s="1"/>
  <c r="FN58" i="102"/>
  <c r="FN67" i="102" s="1"/>
  <c r="FM58" i="102"/>
  <c r="FM67" i="102" s="1"/>
  <c r="FL58" i="102"/>
  <c r="FL67" i="102" s="1"/>
  <c r="FL68" i="102" s="1"/>
  <c r="FK58" i="102"/>
  <c r="FK67" i="102" s="1"/>
  <c r="FJ58" i="102"/>
  <c r="FJ67" i="102" s="1"/>
  <c r="FI58" i="102"/>
  <c r="FI67" i="102" s="1"/>
  <c r="FH58" i="102"/>
  <c r="FH67" i="102" s="1"/>
  <c r="FG58" i="102"/>
  <c r="FG67" i="102" s="1"/>
  <c r="FF58" i="102"/>
  <c r="FF67" i="102" s="1"/>
  <c r="FE58" i="102"/>
  <c r="FE67" i="102" s="1"/>
  <c r="FD58" i="102"/>
  <c r="FD67" i="102" s="1"/>
  <c r="FD68" i="102" s="1"/>
  <c r="FC58" i="102"/>
  <c r="FC67" i="102" s="1"/>
  <c r="FB58" i="102"/>
  <c r="FB67" i="102" s="1"/>
  <c r="FA58" i="102"/>
  <c r="FA67" i="102" s="1"/>
  <c r="EZ58" i="102"/>
  <c r="EZ67" i="102" s="1"/>
  <c r="EY58" i="102"/>
  <c r="EY67" i="102" s="1"/>
  <c r="EX58" i="102"/>
  <c r="EX67" i="102" s="1"/>
  <c r="EW58" i="102"/>
  <c r="EW67" i="102" s="1"/>
  <c r="EV58" i="102"/>
  <c r="EV67" i="102" s="1"/>
  <c r="EV68" i="102" s="1"/>
  <c r="EU58" i="102"/>
  <c r="EU67" i="102" s="1"/>
  <c r="ET58" i="102"/>
  <c r="ET67" i="102" s="1"/>
  <c r="ES58" i="102"/>
  <c r="ES67" i="102" s="1"/>
  <c r="ER58" i="102"/>
  <c r="ER67" i="102" s="1"/>
  <c r="EQ58" i="102"/>
  <c r="EQ67" i="102" s="1"/>
  <c r="EP58" i="102"/>
  <c r="EP67" i="102" s="1"/>
  <c r="EO58" i="102"/>
  <c r="EO67" i="102" s="1"/>
  <c r="EN58" i="102"/>
  <c r="EN67" i="102" s="1"/>
  <c r="EM58" i="102"/>
  <c r="EM67" i="102" s="1"/>
  <c r="EL58" i="102"/>
  <c r="EL67" i="102" s="1"/>
  <c r="EK58" i="102"/>
  <c r="EK67" i="102" s="1"/>
  <c r="EJ58" i="102"/>
  <c r="EJ67" i="102" s="1"/>
  <c r="EI58" i="102"/>
  <c r="EI67" i="102" s="1"/>
  <c r="EH58" i="102"/>
  <c r="EH67" i="102" s="1"/>
  <c r="EG58" i="102"/>
  <c r="EG67" i="102" s="1"/>
  <c r="EF58" i="102"/>
  <c r="EF67" i="102" s="1"/>
  <c r="EF68" i="102" s="1"/>
  <c r="EE58" i="102"/>
  <c r="EE67" i="102" s="1"/>
  <c r="ED58" i="102"/>
  <c r="ED67" i="102" s="1"/>
  <c r="EC58" i="102"/>
  <c r="EC67" i="102" s="1"/>
  <c r="EB58" i="102"/>
  <c r="EB67" i="102" s="1"/>
  <c r="EA58" i="102"/>
  <c r="EA67" i="102" s="1"/>
  <c r="DZ58" i="102"/>
  <c r="DZ67" i="102" s="1"/>
  <c r="DY58" i="102"/>
  <c r="DY67" i="102" s="1"/>
  <c r="FW55" i="102"/>
  <c r="FV55" i="102"/>
  <c r="FU55" i="102"/>
  <c r="FT55" i="102"/>
  <c r="FS55" i="102"/>
  <c r="FR55" i="102"/>
  <c r="FQ55" i="102"/>
  <c r="FP55" i="102"/>
  <c r="FO55" i="102"/>
  <c r="FN55" i="102"/>
  <c r="FM55" i="102"/>
  <c r="FL55" i="102"/>
  <c r="FK55" i="102"/>
  <c r="FJ55" i="102"/>
  <c r="FI55" i="102"/>
  <c r="FH55" i="102"/>
  <c r="FG55" i="102"/>
  <c r="FF55" i="102"/>
  <c r="FE55" i="102"/>
  <c r="FD55" i="102"/>
  <c r="FC55" i="102"/>
  <c r="FB55" i="102"/>
  <c r="FA55" i="102"/>
  <c r="EZ55" i="102"/>
  <c r="EY55" i="102"/>
  <c r="EX55" i="102"/>
  <c r="EW55" i="102"/>
  <c r="EV55" i="102"/>
  <c r="EU55" i="102"/>
  <c r="ET55" i="102"/>
  <c r="ES55" i="102"/>
  <c r="ER55" i="102"/>
  <c r="EQ55" i="102"/>
  <c r="EP55" i="102"/>
  <c r="EO55" i="102"/>
  <c r="EN55" i="102"/>
  <c r="EM55" i="102"/>
  <c r="EL55" i="102"/>
  <c r="EK55" i="102"/>
  <c r="EJ55" i="102"/>
  <c r="EI55" i="102"/>
  <c r="EH55" i="102"/>
  <c r="EG55" i="102"/>
  <c r="EF55" i="102"/>
  <c r="EE55" i="102"/>
  <c r="ED55" i="102"/>
  <c r="EC55" i="102"/>
  <c r="EB55" i="102"/>
  <c r="EA55" i="102"/>
  <c r="DZ55" i="102"/>
  <c r="DY55" i="102"/>
  <c r="DX55" i="102"/>
  <c r="DW55" i="102"/>
  <c r="DV55" i="102"/>
  <c r="DU55" i="102"/>
  <c r="DT55" i="102"/>
  <c r="DS55" i="102"/>
  <c r="DR55" i="102"/>
  <c r="DQ55" i="102"/>
  <c r="DP55" i="102"/>
  <c r="DO55" i="102"/>
  <c r="DN55" i="102"/>
  <c r="DM55" i="102"/>
  <c r="DL55" i="102"/>
  <c r="DK55" i="102"/>
  <c r="DJ55" i="102"/>
  <c r="DI55" i="102"/>
  <c r="DH55" i="102"/>
  <c r="DG55" i="102"/>
  <c r="DF55" i="102"/>
  <c r="DE55" i="102"/>
  <c r="DD55" i="102"/>
  <c r="DC55" i="102"/>
  <c r="DB55" i="102"/>
  <c r="DA55" i="102"/>
  <c r="CZ55" i="102"/>
  <c r="CY55" i="102"/>
  <c r="CX55" i="102"/>
  <c r="CW55" i="102"/>
  <c r="CV55" i="102"/>
  <c r="CU55" i="102"/>
  <c r="CT55" i="102"/>
  <c r="CS55" i="102"/>
  <c r="CR55" i="102"/>
  <c r="CQ55" i="102"/>
  <c r="CP55" i="102"/>
  <c r="CO55" i="102"/>
  <c r="CN55" i="102"/>
  <c r="CM55" i="102"/>
  <c r="CL55" i="102"/>
  <c r="CK55" i="102"/>
  <c r="CJ55" i="102"/>
  <c r="CI55" i="102"/>
  <c r="CH55" i="102"/>
  <c r="CG55" i="102"/>
  <c r="CF55" i="102"/>
  <c r="CE55" i="102"/>
  <c r="CD55" i="102"/>
  <c r="CC55" i="102"/>
  <c r="CB55" i="102"/>
  <c r="CA55" i="102"/>
  <c r="BZ55" i="102"/>
  <c r="BY55" i="102"/>
  <c r="BX55" i="102"/>
  <c r="BW55" i="102"/>
  <c r="BV55" i="102"/>
  <c r="BU55" i="102"/>
  <c r="BT55" i="102"/>
  <c r="BS55" i="102"/>
  <c r="BR55" i="102"/>
  <c r="BQ55" i="102"/>
  <c r="BP55" i="102"/>
  <c r="BO55" i="102"/>
  <c r="BN55" i="102"/>
  <c r="BM55" i="102"/>
  <c r="BL55" i="102"/>
  <c r="BK55" i="102"/>
  <c r="BJ55" i="102"/>
  <c r="BI55" i="102"/>
  <c r="BH55" i="102"/>
  <c r="BG55" i="102"/>
  <c r="BF55" i="102"/>
  <c r="BE55" i="102"/>
  <c r="BD55" i="102"/>
  <c r="BC55" i="102"/>
  <c r="BB55" i="102"/>
  <c r="BA55" i="102"/>
  <c r="AZ55" i="102"/>
  <c r="AY55" i="102"/>
  <c r="AX55" i="102"/>
  <c r="AW55" i="102"/>
  <c r="AV55" i="102"/>
  <c r="FW44" i="102"/>
  <c r="FV44" i="102"/>
  <c r="FU44" i="102"/>
  <c r="FT44" i="102"/>
  <c r="FS44" i="102"/>
  <c r="FR44" i="102"/>
  <c r="FQ44" i="102"/>
  <c r="FP44" i="102"/>
  <c r="FO44" i="102"/>
  <c r="FN44" i="102"/>
  <c r="FM44" i="102"/>
  <c r="FL44" i="102"/>
  <c r="FK44" i="102"/>
  <c r="FJ44" i="102"/>
  <c r="FI44" i="102"/>
  <c r="FH44" i="102"/>
  <c r="FG44" i="102"/>
  <c r="FF44" i="102"/>
  <c r="FE44" i="102"/>
  <c r="FD44" i="102"/>
  <c r="FC44" i="102"/>
  <c r="FB44" i="102"/>
  <c r="FA44" i="102"/>
  <c r="EZ44" i="102"/>
  <c r="EY44" i="102"/>
  <c r="EX44" i="102"/>
  <c r="EW44" i="102"/>
  <c r="EV44" i="102"/>
  <c r="EU44" i="102"/>
  <c r="ET44" i="102"/>
  <c r="ES44" i="102"/>
  <c r="ER44" i="102"/>
  <c r="EQ44" i="102"/>
  <c r="EP44" i="102"/>
  <c r="EO44" i="102"/>
  <c r="EN44" i="102"/>
  <c r="EM44" i="102"/>
  <c r="EL44" i="102"/>
  <c r="EK44" i="102"/>
  <c r="EJ44" i="102"/>
  <c r="EI44" i="102"/>
  <c r="EH44" i="102"/>
  <c r="EG44" i="102"/>
  <c r="EF44" i="102"/>
  <c r="EE44" i="102"/>
  <c r="ED44" i="102"/>
  <c r="EC44" i="102"/>
  <c r="EB44" i="102"/>
  <c r="EA44" i="102"/>
  <c r="DZ44" i="102"/>
  <c r="DY44" i="102"/>
  <c r="DX44" i="102"/>
  <c r="DW44" i="102"/>
  <c r="DV44" i="102"/>
  <c r="DU44" i="102"/>
  <c r="DT44" i="102"/>
  <c r="DS44" i="102"/>
  <c r="DR44" i="102"/>
  <c r="DQ44" i="102"/>
  <c r="DP44" i="102"/>
  <c r="DO44" i="102"/>
  <c r="DN44" i="102"/>
  <c r="DM44" i="102"/>
  <c r="DL44" i="102"/>
  <c r="DK44" i="102"/>
  <c r="DJ44" i="102"/>
  <c r="DI44" i="102"/>
  <c r="DH44" i="102"/>
  <c r="DG44" i="102"/>
  <c r="DF44" i="102"/>
  <c r="DE44" i="102"/>
  <c r="DD44" i="102"/>
  <c r="DC44" i="102"/>
  <c r="DB44" i="102"/>
  <c r="DA44" i="102"/>
  <c r="CZ44" i="102"/>
  <c r="CY44" i="102"/>
  <c r="CX44" i="102"/>
  <c r="CW44" i="102"/>
  <c r="CV44" i="102"/>
  <c r="CU44" i="102"/>
  <c r="CT44" i="102"/>
  <c r="CS44" i="102"/>
  <c r="CR44" i="102"/>
  <c r="CQ44" i="102"/>
  <c r="CP44" i="102"/>
  <c r="CO44" i="102"/>
  <c r="CN44" i="102"/>
  <c r="CM44" i="102"/>
  <c r="CL44" i="102"/>
  <c r="CK44" i="102"/>
  <c r="CJ44" i="102"/>
  <c r="CI44" i="102"/>
  <c r="CH44" i="102"/>
  <c r="CG44" i="102"/>
  <c r="CF44" i="102"/>
  <c r="CE44" i="102"/>
  <c r="CD44" i="102"/>
  <c r="CC44" i="102"/>
  <c r="CB44" i="102"/>
  <c r="CA44" i="102"/>
  <c r="BZ44" i="102"/>
  <c r="BY44" i="102"/>
  <c r="BX44" i="102"/>
  <c r="BW44" i="102"/>
  <c r="BV44" i="102"/>
  <c r="BU44" i="102"/>
  <c r="BT44" i="102"/>
  <c r="BS44" i="102"/>
  <c r="BR44" i="102"/>
  <c r="BQ44" i="102"/>
  <c r="BP44" i="102"/>
  <c r="BO44" i="102"/>
  <c r="BN44" i="102"/>
  <c r="BM44" i="102"/>
  <c r="BL44" i="102"/>
  <c r="BK44" i="102"/>
  <c r="BJ44" i="102"/>
  <c r="BI44" i="102"/>
  <c r="BH44" i="102"/>
  <c r="BG44" i="102"/>
  <c r="BF44" i="102"/>
  <c r="BE44" i="102"/>
  <c r="BD44" i="102"/>
  <c r="BC44" i="102"/>
  <c r="BB44" i="102"/>
  <c r="BA44" i="102"/>
  <c r="AZ44" i="102"/>
  <c r="AY44" i="102"/>
  <c r="AX44" i="102"/>
  <c r="AW44" i="102"/>
  <c r="AV44" i="102"/>
  <c r="AU44" i="102"/>
  <c r="AT44" i="102"/>
  <c r="AS44" i="102"/>
  <c r="AR44" i="102"/>
  <c r="AQ44" i="102"/>
  <c r="AP44" i="102"/>
  <c r="AO44" i="102"/>
  <c r="AN44" i="102"/>
  <c r="AM44" i="102"/>
  <c r="AL44" i="102"/>
  <c r="AK44" i="102"/>
  <c r="AJ44" i="102"/>
  <c r="AI44" i="102"/>
  <c r="AH44" i="102"/>
  <c r="AG44" i="102"/>
  <c r="AF44" i="102"/>
  <c r="AE44" i="102"/>
  <c r="AD44" i="102"/>
  <c r="AC44" i="102"/>
  <c r="AB44" i="102"/>
  <c r="AA44" i="102"/>
  <c r="Z44" i="102"/>
  <c r="Y44" i="102"/>
  <c r="X44" i="102"/>
  <c r="W44" i="102"/>
  <c r="V44" i="102"/>
  <c r="U44" i="102"/>
  <c r="T44" i="102"/>
  <c r="S44" i="102"/>
  <c r="R44" i="102"/>
  <c r="Q44" i="102"/>
  <c r="P44" i="102"/>
  <c r="O44" i="102"/>
  <c r="FW29" i="102"/>
  <c r="FV29" i="102"/>
  <c r="FU29" i="102"/>
  <c r="FT29" i="102"/>
  <c r="FS29" i="102"/>
  <c r="FR29" i="102"/>
  <c r="FQ29" i="102"/>
  <c r="FP29" i="102"/>
  <c r="FO29" i="102"/>
  <c r="FN29" i="102"/>
  <c r="FM29" i="102"/>
  <c r="FL29" i="102"/>
  <c r="FK29" i="102"/>
  <c r="FJ29" i="102"/>
  <c r="FI29" i="102"/>
  <c r="FH29" i="102"/>
  <c r="FG29" i="102"/>
  <c r="FF29" i="102"/>
  <c r="FE29" i="102"/>
  <c r="FD29" i="102"/>
  <c r="FC29" i="102"/>
  <c r="FB29" i="102"/>
  <c r="FA29" i="102"/>
  <c r="EZ29" i="102"/>
  <c r="EY29" i="102"/>
  <c r="EX29" i="102"/>
  <c r="EW29" i="102"/>
  <c r="EV29" i="102"/>
  <c r="EU29" i="102"/>
  <c r="ET29" i="102"/>
  <c r="ES29" i="102"/>
  <c r="ER29" i="102"/>
  <c r="EQ29" i="102"/>
  <c r="EP29" i="102"/>
  <c r="EO29" i="102"/>
  <c r="EN29" i="102"/>
  <c r="EM29" i="102"/>
  <c r="EL29" i="102"/>
  <c r="EK29" i="102"/>
  <c r="EJ29" i="102"/>
  <c r="EI29" i="102"/>
  <c r="EH29" i="102"/>
  <c r="EG29" i="102"/>
  <c r="EF29" i="102"/>
  <c r="EE29" i="102"/>
  <c r="ED29" i="102"/>
  <c r="EC29" i="102"/>
  <c r="EB29" i="102"/>
  <c r="EA29" i="102"/>
  <c r="DZ29" i="102"/>
  <c r="DY29" i="102"/>
  <c r="DX29" i="102"/>
  <c r="DW29" i="102"/>
  <c r="DV29" i="102"/>
  <c r="DU29" i="102"/>
  <c r="DT29" i="102"/>
  <c r="DS29" i="102"/>
  <c r="DR29" i="102"/>
  <c r="DQ29" i="102"/>
  <c r="DP29" i="102"/>
  <c r="DO29" i="102"/>
  <c r="DN29" i="102"/>
  <c r="DN64" i="102" s="1"/>
  <c r="DM29" i="102"/>
  <c r="DM64" i="102" s="1"/>
  <c r="DL29" i="102"/>
  <c r="DL64" i="102" s="1"/>
  <c r="DK29" i="102"/>
  <c r="DK64" i="102" s="1"/>
  <c r="DJ29" i="102"/>
  <c r="DJ64" i="102" s="1"/>
  <c r="DI29" i="102"/>
  <c r="DI64" i="102" s="1"/>
  <c r="DH29" i="102"/>
  <c r="DH64" i="102" s="1"/>
  <c r="DG29" i="102"/>
  <c r="DG64" i="102" s="1"/>
  <c r="DF29" i="102"/>
  <c r="DF64" i="102" s="1"/>
  <c r="DE29" i="102"/>
  <c r="DE64" i="102" s="1"/>
  <c r="DD29" i="102"/>
  <c r="DD64" i="102" s="1"/>
  <c r="DC29" i="102"/>
  <c r="DC64" i="102" s="1"/>
  <c r="DB29" i="102"/>
  <c r="DB64" i="102" s="1"/>
  <c r="DA29" i="102"/>
  <c r="DA64" i="102" s="1"/>
  <c r="CZ29" i="102"/>
  <c r="CZ64" i="102" s="1"/>
  <c r="CY29" i="102"/>
  <c r="CY64" i="102" s="1"/>
  <c r="CX29" i="102"/>
  <c r="CX64" i="102" s="1"/>
  <c r="CW29" i="102"/>
  <c r="CW64" i="102" s="1"/>
  <c r="CV29" i="102"/>
  <c r="CV64" i="102" s="1"/>
  <c r="CU29" i="102"/>
  <c r="CU64" i="102" s="1"/>
  <c r="CT29" i="102"/>
  <c r="CT64" i="102" s="1"/>
  <c r="CS29" i="102"/>
  <c r="CS64" i="102" s="1"/>
  <c r="CR29" i="102"/>
  <c r="CR64" i="102" s="1"/>
  <c r="CQ29" i="102"/>
  <c r="CQ64" i="102" s="1"/>
  <c r="CP29" i="102"/>
  <c r="CP64" i="102" s="1"/>
  <c r="CO29" i="102"/>
  <c r="CO64" i="102" s="1"/>
  <c r="CN29" i="102"/>
  <c r="CN64" i="102" s="1"/>
  <c r="CM29" i="102"/>
  <c r="CM64" i="102" s="1"/>
  <c r="CL29" i="102"/>
  <c r="CL64" i="102" s="1"/>
  <c r="CK29" i="102"/>
  <c r="CK64" i="102" s="1"/>
  <c r="CJ29" i="102"/>
  <c r="CJ64" i="102" s="1"/>
  <c r="FW23" i="102"/>
  <c r="FV23" i="102"/>
  <c r="FV65" i="102" s="1"/>
  <c r="FU23" i="102"/>
  <c r="FT23" i="102"/>
  <c r="FT65" i="102" s="1"/>
  <c r="FS23" i="102"/>
  <c r="FR23" i="102"/>
  <c r="FR65" i="102" s="1"/>
  <c r="FQ23" i="102"/>
  <c r="FP23" i="102"/>
  <c r="FP65" i="102" s="1"/>
  <c r="FO23" i="102"/>
  <c r="FN23" i="102"/>
  <c r="FN65" i="102" s="1"/>
  <c r="FM23" i="102"/>
  <c r="FL23" i="102"/>
  <c r="FL65" i="102" s="1"/>
  <c r="FK23" i="102"/>
  <c r="FJ23" i="102"/>
  <c r="FJ65" i="102" s="1"/>
  <c r="FI23" i="102"/>
  <c r="FI45" i="102" s="1"/>
  <c r="FI46" i="102" s="1"/>
  <c r="FH23" i="102"/>
  <c r="FH65" i="102" s="1"/>
  <c r="FG23" i="102"/>
  <c r="FF23" i="102"/>
  <c r="FF65" i="102" s="1"/>
  <c r="FE23" i="102"/>
  <c r="FD23" i="102"/>
  <c r="FD65" i="102" s="1"/>
  <c r="FC23" i="102"/>
  <c r="FB23" i="102"/>
  <c r="FB65" i="102" s="1"/>
  <c r="FA23" i="102"/>
  <c r="EZ23" i="102"/>
  <c r="EZ65" i="102" s="1"/>
  <c r="EY23" i="102"/>
  <c r="EX23" i="102"/>
  <c r="EX45" i="102" s="1"/>
  <c r="EX46" i="102" s="1"/>
  <c r="EW23" i="102"/>
  <c r="EV23" i="102"/>
  <c r="EV65" i="102" s="1"/>
  <c r="EU23" i="102"/>
  <c r="ET23" i="102"/>
  <c r="ET65" i="102" s="1"/>
  <c r="ES23" i="102"/>
  <c r="ER23" i="102"/>
  <c r="ER65" i="102" s="1"/>
  <c r="EQ23" i="102"/>
  <c r="EP23" i="102"/>
  <c r="EP65" i="102" s="1"/>
  <c r="EO23" i="102"/>
  <c r="EN23" i="102"/>
  <c r="EN65" i="102" s="1"/>
  <c r="EM23" i="102"/>
  <c r="EL23" i="102"/>
  <c r="EL65" i="102" s="1"/>
  <c r="EK23" i="102"/>
  <c r="EJ23" i="102"/>
  <c r="EJ65" i="102" s="1"/>
  <c r="EI23" i="102"/>
  <c r="EH23" i="102"/>
  <c r="EH45" i="102" s="1"/>
  <c r="EH46" i="102" s="1"/>
  <c r="EG23" i="102"/>
  <c r="EF23" i="102"/>
  <c r="EF65" i="102" s="1"/>
  <c r="EE23" i="102"/>
  <c r="ED23" i="102"/>
  <c r="ED65" i="102" s="1"/>
  <c r="EC23" i="102"/>
  <c r="EB23" i="102"/>
  <c r="EB65" i="102" s="1"/>
  <c r="EA23" i="102"/>
  <c r="DZ23" i="102"/>
  <c r="DZ65" i="102" s="1"/>
  <c r="DY23" i="102"/>
  <c r="DX23" i="102"/>
  <c r="DX65" i="102" s="1"/>
  <c r="DW23" i="102"/>
  <c r="DV23" i="102"/>
  <c r="DV65" i="102" s="1"/>
  <c r="DU23" i="102"/>
  <c r="DT23" i="102"/>
  <c r="DT65" i="102" s="1"/>
  <c r="DS23" i="102"/>
  <c r="DR23" i="102"/>
  <c r="DR65" i="102" s="1"/>
  <c r="DQ23" i="102"/>
  <c r="DP23" i="102"/>
  <c r="DP65" i="102" s="1"/>
  <c r="DO23" i="102"/>
  <c r="DN23" i="102"/>
  <c r="DN65" i="102" s="1"/>
  <c r="DM23" i="102"/>
  <c r="DL23" i="102"/>
  <c r="DL45" i="102" s="1"/>
  <c r="DL46" i="102" s="1"/>
  <c r="DK23" i="102"/>
  <c r="DJ23" i="102"/>
  <c r="DJ65" i="102" s="1"/>
  <c r="DI23" i="102"/>
  <c r="DH23" i="102"/>
  <c r="DH65" i="102" s="1"/>
  <c r="DG23" i="102"/>
  <c r="DF23" i="102"/>
  <c r="DF65" i="102" s="1"/>
  <c r="DE23" i="102"/>
  <c r="DD23" i="102"/>
  <c r="DD45" i="102" s="1"/>
  <c r="DD46" i="102" s="1"/>
  <c r="DC23" i="102"/>
  <c r="DB23" i="102"/>
  <c r="DB65" i="102" s="1"/>
  <c r="DA23" i="102"/>
  <c r="CZ23" i="102"/>
  <c r="CZ65" i="102" s="1"/>
  <c r="CY23" i="102"/>
  <c r="CX23" i="102"/>
  <c r="CX65" i="102" s="1"/>
  <c r="CW23" i="102"/>
  <c r="CV23" i="102"/>
  <c r="CV45" i="102" s="1"/>
  <c r="CV46" i="102" s="1"/>
  <c r="CU23" i="102"/>
  <c r="CT23" i="102"/>
  <c r="CT65" i="102" s="1"/>
  <c r="CS23" i="102"/>
  <c r="CR23" i="102"/>
  <c r="CR65" i="102" s="1"/>
  <c r="CQ23" i="102"/>
  <c r="CP23" i="102"/>
  <c r="CP65" i="102" s="1"/>
  <c r="CO23" i="102"/>
  <c r="CN23" i="102"/>
  <c r="CN65" i="102" s="1"/>
  <c r="CM23" i="102"/>
  <c r="CL23" i="102"/>
  <c r="CL65" i="102" s="1"/>
  <c r="CK23" i="102"/>
  <c r="CJ23" i="102"/>
  <c r="CJ65" i="102" s="1"/>
  <c r="CI23" i="102"/>
  <c r="CH23" i="102"/>
  <c r="CH65" i="102" s="1"/>
  <c r="CG23" i="102"/>
  <c r="CF23" i="102"/>
  <c r="CF65" i="102" s="1"/>
  <c r="CE23" i="102"/>
  <c r="CD23" i="102"/>
  <c r="CD65" i="102" s="1"/>
  <c r="CC23" i="102"/>
  <c r="CB23" i="102"/>
  <c r="CB65" i="102" s="1"/>
  <c r="CA23" i="102"/>
  <c r="BZ23" i="102"/>
  <c r="BZ65" i="102" s="1"/>
  <c r="BY23" i="102"/>
  <c r="BX23" i="102"/>
  <c r="BX65" i="102" s="1"/>
  <c r="BW23" i="102"/>
  <c r="BV23" i="102"/>
  <c r="BV65" i="102" s="1"/>
  <c r="BU23" i="102"/>
  <c r="BT23" i="102"/>
  <c r="BT65" i="102" s="1"/>
  <c r="BS23" i="102"/>
  <c r="BR23" i="102"/>
  <c r="BR65" i="102" s="1"/>
  <c r="BQ23" i="102"/>
  <c r="BP23" i="102"/>
  <c r="BP65" i="102" s="1"/>
  <c r="BO23" i="102"/>
  <c r="BN23" i="102"/>
  <c r="BN65" i="102" s="1"/>
  <c r="BM23" i="102"/>
  <c r="BL23" i="102"/>
  <c r="BL65" i="102" s="1"/>
  <c r="BK23" i="102"/>
  <c r="BJ23" i="102"/>
  <c r="BJ65" i="102" s="1"/>
  <c r="BI23" i="102"/>
  <c r="BH23" i="102"/>
  <c r="BH65" i="102" s="1"/>
  <c r="BG23" i="102"/>
  <c r="BF23" i="102"/>
  <c r="BF65" i="102" s="1"/>
  <c r="BE23" i="102"/>
  <c r="BD23" i="102"/>
  <c r="BD65" i="102" s="1"/>
  <c r="BC23" i="102"/>
  <c r="BB23" i="102"/>
  <c r="BB65" i="102" s="1"/>
  <c r="BA23" i="102"/>
  <c r="AZ23" i="102"/>
  <c r="AZ45" i="102" s="1"/>
  <c r="AZ46" i="102" s="1"/>
  <c r="AY23" i="102"/>
  <c r="AX23" i="102"/>
  <c r="AX65" i="102" s="1"/>
  <c r="AW23" i="102"/>
  <c r="AV23" i="102"/>
  <c r="AV65" i="102" s="1"/>
  <c r="AU23" i="102"/>
  <c r="AT23" i="102"/>
  <c r="AT65" i="102" s="1"/>
  <c r="AS23" i="102"/>
  <c r="AR23" i="102"/>
  <c r="AR45" i="102" s="1"/>
  <c r="AR46" i="102" s="1"/>
  <c r="AQ23" i="102"/>
  <c r="AP23" i="102"/>
  <c r="AP65" i="102" s="1"/>
  <c r="AO23" i="102"/>
  <c r="AN23" i="102"/>
  <c r="AN65" i="102" s="1"/>
  <c r="AM23" i="102"/>
  <c r="AL23" i="102"/>
  <c r="AL65" i="102" s="1"/>
  <c r="AK23" i="102"/>
  <c r="AJ23" i="102"/>
  <c r="AJ45" i="102" s="1"/>
  <c r="AJ46" i="102" s="1"/>
  <c r="AI23" i="102"/>
  <c r="AH23" i="102"/>
  <c r="AH65" i="102" s="1"/>
  <c r="AG23" i="102"/>
  <c r="AF23" i="102"/>
  <c r="AF65" i="102" s="1"/>
  <c r="AE23" i="102"/>
  <c r="AD23" i="102"/>
  <c r="AD65" i="102" s="1"/>
  <c r="AC23" i="102"/>
  <c r="AB23" i="102"/>
  <c r="AB65" i="102" s="1"/>
  <c r="AA23" i="102"/>
  <c r="Z23" i="102"/>
  <c r="Z65" i="102" s="1"/>
  <c r="Y23" i="102"/>
  <c r="X23" i="102"/>
  <c r="X65" i="102" s="1"/>
  <c r="W23" i="102"/>
  <c r="V23" i="102"/>
  <c r="V65" i="102" s="1"/>
  <c r="U23" i="102"/>
  <c r="T23" i="102"/>
  <c r="T65" i="102" s="1"/>
  <c r="S23" i="102"/>
  <c r="R23" i="102"/>
  <c r="R65" i="102" s="1"/>
  <c r="Q23" i="102"/>
  <c r="P23" i="102"/>
  <c r="P65" i="102" s="1"/>
  <c r="O23" i="102"/>
  <c r="N23" i="102"/>
  <c r="N65" i="102" s="1"/>
  <c r="M23" i="102"/>
  <c r="L23" i="102"/>
  <c r="L65" i="102" s="1"/>
  <c r="K23" i="102"/>
  <c r="J23" i="102"/>
  <c r="J65" i="102" s="1"/>
  <c r="I23" i="102"/>
  <c r="H23" i="102"/>
  <c r="H65" i="102" s="1"/>
  <c r="G23" i="102"/>
  <c r="F23" i="102"/>
  <c r="F65" i="102" s="1"/>
  <c r="E23" i="102"/>
  <c r="D23" i="102"/>
  <c r="D65" i="102" s="1"/>
  <c r="C23" i="102"/>
  <c r="FW18" i="102"/>
  <c r="FV18" i="102"/>
  <c r="FV33" i="102" s="1"/>
  <c r="FV100" i="110" s="1"/>
  <c r="FU18" i="102"/>
  <c r="FT18" i="102"/>
  <c r="FS18" i="102"/>
  <c r="FR18" i="102"/>
  <c r="FR33" i="102" s="1"/>
  <c r="FR100" i="110" s="1"/>
  <c r="FQ18" i="102"/>
  <c r="FP18" i="102"/>
  <c r="FO18" i="102"/>
  <c r="FN18" i="102"/>
  <c r="FN33" i="102" s="1"/>
  <c r="FN100" i="110" s="1"/>
  <c r="FM18" i="102"/>
  <c r="FL18" i="102"/>
  <c r="FK18" i="102"/>
  <c r="FJ18" i="102"/>
  <c r="FJ33" i="102" s="1"/>
  <c r="FJ100" i="110" s="1"/>
  <c r="FI18" i="102"/>
  <c r="FH18" i="102"/>
  <c r="FG18" i="102"/>
  <c r="FF18" i="102"/>
  <c r="FF33" i="102" s="1"/>
  <c r="FF100" i="110" s="1"/>
  <c r="FE18" i="102"/>
  <c r="FD18" i="102"/>
  <c r="FC18" i="102"/>
  <c r="FB18" i="102"/>
  <c r="FB33" i="102" s="1"/>
  <c r="FB100" i="110" s="1"/>
  <c r="FA18" i="102"/>
  <c r="EZ18" i="102"/>
  <c r="EY18" i="102"/>
  <c r="EX18" i="102"/>
  <c r="EX33" i="102" s="1"/>
  <c r="EX100" i="110" s="1"/>
  <c r="EW18" i="102"/>
  <c r="EV18" i="102"/>
  <c r="EU18" i="102"/>
  <c r="ET18" i="102"/>
  <c r="ET33" i="102" s="1"/>
  <c r="ET100" i="110" s="1"/>
  <c r="ES18" i="102"/>
  <c r="ER18" i="102"/>
  <c r="EQ18" i="102"/>
  <c r="EP18" i="102"/>
  <c r="EP33" i="102" s="1"/>
  <c r="EP100" i="110" s="1"/>
  <c r="EO18" i="102"/>
  <c r="EN18" i="102"/>
  <c r="EM18" i="102"/>
  <c r="EL18" i="102"/>
  <c r="EL33" i="102" s="1"/>
  <c r="EL100" i="110" s="1"/>
  <c r="EK18" i="102"/>
  <c r="EJ18" i="102"/>
  <c r="EI18" i="102"/>
  <c r="EH18" i="102"/>
  <c r="EH33" i="102" s="1"/>
  <c r="EH100" i="110" s="1"/>
  <c r="EG18" i="102"/>
  <c r="EF18" i="102"/>
  <c r="EE18" i="102"/>
  <c r="ED18" i="102"/>
  <c r="ED33" i="102" s="1"/>
  <c r="ED100" i="110" s="1"/>
  <c r="EC18" i="102"/>
  <c r="EB18" i="102"/>
  <c r="EA18" i="102"/>
  <c r="DZ18" i="102"/>
  <c r="DZ33" i="102" s="1"/>
  <c r="DZ100" i="110" s="1"/>
  <c r="DY18" i="102"/>
  <c r="DX18" i="102"/>
  <c r="DW18" i="102"/>
  <c r="DV18" i="102"/>
  <c r="DV33" i="102" s="1"/>
  <c r="DU18" i="102"/>
  <c r="DT18" i="102"/>
  <c r="DS18" i="102"/>
  <c r="DR18" i="102"/>
  <c r="DR33" i="102" s="1"/>
  <c r="DQ18" i="102"/>
  <c r="DP18" i="102"/>
  <c r="DO18" i="102"/>
  <c r="DN18" i="102"/>
  <c r="DN33" i="102" s="1"/>
  <c r="DM18" i="102"/>
  <c r="DL18" i="102"/>
  <c r="DK18" i="102"/>
  <c r="DJ18" i="102"/>
  <c r="DJ33" i="102" s="1"/>
  <c r="DI18" i="102"/>
  <c r="DH18" i="102"/>
  <c r="DG18" i="102"/>
  <c r="DF18" i="102"/>
  <c r="DF33" i="102" s="1"/>
  <c r="DE18" i="102"/>
  <c r="DD18" i="102"/>
  <c r="DC18" i="102"/>
  <c r="DB18" i="102"/>
  <c r="DB33" i="102" s="1"/>
  <c r="DA18" i="102"/>
  <c r="CZ18" i="102"/>
  <c r="CY18" i="102"/>
  <c r="CX18" i="102"/>
  <c r="CX33" i="102" s="1"/>
  <c r="CW18" i="102"/>
  <c r="CV18" i="102"/>
  <c r="CU18" i="102"/>
  <c r="CT18" i="102"/>
  <c r="CT33" i="102" s="1"/>
  <c r="CS18" i="102"/>
  <c r="CR18" i="102"/>
  <c r="CQ18" i="102"/>
  <c r="CP18" i="102"/>
  <c r="CP33" i="102" s="1"/>
  <c r="CO18" i="102"/>
  <c r="CN18" i="102"/>
  <c r="CM18" i="102"/>
  <c r="CL18" i="102"/>
  <c r="CL33" i="102" s="1"/>
  <c r="CK18" i="102"/>
  <c r="CJ18" i="102"/>
  <c r="CI18" i="102"/>
  <c r="CH18" i="102"/>
  <c r="CH33" i="102" s="1"/>
  <c r="CG18" i="102"/>
  <c r="CF18" i="102"/>
  <c r="CE18" i="102"/>
  <c r="CD18" i="102"/>
  <c r="CD33" i="102" s="1"/>
  <c r="CC18" i="102"/>
  <c r="CB18" i="102"/>
  <c r="CA18" i="102"/>
  <c r="BZ18" i="102"/>
  <c r="BZ33" i="102" s="1"/>
  <c r="BY18" i="102"/>
  <c r="BX18" i="102"/>
  <c r="BW18" i="102"/>
  <c r="BV18" i="102"/>
  <c r="BV33" i="102" s="1"/>
  <c r="BU18" i="102"/>
  <c r="BT18" i="102"/>
  <c r="BS18" i="102"/>
  <c r="BR18" i="102"/>
  <c r="BR33" i="102" s="1"/>
  <c r="BQ18" i="102"/>
  <c r="BP18" i="102"/>
  <c r="BO18" i="102"/>
  <c r="BN18" i="102"/>
  <c r="BN33" i="102" s="1"/>
  <c r="BM18" i="102"/>
  <c r="BL18" i="102"/>
  <c r="BK18" i="102"/>
  <c r="BJ18" i="102"/>
  <c r="BJ33" i="102" s="1"/>
  <c r="BI18" i="102"/>
  <c r="BH18" i="102"/>
  <c r="BG18" i="102"/>
  <c r="FW17" i="102"/>
  <c r="FW32" i="102" s="1"/>
  <c r="FW99" i="110" s="1"/>
  <c r="FV17" i="102"/>
  <c r="FV32" i="102" s="1"/>
  <c r="FV99" i="110" s="1"/>
  <c r="FU17" i="102"/>
  <c r="FT17" i="102"/>
  <c r="FS17" i="102"/>
  <c r="FS32" i="102" s="1"/>
  <c r="FS99" i="110" s="1"/>
  <c r="FR17" i="102"/>
  <c r="FR32" i="102" s="1"/>
  <c r="FR99" i="110" s="1"/>
  <c r="FQ17" i="102"/>
  <c r="FP17" i="102"/>
  <c r="FO17" i="102"/>
  <c r="FO32" i="102" s="1"/>
  <c r="FO99" i="110" s="1"/>
  <c r="FN17" i="102"/>
  <c r="FN32" i="102" s="1"/>
  <c r="FN99" i="110" s="1"/>
  <c r="FM17" i="102"/>
  <c r="FL17" i="102"/>
  <c r="FK17" i="102"/>
  <c r="FK32" i="102" s="1"/>
  <c r="FK99" i="110" s="1"/>
  <c r="FJ17" i="102"/>
  <c r="FJ32" i="102" s="1"/>
  <c r="FJ99" i="110" s="1"/>
  <c r="FI17" i="102"/>
  <c r="FH17" i="102"/>
  <c r="FG17" i="102"/>
  <c r="FG32" i="102" s="1"/>
  <c r="FG99" i="110" s="1"/>
  <c r="FF17" i="102"/>
  <c r="FF32" i="102" s="1"/>
  <c r="FF99" i="110" s="1"/>
  <c r="FE17" i="102"/>
  <c r="FD17" i="102"/>
  <c r="FC17" i="102"/>
  <c r="FC32" i="102" s="1"/>
  <c r="FC99" i="110" s="1"/>
  <c r="FB17" i="102"/>
  <c r="FB32" i="102" s="1"/>
  <c r="FB99" i="110" s="1"/>
  <c r="FA17" i="102"/>
  <c r="EZ17" i="102"/>
  <c r="EY17" i="102"/>
  <c r="EY32" i="102" s="1"/>
  <c r="EY99" i="110" s="1"/>
  <c r="EX17" i="102"/>
  <c r="EX32" i="102" s="1"/>
  <c r="EX99" i="110" s="1"/>
  <c r="EW17" i="102"/>
  <c r="EV17" i="102"/>
  <c r="EU17" i="102"/>
  <c r="EU32" i="102" s="1"/>
  <c r="EU99" i="110" s="1"/>
  <c r="ET17" i="102"/>
  <c r="ET32" i="102" s="1"/>
  <c r="ET99" i="110" s="1"/>
  <c r="ES17" i="102"/>
  <c r="ER17" i="102"/>
  <c r="EQ17" i="102"/>
  <c r="EQ32" i="102" s="1"/>
  <c r="EQ99" i="110" s="1"/>
  <c r="EP17" i="102"/>
  <c r="EP32" i="102" s="1"/>
  <c r="EP99" i="110" s="1"/>
  <c r="EO17" i="102"/>
  <c r="EN17" i="102"/>
  <c r="EM17" i="102"/>
  <c r="EM32" i="102" s="1"/>
  <c r="EM99" i="110" s="1"/>
  <c r="EL17" i="102"/>
  <c r="EL32" i="102" s="1"/>
  <c r="EL99" i="110" s="1"/>
  <c r="EK17" i="102"/>
  <c r="EJ17" i="102"/>
  <c r="EI17" i="102"/>
  <c r="EI32" i="102" s="1"/>
  <c r="EI99" i="110" s="1"/>
  <c r="EH17" i="102"/>
  <c r="EH32" i="102" s="1"/>
  <c r="EH99" i="110" s="1"/>
  <c r="EG17" i="102"/>
  <c r="EF17" i="102"/>
  <c r="EE17" i="102"/>
  <c r="EE32" i="102" s="1"/>
  <c r="EE99" i="110" s="1"/>
  <c r="ED17" i="102"/>
  <c r="ED32" i="102" s="1"/>
  <c r="ED99" i="110" s="1"/>
  <c r="EC17" i="102"/>
  <c r="EB17" i="102"/>
  <c r="EA17" i="102"/>
  <c r="EA32" i="102" s="1"/>
  <c r="EA99" i="110" s="1"/>
  <c r="DZ17" i="102"/>
  <c r="DZ32" i="102" s="1"/>
  <c r="DZ99" i="110" s="1"/>
  <c r="DY17" i="102"/>
  <c r="DX17" i="102"/>
  <c r="DW17" i="102"/>
  <c r="DV17" i="102"/>
  <c r="DV32" i="102" s="1"/>
  <c r="DU17" i="102"/>
  <c r="DT17" i="102"/>
  <c r="DS17" i="102"/>
  <c r="DS32" i="102" s="1"/>
  <c r="DR17" i="102"/>
  <c r="DR32" i="102" s="1"/>
  <c r="DQ17" i="102"/>
  <c r="DP17" i="102"/>
  <c r="DO17" i="102"/>
  <c r="DO32" i="102" s="1"/>
  <c r="DN17" i="102"/>
  <c r="DN32" i="102" s="1"/>
  <c r="DM17" i="102"/>
  <c r="DL17" i="102"/>
  <c r="DK17" i="102"/>
  <c r="DK32" i="102" s="1"/>
  <c r="DJ17" i="102"/>
  <c r="DJ32" i="102" s="1"/>
  <c r="DI17" i="102"/>
  <c r="DH17" i="102"/>
  <c r="DG17" i="102"/>
  <c r="DG32" i="102" s="1"/>
  <c r="DF17" i="102"/>
  <c r="DF32" i="102" s="1"/>
  <c r="DE17" i="102"/>
  <c r="DD17" i="102"/>
  <c r="DC17" i="102"/>
  <c r="DC32" i="102" s="1"/>
  <c r="DB17" i="102"/>
  <c r="DB32" i="102" s="1"/>
  <c r="DA17" i="102"/>
  <c r="CZ17" i="102"/>
  <c r="CY17" i="102"/>
  <c r="CY32" i="102" s="1"/>
  <c r="CX17" i="102"/>
  <c r="CX32" i="102" s="1"/>
  <c r="CW17" i="102"/>
  <c r="CV17" i="102"/>
  <c r="CU17" i="102"/>
  <c r="CU32" i="102" s="1"/>
  <c r="CT17" i="102"/>
  <c r="CT32" i="102" s="1"/>
  <c r="CS17" i="102"/>
  <c r="CR17" i="102"/>
  <c r="CQ17" i="102"/>
  <c r="CQ32" i="102" s="1"/>
  <c r="CP17" i="102"/>
  <c r="CP32" i="102" s="1"/>
  <c r="CO17" i="102"/>
  <c r="CN17" i="102"/>
  <c r="CM17" i="102"/>
  <c r="CM32" i="102" s="1"/>
  <c r="CL17" i="102"/>
  <c r="CL32" i="102" s="1"/>
  <c r="CK17" i="102"/>
  <c r="CJ17" i="102"/>
  <c r="CI17" i="102"/>
  <c r="CI32" i="102" s="1"/>
  <c r="CH17" i="102"/>
  <c r="CH32" i="102" s="1"/>
  <c r="CG17" i="102"/>
  <c r="CF17" i="102"/>
  <c r="CE17" i="102"/>
  <c r="CE32" i="102" s="1"/>
  <c r="CD17" i="102"/>
  <c r="CD32" i="102" s="1"/>
  <c r="CC17" i="102"/>
  <c r="CB17" i="102"/>
  <c r="CA17" i="102"/>
  <c r="CA32" i="102" s="1"/>
  <c r="BZ17" i="102"/>
  <c r="BZ32" i="102" s="1"/>
  <c r="BY17" i="102"/>
  <c r="BX17" i="102"/>
  <c r="BW17" i="102"/>
  <c r="BW32" i="102" s="1"/>
  <c r="BV17" i="102"/>
  <c r="BV32" i="102" s="1"/>
  <c r="BU17" i="102"/>
  <c r="BT17" i="102"/>
  <c r="BS17" i="102"/>
  <c r="BS32" i="102" s="1"/>
  <c r="BR17" i="102"/>
  <c r="BR32" i="102" s="1"/>
  <c r="BQ17" i="102"/>
  <c r="BP17" i="102"/>
  <c r="BO17" i="102"/>
  <c r="BO32" i="102" s="1"/>
  <c r="BN17" i="102"/>
  <c r="BN32" i="102" s="1"/>
  <c r="BM17" i="102"/>
  <c r="BL17" i="102"/>
  <c r="BK17" i="102"/>
  <c r="BK32" i="102" s="1"/>
  <c r="BJ17" i="102"/>
  <c r="BJ32" i="102" s="1"/>
  <c r="BI17" i="102"/>
  <c r="BH17" i="102"/>
  <c r="BG17" i="102"/>
  <c r="BG32" i="102" s="1"/>
  <c r="N17" i="102"/>
  <c r="N18" i="102" s="1"/>
  <c r="M17" i="102"/>
  <c r="M18" i="102" s="1"/>
  <c r="L17" i="102"/>
  <c r="L18" i="102" s="1"/>
  <c r="K17" i="102"/>
  <c r="K18" i="102" s="1"/>
  <c r="J17" i="102"/>
  <c r="J18" i="102" s="1"/>
  <c r="I17" i="102"/>
  <c r="I18" i="102" s="1"/>
  <c r="H17" i="102"/>
  <c r="H18" i="102" s="1"/>
  <c r="G17" i="102"/>
  <c r="G18" i="102" s="1"/>
  <c r="F17" i="102"/>
  <c r="F18" i="102" s="1"/>
  <c r="E17" i="102"/>
  <c r="E18" i="102" s="1"/>
  <c r="D17" i="102"/>
  <c r="D18" i="102" s="1"/>
  <c r="C17" i="102"/>
  <c r="C18" i="102" s="1"/>
  <c r="FW16" i="102"/>
  <c r="FV16" i="102"/>
  <c r="FV31" i="102" s="1"/>
  <c r="FV98" i="110" s="1"/>
  <c r="FU16" i="102"/>
  <c r="FT16" i="102"/>
  <c r="FS16" i="102"/>
  <c r="FR16" i="102"/>
  <c r="FR31" i="102" s="1"/>
  <c r="FR98" i="110" s="1"/>
  <c r="FQ16" i="102"/>
  <c r="FP16" i="102"/>
  <c r="FO16" i="102"/>
  <c r="FN16" i="102"/>
  <c r="FN31" i="102" s="1"/>
  <c r="FN98" i="110" s="1"/>
  <c r="FM16" i="102"/>
  <c r="FL16" i="102"/>
  <c r="FK16" i="102"/>
  <c r="FJ16" i="102"/>
  <c r="FJ31" i="102" s="1"/>
  <c r="FJ98" i="110" s="1"/>
  <c r="FI16" i="102"/>
  <c r="FH16" i="102"/>
  <c r="FG16" i="102"/>
  <c r="FF16" i="102"/>
  <c r="FF31" i="102" s="1"/>
  <c r="FF98" i="110" s="1"/>
  <c r="FE16" i="102"/>
  <c r="FD16" i="102"/>
  <c r="FC16" i="102"/>
  <c r="FB16" i="102"/>
  <c r="FB31" i="102" s="1"/>
  <c r="FB98" i="110" s="1"/>
  <c r="FA16" i="102"/>
  <c r="EZ16" i="102"/>
  <c r="EY16" i="102"/>
  <c r="EX16" i="102"/>
  <c r="EX31" i="102" s="1"/>
  <c r="EX98" i="110" s="1"/>
  <c r="EW16" i="102"/>
  <c r="EV16" i="102"/>
  <c r="EU16" i="102"/>
  <c r="ET16" i="102"/>
  <c r="ET31" i="102" s="1"/>
  <c r="ET98" i="110" s="1"/>
  <c r="ES16" i="102"/>
  <c r="ER16" i="102"/>
  <c r="EQ16" i="102"/>
  <c r="EP16" i="102"/>
  <c r="EP31" i="102" s="1"/>
  <c r="EP98" i="110" s="1"/>
  <c r="EO16" i="102"/>
  <c r="EN16" i="102"/>
  <c r="EM16" i="102"/>
  <c r="EL16" i="102"/>
  <c r="EL31" i="102" s="1"/>
  <c r="EL98" i="110" s="1"/>
  <c r="EK16" i="102"/>
  <c r="EJ16" i="102"/>
  <c r="EI16" i="102"/>
  <c r="EH16" i="102"/>
  <c r="EH31" i="102" s="1"/>
  <c r="EH98" i="110" s="1"/>
  <c r="EG16" i="102"/>
  <c r="EF16" i="102"/>
  <c r="EE16" i="102"/>
  <c r="ED16" i="102"/>
  <c r="ED31" i="102" s="1"/>
  <c r="ED98" i="110" s="1"/>
  <c r="EC16" i="102"/>
  <c r="EB16" i="102"/>
  <c r="EA16" i="102"/>
  <c r="DZ16" i="102"/>
  <c r="DZ31" i="102" s="1"/>
  <c r="DZ98" i="110" s="1"/>
  <c r="DY16" i="102"/>
  <c r="DX16" i="102"/>
  <c r="DW16" i="102"/>
  <c r="DV16" i="102"/>
  <c r="DV31" i="102" s="1"/>
  <c r="DU16" i="102"/>
  <c r="DT16" i="102"/>
  <c r="DS16" i="102"/>
  <c r="DR16" i="102"/>
  <c r="DR31" i="102" s="1"/>
  <c r="DQ16" i="102"/>
  <c r="DP16" i="102"/>
  <c r="DO16" i="102"/>
  <c r="DN16" i="102"/>
  <c r="DN31" i="102" s="1"/>
  <c r="DM16" i="102"/>
  <c r="DL16" i="102"/>
  <c r="DK16" i="102"/>
  <c r="DJ16" i="102"/>
  <c r="DJ31" i="102" s="1"/>
  <c r="DI16" i="102"/>
  <c r="DH16" i="102"/>
  <c r="DG16" i="102"/>
  <c r="DF16" i="102"/>
  <c r="DF31" i="102" s="1"/>
  <c r="DE16" i="102"/>
  <c r="DD16" i="102"/>
  <c r="DC16" i="102"/>
  <c r="DB16" i="102"/>
  <c r="DB31" i="102" s="1"/>
  <c r="DA16" i="102"/>
  <c r="CZ16" i="102"/>
  <c r="CY16" i="102"/>
  <c r="CX16" i="102"/>
  <c r="CX31" i="102" s="1"/>
  <c r="CW16" i="102"/>
  <c r="CV16" i="102"/>
  <c r="CU16" i="102"/>
  <c r="CT16" i="102"/>
  <c r="CT31" i="102" s="1"/>
  <c r="CS16" i="102"/>
  <c r="CR16" i="102"/>
  <c r="CQ16" i="102"/>
  <c r="CP16" i="102"/>
  <c r="CP31" i="102" s="1"/>
  <c r="CO16" i="102"/>
  <c r="CN16" i="102"/>
  <c r="CM16" i="102"/>
  <c r="CL16" i="102"/>
  <c r="CL31" i="102" s="1"/>
  <c r="CK16" i="102"/>
  <c r="CJ16" i="102"/>
  <c r="CI16" i="102"/>
  <c r="CH16" i="102"/>
  <c r="CH31" i="102" s="1"/>
  <c r="CG16" i="102"/>
  <c r="CF16" i="102"/>
  <c r="CE16" i="102"/>
  <c r="CD16" i="102"/>
  <c r="CD31" i="102" s="1"/>
  <c r="CC16" i="102"/>
  <c r="CB16" i="102"/>
  <c r="CA16" i="102"/>
  <c r="BZ16" i="102"/>
  <c r="BZ31" i="102" s="1"/>
  <c r="BY16" i="102"/>
  <c r="BX16" i="102"/>
  <c r="BW16" i="102"/>
  <c r="BV16" i="102"/>
  <c r="BV31" i="102" s="1"/>
  <c r="BU16" i="102"/>
  <c r="BT16" i="102"/>
  <c r="BS16" i="102"/>
  <c r="BR16" i="102"/>
  <c r="BR31" i="102" s="1"/>
  <c r="BQ16" i="102"/>
  <c r="BP16" i="102"/>
  <c r="BO16" i="102"/>
  <c r="BN16" i="102"/>
  <c r="BN31" i="102" s="1"/>
  <c r="BM16" i="102"/>
  <c r="BL16" i="102"/>
  <c r="BK16" i="102"/>
  <c r="BJ16" i="102"/>
  <c r="BJ31" i="102" s="1"/>
  <c r="BI16" i="102"/>
  <c r="BH16" i="102"/>
  <c r="BG16" i="102"/>
  <c r="BF16" i="102"/>
  <c r="BF31" i="102" s="1"/>
  <c r="BE16" i="102"/>
  <c r="BD16" i="102"/>
  <c r="BC16" i="102"/>
  <c r="BB16" i="102"/>
  <c r="BB31" i="102" s="1"/>
  <c r="BA16" i="102"/>
  <c r="AZ16" i="102"/>
  <c r="AY16" i="102"/>
  <c r="AX16" i="102"/>
  <c r="AX31" i="102" s="1"/>
  <c r="AW16" i="102"/>
  <c r="AV16" i="102"/>
  <c r="AU16" i="102"/>
  <c r="AT16" i="102"/>
  <c r="AT31" i="102" s="1"/>
  <c r="AS16" i="102"/>
  <c r="AR16" i="102"/>
  <c r="AQ16" i="102"/>
  <c r="AP16" i="102"/>
  <c r="AP31" i="102" s="1"/>
  <c r="AO16" i="102"/>
  <c r="AN16" i="102"/>
  <c r="AM16" i="102"/>
  <c r="AL16" i="102"/>
  <c r="AL31" i="102" s="1"/>
  <c r="AK16" i="102"/>
  <c r="AJ16" i="102"/>
  <c r="AI16" i="102"/>
  <c r="AH16" i="102"/>
  <c r="AH31" i="102" s="1"/>
  <c r="AG16" i="102"/>
  <c r="AF16" i="102"/>
  <c r="AE16" i="102"/>
  <c r="AD16" i="102"/>
  <c r="AD31" i="102" s="1"/>
  <c r="AC16" i="102"/>
  <c r="AB16" i="102"/>
  <c r="AA16" i="102"/>
  <c r="Z16" i="102"/>
  <c r="Z31" i="102" s="1"/>
  <c r="Y16" i="102"/>
  <c r="X16" i="102"/>
  <c r="W16" i="102"/>
  <c r="V16" i="102"/>
  <c r="V31" i="102" s="1"/>
  <c r="U16" i="102"/>
  <c r="T16" i="102"/>
  <c r="S16" i="102"/>
  <c r="R16" i="102"/>
  <c r="R31" i="102" s="1"/>
  <c r="Q16" i="102"/>
  <c r="P16" i="102"/>
  <c r="O16" i="102"/>
  <c r="BF9" i="102"/>
  <c r="BF17" i="102" s="1"/>
  <c r="BF32" i="102" s="1"/>
  <c r="BE9" i="102"/>
  <c r="BE10" i="102" s="1"/>
  <c r="BE18" i="102" s="1"/>
  <c r="BD9" i="102"/>
  <c r="BD17" i="102" s="1"/>
  <c r="BC9" i="102"/>
  <c r="BC10" i="102" s="1"/>
  <c r="BC18" i="102" s="1"/>
  <c r="BB9" i="102"/>
  <c r="BB17" i="102" s="1"/>
  <c r="BB32" i="102" s="1"/>
  <c r="BA9" i="102"/>
  <c r="BA10" i="102" s="1"/>
  <c r="BA18" i="102" s="1"/>
  <c r="AZ9" i="102"/>
  <c r="AZ17" i="102" s="1"/>
  <c r="AY9" i="102"/>
  <c r="AY10" i="102" s="1"/>
  <c r="AY18" i="102" s="1"/>
  <c r="AX9" i="102"/>
  <c r="AX17" i="102" s="1"/>
  <c r="AX32" i="102" s="1"/>
  <c r="AW9" i="102"/>
  <c r="AW10" i="102" s="1"/>
  <c r="AW18" i="102" s="1"/>
  <c r="AV9" i="102"/>
  <c r="AV17" i="102" s="1"/>
  <c r="AU9" i="102"/>
  <c r="AU10" i="102" s="1"/>
  <c r="AU18" i="102" s="1"/>
  <c r="AT9" i="102"/>
  <c r="AT17" i="102" s="1"/>
  <c r="AT32" i="102" s="1"/>
  <c r="AS9" i="102"/>
  <c r="AS10" i="102" s="1"/>
  <c r="AS18" i="102" s="1"/>
  <c r="AR9" i="102"/>
  <c r="AR17" i="102" s="1"/>
  <c r="AQ9" i="102"/>
  <c r="AQ10" i="102" s="1"/>
  <c r="AQ18" i="102" s="1"/>
  <c r="AP9" i="102"/>
  <c r="AP17" i="102" s="1"/>
  <c r="AP32" i="102" s="1"/>
  <c r="AO9" i="102"/>
  <c r="AO10" i="102" s="1"/>
  <c r="AO18" i="102" s="1"/>
  <c r="AN9" i="102"/>
  <c r="AN17" i="102" s="1"/>
  <c r="AM9" i="102"/>
  <c r="AM10" i="102" s="1"/>
  <c r="AM18" i="102" s="1"/>
  <c r="AL9" i="102"/>
  <c r="AL17" i="102" s="1"/>
  <c r="AL32" i="102" s="1"/>
  <c r="AK9" i="102"/>
  <c r="AK10" i="102" s="1"/>
  <c r="AK18" i="102" s="1"/>
  <c r="AJ9" i="102"/>
  <c r="AJ17" i="102" s="1"/>
  <c r="AI9" i="102"/>
  <c r="AI10" i="102" s="1"/>
  <c r="AI18" i="102" s="1"/>
  <c r="AH9" i="102"/>
  <c r="AH17" i="102" s="1"/>
  <c r="AH32" i="102" s="1"/>
  <c r="AG9" i="102"/>
  <c r="AG10" i="102" s="1"/>
  <c r="AG18" i="102" s="1"/>
  <c r="AF9" i="102"/>
  <c r="AF17" i="102" s="1"/>
  <c r="AE9" i="102"/>
  <c r="AE10" i="102" s="1"/>
  <c r="AE18" i="102" s="1"/>
  <c r="AD9" i="102"/>
  <c r="AD17" i="102" s="1"/>
  <c r="AD32" i="102" s="1"/>
  <c r="AC9" i="102"/>
  <c r="AC10" i="102" s="1"/>
  <c r="AC18" i="102" s="1"/>
  <c r="AB9" i="102"/>
  <c r="AB17" i="102" s="1"/>
  <c r="AA9" i="102"/>
  <c r="AA10" i="102" s="1"/>
  <c r="AA18" i="102" s="1"/>
  <c r="Z9" i="102"/>
  <c r="Z17" i="102" s="1"/>
  <c r="Z32" i="102" s="1"/>
  <c r="Y9" i="102"/>
  <c r="Y10" i="102" s="1"/>
  <c r="Y18" i="102" s="1"/>
  <c r="X9" i="102"/>
  <c r="X17" i="102" s="1"/>
  <c r="W9" i="102"/>
  <c r="W10" i="102" s="1"/>
  <c r="W18" i="102" s="1"/>
  <c r="V9" i="102"/>
  <c r="V17" i="102" s="1"/>
  <c r="V32" i="102" s="1"/>
  <c r="U9" i="102"/>
  <c r="U10" i="102" s="1"/>
  <c r="U18" i="102" s="1"/>
  <c r="T9" i="102"/>
  <c r="T17" i="102" s="1"/>
  <c r="S9" i="102"/>
  <c r="S10" i="102" s="1"/>
  <c r="S18" i="102" s="1"/>
  <c r="R9" i="102"/>
  <c r="R17" i="102" s="1"/>
  <c r="R32" i="102" s="1"/>
  <c r="Q9" i="102"/>
  <c r="Q10" i="102" s="1"/>
  <c r="Q18" i="102" s="1"/>
  <c r="P9" i="102"/>
  <c r="P17" i="102" s="1"/>
  <c r="O9" i="102"/>
  <c r="O10" i="102" s="1"/>
  <c r="O18" i="102" s="1"/>
  <c r="DY68" i="102" l="1"/>
  <c r="EC68" i="102"/>
  <c r="EG68" i="102"/>
  <c r="EK68" i="102"/>
  <c r="EO68" i="102"/>
  <c r="ES68" i="102"/>
  <c r="EW68" i="102"/>
  <c r="FA68" i="102"/>
  <c r="FI68" i="102"/>
  <c r="FQ68" i="102"/>
  <c r="BH32" i="102"/>
  <c r="BP32" i="102"/>
  <c r="BX32" i="102"/>
  <c r="CF32" i="102"/>
  <c r="CN32" i="102"/>
  <c r="CV32" i="102"/>
  <c r="DD32" i="102"/>
  <c r="DL32" i="102"/>
  <c r="DT32" i="102"/>
  <c r="EB32" i="102"/>
  <c r="EB99" i="110" s="1"/>
  <c r="EJ32" i="102"/>
  <c r="EJ99" i="110" s="1"/>
  <c r="ER32" i="102"/>
  <c r="ER99" i="110" s="1"/>
  <c r="EZ32" i="102"/>
  <c r="EZ99" i="110" s="1"/>
  <c r="FL32" i="102"/>
  <c r="FL99" i="110" s="1"/>
  <c r="FT32" i="102"/>
  <c r="FT99" i="110" s="1"/>
  <c r="AS17" i="102"/>
  <c r="AS32" i="102" s="1"/>
  <c r="BI32" i="102"/>
  <c r="BM32" i="102"/>
  <c r="BQ32" i="102"/>
  <c r="BU32" i="102"/>
  <c r="BY32" i="102"/>
  <c r="CC32" i="102"/>
  <c r="CG32" i="102"/>
  <c r="CK32" i="102"/>
  <c r="CO32" i="102"/>
  <c r="CS32" i="102"/>
  <c r="CW32" i="102"/>
  <c r="DA32" i="102"/>
  <c r="DE32" i="102"/>
  <c r="DI32" i="102"/>
  <c r="DM32" i="102"/>
  <c r="DQ32" i="102"/>
  <c r="DU32" i="102"/>
  <c r="DY32" i="102"/>
  <c r="DY99" i="110" s="1"/>
  <c r="EC32" i="102"/>
  <c r="EC99" i="110" s="1"/>
  <c r="EG32" i="102"/>
  <c r="EG99" i="110" s="1"/>
  <c r="EK32" i="102"/>
  <c r="EK99" i="110" s="1"/>
  <c r="EO32" i="102"/>
  <c r="EO99" i="110" s="1"/>
  <c r="ES32" i="102"/>
  <c r="ES99" i="110" s="1"/>
  <c r="EW32" i="102"/>
  <c r="EW99" i="110" s="1"/>
  <c r="FA32" i="102"/>
  <c r="FA99" i="110" s="1"/>
  <c r="FE32" i="102"/>
  <c r="FE99" i="110" s="1"/>
  <c r="FI32" i="102"/>
  <c r="FI99" i="110" s="1"/>
  <c r="FM32" i="102"/>
  <c r="FM99" i="110" s="1"/>
  <c r="FQ32" i="102"/>
  <c r="FQ99" i="110" s="1"/>
  <c r="FU32" i="102"/>
  <c r="FU99" i="110" s="1"/>
  <c r="EA68" i="102"/>
  <c r="EA69" i="102" s="1"/>
  <c r="EE68" i="102"/>
  <c r="EE69" i="102" s="1"/>
  <c r="EI68" i="102"/>
  <c r="EM68" i="102"/>
  <c r="EQ68" i="102"/>
  <c r="EQ69" i="102" s="1"/>
  <c r="EU68" i="102"/>
  <c r="EU69" i="102" s="1"/>
  <c r="EY68" i="102"/>
  <c r="FC68" i="102"/>
  <c r="FG68" i="102"/>
  <c r="FG69" i="102" s="1"/>
  <c r="FK68" i="102"/>
  <c r="FK69" i="102" s="1"/>
  <c r="FO68" i="102"/>
  <c r="FS68" i="102"/>
  <c r="FW68" i="102"/>
  <c r="FW69" i="102" s="1"/>
  <c r="AC17" i="102"/>
  <c r="AC32" i="102" s="1"/>
  <c r="AK17" i="102"/>
  <c r="BL32" i="102"/>
  <c r="BT32" i="102"/>
  <c r="CB32" i="102"/>
  <c r="CJ32" i="102"/>
  <c r="CR32" i="102"/>
  <c r="CZ32" i="102"/>
  <c r="DH32" i="102"/>
  <c r="DP32" i="102"/>
  <c r="DX32" i="102"/>
  <c r="EF32" i="102"/>
  <c r="EF99" i="110" s="1"/>
  <c r="EN32" i="102"/>
  <c r="EN99" i="110" s="1"/>
  <c r="EV32" i="102"/>
  <c r="EV99" i="110" s="1"/>
  <c r="FD32" i="102"/>
  <c r="FD99" i="110" s="1"/>
  <c r="FH32" i="102"/>
  <c r="FH99" i="110" s="1"/>
  <c r="FP32" i="102"/>
  <c r="FP99" i="110" s="1"/>
  <c r="P32" i="102"/>
  <c r="T32" i="102"/>
  <c r="X32" i="102"/>
  <c r="AB32" i="102"/>
  <c r="AF32" i="102"/>
  <c r="AJ32" i="102"/>
  <c r="AN32" i="102"/>
  <c r="AR32" i="102"/>
  <c r="AV32" i="102"/>
  <c r="AZ32" i="102"/>
  <c r="BD32" i="102"/>
  <c r="P31" i="102"/>
  <c r="P89" i="102" s="1"/>
  <c r="T31" i="102"/>
  <c r="X31" i="102"/>
  <c r="AB31" i="102"/>
  <c r="AB88" i="102" s="1"/>
  <c r="AF31" i="102"/>
  <c r="AF89" i="102" s="1"/>
  <c r="AJ31" i="102"/>
  <c r="AN31" i="102"/>
  <c r="AR31" i="102"/>
  <c r="AR88" i="102" s="1"/>
  <c r="AV31" i="102"/>
  <c r="AV89" i="102" s="1"/>
  <c r="AZ31" i="102"/>
  <c r="BD31" i="102"/>
  <c r="BH31" i="102"/>
  <c r="BH88" i="102" s="1"/>
  <c r="BL31" i="102"/>
  <c r="BL89" i="102" s="1"/>
  <c r="BP31" i="102"/>
  <c r="BT31" i="102"/>
  <c r="BX31" i="102"/>
  <c r="BX88" i="102" s="1"/>
  <c r="CB31" i="102"/>
  <c r="CB89" i="102" s="1"/>
  <c r="CF31" i="102"/>
  <c r="CJ31" i="102"/>
  <c r="CN31" i="102"/>
  <c r="CN88" i="102" s="1"/>
  <c r="CR31" i="102"/>
  <c r="CR89" i="102" s="1"/>
  <c r="CV31" i="102"/>
  <c r="CZ31" i="102"/>
  <c r="DD31" i="102"/>
  <c r="DD88" i="102" s="1"/>
  <c r="DH31" i="102"/>
  <c r="DH89" i="102" s="1"/>
  <c r="DL31" i="102"/>
  <c r="DP31" i="102"/>
  <c r="DT31" i="102"/>
  <c r="DT89" i="102" s="1"/>
  <c r="DX31" i="102"/>
  <c r="DX90" i="102" s="1"/>
  <c r="EB31" i="102"/>
  <c r="EB98" i="110" s="1"/>
  <c r="EF31" i="102"/>
  <c r="EF98" i="110" s="1"/>
  <c r="EJ31" i="102"/>
  <c r="EJ98" i="110" s="1"/>
  <c r="EN31" i="102"/>
  <c r="EN98" i="110" s="1"/>
  <c r="ER31" i="102"/>
  <c r="ER98" i="110" s="1"/>
  <c r="EV31" i="102"/>
  <c r="EV98" i="110" s="1"/>
  <c r="EZ31" i="102"/>
  <c r="EZ98" i="110" s="1"/>
  <c r="FD31" i="102"/>
  <c r="FD98" i="110" s="1"/>
  <c r="FH31" i="102"/>
  <c r="FH98" i="110" s="1"/>
  <c r="FL31" i="102"/>
  <c r="FL98" i="110" s="1"/>
  <c r="FP31" i="102"/>
  <c r="FP98" i="110" s="1"/>
  <c r="FT31" i="102"/>
  <c r="FT98" i="110" s="1"/>
  <c r="U17" i="102"/>
  <c r="BA17" i="102"/>
  <c r="EN68" i="102"/>
  <c r="EN69" i="102" s="1"/>
  <c r="S17" i="102"/>
  <c r="S32" i="102" s="1"/>
  <c r="AI17" i="102"/>
  <c r="AI32" i="102" s="1"/>
  <c r="AY17" i="102"/>
  <c r="AY32" i="102" s="1"/>
  <c r="BL33" i="102"/>
  <c r="BT33" i="102"/>
  <c r="CB33" i="102"/>
  <c r="CJ33" i="102"/>
  <c r="CR33" i="102"/>
  <c r="CZ33" i="102"/>
  <c r="DH33" i="102"/>
  <c r="DP33" i="102"/>
  <c r="DP86" i="102" s="1"/>
  <c r="EF33" i="102"/>
  <c r="EF100" i="110" s="1"/>
  <c r="EN33" i="102"/>
  <c r="EV33" i="102"/>
  <c r="FD33" i="102"/>
  <c r="FD100" i="110" s="1"/>
  <c r="FL33" i="102"/>
  <c r="FT33" i="102"/>
  <c r="DS64" i="102"/>
  <c r="DS78" i="39"/>
  <c r="EA64" i="102"/>
  <c r="EA78" i="39"/>
  <c r="EI64" i="102"/>
  <c r="EI78" i="39"/>
  <c r="EQ64" i="102"/>
  <c r="EQ78" i="39"/>
  <c r="EY64" i="102"/>
  <c r="EY78" i="39"/>
  <c r="FG64" i="102"/>
  <c r="FG78" i="39"/>
  <c r="FO64" i="102"/>
  <c r="FO78" i="39"/>
  <c r="FW64" i="102"/>
  <c r="FW78" i="39"/>
  <c r="AB45" i="102"/>
  <c r="AB46" i="102" s="1"/>
  <c r="BH45" i="102"/>
  <c r="BH46" i="102" s="1"/>
  <c r="CN45" i="102"/>
  <c r="CN46" i="102" s="1"/>
  <c r="DT45" i="102"/>
  <c r="DT46" i="102" s="1"/>
  <c r="FH45" i="102"/>
  <c r="FH46" i="102" s="1"/>
  <c r="DT64" i="102"/>
  <c r="DT78" i="39"/>
  <c r="EB64" i="102"/>
  <c r="EB63" i="102" s="1"/>
  <c r="EB72" i="102" s="1"/>
  <c r="EB78" i="39"/>
  <c r="EJ64" i="102"/>
  <c r="EJ78" i="39"/>
  <c r="ER64" i="102"/>
  <c r="ER63" i="102" s="1"/>
  <c r="ER72" i="102" s="1"/>
  <c r="ER78" i="39"/>
  <c r="EZ64" i="102"/>
  <c r="EZ78" i="39"/>
  <c r="FH64" i="102"/>
  <c r="FH78" i="39"/>
  <c r="FP64" i="102"/>
  <c r="FP78" i="39"/>
  <c r="D31" i="102"/>
  <c r="D63" i="102" s="1"/>
  <c r="D72" i="102" s="1"/>
  <c r="AF45" i="102"/>
  <c r="AF46" i="102" s="1"/>
  <c r="BL45" i="102"/>
  <c r="BL46" i="102" s="1"/>
  <c r="CR45" i="102"/>
  <c r="CR46" i="102" s="1"/>
  <c r="EF45" i="102"/>
  <c r="EF46" i="102" s="1"/>
  <c r="FL45" i="102"/>
  <c r="FL46" i="102" s="1"/>
  <c r="AJ65" i="102"/>
  <c r="CV65" i="102"/>
  <c r="W17" i="102"/>
  <c r="W32" i="102" s="1"/>
  <c r="AM17" i="102"/>
  <c r="AM32" i="102" s="1"/>
  <c r="BC17" i="102"/>
  <c r="BC32" i="102" s="1"/>
  <c r="DU64" i="102"/>
  <c r="DU78" i="39"/>
  <c r="EC64" i="102"/>
  <c r="EC78" i="39"/>
  <c r="EK64" i="102"/>
  <c r="EK78" i="39"/>
  <c r="ES64" i="102"/>
  <c r="ES78" i="39"/>
  <c r="FA64" i="102"/>
  <c r="FA78" i="39"/>
  <c r="FI64" i="102"/>
  <c r="FI78" i="39"/>
  <c r="FQ64" i="102"/>
  <c r="FQ78" i="39"/>
  <c r="F31" i="102"/>
  <c r="BP45" i="102"/>
  <c r="BP46" i="102" s="1"/>
  <c r="EJ45" i="102"/>
  <c r="EJ46" i="102" s="1"/>
  <c r="FP45" i="102"/>
  <c r="FP46" i="102" s="1"/>
  <c r="AR65" i="102"/>
  <c r="DD65" i="102"/>
  <c r="Y17" i="102"/>
  <c r="Y32" i="102" s="1"/>
  <c r="AO17" i="102"/>
  <c r="BE17" i="102"/>
  <c r="DV64" i="102"/>
  <c r="DV78" i="39"/>
  <c r="ED64" i="102"/>
  <c r="ED63" i="102" s="1"/>
  <c r="ED78" i="39"/>
  <c r="EL64" i="102"/>
  <c r="EL78" i="39"/>
  <c r="ET64" i="102"/>
  <c r="ET63" i="102" s="1"/>
  <c r="ET72" i="102" s="1"/>
  <c r="ET78" i="39"/>
  <c r="FB64" i="102"/>
  <c r="FB78" i="39"/>
  <c r="FJ64" i="102"/>
  <c r="FJ63" i="102" s="1"/>
  <c r="FJ78" i="39"/>
  <c r="FR64" i="102"/>
  <c r="FR78" i="39"/>
  <c r="H31" i="102"/>
  <c r="H33" i="102" s="1"/>
  <c r="AN45" i="102"/>
  <c r="AN46" i="102" s="1"/>
  <c r="BT45" i="102"/>
  <c r="BT46" i="102" s="1"/>
  <c r="CZ45" i="102"/>
  <c r="CZ46" i="102" s="1"/>
  <c r="EN45" i="102"/>
  <c r="EN46" i="102" s="1"/>
  <c r="FT45" i="102"/>
  <c r="FT46" i="102" s="1"/>
  <c r="FE68" i="102"/>
  <c r="FM68" i="102"/>
  <c r="FM69" i="102" s="1"/>
  <c r="FU68" i="102"/>
  <c r="AZ65" i="102"/>
  <c r="DL65" i="102"/>
  <c r="AA17" i="102"/>
  <c r="AA32" i="102" s="1"/>
  <c r="AQ17" i="102"/>
  <c r="AQ32" i="102" s="1"/>
  <c r="BH33" i="102"/>
  <c r="BP33" i="102"/>
  <c r="BX33" i="102"/>
  <c r="CF33" i="102"/>
  <c r="CN33" i="102"/>
  <c r="CV33" i="102"/>
  <c r="DD33" i="102"/>
  <c r="DL33" i="102"/>
  <c r="DT33" i="102"/>
  <c r="EB33" i="102"/>
  <c r="EJ33" i="102"/>
  <c r="ER33" i="102"/>
  <c r="ER100" i="110" s="1"/>
  <c r="EZ33" i="102"/>
  <c r="FH33" i="102"/>
  <c r="FP33" i="102"/>
  <c r="FP100" i="110" s="1"/>
  <c r="DO64" i="102"/>
  <c r="DO78" i="39"/>
  <c r="DW64" i="102"/>
  <c r="DW78" i="39"/>
  <c r="EE64" i="102"/>
  <c r="EE78" i="39"/>
  <c r="EM64" i="102"/>
  <c r="EM78" i="39"/>
  <c r="EU64" i="102"/>
  <c r="EU78" i="39"/>
  <c r="FC64" i="102"/>
  <c r="FC78" i="39"/>
  <c r="FK64" i="102"/>
  <c r="FK78" i="39"/>
  <c r="FS64" i="102"/>
  <c r="FS78" i="39"/>
  <c r="J31" i="102"/>
  <c r="J33" i="102" s="1"/>
  <c r="BX45" i="102"/>
  <c r="BX46" i="102" s="1"/>
  <c r="ER45" i="102"/>
  <c r="ER46" i="102" s="1"/>
  <c r="DP64" i="102"/>
  <c r="DP63" i="102" s="1"/>
  <c r="DP78" i="39"/>
  <c r="DX64" i="102"/>
  <c r="DX78" i="39"/>
  <c r="EF64" i="102"/>
  <c r="EF63" i="102" s="1"/>
  <c r="EF78" i="39"/>
  <c r="EN64" i="102"/>
  <c r="EN78" i="39"/>
  <c r="EV64" i="102"/>
  <c r="EV63" i="102" s="1"/>
  <c r="EV78" i="39"/>
  <c r="FD64" i="102"/>
  <c r="FD78" i="39"/>
  <c r="FL64" i="102"/>
  <c r="FL63" i="102" s="1"/>
  <c r="FL72" i="102" s="1"/>
  <c r="FL78" i="39"/>
  <c r="FT64" i="102"/>
  <c r="FT78" i="39"/>
  <c r="L31" i="102"/>
  <c r="L33" i="102" s="1"/>
  <c r="P45" i="102"/>
  <c r="P46" i="102" s="1"/>
  <c r="AV45" i="102"/>
  <c r="AV46" i="102" s="1"/>
  <c r="CB45" i="102"/>
  <c r="CB46" i="102" s="1"/>
  <c r="DH45" i="102"/>
  <c r="DH46" i="102" s="1"/>
  <c r="EV45" i="102"/>
  <c r="EV46" i="102" s="1"/>
  <c r="O17" i="102"/>
  <c r="O32" i="102" s="1"/>
  <c r="AE17" i="102"/>
  <c r="AE32" i="102" s="1"/>
  <c r="AU17" i="102"/>
  <c r="AU32" i="102" s="1"/>
  <c r="DQ64" i="102"/>
  <c r="DQ78" i="39"/>
  <c r="DY64" i="102"/>
  <c r="DY78" i="39"/>
  <c r="DY80" i="39" s="1"/>
  <c r="EG64" i="102"/>
  <c r="EG78" i="39"/>
  <c r="EO64" i="102"/>
  <c r="EO78" i="39"/>
  <c r="EW64" i="102"/>
  <c r="EW78" i="39"/>
  <c r="FE64" i="102"/>
  <c r="FE78" i="39"/>
  <c r="FM64" i="102"/>
  <c r="FM78" i="39"/>
  <c r="FU64" i="102"/>
  <c r="FU78" i="39"/>
  <c r="N31" i="102"/>
  <c r="N33" i="102" s="1"/>
  <c r="T45" i="102"/>
  <c r="T46" i="102" s="1"/>
  <c r="CF45" i="102"/>
  <c r="CF46" i="102" s="1"/>
  <c r="EZ45" i="102"/>
  <c r="EZ46" i="102" s="1"/>
  <c r="EX65" i="102"/>
  <c r="Q17" i="102"/>
  <c r="AG17" i="102"/>
  <c r="AW17" i="102"/>
  <c r="AW32" i="102" s="1"/>
  <c r="DR64" i="102"/>
  <c r="DR63" i="102" s="1"/>
  <c r="DR72" i="102" s="1"/>
  <c r="DR78" i="39"/>
  <c r="DZ64" i="102"/>
  <c r="DZ78" i="39"/>
  <c r="EH64" i="102"/>
  <c r="EH78" i="39"/>
  <c r="EP64" i="102"/>
  <c r="EP78" i="39"/>
  <c r="EX64" i="102"/>
  <c r="EX63" i="102" s="1"/>
  <c r="EX72" i="102" s="1"/>
  <c r="EX78" i="39"/>
  <c r="FF64" i="102"/>
  <c r="FF78" i="39"/>
  <c r="FN64" i="102"/>
  <c r="FN63" i="102" s="1"/>
  <c r="FN72" i="102" s="1"/>
  <c r="FN78" i="39"/>
  <c r="FV64" i="102"/>
  <c r="FV78" i="39"/>
  <c r="X45" i="102"/>
  <c r="X46" i="102" s="1"/>
  <c r="BD45" i="102"/>
  <c r="BD46" i="102" s="1"/>
  <c r="CJ45" i="102"/>
  <c r="CJ46" i="102" s="1"/>
  <c r="DP45" i="102"/>
  <c r="DP46" i="102" s="1"/>
  <c r="FD45" i="102"/>
  <c r="FD46" i="102" s="1"/>
  <c r="EB45" i="102"/>
  <c r="EB46" i="102" s="1"/>
  <c r="DW32" i="102"/>
  <c r="DX33" i="102"/>
  <c r="DX86" i="102" s="1"/>
  <c r="DX45" i="102"/>
  <c r="DX46" i="102" s="1"/>
  <c r="P63" i="102"/>
  <c r="P72" i="102" s="1"/>
  <c r="T88" i="102"/>
  <c r="T89" i="102"/>
  <c r="T90" i="102"/>
  <c r="T63" i="102"/>
  <c r="T72" i="102" s="1"/>
  <c r="X89" i="102"/>
  <c r="X90" i="102"/>
  <c r="X63" i="102"/>
  <c r="X72" i="102" s="1"/>
  <c r="AF63" i="102"/>
  <c r="AF72" i="102" s="1"/>
  <c r="AJ88" i="102"/>
  <c r="AJ89" i="102"/>
  <c r="AJ90" i="102"/>
  <c r="AJ63" i="102"/>
  <c r="AJ72" i="102" s="1"/>
  <c r="AN89" i="102"/>
  <c r="AN90" i="102"/>
  <c r="AN63" i="102"/>
  <c r="AN72" i="102" s="1"/>
  <c r="AR90" i="102"/>
  <c r="AV63" i="102"/>
  <c r="AV72" i="102" s="1"/>
  <c r="AZ88" i="102"/>
  <c r="AZ89" i="102"/>
  <c r="AZ90" i="102"/>
  <c r="AZ63" i="102"/>
  <c r="AZ72" i="102" s="1"/>
  <c r="BD89" i="102"/>
  <c r="BD90" i="102"/>
  <c r="BD63" i="102"/>
  <c r="BD72" i="102" s="1"/>
  <c r="BL63" i="102"/>
  <c r="BL72" i="102" s="1"/>
  <c r="BP88" i="102"/>
  <c r="BP89" i="102"/>
  <c r="BP90" i="102"/>
  <c r="BP63" i="102"/>
  <c r="BP72" i="102" s="1"/>
  <c r="BT89" i="102"/>
  <c r="BT90" i="102"/>
  <c r="BT63" i="102"/>
  <c r="BT72" i="102" s="1"/>
  <c r="BX90" i="102"/>
  <c r="CB63" i="102"/>
  <c r="CB72" i="102" s="1"/>
  <c r="CF89" i="102"/>
  <c r="CF90" i="102"/>
  <c r="CF63" i="102"/>
  <c r="CF72" i="102" s="1"/>
  <c r="CJ89" i="102"/>
  <c r="CJ88" i="102"/>
  <c r="CJ90" i="102"/>
  <c r="CJ63" i="102"/>
  <c r="CJ72" i="102" s="1"/>
  <c r="CR63" i="102"/>
  <c r="CR72" i="102" s="1"/>
  <c r="CV88" i="102"/>
  <c r="CV89" i="102"/>
  <c r="CV90" i="102"/>
  <c r="CV63" i="102"/>
  <c r="CV72" i="102" s="1"/>
  <c r="CZ89" i="102"/>
  <c r="CZ90" i="102"/>
  <c r="CZ63" i="102"/>
  <c r="CZ72" i="102" s="1"/>
  <c r="DD90" i="102"/>
  <c r="DH63" i="102"/>
  <c r="DH72" i="102" s="1"/>
  <c r="DL89" i="102"/>
  <c r="DL90" i="102"/>
  <c r="DL63" i="102"/>
  <c r="DL72" i="102" s="1"/>
  <c r="DP89" i="102"/>
  <c r="DP88" i="102"/>
  <c r="DP84" i="102"/>
  <c r="DP90" i="102"/>
  <c r="DX84" i="102"/>
  <c r="EB88" i="102"/>
  <c r="EB89" i="102"/>
  <c r="EB90" i="102"/>
  <c r="EB84" i="102"/>
  <c r="EF89" i="102"/>
  <c r="EF90" i="102"/>
  <c r="EJ88" i="102"/>
  <c r="EN90" i="102"/>
  <c r="ER89" i="102"/>
  <c r="ER90" i="102"/>
  <c r="EV89" i="102"/>
  <c r="EV88" i="102"/>
  <c r="EV84" i="102"/>
  <c r="EW84" i="102" s="1"/>
  <c r="EX84" i="102" s="1"/>
  <c r="EV90" i="102"/>
  <c r="EZ63" i="102"/>
  <c r="EZ72" i="102" s="1"/>
  <c r="FD89" i="102"/>
  <c r="FH89" i="102"/>
  <c r="FH84" i="102"/>
  <c r="FH90" i="102"/>
  <c r="FH63" i="102"/>
  <c r="FH72" i="102" s="1"/>
  <c r="FL89" i="102"/>
  <c r="FL88" i="102"/>
  <c r="FL90" i="102"/>
  <c r="FL84" i="102"/>
  <c r="FP90" i="102"/>
  <c r="FT84" i="102"/>
  <c r="R89" i="102"/>
  <c r="R90" i="102"/>
  <c r="R88" i="102"/>
  <c r="R63" i="102"/>
  <c r="R72" i="102" s="1"/>
  <c r="V89" i="102"/>
  <c r="V90" i="102"/>
  <c r="V88" i="102"/>
  <c r="V63" i="102"/>
  <c r="V72" i="102" s="1"/>
  <c r="Z89" i="102"/>
  <c r="Z90" i="102"/>
  <c r="Z88" i="102"/>
  <c r="Z63" i="102"/>
  <c r="Z72" i="102" s="1"/>
  <c r="AD89" i="102"/>
  <c r="AD90" i="102"/>
  <c r="AD88" i="102"/>
  <c r="AD63" i="102"/>
  <c r="AD72" i="102" s="1"/>
  <c r="AH89" i="102"/>
  <c r="AH90" i="102"/>
  <c r="AH88" i="102"/>
  <c r="AH63" i="102"/>
  <c r="AH72" i="102" s="1"/>
  <c r="AL89" i="102"/>
  <c r="AL90" i="102"/>
  <c r="AL88" i="102"/>
  <c r="AL63" i="102"/>
  <c r="AL72" i="102" s="1"/>
  <c r="AP89" i="102"/>
  <c r="AP90" i="102"/>
  <c r="AP88" i="102"/>
  <c r="AP63" i="102"/>
  <c r="AP72" i="102" s="1"/>
  <c r="AT89" i="102"/>
  <c r="AT90" i="102"/>
  <c r="AT88" i="102"/>
  <c r="AT63" i="102"/>
  <c r="AT72" i="102" s="1"/>
  <c r="AX89" i="102"/>
  <c r="AX90" i="102"/>
  <c r="AX88" i="102"/>
  <c r="AX63" i="102"/>
  <c r="AX72" i="102" s="1"/>
  <c r="BB89" i="102"/>
  <c r="BB90" i="102"/>
  <c r="BB88" i="102"/>
  <c r="BB63" i="102"/>
  <c r="BB72" i="102" s="1"/>
  <c r="BF89" i="102"/>
  <c r="BF90" i="102"/>
  <c r="BF88" i="102"/>
  <c r="BF63" i="102"/>
  <c r="BF72" i="102" s="1"/>
  <c r="BJ89" i="102"/>
  <c r="BJ90" i="102"/>
  <c r="BJ88" i="102"/>
  <c r="BJ63" i="102"/>
  <c r="BJ72" i="102" s="1"/>
  <c r="BN89" i="102"/>
  <c r="BN90" i="102"/>
  <c r="BN88" i="102"/>
  <c r="BN63" i="102"/>
  <c r="BN72" i="102" s="1"/>
  <c r="BR89" i="102"/>
  <c r="BR90" i="102"/>
  <c r="BR88" i="102"/>
  <c r="BR63" i="102"/>
  <c r="BR72" i="102" s="1"/>
  <c r="BV89" i="102"/>
  <c r="BV90" i="102"/>
  <c r="BV88" i="102"/>
  <c r="BV63" i="102"/>
  <c r="BV72" i="102" s="1"/>
  <c r="BZ89" i="102"/>
  <c r="BZ90" i="102"/>
  <c r="BZ88" i="102"/>
  <c r="BZ63" i="102"/>
  <c r="BZ72" i="102" s="1"/>
  <c r="CD89" i="102"/>
  <c r="CD90" i="102"/>
  <c r="CD88" i="102"/>
  <c r="CD63" i="102"/>
  <c r="CD72" i="102" s="1"/>
  <c r="CH89" i="102"/>
  <c r="CH90" i="102"/>
  <c r="CH88" i="102"/>
  <c r="CH63" i="102"/>
  <c r="CH72" i="102" s="1"/>
  <c r="CL89" i="102"/>
  <c r="CL90" i="102"/>
  <c r="CL88" i="102"/>
  <c r="CL63" i="102"/>
  <c r="CL72" i="102" s="1"/>
  <c r="CP89" i="102"/>
  <c r="CP90" i="102"/>
  <c r="CP88" i="102"/>
  <c r="CP63" i="102"/>
  <c r="CP72" i="102" s="1"/>
  <c r="CT89" i="102"/>
  <c r="CT90" i="102"/>
  <c r="CT88" i="102"/>
  <c r="CT63" i="102"/>
  <c r="CT72" i="102" s="1"/>
  <c r="CX89" i="102"/>
  <c r="CX90" i="102"/>
  <c r="CX88" i="102"/>
  <c r="CX63" i="102"/>
  <c r="CX72" i="102" s="1"/>
  <c r="DB89" i="102"/>
  <c r="DB90" i="102"/>
  <c r="DB88" i="102"/>
  <c r="DB63" i="102"/>
  <c r="DB72" i="102" s="1"/>
  <c r="DF89" i="102"/>
  <c r="DF90" i="102"/>
  <c r="DF88" i="102"/>
  <c r="DF63" i="102"/>
  <c r="DF72" i="102" s="1"/>
  <c r="DJ89" i="102"/>
  <c r="DJ90" i="102"/>
  <c r="DJ88" i="102"/>
  <c r="DJ63" i="102"/>
  <c r="DJ72" i="102" s="1"/>
  <c r="DN89" i="102"/>
  <c r="DN90" i="102"/>
  <c r="DN88" i="102"/>
  <c r="DN63" i="102"/>
  <c r="DN72" i="102" s="1"/>
  <c r="DR89" i="102"/>
  <c r="DR90" i="102"/>
  <c r="DR88" i="102"/>
  <c r="DV89" i="102"/>
  <c r="DV90" i="102"/>
  <c r="DV88" i="102"/>
  <c r="DV63" i="102"/>
  <c r="DV72" i="102" s="1"/>
  <c r="DZ89" i="102"/>
  <c r="DZ90" i="102"/>
  <c r="DZ88" i="102"/>
  <c r="DZ63" i="102"/>
  <c r="DZ72" i="102" s="1"/>
  <c r="ED89" i="102"/>
  <c r="ED90" i="102"/>
  <c r="ED88" i="102"/>
  <c r="EH89" i="102"/>
  <c r="EH90" i="102"/>
  <c r="EH88" i="102"/>
  <c r="EL89" i="102"/>
  <c r="EL90" i="102"/>
  <c r="EL88" i="102"/>
  <c r="EL63" i="102"/>
  <c r="EL72" i="102" s="1"/>
  <c r="EP89" i="102"/>
  <c r="EP90" i="102"/>
  <c r="EP88" i="102"/>
  <c r="EP63" i="102"/>
  <c r="EP72" i="102" s="1"/>
  <c r="ET89" i="102"/>
  <c r="ET90" i="102"/>
  <c r="ET88" i="102"/>
  <c r="EX89" i="102"/>
  <c r="EX90" i="102"/>
  <c r="EX88" i="102"/>
  <c r="FB89" i="102"/>
  <c r="FB90" i="102"/>
  <c r="FB88" i="102"/>
  <c r="FB63" i="102"/>
  <c r="FB72" i="102" s="1"/>
  <c r="FF89" i="102"/>
  <c r="FF90" i="102"/>
  <c r="FF88" i="102"/>
  <c r="FF63" i="102"/>
  <c r="FF72" i="102" s="1"/>
  <c r="FJ89" i="102"/>
  <c r="FJ90" i="102"/>
  <c r="FJ88" i="102"/>
  <c r="FN89" i="102"/>
  <c r="FN90" i="102"/>
  <c r="FN88" i="102"/>
  <c r="FR89" i="102"/>
  <c r="FR90" i="102"/>
  <c r="FR88" i="102"/>
  <c r="FR63" i="102"/>
  <c r="FR72" i="102" s="1"/>
  <c r="FV89" i="102"/>
  <c r="FV90" i="102"/>
  <c r="FV88" i="102"/>
  <c r="FV63" i="102"/>
  <c r="FV72" i="102" s="1"/>
  <c r="DS85" i="102"/>
  <c r="EE85" i="102"/>
  <c r="EQ85" i="102"/>
  <c r="FC85" i="102"/>
  <c r="FO85" i="102"/>
  <c r="FP85" i="102" s="1"/>
  <c r="Z62" i="102"/>
  <c r="Z71" i="102" s="1"/>
  <c r="BF62" i="102"/>
  <c r="BF71" i="102" s="1"/>
  <c r="AD10" i="102"/>
  <c r="AD18" i="102" s="1"/>
  <c r="AD33" i="102" s="1"/>
  <c r="AT10" i="102"/>
  <c r="AT18" i="102" s="1"/>
  <c r="AT33" i="102" s="1"/>
  <c r="T62" i="102"/>
  <c r="T71" i="102" s="1"/>
  <c r="AZ62" i="102"/>
  <c r="AZ71" i="102" s="1"/>
  <c r="R10" i="102"/>
  <c r="R18" i="102" s="1"/>
  <c r="R33" i="102" s="1"/>
  <c r="Z10" i="102"/>
  <c r="Z18" i="102" s="1"/>
  <c r="Z33" i="102" s="1"/>
  <c r="AH10" i="102"/>
  <c r="AH18" i="102" s="1"/>
  <c r="AH33" i="102" s="1"/>
  <c r="AP10" i="102"/>
  <c r="AP18" i="102" s="1"/>
  <c r="AP33" i="102" s="1"/>
  <c r="AX10" i="102"/>
  <c r="AX18" i="102" s="1"/>
  <c r="AX33" i="102" s="1"/>
  <c r="BF10" i="102"/>
  <c r="BF18" i="102" s="1"/>
  <c r="BF33" i="102" s="1"/>
  <c r="E65" i="102"/>
  <c r="E31" i="102"/>
  <c r="I65" i="102"/>
  <c r="I31" i="102"/>
  <c r="M65" i="102"/>
  <c r="M31" i="102"/>
  <c r="Q65" i="102"/>
  <c r="Q45" i="102"/>
  <c r="Q46" i="102" s="1"/>
  <c r="U65" i="102"/>
  <c r="U45" i="102"/>
  <c r="U46" i="102" s="1"/>
  <c r="Y65" i="102"/>
  <c r="Y45" i="102"/>
  <c r="Y46" i="102" s="1"/>
  <c r="AC65" i="102"/>
  <c r="AC45" i="102"/>
  <c r="AC46" i="102" s="1"/>
  <c r="AG65" i="102"/>
  <c r="AG45" i="102"/>
  <c r="AG46" i="102" s="1"/>
  <c r="AK65" i="102"/>
  <c r="AK45" i="102"/>
  <c r="AK46" i="102" s="1"/>
  <c r="AO65" i="102"/>
  <c r="AO45" i="102"/>
  <c r="AO46" i="102" s="1"/>
  <c r="AS65" i="102"/>
  <c r="AS45" i="102"/>
  <c r="AS46" i="102" s="1"/>
  <c r="AW65" i="102"/>
  <c r="AW45" i="102"/>
  <c r="AW46" i="102" s="1"/>
  <c r="BA65" i="102"/>
  <c r="BA45" i="102"/>
  <c r="BA46" i="102" s="1"/>
  <c r="BE65" i="102"/>
  <c r="BE45" i="102"/>
  <c r="BE46" i="102" s="1"/>
  <c r="BI65" i="102"/>
  <c r="BI45" i="102"/>
  <c r="BI46" i="102" s="1"/>
  <c r="BM65" i="102"/>
  <c r="BM45" i="102"/>
  <c r="BM46" i="102" s="1"/>
  <c r="BQ65" i="102"/>
  <c r="BQ45" i="102"/>
  <c r="BQ46" i="102" s="1"/>
  <c r="BU65" i="102"/>
  <c r="BU45" i="102"/>
  <c r="BU46" i="102" s="1"/>
  <c r="BY65" i="102"/>
  <c r="BY45" i="102"/>
  <c r="BY46" i="102" s="1"/>
  <c r="CC65" i="102"/>
  <c r="CC45" i="102"/>
  <c r="CC46" i="102" s="1"/>
  <c r="CG65" i="102"/>
  <c r="CG45" i="102"/>
  <c r="CG46" i="102" s="1"/>
  <c r="CK65" i="102"/>
  <c r="CK45" i="102"/>
  <c r="CK46" i="102" s="1"/>
  <c r="CO65" i="102"/>
  <c r="CO45" i="102"/>
  <c r="CO46" i="102" s="1"/>
  <c r="CS65" i="102"/>
  <c r="CS45" i="102"/>
  <c r="CS46" i="102" s="1"/>
  <c r="CW65" i="102"/>
  <c r="CW45" i="102"/>
  <c r="CW46" i="102" s="1"/>
  <c r="DA65" i="102"/>
  <c r="DA45" i="102"/>
  <c r="DA46" i="102" s="1"/>
  <c r="DE65" i="102"/>
  <c r="DE45" i="102"/>
  <c r="DE46" i="102" s="1"/>
  <c r="DI65" i="102"/>
  <c r="DI45" i="102"/>
  <c r="DI46" i="102" s="1"/>
  <c r="DM65" i="102"/>
  <c r="DM45" i="102"/>
  <c r="DM46" i="102" s="1"/>
  <c r="DQ65" i="102"/>
  <c r="DQ45" i="102"/>
  <c r="DQ46" i="102" s="1"/>
  <c r="DU65" i="102"/>
  <c r="DU45" i="102"/>
  <c r="DU46" i="102" s="1"/>
  <c r="DY65" i="102"/>
  <c r="DY45" i="102"/>
  <c r="DY46" i="102" s="1"/>
  <c r="EC45" i="102"/>
  <c r="EC46" i="102" s="1"/>
  <c r="EC65" i="102"/>
  <c r="EG65" i="102"/>
  <c r="EG45" i="102"/>
  <c r="EG46" i="102" s="1"/>
  <c r="EK65" i="102"/>
  <c r="EK45" i="102"/>
  <c r="EK46" i="102" s="1"/>
  <c r="EO65" i="102"/>
  <c r="EO45" i="102"/>
  <c r="EO46" i="102" s="1"/>
  <c r="ES45" i="102"/>
  <c r="ES46" i="102" s="1"/>
  <c r="ES65" i="102"/>
  <c r="EW65" i="102"/>
  <c r="EW45" i="102"/>
  <c r="EW46" i="102" s="1"/>
  <c r="FA45" i="102"/>
  <c r="FA46" i="102" s="1"/>
  <c r="FA65" i="102"/>
  <c r="FE65" i="102"/>
  <c r="FE45" i="102"/>
  <c r="FE46" i="102" s="1"/>
  <c r="FM65" i="102"/>
  <c r="FM45" i="102"/>
  <c r="FM46" i="102" s="1"/>
  <c r="FQ65" i="102"/>
  <c r="FQ45" i="102"/>
  <c r="FQ46" i="102" s="1"/>
  <c r="FU65" i="102"/>
  <c r="FU45" i="102"/>
  <c r="FU46" i="102" s="1"/>
  <c r="F63" i="102"/>
  <c r="F72" i="102" s="1"/>
  <c r="F32" i="102"/>
  <c r="N63" i="102"/>
  <c r="N72" i="102" s="1"/>
  <c r="U32" i="102"/>
  <c r="AK32" i="102"/>
  <c r="BA32" i="102"/>
  <c r="F33" i="102"/>
  <c r="FI65" i="102"/>
  <c r="Q33" i="102"/>
  <c r="U33" i="102"/>
  <c r="Y33" i="102"/>
  <c r="AC33" i="102"/>
  <c r="AG33" i="102"/>
  <c r="AK33" i="102"/>
  <c r="AO33" i="102"/>
  <c r="AS33" i="102"/>
  <c r="AW33" i="102"/>
  <c r="BA33" i="102"/>
  <c r="BE33" i="102"/>
  <c r="T10" i="102"/>
  <c r="T18" i="102" s="1"/>
  <c r="T33" i="102" s="1"/>
  <c r="AB10" i="102"/>
  <c r="AB18" i="102" s="1"/>
  <c r="AB33" i="102" s="1"/>
  <c r="AJ10" i="102"/>
  <c r="AJ18" i="102" s="1"/>
  <c r="AJ33" i="102" s="1"/>
  <c r="AR10" i="102"/>
  <c r="AR18" i="102" s="1"/>
  <c r="AR33" i="102" s="1"/>
  <c r="AZ10" i="102"/>
  <c r="AZ18" i="102" s="1"/>
  <c r="AZ33" i="102" s="1"/>
  <c r="O31" i="102"/>
  <c r="S31" i="102"/>
  <c r="W31" i="102"/>
  <c r="AA31" i="102"/>
  <c r="AE31" i="102"/>
  <c r="AI31" i="102"/>
  <c r="AM31" i="102"/>
  <c r="AQ31" i="102"/>
  <c r="AU31" i="102"/>
  <c r="AY31" i="102"/>
  <c r="BC31" i="102"/>
  <c r="BG31" i="102"/>
  <c r="BK31" i="102"/>
  <c r="BO31" i="102"/>
  <c r="BS31" i="102"/>
  <c r="BW31" i="102"/>
  <c r="CA31" i="102"/>
  <c r="CE31" i="102"/>
  <c r="CI31" i="102"/>
  <c r="CM31" i="102"/>
  <c r="CQ31" i="102"/>
  <c r="CU31" i="102"/>
  <c r="CY31" i="102"/>
  <c r="DC31" i="102"/>
  <c r="DG31" i="102"/>
  <c r="DK31" i="102"/>
  <c r="DO31" i="102"/>
  <c r="DS31" i="102"/>
  <c r="DW31" i="102"/>
  <c r="EA31" i="102"/>
  <c r="EA98" i="110" s="1"/>
  <c r="EE31" i="102"/>
  <c r="EE98" i="110" s="1"/>
  <c r="EI31" i="102"/>
  <c r="EI98" i="110" s="1"/>
  <c r="EM31" i="102"/>
  <c r="EM98" i="110" s="1"/>
  <c r="EQ31" i="102"/>
  <c r="EQ98" i="110" s="1"/>
  <c r="EU31" i="102"/>
  <c r="EU98" i="110" s="1"/>
  <c r="EY31" i="102"/>
  <c r="EY98" i="110" s="1"/>
  <c r="FC31" i="102"/>
  <c r="FC98" i="110" s="1"/>
  <c r="FG31" i="102"/>
  <c r="FG98" i="110" s="1"/>
  <c r="FK31" i="102"/>
  <c r="FK98" i="110" s="1"/>
  <c r="FO31" i="102"/>
  <c r="FO98" i="110" s="1"/>
  <c r="FS31" i="102"/>
  <c r="FS98" i="110" s="1"/>
  <c r="FW31" i="102"/>
  <c r="FW98" i="110" s="1"/>
  <c r="CB62" i="102"/>
  <c r="CB71" i="102" s="1"/>
  <c r="CR62" i="102"/>
  <c r="CR71" i="102" s="1"/>
  <c r="DH62" i="102"/>
  <c r="DH71" i="102" s="1"/>
  <c r="DP85" i="102"/>
  <c r="DX85" i="102"/>
  <c r="EB85" i="102"/>
  <c r="EJ85" i="102"/>
  <c r="EV85" i="102"/>
  <c r="EW85" i="102" s="1"/>
  <c r="EX85" i="102" s="1"/>
  <c r="EZ85" i="102"/>
  <c r="H63" i="102"/>
  <c r="H72" i="102" s="1"/>
  <c r="EF69" i="102"/>
  <c r="EV69" i="102"/>
  <c r="FD69" i="102"/>
  <c r="FL69" i="102"/>
  <c r="FT69" i="102"/>
  <c r="AD62" i="102"/>
  <c r="AD71" i="102" s="1"/>
  <c r="AX62" i="102"/>
  <c r="AX71" i="102" s="1"/>
  <c r="V10" i="102"/>
  <c r="V18" i="102" s="1"/>
  <c r="V33" i="102" s="1"/>
  <c r="AL10" i="102"/>
  <c r="AL18" i="102" s="1"/>
  <c r="AL33" i="102" s="1"/>
  <c r="BB10" i="102"/>
  <c r="BB18" i="102" s="1"/>
  <c r="BB33" i="102" s="1"/>
  <c r="CB61" i="102"/>
  <c r="CB70" i="102" s="1"/>
  <c r="C65" i="102"/>
  <c r="C31" i="102"/>
  <c r="G65" i="102"/>
  <c r="G31" i="102"/>
  <c r="K65" i="102"/>
  <c r="K31" i="102"/>
  <c r="O65" i="102"/>
  <c r="O45" i="102"/>
  <c r="O46" i="102" s="1"/>
  <c r="S65" i="102"/>
  <c r="S45" i="102"/>
  <c r="S46" i="102" s="1"/>
  <c r="W65" i="102"/>
  <c r="W45" i="102"/>
  <c r="W46" i="102" s="1"/>
  <c r="AA65" i="102"/>
  <c r="AA45" i="102"/>
  <c r="AA46" i="102" s="1"/>
  <c r="AE65" i="102"/>
  <c r="AE45" i="102"/>
  <c r="AE46" i="102" s="1"/>
  <c r="AI65" i="102"/>
  <c r="AI45" i="102"/>
  <c r="AI46" i="102" s="1"/>
  <c r="AM65" i="102"/>
  <c r="AM45" i="102"/>
  <c r="AM46" i="102" s="1"/>
  <c r="AQ65" i="102"/>
  <c r="AQ45" i="102"/>
  <c r="AQ46" i="102" s="1"/>
  <c r="AU65" i="102"/>
  <c r="AU45" i="102"/>
  <c r="AU46" i="102" s="1"/>
  <c r="AY65" i="102"/>
  <c r="AY45" i="102"/>
  <c r="AY46" i="102" s="1"/>
  <c r="BC65" i="102"/>
  <c r="BC45" i="102"/>
  <c r="BC46" i="102" s="1"/>
  <c r="BG65" i="102"/>
  <c r="BG45" i="102"/>
  <c r="BG46" i="102" s="1"/>
  <c r="BK65" i="102"/>
  <c r="BK45" i="102"/>
  <c r="BK46" i="102" s="1"/>
  <c r="BO65" i="102"/>
  <c r="BO45" i="102"/>
  <c r="BO46" i="102" s="1"/>
  <c r="BS65" i="102"/>
  <c r="BS45" i="102"/>
  <c r="BS46" i="102" s="1"/>
  <c r="BW65" i="102"/>
  <c r="BW45" i="102"/>
  <c r="BW46" i="102" s="1"/>
  <c r="CA65" i="102"/>
  <c r="CA45" i="102"/>
  <c r="CA46" i="102" s="1"/>
  <c r="CE65" i="102"/>
  <c r="CE45" i="102"/>
  <c r="CE46" i="102" s="1"/>
  <c r="CI65" i="102"/>
  <c r="CI45" i="102"/>
  <c r="CI46" i="102" s="1"/>
  <c r="CM65" i="102"/>
  <c r="CM45" i="102"/>
  <c r="CM46" i="102" s="1"/>
  <c r="CQ65" i="102"/>
  <c r="CQ45" i="102"/>
  <c r="CQ46" i="102" s="1"/>
  <c r="CU65" i="102"/>
  <c r="CU45" i="102"/>
  <c r="CU46" i="102" s="1"/>
  <c r="CY65" i="102"/>
  <c r="CY45" i="102"/>
  <c r="CY46" i="102" s="1"/>
  <c r="DC65" i="102"/>
  <c r="DC45" i="102"/>
  <c r="DC46" i="102" s="1"/>
  <c r="DG65" i="102"/>
  <c r="DG45" i="102"/>
  <c r="DG46" i="102" s="1"/>
  <c r="DK65" i="102"/>
  <c r="DK45" i="102"/>
  <c r="DK46" i="102" s="1"/>
  <c r="DO65" i="102"/>
  <c r="DO45" i="102"/>
  <c r="DO46" i="102" s="1"/>
  <c r="DS65" i="102"/>
  <c r="DS45" i="102"/>
  <c r="DS46" i="102" s="1"/>
  <c r="DW65" i="102"/>
  <c r="DW45" i="102"/>
  <c r="DW46" i="102" s="1"/>
  <c r="EA65" i="102"/>
  <c r="EA45" i="102"/>
  <c r="EA46" i="102" s="1"/>
  <c r="EE65" i="102"/>
  <c r="EE45" i="102"/>
  <c r="EE46" i="102" s="1"/>
  <c r="EI65" i="102"/>
  <c r="EI45" i="102"/>
  <c r="EI46" i="102" s="1"/>
  <c r="EM65" i="102"/>
  <c r="EM45" i="102"/>
  <c r="EM46" i="102" s="1"/>
  <c r="EQ65" i="102"/>
  <c r="EQ45" i="102"/>
  <c r="EQ46" i="102" s="1"/>
  <c r="EU65" i="102"/>
  <c r="EU45" i="102"/>
  <c r="EU46" i="102" s="1"/>
  <c r="EY65" i="102"/>
  <c r="EY45" i="102"/>
  <c r="EY46" i="102" s="1"/>
  <c r="FC65" i="102"/>
  <c r="FC45" i="102"/>
  <c r="FC46" i="102" s="1"/>
  <c r="FG65" i="102"/>
  <c r="FG45" i="102"/>
  <c r="FG46" i="102" s="1"/>
  <c r="FK65" i="102"/>
  <c r="FK45" i="102"/>
  <c r="FK46" i="102" s="1"/>
  <c r="FO65" i="102"/>
  <c r="FO45" i="102"/>
  <c r="FO46" i="102" s="1"/>
  <c r="FS65" i="102"/>
  <c r="FS45" i="102"/>
  <c r="FS46" i="102" s="1"/>
  <c r="FW65" i="102"/>
  <c r="FW45" i="102"/>
  <c r="FW46" i="102" s="1"/>
  <c r="J32" i="102"/>
  <c r="Q32" i="102"/>
  <c r="AG32" i="102"/>
  <c r="AO32" i="102"/>
  <c r="BE32" i="102"/>
  <c r="O33" i="102"/>
  <c r="S33" i="102"/>
  <c r="W33" i="102"/>
  <c r="AA33" i="102"/>
  <c r="AE33" i="102"/>
  <c r="AI33" i="102"/>
  <c r="AM33" i="102"/>
  <c r="AQ33" i="102"/>
  <c r="AU33" i="102"/>
  <c r="AY33" i="102"/>
  <c r="BC33" i="102"/>
  <c r="P10" i="102"/>
  <c r="P18" i="102" s="1"/>
  <c r="P33" i="102" s="1"/>
  <c r="X10" i="102"/>
  <c r="X18" i="102" s="1"/>
  <c r="X33" i="102" s="1"/>
  <c r="AF10" i="102"/>
  <c r="AF18" i="102" s="1"/>
  <c r="AF33" i="102" s="1"/>
  <c r="AN10" i="102"/>
  <c r="AN18" i="102" s="1"/>
  <c r="AN33" i="102" s="1"/>
  <c r="AV10" i="102"/>
  <c r="AV18" i="102" s="1"/>
  <c r="AV33" i="102" s="1"/>
  <c r="BD10" i="102"/>
  <c r="BD18" i="102" s="1"/>
  <c r="BD33" i="102" s="1"/>
  <c r="Q31" i="102"/>
  <c r="U31" i="102"/>
  <c r="Y31" i="102"/>
  <c r="AC31" i="102"/>
  <c r="AG31" i="102"/>
  <c r="AK31" i="102"/>
  <c r="AO31" i="102"/>
  <c r="AS31" i="102"/>
  <c r="AW31" i="102"/>
  <c r="BA31" i="102"/>
  <c r="BE31" i="102"/>
  <c r="BI31" i="102"/>
  <c r="BM31" i="102"/>
  <c r="BQ31" i="102"/>
  <c r="BU31" i="102"/>
  <c r="BY31" i="102"/>
  <c r="CC31" i="102"/>
  <c r="CG31" i="102"/>
  <c r="CK31" i="102"/>
  <c r="CO31" i="102"/>
  <c r="CS31" i="102"/>
  <c r="CW31" i="102"/>
  <c r="DA31" i="102"/>
  <c r="DE31" i="102"/>
  <c r="DI31" i="102"/>
  <c r="DM31" i="102"/>
  <c r="DQ31" i="102"/>
  <c r="DU31" i="102"/>
  <c r="DY31" i="102"/>
  <c r="DY98" i="110" s="1"/>
  <c r="EC31" i="102"/>
  <c r="EC98" i="110" s="1"/>
  <c r="EG31" i="102"/>
  <c r="EG98" i="110" s="1"/>
  <c r="EK31" i="102"/>
  <c r="EK98" i="110" s="1"/>
  <c r="EO31" i="102"/>
  <c r="EO98" i="110" s="1"/>
  <c r="ES31" i="102"/>
  <c r="ES98" i="110" s="1"/>
  <c r="EW31" i="102"/>
  <c r="EW98" i="110" s="1"/>
  <c r="FA31" i="102"/>
  <c r="FA98" i="110" s="1"/>
  <c r="FE31" i="102"/>
  <c r="FE98" i="110" s="1"/>
  <c r="FI31" i="102"/>
  <c r="FI98" i="110" s="1"/>
  <c r="FM31" i="102"/>
  <c r="FM98" i="110" s="1"/>
  <c r="FQ31" i="102"/>
  <c r="FQ98" i="110" s="1"/>
  <c r="FU31" i="102"/>
  <c r="FU98" i="110" s="1"/>
  <c r="BJ62" i="102"/>
  <c r="BJ71" i="102" s="1"/>
  <c r="BR62" i="102"/>
  <c r="BR71" i="102" s="1"/>
  <c r="BZ62" i="102"/>
  <c r="BZ71" i="102" s="1"/>
  <c r="CH62" i="102"/>
  <c r="CH61" i="102" s="1"/>
  <c r="CH70" i="102" s="1"/>
  <c r="CP62" i="102"/>
  <c r="CP71" i="102" s="1"/>
  <c r="CX62" i="102"/>
  <c r="CX71" i="102" s="1"/>
  <c r="DF62" i="102"/>
  <c r="DF71" i="102" s="1"/>
  <c r="DN62" i="102"/>
  <c r="DN71" i="102" s="1"/>
  <c r="EL62" i="102"/>
  <c r="EL71" i="102" s="1"/>
  <c r="FB62" i="102"/>
  <c r="FB71" i="102" s="1"/>
  <c r="D32" i="102"/>
  <c r="L32" i="102"/>
  <c r="EX69" i="102"/>
  <c r="FH85" i="102"/>
  <c r="FL85" i="102"/>
  <c r="FL62" i="102"/>
  <c r="FL71" i="102" s="1"/>
  <c r="FT85" i="102"/>
  <c r="BG33" i="102"/>
  <c r="BK33" i="102"/>
  <c r="BO33" i="102"/>
  <c r="BS33" i="102"/>
  <c r="BW33" i="102"/>
  <c r="CA33" i="102"/>
  <c r="CE33" i="102"/>
  <c r="CI33" i="102"/>
  <c r="CM33" i="102"/>
  <c r="CQ33" i="102"/>
  <c r="CU33" i="102"/>
  <c r="CY33" i="102"/>
  <c r="DC33" i="102"/>
  <c r="DG33" i="102"/>
  <c r="DK33" i="102"/>
  <c r="DO33" i="102"/>
  <c r="DS33" i="102"/>
  <c r="DW33" i="102"/>
  <c r="EA33" i="102"/>
  <c r="EA100" i="110" s="1"/>
  <c r="EE33" i="102"/>
  <c r="EE100" i="110" s="1"/>
  <c r="EI33" i="102"/>
  <c r="EI100" i="110" s="1"/>
  <c r="EM33" i="102"/>
  <c r="EM100" i="110" s="1"/>
  <c r="EQ33" i="102"/>
  <c r="EQ100" i="110" s="1"/>
  <c r="EU33" i="102"/>
  <c r="EU100" i="110" s="1"/>
  <c r="EY33" i="102"/>
  <c r="EY100" i="110" s="1"/>
  <c r="FC33" i="102"/>
  <c r="FC100" i="110" s="1"/>
  <c r="FG33" i="102"/>
  <c r="FG100" i="110" s="1"/>
  <c r="FK33" i="102"/>
  <c r="FK100" i="110" s="1"/>
  <c r="FO33" i="102"/>
  <c r="FO100" i="110" s="1"/>
  <c r="FS33" i="102"/>
  <c r="FS100" i="110" s="1"/>
  <c r="FW33" i="102"/>
  <c r="FW100" i="110" s="1"/>
  <c r="V45" i="102"/>
  <c r="V46" i="102" s="1"/>
  <c r="AD45" i="102"/>
  <c r="AD46" i="102" s="1"/>
  <c r="AL45" i="102"/>
  <c r="AL46" i="102" s="1"/>
  <c r="AT45" i="102"/>
  <c r="AT46" i="102" s="1"/>
  <c r="BB45" i="102"/>
  <c r="BB46" i="102" s="1"/>
  <c r="BJ45" i="102"/>
  <c r="BJ46" i="102" s="1"/>
  <c r="BR45" i="102"/>
  <c r="BR46" i="102" s="1"/>
  <c r="BZ45" i="102"/>
  <c r="BZ46" i="102" s="1"/>
  <c r="CH45" i="102"/>
  <c r="CH46" i="102" s="1"/>
  <c r="CP45" i="102"/>
  <c r="CP46" i="102" s="1"/>
  <c r="CX45" i="102"/>
  <c r="CX46" i="102" s="1"/>
  <c r="DF45" i="102"/>
  <c r="DF46" i="102" s="1"/>
  <c r="DN45" i="102"/>
  <c r="DN46" i="102" s="1"/>
  <c r="DV45" i="102"/>
  <c r="DV46" i="102" s="1"/>
  <c r="ED45" i="102"/>
  <c r="ED46" i="102" s="1"/>
  <c r="EL45" i="102"/>
  <c r="EL46" i="102" s="1"/>
  <c r="ET45" i="102"/>
  <c r="ET46" i="102" s="1"/>
  <c r="FB45" i="102"/>
  <c r="FB46" i="102" s="1"/>
  <c r="FJ45" i="102"/>
  <c r="FJ46" i="102" s="1"/>
  <c r="FR45" i="102"/>
  <c r="FR46" i="102" s="1"/>
  <c r="EB68" i="102"/>
  <c r="EB69" i="102" s="1"/>
  <c r="EJ68" i="102"/>
  <c r="EJ69" i="102" s="1"/>
  <c r="ER68" i="102"/>
  <c r="ER69" i="102" s="1"/>
  <c r="EZ68" i="102"/>
  <c r="EZ69" i="102" s="1"/>
  <c r="FH68" i="102"/>
  <c r="FH69" i="102" s="1"/>
  <c r="FP68" i="102"/>
  <c r="FP69" i="102" s="1"/>
  <c r="EH65" i="102"/>
  <c r="EH63" i="102" s="1"/>
  <c r="EH72" i="102" s="1"/>
  <c r="FR62" i="102"/>
  <c r="FR71" i="102" s="1"/>
  <c r="BI33" i="102"/>
  <c r="BM33" i="102"/>
  <c r="BQ33" i="102"/>
  <c r="BU33" i="102"/>
  <c r="BY33" i="102"/>
  <c r="CC33" i="102"/>
  <c r="CG33" i="102"/>
  <c r="CK33" i="102"/>
  <c r="CO33" i="102"/>
  <c r="CS33" i="102"/>
  <c r="CW33" i="102"/>
  <c r="DA33" i="102"/>
  <c r="DE33" i="102"/>
  <c r="DI33" i="102"/>
  <c r="DM33" i="102"/>
  <c r="DQ33" i="102"/>
  <c r="DU33" i="102"/>
  <c r="DY33" i="102"/>
  <c r="DY100" i="110" s="1"/>
  <c r="EC33" i="102"/>
  <c r="EC100" i="110" s="1"/>
  <c r="EG33" i="102"/>
  <c r="EG100" i="110" s="1"/>
  <c r="EK33" i="102"/>
  <c r="EK100" i="110" s="1"/>
  <c r="EO33" i="102"/>
  <c r="EO100" i="110" s="1"/>
  <c r="ES33" i="102"/>
  <c r="ES100" i="110" s="1"/>
  <c r="EW33" i="102"/>
  <c r="EW100" i="110" s="1"/>
  <c r="FA33" i="102"/>
  <c r="FA100" i="110" s="1"/>
  <c r="FE33" i="102"/>
  <c r="FE100" i="110" s="1"/>
  <c r="FI33" i="102"/>
  <c r="FI100" i="110" s="1"/>
  <c r="FM33" i="102"/>
  <c r="FM100" i="110" s="1"/>
  <c r="FQ33" i="102"/>
  <c r="FQ100" i="110" s="1"/>
  <c r="FU33" i="102"/>
  <c r="FU100" i="110" s="1"/>
  <c r="R45" i="102"/>
  <c r="R46" i="102" s="1"/>
  <c r="Z45" i="102"/>
  <c r="Z46" i="102" s="1"/>
  <c r="AH45" i="102"/>
  <c r="AH46" i="102" s="1"/>
  <c r="AP45" i="102"/>
  <c r="AP46" i="102" s="1"/>
  <c r="AX45" i="102"/>
  <c r="AX46" i="102" s="1"/>
  <c r="BF45" i="102"/>
  <c r="BF46" i="102" s="1"/>
  <c r="BN45" i="102"/>
  <c r="BN46" i="102" s="1"/>
  <c r="BV45" i="102"/>
  <c r="BV46" i="102" s="1"/>
  <c r="CD45" i="102"/>
  <c r="CD46" i="102" s="1"/>
  <c r="CL45" i="102"/>
  <c r="CL46" i="102" s="1"/>
  <c r="CT45" i="102"/>
  <c r="CT46" i="102" s="1"/>
  <c r="DB45" i="102"/>
  <c r="DB46" i="102" s="1"/>
  <c r="DJ45" i="102"/>
  <c r="DJ46" i="102" s="1"/>
  <c r="DR45" i="102"/>
  <c r="DR46" i="102" s="1"/>
  <c r="DZ45" i="102"/>
  <c r="DZ46" i="102" s="1"/>
  <c r="EP45" i="102"/>
  <c r="EP46" i="102" s="1"/>
  <c r="FF45" i="102"/>
  <c r="FF46" i="102" s="1"/>
  <c r="FN45" i="102"/>
  <c r="FN46" i="102" s="1"/>
  <c r="FV45" i="102"/>
  <c r="FV46" i="102" s="1"/>
  <c r="DY69" i="102"/>
  <c r="EC69" i="102"/>
  <c r="EG69" i="102"/>
  <c r="EK69" i="102"/>
  <c r="EO69" i="102"/>
  <c r="ES69" i="102"/>
  <c r="EW69" i="102"/>
  <c r="FA69" i="102"/>
  <c r="FE69" i="102"/>
  <c r="FI69" i="102"/>
  <c r="FQ69" i="102"/>
  <c r="FU69" i="102"/>
  <c r="DZ68" i="102"/>
  <c r="DZ69" i="102" s="1"/>
  <c r="ED68" i="102"/>
  <c r="ED69" i="102" s="1"/>
  <c r="EH68" i="102"/>
  <c r="EH69" i="102" s="1"/>
  <c r="EL68" i="102"/>
  <c r="EL69" i="102" s="1"/>
  <c r="EP68" i="102"/>
  <c r="EP69" i="102" s="1"/>
  <c r="ET68" i="102"/>
  <c r="ET69" i="102" s="1"/>
  <c r="EX68" i="102"/>
  <c r="FB68" i="102"/>
  <c r="FB69" i="102" s="1"/>
  <c r="FF68" i="102"/>
  <c r="FF69" i="102" s="1"/>
  <c r="FJ68" i="102"/>
  <c r="FJ69" i="102" s="1"/>
  <c r="FN68" i="102"/>
  <c r="FN69" i="102" s="1"/>
  <c r="FR68" i="102"/>
  <c r="FR69" i="102" s="1"/>
  <c r="FV68" i="102"/>
  <c r="FV69" i="102" s="1"/>
  <c r="EI69" i="102"/>
  <c r="EM69" i="102"/>
  <c r="EY69" i="102"/>
  <c r="FC69" i="102"/>
  <c r="FO69" i="102"/>
  <c r="FS69" i="102"/>
  <c r="EF72" i="102" l="1"/>
  <c r="EF62" i="102"/>
  <c r="EF71" i="102" s="1"/>
  <c r="FP89" i="102"/>
  <c r="EZ89" i="102"/>
  <c r="DT90" i="102"/>
  <c r="CN63" i="102"/>
  <c r="CN72" i="102" s="1"/>
  <c r="BH63" i="102"/>
  <c r="BH72" i="102" s="1"/>
  <c r="AB63" i="102"/>
  <c r="AB72" i="102" s="1"/>
  <c r="L63" i="102"/>
  <c r="L72" i="102" s="1"/>
  <c r="DV62" i="102"/>
  <c r="DV71" i="102" s="1"/>
  <c r="FH88" i="102"/>
  <c r="EZ88" i="102"/>
  <c r="EJ63" i="102"/>
  <c r="EJ72" i="102" s="1"/>
  <c r="CN90" i="102"/>
  <c r="BH90" i="102"/>
  <c r="AB90" i="102"/>
  <c r="BL62" i="102"/>
  <c r="BL71" i="102" s="1"/>
  <c r="AJ62" i="102"/>
  <c r="AJ71" i="102" s="1"/>
  <c r="EJ84" i="102"/>
  <c r="DD63" i="102"/>
  <c r="DD72" i="102" s="1"/>
  <c r="BX63" i="102"/>
  <c r="BX72" i="102" s="1"/>
  <c r="AR63" i="102"/>
  <c r="AR72" i="102" s="1"/>
  <c r="FD85" i="102"/>
  <c r="ER85" i="102"/>
  <c r="FU84" i="102"/>
  <c r="FV84" i="102" s="1"/>
  <c r="EC85" i="102"/>
  <c r="ED85" i="102" s="1"/>
  <c r="FM84" i="102"/>
  <c r="AR62" i="102"/>
  <c r="AR71" i="102" s="1"/>
  <c r="DL88" i="102"/>
  <c r="CF88" i="102"/>
  <c r="BL61" i="102"/>
  <c r="BL70" i="102" s="1"/>
  <c r="DT63" i="102"/>
  <c r="DT72" i="102" s="1"/>
  <c r="BD62" i="102"/>
  <c r="BD71" i="102" s="1"/>
  <c r="AN62" i="102"/>
  <c r="AN71" i="102" s="1"/>
  <c r="X62" i="102"/>
  <c r="X71" i="102" s="1"/>
  <c r="CZ88" i="102"/>
  <c r="BT88" i="102"/>
  <c r="FJ72" i="102"/>
  <c r="FJ62" i="102"/>
  <c r="FJ71" i="102" s="1"/>
  <c r="ED72" i="102"/>
  <c r="ED62" i="102"/>
  <c r="ED71" i="102" s="1"/>
  <c r="ET62" i="102"/>
  <c r="ET71" i="102" s="1"/>
  <c r="EV72" i="102"/>
  <c r="EV62" i="102"/>
  <c r="EV71" i="102" s="1"/>
  <c r="DP72" i="102"/>
  <c r="DP62" i="102"/>
  <c r="DP71" i="102" s="1"/>
  <c r="D33" i="102"/>
  <c r="J63" i="102"/>
  <c r="J72" i="102" s="1"/>
  <c r="CN62" i="102"/>
  <c r="CN71" i="102" s="1"/>
  <c r="BX62" i="102"/>
  <c r="BX71" i="102" s="1"/>
  <c r="AV62" i="102"/>
  <c r="AV71" i="102" s="1"/>
  <c r="AF62" i="102"/>
  <c r="AF71" i="102" s="1"/>
  <c r="P62" i="102"/>
  <c r="P71" i="102" s="1"/>
  <c r="FT88" i="102"/>
  <c r="FD63" i="102"/>
  <c r="EN84" i="102"/>
  <c r="EO84" i="102" s="1"/>
  <c r="EP84" i="102" s="1"/>
  <c r="DX88" i="102"/>
  <c r="DH90" i="102"/>
  <c r="CR90" i="102"/>
  <c r="CB90" i="102"/>
  <c r="BL90" i="102"/>
  <c r="AV90" i="102"/>
  <c r="AF90" i="102"/>
  <c r="P90" i="102"/>
  <c r="FH62" i="102"/>
  <c r="FH71" i="102" s="1"/>
  <c r="H32" i="102"/>
  <c r="H62" i="102" s="1"/>
  <c r="H71" i="102" s="1"/>
  <c r="FA85" i="102"/>
  <c r="EN85" i="102"/>
  <c r="EO85" i="102" s="1"/>
  <c r="EP85" i="102" s="1"/>
  <c r="CZ62" i="102"/>
  <c r="CZ71" i="102" s="1"/>
  <c r="CJ62" i="102"/>
  <c r="CJ71" i="102" s="1"/>
  <c r="BT62" i="102"/>
  <c r="BT71" i="102" s="1"/>
  <c r="FT63" i="102"/>
  <c r="FT72" i="102" s="1"/>
  <c r="FT89" i="102"/>
  <c r="FP88" i="102"/>
  <c r="FD90" i="102"/>
  <c r="EZ84" i="102"/>
  <c r="FA84" i="102" s="1"/>
  <c r="ER88" i="102"/>
  <c r="EN88" i="102"/>
  <c r="EJ90" i="102"/>
  <c r="DX63" i="102"/>
  <c r="DX89" i="102"/>
  <c r="DT88" i="102"/>
  <c r="DH88" i="102"/>
  <c r="DD89" i="102"/>
  <c r="CR88" i="102"/>
  <c r="CN89" i="102"/>
  <c r="CB88" i="102"/>
  <c r="BX89" i="102"/>
  <c r="BL88" i="102"/>
  <c r="BH89" i="102"/>
  <c r="BD88" i="102"/>
  <c r="AV88" i="102"/>
  <c r="AR89" i="102"/>
  <c r="AN88" i="102"/>
  <c r="AF88" i="102"/>
  <c r="AB89" i="102"/>
  <c r="X88" i="102"/>
  <c r="P88" i="102"/>
  <c r="FU85" i="102"/>
  <c r="FV85" i="102" s="1"/>
  <c r="EJ62" i="102"/>
  <c r="EJ71" i="102" s="1"/>
  <c r="DL62" i="102"/>
  <c r="DL71" i="102" s="1"/>
  <c r="CV62" i="102"/>
  <c r="CV71" i="102" s="1"/>
  <c r="CF62" i="102"/>
  <c r="CF71" i="102" s="1"/>
  <c r="BP62" i="102"/>
  <c r="BP71" i="102" s="1"/>
  <c r="N32" i="102"/>
  <c r="N62" i="102" s="1"/>
  <c r="FT90" i="102"/>
  <c r="FP63" i="102"/>
  <c r="FP72" i="102" s="1"/>
  <c r="FD88" i="102"/>
  <c r="EZ90" i="102"/>
  <c r="EN63" i="102"/>
  <c r="EN72" i="102" s="1"/>
  <c r="EN89" i="102"/>
  <c r="EJ89" i="102"/>
  <c r="EF88" i="102"/>
  <c r="EK84" i="102"/>
  <c r="EL84" i="102" s="1"/>
  <c r="FL86" i="102"/>
  <c r="FM86" i="102" s="1"/>
  <c r="FL100" i="110"/>
  <c r="FH86" i="102"/>
  <c r="FI86" i="102" s="1"/>
  <c r="FJ86" i="102" s="1"/>
  <c r="FH100" i="110"/>
  <c r="EZ86" i="102"/>
  <c r="FA86" i="102" s="1"/>
  <c r="EZ100" i="110"/>
  <c r="EV86" i="102"/>
  <c r="EW86" i="102" s="1"/>
  <c r="EX86" i="102" s="1"/>
  <c r="EV100" i="110"/>
  <c r="EN86" i="102"/>
  <c r="EO86" i="102" s="1"/>
  <c r="EN100" i="110"/>
  <c r="EJ86" i="102"/>
  <c r="EK86" i="102" s="1"/>
  <c r="EL86" i="102" s="1"/>
  <c r="EJ100" i="110"/>
  <c r="EB86" i="102"/>
  <c r="EC86" i="102" s="1"/>
  <c r="ED86" i="102" s="1"/>
  <c r="EB100" i="110"/>
  <c r="EF85" i="102"/>
  <c r="EG85" i="102" s="1"/>
  <c r="FT86" i="102"/>
  <c r="FU86" i="102" s="1"/>
  <c r="FV86" i="102" s="1"/>
  <c r="FT100" i="110"/>
  <c r="FO86" i="102"/>
  <c r="FA90" i="102"/>
  <c r="FA88" i="102"/>
  <c r="FA89" i="102"/>
  <c r="FA63" i="102"/>
  <c r="DU90" i="102"/>
  <c r="DU88" i="102"/>
  <c r="DU89" i="102"/>
  <c r="DU63" i="102"/>
  <c r="CO90" i="102"/>
  <c r="CO88" i="102"/>
  <c r="CO89" i="102"/>
  <c r="CO63" i="102"/>
  <c r="BI90" i="102"/>
  <c r="BI88" i="102"/>
  <c r="BI89" i="102"/>
  <c r="BI63" i="102"/>
  <c r="FK89" i="102"/>
  <c r="FK90" i="102"/>
  <c r="FK88" i="102"/>
  <c r="FK63" i="102"/>
  <c r="EU89" i="102"/>
  <c r="EU90" i="102"/>
  <c r="EU88" i="102"/>
  <c r="EU63" i="102"/>
  <c r="EE89" i="102"/>
  <c r="EE90" i="102"/>
  <c r="EE84" i="102"/>
  <c r="EE88" i="102"/>
  <c r="EE63" i="102"/>
  <c r="DO89" i="102"/>
  <c r="DO90" i="102"/>
  <c r="DO88" i="102"/>
  <c r="DO63" i="102"/>
  <c r="CY89" i="102"/>
  <c r="CY90" i="102"/>
  <c r="CY88" i="102"/>
  <c r="CY63" i="102"/>
  <c r="CI89" i="102"/>
  <c r="CI90" i="102"/>
  <c r="CI88" i="102"/>
  <c r="CI63" i="102"/>
  <c r="CI72" i="102" s="1"/>
  <c r="BS89" i="102"/>
  <c r="BS90" i="102"/>
  <c r="BS88" i="102"/>
  <c r="BS63" i="102"/>
  <c r="BC89" i="102"/>
  <c r="BC90" i="102"/>
  <c r="BC88" i="102"/>
  <c r="BC63" i="102"/>
  <c r="AM89" i="102"/>
  <c r="AM90" i="102"/>
  <c r="AM88" i="102"/>
  <c r="AM63" i="102"/>
  <c r="W89" i="102"/>
  <c r="W90" i="102"/>
  <c r="W88" i="102"/>
  <c r="W63" i="102"/>
  <c r="AX61" i="102"/>
  <c r="AX70" i="102" s="1"/>
  <c r="ET61" i="102"/>
  <c r="ET70" i="102" s="1"/>
  <c r="DN61" i="102"/>
  <c r="DN70" i="102" s="1"/>
  <c r="CX61" i="102"/>
  <c r="CX70" i="102" s="1"/>
  <c r="BR61" i="102"/>
  <c r="BR70" i="102" s="1"/>
  <c r="FN62" i="102"/>
  <c r="EE86" i="102"/>
  <c r="FM85" i="102"/>
  <c r="FN85" i="102" s="1"/>
  <c r="FF62" i="102"/>
  <c r="EP62" i="102"/>
  <c r="DZ62" i="102"/>
  <c r="DJ62" i="102"/>
  <c r="CT62" i="102"/>
  <c r="CD62" i="102"/>
  <c r="BN62" i="102"/>
  <c r="FM90" i="102"/>
  <c r="FM89" i="102"/>
  <c r="FM88" i="102"/>
  <c r="FM63" i="102"/>
  <c r="EW90" i="102"/>
  <c r="EW89" i="102"/>
  <c r="EW88" i="102"/>
  <c r="EW63" i="102"/>
  <c r="EG90" i="102"/>
  <c r="EG89" i="102"/>
  <c r="EG88" i="102"/>
  <c r="EG63" i="102"/>
  <c r="DQ90" i="102"/>
  <c r="DQ89" i="102"/>
  <c r="DQ88" i="102"/>
  <c r="DQ63" i="102"/>
  <c r="DA90" i="102"/>
  <c r="DA89" i="102"/>
  <c r="DA88" i="102"/>
  <c r="DA63" i="102"/>
  <c r="CK90" i="102"/>
  <c r="CK89" i="102"/>
  <c r="CK88" i="102"/>
  <c r="CK63" i="102"/>
  <c r="BU90" i="102"/>
  <c r="BU89" i="102"/>
  <c r="BU88" i="102"/>
  <c r="BU63" i="102"/>
  <c r="BE90" i="102"/>
  <c r="BE89" i="102"/>
  <c r="BE88" i="102"/>
  <c r="BE63" i="102"/>
  <c r="BE72" i="102" s="1"/>
  <c r="AO90" i="102"/>
  <c r="AO89" i="102"/>
  <c r="AO88" i="102"/>
  <c r="AO63" i="102"/>
  <c r="AO72" i="102" s="1"/>
  <c r="Y90" i="102"/>
  <c r="Y89" i="102"/>
  <c r="Y88" i="102"/>
  <c r="Y63" i="102"/>
  <c r="Y72" i="102" s="1"/>
  <c r="FL61" i="102"/>
  <c r="FL70" i="102" s="1"/>
  <c r="K63" i="102"/>
  <c r="K72" i="102" s="1"/>
  <c r="K33" i="102"/>
  <c r="K32" i="102"/>
  <c r="C33" i="102"/>
  <c r="C63" i="102"/>
  <c r="C72" i="102" s="1"/>
  <c r="C32" i="102"/>
  <c r="AP62" i="102"/>
  <c r="AP71" i="102" s="1"/>
  <c r="EZ62" i="102"/>
  <c r="ER62" i="102"/>
  <c r="EK85" i="102"/>
  <c r="EL85" i="102" s="1"/>
  <c r="FW89" i="102"/>
  <c r="FW90" i="102"/>
  <c r="FW88" i="102"/>
  <c r="FW63" i="102"/>
  <c r="FG89" i="102"/>
  <c r="FG90" i="102"/>
  <c r="FG88" i="102"/>
  <c r="FG63" i="102"/>
  <c r="EQ89" i="102"/>
  <c r="EQ90" i="102"/>
  <c r="EQ88" i="102"/>
  <c r="EQ84" i="102"/>
  <c r="EQ63" i="102"/>
  <c r="EA89" i="102"/>
  <c r="EA90" i="102"/>
  <c r="EA88" i="102"/>
  <c r="EA63" i="102"/>
  <c r="DK89" i="102"/>
  <c r="DK90" i="102"/>
  <c r="DK88" i="102"/>
  <c r="DK63" i="102"/>
  <c r="CU89" i="102"/>
  <c r="CU90" i="102"/>
  <c r="CU88" i="102"/>
  <c r="CU63" i="102"/>
  <c r="CE89" i="102"/>
  <c r="CE90" i="102"/>
  <c r="CE88" i="102"/>
  <c r="CE63" i="102"/>
  <c r="BO89" i="102"/>
  <c r="BO90" i="102"/>
  <c r="BO88" i="102"/>
  <c r="BO63" i="102"/>
  <c r="AY89" i="102"/>
  <c r="AY90" i="102"/>
  <c r="AY88" i="102"/>
  <c r="AY63" i="102"/>
  <c r="AI89" i="102"/>
  <c r="AI90" i="102"/>
  <c r="AI88" i="102"/>
  <c r="AI63" i="102"/>
  <c r="S89" i="102"/>
  <c r="S90" i="102"/>
  <c r="S88" i="102"/>
  <c r="S63" i="102"/>
  <c r="AJ61" i="102"/>
  <c r="AJ70" i="102" s="1"/>
  <c r="M33" i="102"/>
  <c r="M63" i="102"/>
  <c r="M72" i="102" s="1"/>
  <c r="M32" i="102"/>
  <c r="E33" i="102"/>
  <c r="E63" i="102"/>
  <c r="E72" i="102" s="1"/>
  <c r="E32" i="102"/>
  <c r="AT62" i="102"/>
  <c r="AT71" i="102" s="1"/>
  <c r="R62" i="102"/>
  <c r="R71" i="102" s="1"/>
  <c r="DH61" i="102"/>
  <c r="DH70" i="102" s="1"/>
  <c r="CR61" i="102"/>
  <c r="CR70" i="102" s="1"/>
  <c r="DS86" i="102"/>
  <c r="CH71" i="102"/>
  <c r="CI62" i="102"/>
  <c r="CI71" i="102" s="1"/>
  <c r="FQ90" i="102"/>
  <c r="FQ88" i="102"/>
  <c r="FQ89" i="102"/>
  <c r="FQ63" i="102"/>
  <c r="EK90" i="102"/>
  <c r="EK88" i="102"/>
  <c r="EK89" i="102"/>
  <c r="EK63" i="102"/>
  <c r="DE90" i="102"/>
  <c r="DE88" i="102"/>
  <c r="DE89" i="102"/>
  <c r="DE63" i="102"/>
  <c r="BY90" i="102"/>
  <c r="BY88" i="102"/>
  <c r="BY89" i="102"/>
  <c r="BY63" i="102"/>
  <c r="AS90" i="102"/>
  <c r="AS88" i="102"/>
  <c r="AS89" i="102"/>
  <c r="AS63" i="102"/>
  <c r="AS72" i="102" s="1"/>
  <c r="AC90" i="102"/>
  <c r="AC88" i="102"/>
  <c r="AC89" i="102"/>
  <c r="AC63" i="102"/>
  <c r="AC72" i="102" s="1"/>
  <c r="EQ86" i="102"/>
  <c r="D62" i="102"/>
  <c r="D71" i="102" s="1"/>
  <c r="FI90" i="102"/>
  <c r="FI88" i="102"/>
  <c r="FI89" i="102"/>
  <c r="FI63" i="102"/>
  <c r="ES90" i="102"/>
  <c r="ES88" i="102"/>
  <c r="ES89" i="102"/>
  <c r="ES63" i="102"/>
  <c r="EC90" i="102"/>
  <c r="EC88" i="102"/>
  <c r="EC89" i="102"/>
  <c r="EC63" i="102"/>
  <c r="DM90" i="102"/>
  <c r="DM88" i="102"/>
  <c r="DM89" i="102"/>
  <c r="DM63" i="102"/>
  <c r="CW90" i="102"/>
  <c r="CW88" i="102"/>
  <c r="CW89" i="102"/>
  <c r="CW63" i="102"/>
  <c r="CG90" i="102"/>
  <c r="CG88" i="102"/>
  <c r="CG89" i="102"/>
  <c r="CG63" i="102"/>
  <c r="BQ90" i="102"/>
  <c r="BQ88" i="102"/>
  <c r="BQ89" i="102"/>
  <c r="BQ63" i="102"/>
  <c r="BA90" i="102"/>
  <c r="BA88" i="102"/>
  <c r="BA89" i="102"/>
  <c r="BA63" i="102"/>
  <c r="BA72" i="102" s="1"/>
  <c r="AK90" i="102"/>
  <c r="AK88" i="102"/>
  <c r="AK89" i="102"/>
  <c r="AK63" i="102"/>
  <c r="AK72" i="102" s="1"/>
  <c r="U90" i="102"/>
  <c r="U88" i="102"/>
  <c r="U89" i="102"/>
  <c r="U63" i="102"/>
  <c r="U72" i="102" s="1"/>
  <c r="FS89" i="102"/>
  <c r="FS90" i="102"/>
  <c r="FS88" i="102"/>
  <c r="FS63" i="102"/>
  <c r="FC89" i="102"/>
  <c r="FC90" i="102"/>
  <c r="FC84" i="102"/>
  <c r="FC88" i="102"/>
  <c r="FC63" i="102"/>
  <c r="EM89" i="102"/>
  <c r="EM90" i="102"/>
  <c r="EM88" i="102"/>
  <c r="EM63" i="102"/>
  <c r="DW89" i="102"/>
  <c r="DW90" i="102"/>
  <c r="DW88" i="102"/>
  <c r="DW63" i="102"/>
  <c r="DG89" i="102"/>
  <c r="DG90" i="102"/>
  <c r="DG88" i="102"/>
  <c r="DG63" i="102"/>
  <c r="CQ89" i="102"/>
  <c r="CQ90" i="102"/>
  <c r="CQ88" i="102"/>
  <c r="CQ63" i="102"/>
  <c r="CA89" i="102"/>
  <c r="CA90" i="102"/>
  <c r="CA88" i="102"/>
  <c r="CA63" i="102"/>
  <c r="BK89" i="102"/>
  <c r="BK90" i="102"/>
  <c r="BK88" i="102"/>
  <c r="BK63" i="102"/>
  <c r="AU89" i="102"/>
  <c r="AU90" i="102"/>
  <c r="AU88" i="102"/>
  <c r="AU63" i="102"/>
  <c r="AE89" i="102"/>
  <c r="AE90" i="102"/>
  <c r="AE88" i="102"/>
  <c r="AE63" i="102"/>
  <c r="O89" i="102"/>
  <c r="O90" i="102"/>
  <c r="O88" i="102"/>
  <c r="O63" i="102"/>
  <c r="AL62" i="102"/>
  <c r="AL71" i="102" s="1"/>
  <c r="EF61" i="102"/>
  <c r="EF70" i="102" s="1"/>
  <c r="FR61" i="102"/>
  <c r="FR70" i="102" s="1"/>
  <c r="FB61" i="102"/>
  <c r="FB70" i="102" s="1"/>
  <c r="EL61" i="102"/>
  <c r="EL70" i="102" s="1"/>
  <c r="DV61" i="102"/>
  <c r="DV70" i="102" s="1"/>
  <c r="DF61" i="102"/>
  <c r="DF70" i="102" s="1"/>
  <c r="CP61" i="102"/>
  <c r="CP70" i="102" s="1"/>
  <c r="BZ61" i="102"/>
  <c r="BZ70" i="102" s="1"/>
  <c r="BJ61" i="102"/>
  <c r="BJ70" i="102" s="1"/>
  <c r="FV62" i="102"/>
  <c r="FC86" i="102"/>
  <c r="FI85" i="102"/>
  <c r="FJ85" i="102" s="1"/>
  <c r="L62" i="102"/>
  <c r="L71" i="102" s="1"/>
  <c r="EX62" i="102"/>
  <c r="EH62" i="102"/>
  <c r="DR62" i="102"/>
  <c r="DB62" i="102"/>
  <c r="CL62" i="102"/>
  <c r="BV62" i="102"/>
  <c r="FU90" i="102"/>
  <c r="FU89" i="102"/>
  <c r="FU88" i="102"/>
  <c r="FU63" i="102"/>
  <c r="FE90" i="102"/>
  <c r="FE89" i="102"/>
  <c r="FE88" i="102"/>
  <c r="FE63" i="102"/>
  <c r="EO90" i="102"/>
  <c r="EO89" i="102"/>
  <c r="EO88" i="102"/>
  <c r="EO63" i="102"/>
  <c r="DY90" i="102"/>
  <c r="DY89" i="102"/>
  <c r="DY88" i="102"/>
  <c r="DY63" i="102"/>
  <c r="DI90" i="102"/>
  <c r="DI89" i="102"/>
  <c r="DI88" i="102"/>
  <c r="DI63" i="102"/>
  <c r="CS90" i="102"/>
  <c r="CS89" i="102"/>
  <c r="CS88" i="102"/>
  <c r="CS63" i="102"/>
  <c r="CC90" i="102"/>
  <c r="CC89" i="102"/>
  <c r="CC88" i="102"/>
  <c r="CC63" i="102"/>
  <c r="BM90" i="102"/>
  <c r="BM89" i="102"/>
  <c r="BM88" i="102"/>
  <c r="BM63" i="102"/>
  <c r="AW90" i="102"/>
  <c r="AW89" i="102"/>
  <c r="AW88" i="102"/>
  <c r="AW63" i="102"/>
  <c r="AW72" i="102" s="1"/>
  <c r="AG90" i="102"/>
  <c r="AG89" i="102"/>
  <c r="AG88" i="102"/>
  <c r="AG63" i="102"/>
  <c r="AG72" i="102" s="1"/>
  <c r="Q90" i="102"/>
  <c r="Q89" i="102"/>
  <c r="Q88" i="102"/>
  <c r="Q63" i="102"/>
  <c r="Q72" i="102" s="1"/>
  <c r="G33" i="102"/>
  <c r="G63" i="102"/>
  <c r="G72" i="102" s="1"/>
  <c r="G32" i="102"/>
  <c r="BB62" i="102"/>
  <c r="BB71" i="102" s="1"/>
  <c r="V62" i="102"/>
  <c r="V71" i="102" s="1"/>
  <c r="EB62" i="102"/>
  <c r="DT62" i="102"/>
  <c r="FO89" i="102"/>
  <c r="FO90" i="102"/>
  <c r="FO88" i="102"/>
  <c r="FO84" i="102"/>
  <c r="FO63" i="102"/>
  <c r="EY89" i="102"/>
  <c r="EY90" i="102"/>
  <c r="EY88" i="102"/>
  <c r="EY63" i="102"/>
  <c r="EI89" i="102"/>
  <c r="EI90" i="102"/>
  <c r="EI88" i="102"/>
  <c r="EI63" i="102"/>
  <c r="DS89" i="102"/>
  <c r="DS90" i="102"/>
  <c r="DS88" i="102"/>
  <c r="DS84" i="102"/>
  <c r="DS63" i="102"/>
  <c r="DC89" i="102"/>
  <c r="DC90" i="102"/>
  <c r="DC88" i="102"/>
  <c r="DC63" i="102"/>
  <c r="CM89" i="102"/>
  <c r="CM90" i="102"/>
  <c r="CM88" i="102"/>
  <c r="CM63" i="102"/>
  <c r="BW89" i="102"/>
  <c r="BW90" i="102"/>
  <c r="BW88" i="102"/>
  <c r="BW63" i="102"/>
  <c r="BG89" i="102"/>
  <c r="BG90" i="102"/>
  <c r="BG88" i="102"/>
  <c r="BG63" i="102"/>
  <c r="AQ89" i="102"/>
  <c r="AQ90" i="102"/>
  <c r="AQ88" i="102"/>
  <c r="AQ63" i="102"/>
  <c r="AA89" i="102"/>
  <c r="AA90" i="102"/>
  <c r="AA88" i="102"/>
  <c r="AA63" i="102"/>
  <c r="AZ61" i="102"/>
  <c r="AZ70" i="102" s="1"/>
  <c r="T61" i="102"/>
  <c r="T70" i="102" s="1"/>
  <c r="F62" i="102"/>
  <c r="F71" i="102" s="1"/>
  <c r="I63" i="102"/>
  <c r="I72" i="102" s="1"/>
  <c r="I33" i="102"/>
  <c r="I32" i="102"/>
  <c r="BF61" i="102"/>
  <c r="BF70" i="102" s="1"/>
  <c r="Z61" i="102"/>
  <c r="Z70" i="102" s="1"/>
  <c r="AD61" i="102"/>
  <c r="AD70" i="102" s="1"/>
  <c r="AH62" i="102"/>
  <c r="AH71" i="102" s="1"/>
  <c r="CZ61" i="102"/>
  <c r="CZ70" i="102" s="1"/>
  <c r="FQ85" i="102"/>
  <c r="FE85" i="102"/>
  <c r="ES85" i="102"/>
  <c r="FI84" i="102"/>
  <c r="FJ84" i="102" s="1"/>
  <c r="EC84" i="102"/>
  <c r="ED84" i="102" s="1"/>
  <c r="CN61" i="102" l="1"/>
  <c r="CN70" i="102" s="1"/>
  <c r="FJ61" i="102"/>
  <c r="FJ70" i="102" s="1"/>
  <c r="AV61" i="102"/>
  <c r="AV70" i="102" s="1"/>
  <c r="BH62" i="102"/>
  <c r="DD62" i="102"/>
  <c r="DP61" i="102"/>
  <c r="DP70" i="102" s="1"/>
  <c r="AR61" i="102"/>
  <c r="AR70" i="102" s="1"/>
  <c r="AN61" i="102"/>
  <c r="AN70" i="102" s="1"/>
  <c r="FB84" i="102"/>
  <c r="X61" i="102"/>
  <c r="X70" i="102" s="1"/>
  <c r="AB62" i="102"/>
  <c r="AB71" i="102" s="1"/>
  <c r="CF61" i="102"/>
  <c r="CF70" i="102" s="1"/>
  <c r="BD61" i="102"/>
  <c r="BD70" i="102" s="1"/>
  <c r="FP62" i="102"/>
  <c r="FP61" i="102" s="1"/>
  <c r="FP70" i="102" s="1"/>
  <c r="BX61" i="102"/>
  <c r="BX70" i="102" s="1"/>
  <c r="FN84" i="102"/>
  <c r="AT61" i="102"/>
  <c r="AT70" i="102" s="1"/>
  <c r="FH61" i="102"/>
  <c r="FH70" i="102" s="1"/>
  <c r="AB61" i="102"/>
  <c r="AB70" i="102" s="1"/>
  <c r="CV61" i="102"/>
  <c r="CV70" i="102" s="1"/>
  <c r="FN86" i="102"/>
  <c r="I62" i="102"/>
  <c r="I71" i="102" s="1"/>
  <c r="M62" i="102"/>
  <c r="M71" i="102" s="1"/>
  <c r="AF61" i="102"/>
  <c r="AF70" i="102" s="1"/>
  <c r="FU96" i="102"/>
  <c r="FW96" i="102"/>
  <c r="FT62" i="102"/>
  <c r="FT71" i="102" s="1"/>
  <c r="EP86" i="102"/>
  <c r="BP61" i="102"/>
  <c r="BP70" i="102" s="1"/>
  <c r="FD86" i="102"/>
  <c r="FE86" i="102" s="1"/>
  <c r="M61" i="102"/>
  <c r="M70" i="102" s="1"/>
  <c r="ED61" i="102"/>
  <c r="ED70" i="102" s="1"/>
  <c r="EV61" i="102"/>
  <c r="EV70" i="102" s="1"/>
  <c r="DX72" i="102"/>
  <c r="DX62" i="102"/>
  <c r="FD72" i="102"/>
  <c r="FD62" i="102"/>
  <c r="AK62" i="102"/>
  <c r="AK71" i="102" s="1"/>
  <c r="P61" i="102"/>
  <c r="P70" i="102" s="1"/>
  <c r="CJ61" i="102"/>
  <c r="CJ70" i="102" s="1"/>
  <c r="J62" i="102"/>
  <c r="J71" i="102" s="1"/>
  <c r="EJ61" i="102"/>
  <c r="EJ70" i="102" s="1"/>
  <c r="FB86" i="102"/>
  <c r="DL61" i="102"/>
  <c r="DL70" i="102" s="1"/>
  <c r="FB85" i="102"/>
  <c r="EN62" i="102"/>
  <c r="H61" i="102"/>
  <c r="H70" i="102" s="1"/>
  <c r="BT61" i="102"/>
  <c r="BT70" i="102" s="1"/>
  <c r="FU97" i="102"/>
  <c r="FW97" i="102"/>
  <c r="BE62" i="102"/>
  <c r="BE71" i="102" s="1"/>
  <c r="G62" i="102"/>
  <c r="G71" i="102" s="1"/>
  <c r="C62" i="102"/>
  <c r="C71" i="102" s="1"/>
  <c r="I61" i="102"/>
  <c r="I70" i="102" s="1"/>
  <c r="FS96" i="102"/>
  <c r="AH61" i="102"/>
  <c r="AH70" i="102" s="1"/>
  <c r="FT97" i="102"/>
  <c r="Q62" i="102"/>
  <c r="Q71" i="102" s="1"/>
  <c r="FT96" i="102"/>
  <c r="EF86" i="102"/>
  <c r="EG86" i="102" s="1"/>
  <c r="FV97" i="102"/>
  <c r="AO62" i="102"/>
  <c r="AO71" i="102" s="1"/>
  <c r="ER86" i="102"/>
  <c r="ES86" i="102" s="1"/>
  <c r="BA62" i="102"/>
  <c r="BA71" i="102" s="1"/>
  <c r="Y62" i="102"/>
  <c r="Y71" i="102" s="1"/>
  <c r="AG62" i="102"/>
  <c r="AG71" i="102" s="1"/>
  <c r="FV96" i="102"/>
  <c r="FS97" i="102"/>
  <c r="EI72" i="102"/>
  <c r="EI62" i="102"/>
  <c r="DR71" i="102"/>
  <c r="DR61" i="102"/>
  <c r="DR70" i="102" s="1"/>
  <c r="FD84" i="102"/>
  <c r="FE84" i="102" s="1"/>
  <c r="BY72" i="102"/>
  <c r="BY62" i="102"/>
  <c r="DE72" i="102"/>
  <c r="DE62" i="102"/>
  <c r="EK72" i="102"/>
  <c r="EK62" i="102"/>
  <c r="FQ72" i="102"/>
  <c r="FQ62" i="102"/>
  <c r="S72" i="102"/>
  <c r="S62" i="102"/>
  <c r="AI72" i="102"/>
  <c r="AI62" i="102"/>
  <c r="AY72" i="102"/>
  <c r="AY62" i="102"/>
  <c r="BO72" i="102"/>
  <c r="BO62" i="102"/>
  <c r="CE72" i="102"/>
  <c r="CE62" i="102"/>
  <c r="CU72" i="102"/>
  <c r="CU62" i="102"/>
  <c r="DK72" i="102"/>
  <c r="DK62" i="102"/>
  <c r="EA72" i="102"/>
  <c r="EA62" i="102"/>
  <c r="EQ72" i="102"/>
  <c r="EQ62" i="102"/>
  <c r="CD71" i="102"/>
  <c r="CD61" i="102"/>
  <c r="CD70" i="102" s="1"/>
  <c r="EP71" i="102"/>
  <c r="EP61" i="102"/>
  <c r="EP70" i="102" s="1"/>
  <c r="W72" i="102"/>
  <c r="W62" i="102"/>
  <c r="AM72" i="102"/>
  <c r="AM62" i="102"/>
  <c r="BC72" i="102"/>
  <c r="BC62" i="102"/>
  <c r="BS72" i="102"/>
  <c r="BS62" i="102"/>
  <c r="CY72" i="102"/>
  <c r="CY62" i="102"/>
  <c r="DO72" i="102"/>
  <c r="DO62" i="102"/>
  <c r="EE72" i="102"/>
  <c r="EE62" i="102"/>
  <c r="AC62" i="102"/>
  <c r="FP84" i="102"/>
  <c r="FQ84" i="102" s="1"/>
  <c r="DT71" i="102"/>
  <c r="DT61" i="102"/>
  <c r="DT70" i="102" s="1"/>
  <c r="BM72" i="102"/>
  <c r="BM62" i="102"/>
  <c r="CC72" i="102"/>
  <c r="CC62" i="102"/>
  <c r="CS72" i="102"/>
  <c r="CS62" i="102"/>
  <c r="DI72" i="102"/>
  <c r="DI62" i="102"/>
  <c r="DY72" i="102"/>
  <c r="DY62" i="102"/>
  <c r="EO72" i="102"/>
  <c r="EO62" i="102"/>
  <c r="FE72" i="102"/>
  <c r="FE62" i="102"/>
  <c r="FU72" i="102"/>
  <c r="FU62" i="102"/>
  <c r="BV71" i="102"/>
  <c r="BV61" i="102"/>
  <c r="BV70" i="102" s="1"/>
  <c r="EH71" i="102"/>
  <c r="EH61" i="102"/>
  <c r="EH70" i="102" s="1"/>
  <c r="AW62" i="102"/>
  <c r="BQ72" i="102"/>
  <c r="BQ62" i="102"/>
  <c r="CG72" i="102"/>
  <c r="CG62" i="102"/>
  <c r="CW72" i="102"/>
  <c r="CW62" i="102"/>
  <c r="DM72" i="102"/>
  <c r="DM62" i="102"/>
  <c r="EC72" i="102"/>
  <c r="EC62" i="102"/>
  <c r="ES72" i="102"/>
  <c r="ES62" i="102"/>
  <c r="FI72" i="102"/>
  <c r="FI62" i="102"/>
  <c r="N71" i="102"/>
  <c r="N61" i="102"/>
  <c r="N70" i="102" s="1"/>
  <c r="ER84" i="102"/>
  <c r="ES84" i="102" s="1"/>
  <c r="FG72" i="102"/>
  <c r="FG62" i="102"/>
  <c r="FW72" i="102"/>
  <c r="FW62" i="102"/>
  <c r="AL61" i="102"/>
  <c r="AL70" i="102" s="1"/>
  <c r="CT71" i="102"/>
  <c r="CT61" i="102"/>
  <c r="CT70" i="102" s="1"/>
  <c r="FF71" i="102"/>
  <c r="FF61" i="102"/>
  <c r="FF70" i="102" s="1"/>
  <c r="R61" i="102"/>
  <c r="R70" i="102" s="1"/>
  <c r="EU72" i="102"/>
  <c r="EU62" i="102"/>
  <c r="FK72" i="102"/>
  <c r="FK62" i="102"/>
  <c r="BB61" i="102"/>
  <c r="BB70" i="102" s="1"/>
  <c r="BI72" i="102"/>
  <c r="BI62" i="102"/>
  <c r="CO72" i="102"/>
  <c r="CO62" i="102"/>
  <c r="DU72" i="102"/>
  <c r="DU62" i="102"/>
  <c r="FA72" i="102"/>
  <c r="FA62" i="102"/>
  <c r="FP86" i="102"/>
  <c r="FQ86" i="102" s="1"/>
  <c r="EY72" i="102"/>
  <c r="EY62" i="102"/>
  <c r="FO72" i="102"/>
  <c r="FO62" i="102"/>
  <c r="FV71" i="102"/>
  <c r="FV61" i="102"/>
  <c r="FV70" i="102" s="1"/>
  <c r="F61" i="102"/>
  <c r="F70" i="102" s="1"/>
  <c r="EB71" i="102"/>
  <c r="EB61" i="102"/>
  <c r="EB70" i="102" s="1"/>
  <c r="CL71" i="102"/>
  <c r="CL61" i="102"/>
  <c r="CL70" i="102" s="1"/>
  <c r="EX71" i="102"/>
  <c r="EX61" i="102"/>
  <c r="EX70" i="102" s="1"/>
  <c r="FP71" i="102"/>
  <c r="O72" i="102"/>
  <c r="O62" i="102"/>
  <c r="AE72" i="102"/>
  <c r="AE62" i="102"/>
  <c r="AU72" i="102"/>
  <c r="AU62" i="102"/>
  <c r="BK72" i="102"/>
  <c r="BK62" i="102"/>
  <c r="CA72" i="102"/>
  <c r="CA62" i="102"/>
  <c r="CQ72" i="102"/>
  <c r="CQ62" i="102"/>
  <c r="DG72" i="102"/>
  <c r="DG62" i="102"/>
  <c r="DW72" i="102"/>
  <c r="DW62" i="102"/>
  <c r="EM72" i="102"/>
  <c r="EM62" i="102"/>
  <c r="FC72" i="102"/>
  <c r="FC62" i="102"/>
  <c r="L61" i="102"/>
  <c r="L70" i="102" s="1"/>
  <c r="AP61" i="102"/>
  <c r="AP70" i="102" s="1"/>
  <c r="AS62" i="102"/>
  <c r="ER71" i="102"/>
  <c r="ER61" i="102"/>
  <c r="ER70" i="102" s="1"/>
  <c r="DJ71" i="102"/>
  <c r="DJ61" i="102"/>
  <c r="DJ70" i="102" s="1"/>
  <c r="EF84" i="102"/>
  <c r="EG84" i="102" s="1"/>
  <c r="AA72" i="102"/>
  <c r="AA62" i="102"/>
  <c r="AQ72" i="102"/>
  <c r="AQ62" i="102"/>
  <c r="BG72" i="102"/>
  <c r="BG62" i="102"/>
  <c r="BW72" i="102"/>
  <c r="BW62" i="102"/>
  <c r="CM72" i="102"/>
  <c r="CM62" i="102"/>
  <c r="DC72" i="102"/>
  <c r="DC62" i="102"/>
  <c r="DS72" i="102"/>
  <c r="DS62" i="102"/>
  <c r="J61" i="102"/>
  <c r="J70" i="102" s="1"/>
  <c r="DB71" i="102"/>
  <c r="DB61" i="102"/>
  <c r="DB70" i="102" s="1"/>
  <c r="D61" i="102"/>
  <c r="D70" i="102" s="1"/>
  <c r="FS72" i="102"/>
  <c r="FS62" i="102"/>
  <c r="V61" i="102"/>
  <c r="V70" i="102" s="1"/>
  <c r="E62" i="102"/>
  <c r="E71" i="102" s="1"/>
  <c r="EZ71" i="102"/>
  <c r="EZ61" i="102"/>
  <c r="EZ70" i="102" s="1"/>
  <c r="K62" i="102"/>
  <c r="K71" i="102" s="1"/>
  <c r="BU72" i="102"/>
  <c r="BU62" i="102"/>
  <c r="CK72" i="102"/>
  <c r="CK62" i="102"/>
  <c r="DA72" i="102"/>
  <c r="DA62" i="102"/>
  <c r="DQ72" i="102"/>
  <c r="DQ62" i="102"/>
  <c r="EG72" i="102"/>
  <c r="EG62" i="102"/>
  <c r="EW72" i="102"/>
  <c r="EW62" i="102"/>
  <c r="FM72" i="102"/>
  <c r="FM62" i="102"/>
  <c r="BN71" i="102"/>
  <c r="BN61" i="102"/>
  <c r="BN70" i="102" s="1"/>
  <c r="DZ71" i="102"/>
  <c r="DZ61" i="102"/>
  <c r="DZ70" i="102" s="1"/>
  <c r="FN71" i="102"/>
  <c r="FN61" i="102"/>
  <c r="FN70" i="102" s="1"/>
  <c r="U62" i="102"/>
  <c r="BA61" i="102" l="1"/>
  <c r="BA70" i="102" s="1"/>
  <c r="BH71" i="102"/>
  <c r="BH61" i="102"/>
  <c r="BH70" i="102" s="1"/>
  <c r="BE61" i="102"/>
  <c r="BE70" i="102" s="1"/>
  <c r="G61" i="102"/>
  <c r="G70" i="102" s="1"/>
  <c r="DD71" i="102"/>
  <c r="DD61" i="102"/>
  <c r="DD70" i="102" s="1"/>
  <c r="FT61" i="102"/>
  <c r="FT70" i="102" s="1"/>
  <c r="Q61" i="102"/>
  <c r="Q70" i="102" s="1"/>
  <c r="C61" i="102"/>
  <c r="C70" i="102" s="1"/>
  <c r="AO61" i="102"/>
  <c r="AO70" i="102" s="1"/>
  <c r="EN71" i="102"/>
  <c r="EN61" i="102"/>
  <c r="EN70" i="102" s="1"/>
  <c r="AG61" i="102"/>
  <c r="AG70" i="102" s="1"/>
  <c r="FD71" i="102"/>
  <c r="FD61" i="102"/>
  <c r="FD70" i="102" s="1"/>
  <c r="Y61" i="102"/>
  <c r="Y70" i="102" s="1"/>
  <c r="AK61" i="102"/>
  <c r="AK70" i="102" s="1"/>
  <c r="DX71" i="102"/>
  <c r="DX61" i="102"/>
  <c r="DX70" i="102" s="1"/>
  <c r="U71" i="102"/>
  <c r="U61" i="102"/>
  <c r="U70" i="102" s="1"/>
  <c r="DC71" i="102"/>
  <c r="DC61" i="102"/>
  <c r="DC70" i="102" s="1"/>
  <c r="AQ71" i="102"/>
  <c r="AQ61" i="102"/>
  <c r="AQ70" i="102" s="1"/>
  <c r="AS71" i="102"/>
  <c r="AS61" i="102"/>
  <c r="AS70" i="102" s="1"/>
  <c r="ES71" i="102"/>
  <c r="ES61" i="102"/>
  <c r="ES70" i="102" s="1"/>
  <c r="CG71" i="102"/>
  <c r="CG61" i="102"/>
  <c r="CG70" i="102" s="1"/>
  <c r="CE71" i="102"/>
  <c r="CE61" i="102"/>
  <c r="CE70" i="102" s="1"/>
  <c r="FS71" i="102"/>
  <c r="FS61" i="102"/>
  <c r="FS70" i="102" s="1"/>
  <c r="DS71" i="102"/>
  <c r="DS61" i="102"/>
  <c r="CM71" i="102"/>
  <c r="CM61" i="102"/>
  <c r="CM70" i="102" s="1"/>
  <c r="BG71" i="102"/>
  <c r="BG61" i="102"/>
  <c r="BG70" i="102" s="1"/>
  <c r="AA71" i="102"/>
  <c r="AA61" i="102"/>
  <c r="AA70" i="102" s="1"/>
  <c r="EY71" i="102"/>
  <c r="EY61" i="102"/>
  <c r="EY70" i="102" s="1"/>
  <c r="FK71" i="102"/>
  <c r="FK61" i="102"/>
  <c r="FK70" i="102" s="1"/>
  <c r="FI71" i="102"/>
  <c r="FI61" i="102"/>
  <c r="FI70" i="102" s="1"/>
  <c r="EC71" i="102"/>
  <c r="EC61" i="102"/>
  <c r="EC70" i="102" s="1"/>
  <c r="CW71" i="102"/>
  <c r="CW61" i="102"/>
  <c r="CW70" i="102" s="1"/>
  <c r="BQ71" i="102"/>
  <c r="BQ61" i="102"/>
  <c r="BQ70" i="102" s="1"/>
  <c r="EA71" i="102"/>
  <c r="EA61" i="102"/>
  <c r="EA70" i="102" s="1"/>
  <c r="CU71" i="102"/>
  <c r="CU61" i="102"/>
  <c r="CU70" i="102" s="1"/>
  <c r="BO71" i="102"/>
  <c r="BO61" i="102"/>
  <c r="BO70" i="102" s="1"/>
  <c r="AI71" i="102"/>
  <c r="AI61" i="102"/>
  <c r="AI70" i="102" s="1"/>
  <c r="FQ71" i="102"/>
  <c r="FQ61" i="102"/>
  <c r="FQ70" i="102" s="1"/>
  <c r="DE71" i="102"/>
  <c r="DE61" i="102"/>
  <c r="DE70" i="102" s="1"/>
  <c r="FM71" i="102"/>
  <c r="FM61" i="102"/>
  <c r="FM70" i="102" s="1"/>
  <c r="EG71" i="102"/>
  <c r="EG61" i="102"/>
  <c r="EG70" i="102" s="1"/>
  <c r="DA71" i="102"/>
  <c r="DA61" i="102"/>
  <c r="DA70" i="102" s="1"/>
  <c r="BU71" i="102"/>
  <c r="BU61" i="102"/>
  <c r="BU70" i="102" s="1"/>
  <c r="FC71" i="102"/>
  <c r="FC61" i="102"/>
  <c r="FC70" i="102" s="1"/>
  <c r="DW71" i="102"/>
  <c r="DW61" i="102"/>
  <c r="DW70" i="102" s="1"/>
  <c r="CQ71" i="102"/>
  <c r="CQ61" i="102"/>
  <c r="CQ70" i="102" s="1"/>
  <c r="BK71" i="102"/>
  <c r="BK61" i="102"/>
  <c r="BK70" i="102" s="1"/>
  <c r="AE71" i="102"/>
  <c r="AE61" i="102"/>
  <c r="AE70" i="102" s="1"/>
  <c r="DU71" i="102"/>
  <c r="DU61" i="102"/>
  <c r="DU70" i="102" s="1"/>
  <c r="BI71" i="102"/>
  <c r="BI61" i="102"/>
  <c r="BI70" i="102" s="1"/>
  <c r="FG71" i="102"/>
  <c r="FG61" i="102"/>
  <c r="FG70" i="102" s="1"/>
  <c r="FE71" i="102"/>
  <c r="FE61" i="102"/>
  <c r="FE70" i="102" s="1"/>
  <c r="DY71" i="102"/>
  <c r="DY61" i="102"/>
  <c r="DY70" i="102" s="1"/>
  <c r="CS71" i="102"/>
  <c r="CS61" i="102"/>
  <c r="CS70" i="102" s="1"/>
  <c r="BM71" i="102"/>
  <c r="BM61" i="102"/>
  <c r="BM70" i="102" s="1"/>
  <c r="DO71" i="102"/>
  <c r="DO61" i="102"/>
  <c r="DO70" i="102" s="1"/>
  <c r="BS71" i="102"/>
  <c r="BS61" i="102"/>
  <c r="BS70" i="102" s="1"/>
  <c r="AM71" i="102"/>
  <c r="AM61" i="102"/>
  <c r="AM70" i="102" s="1"/>
  <c r="K61" i="102"/>
  <c r="K70" i="102" s="1"/>
  <c r="BW71" i="102"/>
  <c r="BW61" i="102"/>
  <c r="BW70" i="102" s="1"/>
  <c r="FO71" i="102"/>
  <c r="FO61" i="102"/>
  <c r="FO70" i="102" s="1"/>
  <c r="EU71" i="102"/>
  <c r="EU61" i="102"/>
  <c r="EU70" i="102" s="1"/>
  <c r="DM71" i="102"/>
  <c r="DM61" i="102"/>
  <c r="DM70" i="102" s="1"/>
  <c r="AW71" i="102"/>
  <c r="AW61" i="102"/>
  <c r="AW70" i="102" s="1"/>
  <c r="AC71" i="102"/>
  <c r="AC61" i="102"/>
  <c r="AC70" i="102" s="1"/>
  <c r="EQ71" i="102"/>
  <c r="EQ61" i="102"/>
  <c r="EQ70" i="102" s="1"/>
  <c r="DK71" i="102"/>
  <c r="DK61" i="102"/>
  <c r="DK70" i="102" s="1"/>
  <c r="AY71" i="102"/>
  <c r="AY61" i="102"/>
  <c r="AY70" i="102" s="1"/>
  <c r="S71" i="102"/>
  <c r="S61" i="102"/>
  <c r="S70" i="102" s="1"/>
  <c r="EK71" i="102"/>
  <c r="EK61" i="102"/>
  <c r="EK70" i="102" s="1"/>
  <c r="BY71" i="102"/>
  <c r="BY61" i="102"/>
  <c r="BY70" i="102" s="1"/>
  <c r="EW71" i="102"/>
  <c r="EW61" i="102"/>
  <c r="EW70" i="102" s="1"/>
  <c r="DQ71" i="102"/>
  <c r="DQ61" i="102"/>
  <c r="DQ70" i="102" s="1"/>
  <c r="CK71" i="102"/>
  <c r="CK61" i="102"/>
  <c r="CK70" i="102" s="1"/>
  <c r="EM71" i="102"/>
  <c r="EM61" i="102"/>
  <c r="EM70" i="102" s="1"/>
  <c r="DG71" i="102"/>
  <c r="DG61" i="102"/>
  <c r="DG70" i="102" s="1"/>
  <c r="CA71" i="102"/>
  <c r="CA61" i="102"/>
  <c r="CA70" i="102" s="1"/>
  <c r="AU71" i="102"/>
  <c r="AU61" i="102"/>
  <c r="AU70" i="102" s="1"/>
  <c r="O71" i="102"/>
  <c r="O61" i="102"/>
  <c r="O70" i="102" s="1"/>
  <c r="FA71" i="102"/>
  <c r="FA61" i="102"/>
  <c r="FA70" i="102" s="1"/>
  <c r="CO71" i="102"/>
  <c r="CO61" i="102"/>
  <c r="CO70" i="102" s="1"/>
  <c r="FW71" i="102"/>
  <c r="FW61" i="102"/>
  <c r="FW70" i="102" s="1"/>
  <c r="E61" i="102"/>
  <c r="E70" i="102" s="1"/>
  <c r="FU71" i="102"/>
  <c r="FU61" i="102"/>
  <c r="FU70" i="102" s="1"/>
  <c r="EO71" i="102"/>
  <c r="EO61" i="102"/>
  <c r="EO70" i="102" s="1"/>
  <c r="DI71" i="102"/>
  <c r="DI61" i="102"/>
  <c r="DI70" i="102" s="1"/>
  <c r="CC71" i="102"/>
  <c r="CC61" i="102"/>
  <c r="CC70" i="102" s="1"/>
  <c r="EE71" i="102"/>
  <c r="EE61" i="102"/>
  <c r="EE70" i="102" s="1"/>
  <c r="CY71" i="102"/>
  <c r="CY61" i="102"/>
  <c r="CY70" i="102" s="1"/>
  <c r="BC71" i="102"/>
  <c r="BC61" i="102"/>
  <c r="BC70" i="102" s="1"/>
  <c r="W71" i="102"/>
  <c r="W61" i="102"/>
  <c r="W70" i="102" s="1"/>
  <c r="EI71" i="102"/>
  <c r="EI61" i="102"/>
  <c r="EI70" i="102" s="1"/>
  <c r="DY16" i="39" l="1"/>
  <c r="DY15" i="39"/>
  <c r="DY14" i="39"/>
  <c r="EA72" i="39"/>
  <c r="EB72" i="39"/>
  <c r="EC72" i="39"/>
  <c r="ED72" i="39"/>
  <c r="EE72" i="39"/>
  <c r="EF72" i="39"/>
  <c r="EG72" i="39"/>
  <c r="EH72" i="39"/>
  <c r="EI72" i="39"/>
  <c r="EJ72" i="39"/>
  <c r="EK72" i="39"/>
  <c r="EL72" i="39"/>
  <c r="EM72" i="39"/>
  <c r="EN72" i="39"/>
  <c r="EO72" i="39"/>
  <c r="EP72" i="39"/>
  <c r="EQ72" i="39"/>
  <c r="ER72" i="39"/>
  <c r="ES72" i="39"/>
  <c r="ET72" i="39"/>
  <c r="EU72" i="39"/>
  <c r="EV72" i="39"/>
  <c r="EW72" i="39"/>
  <c r="EX72" i="39"/>
  <c r="EY72" i="39"/>
  <c r="EZ72" i="39"/>
  <c r="FA72" i="39"/>
  <c r="FB72" i="39"/>
  <c r="FC72" i="39"/>
  <c r="FD72" i="39"/>
  <c r="FE72" i="39"/>
  <c r="FF72" i="39"/>
  <c r="FG72" i="39"/>
  <c r="FH72" i="39"/>
  <c r="FI72" i="39"/>
  <c r="FJ72" i="39"/>
  <c r="FK72" i="39"/>
  <c r="FL72" i="39"/>
  <c r="FM72" i="39"/>
  <c r="FN72" i="39"/>
  <c r="FO72" i="39"/>
  <c r="FP72" i="39"/>
  <c r="FQ72" i="39"/>
  <c r="FR72" i="39"/>
  <c r="FS72" i="39"/>
  <c r="FT72" i="39"/>
  <c r="FU72" i="39"/>
  <c r="FV72" i="39"/>
  <c r="FW72" i="39"/>
  <c r="FW80" i="39" s="1"/>
  <c r="DZ72" i="39"/>
  <c r="FS80" i="39" l="1"/>
  <c r="FC80" i="39"/>
  <c r="EM80" i="39"/>
  <c r="EE80" i="39"/>
  <c r="FR80" i="39"/>
  <c r="FJ80" i="39"/>
  <c r="FB80" i="39"/>
  <c r="ET80" i="39"/>
  <c r="EL80" i="39"/>
  <c r="ED80" i="39"/>
  <c r="FU80" i="39"/>
  <c r="FK80" i="39"/>
  <c r="EU80" i="39"/>
  <c r="FQ80" i="39"/>
  <c r="FI80" i="39"/>
  <c r="FA80" i="39"/>
  <c r="ES80" i="39"/>
  <c r="EK80" i="39"/>
  <c r="EC80" i="39"/>
  <c r="FE80" i="39"/>
  <c r="FP80" i="39"/>
  <c r="EZ80" i="39"/>
  <c r="EJ80" i="39"/>
  <c r="FO80" i="39"/>
  <c r="FG80" i="39"/>
  <c r="EY80" i="39"/>
  <c r="EQ80" i="39"/>
  <c r="EI80" i="39"/>
  <c r="EA80" i="39"/>
  <c r="DZ80" i="39"/>
  <c r="FH80" i="39"/>
  <c r="ER80" i="39"/>
  <c r="EB80" i="39"/>
  <c r="FV80" i="39"/>
  <c r="FN80" i="39"/>
  <c r="FF80" i="39"/>
  <c r="EX80" i="39"/>
  <c r="EP80" i="39"/>
  <c r="EH80" i="39"/>
  <c r="FM80" i="39"/>
  <c r="EW80" i="39"/>
  <c r="EO80" i="39"/>
  <c r="EG80" i="39"/>
  <c r="FT80" i="39"/>
  <c r="FL80" i="39"/>
  <c r="FD80" i="39"/>
  <c r="EV80" i="39"/>
  <c r="EN80" i="39"/>
  <c r="EF80" i="39"/>
  <c r="DZ15" i="52"/>
  <c r="EA15" i="52"/>
  <c r="DZ16" i="52"/>
  <c r="EA16" i="52"/>
  <c r="DZ17" i="52"/>
  <c r="EA17" i="52"/>
  <c r="DY17" i="52"/>
  <c r="DY16" i="52"/>
  <c r="DY15" i="52"/>
  <c r="EC15" i="52"/>
  <c r="ED15" i="52"/>
  <c r="EE15" i="52"/>
  <c r="EF15" i="52"/>
  <c r="EG15" i="52"/>
  <c r="EH15" i="52"/>
  <c r="EI15" i="52"/>
  <c r="EJ15" i="52"/>
  <c r="EK15" i="52"/>
  <c r="EL15" i="52"/>
  <c r="EM15" i="52"/>
  <c r="EN15" i="52"/>
  <c r="EO15" i="52"/>
  <c r="EP15" i="52"/>
  <c r="EQ15" i="52"/>
  <c r="ER15" i="52"/>
  <c r="ES15" i="52"/>
  <c r="ET15" i="52"/>
  <c r="EU15" i="52"/>
  <c r="EV15" i="52"/>
  <c r="EW15" i="52"/>
  <c r="EX15" i="52"/>
  <c r="EY15" i="52"/>
  <c r="EZ15" i="52"/>
  <c r="FA15" i="52"/>
  <c r="FB15" i="52"/>
  <c r="FC15" i="52"/>
  <c r="FD15" i="52"/>
  <c r="FE15" i="52"/>
  <c r="FF15" i="52"/>
  <c r="FG15" i="52"/>
  <c r="FH15" i="52"/>
  <c r="FI15" i="52"/>
  <c r="FJ15" i="52"/>
  <c r="FK15" i="52"/>
  <c r="FL15" i="52"/>
  <c r="FM15" i="52"/>
  <c r="FN15" i="52"/>
  <c r="FO15" i="52"/>
  <c r="FP15" i="52"/>
  <c r="FQ15" i="52"/>
  <c r="FR15" i="52"/>
  <c r="FS15" i="52"/>
  <c r="FT15" i="52"/>
  <c r="FU15" i="52"/>
  <c r="FV15" i="52"/>
  <c r="FW15" i="52"/>
  <c r="EC16" i="52"/>
  <c r="ED16" i="52"/>
  <c r="EE16" i="52"/>
  <c r="EF16" i="52"/>
  <c r="EG16" i="52"/>
  <c r="EH16" i="52"/>
  <c r="EI16" i="52"/>
  <c r="EJ16" i="52"/>
  <c r="EK16" i="52"/>
  <c r="EL16" i="52"/>
  <c r="EM16" i="52"/>
  <c r="EN16" i="52"/>
  <c r="EO16" i="52"/>
  <c r="EP16" i="52"/>
  <c r="EQ16" i="52"/>
  <c r="ER16" i="52"/>
  <c r="ES16" i="52"/>
  <c r="ET16" i="52"/>
  <c r="EU16" i="52"/>
  <c r="EV16" i="52"/>
  <c r="EW16" i="52"/>
  <c r="EX16" i="52"/>
  <c r="EY16" i="52"/>
  <c r="EZ16" i="52"/>
  <c r="FA16" i="52"/>
  <c r="FB16" i="52"/>
  <c r="FC16" i="52"/>
  <c r="FD16" i="52"/>
  <c r="FE16" i="52"/>
  <c r="FF16" i="52"/>
  <c r="FG16" i="52"/>
  <c r="FH16" i="52"/>
  <c r="FI16" i="52"/>
  <c r="FJ16" i="52"/>
  <c r="FK16" i="52"/>
  <c r="FL16" i="52"/>
  <c r="FM16" i="52"/>
  <c r="FN16" i="52"/>
  <c r="FO16" i="52"/>
  <c r="FP16" i="52"/>
  <c r="FQ16" i="52"/>
  <c r="FR16" i="52"/>
  <c r="FS16" i="52"/>
  <c r="FT16" i="52"/>
  <c r="FU16" i="52"/>
  <c r="FV16" i="52"/>
  <c r="FW16" i="52"/>
  <c r="EC17" i="52"/>
  <c r="ED17" i="52"/>
  <c r="EE17" i="52"/>
  <c r="EF17" i="52"/>
  <c r="EG17" i="52"/>
  <c r="EH17" i="52"/>
  <c r="EI17" i="52"/>
  <c r="EJ17" i="52"/>
  <c r="EK17" i="52"/>
  <c r="EL17" i="52"/>
  <c r="EM17" i="52"/>
  <c r="EN17" i="52"/>
  <c r="EO17" i="52"/>
  <c r="EP17" i="52"/>
  <c r="EQ17" i="52"/>
  <c r="ER17" i="52"/>
  <c r="ES17" i="52"/>
  <c r="ET17" i="52"/>
  <c r="EU17" i="52"/>
  <c r="EV17" i="52"/>
  <c r="EW17" i="52"/>
  <c r="EX17" i="52"/>
  <c r="EY17" i="52"/>
  <c r="EZ17" i="52"/>
  <c r="FA17" i="52"/>
  <c r="FB17" i="52"/>
  <c r="FC17" i="52"/>
  <c r="FD17" i="52"/>
  <c r="FE17" i="52"/>
  <c r="FF17" i="52"/>
  <c r="FG17" i="52"/>
  <c r="FH17" i="52"/>
  <c r="FI17" i="52"/>
  <c r="FJ17" i="52"/>
  <c r="FK17" i="52"/>
  <c r="FL17" i="52"/>
  <c r="FM17" i="52"/>
  <c r="FN17" i="52"/>
  <c r="FO17" i="52"/>
  <c r="FP17" i="52"/>
  <c r="FQ17" i="52"/>
  <c r="FR17" i="52"/>
  <c r="FS17" i="52"/>
  <c r="FT17" i="52"/>
  <c r="FU17" i="52"/>
  <c r="FV17" i="52"/>
  <c r="FW17" i="52"/>
  <c r="EB16" i="52"/>
  <c r="EB17" i="52"/>
  <c r="EB15" i="52"/>
  <c r="CJ16" i="51"/>
  <c r="CK16" i="51"/>
  <c r="CL16" i="51"/>
  <c r="CM16" i="51"/>
  <c r="CN16" i="51"/>
  <c r="CO16" i="51"/>
  <c r="CP16" i="51"/>
  <c r="CQ16" i="51"/>
  <c r="CR16" i="51"/>
  <c r="CS16" i="51"/>
  <c r="CT16" i="51"/>
  <c r="CU16" i="51"/>
  <c r="CV16" i="51"/>
  <c r="CW16" i="51"/>
  <c r="CX16" i="51"/>
  <c r="CY16" i="51"/>
  <c r="CZ16" i="51"/>
  <c r="DA16" i="51"/>
  <c r="DB16" i="51"/>
  <c r="DC16" i="51"/>
  <c r="DD16" i="51"/>
  <c r="DE16" i="51"/>
  <c r="DF16" i="51"/>
  <c r="DG16" i="51"/>
  <c r="DH16" i="51"/>
  <c r="DI16" i="51"/>
  <c r="DJ16" i="51"/>
  <c r="DK16" i="51"/>
  <c r="DL16" i="51"/>
  <c r="DM16" i="51"/>
  <c r="DN16" i="51"/>
  <c r="DO16" i="51"/>
  <c r="DP16" i="51"/>
  <c r="DQ16" i="51"/>
  <c r="DR16" i="51"/>
  <c r="DS16" i="51"/>
  <c r="DT16" i="51"/>
  <c r="DU16" i="51"/>
  <c r="DV16" i="51"/>
  <c r="DW16" i="51"/>
  <c r="DX16" i="51"/>
  <c r="DY16" i="51"/>
  <c r="DZ16" i="51"/>
  <c r="EA16" i="51"/>
  <c r="EB16" i="51"/>
  <c r="EC16" i="51"/>
  <c r="ED16" i="51"/>
  <c r="EE16" i="51"/>
  <c r="EF16" i="51"/>
  <c r="EG16" i="51"/>
  <c r="EH16" i="51"/>
  <c r="EI16" i="51"/>
  <c r="EJ16" i="51"/>
  <c r="EK16" i="51"/>
  <c r="EL16" i="51"/>
  <c r="EM16" i="51"/>
  <c r="EN16" i="51"/>
  <c r="EO16" i="51"/>
  <c r="EP16" i="51"/>
  <c r="EQ16" i="51"/>
  <c r="ER16" i="51"/>
  <c r="ES16" i="51"/>
  <c r="ET16" i="51"/>
  <c r="EU16" i="51"/>
  <c r="EV16" i="51"/>
  <c r="EW16" i="51"/>
  <c r="EX16" i="51"/>
  <c r="EY16" i="51"/>
  <c r="EZ16" i="51"/>
  <c r="FA16" i="51"/>
  <c r="FB16" i="51"/>
  <c r="FC16" i="51"/>
  <c r="FD16" i="51"/>
  <c r="FE16" i="51"/>
  <c r="FF16" i="51"/>
  <c r="FG16" i="51"/>
  <c r="FH16" i="51"/>
  <c r="FI16" i="51"/>
  <c r="FJ16" i="51"/>
  <c r="FK16" i="51"/>
  <c r="FL16" i="51"/>
  <c r="FM16" i="51"/>
  <c r="FN16" i="51"/>
  <c r="FO16" i="51"/>
  <c r="FP16" i="51"/>
  <c r="FQ16" i="51"/>
  <c r="FR16" i="51"/>
  <c r="FS16" i="51"/>
  <c r="FT16" i="51"/>
  <c r="FU16" i="51"/>
  <c r="FV16" i="51"/>
  <c r="FW16" i="51"/>
  <c r="CJ17" i="51"/>
  <c r="CK17" i="51"/>
  <c r="CL17" i="51"/>
  <c r="CM17" i="51"/>
  <c r="CN17" i="51"/>
  <c r="CO17" i="51"/>
  <c r="CP17" i="51"/>
  <c r="CQ17" i="51"/>
  <c r="CR17" i="51"/>
  <c r="CS17" i="51"/>
  <c r="CT17" i="51"/>
  <c r="CU17" i="51"/>
  <c r="CV17" i="51"/>
  <c r="CW17" i="51"/>
  <c r="CX17" i="51"/>
  <c r="CY17" i="51"/>
  <c r="CZ17" i="51"/>
  <c r="DA17" i="51"/>
  <c r="DB17" i="51"/>
  <c r="DC17" i="51"/>
  <c r="DD17" i="51"/>
  <c r="DE17" i="51"/>
  <c r="DF17" i="51"/>
  <c r="DG17" i="51"/>
  <c r="DH17" i="51"/>
  <c r="DI17" i="51"/>
  <c r="DJ17" i="51"/>
  <c r="DK17" i="51"/>
  <c r="DL17" i="51"/>
  <c r="DM17" i="51"/>
  <c r="DN17" i="51"/>
  <c r="DO17" i="51"/>
  <c r="DP17" i="51"/>
  <c r="DQ17" i="51"/>
  <c r="DR17" i="51"/>
  <c r="DS17" i="51"/>
  <c r="DT17" i="51"/>
  <c r="DU17" i="51"/>
  <c r="DV17" i="51"/>
  <c r="DW17" i="51"/>
  <c r="DX17" i="51"/>
  <c r="DY17" i="51"/>
  <c r="DZ17" i="51"/>
  <c r="EA17" i="51"/>
  <c r="EB17" i="51"/>
  <c r="EC17" i="51"/>
  <c r="ED17" i="51"/>
  <c r="EE17" i="51"/>
  <c r="EF17" i="51"/>
  <c r="EG17" i="51"/>
  <c r="EH17" i="51"/>
  <c r="EI17" i="51"/>
  <c r="EJ17" i="51"/>
  <c r="EK17" i="51"/>
  <c r="EL17" i="51"/>
  <c r="EM17" i="51"/>
  <c r="EN17" i="51"/>
  <c r="EO17" i="51"/>
  <c r="EP17" i="51"/>
  <c r="EQ17" i="51"/>
  <c r="ER17" i="51"/>
  <c r="ES17" i="51"/>
  <c r="ET17" i="51"/>
  <c r="EU17" i="51"/>
  <c r="EV17" i="51"/>
  <c r="EW17" i="51"/>
  <c r="EX17" i="51"/>
  <c r="EY17" i="51"/>
  <c r="EZ17" i="51"/>
  <c r="FA17" i="51"/>
  <c r="FB17" i="51"/>
  <c r="FC17" i="51"/>
  <c r="FD17" i="51"/>
  <c r="FE17" i="51"/>
  <c r="FF17" i="51"/>
  <c r="FG17" i="51"/>
  <c r="FH17" i="51"/>
  <c r="FI17" i="51"/>
  <c r="FJ17" i="51"/>
  <c r="FK17" i="51"/>
  <c r="FL17" i="51"/>
  <c r="FM17" i="51"/>
  <c r="FN17" i="51"/>
  <c r="FO17" i="51"/>
  <c r="FP17" i="51"/>
  <c r="FQ17" i="51"/>
  <c r="FR17" i="51"/>
  <c r="FS17" i="51"/>
  <c r="FT17" i="51"/>
  <c r="FU17" i="51"/>
  <c r="FV17" i="51"/>
  <c r="FW17" i="51"/>
  <c r="CJ18" i="51"/>
  <c r="CK18" i="51"/>
  <c r="CL18" i="51"/>
  <c r="CM18" i="51"/>
  <c r="CN18" i="51"/>
  <c r="CO18" i="51"/>
  <c r="CP18" i="51"/>
  <c r="CQ18" i="51"/>
  <c r="CR18" i="51"/>
  <c r="CS18" i="51"/>
  <c r="CT18" i="51"/>
  <c r="CU18" i="51"/>
  <c r="CV18" i="51"/>
  <c r="CW18" i="51"/>
  <c r="CX18" i="51"/>
  <c r="CY18" i="51"/>
  <c r="CZ18" i="51"/>
  <c r="DA18" i="51"/>
  <c r="DB18" i="51"/>
  <c r="DC18" i="51"/>
  <c r="DD18" i="51"/>
  <c r="DE18" i="51"/>
  <c r="DF18" i="51"/>
  <c r="DG18" i="51"/>
  <c r="DH18" i="51"/>
  <c r="DI18" i="51"/>
  <c r="DJ18" i="51"/>
  <c r="DK18" i="51"/>
  <c r="DL18" i="51"/>
  <c r="DM18" i="51"/>
  <c r="DN18" i="51"/>
  <c r="DO18" i="51"/>
  <c r="DP18" i="51"/>
  <c r="DQ18" i="51"/>
  <c r="DR18" i="51"/>
  <c r="DS18" i="51"/>
  <c r="DT18" i="51"/>
  <c r="DU18" i="51"/>
  <c r="DV18" i="51"/>
  <c r="DW18" i="51"/>
  <c r="DX18" i="51"/>
  <c r="DY18" i="51"/>
  <c r="DZ18" i="51"/>
  <c r="EA18" i="51"/>
  <c r="EB18" i="51"/>
  <c r="EC18" i="51"/>
  <c r="ED18" i="51"/>
  <c r="EE18" i="51"/>
  <c r="EF18" i="51"/>
  <c r="EG18" i="51"/>
  <c r="EH18" i="51"/>
  <c r="EI18" i="51"/>
  <c r="EJ18" i="51"/>
  <c r="EK18" i="51"/>
  <c r="EL18" i="51"/>
  <c r="EM18" i="51"/>
  <c r="EN18" i="51"/>
  <c r="EO18" i="51"/>
  <c r="EP18" i="51"/>
  <c r="EQ18" i="51"/>
  <c r="ER18" i="51"/>
  <c r="ES18" i="51"/>
  <c r="ET18" i="51"/>
  <c r="EU18" i="51"/>
  <c r="EV18" i="51"/>
  <c r="EW18" i="51"/>
  <c r="EX18" i="51"/>
  <c r="EY18" i="51"/>
  <c r="EZ18" i="51"/>
  <c r="FA18" i="51"/>
  <c r="FB18" i="51"/>
  <c r="FC18" i="51"/>
  <c r="FD18" i="51"/>
  <c r="FE18" i="51"/>
  <c r="FF18" i="51"/>
  <c r="FG18" i="51"/>
  <c r="FH18" i="51"/>
  <c r="FI18" i="51"/>
  <c r="FJ18" i="51"/>
  <c r="FK18" i="51"/>
  <c r="FL18" i="51"/>
  <c r="FM18" i="51"/>
  <c r="FN18" i="51"/>
  <c r="FO18" i="51"/>
  <c r="FP18" i="51"/>
  <c r="FQ18" i="51"/>
  <c r="FR18" i="51"/>
  <c r="FS18" i="51"/>
  <c r="FT18" i="51"/>
  <c r="FU18" i="51"/>
  <c r="FV18" i="51"/>
  <c r="FW18" i="51"/>
  <c r="CI17" i="51"/>
  <c r="CI18" i="51"/>
  <c r="CI16" i="51"/>
  <c r="EC25" i="71"/>
  <c r="ED25" i="71"/>
  <c r="EC26" i="71"/>
  <c r="ED26" i="71"/>
  <c r="EC27" i="71"/>
  <c r="ED27" i="71"/>
  <c r="EC28" i="71"/>
  <c r="ED28" i="71"/>
  <c r="DK14" i="71"/>
  <c r="DL14" i="71"/>
  <c r="DM14" i="71"/>
  <c r="DN14" i="71"/>
  <c r="DO14" i="71"/>
  <c r="DP14" i="71"/>
  <c r="DQ14" i="71"/>
  <c r="DR14" i="71"/>
  <c r="DS14" i="71"/>
  <c r="DT14" i="71"/>
  <c r="DU14" i="71"/>
  <c r="DV14" i="71"/>
  <c r="DW14" i="71"/>
  <c r="DX14" i="71"/>
  <c r="DY14" i="71"/>
  <c r="DZ14" i="71"/>
  <c r="EA14" i="71"/>
  <c r="EB14" i="71"/>
  <c r="EC14" i="71"/>
  <c r="ED14" i="71"/>
  <c r="DK15" i="71"/>
  <c r="DL15" i="71"/>
  <c r="DM15" i="71"/>
  <c r="DN15" i="71"/>
  <c r="DO15" i="71"/>
  <c r="DP15" i="71"/>
  <c r="DQ15" i="71"/>
  <c r="DR15" i="71"/>
  <c r="DS15" i="71"/>
  <c r="DT15" i="71"/>
  <c r="DU15" i="71"/>
  <c r="DV15" i="71"/>
  <c r="DW15" i="71"/>
  <c r="DX15" i="71"/>
  <c r="DY15" i="71"/>
  <c r="DZ15" i="71"/>
  <c r="EA15" i="71"/>
  <c r="EB15" i="71"/>
  <c r="EC15" i="71"/>
  <c r="ED15" i="71"/>
  <c r="DK16" i="71"/>
  <c r="DL16" i="71"/>
  <c r="DM16" i="71"/>
  <c r="DN16" i="71"/>
  <c r="DO16" i="71"/>
  <c r="DP16" i="71"/>
  <c r="DQ16" i="71"/>
  <c r="DQ17" i="71" s="1"/>
  <c r="DR16" i="71"/>
  <c r="DS16" i="71"/>
  <c r="DT16" i="71"/>
  <c r="DU16" i="71"/>
  <c r="DV16" i="71"/>
  <c r="DW16" i="71"/>
  <c r="DX16" i="71"/>
  <c r="DY16" i="71"/>
  <c r="DZ16" i="71"/>
  <c r="EA16" i="71"/>
  <c r="EB16" i="71"/>
  <c r="EC16" i="71"/>
  <c r="ED16" i="71"/>
  <c r="DJ16" i="71"/>
  <c r="DJ15" i="71"/>
  <c r="DJ14" i="71"/>
  <c r="DK25" i="71"/>
  <c r="DL25" i="71"/>
  <c r="DM25" i="71"/>
  <c r="DN25" i="71"/>
  <c r="DO25" i="71"/>
  <c r="DP25" i="71"/>
  <c r="DQ25" i="71"/>
  <c r="DR25" i="71"/>
  <c r="DS25" i="71"/>
  <c r="DT25" i="71"/>
  <c r="DU25" i="71"/>
  <c r="DV25" i="71"/>
  <c r="DW25" i="71"/>
  <c r="DX25" i="71"/>
  <c r="DY25" i="71"/>
  <c r="DZ25" i="71"/>
  <c r="EA25" i="71"/>
  <c r="DY26" i="71"/>
  <c r="DZ26" i="71"/>
  <c r="EA26" i="71"/>
  <c r="DY27" i="71"/>
  <c r="DZ27" i="71"/>
  <c r="EA27" i="71"/>
  <c r="DY28" i="71"/>
  <c r="DZ28" i="71"/>
  <c r="EA28" i="71"/>
  <c r="DJ25" i="71"/>
  <c r="EB28" i="71"/>
  <c r="EB27" i="71"/>
  <c r="EB26" i="71"/>
  <c r="EB25" i="71"/>
  <c r="DT17" i="71" l="1"/>
  <c r="DN17" i="71"/>
  <c r="EB17" i="71"/>
  <c r="DL17" i="71"/>
  <c r="ED17" i="71"/>
  <c r="DV17" i="71"/>
  <c r="DW17" i="71"/>
  <c r="DO17" i="71"/>
  <c r="DY17" i="71"/>
  <c r="EA17" i="71"/>
  <c r="DS17" i="71"/>
  <c r="DK17" i="71"/>
  <c r="DZ17" i="71"/>
  <c r="DR17" i="71"/>
  <c r="DX17" i="71"/>
  <c r="DP17" i="71"/>
  <c r="EC17" i="71"/>
  <c r="DU17" i="71"/>
  <c r="DM17" i="71"/>
  <c r="DJ17" i="71"/>
  <c r="EA29" i="71"/>
  <c r="DZ29" i="71"/>
  <c r="DY29" i="71"/>
  <c r="EB29" i="71"/>
  <c r="EC29" i="71"/>
  <c r="ED29" i="71"/>
  <c r="F41" i="97" l="1"/>
  <c r="F40" i="97"/>
  <c r="F39" i="97"/>
  <c r="J21" i="97"/>
  <c r="F41" i="96"/>
  <c r="F40" i="96"/>
  <c r="F39" i="96"/>
  <c r="J21" i="96"/>
  <c r="F40" i="85"/>
  <c r="F41" i="85"/>
  <c r="F39" i="85"/>
  <c r="BC32" i="52" l="1"/>
  <c r="BD32" i="52"/>
  <c r="BE32" i="52"/>
  <c r="BF32" i="52"/>
  <c r="BG32" i="52"/>
  <c r="BH32" i="52"/>
  <c r="BI32" i="52"/>
  <c r="BJ32" i="52"/>
  <c r="BK32" i="52"/>
  <c r="BL32" i="52"/>
  <c r="BM32" i="52"/>
  <c r="BN32" i="52"/>
  <c r="BO32" i="52"/>
  <c r="BP32" i="52"/>
  <c r="BQ32" i="52"/>
  <c r="BR32" i="52"/>
  <c r="BS32" i="52"/>
  <c r="BT32" i="52"/>
  <c r="BU32" i="52"/>
  <c r="BV32" i="52"/>
  <c r="BW32" i="52"/>
  <c r="BX32" i="52"/>
  <c r="BY32" i="52"/>
  <c r="BZ32" i="52"/>
  <c r="CA32" i="52"/>
  <c r="CB32" i="52"/>
  <c r="CC32" i="52"/>
  <c r="CD32" i="52"/>
  <c r="CE32" i="52"/>
  <c r="CF32" i="52"/>
  <c r="CG32" i="52"/>
  <c r="CH32" i="52"/>
  <c r="CI32" i="52"/>
  <c r="CJ32" i="52"/>
  <c r="CK32" i="52"/>
  <c r="CL32" i="52"/>
  <c r="CM32" i="52"/>
  <c r="CN32" i="52"/>
  <c r="CO32" i="52"/>
  <c r="CP32" i="52"/>
  <c r="CQ32" i="52"/>
  <c r="CR32" i="52"/>
  <c r="CS32" i="52"/>
  <c r="CT32" i="52"/>
  <c r="CU32" i="52"/>
  <c r="CV32" i="52"/>
  <c r="CW32" i="52"/>
  <c r="CX32" i="52"/>
  <c r="CY32" i="52"/>
  <c r="CZ32" i="52"/>
  <c r="DA32" i="52"/>
  <c r="DB32" i="52"/>
  <c r="DC32" i="52"/>
  <c r="DD32" i="52"/>
  <c r="DE32" i="52"/>
  <c r="DF32" i="52"/>
  <c r="DG32" i="52"/>
  <c r="DH32" i="52"/>
  <c r="DI32" i="52"/>
  <c r="DJ32" i="52"/>
  <c r="DK32" i="52"/>
  <c r="DL32" i="52"/>
  <c r="DM32" i="52"/>
  <c r="DN32" i="52"/>
  <c r="DO32" i="52"/>
  <c r="DP32" i="52"/>
  <c r="DQ32" i="52"/>
  <c r="DR32" i="52"/>
  <c r="DS32" i="52"/>
  <c r="DT32" i="52"/>
  <c r="DU32" i="52"/>
  <c r="DV32" i="52"/>
  <c r="DW32" i="52"/>
  <c r="DX32" i="52"/>
  <c r="DY32" i="52"/>
  <c r="DZ32" i="52"/>
  <c r="EA32" i="52"/>
  <c r="EB32" i="52"/>
  <c r="EC32" i="52"/>
  <c r="ED32" i="52"/>
  <c r="EE32" i="52"/>
  <c r="EF32" i="52"/>
  <c r="EG32" i="52"/>
  <c r="EH32" i="52"/>
  <c r="EI32" i="52"/>
  <c r="EJ32" i="52"/>
  <c r="EK32" i="52"/>
  <c r="EL32" i="52"/>
  <c r="EM32" i="52"/>
  <c r="EN32" i="52"/>
  <c r="EO32" i="52"/>
  <c r="EP32" i="52"/>
  <c r="EQ32" i="52"/>
  <c r="ER32" i="52"/>
  <c r="ES32" i="52"/>
  <c r="ET32" i="52"/>
  <c r="EU32" i="52"/>
  <c r="EV32" i="52"/>
  <c r="EW32" i="52"/>
  <c r="EX32" i="52"/>
  <c r="EY32" i="52"/>
  <c r="EZ32" i="52"/>
  <c r="FA32" i="52"/>
  <c r="FB32" i="52"/>
  <c r="FC32" i="52"/>
  <c r="FD32" i="52"/>
  <c r="FE32" i="52"/>
  <c r="FF32" i="52"/>
  <c r="FG32" i="52"/>
  <c r="FH32" i="52"/>
  <c r="FI32" i="52"/>
  <c r="FJ32" i="52"/>
  <c r="FK32" i="52"/>
  <c r="FL32" i="52"/>
  <c r="FM32" i="52"/>
  <c r="FN32" i="52"/>
  <c r="FO32" i="52"/>
  <c r="FP32" i="52"/>
  <c r="FQ32" i="52"/>
  <c r="FR32" i="52"/>
  <c r="FS32" i="52"/>
  <c r="FT32" i="52"/>
  <c r="FU32" i="52"/>
  <c r="FV32" i="52"/>
  <c r="FW32" i="52"/>
  <c r="BC39" i="51"/>
  <c r="BD39" i="51"/>
  <c r="BE39" i="51"/>
  <c r="BF39" i="51"/>
  <c r="BG39" i="51"/>
  <c r="BH39" i="51"/>
  <c r="BI39" i="51"/>
  <c r="BJ39" i="51"/>
  <c r="BK39" i="51"/>
  <c r="BL39" i="51"/>
  <c r="BM39" i="51"/>
  <c r="BN39" i="51"/>
  <c r="BO39" i="51"/>
  <c r="BP39" i="51"/>
  <c r="BQ39" i="51"/>
  <c r="BR39" i="51"/>
  <c r="BS39" i="51"/>
  <c r="BT39" i="51"/>
  <c r="BU39" i="51"/>
  <c r="BV39" i="51"/>
  <c r="BW39" i="51"/>
  <c r="BX39" i="51"/>
  <c r="BY39" i="51"/>
  <c r="BZ39" i="51"/>
  <c r="CA39" i="51"/>
  <c r="CB39" i="51"/>
  <c r="CC39" i="51"/>
  <c r="CD39" i="51"/>
  <c r="CE39" i="51"/>
  <c r="CF39" i="51"/>
  <c r="CG39" i="51"/>
  <c r="CH39" i="51"/>
  <c r="CI39" i="51"/>
  <c r="CJ39" i="51"/>
  <c r="CK39" i="51"/>
  <c r="CL39" i="51"/>
  <c r="CM39" i="51"/>
  <c r="CN39" i="51"/>
  <c r="CO39" i="51"/>
  <c r="CP39" i="51"/>
  <c r="CQ39" i="51"/>
  <c r="CR39" i="51"/>
  <c r="CS39" i="51"/>
  <c r="CT39" i="51"/>
  <c r="CU39" i="51"/>
  <c r="CV39" i="51"/>
  <c r="CW39" i="51"/>
  <c r="CX39" i="51"/>
  <c r="CY39" i="51"/>
  <c r="CZ39" i="51"/>
  <c r="DA39" i="51"/>
  <c r="DB39" i="51"/>
  <c r="DC39" i="51"/>
  <c r="DD39" i="51"/>
  <c r="DE39" i="51"/>
  <c r="DF39" i="51"/>
  <c r="DG39" i="51"/>
  <c r="DH39" i="51"/>
  <c r="DI39" i="51"/>
  <c r="DJ39" i="51"/>
  <c r="DK39" i="51"/>
  <c r="DL39" i="51"/>
  <c r="DM39" i="51"/>
  <c r="DN39" i="51"/>
  <c r="DO39" i="51"/>
  <c r="DP39" i="51"/>
  <c r="DQ39" i="51"/>
  <c r="DR39" i="51"/>
  <c r="DS39" i="51"/>
  <c r="DT39" i="51"/>
  <c r="DU39" i="51"/>
  <c r="DV39" i="51"/>
  <c r="DW39" i="51"/>
  <c r="DX39" i="51"/>
  <c r="DY39" i="51"/>
  <c r="DZ39" i="51"/>
  <c r="EA39" i="51"/>
  <c r="EB39" i="51"/>
  <c r="EC39" i="51"/>
  <c r="ED39" i="51"/>
  <c r="EE39" i="51"/>
  <c r="EF39" i="51"/>
  <c r="EG39" i="51"/>
  <c r="EH39" i="51"/>
  <c r="EI39" i="51"/>
  <c r="EJ39" i="51"/>
  <c r="EK39" i="51"/>
  <c r="EL39" i="51"/>
  <c r="EM39" i="51"/>
  <c r="EN39" i="51"/>
  <c r="EO39" i="51"/>
  <c r="EP39" i="51"/>
  <c r="EQ39" i="51"/>
  <c r="ER39" i="51"/>
  <c r="ES39" i="51"/>
  <c r="ET39" i="51"/>
  <c r="EU39" i="51"/>
  <c r="EV39" i="51"/>
  <c r="EW39" i="51"/>
  <c r="EX39" i="51"/>
  <c r="EY39" i="51"/>
  <c r="EZ39" i="51"/>
  <c r="FA39" i="51"/>
  <c r="FB39" i="51"/>
  <c r="FC39" i="51"/>
  <c r="FD39" i="51"/>
  <c r="FE39" i="51"/>
  <c r="FF39" i="51"/>
  <c r="FF46" i="52" s="1"/>
  <c r="FG39" i="51"/>
  <c r="FG46" i="52" s="1"/>
  <c r="FH39" i="51"/>
  <c r="FH46" i="52" s="1"/>
  <c r="FI39" i="51"/>
  <c r="FI46" i="52" s="1"/>
  <c r="FJ39" i="51"/>
  <c r="FJ46" i="52" s="1"/>
  <c r="FK39" i="51"/>
  <c r="FK46" i="52" s="1"/>
  <c r="FL39" i="51"/>
  <c r="FL46" i="52" s="1"/>
  <c r="FM39" i="51"/>
  <c r="FM46" i="52" s="1"/>
  <c r="FN39" i="51"/>
  <c r="FN46" i="52" s="1"/>
  <c r="FO39" i="51"/>
  <c r="FO46" i="52" s="1"/>
  <c r="FP39" i="51"/>
  <c r="FP46" i="52" s="1"/>
  <c r="FQ39" i="51"/>
  <c r="FQ46" i="52" s="1"/>
  <c r="FR39" i="51"/>
  <c r="FR46" i="52" s="1"/>
  <c r="FS39" i="51"/>
  <c r="FS46" i="52" s="1"/>
  <c r="FT39" i="51"/>
  <c r="FT46" i="52" s="1"/>
  <c r="FU39" i="51"/>
  <c r="FU46" i="52" s="1"/>
  <c r="FV39" i="51"/>
  <c r="FV46" i="52" s="1"/>
  <c r="FW39" i="51"/>
  <c r="FW46" i="52" s="1"/>
  <c r="BC40" i="51"/>
  <c r="BD40" i="51"/>
  <c r="BE40" i="51"/>
  <c r="BF40" i="51"/>
  <c r="BG40" i="51"/>
  <c r="BH40" i="51"/>
  <c r="BI40" i="51"/>
  <c r="BJ40" i="51"/>
  <c r="BK40" i="51"/>
  <c r="BL40" i="51"/>
  <c r="BM40" i="51"/>
  <c r="BN40" i="51"/>
  <c r="BO40" i="51"/>
  <c r="BP40" i="51"/>
  <c r="BQ40" i="51"/>
  <c r="BR40" i="51"/>
  <c r="BS40" i="51"/>
  <c r="BT40" i="51"/>
  <c r="BU40" i="51"/>
  <c r="BV40" i="51"/>
  <c r="BW40" i="51"/>
  <c r="BX40" i="51"/>
  <c r="BY40" i="51"/>
  <c r="BZ40" i="51"/>
  <c r="CA40" i="51"/>
  <c r="CB40" i="51"/>
  <c r="CC40" i="51"/>
  <c r="CD40" i="51"/>
  <c r="CE40" i="51"/>
  <c r="CF40" i="51"/>
  <c r="CG40" i="51"/>
  <c r="CH40" i="51"/>
  <c r="CI40" i="51"/>
  <c r="CJ40" i="51"/>
  <c r="CK40" i="51"/>
  <c r="CL40" i="51"/>
  <c r="CM40" i="51"/>
  <c r="CN40" i="51"/>
  <c r="CO40" i="51"/>
  <c r="CP40" i="51"/>
  <c r="CQ40" i="51"/>
  <c r="CR40" i="51"/>
  <c r="CS40" i="51"/>
  <c r="CT40" i="51"/>
  <c r="CU40" i="51"/>
  <c r="CV40" i="51"/>
  <c r="CW40" i="51"/>
  <c r="CX40" i="51"/>
  <c r="CY40" i="51"/>
  <c r="CZ40" i="51"/>
  <c r="DA40" i="51"/>
  <c r="DB40" i="51"/>
  <c r="DC40" i="51"/>
  <c r="DD40" i="51"/>
  <c r="DE40" i="51"/>
  <c r="DF40" i="51"/>
  <c r="DG40" i="51"/>
  <c r="DH40" i="51"/>
  <c r="DI40" i="51"/>
  <c r="DJ40" i="51"/>
  <c r="DK40" i="51"/>
  <c r="DL40" i="51"/>
  <c r="DM40" i="51"/>
  <c r="DN40" i="51"/>
  <c r="DO40" i="51"/>
  <c r="DP40" i="51"/>
  <c r="DQ40" i="51"/>
  <c r="DR40" i="51"/>
  <c r="DS40" i="51"/>
  <c r="DT40" i="51"/>
  <c r="DU40" i="51"/>
  <c r="DV40" i="51"/>
  <c r="DW40" i="51"/>
  <c r="DX40" i="51"/>
  <c r="DY40" i="51"/>
  <c r="DZ40" i="51"/>
  <c r="EA40" i="51"/>
  <c r="EB40" i="51"/>
  <c r="EC40" i="51"/>
  <c r="ED40" i="51"/>
  <c r="EE40" i="51"/>
  <c r="EF40" i="51"/>
  <c r="EG40" i="51"/>
  <c r="EH40" i="51"/>
  <c r="EI40" i="51"/>
  <c r="EJ40" i="51"/>
  <c r="EK40" i="51"/>
  <c r="EL40" i="51"/>
  <c r="EM40" i="51"/>
  <c r="EN40" i="51"/>
  <c r="EO40" i="51"/>
  <c r="EP40" i="51"/>
  <c r="EQ40" i="51"/>
  <c r="ER40" i="51"/>
  <c r="ES40" i="51"/>
  <c r="ET40" i="51"/>
  <c r="EU40" i="51"/>
  <c r="EV40" i="51"/>
  <c r="EW40" i="51"/>
  <c r="EX40" i="51"/>
  <c r="EY40" i="51"/>
  <c r="EZ40" i="51"/>
  <c r="FA40" i="51"/>
  <c r="FB40" i="51"/>
  <c r="FC40" i="51"/>
  <c r="FD40" i="51"/>
  <c r="FE40" i="51"/>
  <c r="FF40" i="51"/>
  <c r="FF47" i="52" s="1"/>
  <c r="FG40" i="51"/>
  <c r="FG47" i="52" s="1"/>
  <c r="FH40" i="51"/>
  <c r="FH47" i="52" s="1"/>
  <c r="FI40" i="51"/>
  <c r="FI47" i="52" s="1"/>
  <c r="FJ40" i="51"/>
  <c r="FJ47" i="52" s="1"/>
  <c r="FK40" i="51"/>
  <c r="FK47" i="52" s="1"/>
  <c r="FL40" i="51"/>
  <c r="FL47" i="52" s="1"/>
  <c r="FM40" i="51"/>
  <c r="FM47" i="52" s="1"/>
  <c r="FN40" i="51"/>
  <c r="FN47" i="52" s="1"/>
  <c r="FO40" i="51"/>
  <c r="FO47" i="52" s="1"/>
  <c r="FP40" i="51"/>
  <c r="FP47" i="52" s="1"/>
  <c r="FQ40" i="51"/>
  <c r="FQ47" i="52" s="1"/>
  <c r="FR40" i="51"/>
  <c r="FR47" i="52" s="1"/>
  <c r="FS40" i="51"/>
  <c r="FS47" i="52" s="1"/>
  <c r="FT40" i="51"/>
  <c r="FT47" i="52" s="1"/>
  <c r="FU40" i="51"/>
  <c r="FU47" i="52" s="1"/>
  <c r="FV40" i="51"/>
  <c r="FV47" i="52" s="1"/>
  <c r="FW40" i="51"/>
  <c r="FW47" i="52" s="1"/>
  <c r="BB40" i="51"/>
  <c r="BB39" i="51"/>
  <c r="C20" i="39" l="1"/>
  <c r="D20" i="39"/>
  <c r="E20" i="39"/>
  <c r="F20" i="39"/>
  <c r="G20" i="39"/>
  <c r="H20" i="39"/>
  <c r="I20" i="39"/>
  <c r="J20" i="39"/>
  <c r="K20" i="39"/>
  <c r="L20" i="39"/>
  <c r="M20" i="39"/>
  <c r="N20" i="39"/>
  <c r="BC18" i="39"/>
  <c r="BD18" i="39"/>
  <c r="BE18" i="39"/>
  <c r="BF18" i="39"/>
  <c r="BG18" i="39"/>
  <c r="BH18" i="39"/>
  <c r="BI18" i="39"/>
  <c r="BJ18" i="39"/>
  <c r="BK18" i="39"/>
  <c r="BL18" i="39"/>
  <c r="BM18" i="39"/>
  <c r="BN18" i="39"/>
  <c r="BO18" i="39"/>
  <c r="BP18" i="39"/>
  <c r="BQ18" i="39"/>
  <c r="BR18" i="39"/>
  <c r="BS18" i="39"/>
  <c r="BT18" i="39"/>
  <c r="BU18" i="39"/>
  <c r="BV18" i="39"/>
  <c r="BW18" i="39"/>
  <c r="BX18" i="39"/>
  <c r="BY18" i="39"/>
  <c r="BZ18" i="39"/>
  <c r="CA18" i="39"/>
  <c r="CB18" i="39"/>
  <c r="CC18" i="39"/>
  <c r="CD18" i="39"/>
  <c r="CE18" i="39"/>
  <c r="CF18" i="39"/>
  <c r="CG18" i="39"/>
  <c r="CH18" i="39"/>
  <c r="CI18" i="39"/>
  <c r="BB18" i="39"/>
  <c r="P32" i="39"/>
  <c r="P28" i="51" s="1"/>
  <c r="Q32" i="39"/>
  <c r="Q28" i="51" s="1"/>
  <c r="R32" i="39"/>
  <c r="R28" i="51" s="1"/>
  <c r="S32" i="39"/>
  <c r="S28" i="51" s="1"/>
  <c r="T32" i="39"/>
  <c r="T28" i="51" s="1"/>
  <c r="U32" i="39"/>
  <c r="U28" i="51" s="1"/>
  <c r="V32" i="39"/>
  <c r="V28" i="51" s="1"/>
  <c r="W32" i="39"/>
  <c r="W28" i="51" s="1"/>
  <c r="X32" i="39"/>
  <c r="X28" i="51" s="1"/>
  <c r="Y32" i="39"/>
  <c r="Y28" i="51" s="1"/>
  <c r="Z32" i="39"/>
  <c r="Z28" i="51" s="1"/>
  <c r="AA32" i="39"/>
  <c r="AA28" i="51" s="1"/>
  <c r="AB32" i="39"/>
  <c r="AB28" i="51" s="1"/>
  <c r="AC32" i="39"/>
  <c r="AC28" i="51" s="1"/>
  <c r="AD32" i="39"/>
  <c r="AD28" i="51" s="1"/>
  <c r="AE32" i="39"/>
  <c r="AE28" i="51" s="1"/>
  <c r="AF32" i="39"/>
  <c r="AF28" i="51" s="1"/>
  <c r="AG32" i="39"/>
  <c r="AG28" i="51" s="1"/>
  <c r="AH32" i="39"/>
  <c r="AH28" i="51" s="1"/>
  <c r="AI32" i="39"/>
  <c r="AI28" i="51" s="1"/>
  <c r="AJ32" i="39"/>
  <c r="AJ28" i="51" s="1"/>
  <c r="AK32" i="39"/>
  <c r="AK28" i="51" s="1"/>
  <c r="AL32" i="39"/>
  <c r="AL28" i="51" s="1"/>
  <c r="AM32" i="39"/>
  <c r="AM28" i="51" s="1"/>
  <c r="AN32" i="39"/>
  <c r="AN28" i="51" s="1"/>
  <c r="AO32" i="39"/>
  <c r="AO28" i="51" s="1"/>
  <c r="AP32" i="39"/>
  <c r="AP28" i="51" s="1"/>
  <c r="AQ32" i="39"/>
  <c r="AQ28" i="51" s="1"/>
  <c r="AR32" i="39"/>
  <c r="AR28" i="51" s="1"/>
  <c r="AS32" i="39"/>
  <c r="AS28" i="51" s="1"/>
  <c r="AT32" i="39"/>
  <c r="AT28" i="51" s="1"/>
  <c r="AU32" i="39"/>
  <c r="AU28" i="51" s="1"/>
  <c r="AV32" i="39"/>
  <c r="AV28" i="51" s="1"/>
  <c r="AW32" i="39"/>
  <c r="AW28" i="51" s="1"/>
  <c r="AX32" i="39"/>
  <c r="AX28" i="51" s="1"/>
  <c r="AY32" i="39"/>
  <c r="AY28" i="51" s="1"/>
  <c r="AZ32" i="39"/>
  <c r="AZ28" i="51" s="1"/>
  <c r="BA32" i="39"/>
  <c r="BA28" i="51" s="1"/>
  <c r="BB32" i="39"/>
  <c r="BB28" i="51" s="1"/>
  <c r="BC32" i="39"/>
  <c r="BC28" i="51" s="1"/>
  <c r="BD32" i="39"/>
  <c r="BD28" i="51" s="1"/>
  <c r="BE32" i="39"/>
  <c r="BE28" i="51" s="1"/>
  <c r="BF32" i="39"/>
  <c r="BF28" i="51" s="1"/>
  <c r="BG32" i="39"/>
  <c r="BG28" i="51" s="1"/>
  <c r="BH32" i="39"/>
  <c r="BH28" i="51" s="1"/>
  <c r="BI32" i="39"/>
  <c r="BI28" i="51" s="1"/>
  <c r="BJ32" i="39"/>
  <c r="BJ28" i="51" s="1"/>
  <c r="BK32" i="39"/>
  <c r="BK28" i="51" s="1"/>
  <c r="BL32" i="39"/>
  <c r="BL28" i="51" s="1"/>
  <c r="BM32" i="39"/>
  <c r="BM28" i="51" s="1"/>
  <c r="BN32" i="39"/>
  <c r="BN28" i="51" s="1"/>
  <c r="BO32" i="39"/>
  <c r="BO28" i="51" s="1"/>
  <c r="BP32" i="39"/>
  <c r="BP28" i="51" s="1"/>
  <c r="BQ32" i="39"/>
  <c r="BQ28" i="51" s="1"/>
  <c r="BR32" i="39"/>
  <c r="BR28" i="51" s="1"/>
  <c r="BS32" i="39"/>
  <c r="BS28" i="51" s="1"/>
  <c r="BT32" i="39"/>
  <c r="BT28" i="51" s="1"/>
  <c r="BU32" i="39"/>
  <c r="BU28" i="51" s="1"/>
  <c r="BV32" i="39"/>
  <c r="BV28" i="51" s="1"/>
  <c r="BW32" i="39"/>
  <c r="BW28" i="51" s="1"/>
  <c r="BX32" i="39"/>
  <c r="BX28" i="51" s="1"/>
  <c r="BY32" i="39"/>
  <c r="BY28" i="51" s="1"/>
  <c r="BZ32" i="39"/>
  <c r="BZ28" i="51" s="1"/>
  <c r="CA32" i="39"/>
  <c r="CA28" i="51" s="1"/>
  <c r="CB32" i="39"/>
  <c r="CB28" i="51" s="1"/>
  <c r="CC32" i="39"/>
  <c r="CC28" i="51" s="1"/>
  <c r="CD32" i="39"/>
  <c r="CD28" i="51" s="1"/>
  <c r="CE32" i="39"/>
  <c r="CE28" i="51" s="1"/>
  <c r="CF32" i="39"/>
  <c r="CF28" i="51" s="1"/>
  <c r="CG32" i="39"/>
  <c r="CG28" i="51" s="1"/>
  <c r="CH32" i="39"/>
  <c r="CH28" i="51" s="1"/>
  <c r="CI32" i="39"/>
  <c r="CI28" i="51" s="1"/>
  <c r="CJ32" i="39"/>
  <c r="CJ28" i="51" s="1"/>
  <c r="CK32" i="39"/>
  <c r="CK28" i="51" s="1"/>
  <c r="CL32" i="39"/>
  <c r="CL28" i="51" s="1"/>
  <c r="CM32" i="39"/>
  <c r="CM28" i="51" s="1"/>
  <c r="CN32" i="39"/>
  <c r="CN28" i="51" s="1"/>
  <c r="CO32" i="39"/>
  <c r="CO28" i="51" s="1"/>
  <c r="CP32" i="39"/>
  <c r="CP28" i="51" s="1"/>
  <c r="CQ32" i="39"/>
  <c r="CQ28" i="51" s="1"/>
  <c r="CR32" i="39"/>
  <c r="CR28" i="51" s="1"/>
  <c r="CS32" i="39"/>
  <c r="CS28" i="51" s="1"/>
  <c r="CT32" i="39"/>
  <c r="CT28" i="51" s="1"/>
  <c r="CU32" i="39"/>
  <c r="CU28" i="51" s="1"/>
  <c r="CV32" i="39"/>
  <c r="CV28" i="51" s="1"/>
  <c r="CW32" i="39"/>
  <c r="CW28" i="51" s="1"/>
  <c r="CX32" i="39"/>
  <c r="CX28" i="51" s="1"/>
  <c r="CY32" i="39"/>
  <c r="CY28" i="51" s="1"/>
  <c r="CZ32" i="39"/>
  <c r="CZ28" i="51" s="1"/>
  <c r="DA32" i="39"/>
  <c r="DA28" i="51" s="1"/>
  <c r="DB32" i="39"/>
  <c r="DB28" i="51" s="1"/>
  <c r="DC32" i="39"/>
  <c r="DC28" i="51" s="1"/>
  <c r="DD32" i="39"/>
  <c r="DD28" i="51" s="1"/>
  <c r="DE32" i="39"/>
  <c r="DE28" i="51" s="1"/>
  <c r="DF32" i="39"/>
  <c r="DF28" i="51" s="1"/>
  <c r="DG32" i="39"/>
  <c r="DG28" i="51" s="1"/>
  <c r="DH32" i="39"/>
  <c r="DH28" i="51" s="1"/>
  <c r="DI32" i="39"/>
  <c r="DI28" i="51" s="1"/>
  <c r="DJ32" i="39"/>
  <c r="DJ28" i="51" s="1"/>
  <c r="DK32" i="39"/>
  <c r="DK28" i="51" s="1"/>
  <c r="DL32" i="39"/>
  <c r="DL28" i="51" s="1"/>
  <c r="DM32" i="39"/>
  <c r="DM28" i="51" s="1"/>
  <c r="DN32" i="39"/>
  <c r="DN28" i="51" s="1"/>
  <c r="DO32" i="39"/>
  <c r="DO28" i="51" s="1"/>
  <c r="DP32" i="39"/>
  <c r="DP28" i="51" s="1"/>
  <c r="DQ32" i="39"/>
  <c r="DQ28" i="51" s="1"/>
  <c r="DR32" i="39"/>
  <c r="DR28" i="51" s="1"/>
  <c r="DS32" i="39"/>
  <c r="DS28" i="51" s="1"/>
  <c r="DT32" i="39"/>
  <c r="DT28" i="51" s="1"/>
  <c r="DU32" i="39"/>
  <c r="DU28" i="51" s="1"/>
  <c r="DV32" i="39"/>
  <c r="DV28" i="51" s="1"/>
  <c r="DW32" i="39"/>
  <c r="DW28" i="51" s="1"/>
  <c r="DX32" i="39"/>
  <c r="DX28" i="51" s="1"/>
  <c r="DY32" i="39"/>
  <c r="DY28" i="51" s="1"/>
  <c r="DZ32" i="39"/>
  <c r="DZ28" i="51" s="1"/>
  <c r="EA32" i="39"/>
  <c r="EA28" i="51" s="1"/>
  <c r="EB32" i="39"/>
  <c r="EB28" i="51" s="1"/>
  <c r="EC32" i="39"/>
  <c r="EC28" i="51" s="1"/>
  <c r="ED32" i="39"/>
  <c r="ED28" i="51" s="1"/>
  <c r="EE32" i="39"/>
  <c r="EE28" i="51" s="1"/>
  <c r="EF32" i="39"/>
  <c r="EF28" i="51" s="1"/>
  <c r="EG32" i="39"/>
  <c r="EG28" i="51" s="1"/>
  <c r="EH32" i="39"/>
  <c r="EH28" i="51" s="1"/>
  <c r="EI32" i="39"/>
  <c r="EI28" i="51" s="1"/>
  <c r="EJ32" i="39"/>
  <c r="EJ28" i="51" s="1"/>
  <c r="EK32" i="39"/>
  <c r="EK28" i="51" s="1"/>
  <c r="EL32" i="39"/>
  <c r="EL28" i="51" s="1"/>
  <c r="EM32" i="39"/>
  <c r="EM28" i="51" s="1"/>
  <c r="EN32" i="39"/>
  <c r="EN28" i="51" s="1"/>
  <c r="EO32" i="39"/>
  <c r="EO28" i="51" s="1"/>
  <c r="EP32" i="39"/>
  <c r="EP28" i="51" s="1"/>
  <c r="EQ32" i="39"/>
  <c r="EQ28" i="51" s="1"/>
  <c r="ER32" i="39"/>
  <c r="ER28" i="51" s="1"/>
  <c r="ES32" i="39"/>
  <c r="ES28" i="51" s="1"/>
  <c r="ET32" i="39"/>
  <c r="ET28" i="51" s="1"/>
  <c r="EU32" i="39"/>
  <c r="EU28" i="51" s="1"/>
  <c r="EV32" i="39"/>
  <c r="EV28" i="51" s="1"/>
  <c r="EW32" i="39"/>
  <c r="EW28" i="51" s="1"/>
  <c r="EX32" i="39"/>
  <c r="EX28" i="51" s="1"/>
  <c r="EY32" i="39"/>
  <c r="EY28" i="51" s="1"/>
  <c r="EZ32" i="39"/>
  <c r="EZ28" i="51" s="1"/>
  <c r="FA32" i="39"/>
  <c r="FA28" i="51" s="1"/>
  <c r="FB32" i="39"/>
  <c r="FB28" i="51" s="1"/>
  <c r="FC32" i="39"/>
  <c r="FC28" i="51" s="1"/>
  <c r="FD32" i="39"/>
  <c r="FD28" i="51" s="1"/>
  <c r="FE32" i="39"/>
  <c r="FE28" i="51" s="1"/>
  <c r="FF32" i="39"/>
  <c r="FF28" i="51" s="1"/>
  <c r="FG32" i="39"/>
  <c r="FG28" i="51" s="1"/>
  <c r="FH32" i="39"/>
  <c r="FH28" i="51" s="1"/>
  <c r="FI32" i="39"/>
  <c r="FI28" i="51" s="1"/>
  <c r="FJ32" i="39"/>
  <c r="FJ28" i="51" s="1"/>
  <c r="FK32" i="39"/>
  <c r="FK28" i="51" s="1"/>
  <c r="FL32" i="39"/>
  <c r="FL28" i="51" s="1"/>
  <c r="FM32" i="39"/>
  <c r="FM28" i="51" s="1"/>
  <c r="FN32" i="39"/>
  <c r="FN28" i="51" s="1"/>
  <c r="FO32" i="39"/>
  <c r="FO28" i="51" s="1"/>
  <c r="FP32" i="39"/>
  <c r="FP28" i="51" s="1"/>
  <c r="FQ32" i="39"/>
  <c r="FQ28" i="51" s="1"/>
  <c r="FR32" i="39"/>
  <c r="FR28" i="51" s="1"/>
  <c r="FS32" i="39"/>
  <c r="FS28" i="51" s="1"/>
  <c r="FT32" i="39"/>
  <c r="FT28" i="51" s="1"/>
  <c r="FU32" i="39"/>
  <c r="FU28" i="51" s="1"/>
  <c r="FV32" i="39"/>
  <c r="FV28" i="51" s="1"/>
  <c r="FW32" i="39"/>
  <c r="FW28" i="51" s="1"/>
  <c r="O32" i="39"/>
  <c r="O28" i="51" s="1"/>
  <c r="P28" i="39"/>
  <c r="Q28" i="39"/>
  <c r="R28" i="39"/>
  <c r="S28" i="39"/>
  <c r="T28" i="39"/>
  <c r="U28" i="39"/>
  <c r="V28" i="39"/>
  <c r="W28" i="39"/>
  <c r="X28" i="39"/>
  <c r="Y28" i="39"/>
  <c r="Z28" i="39"/>
  <c r="AA28" i="39"/>
  <c r="AB28" i="39"/>
  <c r="AC28" i="39"/>
  <c r="AD28" i="39"/>
  <c r="AE28" i="39"/>
  <c r="AF28" i="39"/>
  <c r="AG28" i="39"/>
  <c r="AH28" i="39"/>
  <c r="AI28" i="39"/>
  <c r="AJ28" i="39"/>
  <c r="AK28" i="39"/>
  <c r="AL28" i="39"/>
  <c r="AM28" i="39"/>
  <c r="AN28" i="39"/>
  <c r="AO28" i="39"/>
  <c r="AP28" i="39"/>
  <c r="AQ28" i="39"/>
  <c r="AR28" i="39"/>
  <c r="AS28" i="39"/>
  <c r="AT28" i="39"/>
  <c r="AU28" i="39"/>
  <c r="AV28" i="39"/>
  <c r="AW28" i="39"/>
  <c r="AX28" i="39"/>
  <c r="AY28" i="39"/>
  <c r="AZ28" i="39"/>
  <c r="BA28" i="39"/>
  <c r="BB28" i="39"/>
  <c r="BB46" i="39" s="1"/>
  <c r="BC28" i="39"/>
  <c r="BC46" i="39" s="1"/>
  <c r="BD28" i="39"/>
  <c r="BD46" i="39" s="1"/>
  <c r="BE28" i="39"/>
  <c r="BE46" i="39" s="1"/>
  <c r="BF28" i="39"/>
  <c r="BF46" i="39" s="1"/>
  <c r="BG28" i="39"/>
  <c r="BG46" i="39" s="1"/>
  <c r="BH28" i="39"/>
  <c r="BH46" i="39" s="1"/>
  <c r="BI28" i="39"/>
  <c r="BI46" i="39" s="1"/>
  <c r="BJ28" i="39"/>
  <c r="BJ46" i="39" s="1"/>
  <c r="BK28" i="39"/>
  <c r="BK46" i="39" s="1"/>
  <c r="BL28" i="39"/>
  <c r="BL46" i="39" s="1"/>
  <c r="BM28" i="39"/>
  <c r="BM46" i="39" s="1"/>
  <c r="BN28" i="39"/>
  <c r="BN46" i="39" s="1"/>
  <c r="BO28" i="39"/>
  <c r="BO46" i="39" s="1"/>
  <c r="BP28" i="39"/>
  <c r="BP46" i="39" s="1"/>
  <c r="BQ28" i="39"/>
  <c r="BQ46" i="39" s="1"/>
  <c r="BR28" i="39"/>
  <c r="BR46" i="39" s="1"/>
  <c r="BS28" i="39"/>
  <c r="BS46" i="39" s="1"/>
  <c r="BT28" i="39"/>
  <c r="BT46" i="39" s="1"/>
  <c r="BU28" i="39"/>
  <c r="BU46" i="39" s="1"/>
  <c r="BV28" i="39"/>
  <c r="BV46" i="39" s="1"/>
  <c r="BW28" i="39"/>
  <c r="BW46" i="39" s="1"/>
  <c r="BX28" i="39"/>
  <c r="BX46" i="39" s="1"/>
  <c r="BY28" i="39"/>
  <c r="BY46" i="39" s="1"/>
  <c r="BZ28" i="39"/>
  <c r="BZ46" i="39" s="1"/>
  <c r="CA28" i="39"/>
  <c r="CA46" i="39" s="1"/>
  <c r="CB28" i="39"/>
  <c r="CB46" i="39" s="1"/>
  <c r="CC28" i="39"/>
  <c r="CC46" i="39" s="1"/>
  <c r="CD28" i="39"/>
  <c r="CD46" i="39" s="1"/>
  <c r="CE28" i="39"/>
  <c r="CE46" i="39" s="1"/>
  <c r="CF28" i="39"/>
  <c r="CF46" i="39" s="1"/>
  <c r="CG28" i="39"/>
  <c r="CG46" i="39" s="1"/>
  <c r="CH28" i="39"/>
  <c r="CH46" i="39" s="1"/>
  <c r="CI28" i="39"/>
  <c r="CI46" i="39" s="1"/>
  <c r="CJ28" i="39"/>
  <c r="CJ46" i="39" s="1"/>
  <c r="CK28" i="39"/>
  <c r="CK46" i="39" s="1"/>
  <c r="CL28" i="39"/>
  <c r="CL46" i="39" s="1"/>
  <c r="CM28" i="39"/>
  <c r="CM46" i="39" s="1"/>
  <c r="CN28" i="39"/>
  <c r="CN46" i="39" s="1"/>
  <c r="CO28" i="39"/>
  <c r="CO46" i="39" s="1"/>
  <c r="CP28" i="39"/>
  <c r="CP46" i="39" s="1"/>
  <c r="CQ28" i="39"/>
  <c r="CQ46" i="39" s="1"/>
  <c r="CR28" i="39"/>
  <c r="CR46" i="39" s="1"/>
  <c r="CS28" i="39"/>
  <c r="CS46" i="39" s="1"/>
  <c r="CT28" i="39"/>
  <c r="CT46" i="39" s="1"/>
  <c r="CU28" i="39"/>
  <c r="CU46" i="39" s="1"/>
  <c r="CV28" i="39"/>
  <c r="CV46" i="39" s="1"/>
  <c r="CW28" i="39"/>
  <c r="CW46" i="39" s="1"/>
  <c r="CX28" i="39"/>
  <c r="CX46" i="39" s="1"/>
  <c r="CY28" i="39"/>
  <c r="CY46" i="39" s="1"/>
  <c r="CZ28" i="39"/>
  <c r="CZ46" i="39" s="1"/>
  <c r="DA28" i="39"/>
  <c r="DA46" i="39" s="1"/>
  <c r="DB28" i="39"/>
  <c r="DB46" i="39" s="1"/>
  <c r="DC28" i="39"/>
  <c r="DC46" i="39" s="1"/>
  <c r="DD28" i="39"/>
  <c r="DD46" i="39" s="1"/>
  <c r="DE28" i="39"/>
  <c r="DE46" i="39" s="1"/>
  <c r="DF28" i="39"/>
  <c r="DF46" i="39" s="1"/>
  <c r="DG28" i="39"/>
  <c r="DG46" i="39" s="1"/>
  <c r="DH28" i="39"/>
  <c r="DH46" i="39" s="1"/>
  <c r="DI28" i="39"/>
  <c r="DI46" i="39" s="1"/>
  <c r="DJ28" i="39"/>
  <c r="DJ46" i="39" s="1"/>
  <c r="DK28" i="39"/>
  <c r="DK46" i="39" s="1"/>
  <c r="DL28" i="39"/>
  <c r="DL46" i="39" s="1"/>
  <c r="DM28" i="39"/>
  <c r="DM46" i="39" s="1"/>
  <c r="DN28" i="39"/>
  <c r="DN46" i="39" s="1"/>
  <c r="DO28" i="39"/>
  <c r="DO46" i="39" s="1"/>
  <c r="DP28" i="39"/>
  <c r="DP46" i="39" s="1"/>
  <c r="DQ28" i="39"/>
  <c r="DQ46" i="39" s="1"/>
  <c r="DR28" i="39"/>
  <c r="DR46" i="39" s="1"/>
  <c r="DS28" i="39"/>
  <c r="DS46" i="39" s="1"/>
  <c r="DT28" i="39"/>
  <c r="DT46" i="39" s="1"/>
  <c r="DU28" i="39"/>
  <c r="DU46" i="39" s="1"/>
  <c r="DV28" i="39"/>
  <c r="DV46" i="39" s="1"/>
  <c r="DW28" i="39"/>
  <c r="DW46" i="39" s="1"/>
  <c r="DX28" i="39"/>
  <c r="DX46" i="39" s="1"/>
  <c r="DY28" i="39"/>
  <c r="DY46" i="39" s="1"/>
  <c r="DZ28" i="39"/>
  <c r="DZ46" i="39" s="1"/>
  <c r="EA28" i="39"/>
  <c r="EA46" i="39" s="1"/>
  <c r="EB28" i="39"/>
  <c r="EB46" i="39" s="1"/>
  <c r="EC28" i="39"/>
  <c r="EC46" i="39" s="1"/>
  <c r="ED28" i="39"/>
  <c r="ED46" i="39" s="1"/>
  <c r="EE28" i="39"/>
  <c r="EE46" i="39" s="1"/>
  <c r="EF28" i="39"/>
  <c r="EF46" i="39" s="1"/>
  <c r="EG28" i="39"/>
  <c r="EG46" i="39" s="1"/>
  <c r="EH28" i="39"/>
  <c r="EH46" i="39" s="1"/>
  <c r="EI28" i="39"/>
  <c r="EI46" i="39" s="1"/>
  <c r="EJ28" i="39"/>
  <c r="EJ46" i="39" s="1"/>
  <c r="EK28" i="39"/>
  <c r="EK46" i="39" s="1"/>
  <c r="EL28" i="39"/>
  <c r="EL46" i="39" s="1"/>
  <c r="EM28" i="39"/>
  <c r="EM46" i="39" s="1"/>
  <c r="EN28" i="39"/>
  <c r="EN46" i="39" s="1"/>
  <c r="EO28" i="39"/>
  <c r="EO46" i="39" s="1"/>
  <c r="EP28" i="39"/>
  <c r="EP46" i="39" s="1"/>
  <c r="EQ28" i="39"/>
  <c r="EQ46" i="39" s="1"/>
  <c r="ER28" i="39"/>
  <c r="ER46" i="39" s="1"/>
  <c r="ES28" i="39"/>
  <c r="ES46" i="39" s="1"/>
  <c r="ET28" i="39"/>
  <c r="ET46" i="39" s="1"/>
  <c r="EU28" i="39"/>
  <c r="EU46" i="39" s="1"/>
  <c r="EV28" i="39"/>
  <c r="EV46" i="39" s="1"/>
  <c r="EW28" i="39"/>
  <c r="EW46" i="39" s="1"/>
  <c r="EX28" i="39"/>
  <c r="EX46" i="39" s="1"/>
  <c r="EY28" i="39"/>
  <c r="EY46" i="39" s="1"/>
  <c r="EZ28" i="39"/>
  <c r="EZ46" i="39" s="1"/>
  <c r="FA28" i="39"/>
  <c r="FA46" i="39" s="1"/>
  <c r="FB28" i="39"/>
  <c r="FB46" i="39" s="1"/>
  <c r="FC28" i="39"/>
  <c r="FC46" i="39" s="1"/>
  <c r="FD28" i="39"/>
  <c r="FD46" i="39" s="1"/>
  <c r="FE28" i="39"/>
  <c r="FE46" i="39" s="1"/>
  <c r="FF28" i="39"/>
  <c r="FF46" i="39" s="1"/>
  <c r="FG28" i="39"/>
  <c r="FG46" i="39" s="1"/>
  <c r="FH28" i="39"/>
  <c r="FH46" i="39" s="1"/>
  <c r="FI28" i="39"/>
  <c r="FI46" i="39" s="1"/>
  <c r="FJ28" i="39"/>
  <c r="FJ46" i="39" s="1"/>
  <c r="FK28" i="39"/>
  <c r="FK46" i="39" s="1"/>
  <c r="FL28" i="39"/>
  <c r="FL46" i="39" s="1"/>
  <c r="FM28" i="39"/>
  <c r="FM46" i="39" s="1"/>
  <c r="FN28" i="39"/>
  <c r="FN46" i="39" s="1"/>
  <c r="FO28" i="39"/>
  <c r="FO46" i="39" s="1"/>
  <c r="FP28" i="39"/>
  <c r="FP46" i="39" s="1"/>
  <c r="FQ28" i="39"/>
  <c r="FQ46" i="39" s="1"/>
  <c r="FR28" i="39"/>
  <c r="FR46" i="39" s="1"/>
  <c r="FS28" i="39"/>
  <c r="FS46" i="39" s="1"/>
  <c r="FT28" i="39"/>
  <c r="FT46" i="39" s="1"/>
  <c r="FU28" i="39"/>
  <c r="FU46" i="39" s="1"/>
  <c r="FV28" i="39"/>
  <c r="FV46" i="39" s="1"/>
  <c r="FW28" i="39"/>
  <c r="FW46" i="39" s="1"/>
  <c r="O28" i="39"/>
  <c r="P12" i="39"/>
  <c r="P20" i="39" s="1"/>
  <c r="Q12" i="39"/>
  <c r="Q20" i="39" s="1"/>
  <c r="R12" i="39"/>
  <c r="R20" i="39" s="1"/>
  <c r="S12" i="39"/>
  <c r="S20" i="39" s="1"/>
  <c r="T12" i="39"/>
  <c r="T20" i="39" s="1"/>
  <c r="U12" i="39"/>
  <c r="U20" i="39" s="1"/>
  <c r="V12" i="39"/>
  <c r="V20" i="39" s="1"/>
  <c r="W12" i="39"/>
  <c r="W20" i="39" s="1"/>
  <c r="X12" i="39"/>
  <c r="X20" i="39" s="1"/>
  <c r="Y12" i="39"/>
  <c r="Y20" i="39" s="1"/>
  <c r="Z12" i="39"/>
  <c r="Z20" i="39" s="1"/>
  <c r="AA12" i="39"/>
  <c r="AA20" i="39" s="1"/>
  <c r="AB12" i="39"/>
  <c r="AB20" i="39" s="1"/>
  <c r="AC12" i="39"/>
  <c r="AC20" i="39" s="1"/>
  <c r="AD12" i="39"/>
  <c r="AD20" i="39" s="1"/>
  <c r="AE12" i="39"/>
  <c r="AE20" i="39" s="1"/>
  <c r="AF12" i="39"/>
  <c r="AF20" i="39" s="1"/>
  <c r="AG12" i="39"/>
  <c r="AG20" i="39" s="1"/>
  <c r="AH12" i="39"/>
  <c r="AH20" i="39" s="1"/>
  <c r="AI12" i="39"/>
  <c r="AI20" i="39" s="1"/>
  <c r="AJ12" i="39"/>
  <c r="AJ20" i="39" s="1"/>
  <c r="AK12" i="39"/>
  <c r="AK20" i="39" s="1"/>
  <c r="AL12" i="39"/>
  <c r="AL20" i="39" s="1"/>
  <c r="AM12" i="39"/>
  <c r="AM20" i="39" s="1"/>
  <c r="AN12" i="39"/>
  <c r="AN20" i="39" s="1"/>
  <c r="AO12" i="39"/>
  <c r="AO20" i="39" s="1"/>
  <c r="AP12" i="39"/>
  <c r="AP20" i="39" s="1"/>
  <c r="AQ12" i="39"/>
  <c r="AR12" i="39"/>
  <c r="AR20" i="39" s="1"/>
  <c r="AS12" i="39"/>
  <c r="AS20" i="39" s="1"/>
  <c r="AT12" i="39"/>
  <c r="AT20" i="39" s="1"/>
  <c r="AU12" i="39"/>
  <c r="AU20" i="39" s="1"/>
  <c r="AV12" i="39"/>
  <c r="AV20" i="39" s="1"/>
  <c r="AW12" i="39"/>
  <c r="AW20" i="39" s="1"/>
  <c r="AX12" i="39"/>
  <c r="AX20" i="39" s="1"/>
  <c r="AY12" i="39"/>
  <c r="AY20" i="39" s="1"/>
  <c r="AZ12" i="39"/>
  <c r="AZ20" i="39" s="1"/>
  <c r="BA12" i="39"/>
  <c r="BA20" i="39" s="1"/>
  <c r="BB12" i="39"/>
  <c r="BC12" i="39"/>
  <c r="BD12" i="39"/>
  <c r="BD20" i="39" s="1"/>
  <c r="BE12" i="39"/>
  <c r="BF12" i="39"/>
  <c r="BG12" i="39"/>
  <c r="BH12" i="39"/>
  <c r="BI12" i="39"/>
  <c r="BJ12" i="39"/>
  <c r="BK12" i="39"/>
  <c r="BL12" i="39"/>
  <c r="BM12" i="39"/>
  <c r="BN12" i="39"/>
  <c r="BO12" i="39"/>
  <c r="BP12" i="39"/>
  <c r="BP20" i="39" s="1"/>
  <c r="BQ12" i="39"/>
  <c r="BR12" i="39"/>
  <c r="BS12" i="39"/>
  <c r="BT12" i="39"/>
  <c r="BT20" i="39" s="1"/>
  <c r="BU12" i="39"/>
  <c r="BV12" i="39"/>
  <c r="BW12" i="39"/>
  <c r="BX12" i="39"/>
  <c r="BY12" i="39"/>
  <c r="BZ12" i="39"/>
  <c r="CA12" i="39"/>
  <c r="CB12" i="39"/>
  <c r="CC12" i="39"/>
  <c r="CD12" i="39"/>
  <c r="CE12" i="39"/>
  <c r="CF12" i="39"/>
  <c r="CF20" i="39" s="1"/>
  <c r="CG12" i="39"/>
  <c r="CH12" i="39"/>
  <c r="CI12" i="39"/>
  <c r="CJ12" i="39"/>
  <c r="CK12" i="39"/>
  <c r="CL12" i="39"/>
  <c r="CM12" i="39"/>
  <c r="CN12" i="39"/>
  <c r="CO12" i="39"/>
  <c r="CP12" i="39"/>
  <c r="CQ12" i="39"/>
  <c r="CR12" i="39"/>
  <c r="CS12" i="39"/>
  <c r="CT12" i="39"/>
  <c r="CU12" i="39"/>
  <c r="CV12" i="39"/>
  <c r="CW12" i="39"/>
  <c r="CX12" i="39"/>
  <c r="CY12" i="39"/>
  <c r="CZ12" i="39"/>
  <c r="DA12" i="39"/>
  <c r="DB12" i="39"/>
  <c r="DC12" i="39"/>
  <c r="DD12" i="39"/>
  <c r="DE12" i="39"/>
  <c r="DF12" i="39"/>
  <c r="DG12" i="39"/>
  <c r="DH12" i="39"/>
  <c r="DI12" i="39"/>
  <c r="DJ12" i="39"/>
  <c r="DK12" i="39"/>
  <c r="DL12" i="39"/>
  <c r="DM12" i="39"/>
  <c r="DN12" i="39"/>
  <c r="DO12" i="39"/>
  <c r="DO72" i="39" s="1"/>
  <c r="DP12" i="39"/>
  <c r="DP72" i="39" s="1"/>
  <c r="DP80" i="39" s="1"/>
  <c r="DQ12" i="39"/>
  <c r="DQ72" i="39" s="1"/>
  <c r="DQ80" i="39" s="1"/>
  <c r="DR12" i="39"/>
  <c r="DR72" i="39" s="1"/>
  <c r="DR80" i="39" s="1"/>
  <c r="DS12" i="39"/>
  <c r="DS72" i="39" s="1"/>
  <c r="DS80" i="39" s="1"/>
  <c r="DT12" i="39"/>
  <c r="DT72" i="39" s="1"/>
  <c r="DT80" i="39" s="1"/>
  <c r="DU12" i="39"/>
  <c r="DU72" i="39" s="1"/>
  <c r="DU80" i="39" s="1"/>
  <c r="DV12" i="39"/>
  <c r="DV72" i="39" s="1"/>
  <c r="DV80" i="39" s="1"/>
  <c r="DW12" i="39"/>
  <c r="DW72" i="39" s="1"/>
  <c r="DW80" i="39" s="1"/>
  <c r="DX12" i="39"/>
  <c r="DX72" i="39" s="1"/>
  <c r="DX80" i="39" s="1"/>
  <c r="O12" i="39"/>
  <c r="O20" i="39" s="1"/>
  <c r="P10" i="39"/>
  <c r="Q10" i="39"/>
  <c r="R10" i="39"/>
  <c r="S10" i="39"/>
  <c r="T10" i="39"/>
  <c r="U10" i="39"/>
  <c r="V10" i="39"/>
  <c r="W10" i="39"/>
  <c r="X10" i="39"/>
  <c r="Y10" i="39"/>
  <c r="Z10" i="39"/>
  <c r="AA10" i="39"/>
  <c r="AB10" i="39"/>
  <c r="AC10" i="39"/>
  <c r="AD10" i="39"/>
  <c r="AE10" i="39"/>
  <c r="AF10" i="39"/>
  <c r="AG10" i="39"/>
  <c r="AH10" i="39"/>
  <c r="AI10" i="39"/>
  <c r="AJ10" i="39"/>
  <c r="AK10" i="39"/>
  <c r="AL10" i="39"/>
  <c r="AM10" i="39"/>
  <c r="AN10" i="39"/>
  <c r="AO10" i="39"/>
  <c r="AP10" i="39"/>
  <c r="AQ10" i="39"/>
  <c r="AR10" i="39"/>
  <c r="AS10" i="39"/>
  <c r="AT10" i="39"/>
  <c r="AU10" i="39"/>
  <c r="AV10" i="39"/>
  <c r="AW10" i="39"/>
  <c r="AX10" i="39"/>
  <c r="AY10" i="39"/>
  <c r="AZ10" i="39"/>
  <c r="BA10" i="39"/>
  <c r="BB10" i="39"/>
  <c r="BC10" i="39"/>
  <c r="BD10" i="39"/>
  <c r="BE10" i="39"/>
  <c r="BF10" i="39"/>
  <c r="BG10" i="39"/>
  <c r="BH10" i="39"/>
  <c r="BI10" i="39"/>
  <c r="BJ10" i="39"/>
  <c r="BK10" i="39"/>
  <c r="BL10" i="39"/>
  <c r="BM10" i="39"/>
  <c r="BN10" i="39"/>
  <c r="BO10" i="39"/>
  <c r="BP10" i="39"/>
  <c r="BQ10" i="39"/>
  <c r="BR10" i="39"/>
  <c r="BS10" i="39"/>
  <c r="BT10" i="39"/>
  <c r="BU10" i="39"/>
  <c r="BV10" i="39"/>
  <c r="BW10" i="39"/>
  <c r="BX10" i="39"/>
  <c r="BY10" i="39"/>
  <c r="BZ10" i="39"/>
  <c r="CA10" i="39"/>
  <c r="CB10" i="39"/>
  <c r="CC10" i="39"/>
  <c r="CD10" i="39"/>
  <c r="CE10" i="39"/>
  <c r="CF10" i="39"/>
  <c r="CG10" i="39"/>
  <c r="CH10" i="39"/>
  <c r="CI10" i="39"/>
  <c r="CJ10" i="39"/>
  <c r="CK10" i="39"/>
  <c r="CL10" i="39"/>
  <c r="CM10" i="39"/>
  <c r="CN10" i="39"/>
  <c r="CO10" i="39"/>
  <c r="CP10" i="39"/>
  <c r="CQ10" i="39"/>
  <c r="CR10" i="39"/>
  <c r="CS10" i="39"/>
  <c r="CT10" i="39"/>
  <c r="CU10" i="39"/>
  <c r="CV10" i="39"/>
  <c r="CW10" i="39"/>
  <c r="CX10" i="39"/>
  <c r="CY10" i="39"/>
  <c r="CZ10" i="39"/>
  <c r="DA10" i="39"/>
  <c r="DB10" i="39"/>
  <c r="DC10" i="39"/>
  <c r="DD10" i="39"/>
  <c r="DE10" i="39"/>
  <c r="DF10" i="39"/>
  <c r="DG10" i="39"/>
  <c r="DH10" i="39"/>
  <c r="DI10" i="39"/>
  <c r="DJ10" i="39"/>
  <c r="DK10" i="39"/>
  <c r="DL10" i="39"/>
  <c r="DM10" i="39"/>
  <c r="DN10" i="39"/>
  <c r="DO10" i="39"/>
  <c r="DO69" i="39" s="1"/>
  <c r="DP10" i="39"/>
  <c r="DP69" i="39" s="1"/>
  <c r="DQ10" i="39"/>
  <c r="DQ69" i="39" s="1"/>
  <c r="DR10" i="39"/>
  <c r="DR69" i="39" s="1"/>
  <c r="DS10" i="39"/>
  <c r="DS69" i="39" s="1"/>
  <c r="DT10" i="39"/>
  <c r="DT69" i="39" s="1"/>
  <c r="DU10" i="39"/>
  <c r="DU69" i="39" s="1"/>
  <c r="DV10" i="39"/>
  <c r="DV69" i="39" s="1"/>
  <c r="DW10" i="39"/>
  <c r="DW69" i="39" s="1"/>
  <c r="DX10" i="39"/>
  <c r="DX69" i="39" s="1"/>
  <c r="DY10" i="39"/>
  <c r="DY69" i="39" s="1"/>
  <c r="DY82" i="39" s="1"/>
  <c r="DZ10" i="39"/>
  <c r="DZ69" i="39" s="1"/>
  <c r="DZ82" i="39" s="1"/>
  <c r="EA10" i="39"/>
  <c r="EA69" i="39" s="1"/>
  <c r="EA82" i="39" s="1"/>
  <c r="EB10" i="39"/>
  <c r="EB69" i="39" s="1"/>
  <c r="EB82" i="39" s="1"/>
  <c r="EC10" i="39"/>
  <c r="EC69" i="39" s="1"/>
  <c r="EC82" i="39" s="1"/>
  <c r="ED10" i="39"/>
  <c r="ED69" i="39" s="1"/>
  <c r="ED82" i="39" s="1"/>
  <c r="EE10" i="39"/>
  <c r="EE69" i="39" s="1"/>
  <c r="EE82" i="39" s="1"/>
  <c r="EF10" i="39"/>
  <c r="EF69" i="39" s="1"/>
  <c r="EF82" i="39" s="1"/>
  <c r="EG10" i="39"/>
  <c r="EG69" i="39" s="1"/>
  <c r="EG82" i="39" s="1"/>
  <c r="EH10" i="39"/>
  <c r="EH69" i="39" s="1"/>
  <c r="EH82" i="39" s="1"/>
  <c r="EI10" i="39"/>
  <c r="EI69" i="39" s="1"/>
  <c r="EI82" i="39" s="1"/>
  <c r="EJ10" i="39"/>
  <c r="EJ69" i="39" s="1"/>
  <c r="EJ82" i="39" s="1"/>
  <c r="EK10" i="39"/>
  <c r="EK69" i="39" s="1"/>
  <c r="EK82" i="39" s="1"/>
  <c r="EL10" i="39"/>
  <c r="EL69" i="39" s="1"/>
  <c r="EL82" i="39" s="1"/>
  <c r="EM10" i="39"/>
  <c r="EM69" i="39" s="1"/>
  <c r="EM82" i="39" s="1"/>
  <c r="EN10" i="39"/>
  <c r="EN69" i="39" s="1"/>
  <c r="EN82" i="39" s="1"/>
  <c r="EO10" i="39"/>
  <c r="EO69" i="39" s="1"/>
  <c r="EO82" i="39" s="1"/>
  <c r="EP10" i="39"/>
  <c r="EP69" i="39" s="1"/>
  <c r="EP82" i="39" s="1"/>
  <c r="EQ10" i="39"/>
  <c r="EQ69" i="39" s="1"/>
  <c r="EQ82" i="39" s="1"/>
  <c r="ER10" i="39"/>
  <c r="ER69" i="39" s="1"/>
  <c r="ER82" i="39" s="1"/>
  <c r="ES10" i="39"/>
  <c r="ES69" i="39" s="1"/>
  <c r="ES82" i="39" s="1"/>
  <c r="ET10" i="39"/>
  <c r="ET69" i="39" s="1"/>
  <c r="ET82" i="39" s="1"/>
  <c r="EU10" i="39"/>
  <c r="EU69" i="39" s="1"/>
  <c r="EU82" i="39" s="1"/>
  <c r="EV10" i="39"/>
  <c r="EV69" i="39" s="1"/>
  <c r="EV82" i="39" s="1"/>
  <c r="EW10" i="39"/>
  <c r="EW69" i="39" s="1"/>
  <c r="EW82" i="39" s="1"/>
  <c r="EX10" i="39"/>
  <c r="EX69" i="39" s="1"/>
  <c r="EX82" i="39" s="1"/>
  <c r="EY10" i="39"/>
  <c r="EY69" i="39" s="1"/>
  <c r="EY82" i="39" s="1"/>
  <c r="EZ10" i="39"/>
  <c r="EZ69" i="39" s="1"/>
  <c r="EZ82" i="39" s="1"/>
  <c r="FA10" i="39"/>
  <c r="FA69" i="39" s="1"/>
  <c r="FA82" i="39" s="1"/>
  <c r="FB10" i="39"/>
  <c r="FB69" i="39" s="1"/>
  <c r="FB82" i="39" s="1"/>
  <c r="FC10" i="39"/>
  <c r="FC69" i="39" s="1"/>
  <c r="FC82" i="39" s="1"/>
  <c r="FD10" i="39"/>
  <c r="FD69" i="39" s="1"/>
  <c r="FD82" i="39" s="1"/>
  <c r="FE10" i="39"/>
  <c r="FE69" i="39" s="1"/>
  <c r="FE82" i="39" s="1"/>
  <c r="FF10" i="39"/>
  <c r="FF69" i="39" s="1"/>
  <c r="FF82" i="39" s="1"/>
  <c r="FG10" i="39"/>
  <c r="FG69" i="39" s="1"/>
  <c r="FG82" i="39" s="1"/>
  <c r="FH10" i="39"/>
  <c r="FH69" i="39" s="1"/>
  <c r="FH82" i="39" s="1"/>
  <c r="FI10" i="39"/>
  <c r="FI69" i="39" s="1"/>
  <c r="FI82" i="39" s="1"/>
  <c r="FJ10" i="39"/>
  <c r="FJ69" i="39" s="1"/>
  <c r="FJ82" i="39" s="1"/>
  <c r="FK10" i="39"/>
  <c r="FK69" i="39" s="1"/>
  <c r="FK82" i="39" s="1"/>
  <c r="FL10" i="39"/>
  <c r="FL69" i="39" s="1"/>
  <c r="FL82" i="39" s="1"/>
  <c r="FM10" i="39"/>
  <c r="FM69" i="39" s="1"/>
  <c r="FM82" i="39" s="1"/>
  <c r="FN10" i="39"/>
  <c r="FN69" i="39" s="1"/>
  <c r="FN82" i="39" s="1"/>
  <c r="FO10" i="39"/>
  <c r="FO69" i="39" s="1"/>
  <c r="FO82" i="39" s="1"/>
  <c r="FP10" i="39"/>
  <c r="FP69" i="39" s="1"/>
  <c r="FP82" i="39" s="1"/>
  <c r="FQ10" i="39"/>
  <c r="FQ69" i="39" s="1"/>
  <c r="FQ82" i="39" s="1"/>
  <c r="FR10" i="39"/>
  <c r="FR69" i="39" s="1"/>
  <c r="FR82" i="39" s="1"/>
  <c r="FS10" i="39"/>
  <c r="FS69" i="39" s="1"/>
  <c r="FS82" i="39" s="1"/>
  <c r="FT10" i="39"/>
  <c r="FT69" i="39" s="1"/>
  <c r="FT82" i="39" s="1"/>
  <c r="FU10" i="39"/>
  <c r="FU69" i="39" s="1"/>
  <c r="FU82" i="39" s="1"/>
  <c r="FV10" i="39"/>
  <c r="FV69" i="39" s="1"/>
  <c r="FV82" i="39" s="1"/>
  <c r="FW69" i="39"/>
  <c r="FW82" i="39" s="1"/>
  <c r="O10" i="39"/>
  <c r="CK14" i="39"/>
  <c r="CL14" i="39"/>
  <c r="CM14" i="39"/>
  <c r="CN14" i="39"/>
  <c r="CO14" i="39"/>
  <c r="CP14" i="39"/>
  <c r="CQ14" i="39"/>
  <c r="CR14" i="39"/>
  <c r="CS14" i="39"/>
  <c r="CT14" i="39"/>
  <c r="CU14" i="39"/>
  <c r="CV14" i="39"/>
  <c r="CW14" i="39"/>
  <c r="CX14" i="39"/>
  <c r="CY14" i="39"/>
  <c r="CZ14" i="39"/>
  <c r="DA14" i="39"/>
  <c r="DB14" i="39"/>
  <c r="DC14" i="39"/>
  <c r="DD14" i="39"/>
  <c r="DE14" i="39"/>
  <c r="DF14" i="39"/>
  <c r="DG14" i="39"/>
  <c r="DH14" i="39"/>
  <c r="DI14" i="39"/>
  <c r="DJ14" i="39"/>
  <c r="DJ26" i="71" s="1"/>
  <c r="DK14" i="39"/>
  <c r="DK26" i="71" s="1"/>
  <c r="DL14" i="39"/>
  <c r="DL26" i="71" s="1"/>
  <c r="DM14" i="39"/>
  <c r="DM26" i="71" s="1"/>
  <c r="DN14" i="39"/>
  <c r="DN26" i="71" s="1"/>
  <c r="DO14" i="39"/>
  <c r="DO26" i="71" s="1"/>
  <c r="DP14" i="39"/>
  <c r="DP26" i="71" s="1"/>
  <c r="DQ14" i="39"/>
  <c r="DQ26" i="71" s="1"/>
  <c r="DR14" i="39"/>
  <c r="DR26" i="71" s="1"/>
  <c r="DS14" i="39"/>
  <c r="DS26" i="71" s="1"/>
  <c r="DT14" i="39"/>
  <c r="DT26" i="71" s="1"/>
  <c r="DU14" i="39"/>
  <c r="DU26" i="71" s="1"/>
  <c r="DV14" i="39"/>
  <c r="DV26" i="71" s="1"/>
  <c r="DW14" i="39"/>
  <c r="DW26" i="71" s="1"/>
  <c r="DX14" i="39"/>
  <c r="DX26" i="71" s="1"/>
  <c r="CK15" i="39"/>
  <c r="CL15" i="39"/>
  <c r="CM15" i="39"/>
  <c r="CN15" i="39"/>
  <c r="CO15" i="39"/>
  <c r="CP15" i="39"/>
  <c r="CQ15" i="39"/>
  <c r="CR15" i="39"/>
  <c r="CS15" i="39"/>
  <c r="CT15" i="39"/>
  <c r="CU15" i="39"/>
  <c r="CV15" i="39"/>
  <c r="CW15" i="39"/>
  <c r="CX15" i="39"/>
  <c r="CY15" i="39"/>
  <c r="CZ15" i="39"/>
  <c r="DA15" i="39"/>
  <c r="DB15" i="39"/>
  <c r="DC15" i="39"/>
  <c r="DD15" i="39"/>
  <c r="DE15" i="39"/>
  <c r="DF15" i="39"/>
  <c r="DG15" i="39"/>
  <c r="DH15" i="39"/>
  <c r="DI15" i="39"/>
  <c r="DJ15" i="39"/>
  <c r="DJ27" i="71" s="1"/>
  <c r="DK15" i="39"/>
  <c r="DK27" i="71" s="1"/>
  <c r="DL15" i="39"/>
  <c r="DL27" i="71" s="1"/>
  <c r="DM15" i="39"/>
  <c r="DM27" i="71" s="1"/>
  <c r="DN15" i="39"/>
  <c r="DN27" i="71" s="1"/>
  <c r="DO15" i="39"/>
  <c r="DO27" i="71" s="1"/>
  <c r="DP15" i="39"/>
  <c r="DP27" i="71" s="1"/>
  <c r="DQ15" i="39"/>
  <c r="DQ27" i="71" s="1"/>
  <c r="DR15" i="39"/>
  <c r="DR27" i="71" s="1"/>
  <c r="DS15" i="39"/>
  <c r="DS27" i="71" s="1"/>
  <c r="DT15" i="39"/>
  <c r="DT27" i="71" s="1"/>
  <c r="DU15" i="39"/>
  <c r="DU27" i="71" s="1"/>
  <c r="DV15" i="39"/>
  <c r="DV27" i="71" s="1"/>
  <c r="DW15" i="39"/>
  <c r="DW27" i="71" s="1"/>
  <c r="DX15" i="39"/>
  <c r="DX27" i="71" s="1"/>
  <c r="CK16" i="39"/>
  <c r="CL16" i="39"/>
  <c r="CM16" i="39"/>
  <c r="CN16" i="39"/>
  <c r="CO16" i="39"/>
  <c r="CP16" i="39"/>
  <c r="CQ16" i="39"/>
  <c r="CR16" i="39"/>
  <c r="CS16" i="39"/>
  <c r="CT16" i="39"/>
  <c r="CU16" i="39"/>
  <c r="CV16" i="39"/>
  <c r="CW16" i="39"/>
  <c r="CX16" i="39"/>
  <c r="CY16" i="39"/>
  <c r="CZ16" i="39"/>
  <c r="DA16" i="39"/>
  <c r="DB16" i="39"/>
  <c r="DC16" i="39"/>
  <c r="DD16" i="39"/>
  <c r="DE16" i="39"/>
  <c r="DF16" i="39"/>
  <c r="DG16" i="39"/>
  <c r="DH16" i="39"/>
  <c r="DI16" i="39"/>
  <c r="DJ16" i="39"/>
  <c r="DJ28" i="71" s="1"/>
  <c r="DK16" i="39"/>
  <c r="DK28" i="71" s="1"/>
  <c r="DL16" i="39"/>
  <c r="DL28" i="71" s="1"/>
  <c r="DM16" i="39"/>
  <c r="DM28" i="71" s="1"/>
  <c r="DN16" i="39"/>
  <c r="DN28" i="71" s="1"/>
  <c r="DO16" i="39"/>
  <c r="DO28" i="71" s="1"/>
  <c r="DP16" i="39"/>
  <c r="DP28" i="71" s="1"/>
  <c r="DQ16" i="39"/>
  <c r="DQ28" i="71" s="1"/>
  <c r="DR16" i="39"/>
  <c r="DR28" i="71" s="1"/>
  <c r="DS16" i="39"/>
  <c r="DS28" i="71" s="1"/>
  <c r="DT16" i="39"/>
  <c r="DT28" i="71" s="1"/>
  <c r="DU16" i="39"/>
  <c r="DU28" i="71" s="1"/>
  <c r="DV16" i="39"/>
  <c r="DV28" i="71" s="1"/>
  <c r="DW16" i="39"/>
  <c r="DW28" i="71" s="1"/>
  <c r="DX16" i="39"/>
  <c r="DX28" i="71" s="1"/>
  <c r="CJ16" i="39"/>
  <c r="CJ15" i="39"/>
  <c r="CJ14" i="39"/>
  <c r="DV82" i="39" l="1"/>
  <c r="DR82" i="39"/>
  <c r="DW82" i="39"/>
  <c r="DO80" i="39"/>
  <c r="DO82" i="39" s="1"/>
  <c r="DU82" i="39"/>
  <c r="DT82" i="39"/>
  <c r="DS82" i="39"/>
  <c r="DQ82" i="39"/>
  <c r="DX82" i="39"/>
  <c r="DP82" i="39"/>
  <c r="P19" i="52"/>
  <c r="DX29" i="71"/>
  <c r="DP29" i="71"/>
  <c r="AT20" i="51"/>
  <c r="AT19" i="52"/>
  <c r="AL20" i="51"/>
  <c r="AL19" i="52"/>
  <c r="AD20" i="51"/>
  <c r="AD19" i="52"/>
  <c r="V20" i="51"/>
  <c r="V19" i="52"/>
  <c r="DW29" i="71"/>
  <c r="DO29" i="71"/>
  <c r="BA20" i="51"/>
  <c r="BA19" i="52"/>
  <c r="AS20" i="51"/>
  <c r="AS19" i="52"/>
  <c r="AK20" i="51"/>
  <c r="AK19" i="52"/>
  <c r="AC20" i="51"/>
  <c r="AC19" i="52"/>
  <c r="U20" i="51"/>
  <c r="U19" i="52"/>
  <c r="DV29" i="71"/>
  <c r="DN29" i="71"/>
  <c r="AZ20" i="51"/>
  <c r="AZ19" i="52"/>
  <c r="AR20" i="51"/>
  <c r="AR19" i="52"/>
  <c r="AJ20" i="51"/>
  <c r="AJ19" i="52"/>
  <c r="AB20" i="51"/>
  <c r="AB19" i="52"/>
  <c r="T20" i="51"/>
  <c r="T19" i="52"/>
  <c r="DU29" i="71"/>
  <c r="DM29" i="71"/>
  <c r="AY20" i="51"/>
  <c r="AY19" i="52"/>
  <c r="AI20" i="51"/>
  <c r="AI19" i="52"/>
  <c r="AA20" i="51"/>
  <c r="AA19" i="52"/>
  <c r="S20" i="51"/>
  <c r="S19" i="52"/>
  <c r="DT29" i="71"/>
  <c r="DL29" i="71"/>
  <c r="AX20" i="51"/>
  <c r="AX19" i="52"/>
  <c r="AP20" i="51"/>
  <c r="AP19" i="52"/>
  <c r="AH20" i="51"/>
  <c r="AH19" i="52"/>
  <c r="Z20" i="51"/>
  <c r="Z19" i="52"/>
  <c r="R20" i="51"/>
  <c r="R19" i="52"/>
  <c r="DS29" i="71"/>
  <c r="DK29" i="71"/>
  <c r="O20" i="51"/>
  <c r="O19" i="52"/>
  <c r="AW20" i="51"/>
  <c r="AW19" i="52"/>
  <c r="AO20" i="51"/>
  <c r="AO19" i="52"/>
  <c r="AG20" i="51"/>
  <c r="AG19" i="52"/>
  <c r="Y20" i="51"/>
  <c r="Y19" i="52"/>
  <c r="Q20" i="51"/>
  <c r="Q19" i="52"/>
  <c r="DR29" i="71"/>
  <c r="DJ29" i="71"/>
  <c r="AV20" i="51"/>
  <c r="AV19" i="52"/>
  <c r="AN20" i="51"/>
  <c r="AN19" i="52"/>
  <c r="AF20" i="51"/>
  <c r="AF19" i="52"/>
  <c r="X20" i="51"/>
  <c r="X19" i="52"/>
  <c r="DQ29" i="71"/>
  <c r="AU20" i="51"/>
  <c r="AU19" i="52"/>
  <c r="AM20" i="51"/>
  <c r="AM19" i="52"/>
  <c r="AE20" i="51"/>
  <c r="AE19" i="52"/>
  <c r="W20" i="51"/>
  <c r="W19" i="52"/>
  <c r="CF19" i="52"/>
  <c r="CF20" i="51"/>
  <c r="BT19" i="52"/>
  <c r="BT20" i="51"/>
  <c r="BP19" i="52"/>
  <c r="BP20" i="51"/>
  <c r="BD19" i="52"/>
  <c r="BD20" i="51"/>
  <c r="P22" i="39"/>
  <c r="P49" i="39" s="1"/>
  <c r="P20" i="51"/>
  <c r="CI20" i="39"/>
  <c r="BW20" i="39"/>
  <c r="BO20" i="39"/>
  <c r="BG20" i="39"/>
  <c r="BB20" i="39"/>
  <c r="BX20" i="39"/>
  <c r="BH20" i="39"/>
  <c r="CE20" i="39"/>
  <c r="CA20" i="39"/>
  <c r="BS20" i="39"/>
  <c r="BK20" i="39"/>
  <c r="BC20" i="39"/>
  <c r="CH20" i="39"/>
  <c r="CD20" i="39"/>
  <c r="BZ20" i="39"/>
  <c r="BV20" i="39"/>
  <c r="BR20" i="39"/>
  <c r="BN20" i="39"/>
  <c r="BJ20" i="39"/>
  <c r="BF20" i="39"/>
  <c r="CG20" i="39"/>
  <c r="CC20" i="39"/>
  <c r="BY20" i="39"/>
  <c r="BU20" i="39"/>
  <c r="BQ20" i="39"/>
  <c r="BM20" i="39"/>
  <c r="BI20" i="39"/>
  <c r="BE20" i="39"/>
  <c r="CB20" i="39"/>
  <c r="BL20" i="39"/>
  <c r="CF22" i="39"/>
  <c r="CF49" i="39" s="1"/>
  <c r="AV22" i="39"/>
  <c r="AV49" i="39" s="1"/>
  <c r="AR22" i="39"/>
  <c r="AR49" i="39" s="1"/>
  <c r="AN22" i="39"/>
  <c r="AN49" i="39" s="1"/>
  <c r="AJ22" i="39"/>
  <c r="AJ49" i="39" s="1"/>
  <c r="AF22" i="39"/>
  <c r="AF49" i="39" s="1"/>
  <c r="AB22" i="39"/>
  <c r="AB49" i="39" s="1"/>
  <c r="X22" i="39"/>
  <c r="X49" i="39" s="1"/>
  <c r="T22" i="39"/>
  <c r="T49" i="39" s="1"/>
  <c r="AQ20" i="39"/>
  <c r="AK22" i="39"/>
  <c r="AK49" i="39" s="1"/>
  <c r="U22" i="39"/>
  <c r="U49" i="39" s="1"/>
  <c r="AW22" i="39"/>
  <c r="AW49" i="39" s="1"/>
  <c r="AS22" i="39"/>
  <c r="AS49" i="39" s="1"/>
  <c r="AO22" i="39"/>
  <c r="AO49" i="39" s="1"/>
  <c r="AG22" i="39"/>
  <c r="AG49" i="39" s="1"/>
  <c r="AC22" i="39"/>
  <c r="AC49" i="39" s="1"/>
  <c r="Y22" i="39"/>
  <c r="Y49" i="39" s="1"/>
  <c r="Q22" i="39"/>
  <c r="Q49" i="39" s="1"/>
  <c r="AM22" i="39"/>
  <c r="AM49" i="39" s="1"/>
  <c r="W22" i="39"/>
  <c r="W49" i="39" s="1"/>
  <c r="AA22" i="39"/>
  <c r="AA49" i="39" s="1"/>
  <c r="S22" i="39"/>
  <c r="S49" i="39" s="1"/>
  <c r="AI22" i="39"/>
  <c r="AI49" i="39" s="1"/>
  <c r="AE22" i="39"/>
  <c r="AE49" i="39" s="1"/>
  <c r="AU22" i="39"/>
  <c r="AU49" i="39" s="1"/>
  <c r="AX22" i="39"/>
  <c r="AX49" i="39" s="1"/>
  <c r="AT22" i="39"/>
  <c r="AT49" i="39" s="1"/>
  <c r="AP22" i="39"/>
  <c r="AP49" i="39" s="1"/>
  <c r="AL22" i="39"/>
  <c r="AL49" i="39" s="1"/>
  <c r="AH22" i="39"/>
  <c r="AH49" i="39" s="1"/>
  <c r="AD22" i="39"/>
  <c r="AD49" i="39" s="1"/>
  <c r="Z22" i="39"/>
  <c r="Z49" i="39" s="1"/>
  <c r="V22" i="39"/>
  <c r="V49" i="39" s="1"/>
  <c r="R22" i="39"/>
  <c r="R49" i="39" s="1"/>
  <c r="BA22" i="39"/>
  <c r="BA49" i="39" s="1"/>
  <c r="FC18" i="39"/>
  <c r="EM18" i="39"/>
  <c r="DG18" i="39"/>
  <c r="CQ18" i="39"/>
  <c r="BP22" i="39"/>
  <c r="BP49" i="39" s="1"/>
  <c r="BD22" i="39"/>
  <c r="BD49" i="39" s="1"/>
  <c r="FK18" i="39"/>
  <c r="EE18" i="39"/>
  <c r="DW18" i="39"/>
  <c r="CY18" i="39"/>
  <c r="BT22" i="39"/>
  <c r="BT49" i="39" s="1"/>
  <c r="AZ22" i="39"/>
  <c r="AZ49" i="39" s="1"/>
  <c r="EU18" i="39"/>
  <c r="DO18" i="39"/>
  <c r="EY18" i="39"/>
  <c r="EI18" i="39"/>
  <c r="DS18" i="39"/>
  <c r="DC18" i="39"/>
  <c r="CM18" i="39"/>
  <c r="AY22" i="39"/>
  <c r="AY49" i="39" s="1"/>
  <c r="FG18" i="39"/>
  <c r="EQ18" i="39"/>
  <c r="EA18" i="39"/>
  <c r="DK18" i="39"/>
  <c r="CU18" i="39"/>
  <c r="CJ18" i="39"/>
  <c r="FI18" i="39"/>
  <c r="FE18" i="39"/>
  <c r="FA18" i="39"/>
  <c r="EW18" i="39"/>
  <c r="ES18" i="39"/>
  <c r="EO18" i="39"/>
  <c r="EK18" i="39"/>
  <c r="EG18" i="39"/>
  <c r="EC18" i="39"/>
  <c r="DY18" i="39"/>
  <c r="DU18" i="39"/>
  <c r="DQ18" i="39"/>
  <c r="DM18" i="39"/>
  <c r="DI18" i="39"/>
  <c r="DE18" i="39"/>
  <c r="DA18" i="39"/>
  <c r="CW18" i="39"/>
  <c r="CS18" i="39"/>
  <c r="CO18" i="39"/>
  <c r="CK18" i="39"/>
  <c r="FL18" i="39"/>
  <c r="FH18" i="39"/>
  <c r="FD18" i="39"/>
  <c r="EZ18" i="39"/>
  <c r="EV18" i="39"/>
  <c r="ER18" i="39"/>
  <c r="EN18" i="39"/>
  <c r="EJ18" i="39"/>
  <c r="EF18" i="39"/>
  <c r="EB18" i="39"/>
  <c r="DX18" i="39"/>
  <c r="DT18" i="39"/>
  <c r="DP18" i="39"/>
  <c r="DL18" i="39"/>
  <c r="DH18" i="39"/>
  <c r="DD18" i="39"/>
  <c r="CZ18" i="39"/>
  <c r="CV18" i="39"/>
  <c r="CR18" i="39"/>
  <c r="CN18" i="39"/>
  <c r="FJ18" i="39"/>
  <c r="FF18" i="39"/>
  <c r="FB18" i="39"/>
  <c r="EX18" i="39"/>
  <c r="ET18" i="39"/>
  <c r="EP18" i="39"/>
  <c r="EL18" i="39"/>
  <c r="EH18" i="39"/>
  <c r="ED18" i="39"/>
  <c r="DZ18" i="39"/>
  <c r="DV18" i="39"/>
  <c r="DR18" i="39"/>
  <c r="DN18" i="39"/>
  <c r="DJ18" i="39"/>
  <c r="DF18" i="39"/>
  <c r="DB18" i="39"/>
  <c r="CX18" i="39"/>
  <c r="CT18" i="39"/>
  <c r="CP18" i="39"/>
  <c r="CL18" i="39"/>
  <c r="BH22" i="39" l="1"/>
  <c r="BH49" i="39" s="1"/>
  <c r="BL22" i="39"/>
  <c r="BL49" i="39" s="1"/>
  <c r="CC22" i="39"/>
  <c r="CC49" i="39" s="1"/>
  <c r="CD22" i="39"/>
  <c r="CD49" i="39" s="1"/>
  <c r="BX22" i="39"/>
  <c r="BX49" i="39" s="1"/>
  <c r="BB22" i="39"/>
  <c r="BB49" i="39" s="1"/>
  <c r="BE22" i="39"/>
  <c r="BE49" i="39" s="1"/>
  <c r="BF22" i="39"/>
  <c r="BF49" i="39" s="1"/>
  <c r="BC22" i="39"/>
  <c r="BC49" i="39" s="1"/>
  <c r="BG22" i="39"/>
  <c r="BG49" i="39" s="1"/>
  <c r="BN22" i="39"/>
  <c r="BN49" i="39" s="1"/>
  <c r="BS22" i="39"/>
  <c r="BS49" i="39" s="1"/>
  <c r="BQ22" i="39"/>
  <c r="BQ49" i="39" s="1"/>
  <c r="BR22" i="39"/>
  <c r="BR49" i="39" s="1"/>
  <c r="CI22" i="39"/>
  <c r="CI49" i="39" s="1"/>
  <c r="AQ19" i="52"/>
  <c r="BU22" i="39"/>
  <c r="BU49" i="39" s="1"/>
  <c r="CE22" i="39"/>
  <c r="CE49" i="39" s="1"/>
  <c r="BL19" i="52"/>
  <c r="BL20" i="51"/>
  <c r="BM22" i="39"/>
  <c r="BM49" i="39" s="1"/>
  <c r="BM19" i="52"/>
  <c r="BM20" i="51"/>
  <c r="CC19" i="52"/>
  <c r="CC20" i="51"/>
  <c r="BN19" i="52"/>
  <c r="BN20" i="51"/>
  <c r="CD19" i="52"/>
  <c r="CD20" i="51"/>
  <c r="BS19" i="52"/>
  <c r="BS20" i="51"/>
  <c r="BX19" i="52"/>
  <c r="BX20" i="51"/>
  <c r="BW22" i="39"/>
  <c r="BW49" i="39" s="1"/>
  <c r="BW19" i="52"/>
  <c r="BW20" i="51"/>
  <c r="BD24" i="51"/>
  <c r="BD22" i="51"/>
  <c r="BD23" i="51"/>
  <c r="BT24" i="51"/>
  <c r="BT22" i="51"/>
  <c r="BT23" i="51"/>
  <c r="CB22" i="39"/>
  <c r="CB49" i="39" s="1"/>
  <c r="CB19" i="52"/>
  <c r="CB20" i="51"/>
  <c r="BQ19" i="52"/>
  <c r="BQ20" i="51"/>
  <c r="CG22" i="39"/>
  <c r="CG49" i="39" s="1"/>
  <c r="CG19" i="52"/>
  <c r="CG20" i="51"/>
  <c r="BR19" i="52"/>
  <c r="BR20" i="51"/>
  <c r="CH22" i="39"/>
  <c r="CH49" i="39" s="1"/>
  <c r="CH19" i="52"/>
  <c r="CH20" i="51"/>
  <c r="CA22" i="39"/>
  <c r="CA49" i="39" s="1"/>
  <c r="CA19" i="52"/>
  <c r="CA20" i="51"/>
  <c r="BB19" i="52"/>
  <c r="BB20" i="51"/>
  <c r="CI19" i="52"/>
  <c r="CI20" i="51"/>
  <c r="BD21" i="52"/>
  <c r="BD23" i="52"/>
  <c r="BD22" i="52"/>
  <c r="BT21" i="52"/>
  <c r="BT23" i="52"/>
  <c r="BT22" i="52"/>
  <c r="AQ22" i="39"/>
  <c r="AQ49" i="39" s="1"/>
  <c r="AQ20" i="51"/>
  <c r="BE19" i="52"/>
  <c r="BE20" i="51"/>
  <c r="BU19" i="52"/>
  <c r="BU20" i="51"/>
  <c r="BF19" i="52"/>
  <c r="BF20" i="51"/>
  <c r="BV22" i="39"/>
  <c r="BV49" i="39" s="1"/>
  <c r="BV19" i="52"/>
  <c r="BV20" i="51"/>
  <c r="BC19" i="52"/>
  <c r="BC20" i="51"/>
  <c r="CE19" i="52"/>
  <c r="CE20" i="51"/>
  <c r="BG19" i="52"/>
  <c r="BG20" i="51"/>
  <c r="BP22" i="51"/>
  <c r="BP23" i="51"/>
  <c r="BP24" i="51"/>
  <c r="CF22" i="51"/>
  <c r="CF23" i="51"/>
  <c r="CF24" i="51"/>
  <c r="BI22" i="39"/>
  <c r="BI49" i="39" s="1"/>
  <c r="BI19" i="52"/>
  <c r="BI20" i="51"/>
  <c r="BY22" i="39"/>
  <c r="BY49" i="39" s="1"/>
  <c r="BY19" i="52"/>
  <c r="BY20" i="51"/>
  <c r="BJ22" i="39"/>
  <c r="BJ49" i="39" s="1"/>
  <c r="BJ19" i="52"/>
  <c r="BJ20" i="51"/>
  <c r="BZ22" i="39"/>
  <c r="BZ49" i="39" s="1"/>
  <c r="BZ19" i="52"/>
  <c r="BZ20" i="51"/>
  <c r="BK22" i="39"/>
  <c r="BK49" i="39" s="1"/>
  <c r="BK19" i="52"/>
  <c r="BK20" i="51"/>
  <c r="BH19" i="52"/>
  <c r="BH20" i="51"/>
  <c r="BO22" i="39"/>
  <c r="BO49" i="39" s="1"/>
  <c r="BO19" i="52"/>
  <c r="BO20" i="51"/>
  <c r="BP23" i="52"/>
  <c r="BP22" i="52"/>
  <c r="BP21" i="52"/>
  <c r="CF23" i="52"/>
  <c r="CF22" i="52"/>
  <c r="CF21" i="52"/>
  <c r="CP20" i="39"/>
  <c r="DF20" i="39"/>
  <c r="DV20" i="39"/>
  <c r="EL20" i="39"/>
  <c r="FB20" i="39"/>
  <c r="FR20" i="39"/>
  <c r="EN20" i="39"/>
  <c r="FD20" i="39"/>
  <c r="FT20" i="39"/>
  <c r="DM20" i="39"/>
  <c r="EC20" i="39"/>
  <c r="ES20" i="39"/>
  <c r="EU20" i="39"/>
  <c r="DW20" i="39"/>
  <c r="CQ20" i="39"/>
  <c r="FS20" i="39"/>
  <c r="DJ20" i="39"/>
  <c r="EP20" i="39"/>
  <c r="FV20" i="39"/>
  <c r="ER20" i="39"/>
  <c r="FH20" i="39"/>
  <c r="CK20" i="39"/>
  <c r="DQ20" i="39"/>
  <c r="EG20" i="39"/>
  <c r="EW20" i="39"/>
  <c r="CU20" i="39"/>
  <c r="FG20" i="39"/>
  <c r="DC20" i="39"/>
  <c r="FO20" i="39"/>
  <c r="EE20" i="39"/>
  <c r="DG20" i="39"/>
  <c r="CX20" i="39"/>
  <c r="ED20" i="39"/>
  <c r="FJ20" i="39"/>
  <c r="EV20" i="39"/>
  <c r="FL20" i="39"/>
  <c r="CO20" i="39"/>
  <c r="DU20" i="39"/>
  <c r="EK20" i="39"/>
  <c r="DK20" i="39"/>
  <c r="FW20" i="39"/>
  <c r="DS20" i="39"/>
  <c r="FK20" i="39"/>
  <c r="EM20" i="39"/>
  <c r="DB20" i="39"/>
  <c r="EH20" i="39"/>
  <c r="FN20" i="39"/>
  <c r="EJ20" i="39"/>
  <c r="EZ20" i="39"/>
  <c r="FP20" i="39"/>
  <c r="CS20" i="39"/>
  <c r="DI20" i="39"/>
  <c r="EO20" i="39"/>
  <c r="FE20" i="39"/>
  <c r="EA20" i="39"/>
  <c r="DO20" i="39"/>
  <c r="CY20" i="39"/>
  <c r="FC20" i="39"/>
  <c r="CR20" i="39"/>
  <c r="DX20" i="39"/>
  <c r="CM20" i="39"/>
  <c r="CT20" i="39"/>
  <c r="FF20" i="39"/>
  <c r="DL20" i="39"/>
  <c r="DA20" i="39"/>
  <c r="FM20" i="39"/>
  <c r="CL20" i="39"/>
  <c r="DR20" i="39"/>
  <c r="EX20" i="39"/>
  <c r="CN20" i="39"/>
  <c r="DD20" i="39"/>
  <c r="DT20" i="39"/>
  <c r="DY20" i="39"/>
  <c r="FU20" i="39"/>
  <c r="EI20" i="39"/>
  <c r="DH20" i="39"/>
  <c r="CW20" i="39"/>
  <c r="FI20" i="39"/>
  <c r="CJ20" i="39"/>
  <c r="EQ20" i="39"/>
  <c r="EY20" i="39"/>
  <c r="DZ20" i="39"/>
  <c r="CV20" i="39"/>
  <c r="EB20" i="39"/>
  <c r="DN20" i="39"/>
  <c r="ET20" i="39"/>
  <c r="CZ20" i="39"/>
  <c r="DP20" i="39"/>
  <c r="EF20" i="39"/>
  <c r="DE20" i="39"/>
  <c r="FA20" i="39"/>
  <c r="FQ20" i="39"/>
  <c r="DT22" i="39" l="1"/>
  <c r="DB22" i="39"/>
  <c r="DB49" i="39" s="1"/>
  <c r="CO22" i="39"/>
  <c r="CO49" i="39" s="1"/>
  <c r="CS22" i="39"/>
  <c r="CS49" i="39" s="1"/>
  <c r="DV22" i="39"/>
  <c r="CY22" i="39"/>
  <c r="CY49" i="39" s="1"/>
  <c r="DJ22" i="39"/>
  <c r="DJ49" i="39" s="1"/>
  <c r="CP22" i="39"/>
  <c r="CP49" i="39" s="1"/>
  <c r="DP22" i="39"/>
  <c r="DL22" i="39"/>
  <c r="DL49" i="39" s="1"/>
  <c r="DG22" i="39"/>
  <c r="DG49" i="39" s="1"/>
  <c r="DQ22" i="39"/>
  <c r="CQ22" i="39"/>
  <c r="CQ49" i="39" s="1"/>
  <c r="CK22" i="39"/>
  <c r="CK49" i="39" s="1"/>
  <c r="DW22" i="39"/>
  <c r="FE22" i="39"/>
  <c r="FE84" i="39" s="1"/>
  <c r="EH22" i="39"/>
  <c r="EO22" i="39"/>
  <c r="EO84" i="39" s="1"/>
  <c r="FH22" i="39"/>
  <c r="FH49" i="39" s="1"/>
  <c r="EU22" i="39"/>
  <c r="EU84" i="39" s="1"/>
  <c r="FB22" i="39"/>
  <c r="FB49" i="39" s="1"/>
  <c r="FK22" i="39"/>
  <c r="FK84" i="39" s="1"/>
  <c r="EV22" i="39"/>
  <c r="EV84" i="39" s="1"/>
  <c r="DZ22" i="39"/>
  <c r="DZ84" i="39" s="1"/>
  <c r="EW22" i="39"/>
  <c r="EC22" i="39"/>
  <c r="EC84" i="39" s="1"/>
  <c r="FJ22" i="39"/>
  <c r="FJ49" i="39" s="1"/>
  <c r="FG22" i="39"/>
  <c r="FG84" i="39" s="1"/>
  <c r="EZ22" i="39"/>
  <c r="EZ84" i="39" s="1"/>
  <c r="ED22" i="39"/>
  <c r="ED84" i="39" s="1"/>
  <c r="EQ22" i="39"/>
  <c r="EJ22" i="39"/>
  <c r="EJ49" i="39" s="1"/>
  <c r="EK22" i="39"/>
  <c r="EK49" i="39" s="1"/>
  <c r="EN22" i="39"/>
  <c r="EN49" i="39" s="1"/>
  <c r="FN22" i="39"/>
  <c r="FN84" i="39" s="1"/>
  <c r="FQ19" i="52"/>
  <c r="FU19" i="52"/>
  <c r="FP19" i="52"/>
  <c r="FV19" i="52"/>
  <c r="FW19" i="52"/>
  <c r="FS19" i="52"/>
  <c r="FT19" i="52"/>
  <c r="FR19" i="52"/>
  <c r="FO19" i="52"/>
  <c r="FV22" i="39"/>
  <c r="FV20" i="51"/>
  <c r="FU22" i="39"/>
  <c r="FU84" i="39" s="1"/>
  <c r="FU20" i="51"/>
  <c r="FP22" i="39"/>
  <c r="FP20" i="51"/>
  <c r="FS22" i="39"/>
  <c r="FS84" i="39" s="1"/>
  <c r="FS20" i="51"/>
  <c r="FW22" i="39"/>
  <c r="FW84" i="39" s="1"/>
  <c r="FW20" i="51"/>
  <c r="FQ22" i="39"/>
  <c r="FQ20" i="51"/>
  <c r="FT22" i="39"/>
  <c r="FT20" i="51"/>
  <c r="FR22" i="39"/>
  <c r="FR84" i="39" s="1"/>
  <c r="FR20" i="51"/>
  <c r="FO22" i="39"/>
  <c r="FO49" i="39" s="1"/>
  <c r="FO20" i="51"/>
  <c r="EQ49" i="39"/>
  <c r="EQ84" i="39"/>
  <c r="EH49" i="39"/>
  <c r="EH84" i="39"/>
  <c r="EW49" i="39"/>
  <c r="EW84" i="39"/>
  <c r="DE19" i="52"/>
  <c r="DE20" i="51"/>
  <c r="EB22" i="39"/>
  <c r="EB84" i="39" s="1"/>
  <c r="EB19" i="52"/>
  <c r="EB20" i="51"/>
  <c r="FI22" i="39"/>
  <c r="FI19" i="52"/>
  <c r="FI20" i="51"/>
  <c r="DR22" i="39"/>
  <c r="DR19" i="52"/>
  <c r="DR20" i="51"/>
  <c r="CT22" i="39"/>
  <c r="CT49" i="39" s="1"/>
  <c r="CT19" i="52"/>
  <c r="CT20" i="51"/>
  <c r="FE19" i="52"/>
  <c r="FE20" i="51"/>
  <c r="EH19" i="52"/>
  <c r="EH20" i="51"/>
  <c r="DU22" i="39"/>
  <c r="DU19" i="52"/>
  <c r="DU20" i="51"/>
  <c r="EE19" i="52"/>
  <c r="EE20" i="51"/>
  <c r="CU22" i="39"/>
  <c r="CU49" i="39" s="1"/>
  <c r="CU19" i="52"/>
  <c r="CU20" i="51"/>
  <c r="DW19" i="52"/>
  <c r="DW20" i="51"/>
  <c r="DE22" i="39"/>
  <c r="DE49" i="39" s="1"/>
  <c r="CZ22" i="39"/>
  <c r="CZ49" i="39" s="1"/>
  <c r="CZ19" i="52"/>
  <c r="CZ20" i="51"/>
  <c r="CV22" i="39"/>
  <c r="CV49" i="39" s="1"/>
  <c r="CV19" i="52"/>
  <c r="CV20" i="51"/>
  <c r="EQ19" i="52"/>
  <c r="EQ20" i="51"/>
  <c r="CW22" i="39"/>
  <c r="CW49" i="39" s="1"/>
  <c r="CW19" i="52"/>
  <c r="CW20" i="51"/>
  <c r="DD22" i="39"/>
  <c r="DD49" i="39" s="1"/>
  <c r="DD19" i="52"/>
  <c r="DD20" i="51"/>
  <c r="CL22" i="39"/>
  <c r="CL49" i="39" s="1"/>
  <c r="CL19" i="52"/>
  <c r="CL20" i="51"/>
  <c r="DL19" i="52"/>
  <c r="DL20" i="51"/>
  <c r="CM22" i="39"/>
  <c r="CM49" i="39" s="1"/>
  <c r="CM19" i="52"/>
  <c r="CM20" i="51"/>
  <c r="CY19" i="52"/>
  <c r="CY20" i="51"/>
  <c r="EO19" i="52"/>
  <c r="EO20" i="51"/>
  <c r="EZ19" i="52"/>
  <c r="EZ20" i="51"/>
  <c r="DB19" i="52"/>
  <c r="DB20" i="51"/>
  <c r="CO19" i="52"/>
  <c r="CO20" i="51"/>
  <c r="ED19" i="52"/>
  <c r="ED20" i="51"/>
  <c r="EW19" i="52"/>
  <c r="EW20" i="51"/>
  <c r="FH19" i="52"/>
  <c r="FH20" i="51"/>
  <c r="DJ19" i="52"/>
  <c r="DJ20" i="51"/>
  <c r="EU19" i="52"/>
  <c r="EU20" i="51"/>
  <c r="FB19" i="52"/>
  <c r="FB20" i="51"/>
  <c r="CP19" i="52"/>
  <c r="CP20" i="51"/>
  <c r="BO21" i="52"/>
  <c r="BO22" i="52"/>
  <c r="BO23" i="52"/>
  <c r="BK22" i="51"/>
  <c r="BK23" i="51"/>
  <c r="BK24" i="51"/>
  <c r="BZ22" i="52"/>
  <c r="BZ21" i="52"/>
  <c r="BZ23" i="52"/>
  <c r="BI23" i="51"/>
  <c r="BI24" i="51"/>
  <c r="BI22" i="51"/>
  <c r="CE21" i="52"/>
  <c r="CE22" i="52"/>
  <c r="CE23" i="52"/>
  <c r="BV22" i="52"/>
  <c r="BV21" i="52"/>
  <c r="BV23" i="52"/>
  <c r="BU22" i="51"/>
  <c r="BU23" i="51"/>
  <c r="BU24" i="51"/>
  <c r="CI22" i="51"/>
  <c r="CI23" i="51"/>
  <c r="CI24" i="51"/>
  <c r="CA23" i="51"/>
  <c r="CA24" i="51"/>
  <c r="CA22" i="51"/>
  <c r="CH21" i="52"/>
  <c r="CH23" i="52"/>
  <c r="CH22" i="52"/>
  <c r="CG22" i="51"/>
  <c r="CG23" i="51"/>
  <c r="CG24" i="51"/>
  <c r="BQ22" i="52"/>
  <c r="BQ21" i="52"/>
  <c r="BQ23" i="52"/>
  <c r="BS23" i="52"/>
  <c r="BS21" i="52"/>
  <c r="BS22" i="52"/>
  <c r="BN23" i="52"/>
  <c r="BN22" i="52"/>
  <c r="BN21" i="52"/>
  <c r="BM22" i="52"/>
  <c r="BM21" i="52"/>
  <c r="BM23" i="52"/>
  <c r="EF22" i="39"/>
  <c r="EF84" i="39" s="1"/>
  <c r="EF19" i="52"/>
  <c r="EF20" i="51"/>
  <c r="FM19" i="52"/>
  <c r="FM20" i="51"/>
  <c r="DX22" i="39"/>
  <c r="DX19" i="52"/>
  <c r="DX20" i="51"/>
  <c r="DI22" i="39"/>
  <c r="DI49" i="39" s="1"/>
  <c r="DI19" i="52"/>
  <c r="DI20" i="51"/>
  <c r="EM22" i="39"/>
  <c r="EM19" i="52"/>
  <c r="EM20" i="51"/>
  <c r="CX22" i="39"/>
  <c r="CX49" i="39" s="1"/>
  <c r="CX19" i="52"/>
  <c r="CX20" i="51"/>
  <c r="EG22" i="39"/>
  <c r="EG84" i="39" s="1"/>
  <c r="EG19" i="52"/>
  <c r="EG20" i="51"/>
  <c r="FD22" i="39"/>
  <c r="FD19" i="52"/>
  <c r="FD20" i="51"/>
  <c r="BK21" i="52"/>
  <c r="BK22" i="52"/>
  <c r="BK23" i="52"/>
  <c r="BY24" i="51"/>
  <c r="BY22" i="51"/>
  <c r="BY23" i="51"/>
  <c r="BI21" i="52"/>
  <c r="BI23" i="52"/>
  <c r="BI22" i="52"/>
  <c r="BG23" i="51"/>
  <c r="BG24" i="51"/>
  <c r="BG22" i="51"/>
  <c r="BC24" i="51"/>
  <c r="BC22" i="51"/>
  <c r="BC23" i="51"/>
  <c r="BU23" i="52"/>
  <c r="BU22" i="52"/>
  <c r="BU21" i="52"/>
  <c r="CI23" i="52"/>
  <c r="CI21" i="52"/>
  <c r="CI22" i="52"/>
  <c r="CA21" i="52"/>
  <c r="CA22" i="52"/>
  <c r="CA23" i="52"/>
  <c r="CG22" i="52"/>
  <c r="CG21" i="52"/>
  <c r="CG23" i="52"/>
  <c r="CB22" i="51"/>
  <c r="CB23" i="51"/>
  <c r="CB24" i="51"/>
  <c r="BX23" i="51"/>
  <c r="BX24" i="51"/>
  <c r="BX22" i="51"/>
  <c r="CD22" i="51"/>
  <c r="CD23" i="51"/>
  <c r="CD24" i="51"/>
  <c r="CC23" i="51"/>
  <c r="CC24" i="51"/>
  <c r="CC22" i="51"/>
  <c r="ET22" i="39"/>
  <c r="ET19" i="52"/>
  <c r="ET20" i="51"/>
  <c r="DH22" i="39"/>
  <c r="DH49" i="39" s="1"/>
  <c r="DH19" i="52"/>
  <c r="DH20" i="51"/>
  <c r="CN22" i="39"/>
  <c r="CN49" i="39" s="1"/>
  <c r="CN19" i="52"/>
  <c r="CN20" i="51"/>
  <c r="DO22" i="39"/>
  <c r="DO19" i="52"/>
  <c r="DO20" i="51"/>
  <c r="EJ19" i="52"/>
  <c r="EJ20" i="51"/>
  <c r="DK22" i="39"/>
  <c r="DK49" i="39" s="1"/>
  <c r="DK19" i="52"/>
  <c r="DK20" i="51"/>
  <c r="FL22" i="39"/>
  <c r="FL19" i="52"/>
  <c r="FL20" i="51"/>
  <c r="DC22" i="39"/>
  <c r="DC49" i="39" s="1"/>
  <c r="DC19" i="52"/>
  <c r="DC20" i="51"/>
  <c r="ER22" i="39"/>
  <c r="ER19" i="52"/>
  <c r="ER20" i="51"/>
  <c r="ES22" i="39"/>
  <c r="ES19" i="52"/>
  <c r="ES20" i="51"/>
  <c r="EL22" i="39"/>
  <c r="EL19" i="52"/>
  <c r="EL20" i="51"/>
  <c r="EE22" i="39"/>
  <c r="EE84" i="39" s="1"/>
  <c r="FA22" i="39"/>
  <c r="FA19" i="52"/>
  <c r="FA20" i="51"/>
  <c r="DP19" i="52"/>
  <c r="DP20" i="51"/>
  <c r="DN22" i="39"/>
  <c r="DN49" i="39" s="1"/>
  <c r="DN19" i="52"/>
  <c r="DN20" i="51"/>
  <c r="CJ22" i="39"/>
  <c r="CJ49" i="39" s="1"/>
  <c r="CJ19" i="52"/>
  <c r="CJ20" i="51"/>
  <c r="EI22" i="39"/>
  <c r="EI19" i="52"/>
  <c r="EI20" i="51"/>
  <c r="DT19" i="52"/>
  <c r="DT20" i="51"/>
  <c r="EX22" i="39"/>
  <c r="EX19" i="52"/>
  <c r="EX20" i="51"/>
  <c r="FM22" i="39"/>
  <c r="FF22" i="39"/>
  <c r="FF19" i="52"/>
  <c r="FF20" i="51"/>
  <c r="CR22" i="39"/>
  <c r="CR49" i="39" s="1"/>
  <c r="CR19" i="52"/>
  <c r="CR20" i="51"/>
  <c r="CS19" i="52"/>
  <c r="CS20" i="51"/>
  <c r="FN19" i="52"/>
  <c r="FN20" i="51"/>
  <c r="FK19" i="52"/>
  <c r="FK20" i="51"/>
  <c r="EK19" i="52"/>
  <c r="EK20" i="51"/>
  <c r="EV19" i="52"/>
  <c r="EV20" i="51"/>
  <c r="DG19" i="52"/>
  <c r="DG20" i="51"/>
  <c r="FG19" i="52"/>
  <c r="FG20" i="51"/>
  <c r="DQ19" i="52"/>
  <c r="DQ20" i="51"/>
  <c r="CQ19" i="52"/>
  <c r="CQ20" i="51"/>
  <c r="EC19" i="52"/>
  <c r="EC20" i="51"/>
  <c r="EN19" i="52"/>
  <c r="EN20" i="51"/>
  <c r="DV19" i="52"/>
  <c r="DV20" i="51"/>
  <c r="BH23" i="51"/>
  <c r="BH24" i="51"/>
  <c r="BH22" i="51"/>
  <c r="BJ23" i="51"/>
  <c r="BJ24" i="51"/>
  <c r="BJ22" i="51"/>
  <c r="BY21" i="52"/>
  <c r="BY23" i="52"/>
  <c r="BY22" i="52"/>
  <c r="BG22" i="52"/>
  <c r="BG23" i="52"/>
  <c r="BG21" i="52"/>
  <c r="BC23" i="52"/>
  <c r="BC21" i="52"/>
  <c r="BC22" i="52"/>
  <c r="BF24" i="51"/>
  <c r="BF22" i="51"/>
  <c r="BF23" i="51"/>
  <c r="BE24" i="51"/>
  <c r="BE22" i="51"/>
  <c r="BE23" i="51"/>
  <c r="BB24" i="51"/>
  <c r="BB23" i="51"/>
  <c r="BB22" i="51"/>
  <c r="BR22" i="51"/>
  <c r="BR23" i="51"/>
  <c r="BR24" i="51"/>
  <c r="CB22" i="52"/>
  <c r="CB21" i="52"/>
  <c r="CB23" i="52"/>
  <c r="BW24" i="51"/>
  <c r="BW22" i="51"/>
  <c r="BW23" i="51"/>
  <c r="BX21" i="52"/>
  <c r="BX23" i="52"/>
  <c r="BX22" i="52"/>
  <c r="CD23" i="52"/>
  <c r="CD22" i="52"/>
  <c r="CD21" i="52"/>
  <c r="CC22" i="52"/>
  <c r="CC21" i="52"/>
  <c r="CC23" i="52"/>
  <c r="BL22" i="51"/>
  <c r="BL23" i="51"/>
  <c r="BL24" i="51"/>
  <c r="EY22" i="39"/>
  <c r="EY19" i="52"/>
  <c r="EY20" i="51"/>
  <c r="DA22" i="39"/>
  <c r="DA49" i="39" s="1"/>
  <c r="DA19" i="52"/>
  <c r="DA20" i="51"/>
  <c r="FC22" i="39"/>
  <c r="FC19" i="52"/>
  <c r="FC20" i="51"/>
  <c r="DS22" i="39"/>
  <c r="DS19" i="52"/>
  <c r="DS20" i="51"/>
  <c r="FJ19" i="52"/>
  <c r="FJ20" i="51"/>
  <c r="CK19" i="52"/>
  <c r="CK20" i="51"/>
  <c r="EP22" i="39"/>
  <c r="EP19" i="52"/>
  <c r="EP20" i="51"/>
  <c r="DM22" i="39"/>
  <c r="DM49" i="39" s="1"/>
  <c r="DM19" i="52"/>
  <c r="DM20" i="51"/>
  <c r="DF22" i="39"/>
  <c r="DF49" i="39" s="1"/>
  <c r="DF19" i="52"/>
  <c r="DF20" i="51"/>
  <c r="BO22" i="51"/>
  <c r="BO23" i="51"/>
  <c r="BO24" i="51"/>
  <c r="BH21" i="52"/>
  <c r="BH23" i="52"/>
  <c r="BH22" i="52"/>
  <c r="BZ23" i="51"/>
  <c r="BZ24" i="51"/>
  <c r="BZ22" i="51"/>
  <c r="BJ22" i="52"/>
  <c r="BJ21" i="52"/>
  <c r="BJ23" i="52"/>
  <c r="CE22" i="51"/>
  <c r="CE24" i="51"/>
  <c r="CE23" i="51"/>
  <c r="BV24" i="51"/>
  <c r="BV22" i="51"/>
  <c r="BV23" i="51"/>
  <c r="BF22" i="52"/>
  <c r="BF21" i="52"/>
  <c r="BF23" i="52"/>
  <c r="BE23" i="52"/>
  <c r="BE22" i="52"/>
  <c r="BE21" i="52"/>
  <c r="BB23" i="52"/>
  <c r="BB21" i="52"/>
  <c r="BB22" i="52"/>
  <c r="CH22" i="51"/>
  <c r="CH23" i="51"/>
  <c r="CH24" i="51"/>
  <c r="BR21" i="52"/>
  <c r="BR23" i="52"/>
  <c r="BR22" i="52"/>
  <c r="BQ22" i="51"/>
  <c r="BQ23" i="51"/>
  <c r="BQ24" i="51"/>
  <c r="BW22" i="52"/>
  <c r="BW23" i="52"/>
  <c r="BW21" i="52"/>
  <c r="BS22" i="51"/>
  <c r="BS23" i="51"/>
  <c r="BS24" i="51"/>
  <c r="BN22" i="51"/>
  <c r="BN23" i="51"/>
  <c r="BN24" i="51"/>
  <c r="BM22" i="51"/>
  <c r="BM23" i="51"/>
  <c r="BM24" i="51"/>
  <c r="BL22" i="52"/>
  <c r="BL21" i="52"/>
  <c r="BL23" i="52"/>
  <c r="EA19" i="52"/>
  <c r="EA20" i="51"/>
  <c r="EA22" i="39"/>
  <c r="EA84" i="39" s="1"/>
  <c r="DZ19" i="52"/>
  <c r="DZ20" i="51"/>
  <c r="DY22" i="39"/>
  <c r="DY84" i="39" s="1"/>
  <c r="DY19" i="52"/>
  <c r="DY20" i="51"/>
  <c r="R11" i="63"/>
  <c r="T33" i="64"/>
  <c r="T38" i="64" s="1"/>
  <c r="U33" i="64"/>
  <c r="U38" i="64" s="1"/>
  <c r="R34" i="64"/>
  <c r="T32" i="64"/>
  <c r="T37" i="64" s="1"/>
  <c r="U32" i="64"/>
  <c r="U37" i="64" s="1"/>
  <c r="U27" i="64"/>
  <c r="U27" i="63"/>
  <c r="U34" i="64" s="1"/>
  <c r="T27" i="63"/>
  <c r="T34" i="64" s="1"/>
  <c r="K22" i="57"/>
  <c r="K23" i="57"/>
  <c r="I54" i="57" s="1"/>
  <c r="K24" i="57"/>
  <c r="K25" i="57"/>
  <c r="K26" i="57"/>
  <c r="K27" i="57"/>
  <c r="K28" i="57"/>
  <c r="K29" i="57"/>
  <c r="K30" i="57"/>
  <c r="K31" i="57"/>
  <c r="K32" i="57"/>
  <c r="K33" i="57"/>
  <c r="K21" i="57"/>
  <c r="FB84" i="39" l="1"/>
  <c r="FJ84" i="39"/>
  <c r="ED49" i="39"/>
  <c r="FK49" i="39"/>
  <c r="EV49" i="39"/>
  <c r="EU49" i="39"/>
  <c r="FE49" i="39"/>
  <c r="FV49" i="39"/>
  <c r="FV84" i="39"/>
  <c r="G54" i="57"/>
  <c r="C54" i="57"/>
  <c r="U39" i="64"/>
  <c r="FG49" i="39"/>
  <c r="EO49" i="39"/>
  <c r="DZ49" i="39"/>
  <c r="H54" i="57"/>
  <c r="EZ49" i="39"/>
  <c r="DV49" i="39"/>
  <c r="DV84" i="39"/>
  <c r="DU49" i="39"/>
  <c r="DU84" i="39"/>
  <c r="F54" i="57"/>
  <c r="DW49" i="39"/>
  <c r="DW84" i="39"/>
  <c r="DR49" i="39"/>
  <c r="DR84" i="39"/>
  <c r="FH84" i="39"/>
  <c r="DQ49" i="39"/>
  <c r="DQ84" i="39"/>
  <c r="E54" i="57"/>
  <c r="DS49" i="39"/>
  <c r="DS84" i="39"/>
  <c r="DO49" i="39"/>
  <c r="DO84" i="39"/>
  <c r="DP49" i="39"/>
  <c r="DP84" i="39"/>
  <c r="J54" i="57"/>
  <c r="DX49" i="39"/>
  <c r="DX84" i="39"/>
  <c r="FT49" i="39"/>
  <c r="FT84" i="39"/>
  <c r="DT49" i="39"/>
  <c r="DT84" i="39"/>
  <c r="EK84" i="39"/>
  <c r="EJ84" i="39"/>
  <c r="FN49" i="39"/>
  <c r="EC49" i="39"/>
  <c r="EN84" i="39"/>
  <c r="FO84" i="39"/>
  <c r="FW49" i="39"/>
  <c r="FC49" i="39"/>
  <c r="FC84" i="39"/>
  <c r="FF49" i="39"/>
  <c r="FF84" i="39"/>
  <c r="EL49" i="39"/>
  <c r="EL84" i="39"/>
  <c r="FQ49" i="39"/>
  <c r="FQ84" i="39"/>
  <c r="FM49" i="39"/>
  <c r="FM84" i="39"/>
  <c r="EI49" i="39"/>
  <c r="EI84" i="39"/>
  <c r="EP49" i="39"/>
  <c r="EP84" i="39"/>
  <c r="FD49" i="39"/>
  <c r="FD84" i="39"/>
  <c r="ES49" i="39"/>
  <c r="ES84" i="39"/>
  <c r="FI49" i="39"/>
  <c r="FI84" i="39"/>
  <c r="FR49" i="39"/>
  <c r="FP49" i="39"/>
  <c r="FP84" i="39"/>
  <c r="EX49" i="39"/>
  <c r="EX84" i="39"/>
  <c r="FA49" i="39"/>
  <c r="FA84" i="39"/>
  <c r="FL49" i="39"/>
  <c r="FL84" i="39"/>
  <c r="EY49" i="39"/>
  <c r="EY84" i="39"/>
  <c r="ET49" i="39"/>
  <c r="ET84" i="39"/>
  <c r="FS49" i="39"/>
  <c r="ER49" i="39"/>
  <c r="ER84" i="39"/>
  <c r="EM49" i="39"/>
  <c r="EM84" i="39"/>
  <c r="FU49" i="39"/>
  <c r="EG49" i="39"/>
  <c r="EA49" i="39"/>
  <c r="EE49" i="39"/>
  <c r="EF49" i="39"/>
  <c r="DY49" i="39"/>
  <c r="EB49" i="39"/>
  <c r="DF22" i="52"/>
  <c r="DF21" i="52"/>
  <c r="DF23" i="52"/>
  <c r="EP22" i="51"/>
  <c r="EP23" i="51"/>
  <c r="EP24" i="51"/>
  <c r="CK23" i="52"/>
  <c r="CK22" i="52"/>
  <c r="CK21" i="52"/>
  <c r="DS22" i="52"/>
  <c r="DS23" i="52"/>
  <c r="DS21" i="52"/>
  <c r="DA23" i="51"/>
  <c r="DA24" i="51"/>
  <c r="DA22" i="51"/>
  <c r="EY21" i="52"/>
  <c r="EY22" i="52"/>
  <c r="EY23" i="52"/>
  <c r="EC23" i="52"/>
  <c r="EC22" i="52"/>
  <c r="EC21" i="52"/>
  <c r="DG21" i="52"/>
  <c r="DG22" i="52"/>
  <c r="DG23" i="52"/>
  <c r="FN23" i="52"/>
  <c r="FN21" i="52"/>
  <c r="FN22" i="52"/>
  <c r="DM24" i="51"/>
  <c r="DM23" i="51"/>
  <c r="DM22" i="51"/>
  <c r="EP21" i="52"/>
  <c r="EP22" i="52"/>
  <c r="EP23" i="52"/>
  <c r="FJ22" i="51"/>
  <c r="FJ23" i="51"/>
  <c r="FJ24" i="51"/>
  <c r="FC23" i="51"/>
  <c r="FC24" i="51"/>
  <c r="FC22" i="51"/>
  <c r="DA23" i="52"/>
  <c r="DA22" i="52"/>
  <c r="DA21" i="52"/>
  <c r="EN22" i="51"/>
  <c r="EN24" i="51"/>
  <c r="EN23" i="51"/>
  <c r="CQ22" i="51"/>
  <c r="CQ23" i="51"/>
  <c r="CQ24" i="51"/>
  <c r="FG22" i="51"/>
  <c r="FG23" i="51"/>
  <c r="FG24" i="51"/>
  <c r="EV24" i="51"/>
  <c r="EV23" i="51"/>
  <c r="EV22" i="51"/>
  <c r="FK22" i="51"/>
  <c r="FK23" i="51"/>
  <c r="FK24" i="51"/>
  <c r="CS22" i="51"/>
  <c r="CS23" i="51"/>
  <c r="CS24" i="51"/>
  <c r="DT23" i="51"/>
  <c r="DT24" i="51"/>
  <c r="DT22" i="51"/>
  <c r="DN22" i="51"/>
  <c r="DN23" i="51"/>
  <c r="DN24" i="51"/>
  <c r="DP21" i="52"/>
  <c r="DP23" i="52"/>
  <c r="DP22" i="52"/>
  <c r="ES22" i="51"/>
  <c r="ES23" i="51"/>
  <c r="ES24" i="51"/>
  <c r="ER21" i="52"/>
  <c r="ER22" i="52"/>
  <c r="ER23" i="52"/>
  <c r="DK23" i="51"/>
  <c r="DK24" i="51"/>
  <c r="DK22" i="51"/>
  <c r="EJ23" i="52"/>
  <c r="EJ21" i="52"/>
  <c r="EJ22" i="52"/>
  <c r="CN23" i="51"/>
  <c r="CN24" i="51"/>
  <c r="CN22" i="51"/>
  <c r="DH22" i="52"/>
  <c r="DH23" i="52"/>
  <c r="DH21" i="52"/>
  <c r="FD22" i="52"/>
  <c r="FD23" i="52"/>
  <c r="FD21" i="52"/>
  <c r="CX22" i="51"/>
  <c r="CX23" i="51"/>
  <c r="CX24" i="51"/>
  <c r="EM21" i="52"/>
  <c r="EM23" i="52"/>
  <c r="EM22" i="52"/>
  <c r="FM22" i="51"/>
  <c r="FM23" i="51"/>
  <c r="FM24" i="51"/>
  <c r="FB23" i="51"/>
  <c r="FB24" i="51"/>
  <c r="FB22" i="51"/>
  <c r="EU22" i="51"/>
  <c r="EU23" i="51"/>
  <c r="EU24" i="51"/>
  <c r="FH23" i="51"/>
  <c r="FH24" i="51"/>
  <c r="FH22" i="51"/>
  <c r="FO24" i="51"/>
  <c r="FO22" i="51"/>
  <c r="FO23" i="51"/>
  <c r="CO24" i="51"/>
  <c r="CO22" i="51"/>
  <c r="CO23" i="51"/>
  <c r="EZ22" i="51"/>
  <c r="EZ23" i="51"/>
  <c r="EZ24" i="51"/>
  <c r="CY22" i="51"/>
  <c r="CY23" i="51"/>
  <c r="CY24" i="51"/>
  <c r="CL22" i="52"/>
  <c r="CL21" i="52"/>
  <c r="CL23" i="52"/>
  <c r="CV23" i="52"/>
  <c r="CV21" i="52"/>
  <c r="CV22" i="52"/>
  <c r="CU23" i="51"/>
  <c r="CU24" i="51"/>
  <c r="CU22" i="51"/>
  <c r="EE23" i="52"/>
  <c r="EE22" i="52"/>
  <c r="EE21" i="52"/>
  <c r="EH22" i="51"/>
  <c r="EH23" i="51"/>
  <c r="EH24" i="51"/>
  <c r="CT22" i="51"/>
  <c r="CT23" i="51"/>
  <c r="CT24" i="51"/>
  <c r="DR22" i="52"/>
  <c r="DR21" i="52"/>
  <c r="DR23" i="52"/>
  <c r="FI22" i="51"/>
  <c r="FI23" i="51"/>
  <c r="FI24" i="51"/>
  <c r="EB22" i="52"/>
  <c r="EB21" i="52"/>
  <c r="EB23" i="52"/>
  <c r="DM22" i="52"/>
  <c r="DM21" i="52"/>
  <c r="DM23" i="52"/>
  <c r="EN22" i="52"/>
  <c r="EN23" i="52"/>
  <c r="EN21" i="52"/>
  <c r="EV21" i="52"/>
  <c r="EV22" i="52"/>
  <c r="EV23" i="52"/>
  <c r="FF22" i="51"/>
  <c r="FF24" i="51"/>
  <c r="FF23" i="51"/>
  <c r="DT21" i="52"/>
  <c r="DT22" i="52"/>
  <c r="DT23" i="52"/>
  <c r="CJ24" i="51"/>
  <c r="CJ22" i="51"/>
  <c r="CJ23" i="51"/>
  <c r="DN21" i="52"/>
  <c r="DN23" i="52"/>
  <c r="DN22" i="52"/>
  <c r="FA24" i="51"/>
  <c r="FA22" i="51"/>
  <c r="FA23" i="51"/>
  <c r="EL24" i="51"/>
  <c r="EL22" i="51"/>
  <c r="EL23" i="51"/>
  <c r="FL23" i="51"/>
  <c r="FL24" i="51"/>
  <c r="FL22" i="51"/>
  <c r="DK21" i="52"/>
  <c r="DK22" i="52"/>
  <c r="DK23" i="52"/>
  <c r="DO24" i="51"/>
  <c r="DO22" i="51"/>
  <c r="DO23" i="51"/>
  <c r="CN22" i="52"/>
  <c r="CN21" i="52"/>
  <c r="CN23" i="52"/>
  <c r="FQ24" i="51"/>
  <c r="FQ22" i="51"/>
  <c r="FQ23" i="51"/>
  <c r="EG22" i="51"/>
  <c r="EG23" i="51"/>
  <c r="EG24" i="51"/>
  <c r="CX21" i="52"/>
  <c r="CX23" i="52"/>
  <c r="CX22" i="52"/>
  <c r="DX22" i="51"/>
  <c r="DX23" i="51"/>
  <c r="DX24" i="51"/>
  <c r="FM21" i="52"/>
  <c r="FM23" i="52"/>
  <c r="FM22" i="52"/>
  <c r="FB23" i="52"/>
  <c r="FB22" i="52"/>
  <c r="FB21" i="52"/>
  <c r="EU23" i="52"/>
  <c r="EU22" i="52"/>
  <c r="EU21" i="52"/>
  <c r="FH21" i="52"/>
  <c r="FH23" i="52"/>
  <c r="FH22" i="52"/>
  <c r="FO21" i="52"/>
  <c r="FO22" i="52"/>
  <c r="FO23" i="52"/>
  <c r="CO21" i="52"/>
  <c r="CO23" i="52"/>
  <c r="CO22" i="52"/>
  <c r="EZ22" i="52"/>
  <c r="EZ21" i="52"/>
  <c r="EZ23" i="52"/>
  <c r="CY23" i="52"/>
  <c r="CY21" i="52"/>
  <c r="CY22" i="52"/>
  <c r="DL22" i="51"/>
  <c r="DL23" i="51"/>
  <c r="DL24" i="51"/>
  <c r="EQ22" i="51"/>
  <c r="EQ23" i="51"/>
  <c r="EQ24" i="51"/>
  <c r="CU21" i="52"/>
  <c r="CU22" i="52"/>
  <c r="CU23" i="52"/>
  <c r="DU23" i="51"/>
  <c r="DU24" i="51"/>
  <c r="DU22" i="51"/>
  <c r="EH23" i="52"/>
  <c r="EH21" i="52"/>
  <c r="EH22" i="52"/>
  <c r="CT23" i="52"/>
  <c r="CT22" i="52"/>
  <c r="CT21" i="52"/>
  <c r="FI23" i="52"/>
  <c r="FI22" i="52"/>
  <c r="FI21" i="52"/>
  <c r="FR22" i="51"/>
  <c r="FR23" i="51"/>
  <c r="FR24" i="51"/>
  <c r="FJ21" i="52"/>
  <c r="FJ23" i="52"/>
  <c r="FJ22" i="52"/>
  <c r="FP22" i="51"/>
  <c r="FP23" i="51"/>
  <c r="FP24" i="51"/>
  <c r="FC21" i="52"/>
  <c r="FC22" i="52"/>
  <c r="FC23" i="52"/>
  <c r="CQ21" i="52"/>
  <c r="CQ22" i="52"/>
  <c r="CQ23" i="52"/>
  <c r="FG23" i="52"/>
  <c r="FG21" i="52"/>
  <c r="FG22" i="52"/>
  <c r="FK22" i="52"/>
  <c r="FK23" i="52"/>
  <c r="FK21" i="52"/>
  <c r="CS22" i="52"/>
  <c r="CS21" i="52"/>
  <c r="CS23" i="52"/>
  <c r="EX24" i="51"/>
  <c r="EX22" i="51"/>
  <c r="EX23" i="51"/>
  <c r="ES23" i="52"/>
  <c r="ES22" i="52"/>
  <c r="ES21" i="52"/>
  <c r="DF23" i="51"/>
  <c r="DF24" i="51"/>
  <c r="DF22" i="51"/>
  <c r="FR23" i="52"/>
  <c r="FR22" i="52"/>
  <c r="FR21" i="52"/>
  <c r="CK22" i="51"/>
  <c r="CK23" i="51"/>
  <c r="CK24" i="51"/>
  <c r="DS22" i="51"/>
  <c r="DS23" i="51"/>
  <c r="DS24" i="51"/>
  <c r="FP22" i="52"/>
  <c r="FP21" i="52"/>
  <c r="FP23" i="52"/>
  <c r="EY24" i="51"/>
  <c r="EY22" i="51"/>
  <c r="EY23" i="51"/>
  <c r="DV23" i="51"/>
  <c r="DV24" i="51"/>
  <c r="DV22" i="51"/>
  <c r="EC22" i="51"/>
  <c r="EC23" i="51"/>
  <c r="EC24" i="51"/>
  <c r="DQ22" i="51"/>
  <c r="DQ23" i="51"/>
  <c r="DQ24" i="51"/>
  <c r="DG22" i="51"/>
  <c r="DG23" i="51"/>
  <c r="DG24" i="51"/>
  <c r="EK24" i="51"/>
  <c r="EK22" i="51"/>
  <c r="EK23" i="51"/>
  <c r="FN22" i="51"/>
  <c r="FN24" i="51"/>
  <c r="FN23" i="51"/>
  <c r="CR22" i="51"/>
  <c r="CR23" i="51"/>
  <c r="CR24" i="51"/>
  <c r="FF21" i="52"/>
  <c r="FF22" i="52"/>
  <c r="FF23" i="52"/>
  <c r="EX23" i="52"/>
  <c r="EX21" i="52"/>
  <c r="EX22" i="52"/>
  <c r="EI24" i="51"/>
  <c r="EI22" i="51"/>
  <c r="EI23" i="51"/>
  <c r="CJ21" i="52"/>
  <c r="CJ23" i="52"/>
  <c r="CJ22" i="52"/>
  <c r="FA22" i="52"/>
  <c r="FA21" i="52"/>
  <c r="FA23" i="52"/>
  <c r="EL23" i="52"/>
  <c r="EL22" i="52"/>
  <c r="EL21" i="52"/>
  <c r="DC24" i="51"/>
  <c r="DC22" i="51"/>
  <c r="DC23" i="51"/>
  <c r="FL21" i="52"/>
  <c r="FL22" i="52"/>
  <c r="FL23" i="52"/>
  <c r="DO23" i="52"/>
  <c r="DO21" i="52"/>
  <c r="DO22" i="52"/>
  <c r="ET23" i="51"/>
  <c r="ET24" i="51"/>
  <c r="ET22" i="51"/>
  <c r="FQ22" i="52"/>
  <c r="FQ21" i="52"/>
  <c r="FQ23" i="52"/>
  <c r="FS23" i="51"/>
  <c r="FS24" i="51"/>
  <c r="FS22" i="51"/>
  <c r="EG21" i="52"/>
  <c r="EG23" i="52"/>
  <c r="EG22" i="52"/>
  <c r="DI22" i="51"/>
  <c r="DI23" i="51"/>
  <c r="DI24" i="51"/>
  <c r="DX22" i="52"/>
  <c r="DX23" i="52"/>
  <c r="DX21" i="52"/>
  <c r="EF22" i="51"/>
  <c r="EF23" i="51"/>
  <c r="EF24" i="51"/>
  <c r="CP23" i="51"/>
  <c r="CP24" i="51"/>
  <c r="CP22" i="51"/>
  <c r="FT22" i="51"/>
  <c r="FT23" i="51"/>
  <c r="FT24" i="51"/>
  <c r="DJ22" i="51"/>
  <c r="DJ23" i="51"/>
  <c r="DJ24" i="51"/>
  <c r="EW22" i="51"/>
  <c r="EW23" i="51"/>
  <c r="EW24" i="51"/>
  <c r="ED22" i="51"/>
  <c r="ED23" i="51"/>
  <c r="ED24" i="51"/>
  <c r="DB24" i="51"/>
  <c r="DB22" i="51"/>
  <c r="DB23" i="51"/>
  <c r="EO23" i="51"/>
  <c r="EO24" i="51"/>
  <c r="EO22" i="51"/>
  <c r="CM24" i="51"/>
  <c r="CM22" i="51"/>
  <c r="CM23" i="51"/>
  <c r="DL23" i="52"/>
  <c r="DL22" i="52"/>
  <c r="DL21" i="52"/>
  <c r="DD23" i="51"/>
  <c r="DD24" i="51"/>
  <c r="DD22" i="51"/>
  <c r="CW23" i="51"/>
  <c r="CW24" i="51"/>
  <c r="CW22" i="51"/>
  <c r="EQ22" i="52"/>
  <c r="EQ21" i="52"/>
  <c r="EQ23" i="52"/>
  <c r="CZ24" i="51"/>
  <c r="CZ22" i="51"/>
  <c r="CZ23" i="51"/>
  <c r="DW23" i="51"/>
  <c r="DW24" i="51"/>
  <c r="DW22" i="51"/>
  <c r="DU21" i="52"/>
  <c r="DU23" i="52"/>
  <c r="DU22" i="52"/>
  <c r="FE23" i="51"/>
  <c r="FE24" i="51"/>
  <c r="FE22" i="51"/>
  <c r="FU23" i="51"/>
  <c r="FU24" i="51"/>
  <c r="FU22" i="51"/>
  <c r="DE22" i="51"/>
  <c r="DE23" i="51"/>
  <c r="DE24" i="51"/>
  <c r="DV22" i="52"/>
  <c r="DV21" i="52"/>
  <c r="DV23" i="52"/>
  <c r="DQ23" i="52"/>
  <c r="DQ22" i="52"/>
  <c r="DQ21" i="52"/>
  <c r="EK22" i="52"/>
  <c r="EK21" i="52"/>
  <c r="EK23" i="52"/>
  <c r="CR22" i="52"/>
  <c r="CR21" i="52"/>
  <c r="CR23" i="52"/>
  <c r="EI21" i="52"/>
  <c r="EI23" i="52"/>
  <c r="EI22" i="52"/>
  <c r="DP24" i="51"/>
  <c r="DP22" i="51"/>
  <c r="DP23" i="51"/>
  <c r="ER22" i="51"/>
  <c r="ER23" i="51"/>
  <c r="ER24" i="51"/>
  <c r="DC22" i="52"/>
  <c r="DC23" i="52"/>
  <c r="DC21" i="52"/>
  <c r="EJ23" i="51"/>
  <c r="EJ24" i="51"/>
  <c r="EJ22" i="51"/>
  <c r="DH22" i="51"/>
  <c r="DH23" i="51"/>
  <c r="DH24" i="51"/>
  <c r="ET21" i="52"/>
  <c r="ET23" i="52"/>
  <c r="ET22" i="52"/>
  <c r="FD24" i="51"/>
  <c r="FD22" i="51"/>
  <c r="FD23" i="51"/>
  <c r="FS21" i="52"/>
  <c r="FS22" i="52"/>
  <c r="FS23" i="52"/>
  <c r="EM23" i="51"/>
  <c r="EM24" i="51"/>
  <c r="EM22" i="51"/>
  <c r="DI22" i="52"/>
  <c r="DI21" i="52"/>
  <c r="DI23" i="52"/>
  <c r="EF22" i="52"/>
  <c r="EF21" i="52"/>
  <c r="EF23" i="52"/>
  <c r="CP22" i="52"/>
  <c r="CP21" i="52"/>
  <c r="CP23" i="52"/>
  <c r="FT22" i="52"/>
  <c r="FT23" i="52"/>
  <c r="FT21" i="52"/>
  <c r="DJ23" i="52"/>
  <c r="DJ22" i="52"/>
  <c r="DJ21" i="52"/>
  <c r="EW21" i="52"/>
  <c r="EW23" i="52"/>
  <c r="EW22" i="52"/>
  <c r="ED21" i="52"/>
  <c r="ED22" i="52"/>
  <c r="ED23" i="52"/>
  <c r="DB22" i="52"/>
  <c r="DB21" i="52"/>
  <c r="DB23" i="52"/>
  <c r="EO22" i="52"/>
  <c r="EO21" i="52"/>
  <c r="EO23" i="52"/>
  <c r="CM22" i="52"/>
  <c r="CM23" i="52"/>
  <c r="CM21" i="52"/>
  <c r="CL24" i="51"/>
  <c r="CL22" i="51"/>
  <c r="CL23" i="51"/>
  <c r="DD21" i="52"/>
  <c r="DD23" i="52"/>
  <c r="DD22" i="52"/>
  <c r="CW22" i="52"/>
  <c r="CW21" i="52"/>
  <c r="CW23" i="52"/>
  <c r="CV22" i="51"/>
  <c r="CV23" i="51"/>
  <c r="CV24" i="51"/>
  <c r="CZ21" i="52"/>
  <c r="CZ23" i="52"/>
  <c r="CZ22" i="52"/>
  <c r="DW21" i="52"/>
  <c r="DW23" i="52"/>
  <c r="DW22" i="52"/>
  <c r="EE22" i="51"/>
  <c r="EE23" i="51"/>
  <c r="EE24" i="51"/>
  <c r="FE22" i="52"/>
  <c r="FE21" i="52"/>
  <c r="FE23" i="52"/>
  <c r="DR24" i="51"/>
  <c r="DR22" i="51"/>
  <c r="DR23" i="51"/>
  <c r="FU22" i="52"/>
  <c r="FU21" i="52"/>
  <c r="FU23" i="52"/>
  <c r="EB24" i="51"/>
  <c r="EB22" i="51"/>
  <c r="EB23" i="51"/>
  <c r="DE21" i="52"/>
  <c r="DE23" i="52"/>
  <c r="DE22" i="52"/>
  <c r="FV21" i="52"/>
  <c r="FV22" i="52"/>
  <c r="FV23" i="52"/>
  <c r="FW21" i="52"/>
  <c r="FW22" i="52"/>
  <c r="FW23" i="52"/>
  <c r="EA22" i="52"/>
  <c r="EA21" i="52"/>
  <c r="EA23" i="52"/>
  <c r="EA22" i="51"/>
  <c r="EA23" i="51"/>
  <c r="EA24" i="51"/>
  <c r="DZ22" i="52"/>
  <c r="DZ21" i="52"/>
  <c r="DZ23" i="52"/>
  <c r="DZ22" i="51"/>
  <c r="DZ24" i="51"/>
  <c r="DZ23" i="51"/>
  <c r="DY22" i="51"/>
  <c r="DY24" i="51"/>
  <c r="DY23" i="51"/>
  <c r="DY21" i="52"/>
  <c r="DY22" i="52"/>
  <c r="DY23" i="52"/>
  <c r="FV23" i="51"/>
  <c r="FV22" i="51"/>
  <c r="FV24" i="51"/>
  <c r="FW22" i="51"/>
  <c r="FW23" i="51"/>
  <c r="FW24" i="51"/>
  <c r="S27" i="63"/>
  <c r="S34" i="64" s="1"/>
  <c r="J21" i="93" l="1"/>
  <c r="P22" i="51" l="1"/>
  <c r="Q22" i="51"/>
  <c r="R22" i="51"/>
  <c r="S22" i="51"/>
  <c r="T22" i="51"/>
  <c r="U22" i="51"/>
  <c r="V22" i="51"/>
  <c r="W22" i="51"/>
  <c r="X22" i="51"/>
  <c r="Y22" i="51"/>
  <c r="Z22" i="51"/>
  <c r="AA22" i="51"/>
  <c r="AB22" i="51"/>
  <c r="AC22" i="51"/>
  <c r="AD22" i="51"/>
  <c r="AE22" i="51"/>
  <c r="AF22" i="51"/>
  <c r="AG22" i="51"/>
  <c r="AH22" i="51"/>
  <c r="AI22" i="51"/>
  <c r="AJ22" i="51"/>
  <c r="AK22" i="51"/>
  <c r="AL22" i="51"/>
  <c r="AM22" i="51"/>
  <c r="AN22" i="51"/>
  <c r="AO22" i="51"/>
  <c r="AP22" i="51"/>
  <c r="AQ22" i="51"/>
  <c r="AR22" i="51"/>
  <c r="AS22" i="51"/>
  <c r="AT22" i="51"/>
  <c r="AU22" i="51"/>
  <c r="AV22" i="51"/>
  <c r="AW22" i="51"/>
  <c r="AX22" i="51"/>
  <c r="AY22" i="51"/>
  <c r="AZ22" i="51"/>
  <c r="BA22" i="51"/>
  <c r="P23" i="51"/>
  <c r="Q23" i="51"/>
  <c r="R23" i="51"/>
  <c r="S23" i="51"/>
  <c r="T23" i="51"/>
  <c r="U23" i="51"/>
  <c r="V23" i="51"/>
  <c r="W23" i="51"/>
  <c r="X23" i="51"/>
  <c r="Y23" i="51"/>
  <c r="Z23" i="51"/>
  <c r="AA23" i="51"/>
  <c r="AB23" i="51"/>
  <c r="AC23" i="51"/>
  <c r="AD23" i="51"/>
  <c r="AE23" i="51"/>
  <c r="AF23" i="51"/>
  <c r="AG23" i="51"/>
  <c r="AH23" i="51"/>
  <c r="AI23" i="51"/>
  <c r="AJ23" i="51"/>
  <c r="AK23" i="51"/>
  <c r="AL23" i="51"/>
  <c r="AM23" i="51"/>
  <c r="AN23" i="51"/>
  <c r="AO23" i="51"/>
  <c r="AP23" i="51"/>
  <c r="AQ23" i="51"/>
  <c r="AR23" i="51"/>
  <c r="AS23" i="51"/>
  <c r="AT23" i="51"/>
  <c r="AU23" i="51"/>
  <c r="AV23" i="51"/>
  <c r="AW23" i="51"/>
  <c r="AX23" i="51"/>
  <c r="AY23" i="51"/>
  <c r="AZ23" i="51"/>
  <c r="BA23" i="51"/>
  <c r="P24" i="51"/>
  <c r="P57" i="51" s="1"/>
  <c r="Q24" i="51"/>
  <c r="R24" i="51"/>
  <c r="S24" i="51"/>
  <c r="S57" i="51" s="1"/>
  <c r="T24" i="51"/>
  <c r="T57" i="51" s="1"/>
  <c r="U24" i="51"/>
  <c r="V24" i="51"/>
  <c r="W24" i="51"/>
  <c r="W57" i="51" s="1"/>
  <c r="X24" i="51"/>
  <c r="X57" i="51" s="1"/>
  <c r="Y24" i="51"/>
  <c r="Z24" i="51"/>
  <c r="AA24" i="51"/>
  <c r="AA57" i="51" s="1"/>
  <c r="AB24" i="51"/>
  <c r="AB57" i="51" s="1"/>
  <c r="AC24" i="51"/>
  <c r="AD24" i="51"/>
  <c r="AE24" i="51"/>
  <c r="AE57" i="51" s="1"/>
  <c r="AF24" i="51"/>
  <c r="AF57" i="51" s="1"/>
  <c r="AG24" i="51"/>
  <c r="AH24" i="51"/>
  <c r="AI24" i="51"/>
  <c r="AI57" i="51" s="1"/>
  <c r="AJ24" i="51"/>
  <c r="AJ57" i="51" s="1"/>
  <c r="AK24" i="51"/>
  <c r="AL24" i="51"/>
  <c r="AM24" i="51"/>
  <c r="AM57" i="51" s="1"/>
  <c r="AN24" i="51"/>
  <c r="AN57" i="51" s="1"/>
  <c r="AO24" i="51"/>
  <c r="AP24" i="51"/>
  <c r="AQ24" i="51"/>
  <c r="AQ57" i="51" s="1"/>
  <c r="AR24" i="51"/>
  <c r="AR57" i="51" s="1"/>
  <c r="AS24" i="51"/>
  <c r="AT24" i="51"/>
  <c r="AU24" i="51"/>
  <c r="AU57" i="51" s="1"/>
  <c r="AV24" i="51"/>
  <c r="AV57" i="51" s="1"/>
  <c r="AW24" i="51"/>
  <c r="AX24" i="51"/>
  <c r="AY24" i="51"/>
  <c r="AY57" i="51" s="1"/>
  <c r="AZ24" i="51"/>
  <c r="AZ57" i="51" s="1"/>
  <c r="BA24" i="51"/>
  <c r="BC57" i="51"/>
  <c r="BD57" i="51"/>
  <c r="BG57" i="51"/>
  <c r="BH57" i="51"/>
  <c r="BI57" i="51"/>
  <c r="BJ57" i="51"/>
  <c r="BK57" i="51"/>
  <c r="BL57" i="51"/>
  <c r="BM57" i="51"/>
  <c r="BN57" i="51"/>
  <c r="BO57" i="51"/>
  <c r="BP57" i="51"/>
  <c r="BQ57" i="51"/>
  <c r="BR57" i="51"/>
  <c r="BS57" i="51"/>
  <c r="BT57" i="51"/>
  <c r="BU57" i="51"/>
  <c r="BV57" i="51"/>
  <c r="BW57" i="51"/>
  <c r="BX57" i="51"/>
  <c r="BY57" i="51"/>
  <c r="BZ57" i="51"/>
  <c r="CA57" i="51"/>
  <c r="CB57" i="51"/>
  <c r="CC57" i="51"/>
  <c r="CD57" i="51"/>
  <c r="CE57" i="51"/>
  <c r="CF57" i="51"/>
  <c r="CG57" i="51"/>
  <c r="CH57" i="51"/>
  <c r="CI57" i="51"/>
  <c r="CJ57" i="51"/>
  <c r="CK57" i="51"/>
  <c r="CL57" i="51"/>
  <c r="CM57" i="51"/>
  <c r="CN57" i="51"/>
  <c r="CO57" i="51"/>
  <c r="CP57" i="51"/>
  <c r="CQ57" i="51"/>
  <c r="CR57" i="51"/>
  <c r="CS57" i="51"/>
  <c r="CT57" i="51"/>
  <c r="CU57" i="51"/>
  <c r="CV57" i="51"/>
  <c r="CW57" i="51"/>
  <c r="CX57" i="51"/>
  <c r="CY57" i="51"/>
  <c r="CZ57" i="51"/>
  <c r="DA57" i="51"/>
  <c r="DB57" i="51"/>
  <c r="DC57" i="51"/>
  <c r="DD57" i="51"/>
  <c r="DE57" i="51"/>
  <c r="DF57" i="51"/>
  <c r="DG57" i="51"/>
  <c r="DH57" i="51"/>
  <c r="DI57" i="51"/>
  <c r="DJ57" i="51"/>
  <c r="DK57" i="51"/>
  <c r="DL57" i="51"/>
  <c r="DM57" i="51"/>
  <c r="DN57" i="51"/>
  <c r="DO57" i="51"/>
  <c r="DP57" i="51"/>
  <c r="DQ57" i="51"/>
  <c r="DR57" i="51"/>
  <c r="DS57" i="51"/>
  <c r="DT57" i="51"/>
  <c r="DU57" i="51"/>
  <c r="DV57" i="51"/>
  <c r="DW57" i="51"/>
  <c r="DX57" i="51"/>
  <c r="DY57" i="51"/>
  <c r="DZ57" i="51"/>
  <c r="EA57" i="51"/>
  <c r="EB57" i="51"/>
  <c r="EC57" i="51"/>
  <c r="ED57" i="51"/>
  <c r="EE57" i="51"/>
  <c r="EF57" i="51"/>
  <c r="EG57" i="51"/>
  <c r="EH57" i="51"/>
  <c r="EI57" i="51"/>
  <c r="EJ57" i="51"/>
  <c r="EK57" i="51"/>
  <c r="EL57" i="51"/>
  <c r="EM57" i="51"/>
  <c r="EN57" i="51"/>
  <c r="EO57" i="51"/>
  <c r="EP57" i="51"/>
  <c r="EQ57" i="51"/>
  <c r="ER57" i="51"/>
  <c r="ES57" i="51"/>
  <c r="ET57" i="51"/>
  <c r="EU57" i="51"/>
  <c r="EV57" i="51"/>
  <c r="EW57" i="51"/>
  <c r="EX57" i="51"/>
  <c r="EY57" i="51"/>
  <c r="EZ57" i="51"/>
  <c r="FA57" i="51"/>
  <c r="FB57" i="51"/>
  <c r="FC57" i="51"/>
  <c r="FD57" i="51"/>
  <c r="FE57" i="51"/>
  <c r="FF57" i="51"/>
  <c r="FG57" i="51"/>
  <c r="FH57" i="51"/>
  <c r="FI57" i="51"/>
  <c r="FJ57" i="51"/>
  <c r="FK57" i="51"/>
  <c r="FL57" i="51"/>
  <c r="FM57" i="51"/>
  <c r="FN57" i="51"/>
  <c r="FO57" i="51"/>
  <c r="FP57" i="51"/>
  <c r="FQ57" i="51"/>
  <c r="FR57" i="51"/>
  <c r="FS57" i="51"/>
  <c r="FT57" i="51"/>
  <c r="FU57" i="51"/>
  <c r="FV57" i="51"/>
  <c r="FW57" i="51"/>
  <c r="O23" i="51"/>
  <c r="O24" i="51"/>
  <c r="O57" i="51" s="1"/>
  <c r="O22" i="51"/>
  <c r="AT57" i="51" l="1"/>
  <c r="AL57" i="51"/>
  <c r="AD57" i="51"/>
  <c r="V57" i="51"/>
  <c r="AT56" i="51"/>
  <c r="AL56" i="51"/>
  <c r="AD56" i="51"/>
  <c r="V56" i="51"/>
  <c r="AW57" i="51"/>
  <c r="AO57" i="51"/>
  <c r="AG57" i="51"/>
  <c r="AY56" i="51"/>
  <c r="AY55" i="51" s="1"/>
  <c r="AU56" i="51"/>
  <c r="AU55" i="51" s="1"/>
  <c r="AQ56" i="51"/>
  <c r="AQ55" i="51" s="1"/>
  <c r="AM56" i="51"/>
  <c r="AM55" i="51" s="1"/>
  <c r="AI56" i="51"/>
  <c r="AI55" i="51" s="1"/>
  <c r="AE56" i="51"/>
  <c r="AE55" i="51" s="1"/>
  <c r="AA56" i="51"/>
  <c r="AA55" i="51" s="1"/>
  <c r="W56" i="51"/>
  <c r="W55" i="51" s="1"/>
  <c r="S56" i="51"/>
  <c r="S55" i="51" s="1"/>
  <c r="AX57" i="51"/>
  <c r="AP57" i="51"/>
  <c r="AH57" i="51"/>
  <c r="Z57" i="51"/>
  <c r="R57" i="51"/>
  <c r="AX56" i="51"/>
  <c r="AP56" i="51"/>
  <c r="AH56" i="51"/>
  <c r="Z56" i="51"/>
  <c r="R56" i="51"/>
  <c r="BA57" i="51"/>
  <c r="AS57" i="51"/>
  <c r="AK57" i="51"/>
  <c r="AC57" i="51"/>
  <c r="Y57" i="51"/>
  <c r="U57" i="51"/>
  <c r="Q57" i="51"/>
  <c r="BA56" i="51"/>
  <c r="AW56" i="51"/>
  <c r="AS56" i="51"/>
  <c r="AO56" i="51"/>
  <c r="AK56" i="51"/>
  <c r="AG56" i="51"/>
  <c r="AC56" i="51"/>
  <c r="Y56" i="51"/>
  <c r="U56" i="51"/>
  <c r="Q56" i="51"/>
  <c r="AZ56" i="51"/>
  <c r="AZ55" i="51" s="1"/>
  <c r="AV56" i="51"/>
  <c r="AV55" i="51" s="1"/>
  <c r="AR56" i="51"/>
  <c r="AR55" i="51" s="1"/>
  <c r="AN56" i="51"/>
  <c r="AN55" i="51" s="1"/>
  <c r="AJ56" i="51"/>
  <c r="AJ55" i="51" s="1"/>
  <c r="AF56" i="51"/>
  <c r="AF55" i="51" s="1"/>
  <c r="AB56" i="51"/>
  <c r="AB55" i="51" s="1"/>
  <c r="X56" i="51"/>
  <c r="X55" i="51" s="1"/>
  <c r="T56" i="51"/>
  <c r="T55" i="51" s="1"/>
  <c r="P56" i="51"/>
  <c r="P55" i="51" s="1"/>
  <c r="O56" i="51"/>
  <c r="O55" i="51" s="1"/>
  <c r="BF57" i="51"/>
  <c r="FV56" i="51"/>
  <c r="FN56" i="51"/>
  <c r="FF56" i="51"/>
  <c r="ET56" i="51"/>
  <c r="EL56" i="51"/>
  <c r="ED56" i="51"/>
  <c r="DV56" i="51"/>
  <c r="DN56" i="51"/>
  <c r="DF56" i="51"/>
  <c r="CX56" i="51"/>
  <c r="CP56" i="51"/>
  <c r="CH56" i="51"/>
  <c r="CD56" i="51"/>
  <c r="BV56" i="51"/>
  <c r="BN56" i="51"/>
  <c r="BB56" i="51"/>
  <c r="FU56" i="51"/>
  <c r="FM56" i="51"/>
  <c r="FE56" i="51"/>
  <c r="EW56" i="51"/>
  <c r="EO56" i="51"/>
  <c r="EG56" i="51"/>
  <c r="DY56" i="51"/>
  <c r="DQ56" i="51"/>
  <c r="DI56" i="51"/>
  <c r="DA56" i="51"/>
  <c r="CS56" i="51"/>
  <c r="CK56" i="51"/>
  <c r="CC56" i="51"/>
  <c r="BU56" i="51"/>
  <c r="BI56" i="51"/>
  <c r="FW56" i="51"/>
  <c r="FS56" i="51"/>
  <c r="FO56" i="51"/>
  <c r="FK56" i="51"/>
  <c r="FG56" i="51"/>
  <c r="FC56" i="51"/>
  <c r="EY56" i="51"/>
  <c r="EU56" i="51"/>
  <c r="EQ56" i="51"/>
  <c r="EM56" i="51"/>
  <c r="EI56" i="51"/>
  <c r="EE56" i="51"/>
  <c r="EA56" i="51"/>
  <c r="DW56" i="51"/>
  <c r="DS56" i="51"/>
  <c r="DO56" i="51"/>
  <c r="DK56" i="51"/>
  <c r="DG56" i="51"/>
  <c r="DC56" i="51"/>
  <c r="CY56" i="51"/>
  <c r="CU56" i="51"/>
  <c r="CQ56" i="51"/>
  <c r="CM56" i="51"/>
  <c r="CI56" i="51"/>
  <c r="CE56" i="51"/>
  <c r="CA56" i="51"/>
  <c r="BW56" i="51"/>
  <c r="BS56" i="51"/>
  <c r="BO56" i="51"/>
  <c r="BK56" i="51"/>
  <c r="BG56" i="51"/>
  <c r="BC56" i="51"/>
  <c r="BC55" i="51" s="1"/>
  <c r="BB57" i="51"/>
  <c r="BB55" i="51" s="1"/>
  <c r="FR56" i="51"/>
  <c r="FJ56" i="51"/>
  <c r="FB56" i="51"/>
  <c r="EX56" i="51"/>
  <c r="EP56" i="51"/>
  <c r="EH56" i="51"/>
  <c r="DZ56" i="51"/>
  <c r="DR56" i="51"/>
  <c r="DJ56" i="51"/>
  <c r="DB56" i="51"/>
  <c r="CT56" i="51"/>
  <c r="CL56" i="51"/>
  <c r="BZ56" i="51"/>
  <c r="BR56" i="51"/>
  <c r="BJ56" i="51"/>
  <c r="BF56" i="51"/>
  <c r="BF55" i="51" s="1"/>
  <c r="BE57" i="51"/>
  <c r="FQ56" i="51"/>
  <c r="FI56" i="51"/>
  <c r="FA56" i="51"/>
  <c r="ES56" i="51"/>
  <c r="EK56" i="51"/>
  <c r="EC56" i="51"/>
  <c r="DU56" i="51"/>
  <c r="DM56" i="51"/>
  <c r="DE56" i="51"/>
  <c r="CW56" i="51"/>
  <c r="CO56" i="51"/>
  <c r="CG56" i="51"/>
  <c r="BY56" i="51"/>
  <c r="BQ56" i="51"/>
  <c r="BM56" i="51"/>
  <c r="BE56" i="51"/>
  <c r="BE55" i="51" s="1"/>
  <c r="FT56" i="51"/>
  <c r="FP56" i="51"/>
  <c r="FL56" i="51"/>
  <c r="FH56" i="51"/>
  <c r="FD56" i="51"/>
  <c r="EZ56" i="51"/>
  <c r="EV56" i="51"/>
  <c r="ER56" i="51"/>
  <c r="EN56" i="51"/>
  <c r="EJ56" i="51"/>
  <c r="EF56" i="51"/>
  <c r="EB56" i="51"/>
  <c r="DX56" i="51"/>
  <c r="DT56" i="51"/>
  <c r="DP56" i="51"/>
  <c r="DL56" i="51"/>
  <c r="DH56" i="51"/>
  <c r="DD56" i="51"/>
  <c r="CZ56" i="51"/>
  <c r="CV56" i="51"/>
  <c r="CR56" i="51"/>
  <c r="CN56" i="51"/>
  <c r="CJ56" i="51"/>
  <c r="CF56" i="51"/>
  <c r="CB56" i="51"/>
  <c r="BX56" i="51"/>
  <c r="BT56" i="51"/>
  <c r="BP56" i="51"/>
  <c r="BL56" i="51"/>
  <c r="BH56" i="51"/>
  <c r="BD56" i="51"/>
  <c r="BD55" i="51" s="1"/>
  <c r="BH55" i="51"/>
  <c r="FW55" i="51"/>
  <c r="FS55" i="51"/>
  <c r="FO55" i="51"/>
  <c r="FK55" i="51"/>
  <c r="FG55" i="51"/>
  <c r="FC55" i="51"/>
  <c r="EY55" i="51"/>
  <c r="EU55" i="51"/>
  <c r="EQ55" i="51"/>
  <c r="EM55" i="51"/>
  <c r="EI55" i="51"/>
  <c r="EE55" i="51"/>
  <c r="EA55" i="51"/>
  <c r="DW55" i="51"/>
  <c r="DS55" i="51"/>
  <c r="DO55" i="51"/>
  <c r="DK55" i="51"/>
  <c r="DG55" i="51"/>
  <c r="DC55" i="51"/>
  <c r="CY55" i="51"/>
  <c r="CU55" i="51"/>
  <c r="CQ55" i="51"/>
  <c r="CM55" i="51"/>
  <c r="CI55" i="51"/>
  <c r="CE55" i="51"/>
  <c r="CA55" i="51"/>
  <c r="BW55" i="51"/>
  <c r="BS55" i="51"/>
  <c r="BO55" i="51"/>
  <c r="BK55" i="51"/>
  <c r="FV55" i="51"/>
  <c r="FR55" i="51"/>
  <c r="FN55" i="51"/>
  <c r="FJ55" i="51"/>
  <c r="FF55" i="51"/>
  <c r="FB55" i="51"/>
  <c r="EX55" i="51"/>
  <c r="ET55" i="51"/>
  <c r="EP55" i="51"/>
  <c r="EL55" i="51"/>
  <c r="EH55" i="51"/>
  <c r="ED55" i="51"/>
  <c r="DZ55" i="51"/>
  <c r="DV55" i="51"/>
  <c r="DR55" i="51"/>
  <c r="DN55" i="51"/>
  <c r="DJ55" i="51"/>
  <c r="DF55" i="51"/>
  <c r="DB55" i="51"/>
  <c r="CX55" i="51"/>
  <c r="CT55" i="51"/>
  <c r="CP55" i="51"/>
  <c r="CL55" i="51"/>
  <c r="CH55" i="51"/>
  <c r="CD55" i="51"/>
  <c r="BZ55" i="51"/>
  <c r="BV55" i="51"/>
  <c r="BR55" i="51"/>
  <c r="BN55" i="51"/>
  <c r="BJ55" i="51"/>
  <c r="FU55" i="51"/>
  <c r="FQ55" i="51"/>
  <c r="FM55" i="51"/>
  <c r="FI55" i="51"/>
  <c r="FE55" i="51"/>
  <c r="FA55" i="51"/>
  <c r="EW55" i="51"/>
  <c r="ES55" i="51"/>
  <c r="EO55" i="51"/>
  <c r="EK55" i="51"/>
  <c r="EG55" i="51"/>
  <c r="EC55" i="51"/>
  <c r="DY55" i="51"/>
  <c r="DU55" i="51"/>
  <c r="DQ55" i="51"/>
  <c r="DM55" i="51"/>
  <c r="DI55" i="51"/>
  <c r="DE55" i="51"/>
  <c r="DA55" i="51"/>
  <c r="CW55" i="51"/>
  <c r="CS55" i="51"/>
  <c r="CO55" i="51"/>
  <c r="CK55" i="51"/>
  <c r="CG55" i="51"/>
  <c r="CC55" i="51"/>
  <c r="BY55" i="51"/>
  <c r="BU55" i="51"/>
  <c r="BQ55" i="51"/>
  <c r="BM55" i="51"/>
  <c r="BI55" i="51"/>
  <c r="FT55" i="51"/>
  <c r="FP55" i="51"/>
  <c r="FL55" i="51"/>
  <c r="FH55" i="51"/>
  <c r="FD55" i="51"/>
  <c r="EZ55" i="51"/>
  <c r="EV55" i="51"/>
  <c r="ER55" i="51"/>
  <c r="EN55" i="51"/>
  <c r="EJ55" i="51"/>
  <c r="EF55" i="51"/>
  <c r="EB55" i="51"/>
  <c r="DX55" i="51"/>
  <c r="DT55" i="51"/>
  <c r="DP55" i="51"/>
  <c r="DL55" i="51"/>
  <c r="DH55" i="51"/>
  <c r="DD55" i="51"/>
  <c r="CZ55" i="51"/>
  <c r="CV55" i="51"/>
  <c r="CR55" i="51"/>
  <c r="CN55" i="51"/>
  <c r="CJ55" i="51"/>
  <c r="CF55" i="51"/>
  <c r="CB55" i="51"/>
  <c r="BX55" i="51"/>
  <c r="BT55" i="51"/>
  <c r="BP55" i="51"/>
  <c r="BL55" i="51"/>
  <c r="FX5" i="73"/>
  <c r="P44" i="73"/>
  <c r="Q44" i="73"/>
  <c r="R44" i="73"/>
  <c r="S44" i="73"/>
  <c r="T44" i="73"/>
  <c r="U44" i="73"/>
  <c r="V44" i="73"/>
  <c r="W44" i="73"/>
  <c r="X44" i="73"/>
  <c r="Y44" i="73"/>
  <c r="Z44" i="73"/>
  <c r="AA44" i="73"/>
  <c r="AB44" i="73"/>
  <c r="AC44" i="73"/>
  <c r="AD44" i="73"/>
  <c r="AE44" i="73"/>
  <c r="AF44" i="73"/>
  <c r="AG44" i="73"/>
  <c r="AH44" i="73"/>
  <c r="AI44" i="73"/>
  <c r="AJ44" i="73"/>
  <c r="AK44" i="73"/>
  <c r="AL44" i="73"/>
  <c r="AM44" i="73"/>
  <c r="AN44" i="73"/>
  <c r="AO44" i="73"/>
  <c r="AP44" i="73"/>
  <c r="AQ44" i="73"/>
  <c r="AR44" i="73"/>
  <c r="AS44" i="73"/>
  <c r="AT44" i="73"/>
  <c r="AU44" i="73"/>
  <c r="AV44" i="73"/>
  <c r="AW44" i="73"/>
  <c r="AX44" i="73"/>
  <c r="AY44" i="73"/>
  <c r="AZ44" i="73"/>
  <c r="BA44" i="73"/>
  <c r="BB44" i="73"/>
  <c r="BC44" i="73"/>
  <c r="BD44" i="73"/>
  <c r="BE44" i="73"/>
  <c r="BF44" i="73"/>
  <c r="BG44" i="73"/>
  <c r="BH44" i="73"/>
  <c r="BI44" i="73"/>
  <c r="BJ44" i="73"/>
  <c r="BK44" i="73"/>
  <c r="BL44" i="73"/>
  <c r="BM44" i="73"/>
  <c r="BN44" i="73"/>
  <c r="BO44" i="73"/>
  <c r="BP44" i="73"/>
  <c r="BQ44" i="73"/>
  <c r="BR44" i="73"/>
  <c r="BS44" i="73"/>
  <c r="BT44" i="73"/>
  <c r="BU44" i="73"/>
  <c r="BV44" i="73"/>
  <c r="BW44" i="73"/>
  <c r="BX44" i="73"/>
  <c r="BY44" i="73"/>
  <c r="BZ44" i="73"/>
  <c r="CA44" i="73"/>
  <c r="CB44" i="73"/>
  <c r="CC44" i="73"/>
  <c r="CD44" i="73"/>
  <c r="CE44" i="73"/>
  <c r="CF44" i="73"/>
  <c r="CG44" i="73"/>
  <c r="CH44" i="73"/>
  <c r="CI44" i="73"/>
  <c r="CJ44" i="73"/>
  <c r="CK44" i="73"/>
  <c r="CL44" i="73"/>
  <c r="CM44" i="73"/>
  <c r="CN44" i="73"/>
  <c r="CO44" i="73"/>
  <c r="CP44" i="73"/>
  <c r="CQ44" i="73"/>
  <c r="CR44" i="73"/>
  <c r="CS44" i="73"/>
  <c r="CT44" i="73"/>
  <c r="CU44" i="73"/>
  <c r="CV44" i="73"/>
  <c r="CW44" i="73"/>
  <c r="CX44" i="73"/>
  <c r="CY44" i="73"/>
  <c r="CZ44" i="73"/>
  <c r="DA44" i="73"/>
  <c r="DB44" i="73"/>
  <c r="DC44" i="73"/>
  <c r="DD44" i="73"/>
  <c r="DE44" i="73"/>
  <c r="DF44" i="73"/>
  <c r="DG44" i="73"/>
  <c r="DH44" i="73"/>
  <c r="DI44" i="73"/>
  <c r="DJ44" i="73"/>
  <c r="DK44" i="73"/>
  <c r="DL44" i="73"/>
  <c r="DM44" i="73"/>
  <c r="DN44" i="73"/>
  <c r="DO44" i="73"/>
  <c r="DP44" i="73"/>
  <c r="DQ44" i="73"/>
  <c r="DR44" i="73"/>
  <c r="DS44" i="73"/>
  <c r="DT44" i="73"/>
  <c r="DU44" i="73"/>
  <c r="DV44" i="73"/>
  <c r="DW44" i="73"/>
  <c r="DX44" i="73"/>
  <c r="DY44" i="73"/>
  <c r="DZ44" i="73"/>
  <c r="EA44" i="73"/>
  <c r="EB44" i="73"/>
  <c r="EC44" i="73"/>
  <c r="ED44" i="73"/>
  <c r="EE44" i="73"/>
  <c r="EF44" i="73"/>
  <c r="EG44" i="73"/>
  <c r="EH44" i="73"/>
  <c r="EI44" i="73"/>
  <c r="EJ44" i="73"/>
  <c r="EK44" i="73"/>
  <c r="EL44" i="73"/>
  <c r="EM44" i="73"/>
  <c r="EN44" i="73"/>
  <c r="EO44" i="73"/>
  <c r="EP44" i="73"/>
  <c r="EQ44" i="73"/>
  <c r="ER44" i="73"/>
  <c r="ES44" i="73"/>
  <c r="ET44" i="73"/>
  <c r="EU44" i="73"/>
  <c r="EV44" i="73"/>
  <c r="EW44" i="73"/>
  <c r="EX44" i="73"/>
  <c r="EY44" i="73"/>
  <c r="EZ44" i="73"/>
  <c r="FA44" i="73"/>
  <c r="FB44" i="73"/>
  <c r="FC44" i="73"/>
  <c r="FD44" i="73"/>
  <c r="FE44" i="73"/>
  <c r="FF44" i="73"/>
  <c r="FG44" i="73"/>
  <c r="FH44" i="73"/>
  <c r="FI44" i="73"/>
  <c r="FJ44" i="73"/>
  <c r="FK44" i="73"/>
  <c r="FL44" i="73"/>
  <c r="FM44" i="73"/>
  <c r="FN44" i="73"/>
  <c r="FO44" i="73"/>
  <c r="FP44" i="73"/>
  <c r="FQ44" i="73"/>
  <c r="FR44" i="73"/>
  <c r="FS44" i="73"/>
  <c r="FT44" i="73"/>
  <c r="FU44" i="73"/>
  <c r="FV44" i="73"/>
  <c r="FW44" i="73"/>
  <c r="O44" i="73"/>
  <c r="AG55" i="51" l="1"/>
  <c r="AT55" i="51"/>
  <c r="AD55" i="51"/>
  <c r="V55" i="51"/>
  <c r="Y55" i="51"/>
  <c r="AH55" i="51"/>
  <c r="AK55" i="51"/>
  <c r="R55" i="51"/>
  <c r="AX55" i="51"/>
  <c r="Z55" i="51"/>
  <c r="Q55" i="51"/>
  <c r="AO55" i="51"/>
  <c r="BA55" i="51"/>
  <c r="AP55" i="51"/>
  <c r="AL55" i="51"/>
  <c r="AC55" i="51"/>
  <c r="AS55" i="51"/>
  <c r="AW55" i="51"/>
  <c r="U55" i="51"/>
  <c r="CI18" i="73"/>
  <c r="CI17" i="73"/>
  <c r="CI16" i="73"/>
  <c r="J21" i="85" l="1"/>
  <c r="FO82" i="73"/>
  <c r="FO81" i="73"/>
  <c r="FO80" i="73"/>
  <c r="FO78" i="73"/>
  <c r="FO77" i="73"/>
  <c r="FC82" i="73"/>
  <c r="FC81" i="73"/>
  <c r="FC80" i="73"/>
  <c r="FC78" i="73"/>
  <c r="FC77" i="73"/>
  <c r="EQ82" i="73"/>
  <c r="EQ81" i="73"/>
  <c r="EQ80" i="73"/>
  <c r="EQ78" i="73"/>
  <c r="EQ77" i="73"/>
  <c r="EE82" i="73"/>
  <c r="EE81" i="73"/>
  <c r="EE80" i="73"/>
  <c r="EE78" i="73"/>
  <c r="EE77" i="73"/>
  <c r="DS78" i="73"/>
  <c r="DS77" i="73"/>
  <c r="I25" i="97" l="1"/>
  <c r="I25" i="96"/>
  <c r="R9" i="96"/>
  <c r="R9" i="97"/>
  <c r="R10" i="97"/>
  <c r="R10" i="96"/>
  <c r="R23" i="97"/>
  <c r="R23" i="96"/>
  <c r="I8" i="96"/>
  <c r="I8" i="97"/>
  <c r="R24" i="97"/>
  <c r="R24" i="96"/>
  <c r="I9" i="97"/>
  <c r="I9" i="96"/>
  <c r="R25" i="96"/>
  <c r="R25" i="97"/>
  <c r="I24" i="96"/>
  <c r="I24" i="97"/>
  <c r="R8" i="97"/>
  <c r="R8" i="96"/>
  <c r="I10" i="97"/>
  <c r="I10" i="96"/>
  <c r="I23" i="97"/>
  <c r="I23" i="96"/>
  <c r="I8" i="85"/>
  <c r="I8" i="93"/>
  <c r="I25" i="85"/>
  <c r="I25" i="93"/>
  <c r="R24" i="85"/>
  <c r="R24" i="93"/>
  <c r="I9" i="93"/>
  <c r="R8" i="85"/>
  <c r="R8" i="93"/>
  <c r="R25" i="85"/>
  <c r="R25" i="93"/>
  <c r="I10" i="85"/>
  <c r="I10" i="93"/>
  <c r="R9" i="85"/>
  <c r="R9" i="93"/>
  <c r="I23" i="85"/>
  <c r="I23" i="93"/>
  <c r="I9" i="85"/>
  <c r="R10" i="85"/>
  <c r="R10" i="93"/>
  <c r="I24" i="85"/>
  <c r="I24" i="93"/>
  <c r="R23" i="85"/>
  <c r="R23" i="93"/>
  <c r="FT82" i="73"/>
  <c r="FT81" i="73"/>
  <c r="FT80" i="73"/>
  <c r="FT78" i="73"/>
  <c r="FT77" i="73"/>
  <c r="FL82" i="73"/>
  <c r="FH82" i="73"/>
  <c r="FL81" i="73"/>
  <c r="FH81" i="73"/>
  <c r="FL80" i="73"/>
  <c r="FH80" i="73"/>
  <c r="FL78" i="73"/>
  <c r="FH78" i="73"/>
  <c r="FL77" i="73"/>
  <c r="FH77" i="73"/>
  <c r="EZ82" i="73"/>
  <c r="EV82" i="73"/>
  <c r="EZ81" i="73"/>
  <c r="EV81" i="73"/>
  <c r="EZ80" i="73"/>
  <c r="EV80" i="73"/>
  <c r="EZ78" i="73"/>
  <c r="EV78" i="73"/>
  <c r="EZ77" i="73"/>
  <c r="EV77" i="73"/>
  <c r="EN82" i="73"/>
  <c r="EN81" i="73"/>
  <c r="EN80" i="73"/>
  <c r="EN78" i="73"/>
  <c r="EN77" i="73"/>
  <c r="DP78" i="73"/>
  <c r="DP77" i="73"/>
  <c r="EJ77" i="73"/>
  <c r="DX77" i="73"/>
  <c r="EB77" i="73"/>
  <c r="EJ82" i="73"/>
  <c r="EJ81" i="73"/>
  <c r="EJ80" i="73"/>
  <c r="EJ78" i="73"/>
  <c r="EB81" i="73"/>
  <c r="EB82" i="73"/>
  <c r="EB80" i="73"/>
  <c r="EB78" i="73"/>
  <c r="DX78" i="73"/>
  <c r="EA58" i="73"/>
  <c r="EA67" i="73" s="1"/>
  <c r="EB58" i="73"/>
  <c r="EB67" i="73" s="1"/>
  <c r="EC58" i="73"/>
  <c r="EC67" i="73" s="1"/>
  <c r="ED58" i="73"/>
  <c r="ED67" i="73" s="1"/>
  <c r="EE58" i="73"/>
  <c r="EE67" i="73" s="1"/>
  <c r="EF58" i="73"/>
  <c r="EF67" i="73" s="1"/>
  <c r="EG58" i="73"/>
  <c r="EG67" i="73" s="1"/>
  <c r="EH58" i="73"/>
  <c r="EH67" i="73" s="1"/>
  <c r="EI58" i="73"/>
  <c r="EI67" i="73" s="1"/>
  <c r="EJ58" i="73"/>
  <c r="EJ67" i="73" s="1"/>
  <c r="EK58" i="73"/>
  <c r="EK67" i="73" s="1"/>
  <c r="EL58" i="73"/>
  <c r="EL67" i="73" s="1"/>
  <c r="EM58" i="73"/>
  <c r="EM67" i="73" s="1"/>
  <c r="EN58" i="73"/>
  <c r="EN67" i="73" s="1"/>
  <c r="EO58" i="73"/>
  <c r="EO67" i="73" s="1"/>
  <c r="EP58" i="73"/>
  <c r="EP67" i="73" s="1"/>
  <c r="EQ58" i="73"/>
  <c r="EQ67" i="73" s="1"/>
  <c r="ER58" i="73"/>
  <c r="ER67" i="73" s="1"/>
  <c r="ES58" i="73"/>
  <c r="ES67" i="73" s="1"/>
  <c r="ET58" i="73"/>
  <c r="ET67" i="73" s="1"/>
  <c r="EU58" i="73"/>
  <c r="EU67" i="73" s="1"/>
  <c r="EV58" i="73"/>
  <c r="EV67" i="73" s="1"/>
  <c r="EW58" i="73"/>
  <c r="EW67" i="73" s="1"/>
  <c r="EX58" i="73"/>
  <c r="EX67" i="73" s="1"/>
  <c r="EY58" i="73"/>
  <c r="EY67" i="73" s="1"/>
  <c r="EZ58" i="73"/>
  <c r="EZ67" i="73" s="1"/>
  <c r="FA58" i="73"/>
  <c r="FA67" i="73" s="1"/>
  <c r="FB58" i="73"/>
  <c r="FB67" i="73" s="1"/>
  <c r="FC58" i="73"/>
  <c r="FC67" i="73" s="1"/>
  <c r="FD58" i="73"/>
  <c r="FD67" i="73" s="1"/>
  <c r="FE58" i="73"/>
  <c r="FE67" i="73" s="1"/>
  <c r="FF58" i="73"/>
  <c r="FF67" i="73" s="1"/>
  <c r="FG58" i="73"/>
  <c r="FG67" i="73" s="1"/>
  <c r="FH58" i="73"/>
  <c r="FH67" i="73" s="1"/>
  <c r="FI58" i="73"/>
  <c r="FI67" i="73" s="1"/>
  <c r="FJ58" i="73"/>
  <c r="FJ67" i="73" s="1"/>
  <c r="FK58" i="73"/>
  <c r="FK67" i="73" s="1"/>
  <c r="FL58" i="73"/>
  <c r="FL67" i="73" s="1"/>
  <c r="FM58" i="73"/>
  <c r="FM67" i="73" s="1"/>
  <c r="FN58" i="73"/>
  <c r="FN67" i="73" s="1"/>
  <c r="FO58" i="73"/>
  <c r="FO67" i="73" s="1"/>
  <c r="FP58" i="73"/>
  <c r="FP67" i="73" s="1"/>
  <c r="FQ58" i="73"/>
  <c r="FQ67" i="73" s="1"/>
  <c r="FR58" i="73"/>
  <c r="FR67" i="73" s="1"/>
  <c r="FS58" i="73"/>
  <c r="FS67" i="73" s="1"/>
  <c r="FT58" i="73"/>
  <c r="FT67" i="73" s="1"/>
  <c r="FU58" i="73"/>
  <c r="FU67" i="73" s="1"/>
  <c r="FV58" i="73"/>
  <c r="FV67" i="73" s="1"/>
  <c r="FW58" i="73"/>
  <c r="EA59" i="73"/>
  <c r="EB59" i="73"/>
  <c r="EC59" i="73"/>
  <c r="ED59" i="73"/>
  <c r="EE59" i="73"/>
  <c r="EF59" i="73"/>
  <c r="EG59" i="73"/>
  <c r="EH59" i="73"/>
  <c r="EI59" i="73"/>
  <c r="EJ59" i="73"/>
  <c r="EK59" i="73"/>
  <c r="EL59" i="73"/>
  <c r="EM59" i="73"/>
  <c r="EN59" i="73"/>
  <c r="EO59" i="73"/>
  <c r="EP59" i="73"/>
  <c r="EQ59" i="73"/>
  <c r="ER59" i="73"/>
  <c r="ES59" i="73"/>
  <c r="ET59" i="73"/>
  <c r="EU59" i="73"/>
  <c r="EV59" i="73"/>
  <c r="EW59" i="73"/>
  <c r="EX59" i="73"/>
  <c r="EY59" i="73"/>
  <c r="EZ59" i="73"/>
  <c r="FA59" i="73"/>
  <c r="FB59" i="73"/>
  <c r="FC59" i="73"/>
  <c r="FD59" i="73"/>
  <c r="FE59" i="73"/>
  <c r="FF59" i="73"/>
  <c r="FG59" i="73"/>
  <c r="FH59" i="73"/>
  <c r="FI59" i="73"/>
  <c r="FJ59" i="73"/>
  <c r="FK59" i="73"/>
  <c r="FL59" i="73"/>
  <c r="FM59" i="73"/>
  <c r="FN59" i="73"/>
  <c r="FO59" i="73"/>
  <c r="FP59" i="73"/>
  <c r="FQ59" i="73"/>
  <c r="FR59" i="73"/>
  <c r="FS59" i="73"/>
  <c r="FT59" i="73"/>
  <c r="FU59" i="73"/>
  <c r="FV59" i="73"/>
  <c r="FW59" i="73"/>
  <c r="EA60" i="73"/>
  <c r="EB60" i="73"/>
  <c r="EC60" i="73"/>
  <c r="ED60" i="73"/>
  <c r="EE60" i="73"/>
  <c r="EF60" i="73"/>
  <c r="EG60" i="73"/>
  <c r="EH60" i="73"/>
  <c r="EI60" i="73"/>
  <c r="EJ60" i="73"/>
  <c r="EK60" i="73"/>
  <c r="EL60" i="73"/>
  <c r="EM60" i="73"/>
  <c r="EN60" i="73"/>
  <c r="EO60" i="73"/>
  <c r="EP60" i="73"/>
  <c r="EQ60" i="73"/>
  <c r="ER60" i="73"/>
  <c r="ES60" i="73"/>
  <c r="ET60" i="73"/>
  <c r="EU60" i="73"/>
  <c r="EV60" i="73"/>
  <c r="EW60" i="73"/>
  <c r="EX60" i="73"/>
  <c r="EY60" i="73"/>
  <c r="EZ60" i="73"/>
  <c r="FA60" i="73"/>
  <c r="FB60" i="73"/>
  <c r="FC60" i="73"/>
  <c r="FD60" i="73"/>
  <c r="FE60" i="73"/>
  <c r="FF60" i="73"/>
  <c r="FG60" i="73"/>
  <c r="FH60" i="73"/>
  <c r="FI60" i="73"/>
  <c r="FJ60" i="73"/>
  <c r="FK60" i="73"/>
  <c r="FL60" i="73"/>
  <c r="FM60" i="73"/>
  <c r="FN60" i="73"/>
  <c r="FO60" i="73"/>
  <c r="FP60" i="73"/>
  <c r="FQ60" i="73"/>
  <c r="FR60" i="73"/>
  <c r="FS60" i="73"/>
  <c r="FT60" i="73"/>
  <c r="FU60" i="73"/>
  <c r="FV60" i="73"/>
  <c r="FW60" i="73"/>
  <c r="DZ58" i="73"/>
  <c r="DZ67" i="73" s="1"/>
  <c r="DZ59" i="73"/>
  <c r="DZ60" i="73"/>
  <c r="DY60" i="73"/>
  <c r="DY59" i="73"/>
  <c r="O68" i="73"/>
  <c r="O69" i="73"/>
  <c r="O67" i="73"/>
  <c r="F9" i="97" l="1"/>
  <c r="F9" i="96"/>
  <c r="F25" i="97"/>
  <c r="F25" i="96"/>
  <c r="O24" i="97"/>
  <c r="O24" i="96"/>
  <c r="L25" i="97"/>
  <c r="L25" i="96"/>
  <c r="L8" i="96"/>
  <c r="L8" i="97"/>
  <c r="O25" i="96"/>
  <c r="O25" i="97"/>
  <c r="L9" i="97"/>
  <c r="L9" i="96"/>
  <c r="U8" i="97"/>
  <c r="U8" i="96"/>
  <c r="L10" i="97"/>
  <c r="L10" i="96"/>
  <c r="O8" i="97"/>
  <c r="O8" i="96"/>
  <c r="F23" i="96"/>
  <c r="F23" i="97"/>
  <c r="O9" i="96"/>
  <c r="O9" i="97"/>
  <c r="U9" i="97"/>
  <c r="U9" i="96"/>
  <c r="L23" i="97"/>
  <c r="L23" i="96"/>
  <c r="U23" i="97"/>
  <c r="U23" i="96"/>
  <c r="F8" i="97"/>
  <c r="F8" i="96"/>
  <c r="O10" i="97"/>
  <c r="O10" i="96"/>
  <c r="F24" i="97"/>
  <c r="F24" i="96"/>
  <c r="O23" i="97"/>
  <c r="O23" i="96"/>
  <c r="U24" i="97"/>
  <c r="U24" i="96"/>
  <c r="F10" i="97"/>
  <c r="F10" i="96"/>
  <c r="U10" i="97"/>
  <c r="U10" i="96"/>
  <c r="L24" i="96"/>
  <c r="L24" i="97"/>
  <c r="U25" i="97"/>
  <c r="U25" i="96"/>
  <c r="F9" i="85"/>
  <c r="F9" i="93"/>
  <c r="L10" i="85"/>
  <c r="L10" i="93"/>
  <c r="O8" i="85"/>
  <c r="O8" i="93"/>
  <c r="F23" i="85"/>
  <c r="F23" i="93"/>
  <c r="F25" i="85"/>
  <c r="F25" i="93"/>
  <c r="O24" i="85"/>
  <c r="O24" i="93"/>
  <c r="O9" i="85"/>
  <c r="O9" i="93"/>
  <c r="U9" i="85"/>
  <c r="U9" i="93"/>
  <c r="L23" i="85"/>
  <c r="L23" i="93"/>
  <c r="L25" i="85"/>
  <c r="L25" i="93"/>
  <c r="U23" i="85"/>
  <c r="U23" i="93"/>
  <c r="F8" i="85"/>
  <c r="F8" i="93"/>
  <c r="L8" i="85"/>
  <c r="L8" i="93"/>
  <c r="O10" i="85"/>
  <c r="O10" i="93"/>
  <c r="F24" i="85"/>
  <c r="F24" i="93"/>
  <c r="O23" i="85"/>
  <c r="O23" i="93"/>
  <c r="O25" i="85"/>
  <c r="O25" i="93"/>
  <c r="U24" i="85"/>
  <c r="U24" i="93"/>
  <c r="FW67" i="73"/>
  <c r="F10" i="85"/>
  <c r="F10" i="93"/>
  <c r="L9" i="85"/>
  <c r="L9" i="93"/>
  <c r="U8" i="85"/>
  <c r="U8" i="93"/>
  <c r="U10" i="85"/>
  <c r="U10" i="93"/>
  <c r="L24" i="85"/>
  <c r="L24" i="93"/>
  <c r="U25" i="85"/>
  <c r="U25" i="93"/>
  <c r="FR68" i="73"/>
  <c r="FB68" i="73"/>
  <c r="FB69" i="73" s="1"/>
  <c r="EL68" i="73"/>
  <c r="EL69" i="73" s="1"/>
  <c r="EA68" i="73"/>
  <c r="EA69" i="73" s="1"/>
  <c r="FO68" i="73"/>
  <c r="FO69" i="73" s="1"/>
  <c r="FG68" i="73"/>
  <c r="FG69" i="73" s="1"/>
  <c r="EY68" i="73"/>
  <c r="EY69" i="73" s="1"/>
  <c r="EQ68" i="73"/>
  <c r="EQ69" i="73" s="1"/>
  <c r="FV68" i="73"/>
  <c r="FV69" i="73" s="1"/>
  <c r="FJ68" i="73"/>
  <c r="FJ69" i="73" s="1"/>
  <c r="FT68" i="73"/>
  <c r="FT69" i="73" s="1"/>
  <c r="FP68" i="73"/>
  <c r="FP69" i="73" s="1"/>
  <c r="FL68" i="73"/>
  <c r="FL69" i="73" s="1"/>
  <c r="FH68" i="73"/>
  <c r="FH69" i="73" s="1"/>
  <c r="FD68" i="73"/>
  <c r="FD69" i="73" s="1"/>
  <c r="EZ68" i="73"/>
  <c r="EZ69" i="73" s="1"/>
  <c r="EV68" i="73"/>
  <c r="EV69" i="73" s="1"/>
  <c r="ER68" i="73"/>
  <c r="ER69" i="73" s="1"/>
  <c r="EN68" i="73"/>
  <c r="EN69" i="73" s="1"/>
  <c r="EJ68" i="73"/>
  <c r="EJ69" i="73" s="1"/>
  <c r="EF68" i="73"/>
  <c r="EF69" i="73" s="1"/>
  <c r="EB68" i="73"/>
  <c r="EB69" i="73" s="1"/>
  <c r="FW68" i="73"/>
  <c r="EI68" i="73"/>
  <c r="EI69" i="73" s="1"/>
  <c r="FR69" i="73"/>
  <c r="DZ68" i="73"/>
  <c r="DZ69" i="73" s="1"/>
  <c r="FN68" i="73"/>
  <c r="FN69" i="73" s="1"/>
  <c r="FF68" i="73"/>
  <c r="FF69" i="73" s="1"/>
  <c r="EX68" i="73"/>
  <c r="EX69" i="73" s="1"/>
  <c r="ET68" i="73"/>
  <c r="ET69" i="73" s="1"/>
  <c r="EP68" i="73"/>
  <c r="EP69" i="73" s="1"/>
  <c r="EH68" i="73"/>
  <c r="EH69" i="73" s="1"/>
  <c r="ED68" i="73"/>
  <c r="ED69" i="73" s="1"/>
  <c r="FQ68" i="73"/>
  <c r="FQ69" i="73" s="1"/>
  <c r="FI68" i="73"/>
  <c r="FI69" i="73" s="1"/>
  <c r="FA68" i="73"/>
  <c r="FA69" i="73" s="1"/>
  <c r="EW68" i="73"/>
  <c r="EW69" i="73" s="1"/>
  <c r="EO68" i="73"/>
  <c r="EO69" i="73" s="1"/>
  <c r="EG68" i="73"/>
  <c r="EG69" i="73" s="1"/>
  <c r="FU68" i="73"/>
  <c r="FU69" i="73" s="1"/>
  <c r="FM68" i="73"/>
  <c r="FM69" i="73" s="1"/>
  <c r="FE68" i="73"/>
  <c r="FE69" i="73" s="1"/>
  <c r="ES68" i="73"/>
  <c r="ES69" i="73" s="1"/>
  <c r="EK68" i="73"/>
  <c r="EK69" i="73" s="1"/>
  <c r="EC68" i="73"/>
  <c r="EC69" i="73" s="1"/>
  <c r="FS68" i="73"/>
  <c r="FS69" i="73" s="1"/>
  <c r="FK68" i="73"/>
  <c r="FK69" i="73" s="1"/>
  <c r="FC68" i="73"/>
  <c r="FC69" i="73" s="1"/>
  <c r="EU68" i="73"/>
  <c r="EU69" i="73" s="1"/>
  <c r="EM68" i="73"/>
  <c r="EM69" i="73" s="1"/>
  <c r="EE68" i="73"/>
  <c r="EE69" i="73" s="1"/>
  <c r="DY58" i="73"/>
  <c r="DY67" i="73" s="1"/>
  <c r="DY68" i="73" s="1"/>
  <c r="DY69" i="73" s="1"/>
  <c r="DS55" i="73"/>
  <c r="DT55" i="73"/>
  <c r="DU55" i="73"/>
  <c r="DV55" i="73"/>
  <c r="DW55" i="73"/>
  <c r="DX55" i="73"/>
  <c r="DY55" i="73"/>
  <c r="DZ55" i="73"/>
  <c r="EA55" i="73"/>
  <c r="EB55" i="73"/>
  <c r="EC55" i="73"/>
  <c r="ED55" i="73"/>
  <c r="EE55" i="73"/>
  <c r="EF55" i="73"/>
  <c r="EG55" i="73"/>
  <c r="EH55" i="73"/>
  <c r="EI55" i="73"/>
  <c r="EJ55" i="73"/>
  <c r="EK55" i="73"/>
  <c r="EL55" i="73"/>
  <c r="EM55" i="73"/>
  <c r="EN55" i="73"/>
  <c r="EO55" i="73"/>
  <c r="EP55" i="73"/>
  <c r="EQ55" i="73"/>
  <c r="ER55" i="73"/>
  <c r="ES55" i="73"/>
  <c r="ET55" i="73"/>
  <c r="EU55" i="73"/>
  <c r="EV55" i="73"/>
  <c r="EW55" i="73"/>
  <c r="EX55" i="73"/>
  <c r="EY55" i="73"/>
  <c r="EZ55" i="73"/>
  <c r="FA55" i="73"/>
  <c r="FB55" i="73"/>
  <c r="FC55" i="73"/>
  <c r="FD55" i="73"/>
  <c r="FE55" i="73"/>
  <c r="FF55" i="73"/>
  <c r="FG55" i="73"/>
  <c r="FH55" i="73"/>
  <c r="FI55" i="73"/>
  <c r="FJ55" i="73"/>
  <c r="FK55" i="73"/>
  <c r="FL55" i="73"/>
  <c r="FM55" i="73"/>
  <c r="FN55" i="73"/>
  <c r="FO55" i="73"/>
  <c r="FP55" i="73"/>
  <c r="FQ55" i="73"/>
  <c r="FR55" i="73"/>
  <c r="FS55" i="73"/>
  <c r="FT55" i="73"/>
  <c r="FU55" i="73"/>
  <c r="FV55" i="73"/>
  <c r="FW55" i="73"/>
  <c r="DY37" i="39"/>
  <c r="DY38" i="52" s="1"/>
  <c r="DZ37" i="39"/>
  <c r="DZ38" i="52" s="1"/>
  <c r="EA37" i="39"/>
  <c r="EA38" i="52" s="1"/>
  <c r="EB37" i="39"/>
  <c r="EB38" i="52" s="1"/>
  <c r="EC37" i="39"/>
  <c r="EC38" i="52" s="1"/>
  <c r="ED37" i="39"/>
  <c r="ED38" i="52" s="1"/>
  <c r="EE37" i="39"/>
  <c r="EE38" i="52" s="1"/>
  <c r="EF37" i="39"/>
  <c r="EF38" i="52" s="1"/>
  <c r="EG37" i="39"/>
  <c r="EG38" i="52" s="1"/>
  <c r="EH37" i="39"/>
  <c r="EH38" i="52" s="1"/>
  <c r="EI37" i="39"/>
  <c r="EI38" i="52" s="1"/>
  <c r="EJ37" i="39"/>
  <c r="EJ38" i="52" s="1"/>
  <c r="EK37" i="39"/>
  <c r="EK38" i="52" s="1"/>
  <c r="EL37" i="39"/>
  <c r="EL38" i="52" s="1"/>
  <c r="EM37" i="39"/>
  <c r="EM38" i="52" s="1"/>
  <c r="EN37" i="39"/>
  <c r="EN38" i="52" s="1"/>
  <c r="EO37" i="39"/>
  <c r="EO38" i="52" s="1"/>
  <c r="EP37" i="39"/>
  <c r="EP38" i="52" s="1"/>
  <c r="EQ37" i="39"/>
  <c r="EQ38" i="52" s="1"/>
  <c r="ER37" i="39"/>
  <c r="ER38" i="52" s="1"/>
  <c r="ES37" i="39"/>
  <c r="ES38" i="52" s="1"/>
  <c r="ET37" i="39"/>
  <c r="ET38" i="52" s="1"/>
  <c r="EU37" i="39"/>
  <c r="EU38" i="52" s="1"/>
  <c r="EV37" i="39"/>
  <c r="EV38" i="52" s="1"/>
  <c r="EW37" i="39"/>
  <c r="EW38" i="52" s="1"/>
  <c r="EX37" i="39"/>
  <c r="EX38" i="52" s="1"/>
  <c r="EY37" i="39"/>
  <c r="EY38" i="52" s="1"/>
  <c r="EZ37" i="39"/>
  <c r="EZ38" i="52" s="1"/>
  <c r="FA37" i="39"/>
  <c r="FA38" i="52" s="1"/>
  <c r="FB37" i="39"/>
  <c r="FB38" i="52" s="1"/>
  <c r="FC37" i="39"/>
  <c r="FC38" i="52" s="1"/>
  <c r="FD37" i="39"/>
  <c r="FD38" i="52" s="1"/>
  <c r="FE37" i="39"/>
  <c r="FE38" i="52" s="1"/>
  <c r="FF37" i="39"/>
  <c r="FF38" i="52" s="1"/>
  <c r="FG37" i="39"/>
  <c r="FG38" i="52" s="1"/>
  <c r="FH37" i="39"/>
  <c r="FH38" i="52" s="1"/>
  <c r="FI37" i="39"/>
  <c r="FI38" i="52" s="1"/>
  <c r="FJ37" i="39"/>
  <c r="FJ38" i="52" s="1"/>
  <c r="FK37" i="39"/>
  <c r="FK38" i="52" s="1"/>
  <c r="FL37" i="39"/>
  <c r="FL38" i="52" s="1"/>
  <c r="FM37" i="39"/>
  <c r="FM38" i="52" s="1"/>
  <c r="FN37" i="39"/>
  <c r="FN38" i="52" s="1"/>
  <c r="FO37" i="39"/>
  <c r="FO38" i="52" s="1"/>
  <c r="FP37" i="39"/>
  <c r="FP38" i="52" s="1"/>
  <c r="FQ37" i="39"/>
  <c r="FQ38" i="52" s="1"/>
  <c r="FR37" i="39"/>
  <c r="FR38" i="52" s="1"/>
  <c r="FS37" i="39"/>
  <c r="FS38" i="52" s="1"/>
  <c r="FT37" i="39"/>
  <c r="FT38" i="52" s="1"/>
  <c r="FU37" i="39"/>
  <c r="FU38" i="52" s="1"/>
  <c r="FV37" i="39"/>
  <c r="FV38" i="52" s="1"/>
  <c r="FW37" i="39"/>
  <c r="FW38" i="52" s="1"/>
  <c r="FQ48" i="39" l="1"/>
  <c r="FQ47" i="39" s="1"/>
  <c r="FQ36" i="51"/>
  <c r="FI48" i="39"/>
  <c r="FI47" i="39" s="1"/>
  <c r="FI36" i="51"/>
  <c r="FA48" i="39"/>
  <c r="FA47" i="39" s="1"/>
  <c r="FA36" i="51"/>
  <c r="ES48" i="39"/>
  <c r="ES47" i="39" s="1"/>
  <c r="ES36" i="51"/>
  <c r="EK48" i="39"/>
  <c r="EK47" i="39" s="1"/>
  <c r="EK36" i="51"/>
  <c r="EC48" i="39"/>
  <c r="EC47" i="39" s="1"/>
  <c r="EC36" i="51"/>
  <c r="FT48" i="39"/>
  <c r="FT47" i="39" s="1"/>
  <c r="FT36" i="51"/>
  <c r="FL48" i="39"/>
  <c r="FL47" i="39" s="1"/>
  <c r="FL36" i="51"/>
  <c r="FD48" i="39"/>
  <c r="FD47" i="39" s="1"/>
  <c r="FD36" i="51"/>
  <c r="EV48" i="39"/>
  <c r="EV47" i="39" s="1"/>
  <c r="EV36" i="51"/>
  <c r="EN48" i="39"/>
  <c r="EN47" i="39" s="1"/>
  <c r="EN36" i="51"/>
  <c r="EF48" i="39"/>
  <c r="EF47" i="39" s="1"/>
  <c r="EF36" i="51"/>
  <c r="FW48" i="39"/>
  <c r="FW47" i="39" s="1"/>
  <c r="FW36" i="51"/>
  <c r="FO48" i="39"/>
  <c r="FO47" i="39" s="1"/>
  <c r="FO36" i="51"/>
  <c r="FK48" i="39"/>
  <c r="FK47" i="39" s="1"/>
  <c r="FK36" i="51"/>
  <c r="FC48" i="39"/>
  <c r="FC47" i="39" s="1"/>
  <c r="FC36" i="51"/>
  <c r="EU48" i="39"/>
  <c r="EU47" i="39" s="1"/>
  <c r="EU36" i="51"/>
  <c r="EM48" i="39"/>
  <c r="EM47" i="39" s="1"/>
  <c r="EM36" i="51"/>
  <c r="EI48" i="39"/>
  <c r="EI47" i="39" s="1"/>
  <c r="EI36" i="51"/>
  <c r="FV48" i="39"/>
  <c r="FV47" i="39" s="1"/>
  <c r="FV36" i="51"/>
  <c r="FR48" i="39"/>
  <c r="FR47" i="39" s="1"/>
  <c r="FR36" i="51"/>
  <c r="FN48" i="39"/>
  <c r="FN47" i="39" s="1"/>
  <c r="FN36" i="51"/>
  <c r="FJ48" i="39"/>
  <c r="FJ47" i="39" s="1"/>
  <c r="FJ36" i="51"/>
  <c r="FF48" i="39"/>
  <c r="FF47" i="39" s="1"/>
  <c r="FF36" i="51"/>
  <c r="FB48" i="39"/>
  <c r="FB47" i="39" s="1"/>
  <c r="FB36" i="51"/>
  <c r="EX48" i="39"/>
  <c r="EX47" i="39" s="1"/>
  <c r="EX36" i="51"/>
  <c r="ET48" i="39"/>
  <c r="ET47" i="39" s="1"/>
  <c r="ET36" i="51"/>
  <c r="EP48" i="39"/>
  <c r="EP47" i="39" s="1"/>
  <c r="EP36" i="51"/>
  <c r="EL48" i="39"/>
  <c r="EL47" i="39" s="1"/>
  <c r="EL36" i="51"/>
  <c r="EH48" i="39"/>
  <c r="EH47" i="39" s="1"/>
  <c r="EH36" i="51"/>
  <c r="ED48" i="39"/>
  <c r="ED47" i="39" s="1"/>
  <c r="ED36" i="51"/>
  <c r="DZ48" i="39"/>
  <c r="DZ47" i="39" s="1"/>
  <c r="DZ36" i="51"/>
  <c r="FU48" i="39"/>
  <c r="FU47" i="39" s="1"/>
  <c r="FU36" i="51"/>
  <c r="FM48" i="39"/>
  <c r="FM47" i="39" s="1"/>
  <c r="FM36" i="51"/>
  <c r="FE48" i="39"/>
  <c r="FE47" i="39" s="1"/>
  <c r="FE36" i="51"/>
  <c r="EW48" i="39"/>
  <c r="EW47" i="39" s="1"/>
  <c r="EW36" i="51"/>
  <c r="EO48" i="39"/>
  <c r="EO47" i="39" s="1"/>
  <c r="EO36" i="51"/>
  <c r="EG48" i="39"/>
  <c r="EG47" i="39" s="1"/>
  <c r="EG36" i="51"/>
  <c r="DY48" i="39"/>
  <c r="DY47" i="39" s="1"/>
  <c r="DY36" i="51"/>
  <c r="FP48" i="39"/>
  <c r="FP47" i="39" s="1"/>
  <c r="FP36" i="51"/>
  <c r="FH48" i="39"/>
  <c r="FH47" i="39" s="1"/>
  <c r="FH36" i="51"/>
  <c r="EZ48" i="39"/>
  <c r="EZ47" i="39" s="1"/>
  <c r="EZ36" i="51"/>
  <c r="ER48" i="39"/>
  <c r="ER47" i="39" s="1"/>
  <c r="ER36" i="51"/>
  <c r="EJ48" i="39"/>
  <c r="EJ47" i="39" s="1"/>
  <c r="EJ36" i="51"/>
  <c r="EB48" i="39"/>
  <c r="EB47" i="39" s="1"/>
  <c r="EB36" i="51"/>
  <c r="FS48" i="39"/>
  <c r="FS47" i="39" s="1"/>
  <c r="FS36" i="51"/>
  <c r="FG48" i="39"/>
  <c r="FG47" i="39" s="1"/>
  <c r="FG36" i="51"/>
  <c r="EY48" i="39"/>
  <c r="EY47" i="39" s="1"/>
  <c r="EY36" i="51"/>
  <c r="EQ48" i="39"/>
  <c r="EQ47" i="39" s="1"/>
  <c r="EQ36" i="51"/>
  <c r="EE48" i="39"/>
  <c r="EE47" i="39" s="1"/>
  <c r="EE36" i="51"/>
  <c r="EA48" i="39"/>
  <c r="EA47" i="39" s="1"/>
  <c r="EA36" i="51"/>
  <c r="FW69" i="73"/>
  <c r="DX23" i="73"/>
  <c r="DX45" i="73" s="1"/>
  <c r="DX46" i="73" s="1"/>
  <c r="DZ29" i="73"/>
  <c r="EA29" i="73"/>
  <c r="EB29" i="73"/>
  <c r="EC29" i="73"/>
  <c r="ED29" i="73"/>
  <c r="EE29" i="73"/>
  <c r="EF29" i="73"/>
  <c r="EG29" i="73"/>
  <c r="EH29" i="73"/>
  <c r="EI29" i="73"/>
  <c r="EJ29" i="73"/>
  <c r="EK29" i="73"/>
  <c r="EL29" i="73"/>
  <c r="EM29" i="73"/>
  <c r="EN29" i="73"/>
  <c r="EO29" i="73"/>
  <c r="EP29" i="73"/>
  <c r="EQ29" i="73"/>
  <c r="ER29" i="73"/>
  <c r="ES29" i="73"/>
  <c r="ET29" i="73"/>
  <c r="EU29" i="73"/>
  <c r="EV29" i="73"/>
  <c r="EW29" i="73"/>
  <c r="EX29" i="73"/>
  <c r="EY29" i="73"/>
  <c r="EZ29" i="73"/>
  <c r="FA29" i="73"/>
  <c r="FB29" i="73"/>
  <c r="FC29" i="73"/>
  <c r="FD29" i="73"/>
  <c r="FE29" i="73"/>
  <c r="FF29" i="73"/>
  <c r="FG29" i="73"/>
  <c r="FH29" i="73"/>
  <c r="FI29" i="73"/>
  <c r="FJ29" i="73"/>
  <c r="FK29" i="73"/>
  <c r="FL29" i="73"/>
  <c r="FM29" i="73"/>
  <c r="FN29" i="73"/>
  <c r="FO29" i="73"/>
  <c r="FP29" i="73"/>
  <c r="FQ29" i="73"/>
  <c r="FR29" i="73"/>
  <c r="FS29" i="73"/>
  <c r="FT29" i="73"/>
  <c r="FU29" i="73"/>
  <c r="FV29" i="73"/>
  <c r="FW29" i="73"/>
  <c r="DY29" i="73"/>
  <c r="DS37" i="39"/>
  <c r="DS38" i="52" s="1"/>
  <c r="DT37" i="39"/>
  <c r="DT38" i="52" s="1"/>
  <c r="DU37" i="39"/>
  <c r="DU38" i="52" s="1"/>
  <c r="DV37" i="39"/>
  <c r="DV38" i="52" s="1"/>
  <c r="DW37" i="39"/>
  <c r="DW38" i="52" s="1"/>
  <c r="DX37" i="39"/>
  <c r="DX38" i="52" s="1"/>
  <c r="FO23" i="73"/>
  <c r="FO45" i="73" s="1"/>
  <c r="FO46" i="73" s="1"/>
  <c r="FP23" i="73"/>
  <c r="FP45" i="73" s="1"/>
  <c r="FP46" i="73" s="1"/>
  <c r="FQ23" i="73"/>
  <c r="FQ45" i="73" s="1"/>
  <c r="FQ46" i="73" s="1"/>
  <c r="FR23" i="73"/>
  <c r="FR45" i="73" s="1"/>
  <c r="FR46" i="73" s="1"/>
  <c r="FS23" i="73"/>
  <c r="FS45" i="73" s="1"/>
  <c r="FS46" i="73" s="1"/>
  <c r="FT23" i="73"/>
  <c r="FT45" i="73" s="1"/>
  <c r="FT46" i="73" s="1"/>
  <c r="FU23" i="73"/>
  <c r="FU45" i="73" s="1"/>
  <c r="FU46" i="73" s="1"/>
  <c r="FV23" i="73"/>
  <c r="FV45" i="73" s="1"/>
  <c r="FV46" i="73" s="1"/>
  <c r="FW23" i="73"/>
  <c r="FW45" i="73" s="1"/>
  <c r="FW46" i="73" s="1"/>
  <c r="FP16" i="73"/>
  <c r="FQ16" i="73"/>
  <c r="FR16" i="73"/>
  <c r="FS16" i="73"/>
  <c r="FT16" i="73"/>
  <c r="FU16" i="73"/>
  <c r="FV16" i="73"/>
  <c r="FW16" i="73"/>
  <c r="FP17" i="73"/>
  <c r="FQ17" i="73"/>
  <c r="FR17" i="73"/>
  <c r="FS17" i="73"/>
  <c r="FT17" i="73"/>
  <c r="FU17" i="73"/>
  <c r="FV17" i="73"/>
  <c r="FW17" i="73"/>
  <c r="FP18" i="73"/>
  <c r="FQ18" i="73"/>
  <c r="FR18" i="73"/>
  <c r="FS18" i="73"/>
  <c r="FT18" i="73"/>
  <c r="FU18" i="73"/>
  <c r="FV18" i="73"/>
  <c r="FW18" i="73"/>
  <c r="FO16" i="73"/>
  <c r="FO17" i="73"/>
  <c r="FO18" i="73"/>
  <c r="FL23" i="73"/>
  <c r="FL45" i="73" s="1"/>
  <c r="FL46" i="73" s="1"/>
  <c r="FM23" i="73"/>
  <c r="FM45" i="73" s="1"/>
  <c r="FM46" i="73" s="1"/>
  <c r="FN23" i="73"/>
  <c r="FN45" i="73" s="1"/>
  <c r="FN46" i="73" s="1"/>
  <c r="FM16" i="73"/>
  <c r="FN16" i="73"/>
  <c r="FM17" i="73"/>
  <c r="FN17" i="73"/>
  <c r="FM18" i="73"/>
  <c r="FN18" i="73"/>
  <c r="FL16" i="73"/>
  <c r="FL17" i="73"/>
  <c r="FL18" i="73"/>
  <c r="FC23" i="73"/>
  <c r="FC45" i="73" s="1"/>
  <c r="FC46" i="73" s="1"/>
  <c r="FD23" i="73"/>
  <c r="FD45" i="73" s="1"/>
  <c r="FD46" i="73" s="1"/>
  <c r="FE23" i="73"/>
  <c r="FE45" i="73" s="1"/>
  <c r="FE46" i="73" s="1"/>
  <c r="FF23" i="73"/>
  <c r="FF45" i="73" s="1"/>
  <c r="FF46" i="73" s="1"/>
  <c r="FG23" i="73"/>
  <c r="FG45" i="73" s="1"/>
  <c r="FG46" i="73" s="1"/>
  <c r="FH23" i="73"/>
  <c r="FH45" i="73" s="1"/>
  <c r="FH46" i="73" s="1"/>
  <c r="FI23" i="73"/>
  <c r="FI45" i="73" s="1"/>
  <c r="FI46" i="73" s="1"/>
  <c r="FJ23" i="73"/>
  <c r="FJ45" i="73" s="1"/>
  <c r="FJ46" i="73" s="1"/>
  <c r="FK23" i="73"/>
  <c r="FK45" i="73" s="1"/>
  <c r="FK46" i="73" s="1"/>
  <c r="FC16" i="73"/>
  <c r="FD16" i="73"/>
  <c r="FE16" i="73"/>
  <c r="FF16" i="73"/>
  <c r="FG16" i="73"/>
  <c r="FH16" i="73"/>
  <c r="FI16" i="73"/>
  <c r="FJ16" i="73"/>
  <c r="FK16" i="73"/>
  <c r="FC17" i="73"/>
  <c r="FD17" i="73"/>
  <c r="FE17" i="73"/>
  <c r="FF17" i="73"/>
  <c r="FG17" i="73"/>
  <c r="FH17" i="73"/>
  <c r="FI17" i="73"/>
  <c r="FJ17" i="73"/>
  <c r="FK17" i="73"/>
  <c r="FC18" i="73"/>
  <c r="FD18" i="73"/>
  <c r="FE18" i="73"/>
  <c r="FF18" i="73"/>
  <c r="FG18" i="73"/>
  <c r="FH18" i="73"/>
  <c r="FI18" i="73"/>
  <c r="FJ18" i="73"/>
  <c r="FK18" i="73"/>
  <c r="EZ23" i="73"/>
  <c r="EZ45" i="73" s="1"/>
  <c r="EZ46" i="73" s="1"/>
  <c r="FA23" i="73"/>
  <c r="FA45" i="73" s="1"/>
  <c r="FA46" i="73" s="1"/>
  <c r="FB23" i="73"/>
  <c r="FB45" i="73" s="1"/>
  <c r="FB46" i="73" s="1"/>
  <c r="FA16" i="73"/>
  <c r="FB16" i="73"/>
  <c r="FA17" i="73"/>
  <c r="FB17" i="73"/>
  <c r="FA18" i="73"/>
  <c r="FB18" i="73"/>
  <c r="EZ16" i="73"/>
  <c r="EZ17" i="73"/>
  <c r="EZ18" i="73"/>
  <c r="EY23" i="73"/>
  <c r="EY45" i="73" s="1"/>
  <c r="EY46" i="73" s="1"/>
  <c r="EY16" i="73"/>
  <c r="EY17" i="73"/>
  <c r="EY18" i="73"/>
  <c r="EQ23" i="73"/>
  <c r="EQ45" i="73" s="1"/>
  <c r="EQ46" i="73" s="1"/>
  <c r="ER23" i="73"/>
  <c r="ER45" i="73" s="1"/>
  <c r="ER46" i="73" s="1"/>
  <c r="ES23" i="73"/>
  <c r="ES45" i="73" s="1"/>
  <c r="ES46" i="73" s="1"/>
  <c r="ET23" i="73"/>
  <c r="ET45" i="73" s="1"/>
  <c r="ET46" i="73" s="1"/>
  <c r="EU23" i="73"/>
  <c r="EU45" i="73" s="1"/>
  <c r="EU46" i="73" s="1"/>
  <c r="EV23" i="73"/>
  <c r="EV45" i="73" s="1"/>
  <c r="EV46" i="73" s="1"/>
  <c r="EW23" i="73"/>
  <c r="EW45" i="73" s="1"/>
  <c r="EW46" i="73" s="1"/>
  <c r="EX23" i="73"/>
  <c r="EX45" i="73" s="1"/>
  <c r="EX46" i="73" s="1"/>
  <c r="EQ16" i="73"/>
  <c r="ER16" i="73"/>
  <c r="ES16" i="73"/>
  <c r="ET16" i="73"/>
  <c r="EU16" i="73"/>
  <c r="EV16" i="73"/>
  <c r="EW16" i="73"/>
  <c r="EX16" i="73"/>
  <c r="EQ17" i="73"/>
  <c r="ER17" i="73"/>
  <c r="ES17" i="73"/>
  <c r="ET17" i="73"/>
  <c r="EU17" i="73"/>
  <c r="EV17" i="73"/>
  <c r="EW17" i="73"/>
  <c r="EX17" i="73"/>
  <c r="EQ18" i="73"/>
  <c r="ER18" i="73"/>
  <c r="ES18" i="73"/>
  <c r="ET18" i="73"/>
  <c r="EU18" i="73"/>
  <c r="EV18" i="73"/>
  <c r="EW18" i="73"/>
  <c r="EX18" i="73"/>
  <c r="EN23" i="73"/>
  <c r="EN45" i="73" s="1"/>
  <c r="EN46" i="73" s="1"/>
  <c r="EO23" i="73"/>
  <c r="EO45" i="73" s="1"/>
  <c r="EO46" i="73" s="1"/>
  <c r="EP23" i="73"/>
  <c r="EP45" i="73" s="1"/>
  <c r="EP46" i="73" s="1"/>
  <c r="EN16" i="73"/>
  <c r="EO16" i="73"/>
  <c r="EP16" i="73"/>
  <c r="EN17" i="73"/>
  <c r="EO17" i="73"/>
  <c r="EP17" i="73"/>
  <c r="EN18" i="73"/>
  <c r="EO18" i="73"/>
  <c r="EP18" i="73"/>
  <c r="EM23" i="73"/>
  <c r="EM45" i="73" s="1"/>
  <c r="EM46" i="73" s="1"/>
  <c r="EM16" i="73"/>
  <c r="EM17" i="73"/>
  <c r="EM18" i="73"/>
  <c r="EE23" i="73"/>
  <c r="EE45" i="73" s="1"/>
  <c r="EE46" i="73" s="1"/>
  <c r="EF23" i="73"/>
  <c r="EF45" i="73" s="1"/>
  <c r="EF46" i="73" s="1"/>
  <c r="EG23" i="73"/>
  <c r="EG45" i="73" s="1"/>
  <c r="EG46" i="73" s="1"/>
  <c r="EH23" i="73"/>
  <c r="EH45" i="73" s="1"/>
  <c r="EH46" i="73" s="1"/>
  <c r="EI23" i="73"/>
  <c r="EI45" i="73" s="1"/>
  <c r="EI46" i="73" s="1"/>
  <c r="EJ23" i="73"/>
  <c r="EJ45" i="73" s="1"/>
  <c r="EJ46" i="73" s="1"/>
  <c r="EK23" i="73"/>
  <c r="EK45" i="73" s="1"/>
  <c r="EK46" i="73" s="1"/>
  <c r="EL23" i="73"/>
  <c r="EL45" i="73" s="1"/>
  <c r="EL46" i="73" s="1"/>
  <c r="EE16" i="73"/>
  <c r="EF16" i="73"/>
  <c r="EG16" i="73"/>
  <c r="EH16" i="73"/>
  <c r="EI16" i="73"/>
  <c r="EJ16" i="73"/>
  <c r="EK16" i="73"/>
  <c r="EL16" i="73"/>
  <c r="EE17" i="73"/>
  <c r="EF17" i="73"/>
  <c r="EG17" i="73"/>
  <c r="EH17" i="73"/>
  <c r="EI17" i="73"/>
  <c r="EJ17" i="73"/>
  <c r="EK17" i="73"/>
  <c r="EL17" i="73"/>
  <c r="EE18" i="73"/>
  <c r="EF18" i="73"/>
  <c r="EG18" i="73"/>
  <c r="EH18" i="73"/>
  <c r="EI18" i="73"/>
  <c r="EJ18" i="73"/>
  <c r="EK18" i="73"/>
  <c r="EL18" i="73"/>
  <c r="EB23" i="73"/>
  <c r="EB45" i="73" s="1"/>
  <c r="EB46" i="73" s="1"/>
  <c r="EC23" i="73"/>
  <c r="EC45" i="73" s="1"/>
  <c r="EC46" i="73" s="1"/>
  <c r="ED23" i="73"/>
  <c r="ED45" i="73" s="1"/>
  <c r="ED46" i="73" s="1"/>
  <c r="EB16" i="73"/>
  <c r="EC16" i="73"/>
  <c r="ED16" i="73"/>
  <c r="EB17" i="73"/>
  <c r="EC17" i="73"/>
  <c r="ED17" i="73"/>
  <c r="EB18" i="73"/>
  <c r="EC18" i="73"/>
  <c r="ED18" i="73"/>
  <c r="DZ23" i="73"/>
  <c r="DZ45" i="73" s="1"/>
  <c r="DZ46" i="73" s="1"/>
  <c r="EA23" i="73"/>
  <c r="EA45" i="73" s="1"/>
  <c r="EA46" i="73" s="1"/>
  <c r="DY23" i="73"/>
  <c r="DY45" i="73" s="1"/>
  <c r="DY46" i="73" s="1"/>
  <c r="DY17" i="73"/>
  <c r="DZ17" i="73"/>
  <c r="EA17" i="73"/>
  <c r="DY18" i="73"/>
  <c r="DZ18" i="73"/>
  <c r="EA18" i="73"/>
  <c r="DZ16" i="73"/>
  <c r="EA16" i="73"/>
  <c r="DY16" i="73"/>
  <c r="DS29" i="73"/>
  <c r="DT29" i="73"/>
  <c r="DU29" i="73"/>
  <c r="DV29" i="73"/>
  <c r="DW29" i="73"/>
  <c r="DX29" i="73"/>
  <c r="DS23" i="73"/>
  <c r="DS45" i="73" s="1"/>
  <c r="DS46" i="73" s="1"/>
  <c r="DT23" i="73"/>
  <c r="DT45" i="73" s="1"/>
  <c r="DT46" i="73" s="1"/>
  <c r="DU23" i="73"/>
  <c r="DU45" i="73" s="1"/>
  <c r="DU46" i="73" s="1"/>
  <c r="DV23" i="73"/>
  <c r="DV45" i="73" s="1"/>
  <c r="DV46" i="73" s="1"/>
  <c r="DW23" i="73"/>
  <c r="DW45" i="73" s="1"/>
  <c r="DW46" i="73" s="1"/>
  <c r="DS16" i="73"/>
  <c r="DT16" i="73"/>
  <c r="DU16" i="73"/>
  <c r="DV16" i="73"/>
  <c r="DW16" i="73"/>
  <c r="DX16" i="73"/>
  <c r="DS17" i="73"/>
  <c r="DT17" i="73"/>
  <c r="DU17" i="73"/>
  <c r="DV17" i="73"/>
  <c r="DW17" i="73"/>
  <c r="DX17" i="73"/>
  <c r="DS18" i="73"/>
  <c r="DT18" i="73"/>
  <c r="DU18" i="73"/>
  <c r="DV18" i="73"/>
  <c r="DW18" i="73"/>
  <c r="DX18" i="73"/>
  <c r="DP37" i="39"/>
  <c r="DP38" i="52" s="1"/>
  <c r="DQ37" i="39"/>
  <c r="DQ38" i="52" s="1"/>
  <c r="DR37" i="39"/>
  <c r="DR38" i="52" s="1"/>
  <c r="DJ37" i="39"/>
  <c r="DJ38" i="52" s="1"/>
  <c r="DK37" i="39"/>
  <c r="DK38" i="52" s="1"/>
  <c r="DL37" i="39"/>
  <c r="DL38" i="52" s="1"/>
  <c r="DM37" i="39"/>
  <c r="DM38" i="52" s="1"/>
  <c r="DN37" i="39"/>
  <c r="DN38" i="52" s="1"/>
  <c r="DO37" i="39"/>
  <c r="DO38" i="52" s="1"/>
  <c r="DJ27" i="55"/>
  <c r="DK27" i="55"/>
  <c r="DL27" i="55"/>
  <c r="DM27" i="55"/>
  <c r="DN27" i="55"/>
  <c r="DO27" i="55"/>
  <c r="DP27" i="55"/>
  <c r="DQ27" i="55"/>
  <c r="DR27" i="55"/>
  <c r="DP20" i="55"/>
  <c r="DQ20" i="55"/>
  <c r="DR20" i="55"/>
  <c r="DN13" i="55"/>
  <c r="DM13" i="55"/>
  <c r="DL13" i="55"/>
  <c r="DK13" i="55"/>
  <c r="DJ13" i="55"/>
  <c r="DJ20" i="55"/>
  <c r="DK20" i="55"/>
  <c r="DL20" i="55"/>
  <c r="DM20" i="55"/>
  <c r="DN20" i="55"/>
  <c r="DO20" i="55"/>
  <c r="DP16" i="73"/>
  <c r="DQ16" i="73"/>
  <c r="DR16" i="73"/>
  <c r="DP17" i="73"/>
  <c r="DQ17" i="73"/>
  <c r="DR17" i="73"/>
  <c r="DP18" i="73"/>
  <c r="DQ18" i="73"/>
  <c r="DR18" i="73"/>
  <c r="DP23" i="73"/>
  <c r="DP45" i="73" s="1"/>
  <c r="DP46" i="73" s="1"/>
  <c r="DQ23" i="73"/>
  <c r="DQ45" i="73" s="1"/>
  <c r="DQ46" i="73" s="1"/>
  <c r="DR23" i="73"/>
  <c r="DR45" i="73" s="1"/>
  <c r="DR46" i="73" s="1"/>
  <c r="DP29" i="73"/>
  <c r="DQ29" i="73"/>
  <c r="DR29" i="73"/>
  <c r="DP55" i="73"/>
  <c r="DQ55" i="73"/>
  <c r="DR55" i="73"/>
  <c r="DM16" i="73"/>
  <c r="DN16" i="73"/>
  <c r="DO16" i="73"/>
  <c r="DM17" i="73"/>
  <c r="DN17" i="73"/>
  <c r="DO17" i="73"/>
  <c r="DM18" i="73"/>
  <c r="DN18" i="73"/>
  <c r="DO18" i="73"/>
  <c r="DM23" i="73"/>
  <c r="DM45" i="73" s="1"/>
  <c r="DM46" i="73" s="1"/>
  <c r="DN23" i="73"/>
  <c r="DN45" i="73" s="1"/>
  <c r="DN46" i="73" s="1"/>
  <c r="DO23" i="73"/>
  <c r="DO45" i="73" s="1"/>
  <c r="DO46" i="73" s="1"/>
  <c r="DM29" i="73"/>
  <c r="DN29" i="73"/>
  <c r="DO29" i="73"/>
  <c r="DM55" i="73"/>
  <c r="DN55" i="73"/>
  <c r="DO55" i="73"/>
  <c r="DJ16" i="73"/>
  <c r="DK16" i="73"/>
  <c r="DL16" i="73"/>
  <c r="DJ17" i="73"/>
  <c r="DK17" i="73"/>
  <c r="DL17" i="73"/>
  <c r="DJ18" i="73"/>
  <c r="DK18" i="73"/>
  <c r="DL18" i="73"/>
  <c r="DJ23" i="73"/>
  <c r="DJ45" i="73" s="1"/>
  <c r="DJ46" i="73" s="1"/>
  <c r="DK23" i="73"/>
  <c r="DK45" i="73" s="1"/>
  <c r="DK46" i="73" s="1"/>
  <c r="DL23" i="73"/>
  <c r="DL45" i="73" s="1"/>
  <c r="DL46" i="73" s="1"/>
  <c r="DJ29" i="73"/>
  <c r="DK29" i="73"/>
  <c r="DL29" i="73"/>
  <c r="DJ55" i="73"/>
  <c r="DK55" i="73"/>
  <c r="DL55" i="73"/>
  <c r="V17" i="78"/>
  <c r="M17" i="78"/>
  <c r="V8" i="78"/>
  <c r="V9" i="78"/>
  <c r="V13" i="78"/>
  <c r="V14" i="78"/>
  <c r="V21" i="78"/>
  <c r="V5" i="78"/>
  <c r="DJ11" i="30"/>
  <c r="O14" i="78"/>
  <c r="O13" i="78"/>
  <c r="G6" i="78"/>
  <c r="G7" i="78"/>
  <c r="G8" i="78"/>
  <c r="G9" i="78"/>
  <c r="G10" i="78"/>
  <c r="G11" i="78"/>
  <c r="G12" i="78"/>
  <c r="G13" i="78"/>
  <c r="G14" i="78"/>
  <c r="G17" i="78"/>
  <c r="G18" i="78"/>
  <c r="G19" i="78"/>
  <c r="G20" i="78"/>
  <c r="G21" i="78"/>
  <c r="G22" i="78"/>
  <c r="G24" i="78"/>
  <c r="G25" i="78"/>
  <c r="G5" i="78"/>
  <c r="M13" i="78"/>
  <c r="M14" i="78"/>
  <c r="C26" i="78"/>
  <c r="AW55" i="73"/>
  <c r="AX55" i="73"/>
  <c r="AY55" i="73"/>
  <c r="AZ55" i="73"/>
  <c r="BA55" i="73"/>
  <c r="BB55" i="73"/>
  <c r="BC55" i="73"/>
  <c r="BD55" i="73"/>
  <c r="BE55" i="73"/>
  <c r="BF55" i="73"/>
  <c r="BG55" i="73"/>
  <c r="BH55" i="73"/>
  <c r="BI55" i="73"/>
  <c r="BJ55" i="73"/>
  <c r="BK55" i="73"/>
  <c r="BL55" i="73"/>
  <c r="BM55" i="73"/>
  <c r="BN55" i="73"/>
  <c r="BO55" i="73"/>
  <c r="BP55" i="73"/>
  <c r="BQ55" i="73"/>
  <c r="BR55" i="73"/>
  <c r="BS55" i="73"/>
  <c r="BT55" i="73"/>
  <c r="BU55" i="73"/>
  <c r="BV55" i="73"/>
  <c r="BW55" i="73"/>
  <c r="BX55" i="73"/>
  <c r="BY55" i="73"/>
  <c r="BZ55" i="73"/>
  <c r="CA55" i="73"/>
  <c r="CB55" i="73"/>
  <c r="CC55" i="73"/>
  <c r="CD55" i="73"/>
  <c r="CE55" i="73"/>
  <c r="CF55" i="73"/>
  <c r="AV55" i="73"/>
  <c r="CG55" i="73"/>
  <c r="CH55" i="73"/>
  <c r="CI55" i="73"/>
  <c r="CJ55" i="73"/>
  <c r="CK55" i="73"/>
  <c r="CL55" i="73"/>
  <c r="CM55" i="73"/>
  <c r="CN55" i="73"/>
  <c r="CO55" i="73"/>
  <c r="CP55" i="73"/>
  <c r="CQ55" i="73"/>
  <c r="CR55" i="73"/>
  <c r="CS55" i="73"/>
  <c r="CT55" i="73"/>
  <c r="CU55" i="73"/>
  <c r="CV55" i="73"/>
  <c r="CW55" i="73"/>
  <c r="CX55" i="73"/>
  <c r="CY55" i="73"/>
  <c r="CZ55" i="73"/>
  <c r="DA55" i="73"/>
  <c r="DB55" i="73"/>
  <c r="DC55" i="73"/>
  <c r="DD55" i="73"/>
  <c r="DE55" i="73"/>
  <c r="DF55" i="73"/>
  <c r="DG55" i="73"/>
  <c r="DH55" i="73"/>
  <c r="DI55" i="73"/>
  <c r="D26" i="78"/>
  <c r="E26" i="78"/>
  <c r="F14" i="78" s="1"/>
  <c r="O30" i="65"/>
  <c r="O31" i="65"/>
  <c r="O32" i="65"/>
  <c r="O33" i="65"/>
  <c r="O34" i="65"/>
  <c r="O35" i="65"/>
  <c r="O36" i="65"/>
  <c r="O37" i="65"/>
  <c r="O38" i="65"/>
  <c r="O39" i="65"/>
  <c r="O40" i="65"/>
  <c r="O41" i="65"/>
  <c r="O42" i="65"/>
  <c r="O43" i="65"/>
  <c r="O44" i="65"/>
  <c r="O45" i="65"/>
  <c r="O46" i="65"/>
  <c r="O47" i="65"/>
  <c r="O48" i="65"/>
  <c r="O49" i="65"/>
  <c r="O29" i="65"/>
  <c r="DH13" i="55"/>
  <c r="DI13" i="55"/>
  <c r="DH20" i="55"/>
  <c r="DI20" i="55"/>
  <c r="DH27" i="55"/>
  <c r="DI27" i="55"/>
  <c r="DI16" i="73"/>
  <c r="DI17" i="73"/>
  <c r="DI18" i="73"/>
  <c r="DI23" i="73"/>
  <c r="DI45" i="73" s="1"/>
  <c r="DI46" i="73" s="1"/>
  <c r="DI29" i="73"/>
  <c r="CH64" i="73"/>
  <c r="CG64" i="73"/>
  <c r="CF64" i="73"/>
  <c r="CE64" i="73"/>
  <c r="CD64" i="73"/>
  <c r="CC64" i="73"/>
  <c r="CB64" i="73"/>
  <c r="CA64" i="73"/>
  <c r="BZ64" i="73"/>
  <c r="BY64" i="73"/>
  <c r="BX64" i="73"/>
  <c r="BW64" i="73"/>
  <c r="BV64" i="73"/>
  <c r="BU64" i="73"/>
  <c r="BT64" i="73"/>
  <c r="BS64" i="73"/>
  <c r="BR64" i="73"/>
  <c r="BQ64" i="73"/>
  <c r="BP64" i="73"/>
  <c r="BO64" i="73"/>
  <c r="BN64" i="73"/>
  <c r="BM64" i="73"/>
  <c r="BL64" i="73"/>
  <c r="BK64" i="73"/>
  <c r="BJ64" i="73"/>
  <c r="BI64" i="73"/>
  <c r="BH64" i="73"/>
  <c r="BG64" i="73"/>
  <c r="BF64" i="73"/>
  <c r="BE64" i="73"/>
  <c r="BD64" i="73"/>
  <c r="BC64" i="73"/>
  <c r="BB64" i="73"/>
  <c r="BA64" i="73"/>
  <c r="AZ64" i="73"/>
  <c r="AY64" i="73"/>
  <c r="AX64" i="73"/>
  <c r="AW64" i="73"/>
  <c r="AV64" i="73"/>
  <c r="AU64" i="73"/>
  <c r="AT64" i="73"/>
  <c r="AS64" i="73"/>
  <c r="AR64" i="73"/>
  <c r="AQ64" i="73"/>
  <c r="AP64" i="73"/>
  <c r="AO64" i="73"/>
  <c r="AN64" i="73"/>
  <c r="AM64" i="73"/>
  <c r="AL64" i="73"/>
  <c r="AK64" i="73"/>
  <c r="AJ64" i="73"/>
  <c r="AI64" i="73"/>
  <c r="AH64" i="73"/>
  <c r="AG64" i="73"/>
  <c r="AF64" i="73"/>
  <c r="AE64" i="73"/>
  <c r="AD64" i="73"/>
  <c r="AC64" i="73"/>
  <c r="AB64" i="73"/>
  <c r="AA64" i="73"/>
  <c r="Z64" i="73"/>
  <c r="Y64" i="73"/>
  <c r="X64" i="73"/>
  <c r="W64" i="73"/>
  <c r="V64" i="73"/>
  <c r="U64" i="73"/>
  <c r="T64" i="73"/>
  <c r="S64" i="73"/>
  <c r="R64" i="73"/>
  <c r="Q64" i="73"/>
  <c r="P64" i="73"/>
  <c r="O64" i="73"/>
  <c r="N64" i="73"/>
  <c r="M64" i="73"/>
  <c r="L64" i="73"/>
  <c r="K64" i="73"/>
  <c r="J64" i="73"/>
  <c r="I64" i="73"/>
  <c r="H64" i="73"/>
  <c r="G64" i="73"/>
  <c r="F64" i="73"/>
  <c r="E64" i="73"/>
  <c r="D64" i="73"/>
  <c r="C64" i="73"/>
  <c r="DH29" i="73"/>
  <c r="DH64" i="73" s="1"/>
  <c r="DG29" i="73"/>
  <c r="DF29" i="73"/>
  <c r="DF64" i="73" s="1"/>
  <c r="DE29" i="73"/>
  <c r="DE64" i="73" s="1"/>
  <c r="DD29" i="73"/>
  <c r="DD64" i="73" s="1"/>
  <c r="DC29" i="73"/>
  <c r="DC64" i="73" s="1"/>
  <c r="DB29" i="73"/>
  <c r="DA29" i="73"/>
  <c r="DA64" i="73" s="1"/>
  <c r="CZ29" i="73"/>
  <c r="CZ64" i="73" s="1"/>
  <c r="CY29" i="73"/>
  <c r="CY64" i="73" s="1"/>
  <c r="CX29" i="73"/>
  <c r="CX64" i="73" s="1"/>
  <c r="CW29" i="73"/>
  <c r="CW64" i="73" s="1"/>
  <c r="CV29" i="73"/>
  <c r="CV64" i="73" s="1"/>
  <c r="CU29" i="73"/>
  <c r="CU64" i="73" s="1"/>
  <c r="CT29" i="73"/>
  <c r="CS29" i="73"/>
  <c r="CS64" i="73" s="1"/>
  <c r="CR29" i="73"/>
  <c r="CQ29" i="73"/>
  <c r="CQ64" i="73" s="1"/>
  <c r="CP29" i="73"/>
  <c r="CP64" i="73" s="1"/>
  <c r="CO29" i="73"/>
  <c r="CN29" i="73"/>
  <c r="CM29" i="73"/>
  <c r="CM64" i="73" s="1"/>
  <c r="CL29" i="73"/>
  <c r="CK29" i="73"/>
  <c r="CK64" i="73" s="1"/>
  <c r="CJ29" i="73"/>
  <c r="CJ64" i="73" s="1"/>
  <c r="DH23" i="73"/>
  <c r="DH45" i="73" s="1"/>
  <c r="DH46" i="73" s="1"/>
  <c r="DG23" i="73"/>
  <c r="DG45" i="73" s="1"/>
  <c r="DG46" i="73" s="1"/>
  <c r="DF23" i="73"/>
  <c r="DF45" i="73" s="1"/>
  <c r="DF46" i="73" s="1"/>
  <c r="DE23" i="73"/>
  <c r="DE45" i="73" s="1"/>
  <c r="DE46" i="73" s="1"/>
  <c r="DD23" i="73"/>
  <c r="DD45" i="73" s="1"/>
  <c r="DD46" i="73" s="1"/>
  <c r="DC23" i="73"/>
  <c r="DC45" i="73" s="1"/>
  <c r="DC46" i="73" s="1"/>
  <c r="DB23" i="73"/>
  <c r="DB45" i="73" s="1"/>
  <c r="DB46" i="73" s="1"/>
  <c r="DA23" i="73"/>
  <c r="DA45" i="73" s="1"/>
  <c r="DA46" i="73" s="1"/>
  <c r="CZ23" i="73"/>
  <c r="CZ45" i="73" s="1"/>
  <c r="CZ46" i="73" s="1"/>
  <c r="CY23" i="73"/>
  <c r="CY45" i="73" s="1"/>
  <c r="CY46" i="73" s="1"/>
  <c r="CX23" i="73"/>
  <c r="CX45" i="73" s="1"/>
  <c r="CX46" i="73" s="1"/>
  <c r="CW23" i="73"/>
  <c r="CW45" i="73" s="1"/>
  <c r="CW46" i="73" s="1"/>
  <c r="CV23" i="73"/>
  <c r="CV45" i="73" s="1"/>
  <c r="CV46" i="73" s="1"/>
  <c r="CU23" i="73"/>
  <c r="CU45" i="73" s="1"/>
  <c r="CU46" i="73" s="1"/>
  <c r="CT23" i="73"/>
  <c r="CT45" i="73" s="1"/>
  <c r="CT46" i="73" s="1"/>
  <c r="CS23" i="73"/>
  <c r="CS45" i="73" s="1"/>
  <c r="CS46" i="73" s="1"/>
  <c r="CR23" i="73"/>
  <c r="CR45" i="73" s="1"/>
  <c r="CR46" i="73" s="1"/>
  <c r="CQ23" i="73"/>
  <c r="CQ45" i="73" s="1"/>
  <c r="CQ46" i="73" s="1"/>
  <c r="CP23" i="73"/>
  <c r="CP45" i="73" s="1"/>
  <c r="CP46" i="73" s="1"/>
  <c r="CO23" i="73"/>
  <c r="CO45" i="73" s="1"/>
  <c r="CO46" i="73" s="1"/>
  <c r="CN23" i="73"/>
  <c r="CN45" i="73" s="1"/>
  <c r="CN46" i="73" s="1"/>
  <c r="CM23" i="73"/>
  <c r="CM45" i="73" s="1"/>
  <c r="CM46" i="73" s="1"/>
  <c r="CL23" i="73"/>
  <c r="CL45" i="73" s="1"/>
  <c r="CL46" i="73" s="1"/>
  <c r="CK23" i="73"/>
  <c r="CK45" i="73" s="1"/>
  <c r="CK46" i="73" s="1"/>
  <c r="CJ23" i="73"/>
  <c r="CJ45" i="73" s="1"/>
  <c r="CJ46" i="73" s="1"/>
  <c r="CI23" i="73"/>
  <c r="CI45" i="73" s="1"/>
  <c r="CI46" i="73" s="1"/>
  <c r="CH23" i="73"/>
  <c r="CH45" i="73" s="1"/>
  <c r="CH46" i="73" s="1"/>
  <c r="CG23" i="73"/>
  <c r="CG45" i="73" s="1"/>
  <c r="CG46" i="73" s="1"/>
  <c r="CF23" i="73"/>
  <c r="CF45" i="73" s="1"/>
  <c r="CF46" i="73" s="1"/>
  <c r="CE23" i="73"/>
  <c r="CE45" i="73" s="1"/>
  <c r="CE46" i="73" s="1"/>
  <c r="CD23" i="73"/>
  <c r="CD45" i="73" s="1"/>
  <c r="CD46" i="73" s="1"/>
  <c r="CC23" i="73"/>
  <c r="CC45" i="73" s="1"/>
  <c r="CC46" i="73" s="1"/>
  <c r="CB23" i="73"/>
  <c r="CB45" i="73" s="1"/>
  <c r="CB46" i="73" s="1"/>
  <c r="CA23" i="73"/>
  <c r="CA45" i="73" s="1"/>
  <c r="CA46" i="73" s="1"/>
  <c r="BZ23" i="73"/>
  <c r="BZ45" i="73" s="1"/>
  <c r="BZ46" i="73" s="1"/>
  <c r="BY23" i="73"/>
  <c r="BY45" i="73" s="1"/>
  <c r="BY46" i="73" s="1"/>
  <c r="BX23" i="73"/>
  <c r="BX45" i="73" s="1"/>
  <c r="BX46" i="73" s="1"/>
  <c r="BW23" i="73"/>
  <c r="BW45" i="73" s="1"/>
  <c r="BW46" i="73" s="1"/>
  <c r="BV23" i="73"/>
  <c r="BV45" i="73" s="1"/>
  <c r="BV46" i="73" s="1"/>
  <c r="BU23" i="73"/>
  <c r="BU45" i="73" s="1"/>
  <c r="BU46" i="73" s="1"/>
  <c r="BT23" i="73"/>
  <c r="BT45" i="73" s="1"/>
  <c r="BT46" i="73" s="1"/>
  <c r="BS23" i="73"/>
  <c r="BS45" i="73" s="1"/>
  <c r="BS46" i="73" s="1"/>
  <c r="BR23" i="73"/>
  <c r="BR45" i="73" s="1"/>
  <c r="BR46" i="73" s="1"/>
  <c r="BQ23" i="73"/>
  <c r="BQ45" i="73" s="1"/>
  <c r="BQ46" i="73" s="1"/>
  <c r="BP23" i="73"/>
  <c r="BP45" i="73" s="1"/>
  <c r="BP46" i="73" s="1"/>
  <c r="BO23" i="73"/>
  <c r="BO45" i="73" s="1"/>
  <c r="BO46" i="73" s="1"/>
  <c r="BN23" i="73"/>
  <c r="BN45" i="73" s="1"/>
  <c r="BN46" i="73" s="1"/>
  <c r="BM23" i="73"/>
  <c r="BM45" i="73" s="1"/>
  <c r="BM46" i="73" s="1"/>
  <c r="BL23" i="73"/>
  <c r="BL45" i="73" s="1"/>
  <c r="BL46" i="73" s="1"/>
  <c r="BK23" i="73"/>
  <c r="BK45" i="73" s="1"/>
  <c r="BK46" i="73" s="1"/>
  <c r="BJ23" i="73"/>
  <c r="BJ45" i="73" s="1"/>
  <c r="BJ46" i="73" s="1"/>
  <c r="BI23" i="73"/>
  <c r="BI45" i="73" s="1"/>
  <c r="BI46" i="73" s="1"/>
  <c r="BH23" i="73"/>
  <c r="BH45" i="73" s="1"/>
  <c r="BH46" i="73" s="1"/>
  <c r="BG23" i="73"/>
  <c r="BG45" i="73" s="1"/>
  <c r="BG46" i="73" s="1"/>
  <c r="BF23" i="73"/>
  <c r="BF45" i="73" s="1"/>
  <c r="BF46" i="73" s="1"/>
  <c r="BE23" i="73"/>
  <c r="BE45" i="73" s="1"/>
  <c r="BE46" i="73" s="1"/>
  <c r="BD23" i="73"/>
  <c r="BD45" i="73" s="1"/>
  <c r="BD46" i="73" s="1"/>
  <c r="BC23" i="73"/>
  <c r="BC45" i="73" s="1"/>
  <c r="BC46" i="73" s="1"/>
  <c r="BB23" i="73"/>
  <c r="BB45" i="73" s="1"/>
  <c r="BB46" i="73" s="1"/>
  <c r="BA23" i="73"/>
  <c r="BA45" i="73" s="1"/>
  <c r="BA46" i="73" s="1"/>
  <c r="AZ23" i="73"/>
  <c r="AZ45" i="73" s="1"/>
  <c r="AZ46" i="73" s="1"/>
  <c r="AY23" i="73"/>
  <c r="AY45" i="73" s="1"/>
  <c r="AY46" i="73" s="1"/>
  <c r="AX23" i="73"/>
  <c r="AX45" i="73" s="1"/>
  <c r="AX46" i="73" s="1"/>
  <c r="AW23" i="73"/>
  <c r="AW45" i="73" s="1"/>
  <c r="AW46" i="73" s="1"/>
  <c r="AV23" i="73"/>
  <c r="AV45" i="73" s="1"/>
  <c r="AV46" i="73" s="1"/>
  <c r="AU23" i="73"/>
  <c r="AU45" i="73" s="1"/>
  <c r="AU46" i="73" s="1"/>
  <c r="AT23" i="73"/>
  <c r="AT45" i="73" s="1"/>
  <c r="AT46" i="73" s="1"/>
  <c r="AS23" i="73"/>
  <c r="AS45" i="73" s="1"/>
  <c r="AS46" i="73" s="1"/>
  <c r="AR23" i="73"/>
  <c r="AR45" i="73" s="1"/>
  <c r="AR46" i="73" s="1"/>
  <c r="AQ23" i="73"/>
  <c r="AQ45" i="73" s="1"/>
  <c r="AQ46" i="73" s="1"/>
  <c r="AP23" i="73"/>
  <c r="AP45" i="73" s="1"/>
  <c r="AP46" i="73" s="1"/>
  <c r="AO23" i="73"/>
  <c r="AO45" i="73" s="1"/>
  <c r="AO46" i="73" s="1"/>
  <c r="AN23" i="73"/>
  <c r="AN45" i="73" s="1"/>
  <c r="AN46" i="73" s="1"/>
  <c r="AM23" i="73"/>
  <c r="AM45" i="73" s="1"/>
  <c r="AM46" i="73" s="1"/>
  <c r="AL23" i="73"/>
  <c r="AL45" i="73" s="1"/>
  <c r="AL46" i="73" s="1"/>
  <c r="AK23" i="73"/>
  <c r="AK45" i="73" s="1"/>
  <c r="AK46" i="73" s="1"/>
  <c r="AJ23" i="73"/>
  <c r="AJ45" i="73" s="1"/>
  <c r="AJ46" i="73" s="1"/>
  <c r="AI23" i="73"/>
  <c r="AI45" i="73" s="1"/>
  <c r="AI46" i="73" s="1"/>
  <c r="AH23" i="73"/>
  <c r="AH45" i="73" s="1"/>
  <c r="AH46" i="73" s="1"/>
  <c r="AG23" i="73"/>
  <c r="AG45" i="73" s="1"/>
  <c r="AG46" i="73" s="1"/>
  <c r="AF23" i="73"/>
  <c r="AF45" i="73" s="1"/>
  <c r="AF46" i="73" s="1"/>
  <c r="AE23" i="73"/>
  <c r="AE45" i="73" s="1"/>
  <c r="AE46" i="73" s="1"/>
  <c r="AD23" i="73"/>
  <c r="AD45" i="73" s="1"/>
  <c r="AD46" i="73" s="1"/>
  <c r="AC23" i="73"/>
  <c r="AC45" i="73" s="1"/>
  <c r="AC46" i="73" s="1"/>
  <c r="AB23" i="73"/>
  <c r="AB45" i="73" s="1"/>
  <c r="AB46" i="73" s="1"/>
  <c r="AA23" i="73"/>
  <c r="AA45" i="73" s="1"/>
  <c r="AA46" i="73" s="1"/>
  <c r="Z23" i="73"/>
  <c r="Z45" i="73" s="1"/>
  <c r="Z46" i="73" s="1"/>
  <c r="Y23" i="73"/>
  <c r="Y45" i="73" s="1"/>
  <c r="Y46" i="73" s="1"/>
  <c r="X23" i="73"/>
  <c r="X45" i="73" s="1"/>
  <c r="X46" i="73" s="1"/>
  <c r="W23" i="73"/>
  <c r="W45" i="73" s="1"/>
  <c r="W46" i="73" s="1"/>
  <c r="V23" i="73"/>
  <c r="V45" i="73" s="1"/>
  <c r="V46" i="73" s="1"/>
  <c r="U23" i="73"/>
  <c r="U45" i="73" s="1"/>
  <c r="U46" i="73" s="1"/>
  <c r="T23" i="73"/>
  <c r="T45" i="73" s="1"/>
  <c r="T46" i="73" s="1"/>
  <c r="S23" i="73"/>
  <c r="S45" i="73" s="1"/>
  <c r="S46" i="73" s="1"/>
  <c r="R23" i="73"/>
  <c r="R45" i="73" s="1"/>
  <c r="R46" i="73" s="1"/>
  <c r="Q23" i="73"/>
  <c r="Q45" i="73" s="1"/>
  <c r="Q46" i="73" s="1"/>
  <c r="P23" i="73"/>
  <c r="P45" i="73" s="1"/>
  <c r="P46" i="73" s="1"/>
  <c r="O23" i="73"/>
  <c r="O45" i="73" s="1"/>
  <c r="O46" i="73" s="1"/>
  <c r="N23" i="73"/>
  <c r="N31" i="73" s="1"/>
  <c r="M23" i="73"/>
  <c r="M65" i="73" s="1"/>
  <c r="L23" i="73"/>
  <c r="L65" i="73" s="1"/>
  <c r="K23" i="73"/>
  <c r="J23" i="73"/>
  <c r="J31" i="73" s="1"/>
  <c r="I23" i="73"/>
  <c r="I65" i="73" s="1"/>
  <c r="H23" i="73"/>
  <c r="H65" i="73" s="1"/>
  <c r="G23" i="73"/>
  <c r="F23" i="73"/>
  <c r="F65" i="73" s="1"/>
  <c r="E23" i="73"/>
  <c r="D23" i="73"/>
  <c r="C23" i="73"/>
  <c r="C31" i="73" s="1"/>
  <c r="DH18" i="73"/>
  <c r="DG18" i="73"/>
  <c r="DF18" i="73"/>
  <c r="DE18" i="73"/>
  <c r="DD18" i="73"/>
  <c r="DC18" i="73"/>
  <c r="DB18" i="73"/>
  <c r="DA18" i="73"/>
  <c r="CZ18" i="73"/>
  <c r="CY18" i="73"/>
  <c r="CX18" i="73"/>
  <c r="CW18" i="73"/>
  <c r="CV18" i="73"/>
  <c r="CU18" i="73"/>
  <c r="CT18" i="73"/>
  <c r="CS18" i="73"/>
  <c r="CR18" i="73"/>
  <c r="CQ18" i="73"/>
  <c r="CP18" i="73"/>
  <c r="CO18" i="73"/>
  <c r="CN18" i="73"/>
  <c r="CM18" i="73"/>
  <c r="CL18" i="73"/>
  <c r="CK18" i="73"/>
  <c r="CJ18" i="73"/>
  <c r="CH18" i="73"/>
  <c r="CG18" i="73"/>
  <c r="CF18" i="73"/>
  <c r="CE18" i="73"/>
  <c r="CD18" i="73"/>
  <c r="CC18" i="73"/>
  <c r="CB18" i="73"/>
  <c r="CA18" i="73"/>
  <c r="BZ18" i="73"/>
  <c r="BY18" i="73"/>
  <c r="BX18" i="73"/>
  <c r="BW18" i="73"/>
  <c r="BV18" i="73"/>
  <c r="BU18" i="73"/>
  <c r="BT18" i="73"/>
  <c r="BS18" i="73"/>
  <c r="BR18" i="73"/>
  <c r="BQ18" i="73"/>
  <c r="BP18" i="73"/>
  <c r="BO18" i="73"/>
  <c r="BN18" i="73"/>
  <c r="BM18" i="73"/>
  <c r="BL18" i="73"/>
  <c r="BK18" i="73"/>
  <c r="BJ18" i="73"/>
  <c r="BI18" i="73"/>
  <c r="BH18" i="73"/>
  <c r="BG18" i="73"/>
  <c r="DH17" i="73"/>
  <c r="DG17" i="73"/>
  <c r="DF17" i="73"/>
  <c r="DE17" i="73"/>
  <c r="DD17" i="73"/>
  <c r="DC17" i="73"/>
  <c r="DB17" i="73"/>
  <c r="DA17" i="73"/>
  <c r="CZ17" i="73"/>
  <c r="CY17" i="73"/>
  <c r="CX17" i="73"/>
  <c r="CW17" i="73"/>
  <c r="CV17" i="73"/>
  <c r="CU17" i="73"/>
  <c r="CT17" i="73"/>
  <c r="CS17" i="73"/>
  <c r="CR17" i="73"/>
  <c r="CQ17" i="73"/>
  <c r="CP17" i="73"/>
  <c r="CO17" i="73"/>
  <c r="CN17" i="73"/>
  <c r="CM17" i="73"/>
  <c r="CL17" i="73"/>
  <c r="CK17" i="73"/>
  <c r="CJ17" i="73"/>
  <c r="CH17" i="73"/>
  <c r="CG17" i="73"/>
  <c r="CF17" i="73"/>
  <c r="CE17" i="73"/>
  <c r="CD17" i="73"/>
  <c r="CC17" i="73"/>
  <c r="CB17" i="73"/>
  <c r="CA17" i="73"/>
  <c r="BZ17" i="73"/>
  <c r="BY17" i="73"/>
  <c r="BX17" i="73"/>
  <c r="BW17" i="73"/>
  <c r="BV17" i="73"/>
  <c r="BU17" i="73"/>
  <c r="BT17" i="73"/>
  <c r="BS17" i="73"/>
  <c r="BR17" i="73"/>
  <c r="BQ17" i="73"/>
  <c r="BP17" i="73"/>
  <c r="BO17" i="73"/>
  <c r="BN17" i="73"/>
  <c r="BM17" i="73"/>
  <c r="BL17" i="73"/>
  <c r="BK17" i="73"/>
  <c r="BJ17" i="73"/>
  <c r="BI17" i="73"/>
  <c r="BH17" i="73"/>
  <c r="BG17" i="73"/>
  <c r="N17" i="73"/>
  <c r="N18" i="73" s="1"/>
  <c r="M17" i="73"/>
  <c r="M18" i="73" s="1"/>
  <c r="L17" i="73"/>
  <c r="L18" i="73" s="1"/>
  <c r="K17" i="73"/>
  <c r="K18" i="73" s="1"/>
  <c r="J17" i="73"/>
  <c r="J18" i="73" s="1"/>
  <c r="I17" i="73"/>
  <c r="I18" i="73" s="1"/>
  <c r="H17" i="73"/>
  <c r="H18" i="73" s="1"/>
  <c r="G17" i="73"/>
  <c r="G18" i="73" s="1"/>
  <c r="F17" i="73"/>
  <c r="F18" i="73" s="1"/>
  <c r="E17" i="73"/>
  <c r="E18" i="73" s="1"/>
  <c r="D17" i="73"/>
  <c r="D18" i="73" s="1"/>
  <c r="C17" i="73"/>
  <c r="C18" i="73" s="1"/>
  <c r="DH16" i="73"/>
  <c r="DG16" i="73"/>
  <c r="DF16" i="73"/>
  <c r="DE16" i="73"/>
  <c r="DD16" i="73"/>
  <c r="DC16" i="73"/>
  <c r="DB16" i="73"/>
  <c r="DA16" i="73"/>
  <c r="CZ16" i="73"/>
  <c r="CY16" i="73"/>
  <c r="CX16" i="73"/>
  <c r="CW16" i="73"/>
  <c r="CV16" i="73"/>
  <c r="CU16" i="73"/>
  <c r="CT16" i="73"/>
  <c r="CS16" i="73"/>
  <c r="CR16" i="73"/>
  <c r="CQ16" i="73"/>
  <c r="CP16" i="73"/>
  <c r="CO16" i="73"/>
  <c r="CN16" i="73"/>
  <c r="CM16" i="73"/>
  <c r="CL16" i="73"/>
  <c r="CK16" i="73"/>
  <c r="CJ16" i="73"/>
  <c r="CH16" i="73"/>
  <c r="CG16" i="73"/>
  <c r="CF16" i="73"/>
  <c r="CE16" i="73"/>
  <c r="CD16" i="73"/>
  <c r="CC16" i="73"/>
  <c r="CB16" i="73"/>
  <c r="CA16" i="73"/>
  <c r="BZ16" i="73"/>
  <c r="BY16" i="73"/>
  <c r="BX16" i="73"/>
  <c r="BW16" i="73"/>
  <c r="BV16" i="73"/>
  <c r="BU16" i="73"/>
  <c r="BT16" i="73"/>
  <c r="BS16" i="73"/>
  <c r="BR16" i="73"/>
  <c r="BQ16" i="73"/>
  <c r="BP16" i="73"/>
  <c r="BO16" i="73"/>
  <c r="BN16" i="73"/>
  <c r="BM16" i="73"/>
  <c r="BL16" i="73"/>
  <c r="BK16" i="73"/>
  <c r="BJ16" i="73"/>
  <c r="BI16" i="73"/>
  <c r="BH16" i="73"/>
  <c r="BG16" i="73"/>
  <c r="BF16" i="73"/>
  <c r="BE16" i="73"/>
  <c r="BD16" i="73"/>
  <c r="BC16" i="73"/>
  <c r="BB16" i="73"/>
  <c r="BA16" i="73"/>
  <c r="AZ16" i="73"/>
  <c r="AY16" i="73"/>
  <c r="AX16" i="73"/>
  <c r="AW16" i="73"/>
  <c r="AV16" i="73"/>
  <c r="AU16" i="73"/>
  <c r="AT16" i="73"/>
  <c r="AS16" i="73"/>
  <c r="AR16" i="73"/>
  <c r="AQ16" i="73"/>
  <c r="AP16" i="73"/>
  <c r="AO16" i="73"/>
  <c r="AN16" i="73"/>
  <c r="AM16" i="73"/>
  <c r="AL16" i="73"/>
  <c r="AK16" i="73"/>
  <c r="AJ16" i="73"/>
  <c r="AI16" i="73"/>
  <c r="AH16" i="73"/>
  <c r="AG16" i="73"/>
  <c r="AF16" i="73"/>
  <c r="AE16" i="73"/>
  <c r="AD16" i="73"/>
  <c r="AC16" i="73"/>
  <c r="AB16" i="73"/>
  <c r="AA16" i="73"/>
  <c r="Z16" i="73"/>
  <c r="Y16" i="73"/>
  <c r="X16" i="73"/>
  <c r="W16" i="73"/>
  <c r="V16" i="73"/>
  <c r="U16" i="73"/>
  <c r="T16" i="73"/>
  <c r="S16" i="73"/>
  <c r="R16" i="73"/>
  <c r="Q16" i="73"/>
  <c r="P16" i="73"/>
  <c r="O16" i="73"/>
  <c r="BF9" i="73"/>
  <c r="BE9" i="73"/>
  <c r="BE10" i="73" s="1"/>
  <c r="BE18" i="73" s="1"/>
  <c r="BD9" i="73"/>
  <c r="BD17" i="73" s="1"/>
  <c r="BC9" i="73"/>
  <c r="BC10" i="73" s="1"/>
  <c r="BC18" i="73" s="1"/>
  <c r="BB9" i="73"/>
  <c r="BB17" i="73" s="1"/>
  <c r="BA9" i="73"/>
  <c r="BA10" i="73" s="1"/>
  <c r="BA18" i="73" s="1"/>
  <c r="AZ9" i="73"/>
  <c r="AZ17" i="73" s="1"/>
  <c r="AY9" i="73"/>
  <c r="AX9" i="73"/>
  <c r="AX17" i="73" s="1"/>
  <c r="AW9" i="73"/>
  <c r="AV9" i="73"/>
  <c r="AV17" i="73" s="1"/>
  <c r="AU9" i="73"/>
  <c r="AT9" i="73"/>
  <c r="AS9" i="73"/>
  <c r="AS10" i="73" s="1"/>
  <c r="AS18" i="73" s="1"/>
  <c r="AR9" i="73"/>
  <c r="AR17" i="73" s="1"/>
  <c r="AQ9" i="73"/>
  <c r="AQ17" i="73" s="1"/>
  <c r="AP9" i="73"/>
  <c r="AP17" i="73" s="1"/>
  <c r="AO9" i="73"/>
  <c r="AN9" i="73"/>
  <c r="AN17" i="73" s="1"/>
  <c r="AM9" i="73"/>
  <c r="AL9" i="73"/>
  <c r="AK9" i="73"/>
  <c r="AK10" i="73" s="1"/>
  <c r="AK18" i="73" s="1"/>
  <c r="AJ9" i="73"/>
  <c r="AJ17" i="73" s="1"/>
  <c r="AI9" i="73"/>
  <c r="AI10" i="73" s="1"/>
  <c r="AI18" i="73" s="1"/>
  <c r="AH9" i="73"/>
  <c r="AH10" i="73" s="1"/>
  <c r="AH18" i="73" s="1"/>
  <c r="AG9" i="73"/>
  <c r="AG10" i="73" s="1"/>
  <c r="AG18" i="73" s="1"/>
  <c r="AF9" i="73"/>
  <c r="AE9" i="73"/>
  <c r="AE10" i="73" s="1"/>
  <c r="AE18" i="73" s="1"/>
  <c r="AD9" i="73"/>
  <c r="AC9" i="73"/>
  <c r="AB9" i="73"/>
  <c r="AB17" i="73" s="1"/>
  <c r="AA9" i="73"/>
  <c r="Z9" i="73"/>
  <c r="Z17" i="73" s="1"/>
  <c r="Y9" i="73"/>
  <c r="Y10" i="73" s="1"/>
  <c r="Y18" i="73" s="1"/>
  <c r="X9" i="73"/>
  <c r="X17" i="73" s="1"/>
  <c r="W9" i="73"/>
  <c r="W10" i="73" s="1"/>
  <c r="W18" i="73" s="1"/>
  <c r="V9" i="73"/>
  <c r="U9" i="73"/>
  <c r="U10" i="73" s="1"/>
  <c r="U18" i="73" s="1"/>
  <c r="T9" i="73"/>
  <c r="S9" i="73"/>
  <c r="R9" i="73"/>
  <c r="R17" i="73" s="1"/>
  <c r="Q9" i="73"/>
  <c r="Q17" i="73" s="1"/>
  <c r="P9" i="73"/>
  <c r="O9" i="73"/>
  <c r="P74" i="52"/>
  <c r="Q74" i="52"/>
  <c r="R74" i="52"/>
  <c r="S74" i="52"/>
  <c r="T74" i="52"/>
  <c r="U74" i="52"/>
  <c r="V74" i="52"/>
  <c r="W74" i="52"/>
  <c r="X74" i="52"/>
  <c r="Y74" i="52"/>
  <c r="Z74" i="52"/>
  <c r="AA74" i="52"/>
  <c r="AB74" i="52"/>
  <c r="AC74" i="52"/>
  <c r="AD74" i="52"/>
  <c r="AE74" i="52"/>
  <c r="AF74" i="52"/>
  <c r="AG74" i="52"/>
  <c r="AH74" i="52"/>
  <c r="AI74" i="52"/>
  <c r="AJ74" i="52"/>
  <c r="AK74" i="52"/>
  <c r="AL74" i="52"/>
  <c r="AM74" i="52"/>
  <c r="AN74" i="52"/>
  <c r="AO74" i="52"/>
  <c r="AP74" i="52"/>
  <c r="AQ74" i="52"/>
  <c r="AR74" i="52"/>
  <c r="AS74" i="52"/>
  <c r="AT74" i="52"/>
  <c r="AU74" i="52"/>
  <c r="AV74" i="52"/>
  <c r="AW74" i="52"/>
  <c r="AX74" i="52"/>
  <c r="AY74" i="52"/>
  <c r="AZ74" i="52"/>
  <c r="BA74" i="52"/>
  <c r="BB74" i="52"/>
  <c r="BC74" i="52"/>
  <c r="BD74" i="52"/>
  <c r="BE74" i="52"/>
  <c r="BF74" i="52"/>
  <c r="BG74" i="52"/>
  <c r="BH74" i="52"/>
  <c r="BI74" i="52"/>
  <c r="BJ74" i="52"/>
  <c r="BK74" i="52"/>
  <c r="BL74" i="52"/>
  <c r="BM74" i="52"/>
  <c r="BN74" i="52"/>
  <c r="BO74" i="52"/>
  <c r="BP74" i="52"/>
  <c r="BQ74" i="52"/>
  <c r="BR74" i="52"/>
  <c r="BS74" i="52"/>
  <c r="BT74" i="52"/>
  <c r="BU74" i="52"/>
  <c r="BV74" i="52"/>
  <c r="BW74" i="52"/>
  <c r="BX74" i="52"/>
  <c r="BY74" i="52"/>
  <c r="BZ74" i="52"/>
  <c r="CA74" i="52"/>
  <c r="CB74" i="52"/>
  <c r="CC74" i="52"/>
  <c r="CD74" i="52"/>
  <c r="CE74" i="52"/>
  <c r="CF74" i="52"/>
  <c r="CG74" i="52"/>
  <c r="CH74" i="52"/>
  <c r="CI74" i="52"/>
  <c r="CJ74" i="52"/>
  <c r="CK74" i="52"/>
  <c r="CL74" i="52"/>
  <c r="CM74" i="52"/>
  <c r="CN74" i="52"/>
  <c r="CO74" i="52"/>
  <c r="CP74" i="52"/>
  <c r="CQ74" i="52"/>
  <c r="CR74" i="52"/>
  <c r="CS74" i="52"/>
  <c r="CT74" i="52"/>
  <c r="CU74" i="52"/>
  <c r="CV74" i="52"/>
  <c r="CW74" i="52"/>
  <c r="CX74" i="52"/>
  <c r="CY74" i="52"/>
  <c r="CZ74" i="52"/>
  <c r="DA74" i="52"/>
  <c r="DB74" i="52"/>
  <c r="DC74" i="52"/>
  <c r="DD74" i="52"/>
  <c r="DE74" i="52"/>
  <c r="DF74" i="52"/>
  <c r="P75" i="52"/>
  <c r="Q75" i="52"/>
  <c r="R75" i="52"/>
  <c r="S75" i="52"/>
  <c r="T75" i="52"/>
  <c r="U75" i="52"/>
  <c r="V75" i="52"/>
  <c r="W75" i="52"/>
  <c r="X75" i="52"/>
  <c r="Y75" i="52"/>
  <c r="Z75" i="52"/>
  <c r="AA75" i="52"/>
  <c r="AB75" i="52"/>
  <c r="AC75" i="52"/>
  <c r="AD75" i="52"/>
  <c r="AE75" i="52"/>
  <c r="AF75" i="52"/>
  <c r="AG75" i="52"/>
  <c r="AH75" i="52"/>
  <c r="AI75" i="52"/>
  <c r="AJ75" i="52"/>
  <c r="AK75" i="52"/>
  <c r="AL75" i="52"/>
  <c r="AM75" i="52"/>
  <c r="AN75" i="52"/>
  <c r="AO75" i="52"/>
  <c r="AP75" i="52"/>
  <c r="AQ75" i="52"/>
  <c r="AR75" i="52"/>
  <c r="AS75" i="52"/>
  <c r="AT75" i="52"/>
  <c r="AU75" i="52"/>
  <c r="AV75" i="52"/>
  <c r="AW75" i="52"/>
  <c r="AX75" i="52"/>
  <c r="AY75" i="52"/>
  <c r="AZ75" i="52"/>
  <c r="BA75" i="52"/>
  <c r="BB75" i="52"/>
  <c r="BC75" i="52"/>
  <c r="BD75" i="52"/>
  <c r="BE75" i="52"/>
  <c r="BF75" i="52"/>
  <c r="BG75" i="52"/>
  <c r="BH75" i="52"/>
  <c r="BI75" i="52"/>
  <c r="BJ75" i="52"/>
  <c r="BK75" i="52"/>
  <c r="BL75" i="52"/>
  <c r="BM75" i="52"/>
  <c r="BN75" i="52"/>
  <c r="BO75" i="52"/>
  <c r="BP75" i="52"/>
  <c r="BQ75" i="52"/>
  <c r="BR75" i="52"/>
  <c r="BS75" i="52"/>
  <c r="BT75" i="52"/>
  <c r="BU75" i="52"/>
  <c r="BV75" i="52"/>
  <c r="BW75" i="52"/>
  <c r="BX75" i="52"/>
  <c r="BY75" i="52"/>
  <c r="BZ75" i="52"/>
  <c r="CA75" i="52"/>
  <c r="CB75" i="52"/>
  <c r="CC75" i="52"/>
  <c r="CD75" i="52"/>
  <c r="CE75" i="52"/>
  <c r="CF75" i="52"/>
  <c r="CG75" i="52"/>
  <c r="CH75" i="52"/>
  <c r="CI75" i="52"/>
  <c r="CJ75" i="52"/>
  <c r="CK75" i="52"/>
  <c r="CL75" i="52"/>
  <c r="CM75" i="52"/>
  <c r="CN75" i="52"/>
  <c r="CO75" i="52"/>
  <c r="CP75" i="52"/>
  <c r="CQ75" i="52"/>
  <c r="CR75" i="52"/>
  <c r="CS75" i="52"/>
  <c r="CT75" i="52"/>
  <c r="CU75" i="52"/>
  <c r="CV75" i="52"/>
  <c r="CW75" i="52"/>
  <c r="CX75" i="52"/>
  <c r="CY75" i="52"/>
  <c r="CZ75" i="52"/>
  <c r="DA75" i="52"/>
  <c r="DB75" i="52"/>
  <c r="DC75" i="52"/>
  <c r="DD75" i="52"/>
  <c r="DE75" i="52"/>
  <c r="DF75" i="52"/>
  <c r="P77" i="52"/>
  <c r="Q77" i="52"/>
  <c r="R77" i="52"/>
  <c r="S77" i="52"/>
  <c r="T77" i="52"/>
  <c r="U77" i="52"/>
  <c r="V77" i="52"/>
  <c r="W77" i="52"/>
  <c r="X77" i="52"/>
  <c r="Y77" i="52"/>
  <c r="Z77" i="52"/>
  <c r="AA77" i="52"/>
  <c r="AB77" i="52"/>
  <c r="AC77" i="52"/>
  <c r="AD77" i="52"/>
  <c r="AE77" i="52"/>
  <c r="AF77" i="52"/>
  <c r="AG77" i="52"/>
  <c r="AH77" i="52"/>
  <c r="AI77" i="52"/>
  <c r="AJ77" i="52"/>
  <c r="AK77" i="52"/>
  <c r="AL77" i="52"/>
  <c r="AM77" i="52"/>
  <c r="AN77" i="52"/>
  <c r="AO77" i="52"/>
  <c r="AP77" i="52"/>
  <c r="AQ77" i="52"/>
  <c r="AR77" i="52"/>
  <c r="AS77" i="52"/>
  <c r="AT77" i="52"/>
  <c r="AU77" i="52"/>
  <c r="AV77" i="52"/>
  <c r="AW77" i="52"/>
  <c r="AX77" i="52"/>
  <c r="AY77" i="52"/>
  <c r="AZ77" i="52"/>
  <c r="BA77" i="52"/>
  <c r="BB77" i="52"/>
  <c r="BC77" i="52"/>
  <c r="BD77" i="52"/>
  <c r="BE77" i="52"/>
  <c r="BF77" i="52"/>
  <c r="BG77" i="52"/>
  <c r="BH77" i="52"/>
  <c r="BI77" i="52"/>
  <c r="BJ77" i="52"/>
  <c r="BK77" i="52"/>
  <c r="BL77" i="52"/>
  <c r="BM77" i="52"/>
  <c r="BN77" i="52"/>
  <c r="BO77" i="52"/>
  <c r="BP77" i="52"/>
  <c r="BQ77" i="52"/>
  <c r="BR77" i="52"/>
  <c r="BS77" i="52"/>
  <c r="BT77" i="52"/>
  <c r="BU77" i="52"/>
  <c r="BV77" i="52"/>
  <c r="BW77" i="52"/>
  <c r="BX77" i="52"/>
  <c r="BY77" i="52"/>
  <c r="BZ77" i="52"/>
  <c r="CA77" i="52"/>
  <c r="CB77" i="52"/>
  <c r="CC77" i="52"/>
  <c r="CD77" i="52"/>
  <c r="CE77" i="52"/>
  <c r="CF77" i="52"/>
  <c r="CG77" i="52"/>
  <c r="CH77" i="52"/>
  <c r="CI77" i="52"/>
  <c r="CJ77" i="52"/>
  <c r="CK77" i="52"/>
  <c r="CL77" i="52"/>
  <c r="CM77" i="52"/>
  <c r="CN77" i="52"/>
  <c r="CO77" i="52"/>
  <c r="CP77" i="52"/>
  <c r="CQ77" i="52"/>
  <c r="CR77" i="52"/>
  <c r="CS77" i="52"/>
  <c r="CT77" i="52"/>
  <c r="CU77" i="52"/>
  <c r="CV77" i="52"/>
  <c r="CW77" i="52"/>
  <c r="CX77" i="52"/>
  <c r="CY77" i="52"/>
  <c r="CZ77" i="52"/>
  <c r="DA77" i="52"/>
  <c r="DB77" i="52"/>
  <c r="DC77" i="52"/>
  <c r="DD77" i="52"/>
  <c r="DE77" i="52"/>
  <c r="DF77" i="52"/>
  <c r="O75" i="52"/>
  <c r="O74" i="52"/>
  <c r="O77" i="52"/>
  <c r="O72" i="52"/>
  <c r="DJ66" i="52"/>
  <c r="DH66" i="52" s="1"/>
  <c r="DJ65" i="52"/>
  <c r="DH65" i="52" s="1"/>
  <c r="DH75" i="52"/>
  <c r="DJ75" i="52" s="1"/>
  <c r="DH40" i="70"/>
  <c r="DI5" i="70"/>
  <c r="DH74" i="52"/>
  <c r="DJ74" i="52" s="1"/>
  <c r="DH64" i="52"/>
  <c r="DJ72" i="52"/>
  <c r="N9" i="78" s="1"/>
  <c r="S9" i="78" s="1"/>
  <c r="DF72" i="52"/>
  <c r="DF81" i="52" s="1"/>
  <c r="DE72" i="52"/>
  <c r="DE78" i="52" s="1"/>
  <c r="DD72" i="52"/>
  <c r="DD81" i="52" s="1"/>
  <c r="DC72" i="52"/>
  <c r="DC81" i="52" s="1"/>
  <c r="DB72" i="52"/>
  <c r="DB81" i="52" s="1"/>
  <c r="DA72" i="52"/>
  <c r="DA81" i="52" s="1"/>
  <c r="CZ72" i="52"/>
  <c r="CZ81" i="52" s="1"/>
  <c r="CY72" i="52"/>
  <c r="CY78" i="52" s="1"/>
  <c r="CX72" i="52"/>
  <c r="CX81" i="52" s="1"/>
  <c r="CW72" i="52"/>
  <c r="CW78" i="52" s="1"/>
  <c r="CV72" i="52"/>
  <c r="CV81" i="52" s="1"/>
  <c r="CU72" i="52"/>
  <c r="CU78" i="52" s="1"/>
  <c r="CT72" i="52"/>
  <c r="CT81" i="52" s="1"/>
  <c r="CS72" i="52"/>
  <c r="CS81" i="52" s="1"/>
  <c r="CR72" i="52"/>
  <c r="CR81" i="52" s="1"/>
  <c r="CQ72" i="52"/>
  <c r="CQ78" i="52" s="1"/>
  <c r="CP72" i="52"/>
  <c r="CP81" i="52" s="1"/>
  <c r="CO72" i="52"/>
  <c r="CO78" i="52" s="1"/>
  <c r="CN72" i="52"/>
  <c r="CN81" i="52" s="1"/>
  <c r="CM72" i="52"/>
  <c r="CM81" i="52" s="1"/>
  <c r="CL72" i="52"/>
  <c r="CL81" i="52" s="1"/>
  <c r="CK72" i="52"/>
  <c r="CK78" i="52" s="1"/>
  <c r="CJ72" i="52"/>
  <c r="CJ81" i="52" s="1"/>
  <c r="CI72" i="52"/>
  <c r="CI81" i="52" s="1"/>
  <c r="CH72" i="52"/>
  <c r="CG72" i="52"/>
  <c r="CG81" i="52" s="1"/>
  <c r="CF72" i="52"/>
  <c r="CE72" i="52"/>
  <c r="CE78" i="52" s="1"/>
  <c r="CD72" i="52"/>
  <c r="CD81" i="52" s="1"/>
  <c r="CC72" i="52"/>
  <c r="CC81" i="52" s="1"/>
  <c r="CB72" i="52"/>
  <c r="CB81" i="52" s="1"/>
  <c r="CA72" i="52"/>
  <c r="CA81" i="52" s="1"/>
  <c r="BZ72" i="52"/>
  <c r="BY72" i="52"/>
  <c r="BY78" i="52" s="1"/>
  <c r="BX72" i="52"/>
  <c r="BW72" i="52"/>
  <c r="BW81" i="52" s="1"/>
  <c r="BV72" i="52"/>
  <c r="BV81" i="52" s="1"/>
  <c r="BU72" i="52"/>
  <c r="BU78" i="52" s="1"/>
  <c r="BT72" i="52"/>
  <c r="BS72" i="52"/>
  <c r="BS78" i="52" s="1"/>
  <c r="BR72" i="52"/>
  <c r="BQ72" i="52"/>
  <c r="BQ81" i="52" s="1"/>
  <c r="BP72" i="52"/>
  <c r="BP81" i="52" s="1"/>
  <c r="BO72" i="52"/>
  <c r="BO78" i="52" s="1"/>
  <c r="BN72" i="52"/>
  <c r="BN81" i="52" s="1"/>
  <c r="BM72" i="52"/>
  <c r="BM81" i="52" s="1"/>
  <c r="BL72" i="52"/>
  <c r="BL81" i="52" s="1"/>
  <c r="BK72" i="52"/>
  <c r="BK81" i="52" s="1"/>
  <c r="BJ72" i="52"/>
  <c r="BI72" i="52"/>
  <c r="BI78" i="52" s="1"/>
  <c r="BH72" i="52"/>
  <c r="BG72" i="52"/>
  <c r="BG81" i="52" s="1"/>
  <c r="BF72" i="52"/>
  <c r="BF81" i="52" s="1"/>
  <c r="BE72" i="52"/>
  <c r="BE78" i="52" s="1"/>
  <c r="BD72" i="52"/>
  <c r="BC72" i="52"/>
  <c r="BC81" i="52" s="1"/>
  <c r="BB72" i="52"/>
  <c r="BA72" i="52"/>
  <c r="BA81" i="52" s="1"/>
  <c r="AZ72" i="52"/>
  <c r="AZ81" i="52" s="1"/>
  <c r="AY72" i="52"/>
  <c r="AY81" i="52" s="1"/>
  <c r="AX72" i="52"/>
  <c r="AX81" i="52" s="1"/>
  <c r="AW72" i="52"/>
  <c r="AW81" i="52" s="1"/>
  <c r="AV72" i="52"/>
  <c r="AV81" i="52" s="1"/>
  <c r="AU72" i="52"/>
  <c r="AU81" i="52" s="1"/>
  <c r="AT72" i="52"/>
  <c r="AS72" i="52"/>
  <c r="AS78" i="52" s="1"/>
  <c r="AR72" i="52"/>
  <c r="AQ72" i="52"/>
  <c r="AQ81" i="52" s="1"/>
  <c r="AP72" i="52"/>
  <c r="AP81" i="52" s="1"/>
  <c r="AO72" i="52"/>
  <c r="AO78" i="52" s="1"/>
  <c r="AN72" i="52"/>
  <c r="AM72" i="52"/>
  <c r="AM81" i="52" s="1"/>
  <c r="AL72" i="52"/>
  <c r="AK72" i="52"/>
  <c r="AK81" i="52" s="1"/>
  <c r="AJ72" i="52"/>
  <c r="AJ81" i="52" s="1"/>
  <c r="AI72" i="52"/>
  <c r="AI81" i="52" s="1"/>
  <c r="AH72" i="52"/>
  <c r="AH81" i="52" s="1"/>
  <c r="AG72" i="52"/>
  <c r="AG81" i="52" s="1"/>
  <c r="AF72" i="52"/>
  <c r="AF81" i="52" s="1"/>
  <c r="AE72" i="52"/>
  <c r="AE81" i="52" s="1"/>
  <c r="AD72" i="52"/>
  <c r="AC72" i="52"/>
  <c r="AC78" i="52" s="1"/>
  <c r="AB72" i="52"/>
  <c r="AA72" i="52"/>
  <c r="AA81" i="52" s="1"/>
  <c r="Z72" i="52"/>
  <c r="Z81" i="52" s="1"/>
  <c r="Y72" i="52"/>
  <c r="Y81" i="52" s="1"/>
  <c r="X72" i="52"/>
  <c r="W72" i="52"/>
  <c r="W81" i="52" s="1"/>
  <c r="V72" i="52"/>
  <c r="U72" i="52"/>
  <c r="U81" i="52" s="1"/>
  <c r="T72" i="52"/>
  <c r="T81" i="52" s="1"/>
  <c r="S72" i="52"/>
  <c r="S81" i="52" s="1"/>
  <c r="R72" i="52"/>
  <c r="R81" i="52" s="1"/>
  <c r="Q72" i="52"/>
  <c r="Q81" i="52" s="1"/>
  <c r="P72" i="52"/>
  <c r="P81" i="52" s="1"/>
  <c r="DJ52" i="52"/>
  <c r="DH71" i="52" s="1"/>
  <c r="DI84" i="71"/>
  <c r="DH84" i="71"/>
  <c r="DG84" i="71"/>
  <c r="DF84" i="71"/>
  <c r="DE84" i="71"/>
  <c r="DD84" i="71"/>
  <c r="DC84" i="71"/>
  <c r="DB84" i="71"/>
  <c r="DA84" i="71"/>
  <c r="CZ84" i="71"/>
  <c r="CY84" i="71"/>
  <c r="CX84" i="71"/>
  <c r="CW84" i="71"/>
  <c r="CV84" i="71"/>
  <c r="CU84" i="71"/>
  <c r="CT84" i="71"/>
  <c r="CS84" i="71"/>
  <c r="CR84" i="71"/>
  <c r="CQ84" i="71"/>
  <c r="CP84" i="71"/>
  <c r="CO84" i="71"/>
  <c r="CN84" i="71"/>
  <c r="CM84" i="71"/>
  <c r="CL84" i="71"/>
  <c r="CK84" i="71"/>
  <c r="CJ84" i="71"/>
  <c r="CI84" i="71"/>
  <c r="CH84" i="71"/>
  <c r="CG84" i="71"/>
  <c r="CF84" i="71"/>
  <c r="CE84" i="71"/>
  <c r="CD84" i="71"/>
  <c r="CC84" i="71"/>
  <c r="CB84" i="71"/>
  <c r="CA84" i="71"/>
  <c r="BZ84" i="71"/>
  <c r="BY84" i="71"/>
  <c r="BX84" i="71"/>
  <c r="BW84" i="71"/>
  <c r="BV84" i="71"/>
  <c r="BU84" i="71"/>
  <c r="BT84" i="71"/>
  <c r="BS84" i="71"/>
  <c r="BR84" i="71"/>
  <c r="BQ84" i="71"/>
  <c r="BP84" i="71"/>
  <c r="BO84" i="71"/>
  <c r="BN84" i="71"/>
  <c r="BM84" i="71"/>
  <c r="BL84" i="71"/>
  <c r="BK84" i="71"/>
  <c r="BJ84" i="71"/>
  <c r="BI84" i="71"/>
  <c r="BH84" i="71"/>
  <c r="BG84" i="71"/>
  <c r="BF84" i="71"/>
  <c r="BE84" i="71"/>
  <c r="BD84" i="71"/>
  <c r="BC84" i="71"/>
  <c r="BB84" i="71"/>
  <c r="BA84" i="71"/>
  <c r="AZ84" i="71"/>
  <c r="AY84" i="71"/>
  <c r="AX84" i="71"/>
  <c r="AW84" i="71"/>
  <c r="AV84" i="71"/>
  <c r="AU84" i="71"/>
  <c r="AT84" i="71"/>
  <c r="AS84" i="71"/>
  <c r="AR84" i="71"/>
  <c r="AQ84" i="71"/>
  <c r="AP84" i="71"/>
  <c r="AO84" i="71"/>
  <c r="AN84" i="71"/>
  <c r="AM84" i="71"/>
  <c r="AL84" i="71"/>
  <c r="AK84" i="71"/>
  <c r="AJ84" i="71"/>
  <c r="AI84" i="71"/>
  <c r="AH84" i="71"/>
  <c r="AG84" i="71"/>
  <c r="AF84" i="71"/>
  <c r="AE84" i="71"/>
  <c r="AD84" i="71"/>
  <c r="AC84" i="71"/>
  <c r="AB84" i="71"/>
  <c r="AA84" i="71"/>
  <c r="DI76" i="71"/>
  <c r="DH76" i="71"/>
  <c r="DG76" i="71"/>
  <c r="DF76" i="71"/>
  <c r="DE76" i="71"/>
  <c r="DD76" i="71"/>
  <c r="DC76" i="71"/>
  <c r="DB76" i="71"/>
  <c r="DA76" i="71"/>
  <c r="CZ76" i="71"/>
  <c r="CY76" i="71"/>
  <c r="CY87" i="71" s="1"/>
  <c r="CX76" i="71"/>
  <c r="CW76" i="71"/>
  <c r="CV76" i="71"/>
  <c r="CU76" i="71"/>
  <c r="CT76" i="71"/>
  <c r="CT87" i="71" s="1"/>
  <c r="CS76" i="71"/>
  <c r="CR76" i="71"/>
  <c r="CQ76" i="71"/>
  <c r="CP76" i="71"/>
  <c r="CO76" i="71"/>
  <c r="CN76" i="71"/>
  <c r="CM76" i="71"/>
  <c r="CL76" i="71"/>
  <c r="CK76" i="71"/>
  <c r="CJ76" i="71"/>
  <c r="CI76" i="71"/>
  <c r="CH76" i="71"/>
  <c r="CG76" i="71"/>
  <c r="CF76" i="71"/>
  <c r="CE76" i="71"/>
  <c r="CD76" i="71"/>
  <c r="CC76" i="71"/>
  <c r="CB76" i="71"/>
  <c r="CA76" i="71"/>
  <c r="CA87" i="71" s="1"/>
  <c r="BZ76" i="71"/>
  <c r="BY76" i="71"/>
  <c r="BX76" i="71"/>
  <c r="BW76" i="71"/>
  <c r="BV76" i="71"/>
  <c r="BU76" i="71"/>
  <c r="BT76" i="71"/>
  <c r="BS76" i="71"/>
  <c r="BR76" i="71"/>
  <c r="BQ76" i="71"/>
  <c r="BP76" i="71"/>
  <c r="BO76" i="71"/>
  <c r="BO87" i="71" s="1"/>
  <c r="BN76" i="71"/>
  <c r="BM76" i="71"/>
  <c r="BL76" i="71"/>
  <c r="BK76" i="71"/>
  <c r="BJ76" i="71"/>
  <c r="BI76" i="71"/>
  <c r="BH76" i="71"/>
  <c r="BG76" i="71"/>
  <c r="BF76" i="71"/>
  <c r="BE76" i="71"/>
  <c r="BD76" i="71"/>
  <c r="BC76" i="71"/>
  <c r="BB76" i="71"/>
  <c r="BA76" i="71"/>
  <c r="AZ76" i="71"/>
  <c r="AY76" i="71"/>
  <c r="AX76" i="71"/>
  <c r="AW76" i="71"/>
  <c r="AV76" i="71"/>
  <c r="AU76" i="71"/>
  <c r="AT76" i="71"/>
  <c r="AS76" i="71"/>
  <c r="AR76" i="71"/>
  <c r="AQ76" i="71"/>
  <c r="AQ87" i="71" s="1"/>
  <c r="AP76" i="71"/>
  <c r="AO76" i="71"/>
  <c r="AN76" i="71"/>
  <c r="AM76" i="71"/>
  <c r="AL76" i="71"/>
  <c r="AK76" i="71"/>
  <c r="AJ76" i="71"/>
  <c r="AI76" i="71"/>
  <c r="AH76" i="71"/>
  <c r="AG76" i="71"/>
  <c r="AF76" i="71"/>
  <c r="AE76" i="71"/>
  <c r="AE87" i="71" s="1"/>
  <c r="AD76" i="71"/>
  <c r="AC76" i="71"/>
  <c r="AB76" i="71"/>
  <c r="AA76" i="71"/>
  <c r="Z76" i="71"/>
  <c r="Y76" i="71"/>
  <c r="X76" i="71"/>
  <c r="W76" i="71"/>
  <c r="W87" i="71" s="1"/>
  <c r="V76" i="71"/>
  <c r="U76" i="71"/>
  <c r="U87" i="71" s="1"/>
  <c r="T76" i="71"/>
  <c r="S76" i="71"/>
  <c r="S87" i="71" s="1"/>
  <c r="R76" i="71"/>
  <c r="R87" i="71" s="1"/>
  <c r="Q76" i="71"/>
  <c r="P76" i="71"/>
  <c r="P87" i="71" s="1"/>
  <c r="O76" i="71"/>
  <c r="O87" i="71" s="1"/>
  <c r="DI75" i="71"/>
  <c r="DH75" i="71"/>
  <c r="DG75" i="71"/>
  <c r="DF75" i="71"/>
  <c r="DE75" i="71"/>
  <c r="DE80" i="71" s="1"/>
  <c r="DD75" i="71"/>
  <c r="DC75" i="71"/>
  <c r="DB75" i="71"/>
  <c r="DA75" i="71"/>
  <c r="CZ75" i="71"/>
  <c r="CY75" i="71"/>
  <c r="CX75" i="71"/>
  <c r="CW75" i="71"/>
  <c r="CV75" i="71"/>
  <c r="DH86" i="71" s="1"/>
  <c r="CU75" i="71"/>
  <c r="CT75" i="71"/>
  <c r="CW80" i="71" s="1"/>
  <c r="CS75" i="71"/>
  <c r="CR75" i="71"/>
  <c r="DD86" i="71" s="1"/>
  <c r="CQ75" i="71"/>
  <c r="CP75" i="71"/>
  <c r="CO75" i="71"/>
  <c r="CN75" i="71"/>
  <c r="CM75" i="71"/>
  <c r="CL75" i="71"/>
  <c r="CL86" i="71" s="1"/>
  <c r="CK75" i="71"/>
  <c r="CJ75" i="71"/>
  <c r="CI75" i="71"/>
  <c r="CH75" i="71"/>
  <c r="CH80" i="71" s="1"/>
  <c r="CG75" i="71"/>
  <c r="CF75" i="71"/>
  <c r="CE75" i="71"/>
  <c r="CD75" i="71"/>
  <c r="CC75" i="71"/>
  <c r="CB75" i="71"/>
  <c r="CA75" i="71"/>
  <c r="BZ75" i="71"/>
  <c r="BZ86" i="71" s="1"/>
  <c r="BY75" i="71"/>
  <c r="BX75" i="71"/>
  <c r="BW75" i="71"/>
  <c r="BV75" i="71"/>
  <c r="BU75" i="71"/>
  <c r="BT75" i="71"/>
  <c r="BS75" i="71"/>
  <c r="BR75" i="71"/>
  <c r="BQ75" i="71"/>
  <c r="BP75" i="71"/>
  <c r="BO75" i="71"/>
  <c r="BN75" i="71"/>
  <c r="BM75" i="71"/>
  <c r="BL75" i="71"/>
  <c r="BK75" i="71"/>
  <c r="BJ75" i="71"/>
  <c r="BI75" i="71"/>
  <c r="BH75" i="71"/>
  <c r="BG75" i="71"/>
  <c r="BF75" i="71"/>
  <c r="BE75" i="71"/>
  <c r="BD75" i="71"/>
  <c r="BC75" i="71"/>
  <c r="BB75" i="71"/>
  <c r="BB86" i="71" s="1"/>
  <c r="BA75" i="71"/>
  <c r="AZ75" i="71"/>
  <c r="AY75" i="71"/>
  <c r="AY86" i="71" s="1"/>
  <c r="AX75" i="71"/>
  <c r="AX86" i="71" s="1"/>
  <c r="AW75" i="71"/>
  <c r="AV75" i="71"/>
  <c r="AU75" i="71"/>
  <c r="AT75" i="71"/>
  <c r="AS75" i="71"/>
  <c r="AR75" i="71"/>
  <c r="AQ75" i="71"/>
  <c r="AP75" i="71"/>
  <c r="AO75" i="71"/>
  <c r="AN75" i="71"/>
  <c r="AM75" i="71"/>
  <c r="AM86" i="71" s="1"/>
  <c r="AL75" i="71"/>
  <c r="AL80" i="71" s="1"/>
  <c r="AK75" i="71"/>
  <c r="AJ75" i="71"/>
  <c r="AI75" i="71"/>
  <c r="AH75" i="71"/>
  <c r="AG75" i="71"/>
  <c r="AG86" i="71" s="1"/>
  <c r="AF75" i="71"/>
  <c r="AE75" i="71"/>
  <c r="AD75" i="71"/>
  <c r="AC75" i="71"/>
  <c r="AB75" i="71"/>
  <c r="AA75" i="71"/>
  <c r="Z75" i="71"/>
  <c r="Z86" i="71" s="1"/>
  <c r="Y75" i="71"/>
  <c r="Y86" i="71" s="1"/>
  <c r="X75" i="71"/>
  <c r="W75" i="71"/>
  <c r="W86" i="71" s="1"/>
  <c r="V75" i="71"/>
  <c r="V86" i="71" s="1"/>
  <c r="U75" i="71"/>
  <c r="U86" i="71" s="1"/>
  <c r="T75" i="71"/>
  <c r="S75" i="71"/>
  <c r="S86" i="71" s="1"/>
  <c r="R75" i="71"/>
  <c r="Q75" i="71"/>
  <c r="Q86" i="71" s="1"/>
  <c r="P75" i="71"/>
  <c r="O75" i="71"/>
  <c r="O86" i="71" s="1"/>
  <c r="DI74" i="71"/>
  <c r="DH74" i="71"/>
  <c r="DG74" i="71"/>
  <c r="DF74" i="71"/>
  <c r="DE74" i="71"/>
  <c r="DD74" i="71"/>
  <c r="DC74" i="71"/>
  <c r="DB74" i="71"/>
  <c r="DA74" i="71"/>
  <c r="CZ74" i="71"/>
  <c r="CY74" i="71"/>
  <c r="CX74" i="71"/>
  <c r="CW74" i="71"/>
  <c r="CV74" i="71"/>
  <c r="CU74" i="71"/>
  <c r="CT74" i="71"/>
  <c r="CS74" i="71"/>
  <c r="CR74" i="71"/>
  <c r="CQ74" i="71"/>
  <c r="CP74" i="71"/>
  <c r="CP79" i="71" s="1"/>
  <c r="CO74" i="71"/>
  <c r="CO79" i="71" s="1"/>
  <c r="CN74" i="71"/>
  <c r="CM74" i="71"/>
  <c r="CL74" i="71"/>
  <c r="CL85" i="71" s="1"/>
  <c r="CK74" i="71"/>
  <c r="CJ74" i="71"/>
  <c r="CI74" i="71"/>
  <c r="CH74" i="71"/>
  <c r="CG74" i="71"/>
  <c r="CF74" i="71"/>
  <c r="CE74" i="71"/>
  <c r="CD74" i="71"/>
  <c r="CC74" i="71"/>
  <c r="CB74" i="71"/>
  <c r="CA74" i="71"/>
  <c r="BZ74" i="71"/>
  <c r="BY74" i="71"/>
  <c r="BX74" i="71"/>
  <c r="BW74" i="71"/>
  <c r="BV74" i="71"/>
  <c r="BU74" i="71"/>
  <c r="CG85" i="71" s="1"/>
  <c r="BT74" i="71"/>
  <c r="BS74" i="71"/>
  <c r="BR74" i="71"/>
  <c r="BQ74" i="71"/>
  <c r="BP74" i="71"/>
  <c r="BO74" i="71"/>
  <c r="BN74" i="71"/>
  <c r="BM74" i="71"/>
  <c r="BL74" i="71"/>
  <c r="BX85" i="71" s="1"/>
  <c r="BK74" i="71"/>
  <c r="BJ74" i="71"/>
  <c r="BI74" i="71"/>
  <c r="BH74" i="71"/>
  <c r="BT85" i="71" s="1"/>
  <c r="BG74" i="71"/>
  <c r="BF74" i="71"/>
  <c r="BE74" i="71"/>
  <c r="BD74" i="71"/>
  <c r="BC74" i="71"/>
  <c r="BB74" i="71"/>
  <c r="BN85" i="71" s="1"/>
  <c r="BA74" i="71"/>
  <c r="AZ74" i="71"/>
  <c r="AY74" i="71"/>
  <c r="AX74" i="71"/>
  <c r="AW74" i="71"/>
  <c r="AV74" i="71"/>
  <c r="AU74" i="71"/>
  <c r="AT74" i="71"/>
  <c r="AS74" i="71"/>
  <c r="BE85" i="71" s="1"/>
  <c r="AR74" i="71"/>
  <c r="AQ74" i="71"/>
  <c r="AP74" i="71"/>
  <c r="AO74" i="71"/>
  <c r="AO85" i="71" s="1"/>
  <c r="AN74" i="71"/>
  <c r="AM74" i="71"/>
  <c r="AL74" i="71"/>
  <c r="AK74" i="71"/>
  <c r="AW85" i="71" s="1"/>
  <c r="AJ74" i="71"/>
  <c r="AI74" i="71"/>
  <c r="AH74" i="71"/>
  <c r="AG74" i="71"/>
  <c r="AG85" i="71" s="1"/>
  <c r="AF74" i="71"/>
  <c r="AE74" i="71"/>
  <c r="AD74" i="71"/>
  <c r="AC74" i="71"/>
  <c r="AB74" i="71"/>
  <c r="AA74" i="71"/>
  <c r="Z74" i="71"/>
  <c r="Z85" i="71" s="1"/>
  <c r="Y74" i="71"/>
  <c r="X74" i="71"/>
  <c r="W74" i="71"/>
  <c r="W85" i="71" s="1"/>
  <c r="V74" i="71"/>
  <c r="V85" i="71" s="1"/>
  <c r="U74" i="71"/>
  <c r="T74" i="71"/>
  <c r="T85" i="71" s="1"/>
  <c r="S74" i="71"/>
  <c r="R74" i="71"/>
  <c r="R85" i="71" s="1"/>
  <c r="Q74" i="71"/>
  <c r="Q85" i="71" s="1"/>
  <c r="P74" i="71"/>
  <c r="O74" i="71"/>
  <c r="O85" i="71" s="1"/>
  <c r="DI29" i="71"/>
  <c r="DH29" i="71"/>
  <c r="DG29" i="71"/>
  <c r="DF29" i="71"/>
  <c r="DE29" i="71"/>
  <c r="DD29" i="71"/>
  <c r="DC29" i="71"/>
  <c r="DB29" i="71"/>
  <c r="DA29" i="71"/>
  <c r="CZ29" i="71"/>
  <c r="CY29" i="71"/>
  <c r="CX29" i="71"/>
  <c r="CW29" i="71"/>
  <c r="CV29" i="71"/>
  <c r="CU29" i="71"/>
  <c r="CT29" i="71"/>
  <c r="CS29" i="71"/>
  <c r="CR29" i="71"/>
  <c r="CQ29" i="71"/>
  <c r="CP29" i="71"/>
  <c r="CO29" i="71"/>
  <c r="CN29" i="71"/>
  <c r="CM29" i="71"/>
  <c r="CL29" i="71"/>
  <c r="CK29" i="71"/>
  <c r="CJ29" i="71"/>
  <c r="CI29" i="71"/>
  <c r="CH29" i="71"/>
  <c r="CG29" i="71"/>
  <c r="CF29" i="71"/>
  <c r="CE29" i="71"/>
  <c r="CD29" i="71"/>
  <c r="CC29" i="71"/>
  <c r="CB29" i="71"/>
  <c r="CA29" i="71"/>
  <c r="BZ29" i="71"/>
  <c r="BY29" i="71"/>
  <c r="BX29" i="71"/>
  <c r="BW29" i="71"/>
  <c r="BV29" i="71"/>
  <c r="BU29" i="71"/>
  <c r="BT29" i="71"/>
  <c r="BS29" i="71"/>
  <c r="BR29" i="71"/>
  <c r="BQ29" i="71"/>
  <c r="BP29" i="71"/>
  <c r="BO29" i="71"/>
  <c r="BN29" i="71"/>
  <c r="BM29" i="71"/>
  <c r="BL29" i="71"/>
  <c r="BK29" i="71"/>
  <c r="BJ29" i="71"/>
  <c r="BI29" i="71"/>
  <c r="BH29" i="71"/>
  <c r="BG29" i="71"/>
  <c r="BF29" i="71"/>
  <c r="BE29" i="71"/>
  <c r="BD29" i="71"/>
  <c r="BC29" i="71"/>
  <c r="BB29" i="71"/>
  <c r="BA29" i="71"/>
  <c r="AZ29" i="71"/>
  <c r="AY29" i="71"/>
  <c r="AX29" i="71"/>
  <c r="AW29" i="71"/>
  <c r="AV29" i="71"/>
  <c r="AU29" i="71"/>
  <c r="AT29" i="71"/>
  <c r="AS29" i="71"/>
  <c r="AR29" i="71"/>
  <c r="AQ29" i="71"/>
  <c r="AP29" i="71"/>
  <c r="AO29" i="71"/>
  <c r="AN29" i="71"/>
  <c r="AM29" i="71"/>
  <c r="AL29" i="71"/>
  <c r="AK29" i="71"/>
  <c r="AJ29" i="71"/>
  <c r="AI29" i="71"/>
  <c r="AH29" i="71"/>
  <c r="AG29" i="71"/>
  <c r="AF29" i="71"/>
  <c r="AE29" i="71"/>
  <c r="AD29" i="71"/>
  <c r="AC29" i="71"/>
  <c r="AB29" i="71"/>
  <c r="AA29" i="71"/>
  <c r="Z29" i="71"/>
  <c r="Y29" i="71"/>
  <c r="X29" i="71"/>
  <c r="W29" i="71"/>
  <c r="V29" i="71"/>
  <c r="U29" i="71"/>
  <c r="T29" i="71"/>
  <c r="S29" i="71"/>
  <c r="R29" i="71"/>
  <c r="Q29" i="71"/>
  <c r="P29" i="71"/>
  <c r="O29" i="71"/>
  <c r="DI17" i="71"/>
  <c r="DH17" i="71"/>
  <c r="DG17" i="71"/>
  <c r="DF17" i="71"/>
  <c r="DE17" i="71"/>
  <c r="DD17" i="71"/>
  <c r="DC17" i="71"/>
  <c r="DB17" i="71"/>
  <c r="DA17" i="71"/>
  <c r="CZ17" i="71"/>
  <c r="CY17" i="71"/>
  <c r="CX17" i="71"/>
  <c r="CW17" i="71"/>
  <c r="CV17" i="71"/>
  <c r="CU17" i="71"/>
  <c r="CT17" i="71"/>
  <c r="CS17" i="71"/>
  <c r="CR17" i="71"/>
  <c r="CQ17" i="71"/>
  <c r="CP17" i="71"/>
  <c r="CO17" i="71"/>
  <c r="CN17" i="71"/>
  <c r="CM17" i="71"/>
  <c r="CL17" i="71"/>
  <c r="CK17" i="71"/>
  <c r="CJ17" i="71"/>
  <c r="CI17" i="71"/>
  <c r="CH17" i="71"/>
  <c r="CG17" i="71"/>
  <c r="CF17" i="71"/>
  <c r="CE17" i="71"/>
  <c r="CD17" i="71"/>
  <c r="CC17" i="71"/>
  <c r="CB17" i="71"/>
  <c r="CA17" i="71"/>
  <c r="BZ17" i="71"/>
  <c r="BY17" i="71"/>
  <c r="BX17" i="71"/>
  <c r="BW17" i="71"/>
  <c r="BV17" i="71"/>
  <c r="BU17" i="71"/>
  <c r="BT17" i="71"/>
  <c r="BS17" i="71"/>
  <c r="BR17" i="71"/>
  <c r="BQ17" i="71"/>
  <c r="BP17" i="71"/>
  <c r="BO17" i="71"/>
  <c r="BN17" i="71"/>
  <c r="BM17" i="71"/>
  <c r="BL17" i="71"/>
  <c r="BK17" i="71"/>
  <c r="BJ17" i="71"/>
  <c r="BI17" i="71"/>
  <c r="BH17" i="71"/>
  <c r="BG17" i="71"/>
  <c r="BF17" i="71"/>
  <c r="BE17" i="71"/>
  <c r="BD17" i="71"/>
  <c r="BC17" i="71"/>
  <c r="BB17" i="71"/>
  <c r="BA17" i="71"/>
  <c r="AZ17" i="71"/>
  <c r="AY17" i="71"/>
  <c r="AX17" i="71"/>
  <c r="AW17" i="71"/>
  <c r="AV17" i="71"/>
  <c r="AU17" i="71"/>
  <c r="AT17" i="71"/>
  <c r="AS17" i="71"/>
  <c r="AR17" i="71"/>
  <c r="AQ17" i="71"/>
  <c r="AP17" i="71"/>
  <c r="AO17" i="71"/>
  <c r="AN17" i="71"/>
  <c r="AM17" i="71"/>
  <c r="AL17" i="71"/>
  <c r="AK17" i="71"/>
  <c r="AJ17" i="71"/>
  <c r="AI17" i="71"/>
  <c r="AH17" i="71"/>
  <c r="AG17" i="71"/>
  <c r="AF17" i="71"/>
  <c r="AE17" i="71"/>
  <c r="AD17" i="71"/>
  <c r="AC17" i="71"/>
  <c r="AB17" i="71"/>
  <c r="AA17" i="71"/>
  <c r="Z17" i="71"/>
  <c r="Y17" i="71"/>
  <c r="X17" i="71"/>
  <c r="W17" i="71"/>
  <c r="V17" i="71"/>
  <c r="U17" i="71"/>
  <c r="T17" i="71"/>
  <c r="S17" i="71"/>
  <c r="R17" i="71"/>
  <c r="Q17" i="71"/>
  <c r="P17" i="71"/>
  <c r="O17" i="71"/>
  <c r="L9" i="78"/>
  <c r="Q9" i="78" s="1"/>
  <c r="AC81" i="52"/>
  <c r="AS81" i="52"/>
  <c r="BI81" i="52"/>
  <c r="BY81" i="52"/>
  <c r="CO81" i="52"/>
  <c r="DE81" i="52"/>
  <c r="BQ85" i="71"/>
  <c r="CP86" i="71"/>
  <c r="BV85" i="71"/>
  <c r="CP85" i="71"/>
  <c r="AU86" i="71"/>
  <c r="CI85" i="71"/>
  <c r="Y87" i="71"/>
  <c r="AK87" i="71"/>
  <c r="AO87" i="71"/>
  <c r="AW87" i="71"/>
  <c r="CS85" i="71"/>
  <c r="CD80" i="71"/>
  <c r="AM87" i="71"/>
  <c r="V79" i="71"/>
  <c r="CT85" i="71"/>
  <c r="AT87" i="71"/>
  <c r="BV81" i="71"/>
  <c r="AS80" i="71"/>
  <c r="L8" i="78"/>
  <c r="P40" i="70"/>
  <c r="Q40" i="70"/>
  <c r="R40" i="70"/>
  <c r="S40" i="70"/>
  <c r="T40" i="70"/>
  <c r="U40" i="70"/>
  <c r="V40" i="70"/>
  <c r="W40" i="70"/>
  <c r="X40" i="70"/>
  <c r="Y40" i="70"/>
  <c r="Z40" i="70"/>
  <c r="AA40" i="70"/>
  <c r="AB40" i="70"/>
  <c r="AC40" i="70"/>
  <c r="AD40" i="70"/>
  <c r="AE40" i="70"/>
  <c r="AF40" i="70"/>
  <c r="AG40" i="70"/>
  <c r="AH40" i="70"/>
  <c r="AI40" i="70"/>
  <c r="AJ40" i="70"/>
  <c r="AK40" i="70"/>
  <c r="AL40" i="70"/>
  <c r="AM40" i="70"/>
  <c r="AN40" i="70"/>
  <c r="AO40" i="70"/>
  <c r="AP40" i="70"/>
  <c r="AQ40" i="70"/>
  <c r="AR40" i="70"/>
  <c r="AS40" i="70"/>
  <c r="AT40" i="70"/>
  <c r="AU40" i="70"/>
  <c r="AV40" i="70"/>
  <c r="AW40" i="70"/>
  <c r="AX40" i="70"/>
  <c r="AY40" i="70"/>
  <c r="AZ40" i="70"/>
  <c r="BA40" i="70"/>
  <c r="BB40" i="70"/>
  <c r="BC40" i="70"/>
  <c r="BD40" i="70"/>
  <c r="BE40" i="70"/>
  <c r="BF40" i="70"/>
  <c r="BG40" i="70"/>
  <c r="BH40" i="70"/>
  <c r="BI40" i="70"/>
  <c r="BJ40" i="70"/>
  <c r="BK40" i="70"/>
  <c r="BL40" i="70"/>
  <c r="BM40" i="70"/>
  <c r="BN40" i="70"/>
  <c r="BO40" i="70"/>
  <c r="BP40" i="70"/>
  <c r="BQ40" i="70"/>
  <c r="BR40" i="70"/>
  <c r="BS40" i="70"/>
  <c r="BT40" i="70"/>
  <c r="BU40" i="70"/>
  <c r="BV40" i="70"/>
  <c r="BW40" i="70"/>
  <c r="BX40" i="70"/>
  <c r="BY40" i="70"/>
  <c r="BZ40" i="70"/>
  <c r="CA40" i="70"/>
  <c r="CB40" i="70"/>
  <c r="CC40" i="70"/>
  <c r="CD40" i="70"/>
  <c r="CE40" i="70"/>
  <c r="CF40" i="70"/>
  <c r="CG40" i="70"/>
  <c r="CH40" i="70"/>
  <c r="CI40" i="70"/>
  <c r="CJ40" i="70"/>
  <c r="CK40" i="70"/>
  <c r="CL40" i="70"/>
  <c r="CM40" i="70"/>
  <c r="CN40" i="70"/>
  <c r="CO40" i="70"/>
  <c r="CP40" i="70"/>
  <c r="CQ40" i="70"/>
  <c r="CR40" i="70"/>
  <c r="CS40" i="70"/>
  <c r="CT40" i="70"/>
  <c r="CU40" i="70"/>
  <c r="CV40" i="70"/>
  <c r="CW40" i="70"/>
  <c r="CX40" i="70"/>
  <c r="CY40" i="70"/>
  <c r="CZ40" i="70"/>
  <c r="DA40" i="70"/>
  <c r="DB40" i="70"/>
  <c r="DC40" i="70"/>
  <c r="DD40" i="70"/>
  <c r="DE40" i="70"/>
  <c r="DF40" i="70"/>
  <c r="O40" i="70"/>
  <c r="P39" i="70"/>
  <c r="Q39" i="70"/>
  <c r="R39" i="70"/>
  <c r="S39" i="70"/>
  <c r="T39" i="70"/>
  <c r="U39" i="70"/>
  <c r="V39" i="70"/>
  <c r="W39" i="70"/>
  <c r="X39" i="70"/>
  <c r="Y39" i="70"/>
  <c r="Z39" i="70"/>
  <c r="AA39" i="70"/>
  <c r="AB39" i="70"/>
  <c r="AC39" i="70"/>
  <c r="AC46" i="70" s="1"/>
  <c r="AC47" i="70" s="1"/>
  <c r="AC49" i="70" s="1"/>
  <c r="AD39" i="70"/>
  <c r="AE39" i="70"/>
  <c r="AF39" i="70"/>
  <c r="AG39" i="70"/>
  <c r="AG46" i="70" s="1"/>
  <c r="AG47" i="70" s="1"/>
  <c r="AG49" i="70" s="1"/>
  <c r="AH39" i="70"/>
  <c r="AI39" i="70"/>
  <c r="AJ39" i="70"/>
  <c r="AK39" i="70"/>
  <c r="AL39" i="70"/>
  <c r="AM39" i="70"/>
  <c r="AN39" i="70"/>
  <c r="AO39" i="70"/>
  <c r="AP39" i="70"/>
  <c r="AQ39" i="70"/>
  <c r="AR39" i="70"/>
  <c r="AS39" i="70"/>
  <c r="AT39" i="70"/>
  <c r="AU39" i="70"/>
  <c r="AV39" i="70"/>
  <c r="AW39" i="70"/>
  <c r="AX39" i="70"/>
  <c r="AY39" i="70"/>
  <c r="AZ39" i="70"/>
  <c r="BA39" i="70"/>
  <c r="BB39" i="70"/>
  <c r="BC39" i="70"/>
  <c r="BD39" i="70"/>
  <c r="BE39" i="70"/>
  <c r="BF39" i="70"/>
  <c r="BG39" i="70"/>
  <c r="BH39" i="70"/>
  <c r="BI39" i="70"/>
  <c r="BJ39" i="70"/>
  <c r="BK39" i="70"/>
  <c r="BL39" i="70"/>
  <c r="BM39" i="70"/>
  <c r="BN39" i="70"/>
  <c r="BO39" i="70"/>
  <c r="BP39" i="70"/>
  <c r="BQ39" i="70"/>
  <c r="BR39" i="70"/>
  <c r="BS39" i="70"/>
  <c r="BT39" i="70"/>
  <c r="BU39" i="70"/>
  <c r="BV39" i="70"/>
  <c r="BW39" i="70"/>
  <c r="BX39" i="70"/>
  <c r="BY39" i="70"/>
  <c r="BZ39" i="70"/>
  <c r="CA39" i="70"/>
  <c r="CB39" i="70"/>
  <c r="CC39" i="70"/>
  <c r="CD39" i="70"/>
  <c r="CE39" i="70"/>
  <c r="CF39" i="70"/>
  <c r="CG39" i="70"/>
  <c r="CH39" i="70"/>
  <c r="CI39" i="70"/>
  <c r="CJ39" i="70"/>
  <c r="CK39" i="70"/>
  <c r="CL39" i="70"/>
  <c r="CM39" i="70"/>
  <c r="CN39" i="70"/>
  <c r="CO39" i="70"/>
  <c r="CP39" i="70"/>
  <c r="CQ39" i="70"/>
  <c r="CR39" i="70"/>
  <c r="CS39" i="70"/>
  <c r="CT39" i="70"/>
  <c r="CU39" i="70"/>
  <c r="CV39" i="70"/>
  <c r="CW39" i="70"/>
  <c r="CX39" i="70"/>
  <c r="CY39" i="70"/>
  <c r="CZ39" i="70"/>
  <c r="DA39" i="70"/>
  <c r="DB39" i="70"/>
  <c r="DC39" i="70"/>
  <c r="DD39" i="70"/>
  <c r="DE39" i="70"/>
  <c r="DF39" i="70"/>
  <c r="P48" i="70"/>
  <c r="Q48" i="70"/>
  <c r="R48" i="70"/>
  <c r="S48" i="70"/>
  <c r="T48" i="70"/>
  <c r="U48" i="70"/>
  <c r="V48" i="70"/>
  <c r="W48" i="70"/>
  <c r="X48" i="70"/>
  <c r="Y48" i="70"/>
  <c r="Z48" i="70"/>
  <c r="AA48" i="70"/>
  <c r="AB48" i="70"/>
  <c r="AC48" i="70"/>
  <c r="AD48" i="70"/>
  <c r="AE48" i="70"/>
  <c r="AF48" i="70"/>
  <c r="AG48" i="70"/>
  <c r="AH48" i="70"/>
  <c r="AI48" i="70"/>
  <c r="AJ48" i="70"/>
  <c r="AK48" i="70"/>
  <c r="AL48" i="70"/>
  <c r="AM48" i="70"/>
  <c r="AN48" i="70"/>
  <c r="AO48" i="70"/>
  <c r="AP48" i="70"/>
  <c r="AQ48" i="70"/>
  <c r="AR48" i="70"/>
  <c r="AS48" i="70"/>
  <c r="AT48" i="70"/>
  <c r="AU48" i="70"/>
  <c r="AV48" i="70"/>
  <c r="AW48" i="70"/>
  <c r="AX48" i="70"/>
  <c r="AY48" i="70"/>
  <c r="AZ48" i="70"/>
  <c r="BA48" i="70"/>
  <c r="BB48" i="70"/>
  <c r="BC48" i="70"/>
  <c r="BD48" i="70"/>
  <c r="BE48" i="70"/>
  <c r="BF48" i="70"/>
  <c r="BG48" i="70"/>
  <c r="BH48" i="70"/>
  <c r="BI48" i="70"/>
  <c r="BJ48" i="70"/>
  <c r="BK48" i="70"/>
  <c r="BL48" i="70"/>
  <c r="BM48" i="70"/>
  <c r="BN48" i="70"/>
  <c r="BO48" i="70"/>
  <c r="BP48" i="70"/>
  <c r="BQ48" i="70"/>
  <c r="BR48" i="70"/>
  <c r="BS48" i="70"/>
  <c r="BT48" i="70"/>
  <c r="BU48" i="70"/>
  <c r="BV48" i="70"/>
  <c r="BW48" i="70"/>
  <c r="BX48" i="70"/>
  <c r="BY48" i="70"/>
  <c r="BZ48" i="70"/>
  <c r="CA48" i="70"/>
  <c r="CB48" i="70"/>
  <c r="CC48" i="70"/>
  <c r="CD48" i="70"/>
  <c r="CE48" i="70"/>
  <c r="CF48" i="70"/>
  <c r="CG48" i="70"/>
  <c r="CH48" i="70"/>
  <c r="CI48" i="70"/>
  <c r="CJ48" i="70"/>
  <c r="CK48" i="70"/>
  <c r="CL48" i="70"/>
  <c r="CM48" i="70"/>
  <c r="CN48" i="70"/>
  <c r="CO48" i="70"/>
  <c r="CP48" i="70"/>
  <c r="CQ48" i="70"/>
  <c r="CR48" i="70"/>
  <c r="CS48" i="70"/>
  <c r="CT48" i="70"/>
  <c r="CU48" i="70"/>
  <c r="CV48" i="70"/>
  <c r="CW48" i="70"/>
  <c r="CX48" i="70"/>
  <c r="CY48" i="70"/>
  <c r="CZ48" i="70"/>
  <c r="DA48" i="70"/>
  <c r="DB48" i="70"/>
  <c r="DC48" i="70"/>
  <c r="DD48" i="70"/>
  <c r="DE48" i="70"/>
  <c r="DF48" i="70"/>
  <c r="O48" i="70"/>
  <c r="O39" i="70"/>
  <c r="DJ36" i="70"/>
  <c r="DJ29" i="70"/>
  <c r="DI34" i="70" s="1"/>
  <c r="DI44" i="70" s="1"/>
  <c r="DH39" i="70"/>
  <c r="DJ39" i="70" s="1"/>
  <c r="DI21" i="70"/>
  <c r="DI11" i="70"/>
  <c r="DI37" i="39"/>
  <c r="DI38" i="52" s="1"/>
  <c r="DH21" i="70"/>
  <c r="DG21" i="70"/>
  <c r="DF21" i="70"/>
  <c r="DE21" i="70"/>
  <c r="DE43" i="70" s="1"/>
  <c r="DD21" i="70"/>
  <c r="DD44" i="70" s="1"/>
  <c r="DC21" i="70"/>
  <c r="DC44" i="70" s="1"/>
  <c r="DB21" i="70"/>
  <c r="DB43" i="70"/>
  <c r="DA21" i="70"/>
  <c r="CZ21" i="70"/>
  <c r="CZ44" i="70" s="1"/>
  <c r="CY21" i="70"/>
  <c r="CY43" i="70" s="1"/>
  <c r="CX21" i="70"/>
  <c r="CX45" i="70" s="1"/>
  <c r="CW21" i="70"/>
  <c r="CW43" i="70" s="1"/>
  <c r="CV21" i="70"/>
  <c r="CV44" i="70" s="1"/>
  <c r="CU21" i="70"/>
  <c r="CU45" i="70" s="1"/>
  <c r="CT21" i="70"/>
  <c r="CT44" i="70" s="1"/>
  <c r="CS21" i="70"/>
  <c r="CR21" i="70"/>
  <c r="CR44" i="70" s="1"/>
  <c r="CQ21" i="70"/>
  <c r="CP21" i="70"/>
  <c r="CP44" i="70" s="1"/>
  <c r="CO21" i="70"/>
  <c r="CN21" i="70"/>
  <c r="CN44" i="70" s="1"/>
  <c r="CM21" i="70"/>
  <c r="CM43" i="70" s="1"/>
  <c r="CL21" i="70"/>
  <c r="CK21" i="70"/>
  <c r="CK43" i="70" s="1"/>
  <c r="CJ21" i="70"/>
  <c r="CJ44" i="70" s="1"/>
  <c r="CI21" i="70"/>
  <c r="CH21" i="70"/>
  <c r="CH44" i="70" s="1"/>
  <c r="CG21" i="70"/>
  <c r="CF21" i="70"/>
  <c r="CF44" i="70" s="1"/>
  <c r="CE21" i="70"/>
  <c r="CE43" i="70" s="1"/>
  <c r="CD21" i="70"/>
  <c r="CC21" i="70"/>
  <c r="CC44" i="70" s="1"/>
  <c r="CB21" i="70"/>
  <c r="CB44" i="70" s="1"/>
  <c r="CA21" i="70"/>
  <c r="CA43" i="70" s="1"/>
  <c r="BZ21" i="70"/>
  <c r="BZ44" i="70" s="1"/>
  <c r="BY21" i="70"/>
  <c r="BY44" i="70" s="1"/>
  <c r="BX21" i="70"/>
  <c r="BX45" i="70" s="1"/>
  <c r="BW21" i="70"/>
  <c r="BV21" i="70"/>
  <c r="BV44" i="70" s="1"/>
  <c r="BU21" i="70"/>
  <c r="BU44" i="70" s="1"/>
  <c r="BT21" i="70"/>
  <c r="BT44" i="70" s="1"/>
  <c r="BS21" i="70"/>
  <c r="BS43" i="70" s="1"/>
  <c r="BR21" i="70"/>
  <c r="BR44" i="70" s="1"/>
  <c r="BQ21" i="70"/>
  <c r="BQ45" i="70" s="1"/>
  <c r="BP21" i="70"/>
  <c r="BP44" i="70" s="1"/>
  <c r="BO21" i="70"/>
  <c r="BO44" i="70" s="1"/>
  <c r="BO46" i="70" s="1"/>
  <c r="BO47" i="70" s="1"/>
  <c r="BN21" i="70"/>
  <c r="BN44" i="70" s="1"/>
  <c r="BM21" i="70"/>
  <c r="BM44" i="70" s="1"/>
  <c r="BL21" i="70"/>
  <c r="BK21" i="70"/>
  <c r="BK44" i="70" s="1"/>
  <c r="BJ21" i="70"/>
  <c r="BJ44" i="70" s="1"/>
  <c r="BI21" i="70"/>
  <c r="BI45" i="70" s="1"/>
  <c r="BH21" i="70"/>
  <c r="BH44" i="70" s="1"/>
  <c r="BG21" i="70"/>
  <c r="BG43" i="70" s="1"/>
  <c r="BF21" i="70"/>
  <c r="BF44" i="70" s="1"/>
  <c r="BE21" i="70"/>
  <c r="BE43" i="70" s="1"/>
  <c r="BD21" i="70"/>
  <c r="BD44" i="70" s="1"/>
  <c r="BC21" i="70"/>
  <c r="BB21" i="70"/>
  <c r="BB44" i="70" s="1"/>
  <c r="BA21" i="70"/>
  <c r="AZ21" i="70"/>
  <c r="AZ44" i="70" s="1"/>
  <c r="AY21" i="70"/>
  <c r="AY45" i="70" s="1"/>
  <c r="AX21" i="70"/>
  <c r="AX44" i="70" s="1"/>
  <c r="AW21" i="70"/>
  <c r="AW45" i="70" s="1"/>
  <c r="AV21" i="70"/>
  <c r="AV43" i="70" s="1"/>
  <c r="AU21" i="70"/>
  <c r="AU44" i="70" s="1"/>
  <c r="AT21" i="70"/>
  <c r="AS21" i="70"/>
  <c r="AS43" i="70" s="1"/>
  <c r="AR21" i="70"/>
  <c r="AR44" i="70" s="1"/>
  <c r="AQ21" i="70"/>
  <c r="AQ43" i="70" s="1"/>
  <c r="AP21" i="70"/>
  <c r="AP44" i="70" s="1"/>
  <c r="AO21" i="70"/>
  <c r="AO44" i="70" s="1"/>
  <c r="AN21" i="70"/>
  <c r="AM21" i="70"/>
  <c r="AM44" i="70" s="1"/>
  <c r="AL21" i="70"/>
  <c r="AL43" i="70" s="1"/>
  <c r="AK21" i="70"/>
  <c r="AJ21" i="70"/>
  <c r="AJ44" i="70" s="1"/>
  <c r="AI21" i="70"/>
  <c r="AI45" i="70" s="1"/>
  <c r="AH21" i="70"/>
  <c r="AH44" i="70" s="1"/>
  <c r="AG21" i="70"/>
  <c r="AF21" i="70"/>
  <c r="AF44" i="70" s="1"/>
  <c r="AE21" i="70"/>
  <c r="AE45" i="70" s="1"/>
  <c r="AD21" i="70"/>
  <c r="AC21" i="70"/>
  <c r="AB21" i="70"/>
  <c r="AB44" i="70" s="1"/>
  <c r="AA21" i="70"/>
  <c r="Z21" i="70"/>
  <c r="Z44" i="70" s="1"/>
  <c r="Y21" i="70"/>
  <c r="Y43" i="70" s="1"/>
  <c r="X21" i="70"/>
  <c r="X45" i="70" s="1"/>
  <c r="W21" i="70"/>
  <c r="W45" i="70" s="1"/>
  <c r="V21" i="70"/>
  <c r="V44" i="70" s="1"/>
  <c r="U21" i="70"/>
  <c r="U44" i="70" s="1"/>
  <c r="T21" i="70"/>
  <c r="S21" i="70"/>
  <c r="S45" i="70" s="1"/>
  <c r="R21" i="70"/>
  <c r="R44" i="70" s="1"/>
  <c r="Q21" i="70"/>
  <c r="Q43" i="70" s="1"/>
  <c r="P21" i="70"/>
  <c r="P44" i="70" s="1"/>
  <c r="O21" i="70"/>
  <c r="O44" i="70" s="1"/>
  <c r="DH11" i="70"/>
  <c r="DH41" i="70" s="1"/>
  <c r="DJ41" i="70" s="1"/>
  <c r="DG11" i="70"/>
  <c r="DF11" i="70"/>
  <c r="DF41" i="70" s="1"/>
  <c r="DE11" i="70"/>
  <c r="DE41" i="70" s="1"/>
  <c r="DD11" i="70"/>
  <c r="DD41" i="70" s="1"/>
  <c r="DC11" i="70"/>
  <c r="DC41" i="70" s="1"/>
  <c r="DB11" i="70"/>
  <c r="DB41" i="70" s="1"/>
  <c r="DA11" i="70"/>
  <c r="DA41" i="70" s="1"/>
  <c r="CZ11" i="70"/>
  <c r="CZ41" i="70" s="1"/>
  <c r="CY11" i="70"/>
  <c r="CY41" i="70" s="1"/>
  <c r="CX11" i="70"/>
  <c r="CX41" i="70" s="1"/>
  <c r="CW11" i="70"/>
  <c r="CW41" i="70" s="1"/>
  <c r="CV11" i="70"/>
  <c r="CV41" i="70" s="1"/>
  <c r="CU11" i="70"/>
  <c r="CU41" i="70" s="1"/>
  <c r="CT11" i="70"/>
  <c r="CT41" i="70" s="1"/>
  <c r="CS11" i="70"/>
  <c r="CS41" i="70" s="1"/>
  <c r="CR11" i="70"/>
  <c r="CR41" i="70" s="1"/>
  <c r="CQ11" i="70"/>
  <c r="CQ41" i="70" s="1"/>
  <c r="CP11" i="70"/>
  <c r="CP41" i="70" s="1"/>
  <c r="CO11" i="70"/>
  <c r="CO41" i="70" s="1"/>
  <c r="CN11" i="70"/>
  <c r="CN41" i="70" s="1"/>
  <c r="CM11" i="70"/>
  <c r="CM41" i="70" s="1"/>
  <c r="CL11" i="70"/>
  <c r="CL41" i="70" s="1"/>
  <c r="CK11" i="70"/>
  <c r="CK41" i="70" s="1"/>
  <c r="CJ11" i="70"/>
  <c r="CJ41" i="70" s="1"/>
  <c r="CI11" i="70"/>
  <c r="CI41" i="70" s="1"/>
  <c r="CH11" i="70"/>
  <c r="CH41" i="70" s="1"/>
  <c r="CG11" i="70"/>
  <c r="CG41" i="70" s="1"/>
  <c r="CF11" i="70"/>
  <c r="CF41" i="70" s="1"/>
  <c r="CE11" i="70"/>
  <c r="CE41" i="70" s="1"/>
  <c r="CD11" i="70"/>
  <c r="CD41" i="70" s="1"/>
  <c r="CC11" i="70"/>
  <c r="CC41" i="70" s="1"/>
  <c r="CB11" i="70"/>
  <c r="CB41" i="70" s="1"/>
  <c r="CA11" i="70"/>
  <c r="CA41" i="70" s="1"/>
  <c r="BZ11" i="70"/>
  <c r="BZ41" i="70" s="1"/>
  <c r="BY11" i="70"/>
  <c r="BY41" i="70" s="1"/>
  <c r="BX11" i="70"/>
  <c r="BX41" i="70" s="1"/>
  <c r="BW11" i="70"/>
  <c r="BW41" i="70" s="1"/>
  <c r="BV11" i="70"/>
  <c r="BV41" i="70" s="1"/>
  <c r="BU11" i="70"/>
  <c r="BU41" i="70" s="1"/>
  <c r="BT11" i="70"/>
  <c r="BT41" i="70" s="1"/>
  <c r="BS11" i="70"/>
  <c r="BS41" i="70" s="1"/>
  <c r="BR11" i="70"/>
  <c r="BR41" i="70" s="1"/>
  <c r="BQ11" i="70"/>
  <c r="BQ41" i="70" s="1"/>
  <c r="BP11" i="70"/>
  <c r="BP41" i="70" s="1"/>
  <c r="BO11" i="70"/>
  <c r="BO41" i="70" s="1"/>
  <c r="BN11" i="70"/>
  <c r="BN41" i="70" s="1"/>
  <c r="BM11" i="70"/>
  <c r="BM41" i="70" s="1"/>
  <c r="BL11" i="70"/>
  <c r="BL41" i="70" s="1"/>
  <c r="BK11" i="70"/>
  <c r="BK41" i="70" s="1"/>
  <c r="BJ11" i="70"/>
  <c r="BJ41" i="70" s="1"/>
  <c r="BI11" i="70"/>
  <c r="BI41" i="70" s="1"/>
  <c r="BH11" i="70"/>
  <c r="BH41" i="70" s="1"/>
  <c r="BG11" i="70"/>
  <c r="BG41" i="70" s="1"/>
  <c r="BF11" i="70"/>
  <c r="BF41" i="70" s="1"/>
  <c r="BE11" i="70"/>
  <c r="BE41" i="70" s="1"/>
  <c r="BD11" i="70"/>
  <c r="BD41" i="70" s="1"/>
  <c r="BC11" i="70"/>
  <c r="BC41" i="70" s="1"/>
  <c r="BB11" i="70"/>
  <c r="BB41" i="70" s="1"/>
  <c r="BA11" i="70"/>
  <c r="BA41" i="70" s="1"/>
  <c r="AZ11" i="70"/>
  <c r="AZ41" i="70" s="1"/>
  <c r="AY11" i="70"/>
  <c r="AY41" i="70" s="1"/>
  <c r="AX11" i="70"/>
  <c r="AX41" i="70" s="1"/>
  <c r="AW11" i="70"/>
  <c r="AW41" i="70" s="1"/>
  <c r="AV11" i="70"/>
  <c r="AV41" i="70" s="1"/>
  <c r="AU11" i="70"/>
  <c r="AU41" i="70" s="1"/>
  <c r="AT11" i="70"/>
  <c r="AT41" i="70" s="1"/>
  <c r="AS11" i="70"/>
  <c r="AS41" i="70" s="1"/>
  <c r="AR11" i="70"/>
  <c r="AR41" i="70" s="1"/>
  <c r="AQ11" i="70"/>
  <c r="AQ41" i="70" s="1"/>
  <c r="AP11" i="70"/>
  <c r="AP41" i="70" s="1"/>
  <c r="AO11" i="70"/>
  <c r="AO41" i="70" s="1"/>
  <c r="AN11" i="70"/>
  <c r="AN41" i="70" s="1"/>
  <c r="AM11" i="70"/>
  <c r="AM41" i="70" s="1"/>
  <c r="AL11" i="70"/>
  <c r="AL41" i="70" s="1"/>
  <c r="AK11" i="70"/>
  <c r="AK41" i="70" s="1"/>
  <c r="AJ11" i="70"/>
  <c r="AJ41" i="70" s="1"/>
  <c r="AI11" i="70"/>
  <c r="AI41" i="70" s="1"/>
  <c r="AH11" i="70"/>
  <c r="AH41" i="70" s="1"/>
  <c r="AG11" i="70"/>
  <c r="AG41" i="70" s="1"/>
  <c r="AF11" i="70"/>
  <c r="AF41" i="70" s="1"/>
  <c r="AE11" i="70"/>
  <c r="AE41" i="70" s="1"/>
  <c r="AD11" i="70"/>
  <c r="AD41" i="70" s="1"/>
  <c r="AC11" i="70"/>
  <c r="AC41" i="70" s="1"/>
  <c r="AB11" i="70"/>
  <c r="AB41" i="70" s="1"/>
  <c r="AA11" i="70"/>
  <c r="AA41" i="70" s="1"/>
  <c r="Z11" i="70"/>
  <c r="Z41" i="70" s="1"/>
  <c r="Y11" i="70"/>
  <c r="Y41" i="70" s="1"/>
  <c r="X11" i="70"/>
  <c r="X41" i="70" s="1"/>
  <c r="W11" i="70"/>
  <c r="W41" i="70" s="1"/>
  <c r="V11" i="70"/>
  <c r="V41" i="70" s="1"/>
  <c r="U11" i="70"/>
  <c r="U41" i="70" s="1"/>
  <c r="T11" i="70"/>
  <c r="T41" i="70" s="1"/>
  <c r="S11" i="70"/>
  <c r="S41" i="70" s="1"/>
  <c r="R11" i="70"/>
  <c r="R41" i="70" s="1"/>
  <c r="Q11" i="70"/>
  <c r="Q41" i="70" s="1"/>
  <c r="P11" i="70"/>
  <c r="P41" i="70" s="1"/>
  <c r="O11" i="70"/>
  <c r="O41" i="70" s="1"/>
  <c r="DH37" i="39"/>
  <c r="DH38" i="52" s="1"/>
  <c r="DH76" i="52" s="1"/>
  <c r="DJ76" i="52" s="1"/>
  <c r="C79" i="63"/>
  <c r="C78" i="64"/>
  <c r="AR43" i="70"/>
  <c r="DD43" i="70"/>
  <c r="CN43" i="70"/>
  <c r="AR45" i="70"/>
  <c r="CB43" i="70"/>
  <c r="CR43" i="70"/>
  <c r="R45" i="70"/>
  <c r="DH34" i="70"/>
  <c r="DH44" i="70" s="1"/>
  <c r="DD45" i="70"/>
  <c r="BP45" i="70"/>
  <c r="AP45" i="70"/>
  <c r="Z45" i="70"/>
  <c r="CZ43" i="70"/>
  <c r="BT43" i="70"/>
  <c r="AH45" i="70"/>
  <c r="DB45" i="70"/>
  <c r="AZ45" i="70"/>
  <c r="BP43" i="70"/>
  <c r="AZ43" i="70"/>
  <c r="Q45" i="70"/>
  <c r="Y45" i="70"/>
  <c r="AC45" i="70"/>
  <c r="AC43" i="70"/>
  <c r="AC44" i="70"/>
  <c r="AG45" i="70"/>
  <c r="AG43" i="70"/>
  <c r="AG44" i="70"/>
  <c r="AO43" i="70"/>
  <c r="AS44" i="70"/>
  <c r="AW43" i="70"/>
  <c r="BE45" i="70"/>
  <c r="BM45" i="70"/>
  <c r="BM43" i="70"/>
  <c r="CC45" i="70"/>
  <c r="CW44" i="70"/>
  <c r="DA44" i="70"/>
  <c r="DJ40" i="70"/>
  <c r="O43" i="70"/>
  <c r="AE43" i="70"/>
  <c r="AU43" i="70"/>
  <c r="AU45" i="70"/>
  <c r="BG45" i="70"/>
  <c r="BK43" i="70"/>
  <c r="BO43" i="70"/>
  <c r="BO45" i="70"/>
  <c r="BW43" i="70"/>
  <c r="BW44" i="70"/>
  <c r="BW45" i="70"/>
  <c r="CA44" i="70"/>
  <c r="CR45" i="70"/>
  <c r="BR45" i="70"/>
  <c r="BB45" i="70"/>
  <c r="AV45" i="70"/>
  <c r="P45" i="70"/>
  <c r="DB44" i="70"/>
  <c r="CE44" i="70"/>
  <c r="AX43" i="70"/>
  <c r="R43" i="70"/>
  <c r="DH35" i="70"/>
  <c r="DH45" i="70" s="1"/>
  <c r="CE45" i="70"/>
  <c r="AT45" i="70"/>
  <c r="BR43" i="70"/>
  <c r="BB43" i="70"/>
  <c r="V43" i="70"/>
  <c r="DG13" i="55"/>
  <c r="DF13" i="55"/>
  <c r="DE13" i="55"/>
  <c r="DD13" i="55"/>
  <c r="DC13" i="55"/>
  <c r="CV13" i="55"/>
  <c r="CW13" i="55"/>
  <c r="CX13" i="55"/>
  <c r="CY13" i="55"/>
  <c r="CZ13" i="55"/>
  <c r="DA13" i="55"/>
  <c r="DB13" i="55"/>
  <c r="CU13" i="55"/>
  <c r="CS13" i="55"/>
  <c r="CT13" i="55"/>
  <c r="CR13" i="55"/>
  <c r="CQ13" i="55"/>
  <c r="CK13" i="55"/>
  <c r="CL13" i="55"/>
  <c r="CM13" i="55"/>
  <c r="CN13" i="55"/>
  <c r="CO13" i="55"/>
  <c r="CP13" i="55"/>
  <c r="CJ13" i="55"/>
  <c r="DG27" i="55"/>
  <c r="DF27" i="55"/>
  <c r="DE27" i="55"/>
  <c r="DD27" i="55"/>
  <c r="DC27" i="55"/>
  <c r="DB27" i="55"/>
  <c r="DA27" i="55"/>
  <c r="CZ27" i="55"/>
  <c r="CY27" i="55"/>
  <c r="CX27" i="55"/>
  <c r="CW27" i="55"/>
  <c r="CV27" i="55"/>
  <c r="CU27" i="55"/>
  <c r="CT27" i="55"/>
  <c r="CS27" i="55"/>
  <c r="CR27" i="55"/>
  <c r="CQ27" i="55"/>
  <c r="CP27" i="55"/>
  <c r="CO27" i="55"/>
  <c r="CN27" i="55"/>
  <c r="CM27" i="55"/>
  <c r="CL27" i="55"/>
  <c r="CK27" i="55"/>
  <c r="CJ27" i="55"/>
  <c r="CI27" i="55"/>
  <c r="CH27" i="55"/>
  <c r="CG27" i="55"/>
  <c r="CF27" i="55"/>
  <c r="CE27" i="55"/>
  <c r="CD27" i="55"/>
  <c r="CC27" i="55"/>
  <c r="CB27" i="55"/>
  <c r="CA27" i="55"/>
  <c r="BZ27" i="55"/>
  <c r="BY27" i="55"/>
  <c r="BX27" i="55"/>
  <c r="BW27" i="55"/>
  <c r="BV27" i="55"/>
  <c r="BU27" i="55"/>
  <c r="BT27" i="55"/>
  <c r="BS27" i="55"/>
  <c r="BR27" i="55"/>
  <c r="BQ27" i="55"/>
  <c r="BP27" i="55"/>
  <c r="BO27" i="55"/>
  <c r="BN27" i="55"/>
  <c r="BM27" i="55"/>
  <c r="BL27" i="55"/>
  <c r="BK27" i="55"/>
  <c r="BJ27" i="55"/>
  <c r="BI27" i="55"/>
  <c r="BH27" i="55"/>
  <c r="BG27" i="55"/>
  <c r="BF27" i="55"/>
  <c r="BE27" i="55"/>
  <c r="BD27" i="55"/>
  <c r="BC27" i="55"/>
  <c r="BB27" i="55"/>
  <c r="BA27" i="55"/>
  <c r="AZ27" i="55"/>
  <c r="AY27" i="55"/>
  <c r="AX27" i="55"/>
  <c r="AW27" i="55"/>
  <c r="AV27" i="55"/>
  <c r="AU27" i="55"/>
  <c r="AT27" i="55"/>
  <c r="AS27" i="55"/>
  <c r="AR27" i="55"/>
  <c r="AQ27" i="55"/>
  <c r="AP27" i="55"/>
  <c r="AO27" i="55"/>
  <c r="AN27" i="55"/>
  <c r="AM27" i="55"/>
  <c r="AL27" i="55"/>
  <c r="AK27" i="55"/>
  <c r="AJ27" i="55"/>
  <c r="AI27" i="55"/>
  <c r="AH27" i="55"/>
  <c r="AG27" i="55"/>
  <c r="AF27" i="55"/>
  <c r="AE27" i="55"/>
  <c r="AD27" i="55"/>
  <c r="AC27" i="55"/>
  <c r="AB27" i="55"/>
  <c r="AA27" i="55"/>
  <c r="Z27" i="55"/>
  <c r="Y27" i="55"/>
  <c r="X27" i="55"/>
  <c r="W27" i="55"/>
  <c r="V27" i="55"/>
  <c r="U27" i="55"/>
  <c r="T27" i="55"/>
  <c r="S27" i="55"/>
  <c r="R27" i="55"/>
  <c r="Q27" i="55"/>
  <c r="P27" i="55"/>
  <c r="O27" i="55"/>
  <c r="DG20" i="55"/>
  <c r="DF20" i="55"/>
  <c r="DE20" i="55"/>
  <c r="DD20" i="55"/>
  <c r="DC20" i="55"/>
  <c r="DB20" i="55"/>
  <c r="DA20" i="55"/>
  <c r="CZ20" i="55"/>
  <c r="CY20" i="55"/>
  <c r="CX20" i="55"/>
  <c r="CW20" i="55"/>
  <c r="CV20" i="55"/>
  <c r="CU20" i="55"/>
  <c r="CT20" i="55"/>
  <c r="CS20" i="55"/>
  <c r="CR20" i="55"/>
  <c r="CQ20" i="55"/>
  <c r="CP20" i="55"/>
  <c r="CO20" i="55"/>
  <c r="CN20" i="55"/>
  <c r="CM20" i="55"/>
  <c r="CL20" i="55"/>
  <c r="CK20" i="55"/>
  <c r="CJ20" i="55"/>
  <c r="CI20" i="55"/>
  <c r="CH20" i="55"/>
  <c r="CG20" i="55"/>
  <c r="CF20" i="55"/>
  <c r="CE20" i="55"/>
  <c r="CD20" i="55"/>
  <c r="CC20" i="55"/>
  <c r="CB20" i="55"/>
  <c r="CA20" i="55"/>
  <c r="BZ20" i="55"/>
  <c r="BY20" i="55"/>
  <c r="BX20" i="55"/>
  <c r="BW20" i="55"/>
  <c r="BV20" i="55"/>
  <c r="BU20" i="55"/>
  <c r="BT20" i="55"/>
  <c r="BS20" i="55"/>
  <c r="BR20" i="55"/>
  <c r="BQ20" i="55"/>
  <c r="BP20" i="55"/>
  <c r="BO20" i="55"/>
  <c r="BN20" i="55"/>
  <c r="BM20" i="55"/>
  <c r="BL20" i="55"/>
  <c r="BK20" i="55"/>
  <c r="BJ20" i="55"/>
  <c r="BI20" i="55"/>
  <c r="BH20" i="55"/>
  <c r="BG20" i="55"/>
  <c r="BF20" i="55"/>
  <c r="BE20" i="55"/>
  <c r="BD20" i="55"/>
  <c r="BC20" i="55"/>
  <c r="BB20" i="55"/>
  <c r="BA20" i="55"/>
  <c r="AZ20" i="55"/>
  <c r="AY20" i="55"/>
  <c r="AX20" i="55"/>
  <c r="AW20" i="55"/>
  <c r="AV20" i="55"/>
  <c r="AU20" i="55"/>
  <c r="AT20" i="55"/>
  <c r="AS20" i="55"/>
  <c r="AR20" i="55"/>
  <c r="AQ20" i="55"/>
  <c r="AP20" i="55"/>
  <c r="AO20" i="55"/>
  <c r="AN20" i="55"/>
  <c r="AM20" i="55"/>
  <c r="AL20" i="55"/>
  <c r="AK20" i="55"/>
  <c r="AJ20" i="55"/>
  <c r="AI20" i="55"/>
  <c r="AH20" i="55"/>
  <c r="AG20" i="55"/>
  <c r="AF20" i="55"/>
  <c r="AE20" i="55"/>
  <c r="AD20" i="55"/>
  <c r="AC20" i="55"/>
  <c r="AB20" i="55"/>
  <c r="AA20" i="55"/>
  <c r="Z20" i="55"/>
  <c r="Y20" i="55"/>
  <c r="X20" i="55"/>
  <c r="W20" i="55"/>
  <c r="V20" i="55"/>
  <c r="U20" i="55"/>
  <c r="T20" i="55"/>
  <c r="S20" i="55"/>
  <c r="R20" i="55"/>
  <c r="Q20" i="55"/>
  <c r="P20" i="55"/>
  <c r="O20" i="55"/>
  <c r="P37" i="39"/>
  <c r="P38" i="52" s="1"/>
  <c r="P76" i="52" s="1"/>
  <c r="Q37" i="39"/>
  <c r="Q38" i="52" s="1"/>
  <c r="Q76" i="52" s="1"/>
  <c r="R37" i="39"/>
  <c r="R38" i="52" s="1"/>
  <c r="S37" i="39"/>
  <c r="S38" i="52" s="1"/>
  <c r="S76" i="52" s="1"/>
  <c r="T37" i="39"/>
  <c r="T38" i="52" s="1"/>
  <c r="T76" i="52" s="1"/>
  <c r="U37" i="39"/>
  <c r="U38" i="52" s="1"/>
  <c r="U76" i="52" s="1"/>
  <c r="V37" i="39"/>
  <c r="V38" i="52" s="1"/>
  <c r="W37" i="39"/>
  <c r="W38" i="52" s="1"/>
  <c r="W76" i="52" s="1"/>
  <c r="X37" i="39"/>
  <c r="X38" i="52" s="1"/>
  <c r="X76" i="52" s="1"/>
  <c r="Y37" i="39"/>
  <c r="Y38" i="52" s="1"/>
  <c r="Z37" i="39"/>
  <c r="Z38" i="52" s="1"/>
  <c r="Z76" i="52" s="1"/>
  <c r="AA37" i="39"/>
  <c r="AA38" i="52" s="1"/>
  <c r="AA76" i="52" s="1"/>
  <c r="AB37" i="39"/>
  <c r="AB38" i="52" s="1"/>
  <c r="AB76" i="52" s="1"/>
  <c r="AC37" i="39"/>
  <c r="AC38" i="52" s="1"/>
  <c r="AD37" i="39"/>
  <c r="AD38" i="52" s="1"/>
  <c r="AE37" i="39"/>
  <c r="AE38" i="52" s="1"/>
  <c r="AE76" i="52" s="1"/>
  <c r="AF37" i="39"/>
  <c r="AF38" i="52" s="1"/>
  <c r="AF76" i="52" s="1"/>
  <c r="AG37" i="39"/>
  <c r="AG38" i="52" s="1"/>
  <c r="AH37" i="39"/>
  <c r="AH38" i="52" s="1"/>
  <c r="AH76" i="52" s="1"/>
  <c r="AI37" i="39"/>
  <c r="AI38" i="52" s="1"/>
  <c r="AI76" i="52" s="1"/>
  <c r="AJ37" i="39"/>
  <c r="AJ38" i="52" s="1"/>
  <c r="AJ76" i="52" s="1"/>
  <c r="AK37" i="39"/>
  <c r="AK38" i="52" s="1"/>
  <c r="AL37" i="39"/>
  <c r="AL38" i="52" s="1"/>
  <c r="AM37" i="39"/>
  <c r="AM38" i="52" s="1"/>
  <c r="AM76" i="52" s="1"/>
  <c r="AN37" i="39"/>
  <c r="AN38" i="52" s="1"/>
  <c r="AN76" i="52" s="1"/>
  <c r="AO37" i="39"/>
  <c r="AO38" i="52" s="1"/>
  <c r="AO76" i="52" s="1"/>
  <c r="AP37" i="39"/>
  <c r="AP38" i="52" s="1"/>
  <c r="AP76" i="52" s="1"/>
  <c r="AQ37" i="39"/>
  <c r="AQ38" i="52" s="1"/>
  <c r="AQ76" i="52" s="1"/>
  <c r="AR37" i="39"/>
  <c r="AR38" i="52" s="1"/>
  <c r="AR76" i="52" s="1"/>
  <c r="AS37" i="39"/>
  <c r="AS38" i="52" s="1"/>
  <c r="AT37" i="39"/>
  <c r="AT38" i="52" s="1"/>
  <c r="AU37" i="39"/>
  <c r="AU38" i="52" s="1"/>
  <c r="AU76" i="52" s="1"/>
  <c r="AV37" i="39"/>
  <c r="AV38" i="52" s="1"/>
  <c r="AV76" i="52" s="1"/>
  <c r="AW37" i="39"/>
  <c r="AW38" i="52" s="1"/>
  <c r="AX37" i="39"/>
  <c r="AX38" i="52" s="1"/>
  <c r="AX76" i="52" s="1"/>
  <c r="AY37" i="39"/>
  <c r="AY38" i="52" s="1"/>
  <c r="AY76" i="52" s="1"/>
  <c r="AZ37" i="39"/>
  <c r="AZ38" i="52" s="1"/>
  <c r="AZ76" i="52" s="1"/>
  <c r="BA37" i="39"/>
  <c r="BA38" i="52" s="1"/>
  <c r="BA76" i="52" s="1"/>
  <c r="BB37" i="39"/>
  <c r="BB38" i="52" s="1"/>
  <c r="BB76" i="52" s="1"/>
  <c r="BC37" i="39"/>
  <c r="BC38" i="52" s="1"/>
  <c r="BC76" i="52" s="1"/>
  <c r="BD37" i="39"/>
  <c r="BD38" i="52" s="1"/>
  <c r="BD76" i="52" s="1"/>
  <c r="BE37" i="39"/>
  <c r="BE38" i="52" s="1"/>
  <c r="BE76" i="52" s="1"/>
  <c r="BF37" i="39"/>
  <c r="BF38" i="52" s="1"/>
  <c r="BF76" i="52" s="1"/>
  <c r="BG37" i="39"/>
  <c r="BG38" i="52" s="1"/>
  <c r="BG76" i="52" s="1"/>
  <c r="BH37" i="39"/>
  <c r="BH38" i="52" s="1"/>
  <c r="BH76" i="52" s="1"/>
  <c r="BI37" i="39"/>
  <c r="BI38" i="52" s="1"/>
  <c r="BI76" i="52" s="1"/>
  <c r="BJ37" i="39"/>
  <c r="BJ38" i="52" s="1"/>
  <c r="BJ76" i="52" s="1"/>
  <c r="BK37" i="39"/>
  <c r="BK38" i="52" s="1"/>
  <c r="BK76" i="52" s="1"/>
  <c r="BL37" i="39"/>
  <c r="BL38" i="52" s="1"/>
  <c r="BL76" i="52" s="1"/>
  <c r="BM37" i="39"/>
  <c r="BM38" i="52" s="1"/>
  <c r="BM76" i="52" s="1"/>
  <c r="BN37" i="39"/>
  <c r="BN38" i="52" s="1"/>
  <c r="BN76" i="52" s="1"/>
  <c r="BO37" i="39"/>
  <c r="BO38" i="52" s="1"/>
  <c r="BO76" i="52" s="1"/>
  <c r="BP37" i="39"/>
  <c r="BP38" i="52" s="1"/>
  <c r="BP76" i="52" s="1"/>
  <c r="BQ37" i="39"/>
  <c r="BQ38" i="52" s="1"/>
  <c r="BQ76" i="52" s="1"/>
  <c r="BR37" i="39"/>
  <c r="BR38" i="52" s="1"/>
  <c r="BR76" i="52" s="1"/>
  <c r="BS37" i="39"/>
  <c r="BS38" i="52" s="1"/>
  <c r="BS76" i="52" s="1"/>
  <c r="BT37" i="39"/>
  <c r="BT38" i="52" s="1"/>
  <c r="BT76" i="52" s="1"/>
  <c r="BU37" i="39"/>
  <c r="BU38" i="52" s="1"/>
  <c r="BU76" i="52" s="1"/>
  <c r="BV37" i="39"/>
  <c r="BV38" i="52" s="1"/>
  <c r="BV76" i="52" s="1"/>
  <c r="BW37" i="39"/>
  <c r="BW38" i="52" s="1"/>
  <c r="BW76" i="52" s="1"/>
  <c r="BX37" i="39"/>
  <c r="BX38" i="52" s="1"/>
  <c r="BX76" i="52" s="1"/>
  <c r="BY37" i="39"/>
  <c r="BY38" i="52" s="1"/>
  <c r="BY76" i="52" s="1"/>
  <c r="BZ37" i="39"/>
  <c r="BZ38" i="52" s="1"/>
  <c r="BZ76" i="52" s="1"/>
  <c r="CA37" i="39"/>
  <c r="CA38" i="52" s="1"/>
  <c r="CA76" i="52" s="1"/>
  <c r="CB37" i="39"/>
  <c r="CB38" i="52" s="1"/>
  <c r="CB76" i="52" s="1"/>
  <c r="CC37" i="39"/>
  <c r="CC38" i="52" s="1"/>
  <c r="CC76" i="52" s="1"/>
  <c r="CD37" i="39"/>
  <c r="CD38" i="52" s="1"/>
  <c r="CD76" i="52" s="1"/>
  <c r="CE37" i="39"/>
  <c r="CE38" i="52" s="1"/>
  <c r="CE76" i="52" s="1"/>
  <c r="CF37" i="39"/>
  <c r="CF38" i="52" s="1"/>
  <c r="CF76" i="52" s="1"/>
  <c r="CG37" i="39"/>
  <c r="CG38" i="52" s="1"/>
  <c r="CG76" i="52" s="1"/>
  <c r="CH37" i="39"/>
  <c r="CH38" i="52" s="1"/>
  <c r="CH76" i="52" s="1"/>
  <c r="CI37" i="39"/>
  <c r="CI38" i="52" s="1"/>
  <c r="CI76" i="52" s="1"/>
  <c r="CJ37" i="39"/>
  <c r="CJ38" i="52" s="1"/>
  <c r="CJ76" i="52" s="1"/>
  <c r="CK37" i="39"/>
  <c r="CK38" i="52" s="1"/>
  <c r="CK76" i="52" s="1"/>
  <c r="CL37" i="39"/>
  <c r="CL38" i="52" s="1"/>
  <c r="CL76" i="52" s="1"/>
  <c r="CM37" i="39"/>
  <c r="CM38" i="52" s="1"/>
  <c r="CM76" i="52" s="1"/>
  <c r="CN37" i="39"/>
  <c r="CN38" i="52" s="1"/>
  <c r="CN76" i="52" s="1"/>
  <c r="CO37" i="39"/>
  <c r="CO38" i="52" s="1"/>
  <c r="CO76" i="52" s="1"/>
  <c r="CP37" i="39"/>
  <c r="CP38" i="52" s="1"/>
  <c r="CP76" i="52" s="1"/>
  <c r="CQ37" i="39"/>
  <c r="CQ38" i="52" s="1"/>
  <c r="CQ76" i="52" s="1"/>
  <c r="CR37" i="39"/>
  <c r="CR38" i="52" s="1"/>
  <c r="CR76" i="52" s="1"/>
  <c r="CS37" i="39"/>
  <c r="CS38" i="52" s="1"/>
  <c r="CS76" i="52" s="1"/>
  <c r="CT37" i="39"/>
  <c r="CT38" i="52" s="1"/>
  <c r="CT76" i="52" s="1"/>
  <c r="CU37" i="39"/>
  <c r="CU38" i="52" s="1"/>
  <c r="CU76" i="52" s="1"/>
  <c r="CV37" i="39"/>
  <c r="CV38" i="52" s="1"/>
  <c r="CV76" i="52" s="1"/>
  <c r="O37" i="39"/>
  <c r="O38" i="52" s="1"/>
  <c r="O22" i="39"/>
  <c r="O49" i="39" s="1"/>
  <c r="U78" i="52"/>
  <c r="AK78" i="52"/>
  <c r="BA78" i="52"/>
  <c r="BQ78" i="52"/>
  <c r="CG78" i="52"/>
  <c r="R76" i="52"/>
  <c r="V76" i="52"/>
  <c r="Y76" i="52"/>
  <c r="AC76" i="52"/>
  <c r="AD76" i="52"/>
  <c r="AG76" i="52"/>
  <c r="AK76" i="52"/>
  <c r="AL76" i="52"/>
  <c r="AS76" i="52"/>
  <c r="AT76" i="52"/>
  <c r="AW76" i="52"/>
  <c r="O76" i="52"/>
  <c r="D7" i="58"/>
  <c r="E7" i="58"/>
  <c r="F7" i="58"/>
  <c r="G7" i="58"/>
  <c r="H7" i="58"/>
  <c r="I7" i="58"/>
  <c r="J7" i="58"/>
  <c r="K7" i="58"/>
  <c r="L7" i="58"/>
  <c r="C7" i="58"/>
  <c r="O30" i="64"/>
  <c r="O31" i="64"/>
  <c r="O32" i="64"/>
  <c r="O33" i="64"/>
  <c r="O34" i="64"/>
  <c r="O35" i="64"/>
  <c r="O36" i="64"/>
  <c r="O37" i="64"/>
  <c r="O38" i="64"/>
  <c r="O39" i="64"/>
  <c r="O40" i="64"/>
  <c r="O41" i="64"/>
  <c r="O42" i="64"/>
  <c r="O43" i="64"/>
  <c r="O44" i="64"/>
  <c r="O45" i="64"/>
  <c r="O46" i="64"/>
  <c r="O47" i="64"/>
  <c r="O48" i="64"/>
  <c r="O49" i="64"/>
  <c r="O29" i="64"/>
  <c r="O50" i="64"/>
  <c r="O17" i="63"/>
  <c r="CG20" i="30"/>
  <c r="CG21" i="30" s="1"/>
  <c r="CH20" i="30"/>
  <c r="CH21" i="30" s="1"/>
  <c r="CI20" i="30"/>
  <c r="CI21" i="30" s="1"/>
  <c r="CJ20" i="30"/>
  <c r="CJ21" i="30" s="1"/>
  <c r="CK20" i="30"/>
  <c r="CK21" i="30" s="1"/>
  <c r="CL20" i="30"/>
  <c r="CL21" i="30" s="1"/>
  <c r="CM20" i="30"/>
  <c r="CM21" i="30" s="1"/>
  <c r="CN20" i="30"/>
  <c r="CN21" i="30" s="1"/>
  <c r="CO20" i="30"/>
  <c r="CO21" i="30" s="1"/>
  <c r="CP20" i="30"/>
  <c r="CP21" i="30" s="1"/>
  <c r="CQ20" i="30"/>
  <c r="CQ21" i="30" s="1"/>
  <c r="CF20" i="30"/>
  <c r="CF21" i="30" s="1"/>
  <c r="CG17" i="30"/>
  <c r="CG18" i="30" s="1"/>
  <c r="CH17" i="30"/>
  <c r="CH18" i="30"/>
  <c r="CI17" i="30"/>
  <c r="CI18" i="30" s="1"/>
  <c r="CJ17" i="30"/>
  <c r="CJ18" i="30" s="1"/>
  <c r="CK17" i="30"/>
  <c r="CK18" i="30" s="1"/>
  <c r="CL17" i="30"/>
  <c r="CL18" i="30" s="1"/>
  <c r="CM17" i="30"/>
  <c r="CM18" i="30" s="1"/>
  <c r="CN17" i="30"/>
  <c r="CN18" i="30" s="1"/>
  <c r="CO17" i="30"/>
  <c r="CO18" i="30" s="1"/>
  <c r="CP17" i="30"/>
  <c r="CP18" i="30" s="1"/>
  <c r="CQ17" i="30"/>
  <c r="CQ18" i="30" s="1"/>
  <c r="CF17" i="30"/>
  <c r="CF18" i="30" s="1"/>
  <c r="N52" i="63"/>
  <c r="O36" i="63"/>
  <c r="L30" i="31"/>
  <c r="L31" i="31"/>
  <c r="N31" i="31" s="1"/>
  <c r="L32" i="31"/>
  <c r="L33" i="31"/>
  <c r="N33" i="31" s="1"/>
  <c r="L34" i="31"/>
  <c r="N34" i="31" s="1"/>
  <c r="L35" i="31"/>
  <c r="N35" i="31" s="1"/>
  <c r="L36" i="31"/>
  <c r="L37" i="31"/>
  <c r="N37" i="31" s="1"/>
  <c r="L38" i="31"/>
  <c r="L39" i="31"/>
  <c r="N39" i="31" s="1"/>
  <c r="L27" i="31"/>
  <c r="N27" i="31" s="1"/>
  <c r="L28" i="31"/>
  <c r="N28" i="31" s="1"/>
  <c r="L29" i="31"/>
  <c r="S8" i="31"/>
  <c r="L8" i="31" s="1"/>
  <c r="N8" i="31" s="1"/>
  <c r="DA78" i="52"/>
  <c r="CW37" i="39"/>
  <c r="CW38" i="52" s="1"/>
  <c r="CW76" i="52" s="1"/>
  <c r="CX37" i="39"/>
  <c r="CX38" i="52" s="1"/>
  <c r="CX76" i="52" s="1"/>
  <c r="CY37" i="39"/>
  <c r="CY38" i="52" s="1"/>
  <c r="CY76" i="52" s="1"/>
  <c r="CZ37" i="39"/>
  <c r="CZ38" i="52" s="1"/>
  <c r="CZ76" i="52" s="1"/>
  <c r="DA37" i="39"/>
  <c r="DA38" i="52" s="1"/>
  <c r="DA76" i="52" s="1"/>
  <c r="DB37" i="39"/>
  <c r="DB38" i="52" s="1"/>
  <c r="DB76" i="52" s="1"/>
  <c r="DC37" i="39"/>
  <c r="DC38" i="52" s="1"/>
  <c r="DC76" i="52" s="1"/>
  <c r="DD37" i="39"/>
  <c r="DD38" i="52" s="1"/>
  <c r="DD76" i="52" s="1"/>
  <c r="DE37" i="39"/>
  <c r="DE38" i="52" s="1"/>
  <c r="DE76" i="52" s="1"/>
  <c r="DF37" i="39"/>
  <c r="DF38" i="52" s="1"/>
  <c r="DF76" i="52" s="1"/>
  <c r="DG37" i="39"/>
  <c r="DG38" i="52" s="1"/>
  <c r="O5" i="63"/>
  <c r="O6" i="63"/>
  <c r="O7" i="63"/>
  <c r="O8" i="63"/>
  <c r="O9" i="63"/>
  <c r="O10" i="63"/>
  <c r="O11" i="63"/>
  <c r="O12" i="63"/>
  <c r="R12" i="63" s="1"/>
  <c r="O13" i="63"/>
  <c r="R13" i="63" s="1"/>
  <c r="O18" i="63"/>
  <c r="O19" i="63"/>
  <c r="O20" i="63"/>
  <c r="R20" i="63" s="1"/>
  <c r="O21" i="63"/>
  <c r="R21" i="63" s="1"/>
  <c r="O23" i="63"/>
  <c r="O24" i="63"/>
  <c r="O4" i="63"/>
  <c r="O4" i="65"/>
  <c r="O5" i="65"/>
  <c r="O6" i="65"/>
  <c r="O7" i="65"/>
  <c r="O8" i="65"/>
  <c r="O9" i="65"/>
  <c r="O10" i="65"/>
  <c r="O11" i="65"/>
  <c r="O12" i="65"/>
  <c r="O13" i="65"/>
  <c r="O14" i="65"/>
  <c r="O15" i="65"/>
  <c r="O16" i="65"/>
  <c r="O17" i="65"/>
  <c r="O18" i="65"/>
  <c r="O19" i="65"/>
  <c r="O20" i="65"/>
  <c r="O21" i="65"/>
  <c r="O22" i="65"/>
  <c r="O23" i="65"/>
  <c r="O24" i="65"/>
  <c r="O25" i="65"/>
  <c r="O5" i="64"/>
  <c r="O6" i="64"/>
  <c r="O7" i="64"/>
  <c r="O8" i="64"/>
  <c r="O9" i="64"/>
  <c r="O10" i="64"/>
  <c r="O11" i="64"/>
  <c r="O12" i="64"/>
  <c r="R12" i="64" s="1"/>
  <c r="O13" i="64"/>
  <c r="R13" i="64" s="1"/>
  <c r="O14" i="64"/>
  <c r="O15" i="64"/>
  <c r="O16" i="64"/>
  <c r="R11" i="64" s="1"/>
  <c r="O17" i="64"/>
  <c r="O18" i="64"/>
  <c r="O19" i="64"/>
  <c r="O20" i="64"/>
  <c r="R20" i="64" s="1"/>
  <c r="O21" i="64"/>
  <c r="R21" i="64" s="1"/>
  <c r="O22" i="64"/>
  <c r="O23" i="64"/>
  <c r="O24" i="64"/>
  <c r="O25" i="64"/>
  <c r="N6" i="58" s="1"/>
  <c r="O6" i="58" s="1"/>
  <c r="O4" i="64"/>
  <c r="F131" i="59"/>
  <c r="E131" i="59"/>
  <c r="D131" i="59"/>
  <c r="T46" i="57"/>
  <c r="N46" i="57"/>
  <c r="K46" i="57"/>
  <c r="T45" i="57"/>
  <c r="N45" i="57"/>
  <c r="K45" i="57"/>
  <c r="T44" i="57"/>
  <c r="N44" i="57"/>
  <c r="K44" i="57"/>
  <c r="T43" i="57"/>
  <c r="N43" i="57"/>
  <c r="K43" i="57"/>
  <c r="T42" i="57"/>
  <c r="N42" i="57"/>
  <c r="K42" i="57"/>
  <c r="T41" i="57"/>
  <c r="N41" i="57"/>
  <c r="K41" i="57"/>
  <c r="T40" i="57"/>
  <c r="N40" i="57"/>
  <c r="K40" i="57"/>
  <c r="T39" i="57"/>
  <c r="N39" i="57"/>
  <c r="K39" i="57"/>
  <c r="T38" i="57"/>
  <c r="N38" i="57"/>
  <c r="K38" i="57"/>
  <c r="T37" i="57"/>
  <c r="N37" i="57"/>
  <c r="K37" i="57"/>
  <c r="T36" i="57"/>
  <c r="N36" i="57"/>
  <c r="K36" i="57"/>
  <c r="T35" i="57"/>
  <c r="N35" i="57"/>
  <c r="K35" i="57"/>
  <c r="T34" i="57"/>
  <c r="N34" i="57"/>
  <c r="K34" i="57"/>
  <c r="T33" i="57"/>
  <c r="N33" i="57"/>
  <c r="O33" i="57" s="1"/>
  <c r="Q33" i="57" s="1"/>
  <c r="T32" i="57"/>
  <c r="N32" i="57"/>
  <c r="O32" i="57" s="1"/>
  <c r="Q32" i="57" s="1"/>
  <c r="D32" i="57"/>
  <c r="T31" i="57"/>
  <c r="N31" i="57"/>
  <c r="O31" i="57" s="1"/>
  <c r="Q31" i="57" s="1"/>
  <c r="D31" i="57"/>
  <c r="T30" i="57"/>
  <c r="N30" i="57"/>
  <c r="O30" i="57" s="1"/>
  <c r="Q30" i="57" s="1"/>
  <c r="D30" i="57"/>
  <c r="T29" i="57"/>
  <c r="N29" i="57"/>
  <c r="O29" i="57" s="1"/>
  <c r="Q29" i="57" s="1"/>
  <c r="D29" i="57"/>
  <c r="T28" i="57"/>
  <c r="N28" i="57"/>
  <c r="O28" i="57" s="1"/>
  <c r="Q28" i="57" s="1"/>
  <c r="D28" i="57"/>
  <c r="T27" i="57"/>
  <c r="N27" i="57"/>
  <c r="O27" i="57" s="1"/>
  <c r="Q27" i="57" s="1"/>
  <c r="D27" i="57"/>
  <c r="T26" i="57"/>
  <c r="N26" i="57"/>
  <c r="O26" i="57" s="1"/>
  <c r="Q26" i="57" s="1"/>
  <c r="D26" i="57"/>
  <c r="T25" i="57"/>
  <c r="N25" i="57"/>
  <c r="O25" i="57" s="1"/>
  <c r="Q25" i="57" s="1"/>
  <c r="D25" i="57"/>
  <c r="T24" i="57"/>
  <c r="N24" i="57"/>
  <c r="D24" i="57"/>
  <c r="T23" i="57"/>
  <c r="N23" i="57"/>
  <c r="O23" i="57" s="1"/>
  <c r="Q23" i="57" s="1"/>
  <c r="D23" i="57"/>
  <c r="D54" i="57" s="1"/>
  <c r="T22" i="57"/>
  <c r="N22" i="57"/>
  <c r="O22" i="57" s="1"/>
  <c r="Q22" i="57" s="1"/>
  <c r="D22" i="57"/>
  <c r="T21" i="57"/>
  <c r="N21" i="57"/>
  <c r="O21" i="57" s="1"/>
  <c r="Q21" i="57" s="1"/>
  <c r="D21" i="57"/>
  <c r="T20" i="57"/>
  <c r="N20" i="57"/>
  <c r="K20" i="57"/>
  <c r="D20" i="57"/>
  <c r="T19" i="57"/>
  <c r="N19" i="57"/>
  <c r="K19" i="57"/>
  <c r="D19" i="57"/>
  <c r="T18" i="57"/>
  <c r="N18" i="57"/>
  <c r="K18" i="57"/>
  <c r="D18" i="57"/>
  <c r="T17" i="57"/>
  <c r="N17" i="57"/>
  <c r="K17" i="57"/>
  <c r="D17" i="57"/>
  <c r="T16" i="57"/>
  <c r="N16" i="57"/>
  <c r="K16" i="57"/>
  <c r="D16" i="57"/>
  <c r="T15" i="57"/>
  <c r="N15" i="57"/>
  <c r="O15" i="57" s="1"/>
  <c r="Q15" i="57" s="1"/>
  <c r="K15" i="57"/>
  <c r="D15" i="57"/>
  <c r="T14" i="57"/>
  <c r="N14" i="57"/>
  <c r="O14" i="57" s="1"/>
  <c r="Q14" i="57" s="1"/>
  <c r="K14" i="57"/>
  <c r="D14" i="57"/>
  <c r="T13" i="57"/>
  <c r="N13" i="57"/>
  <c r="O13" i="57" s="1"/>
  <c r="Q13" i="57" s="1"/>
  <c r="K13" i="57"/>
  <c r="D13" i="57"/>
  <c r="T12" i="57"/>
  <c r="N12" i="57"/>
  <c r="K12" i="57"/>
  <c r="D12" i="57"/>
  <c r="T11" i="57"/>
  <c r="N11" i="57"/>
  <c r="O11" i="57" s="1"/>
  <c r="Q11" i="57" s="1"/>
  <c r="K11" i="57"/>
  <c r="D11" i="57"/>
  <c r="T10" i="57"/>
  <c r="N10" i="57"/>
  <c r="K10" i="57"/>
  <c r="D10" i="57"/>
  <c r="T9" i="57"/>
  <c r="N9" i="57"/>
  <c r="K9" i="57"/>
  <c r="D9" i="57"/>
  <c r="T8" i="57"/>
  <c r="N8" i="57"/>
  <c r="K8" i="57"/>
  <c r="D8" i="57"/>
  <c r="T7" i="57"/>
  <c r="N7" i="57"/>
  <c r="O7" i="57" s="1"/>
  <c r="Q7" i="57" s="1"/>
  <c r="K7" i="57"/>
  <c r="L24" i="31"/>
  <c r="N24" i="31" s="1"/>
  <c r="L22" i="31"/>
  <c r="S20" i="31"/>
  <c r="L20" i="31" s="1"/>
  <c r="S18" i="31"/>
  <c r="L18" i="31" s="1"/>
  <c r="N18" i="31" s="1"/>
  <c r="S16" i="31"/>
  <c r="L16" i="31"/>
  <c r="N16" i="31" s="1"/>
  <c r="S14" i="31"/>
  <c r="L14" i="31" s="1"/>
  <c r="N14" i="31" s="1"/>
  <c r="L25" i="31"/>
  <c r="N25" i="31" s="1"/>
  <c r="L23" i="31"/>
  <c r="L17" i="31"/>
  <c r="N17" i="31" s="1"/>
  <c r="S10" i="31"/>
  <c r="L11" i="31"/>
  <c r="N11" i="31" s="1"/>
  <c r="L7" i="31"/>
  <c r="N7" i="31" s="1"/>
  <c r="L9" i="31"/>
  <c r="N9" i="31" s="1"/>
  <c r="L15" i="31"/>
  <c r="N15" i="31" s="1"/>
  <c r="L21" i="31"/>
  <c r="N21" i="31" s="1"/>
  <c r="L6" i="31"/>
  <c r="O6" i="31" s="1"/>
  <c r="O7" i="31" s="1"/>
  <c r="D8" i="31"/>
  <c r="D9" i="31"/>
  <c r="D10" i="31"/>
  <c r="D11" i="31"/>
  <c r="D12" i="31"/>
  <c r="D13" i="31"/>
  <c r="D14" i="31"/>
  <c r="D15" i="31"/>
  <c r="D16" i="31"/>
  <c r="D7" i="31"/>
  <c r="D6" i="31"/>
  <c r="L13" i="31"/>
  <c r="N13" i="31" s="1"/>
  <c r="L12" i="31"/>
  <c r="N12" i="31" s="1"/>
  <c r="L10" i="31"/>
  <c r="N10" i="31" s="1"/>
  <c r="L26" i="31"/>
  <c r="N26" i="31" s="1"/>
  <c r="L19" i="31"/>
  <c r="A22" i="50"/>
  <c r="A22" i="49"/>
  <c r="N19" i="31"/>
  <c r="N22" i="31"/>
  <c r="N23" i="31"/>
  <c r="E6" i="31"/>
  <c r="E7" i="31" s="1"/>
  <c r="E8" i="31" s="1"/>
  <c r="E9" i="31" s="1"/>
  <c r="E10" i="31" s="1"/>
  <c r="E11" i="31" s="1"/>
  <c r="E12" i="31" s="1"/>
  <c r="E13" i="31" s="1"/>
  <c r="E14" i="31" s="1"/>
  <c r="E15" i="31" s="1"/>
  <c r="E16" i="31" s="1"/>
  <c r="E17" i="31" s="1"/>
  <c r="E18" i="31" s="1"/>
  <c r="E19" i="31" s="1"/>
  <c r="E20" i="31" s="1"/>
  <c r="E21" i="31" s="1"/>
  <c r="E22" i="31" s="1"/>
  <c r="E23" i="31" s="1"/>
  <c r="E24" i="31" s="1"/>
  <c r="E25" i="31" s="1"/>
  <c r="E26" i="31" s="1"/>
  <c r="E27" i="31" s="1"/>
  <c r="E28" i="31" s="1"/>
  <c r="E29" i="31" s="1"/>
  <c r="E30" i="31" s="1"/>
  <c r="E31" i="31" s="1"/>
  <c r="E32" i="31" s="1"/>
  <c r="E33" i="31" s="1"/>
  <c r="E34" i="31" s="1"/>
  <c r="E35" i="31" s="1"/>
  <c r="E36" i="31" s="1"/>
  <c r="E37" i="31" s="1"/>
  <c r="E38" i="31" s="1"/>
  <c r="E39" i="31" s="1"/>
  <c r="E40" i="31" s="1"/>
  <c r="E41" i="31" s="1"/>
  <c r="E43" i="31" s="1"/>
  <c r="N41" i="31"/>
  <c r="N42" i="31"/>
  <c r="N43" i="31"/>
  <c r="N44" i="31"/>
  <c r="N45" i="31"/>
  <c r="N46" i="31"/>
  <c r="N47" i="31"/>
  <c r="N48" i="31"/>
  <c r="N49" i="31"/>
  <c r="N50" i="31"/>
  <c r="N51" i="31"/>
  <c r="N40" i="31"/>
  <c r="N38" i="31"/>
  <c r="N36" i="31"/>
  <c r="N32" i="31"/>
  <c r="N30" i="31"/>
  <c r="N29" i="31"/>
  <c r="F7" i="31"/>
  <c r="F8" i="31"/>
  <c r="F9" i="31"/>
  <c r="F10" i="31"/>
  <c r="F11" i="31"/>
  <c r="F12" i="31"/>
  <c r="F13" i="31"/>
  <c r="F14" i="31"/>
  <c r="F15" i="31"/>
  <c r="F16" i="31"/>
  <c r="F17" i="31"/>
  <c r="F18" i="31"/>
  <c r="F19" i="31"/>
  <c r="F20" i="31"/>
  <c r="F21" i="31"/>
  <c r="F22" i="31"/>
  <c r="F23" i="31"/>
  <c r="F24" i="31"/>
  <c r="F25" i="31"/>
  <c r="F26" i="31"/>
  <c r="F27" i="31"/>
  <c r="F28" i="31"/>
  <c r="F29" i="31"/>
  <c r="F30" i="31"/>
  <c r="F31" i="31"/>
  <c r="F32" i="31"/>
  <c r="F33" i="31"/>
  <c r="F34" i="31"/>
  <c r="F35" i="31"/>
  <c r="F36" i="31"/>
  <c r="F37" i="31"/>
  <c r="F38" i="31"/>
  <c r="F39" i="31"/>
  <c r="F40" i="31"/>
  <c r="F41" i="31"/>
  <c r="F6" i="31"/>
  <c r="G6" i="31"/>
  <c r="G7" i="31" s="1"/>
  <c r="G8" i="31" s="1"/>
  <c r="G9" i="31" s="1"/>
  <c r="G10" i="31" s="1"/>
  <c r="G11" i="31" s="1"/>
  <c r="G12" i="31" s="1"/>
  <c r="G13" i="31" s="1"/>
  <c r="G14" i="31" s="1"/>
  <c r="G15" i="31" s="1"/>
  <c r="G16" i="31" s="1"/>
  <c r="G17" i="31" s="1"/>
  <c r="G18" i="31" s="1"/>
  <c r="G19" i="31" s="1"/>
  <c r="G20" i="31" s="1"/>
  <c r="G21" i="31" s="1"/>
  <c r="G22" i="31" s="1"/>
  <c r="G23" i="31" s="1"/>
  <c r="G24" i="31" s="1"/>
  <c r="G25" i="31" s="1"/>
  <c r="G26" i="31" s="1"/>
  <c r="G27" i="31" s="1"/>
  <c r="G28" i="31" s="1"/>
  <c r="G29" i="31" s="1"/>
  <c r="G30" i="31" s="1"/>
  <c r="G31" i="31" s="1"/>
  <c r="G32" i="31" s="1"/>
  <c r="G33" i="31" s="1"/>
  <c r="G34" i="31" s="1"/>
  <c r="G35" i="31" s="1"/>
  <c r="G36" i="31" s="1"/>
  <c r="G37" i="31" s="1"/>
  <c r="G38" i="31" s="1"/>
  <c r="G39" i="31" s="1"/>
  <c r="G40" i="31" s="1"/>
  <c r="G41" i="31" s="1"/>
  <c r="G43" i="31" s="1"/>
  <c r="G44" i="31" s="1"/>
  <c r="C43" i="31"/>
  <c r="C45" i="31" s="1"/>
  <c r="P6" i="31"/>
  <c r="H6" i="31"/>
  <c r="CS14" i="30"/>
  <c r="CR14" i="30"/>
  <c r="CQ14" i="30"/>
  <c r="CP14" i="30"/>
  <c r="CO14" i="30"/>
  <c r="CN14" i="30"/>
  <c r="CM14" i="30"/>
  <c r="CL14" i="30"/>
  <c r="CK14" i="30"/>
  <c r="CJ14" i="30"/>
  <c r="CI14" i="30"/>
  <c r="CH14" i="30"/>
  <c r="CG14" i="30"/>
  <c r="CF14" i="30"/>
  <c r="CE14" i="30"/>
  <c r="CD14" i="30"/>
  <c r="CC14" i="30"/>
  <c r="CB14" i="30"/>
  <c r="CA14" i="30"/>
  <c r="BZ14" i="30"/>
  <c r="BY14" i="30"/>
  <c r="BX14" i="30"/>
  <c r="BW14" i="30"/>
  <c r="BV14" i="30"/>
  <c r="BU14" i="30"/>
  <c r="BT14" i="30"/>
  <c r="BS14" i="30"/>
  <c r="BR14" i="30"/>
  <c r="BQ14" i="30"/>
  <c r="BP14" i="30"/>
  <c r="BO14" i="30"/>
  <c r="BN14" i="30"/>
  <c r="BM14" i="30"/>
  <c r="BL14" i="30"/>
  <c r="BK14" i="30"/>
  <c r="BJ14" i="30"/>
  <c r="BI14" i="30"/>
  <c r="BH14" i="30"/>
  <c r="BG14" i="30"/>
  <c r="BF14" i="30"/>
  <c r="BE14" i="30"/>
  <c r="BD14" i="30"/>
  <c r="BC14" i="30"/>
  <c r="BB14" i="30"/>
  <c r="BA14" i="30"/>
  <c r="AZ14" i="30"/>
  <c r="AY14" i="30"/>
  <c r="AX14" i="30"/>
  <c r="AW14" i="30"/>
  <c r="AV14" i="30"/>
  <c r="AU14" i="30"/>
  <c r="AT14" i="30"/>
  <c r="AS14" i="30"/>
  <c r="AR14" i="30"/>
  <c r="AQ14" i="30"/>
  <c r="AP14" i="30"/>
  <c r="AO14" i="30"/>
  <c r="AN14" i="30"/>
  <c r="AM14" i="30"/>
  <c r="AL14" i="30"/>
  <c r="AK14" i="30"/>
  <c r="AJ14" i="30"/>
  <c r="AI14" i="30"/>
  <c r="AH14" i="30"/>
  <c r="AG14"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C14" i="30"/>
  <c r="DB11" i="30"/>
  <c r="DA11" i="30"/>
  <c r="CZ11" i="30"/>
  <c r="CY11" i="30"/>
  <c r="CX11" i="30"/>
  <c r="CW11" i="30"/>
  <c r="CV11" i="30"/>
  <c r="CU11" i="30"/>
  <c r="CT11" i="30"/>
  <c r="CS11" i="30"/>
  <c r="CR11" i="30"/>
  <c r="CQ11" i="30"/>
  <c r="CP11" i="30"/>
  <c r="CO11" i="30"/>
  <c r="CN11" i="30"/>
  <c r="CM11" i="30"/>
  <c r="CL11" i="30"/>
  <c r="CK11" i="30"/>
  <c r="CJ11" i="30"/>
  <c r="CI11" i="30"/>
  <c r="CH11" i="30"/>
  <c r="CG11" i="30"/>
  <c r="CF11" i="30"/>
  <c r="CE11" i="30"/>
  <c r="CD11" i="30"/>
  <c r="CC11" i="30"/>
  <c r="CB11" i="30"/>
  <c r="CA11" i="30"/>
  <c r="BZ11" i="30"/>
  <c r="BY11" i="30"/>
  <c r="BX11" i="30"/>
  <c r="BW11" i="30"/>
  <c r="BV11" i="30"/>
  <c r="BU11" i="30"/>
  <c r="BT11" i="30"/>
  <c r="BS11" i="30"/>
  <c r="BR11" i="30"/>
  <c r="BQ11" i="30"/>
  <c r="BP11" i="30"/>
  <c r="BO11" i="30"/>
  <c r="BN11" i="30"/>
  <c r="BM11" i="30"/>
  <c r="BL11" i="30"/>
  <c r="BK11" i="30"/>
  <c r="BJ11" i="30"/>
  <c r="BI11" i="30"/>
  <c r="BH11" i="30"/>
  <c r="BG11" i="30"/>
  <c r="BF11" i="30"/>
  <c r="BE11" i="30"/>
  <c r="BD11" i="30"/>
  <c r="BC11" i="30"/>
  <c r="BB11" i="30"/>
  <c r="BA11" i="30"/>
  <c r="AZ11" i="30"/>
  <c r="AY11" i="30"/>
  <c r="AX11" i="30"/>
  <c r="AW11" i="30"/>
  <c r="AV11" i="30"/>
  <c r="AU11" i="30"/>
  <c r="AT11" i="30"/>
  <c r="AS11" i="30"/>
  <c r="AR11" i="30"/>
  <c r="AQ11" i="30"/>
  <c r="AP11" i="30"/>
  <c r="AO11" i="30"/>
  <c r="AN11" i="30"/>
  <c r="AM11" i="30"/>
  <c r="AL11" i="30"/>
  <c r="AK11" i="30"/>
  <c r="AJ11" i="30"/>
  <c r="AI11" i="30"/>
  <c r="AH11" i="30"/>
  <c r="AG11"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1" i="30"/>
  <c r="BM46" i="70" l="1"/>
  <c r="BM47" i="70" s="1"/>
  <c r="BM49" i="70" s="1"/>
  <c r="BM78" i="52"/>
  <c r="AG78" i="52"/>
  <c r="AG79" i="52" s="1"/>
  <c r="AG80" i="52" s="1"/>
  <c r="Q78" i="52"/>
  <c r="AU46" i="70"/>
  <c r="AU47" i="70" s="1"/>
  <c r="AU49" i="70" s="1"/>
  <c r="AQ79" i="71"/>
  <c r="CK81" i="52"/>
  <c r="BU81" i="52"/>
  <c r="BE81" i="52"/>
  <c r="AO81" i="52"/>
  <c r="BZ79" i="71"/>
  <c r="CD79" i="71"/>
  <c r="CW79" i="71"/>
  <c r="DB85" i="71"/>
  <c r="DF85" i="71"/>
  <c r="BS86" i="71"/>
  <c r="BW86" i="71"/>
  <c r="CA86" i="71"/>
  <c r="CX80" i="71"/>
  <c r="X81" i="71"/>
  <c r="AJ81" i="71"/>
  <c r="CR81" i="71"/>
  <c r="DG81" i="71"/>
  <c r="F12" i="78"/>
  <c r="H12" i="78" s="1"/>
  <c r="P7" i="31"/>
  <c r="CC78" i="52"/>
  <c r="CC79" i="52" s="1"/>
  <c r="CC80" i="52" s="1"/>
  <c r="CC82" i="52" s="1"/>
  <c r="AW78" i="52"/>
  <c r="BJ45" i="70"/>
  <c r="CJ45" i="70"/>
  <c r="BF43" i="70"/>
  <c r="W44" i="70"/>
  <c r="BY45" i="70"/>
  <c r="CJ43" i="70"/>
  <c r="CS78" i="52"/>
  <c r="CS79" i="52" s="1"/>
  <c r="CS80" i="52" s="1"/>
  <c r="CS82" i="52" s="1"/>
  <c r="CH43" i="70"/>
  <c r="BT45" i="70"/>
  <c r="CP45" i="70"/>
  <c r="Z43" i="70"/>
  <c r="Z46" i="70" s="1"/>
  <c r="Z47" i="70" s="1"/>
  <c r="Z49" i="70" s="1"/>
  <c r="BV43" i="70"/>
  <c r="AL45" i="70"/>
  <c r="CB45" i="70"/>
  <c r="AM45" i="70"/>
  <c r="BK45" i="70"/>
  <c r="BG44" i="70"/>
  <c r="AM43" i="70"/>
  <c r="S44" i="70"/>
  <c r="DE44" i="70"/>
  <c r="CK44" i="70"/>
  <c r="CK46" i="70" s="1"/>
  <c r="CK47" i="70" s="1"/>
  <c r="CK49" i="70" s="1"/>
  <c r="BU43" i="70"/>
  <c r="BE44" i="70"/>
  <c r="BE46" i="70" s="1"/>
  <c r="BE47" i="70" s="1"/>
  <c r="BE49" i="70" s="1"/>
  <c r="AS45" i="70"/>
  <c r="CF43" i="70"/>
  <c r="DI35" i="70"/>
  <c r="DI45" i="70" s="1"/>
  <c r="CT45" i="70"/>
  <c r="BV45" i="70"/>
  <c r="BG79" i="71"/>
  <c r="CW81" i="52"/>
  <c r="CN80" i="71"/>
  <c r="S81" i="71"/>
  <c r="AG87" i="71"/>
  <c r="CK87" i="71"/>
  <c r="DC81" i="71"/>
  <c r="F10" i="78"/>
  <c r="H10" i="78" s="1"/>
  <c r="Y78" i="52"/>
  <c r="CY44" i="70"/>
  <c r="CY46" i="70" s="1"/>
  <c r="CY47" i="70" s="1"/>
  <c r="BZ45" i="70"/>
  <c r="AP43" i="70"/>
  <c r="CM45" i="70"/>
  <c r="AE44" i="70"/>
  <c r="S43" i="70"/>
  <c r="S46" i="70" s="1"/>
  <c r="S47" i="70" s="1"/>
  <c r="S49" i="70" s="1"/>
  <c r="DE45" i="70"/>
  <c r="CK45" i="70"/>
  <c r="BQ43" i="70"/>
  <c r="CM44" i="70"/>
  <c r="AX45" i="70"/>
  <c r="CY45" i="70"/>
  <c r="AL44" i="70"/>
  <c r="CP43" i="70"/>
  <c r="CP46" i="70" s="1"/>
  <c r="CP47" i="70" s="1"/>
  <c r="CP49" i="70" s="1"/>
  <c r="AQ81" i="71"/>
  <c r="AU79" i="71"/>
  <c r="BD85" i="71"/>
  <c r="CS79" i="71"/>
  <c r="CV79" i="71"/>
  <c r="AO86" i="71"/>
  <c r="AS86" i="71"/>
  <c r="BA86" i="71"/>
  <c r="DA80" i="71"/>
  <c r="DI80" i="71"/>
  <c r="AM81" i="71"/>
  <c r="AT81" i="71"/>
  <c r="BN87" i="71"/>
  <c r="CL87" i="71"/>
  <c r="DB87" i="71"/>
  <c r="F6" i="78"/>
  <c r="H6" i="78" s="1"/>
  <c r="O35" i="63"/>
  <c r="O42" i="63"/>
  <c r="O31" i="63"/>
  <c r="O40" i="63"/>
  <c r="DE46" i="70"/>
  <c r="DE47" i="70" s="1"/>
  <c r="DE49" i="70" s="1"/>
  <c r="Y44" i="70"/>
  <c r="Y46" i="70" s="1"/>
  <c r="Y47" i="70" s="1"/>
  <c r="Y49" i="70" s="1"/>
  <c r="U43" i="70"/>
  <c r="AB45" i="70"/>
  <c r="DI86" i="71"/>
  <c r="O37" i="57"/>
  <c r="Q37" i="57" s="1"/>
  <c r="O45" i="57"/>
  <c r="Q45" i="57" s="1"/>
  <c r="BJ43" i="70"/>
  <c r="BJ46" i="70" s="1"/>
  <c r="BJ47" i="70" s="1"/>
  <c r="BJ49" i="70" s="1"/>
  <c r="CT43" i="70"/>
  <c r="AF45" i="70"/>
  <c r="CA45" i="70"/>
  <c r="CA46" i="70" s="1"/>
  <c r="CA47" i="70" s="1"/>
  <c r="CA49" i="70" s="1"/>
  <c r="AY43" i="70"/>
  <c r="BY43" i="70"/>
  <c r="BY46" i="70" s="1"/>
  <c r="BY47" i="70" s="1"/>
  <c r="BY49" i="70" s="1"/>
  <c r="BU45" i="70"/>
  <c r="BU46" i="70" s="1"/>
  <c r="BU47" i="70" s="1"/>
  <c r="BU49" i="70" s="1"/>
  <c r="AW44" i="70"/>
  <c r="AW46" i="70" s="1"/>
  <c r="AW47" i="70" s="1"/>
  <c r="AW49" i="70" s="1"/>
  <c r="AO45" i="70"/>
  <c r="AO46" i="70" s="1"/>
  <c r="AO47" i="70" s="1"/>
  <c r="AO49" i="70" s="1"/>
  <c r="U45" i="70"/>
  <c r="AJ45" i="70"/>
  <c r="DH33" i="70"/>
  <c r="AB43" i="70"/>
  <c r="BH45" i="70"/>
  <c r="BT46" i="70"/>
  <c r="BT47" i="70" s="1"/>
  <c r="BT49" i="70" s="1"/>
  <c r="DD46" i="70"/>
  <c r="DD47" i="70" s="1"/>
  <c r="DD49" i="70" s="1"/>
  <c r="BU80" i="71"/>
  <c r="CK80" i="71"/>
  <c r="BQ81" i="71"/>
  <c r="F16" i="78"/>
  <c r="H16" i="78" s="1"/>
  <c r="F15" i="78"/>
  <c r="H15" i="78" s="1"/>
  <c r="F11" i="78"/>
  <c r="H11" i="78" s="1"/>
  <c r="F20" i="78"/>
  <c r="H20" i="78" s="1"/>
  <c r="F21" i="78"/>
  <c r="H21" i="78" s="1"/>
  <c r="F17" i="78"/>
  <c r="H17" i="78" s="1"/>
  <c r="H7" i="31"/>
  <c r="BZ43" i="70"/>
  <c r="BD45" i="70"/>
  <c r="CZ45" i="70"/>
  <c r="AH43" i="70"/>
  <c r="BN43" i="70"/>
  <c r="CH45" i="70"/>
  <c r="CH46" i="70" s="1"/>
  <c r="CH47" i="70" s="1"/>
  <c r="CH49" i="70" s="1"/>
  <c r="DI33" i="70"/>
  <c r="W43" i="70"/>
  <c r="O45" i="70"/>
  <c r="O46" i="70" s="1"/>
  <c r="O47" i="70" s="1"/>
  <c r="O49" i="70" s="1"/>
  <c r="CW45" i="70"/>
  <c r="CW46" i="70" s="1"/>
  <c r="CW47" i="70" s="1"/>
  <c r="CW49" i="70" s="1"/>
  <c r="CC43" i="70"/>
  <c r="CC46" i="70" s="1"/>
  <c r="CC47" i="70" s="1"/>
  <c r="CC49" i="70" s="1"/>
  <c r="AJ43" i="70"/>
  <c r="CV43" i="70"/>
  <c r="BD43" i="70"/>
  <c r="BD46" i="70" s="1"/>
  <c r="BD47" i="70" s="1"/>
  <c r="BD49" i="70" s="1"/>
  <c r="CF45" i="70"/>
  <c r="P43" i="70"/>
  <c r="P46" i="70" s="1"/>
  <c r="P47" i="70" s="1"/>
  <c r="P49" i="70" s="1"/>
  <c r="BH43" i="70"/>
  <c r="BH46" i="70" s="1"/>
  <c r="BH47" i="70" s="1"/>
  <c r="BH49" i="70" s="1"/>
  <c r="CV45" i="70"/>
  <c r="F24" i="78"/>
  <c r="H24" i="78" s="1"/>
  <c r="F5" i="78"/>
  <c r="H5" i="78" s="1"/>
  <c r="F7" i="78"/>
  <c r="H7" i="78" s="1"/>
  <c r="O33" i="63"/>
  <c r="AR86" i="71"/>
  <c r="O16" i="57"/>
  <c r="Q16" i="57" s="1"/>
  <c r="O38" i="57"/>
  <c r="Q38" i="57" s="1"/>
  <c r="O39" i="57"/>
  <c r="Q39" i="57" s="1"/>
  <c r="O43" i="57"/>
  <c r="Q43" i="57" s="1"/>
  <c r="O47" i="63"/>
  <c r="O45" i="63"/>
  <c r="CJ46" i="70"/>
  <c r="CJ47" i="70" s="1"/>
  <c r="CJ49" i="70" s="1"/>
  <c r="CN79" i="71"/>
  <c r="BB81" i="71"/>
  <c r="F18" i="78"/>
  <c r="H18" i="78" s="1"/>
  <c r="F19" i="78"/>
  <c r="H19" i="78" s="1"/>
  <c r="BK46" i="70"/>
  <c r="BK47" i="70" s="1"/>
  <c r="BK49" i="70" s="1"/>
  <c r="W46" i="70"/>
  <c r="W47" i="70" s="1"/>
  <c r="CZ46" i="70"/>
  <c r="CZ47" i="70" s="1"/>
  <c r="CZ49" i="70" s="1"/>
  <c r="BR46" i="70"/>
  <c r="BR47" i="70" s="1"/>
  <c r="BR49" i="70" s="1"/>
  <c r="AX46" i="70"/>
  <c r="AX47" i="70" s="1"/>
  <c r="AX49" i="70" s="1"/>
  <c r="AP46" i="70"/>
  <c r="AP47" i="70" s="1"/>
  <c r="AP49" i="70" s="1"/>
  <c r="AL46" i="70"/>
  <c r="AL47" i="70" s="1"/>
  <c r="AL49" i="70" s="1"/>
  <c r="BV79" i="71"/>
  <c r="CT79" i="71"/>
  <c r="F22" i="78"/>
  <c r="H22" i="78" s="1"/>
  <c r="F9" i="78"/>
  <c r="H9" i="78" s="1"/>
  <c r="O40" i="57"/>
  <c r="Q40" i="57" s="1"/>
  <c r="BW46" i="70"/>
  <c r="BW47" i="70" s="1"/>
  <c r="BW49" i="70" s="1"/>
  <c r="CF46" i="70"/>
  <c r="CF47" i="70" s="1"/>
  <c r="CF49" i="70" s="1"/>
  <c r="CX79" i="71"/>
  <c r="DD80" i="71"/>
  <c r="AO81" i="71"/>
  <c r="BD81" i="71"/>
  <c r="DH81" i="71"/>
  <c r="F43" i="31"/>
  <c r="Q7" i="31" s="1"/>
  <c r="O34" i="57"/>
  <c r="Q34" i="57" s="1"/>
  <c r="AD44" i="70"/>
  <c r="AD45" i="70"/>
  <c r="AK45" i="70"/>
  <c r="AK43" i="70"/>
  <c r="AK44" i="70"/>
  <c r="CL45" i="70"/>
  <c r="CL44" i="70"/>
  <c r="DA45" i="70"/>
  <c r="DA43" i="70"/>
  <c r="P86" i="71"/>
  <c r="P80" i="71"/>
  <c r="O46" i="57"/>
  <c r="Q46" i="57" s="1"/>
  <c r="AN43" i="70"/>
  <c r="AN45" i="70"/>
  <c r="CI43" i="70"/>
  <c r="CI45" i="70"/>
  <c r="CO44" i="70"/>
  <c r="CO45" i="70"/>
  <c r="G45" i="31"/>
  <c r="O19" i="57"/>
  <c r="Q19" i="57" s="1"/>
  <c r="BO49" i="70"/>
  <c r="CI44" i="70"/>
  <c r="W49" i="70"/>
  <c r="T44" i="70"/>
  <c r="T46" i="70" s="1"/>
  <c r="T47" i="70" s="1"/>
  <c r="T49" i="70" s="1"/>
  <c r="T45" i="70"/>
  <c r="T43" i="70"/>
  <c r="AA43" i="70"/>
  <c r="AA44" i="70"/>
  <c r="BC45" i="70"/>
  <c r="BC43" i="70"/>
  <c r="BC44" i="70"/>
  <c r="CG45" i="70"/>
  <c r="CG44" i="70"/>
  <c r="CG43" i="70"/>
  <c r="CU43" i="70"/>
  <c r="CU44" i="70"/>
  <c r="CX43" i="70"/>
  <c r="CX44" i="70"/>
  <c r="Y81" i="71"/>
  <c r="AC79" i="71"/>
  <c r="AB85" i="71"/>
  <c r="CB79" i="71"/>
  <c r="CJ85" i="71"/>
  <c r="CZ85" i="71"/>
  <c r="CZ79" i="71"/>
  <c r="O8" i="31"/>
  <c r="O9" i="31" s="1"/>
  <c r="O10" i="31" s="1"/>
  <c r="O11" i="31" s="1"/>
  <c r="O12" i="31" s="1"/>
  <c r="O13" i="31" s="1"/>
  <c r="O14" i="31" s="1"/>
  <c r="O15" i="31" s="1"/>
  <c r="O16" i="31" s="1"/>
  <c r="O17" i="31" s="1"/>
  <c r="O18" i="31" s="1"/>
  <c r="O19" i="31" s="1"/>
  <c r="O20" i="31" s="1"/>
  <c r="O21" i="31" s="1"/>
  <c r="O22" i="31" s="1"/>
  <c r="O23" i="31" s="1"/>
  <c r="O24" i="31" s="1"/>
  <c r="O25" i="31" s="1"/>
  <c r="O26" i="31" s="1"/>
  <c r="O27" i="31" s="1"/>
  <c r="O28" i="31" s="1"/>
  <c r="O29" i="31" s="1"/>
  <c r="O30" i="31" s="1"/>
  <c r="O31" i="31" s="1"/>
  <c r="O32" i="31" s="1"/>
  <c r="O33" i="31" s="1"/>
  <c r="O34" i="31" s="1"/>
  <c r="O35" i="31" s="1"/>
  <c r="O36" i="31" s="1"/>
  <c r="O37" i="31" s="1"/>
  <c r="O38" i="31" s="1"/>
  <c r="O39" i="31" s="1"/>
  <c r="O40" i="31" s="1"/>
  <c r="O41" i="31" s="1"/>
  <c r="O42" i="31" s="1"/>
  <c r="O43" i="31" s="1"/>
  <c r="O44" i="31" s="1"/>
  <c r="O45" i="31" s="1"/>
  <c r="O46" i="31" s="1"/>
  <c r="O47" i="31" s="1"/>
  <c r="O48" i="31" s="1"/>
  <c r="O49" i="31" s="1"/>
  <c r="O50" i="31" s="1"/>
  <c r="O51" i="31" s="1"/>
  <c r="O53" i="31" s="1"/>
  <c r="O8" i="57"/>
  <c r="Q8" i="57" s="1"/>
  <c r="CR20" i="30"/>
  <c r="CR21" i="30" s="1"/>
  <c r="O25" i="63"/>
  <c r="R25" i="63"/>
  <c r="R32" i="64" s="1"/>
  <c r="O43" i="63"/>
  <c r="O52" i="63"/>
  <c r="O38" i="63"/>
  <c r="CY49" i="70"/>
  <c r="AD43" i="70"/>
  <c r="AQ45" i="70"/>
  <c r="R46" i="70"/>
  <c r="R47" i="70" s="1"/>
  <c r="R49" i="70" s="1"/>
  <c r="BB46" i="70"/>
  <c r="BB47" i="70" s="1"/>
  <c r="BB49" i="70" s="1"/>
  <c r="BV46" i="70"/>
  <c r="BV47" i="70" s="1"/>
  <c r="BV49" i="70" s="1"/>
  <c r="DB46" i="70"/>
  <c r="DB47" i="70" s="1"/>
  <c r="DB49" i="70" s="1"/>
  <c r="AT44" i="70"/>
  <c r="AT43" i="70"/>
  <c r="AT46" i="70" s="1"/>
  <c r="AT47" i="70" s="1"/>
  <c r="AT49" i="70" s="1"/>
  <c r="BA45" i="70"/>
  <c r="BA43" i="70"/>
  <c r="BA44" i="70"/>
  <c r="CD44" i="70"/>
  <c r="CD45" i="70"/>
  <c r="CD43" i="70"/>
  <c r="CS44" i="70"/>
  <c r="CS45" i="70"/>
  <c r="CS43" i="70"/>
  <c r="CS46" i="70" s="1"/>
  <c r="CS47" i="70" s="1"/>
  <c r="CS49" i="70" s="1"/>
  <c r="CO43" i="70"/>
  <c r="BL44" i="70"/>
  <c r="BL43" i="70"/>
  <c r="BL45" i="70"/>
  <c r="BS45" i="70"/>
  <c r="BS44" i="70"/>
  <c r="CQ43" i="70"/>
  <c r="CQ44" i="70"/>
  <c r="CQ45" i="70"/>
  <c r="DC43" i="70"/>
  <c r="DC45" i="70"/>
  <c r="DC46" i="70" s="1"/>
  <c r="DC47" i="70" s="1"/>
  <c r="DC49" i="70" s="1"/>
  <c r="DF43" i="70"/>
  <c r="DF45" i="70"/>
  <c r="AH46" i="70"/>
  <c r="AH47" i="70" s="1"/>
  <c r="AH49" i="70" s="1"/>
  <c r="CY80" i="71"/>
  <c r="DB80" i="71"/>
  <c r="AB81" i="71"/>
  <c r="AB87" i="71"/>
  <c r="AD81" i="71"/>
  <c r="AV81" i="71"/>
  <c r="AV87" i="71"/>
  <c r="CB87" i="71"/>
  <c r="BU81" i="71"/>
  <c r="BX81" i="71"/>
  <c r="BX87" i="71"/>
  <c r="CB81" i="71"/>
  <c r="CF87" i="71"/>
  <c r="CF81" i="71"/>
  <c r="CJ87" i="71"/>
  <c r="CV87" i="71"/>
  <c r="AE46" i="70"/>
  <c r="AE47" i="70" s="1"/>
  <c r="AE49" i="70" s="1"/>
  <c r="AM46" i="70"/>
  <c r="AM47" i="70" s="1"/>
  <c r="AM49" i="70" s="1"/>
  <c r="BG46" i="70"/>
  <c r="BG47" i="70" s="1"/>
  <c r="BG49" i="70" s="1"/>
  <c r="CE46" i="70"/>
  <c r="CE47" i="70" s="1"/>
  <c r="CE49" i="70" s="1"/>
  <c r="CM46" i="70"/>
  <c r="CM47" i="70" s="1"/>
  <c r="CM49" i="70" s="1"/>
  <c r="BA85" i="71"/>
  <c r="AB46" i="70"/>
  <c r="AB47" i="70" s="1"/>
  <c r="AB49" i="70" s="1"/>
  <c r="AJ46" i="70"/>
  <c r="AJ47" i="70" s="1"/>
  <c r="AJ49" i="70" s="1"/>
  <c r="AR46" i="70"/>
  <c r="AR47" i="70" s="1"/>
  <c r="AR49" i="70" s="1"/>
  <c r="AZ46" i="70"/>
  <c r="AZ47" i="70" s="1"/>
  <c r="AZ49" i="70" s="1"/>
  <c r="BP46" i="70"/>
  <c r="BP47" i="70" s="1"/>
  <c r="BP49" i="70" s="1"/>
  <c r="CB46" i="70"/>
  <c r="CB47" i="70" s="1"/>
  <c r="CB49" i="70" s="1"/>
  <c r="CR46" i="70"/>
  <c r="CR47" i="70" s="1"/>
  <c r="CR49" i="70" s="1"/>
  <c r="AP80" i="71"/>
  <c r="BA80" i="71"/>
  <c r="BV87" i="71"/>
  <c r="CD81" i="71"/>
  <c r="F8" i="78"/>
  <c r="H8" i="78" s="1"/>
  <c r="AS46" i="70"/>
  <c r="AS47" i="70" s="1"/>
  <c r="AS49" i="70" s="1"/>
  <c r="DD79" i="71"/>
  <c r="CU80" i="71"/>
  <c r="O50" i="65"/>
  <c r="F27" i="78"/>
  <c r="V26" i="78"/>
  <c r="Q6" i="31"/>
  <c r="L53" i="31"/>
  <c r="L55" i="31" s="1"/>
  <c r="N20" i="31"/>
  <c r="H8" i="31"/>
  <c r="M6" i="31"/>
  <c r="M7" i="31" s="1"/>
  <c r="M8" i="31" s="1"/>
  <c r="M9" i="31" s="1"/>
  <c r="M10" i="31" s="1"/>
  <c r="M11" i="31" s="1"/>
  <c r="M12" i="31" s="1"/>
  <c r="M13" i="31" s="1"/>
  <c r="M14" i="31" s="1"/>
  <c r="M15" i="31" s="1"/>
  <c r="M16" i="31" s="1"/>
  <c r="M17" i="31" s="1"/>
  <c r="M18" i="31" s="1"/>
  <c r="M19" i="31" s="1"/>
  <c r="M20" i="31" s="1"/>
  <c r="M21" i="31" s="1"/>
  <c r="M22" i="31" s="1"/>
  <c r="M23" i="31" s="1"/>
  <c r="M24" i="31" s="1"/>
  <c r="M25" i="31" s="1"/>
  <c r="M26" i="31" s="1"/>
  <c r="M27" i="31" s="1"/>
  <c r="M28" i="31" s="1"/>
  <c r="M29" i="31" s="1"/>
  <c r="M30" i="31" s="1"/>
  <c r="M31" i="31" s="1"/>
  <c r="M32" i="31" s="1"/>
  <c r="M33" i="31" s="1"/>
  <c r="M34" i="31" s="1"/>
  <c r="M35" i="31" s="1"/>
  <c r="M36" i="31" s="1"/>
  <c r="M37" i="31" s="1"/>
  <c r="M38" i="31" s="1"/>
  <c r="M39" i="31" s="1"/>
  <c r="M40" i="31" s="1"/>
  <c r="M41" i="31" s="1"/>
  <c r="M42" i="31" s="1"/>
  <c r="M43" i="31" s="1"/>
  <c r="M44" i="31" s="1"/>
  <c r="M45" i="31" s="1"/>
  <c r="M46" i="31" s="1"/>
  <c r="M47" i="31" s="1"/>
  <c r="M48" i="31" s="1"/>
  <c r="M49" i="31" s="1"/>
  <c r="M50" i="31" s="1"/>
  <c r="M51" i="31" s="1"/>
  <c r="M53" i="31" s="1"/>
  <c r="O20" i="57"/>
  <c r="Q20" i="57" s="1"/>
  <c r="O32" i="63"/>
  <c r="O41" i="63"/>
  <c r="S25" i="63"/>
  <c r="S32" i="64" s="1"/>
  <c r="R26" i="63"/>
  <c r="R25" i="64"/>
  <c r="P8" i="31"/>
  <c r="N6" i="31"/>
  <c r="O10" i="57"/>
  <c r="Q10" i="57" s="1"/>
  <c r="O17" i="57"/>
  <c r="Q17" i="57" s="1"/>
  <c r="O41" i="57"/>
  <c r="Q41" i="57" s="1"/>
  <c r="CR17" i="30"/>
  <c r="CR18" i="30" s="1"/>
  <c r="N5" i="58"/>
  <c r="O5" i="58" s="1"/>
  <c r="O44" i="63"/>
  <c r="O46" i="63"/>
  <c r="O12" i="57"/>
  <c r="Q12" i="57" s="1"/>
  <c r="O35" i="57"/>
  <c r="Q35" i="57" s="1"/>
  <c r="O44" i="57"/>
  <c r="Q44" i="57" s="1"/>
  <c r="O39" i="63"/>
  <c r="O48" i="63"/>
  <c r="O50" i="63"/>
  <c r="O42" i="57"/>
  <c r="Q42" i="57" s="1"/>
  <c r="O9" i="57"/>
  <c r="Q9" i="57" s="1"/>
  <c r="O18" i="57"/>
  <c r="Q18" i="57" s="1"/>
  <c r="O36" i="57"/>
  <c r="Q36" i="57" s="1"/>
  <c r="O51" i="63"/>
  <c r="O37" i="63"/>
  <c r="O34" i="63"/>
  <c r="V45" i="70"/>
  <c r="V46" i="70" s="1"/>
  <c r="V47" i="70" s="1"/>
  <c r="V49" i="70" s="1"/>
  <c r="AI43" i="70"/>
  <c r="BN45" i="70"/>
  <c r="BN46" i="70" s="1"/>
  <c r="BN47" i="70" s="1"/>
  <c r="BN49" i="70" s="1"/>
  <c r="AF43" i="70"/>
  <c r="AF46" i="70" s="1"/>
  <c r="AF47" i="70" s="1"/>
  <c r="AF49" i="70" s="1"/>
  <c r="X44" i="70"/>
  <c r="AN44" i="70"/>
  <c r="AN46" i="70" s="1"/>
  <c r="AN47" i="70" s="1"/>
  <c r="AN49" i="70" s="1"/>
  <c r="BX44" i="70"/>
  <c r="CL43" i="70"/>
  <c r="CL46" i="70" s="1"/>
  <c r="CL47" i="70" s="1"/>
  <c r="CL49" i="70" s="1"/>
  <c r="AU85" i="71"/>
  <c r="BK79" i="71"/>
  <c r="CU85" i="71"/>
  <c r="DE86" i="71"/>
  <c r="DH80" i="71"/>
  <c r="AZ81" i="71"/>
  <c r="CN87" i="71"/>
  <c r="F13" i="78"/>
  <c r="H13" i="78" s="1"/>
  <c r="F25" i="78"/>
  <c r="H25" i="78" s="1"/>
  <c r="H14" i="78"/>
  <c r="AQ44" i="70"/>
  <c r="BI44" i="70"/>
  <c r="CN45" i="70"/>
  <c r="CN46" i="70" s="1"/>
  <c r="CN47" i="70" s="1"/>
  <c r="CN49" i="70" s="1"/>
  <c r="DF44" i="70"/>
  <c r="BX43" i="70"/>
  <c r="BX46" i="70" s="1"/>
  <c r="BX47" i="70" s="1"/>
  <c r="BX49" i="70" s="1"/>
  <c r="CK79" i="71"/>
  <c r="BG80" i="71"/>
  <c r="AG81" i="71"/>
  <c r="BJ87" i="71"/>
  <c r="DF81" i="71"/>
  <c r="AY44" i="70"/>
  <c r="BI43" i="70"/>
  <c r="Q44" i="70"/>
  <c r="Q46" i="70" s="1"/>
  <c r="Q47" i="70" s="1"/>
  <c r="Q49" i="70" s="1"/>
  <c r="X43" i="70"/>
  <c r="R79" i="71"/>
  <c r="BF79" i="71"/>
  <c r="DI79" i="71"/>
  <c r="AB80" i="71"/>
  <c r="AR80" i="71"/>
  <c r="AA45" i="70"/>
  <c r="BQ44" i="70"/>
  <c r="BQ46" i="70" s="1"/>
  <c r="BQ47" i="70" s="1"/>
  <c r="BQ49" i="70" s="1"/>
  <c r="BF45" i="70"/>
  <c r="AV44" i="70"/>
  <c r="AV46" i="70" s="1"/>
  <c r="AV47" i="70" s="1"/>
  <c r="AV49" i="70" s="1"/>
  <c r="AU80" i="71"/>
  <c r="BQ80" i="71"/>
  <c r="CG86" i="71"/>
  <c r="AN87" i="71"/>
  <c r="BD87" i="71"/>
  <c r="BT87" i="71"/>
  <c r="F23" i="78"/>
  <c r="H23" i="78" s="1"/>
  <c r="AT86" i="71"/>
  <c r="U81" i="71"/>
  <c r="AI44" i="70"/>
  <c r="BI79" i="71"/>
  <c r="BY85" i="71"/>
  <c r="CG79" i="71"/>
  <c r="BN80" i="71"/>
  <c r="DF80" i="71"/>
  <c r="Z81" i="71"/>
  <c r="AH81" i="71"/>
  <c r="CN81" i="71"/>
  <c r="CT81" i="71"/>
  <c r="AD79" i="71"/>
  <c r="DH79" i="71"/>
  <c r="Y80" i="71"/>
  <c r="AF86" i="71"/>
  <c r="BD80" i="71"/>
  <c r="AC85" i="71"/>
  <c r="BW85" i="71"/>
  <c r="CA80" i="71"/>
  <c r="CI86" i="71"/>
  <c r="CM80" i="71"/>
  <c r="CQ80" i="71"/>
  <c r="AL81" i="71"/>
  <c r="BP87" i="71"/>
  <c r="Q80" i="71"/>
  <c r="BW79" i="71"/>
  <c r="CS86" i="71"/>
  <c r="CQ86" i="71"/>
  <c r="CV80" i="71"/>
  <c r="AA81" i="71"/>
  <c r="AJ87" i="71"/>
  <c r="AZ87" i="71"/>
  <c r="BD86" i="71"/>
  <c r="CS80" i="71"/>
  <c r="AH79" i="71"/>
  <c r="AL85" i="71"/>
  <c r="BF85" i="71"/>
  <c r="BA79" i="71"/>
  <c r="BP79" i="71"/>
  <c r="CF85" i="71"/>
  <c r="CJ79" i="71"/>
  <c r="AH80" i="71"/>
  <c r="AO80" i="71"/>
  <c r="BK80" i="71"/>
  <c r="BP86" i="71"/>
  <c r="BT86" i="71"/>
  <c r="DG80" i="71"/>
  <c r="BF81" i="71"/>
  <c r="BT81" i="71"/>
  <c r="CK81" i="71"/>
  <c r="DA81" i="71"/>
  <c r="CC85" i="71"/>
  <c r="CO85" i="71"/>
  <c r="BY80" i="71"/>
  <c r="BH80" i="71"/>
  <c r="DF87" i="71"/>
  <c r="CL81" i="71"/>
  <c r="BG86" i="71"/>
  <c r="AB86" i="71"/>
  <c r="X87" i="71"/>
  <c r="Y79" i="71"/>
  <c r="AR79" i="71"/>
  <c r="BJ85" i="71"/>
  <c r="BR85" i="71"/>
  <c r="CH79" i="71"/>
  <c r="AI80" i="71"/>
  <c r="AM80" i="71"/>
  <c r="BN86" i="71"/>
  <c r="BV80" i="71"/>
  <c r="BI81" i="71"/>
  <c r="CE87" i="71"/>
  <c r="CJ81" i="71"/>
  <c r="DB81" i="71"/>
  <c r="U85" i="71"/>
  <c r="U79" i="71"/>
  <c r="AJ85" i="71"/>
  <c r="AO79" i="71"/>
  <c r="AN85" i="71"/>
  <c r="AW79" i="71"/>
  <c r="BH85" i="71"/>
  <c r="AV79" i="71"/>
  <c r="AZ85" i="71"/>
  <c r="AZ79" i="71"/>
  <c r="BG85" i="71"/>
  <c r="BH79" i="71"/>
  <c r="BN79" i="71"/>
  <c r="BQ79" i="71"/>
  <c r="CV85" i="71"/>
  <c r="DH85" i="71"/>
  <c r="CY79" i="71"/>
  <c r="DG79" i="71"/>
  <c r="DG85" i="71"/>
  <c r="V80" i="71"/>
  <c r="AL86" i="71"/>
  <c r="Z80" i="71"/>
  <c r="BQ86" i="71"/>
  <c r="BE86" i="71"/>
  <c r="BX80" i="71"/>
  <c r="BX86" i="71"/>
  <c r="BG87" i="71"/>
  <c r="BH81" i="71"/>
  <c r="BK87" i="71"/>
  <c r="BN81" i="71"/>
  <c r="BK81" i="71"/>
  <c r="CD87" i="71"/>
  <c r="BR81" i="71"/>
  <c r="BY87" i="71"/>
  <c r="BY81" i="71"/>
  <c r="CC81" i="71"/>
  <c r="CG87" i="71"/>
  <c r="CS87" i="71"/>
  <c r="AX85" i="71"/>
  <c r="BR87" i="71"/>
  <c r="AR85" i="71"/>
  <c r="CI87" i="71"/>
  <c r="DE87" i="71"/>
  <c r="BS85" i="71"/>
  <c r="CW85" i="71"/>
  <c r="Y85" i="71"/>
  <c r="Z79" i="71"/>
  <c r="AG79" i="71"/>
  <c r="AS85" i="71"/>
  <c r="BS79" i="71"/>
  <c r="CE79" i="71"/>
  <c r="AA86" i="71"/>
  <c r="AA80" i="71"/>
  <c r="AE86" i="71"/>
  <c r="AQ86" i="71"/>
  <c r="CC80" i="71"/>
  <c r="CC86" i="71"/>
  <c r="CK86" i="71"/>
  <c r="CO86" i="71"/>
  <c r="DA86" i="71"/>
  <c r="CW86" i="71"/>
  <c r="CZ80" i="71"/>
  <c r="CZ86" i="71"/>
  <c r="AF81" i="71"/>
  <c r="AR87" i="71"/>
  <c r="Q79" i="71"/>
  <c r="P85" i="71"/>
  <c r="S85" i="71"/>
  <c r="S79" i="71"/>
  <c r="AT85" i="71"/>
  <c r="AI79" i="71"/>
  <c r="AH85" i="71"/>
  <c r="AP79" i="71"/>
  <c r="AS79" i="71"/>
  <c r="CY85" i="71"/>
  <c r="CM79" i="71"/>
  <c r="CQ79" i="71"/>
  <c r="DA79" i="71"/>
  <c r="DA85" i="71"/>
  <c r="DE85" i="71"/>
  <c r="DF79" i="71"/>
  <c r="DE79" i="71"/>
  <c r="AJ86" i="71"/>
  <c r="X86" i="71"/>
  <c r="BC86" i="71"/>
  <c r="BC80" i="71"/>
  <c r="CD86" i="71"/>
  <c r="BR80" i="71"/>
  <c r="BU87" i="71"/>
  <c r="BJ81" i="71"/>
  <c r="BM87" i="71"/>
  <c r="BM81" i="71"/>
  <c r="BW87" i="71"/>
  <c r="BW81" i="71"/>
  <c r="CM87" i="71"/>
  <c r="CA81" i="71"/>
  <c r="CQ87" i="71"/>
  <c r="CU87" i="71"/>
  <c r="DG87" i="71"/>
  <c r="CX81" i="71"/>
  <c r="DC87" i="71"/>
  <c r="BP81" i="71"/>
  <c r="P79" i="71"/>
  <c r="BE80" i="71"/>
  <c r="DI85" i="71"/>
  <c r="CC87" i="71"/>
  <c r="AE85" i="71"/>
  <c r="W79" i="71"/>
  <c r="AH86" i="71"/>
  <c r="AJ79" i="71"/>
  <c r="AA79" i="71"/>
  <c r="AA85" i="71"/>
  <c r="AE79" i="71"/>
  <c r="AE80" i="71"/>
  <c r="AC80" i="71"/>
  <c r="AC86" i="71"/>
  <c r="AK80" i="71"/>
  <c r="AK86" i="71"/>
  <c r="AW86" i="71"/>
  <c r="BH86" i="71"/>
  <c r="AV86" i="71"/>
  <c r="AV80" i="71"/>
  <c r="V87" i="71"/>
  <c r="V81" i="71"/>
  <c r="AH87" i="71"/>
  <c r="AI81" i="71"/>
  <c r="AP81" i="71"/>
  <c r="AP87" i="71"/>
  <c r="BG81" i="71"/>
  <c r="BB87" i="71"/>
  <c r="DD87" i="71"/>
  <c r="DD81" i="71"/>
  <c r="AX79" i="71"/>
  <c r="BD79" i="71"/>
  <c r="BZ85" i="71"/>
  <c r="CR79" i="71"/>
  <c r="CX85" i="71"/>
  <c r="DB79" i="71"/>
  <c r="AJ80" i="71"/>
  <c r="AN86" i="71"/>
  <c r="AY80" i="71"/>
  <c r="BR86" i="71"/>
  <c r="BI80" i="71"/>
  <c r="BM80" i="71"/>
  <c r="CB86" i="71"/>
  <c r="AC87" i="71"/>
  <c r="AK81" i="71"/>
  <c r="AS87" i="71"/>
  <c r="AW81" i="71"/>
  <c r="BA87" i="71"/>
  <c r="BL87" i="71"/>
  <c r="BZ87" i="71"/>
  <c r="CH87" i="71"/>
  <c r="CP87" i="71"/>
  <c r="DE81" i="71"/>
  <c r="AI85" i="71"/>
  <c r="AQ85" i="71"/>
  <c r="AY85" i="71"/>
  <c r="BM85" i="71"/>
  <c r="BT79" i="71"/>
  <c r="CE85" i="71"/>
  <c r="CL79" i="71"/>
  <c r="DD85" i="71"/>
  <c r="AD80" i="71"/>
  <c r="BS80" i="71"/>
  <c r="BW80" i="71"/>
  <c r="DB86" i="71"/>
  <c r="W81" i="71"/>
  <c r="BC87" i="71"/>
  <c r="CZ87" i="71"/>
  <c r="AK79" i="71"/>
  <c r="BM86" i="71"/>
  <c r="BP85" i="71"/>
  <c r="BI87" i="71"/>
  <c r="BK86" i="71"/>
  <c r="BB79" i="71"/>
  <c r="BC85" i="71"/>
  <c r="CU79" i="71"/>
  <c r="R86" i="71"/>
  <c r="R80" i="71"/>
  <c r="BJ80" i="71"/>
  <c r="CF86" i="71"/>
  <c r="CR86" i="71"/>
  <c r="CF80" i="71"/>
  <c r="CV86" i="71"/>
  <c r="CJ86" i="71"/>
  <c r="CJ80" i="71"/>
  <c r="DC80" i="71"/>
  <c r="DC86" i="71"/>
  <c r="BS87" i="71"/>
  <c r="BS81" i="71"/>
  <c r="AF79" i="71"/>
  <c r="CP81" i="71"/>
  <c r="CH81" i="71"/>
  <c r="BZ81" i="71"/>
  <c r="AX87" i="71"/>
  <c r="AL87" i="71"/>
  <c r="AD87" i="71"/>
  <c r="BI86" i="71"/>
  <c r="CR85" i="71"/>
  <c r="CB85" i="71"/>
  <c r="BL85" i="71"/>
  <c r="AV85" i="71"/>
  <c r="AF85" i="71"/>
  <c r="AD85" i="71"/>
  <c r="BJ86" i="71"/>
  <c r="AK85" i="71"/>
  <c r="CB80" i="71"/>
  <c r="CS81" i="71"/>
  <c r="CN86" i="71"/>
  <c r="CQ85" i="71"/>
  <c r="BO86" i="71"/>
  <c r="U80" i="71"/>
  <c r="CY86" i="71"/>
  <c r="CH85" i="71"/>
  <c r="BB85" i="71"/>
  <c r="BM79" i="71"/>
  <c r="BF80" i="71"/>
  <c r="AP86" i="71"/>
  <c r="AU81" i="71"/>
  <c r="X80" i="71"/>
  <c r="CI80" i="71"/>
  <c r="S80" i="71"/>
  <c r="AB79" i="71"/>
  <c r="AL79" i="71"/>
  <c r="BR79" i="71"/>
  <c r="CD85" i="71"/>
  <c r="BU79" i="71"/>
  <c r="BX79" i="71"/>
  <c r="CF79" i="71"/>
  <c r="CI79" i="71"/>
  <c r="CK85" i="71"/>
  <c r="DC85" i="71"/>
  <c r="AF80" i="71"/>
  <c r="AN80" i="71"/>
  <c r="AQ80" i="71"/>
  <c r="AT80" i="71"/>
  <c r="AW80" i="71"/>
  <c r="AX80" i="71"/>
  <c r="BO80" i="71"/>
  <c r="BT80" i="71"/>
  <c r="CH86" i="71"/>
  <c r="BZ80" i="71"/>
  <c r="CG80" i="71"/>
  <c r="DG86" i="71"/>
  <c r="AA87" i="71"/>
  <c r="P81" i="71"/>
  <c r="Z87" i="71"/>
  <c r="AU87" i="71"/>
  <c r="AI87" i="71"/>
  <c r="AY87" i="71"/>
  <c r="AN81" i="71"/>
  <c r="BE87" i="71"/>
  <c r="BQ87" i="71"/>
  <c r="BE81" i="71"/>
  <c r="CE81" i="71"/>
  <c r="CI81" i="71"/>
  <c r="DI87" i="71"/>
  <c r="DI81" i="71"/>
  <c r="AM85" i="71"/>
  <c r="AM79" i="71"/>
  <c r="CE80" i="71"/>
  <c r="CE86" i="71"/>
  <c r="CU86" i="71"/>
  <c r="Q87" i="71"/>
  <c r="Q81" i="71"/>
  <c r="CO81" i="71"/>
  <c r="DA87" i="71"/>
  <c r="CW87" i="71"/>
  <c r="CO87" i="71"/>
  <c r="BL79" i="71"/>
  <c r="AX81" i="71"/>
  <c r="BY86" i="71"/>
  <c r="CQ81" i="71"/>
  <c r="CG81" i="71"/>
  <c r="AS81" i="71"/>
  <c r="CR80" i="71"/>
  <c r="DC79" i="71"/>
  <c r="BL80" i="71"/>
  <c r="X85" i="71"/>
  <c r="X79" i="71"/>
  <c r="AY79" i="71"/>
  <c r="BK85" i="71"/>
  <c r="BJ79" i="71"/>
  <c r="BI85" i="71"/>
  <c r="CA85" i="71"/>
  <c r="CA79" i="71"/>
  <c r="AZ86" i="71"/>
  <c r="AZ80" i="71"/>
  <c r="BL81" i="71"/>
  <c r="BO81" i="71"/>
  <c r="CW81" i="71"/>
  <c r="CX87" i="71"/>
  <c r="BF87" i="71"/>
  <c r="R81" i="71"/>
  <c r="BU86" i="71"/>
  <c r="CN85" i="71"/>
  <c r="AP85" i="71"/>
  <c r="AG80" i="71"/>
  <c r="BC81" i="71"/>
  <c r="BB80" i="71"/>
  <c r="AD86" i="71"/>
  <c r="BU85" i="71"/>
  <c r="CV81" i="71"/>
  <c r="BE79" i="71"/>
  <c r="T79" i="71"/>
  <c r="CM86" i="71"/>
  <c r="CM81" i="71"/>
  <c r="CP80" i="71"/>
  <c r="BV86" i="71"/>
  <c r="BF86" i="71"/>
  <c r="CM85" i="71"/>
  <c r="AI86" i="71"/>
  <c r="AN79" i="71"/>
  <c r="AT79" i="71"/>
  <c r="BO79" i="71"/>
  <c r="BO85" i="71"/>
  <c r="BY79" i="71"/>
  <c r="CC79" i="71"/>
  <c r="T86" i="71"/>
  <c r="T80" i="71"/>
  <c r="W80" i="71"/>
  <c r="BL86" i="71"/>
  <c r="BP80" i="71"/>
  <c r="CO80" i="71"/>
  <c r="CL80" i="71"/>
  <c r="CT86" i="71"/>
  <c r="DF86" i="71"/>
  <c r="CT80" i="71"/>
  <c r="CX86" i="71"/>
  <c r="T81" i="71"/>
  <c r="T87" i="71"/>
  <c r="AC81" i="71"/>
  <c r="AE81" i="71"/>
  <c r="AF87" i="71"/>
  <c r="AR81" i="71"/>
  <c r="BH87" i="71"/>
  <c r="AY81" i="71"/>
  <c r="CR87" i="71"/>
  <c r="CU81" i="71"/>
  <c r="DH87" i="71"/>
  <c r="CY81" i="71"/>
  <c r="CZ81" i="71"/>
  <c r="BC79" i="71"/>
  <c r="BA81" i="71"/>
  <c r="BC78" i="52"/>
  <c r="BC79" i="52" s="1"/>
  <c r="BC80" i="52" s="1"/>
  <c r="BC82" i="52" s="1"/>
  <c r="BS81" i="52"/>
  <c r="BO81" i="52"/>
  <c r="DI70" i="52"/>
  <c r="CA78" i="52"/>
  <c r="CA79" i="52" s="1"/>
  <c r="CA80" i="52" s="1"/>
  <c r="CA82" i="52" s="1"/>
  <c r="CY81" i="52"/>
  <c r="CI78" i="52"/>
  <c r="CI79" i="52" s="1"/>
  <c r="CI80" i="52" s="1"/>
  <c r="CI82" i="52" s="1"/>
  <c r="CU81" i="52"/>
  <c r="BK78" i="52"/>
  <c r="BK79" i="52" s="1"/>
  <c r="BK80" i="52" s="1"/>
  <c r="BK82" i="52" s="1"/>
  <c r="DI71" i="52"/>
  <c r="DI69" i="52"/>
  <c r="CE81" i="52"/>
  <c r="AS79" i="52"/>
  <c r="AS80" i="52" s="1"/>
  <c r="DC78" i="52"/>
  <c r="DC79" i="52" s="1"/>
  <c r="DC80" i="52" s="1"/>
  <c r="CM78" i="52"/>
  <c r="CM79" i="52" s="1"/>
  <c r="CM80" i="52" s="1"/>
  <c r="BW78" i="52"/>
  <c r="BW79" i="52" s="1"/>
  <c r="BW80" i="52" s="1"/>
  <c r="BW82" i="52" s="1"/>
  <c r="BG78" i="52"/>
  <c r="BG79" i="52" s="1"/>
  <c r="BG80" i="52" s="1"/>
  <c r="DH69" i="52"/>
  <c r="DH70" i="52"/>
  <c r="CQ81" i="52"/>
  <c r="AY78" i="52"/>
  <c r="AY79" i="52" s="1"/>
  <c r="AY80" i="52" s="1"/>
  <c r="AU78" i="52"/>
  <c r="AQ78" i="52"/>
  <c r="AQ79" i="52" s="1"/>
  <c r="AQ80" i="52" s="1"/>
  <c r="AM78" i="52"/>
  <c r="AM79" i="52" s="1"/>
  <c r="AI78" i="52"/>
  <c r="AI79" i="52" s="1"/>
  <c r="AI80" i="52" s="1"/>
  <c r="AE78" i="52"/>
  <c r="AE79" i="52" s="1"/>
  <c r="AA78" i="52"/>
  <c r="AA79" i="52" s="1"/>
  <c r="AA80" i="52" s="1"/>
  <c r="W78" i="52"/>
  <c r="W79" i="52" s="1"/>
  <c r="W80" i="52" s="1"/>
  <c r="S78" i="52"/>
  <c r="S79" i="52" s="1"/>
  <c r="S80" i="52" s="1"/>
  <c r="AU79" i="52"/>
  <c r="AU80" i="52" s="1"/>
  <c r="M9" i="78"/>
  <c r="R9" i="78" s="1"/>
  <c r="U9" i="78" s="1"/>
  <c r="T9" i="78" s="1"/>
  <c r="CP78" i="52"/>
  <c r="CP79" i="52" s="1"/>
  <c r="CP80" i="52" s="1"/>
  <c r="CP82" i="52" s="1"/>
  <c r="CT78" i="52"/>
  <c r="CT79" i="52" s="1"/>
  <c r="CT80" i="52" s="1"/>
  <c r="CX78" i="52"/>
  <c r="CX79" i="52" s="1"/>
  <c r="CX80" i="52" s="1"/>
  <c r="CX82" i="52" s="1"/>
  <c r="DF78" i="52"/>
  <c r="DF79" i="52" s="1"/>
  <c r="DF80" i="52" s="1"/>
  <c r="DF82" i="52" s="1"/>
  <c r="DB78" i="52"/>
  <c r="DB79" i="52" s="1"/>
  <c r="DB80" i="52" s="1"/>
  <c r="CR78" i="52"/>
  <c r="CR79" i="52" s="1"/>
  <c r="CR80" i="52" s="1"/>
  <c r="CR82" i="52" s="1"/>
  <c r="CV78" i="52"/>
  <c r="CV79" i="52" s="1"/>
  <c r="CV80" i="52" s="1"/>
  <c r="CV82" i="52" s="1"/>
  <c r="CZ78" i="52"/>
  <c r="CZ79" i="52" s="1"/>
  <c r="DD78" i="52"/>
  <c r="DD79" i="52" s="1"/>
  <c r="DD80" i="52" s="1"/>
  <c r="DD82" i="52" s="1"/>
  <c r="BQ79" i="52"/>
  <c r="BQ80" i="52" s="1"/>
  <c r="BQ82" i="52" s="1"/>
  <c r="CK79" i="52"/>
  <c r="CK80" i="52" s="1"/>
  <c r="BU79" i="52"/>
  <c r="BU80" i="52" s="1"/>
  <c r="BM79" i="52"/>
  <c r="BM80" i="52" s="1"/>
  <c r="BM82" i="52" s="1"/>
  <c r="BE79" i="52"/>
  <c r="BE80" i="52" s="1"/>
  <c r="BA79" i="52"/>
  <c r="BA80" i="52" s="1"/>
  <c r="AW79" i="52"/>
  <c r="AO79" i="52"/>
  <c r="AK79" i="52"/>
  <c r="AK80" i="52" s="1"/>
  <c r="AC79" i="52"/>
  <c r="Y79" i="52"/>
  <c r="Y80" i="52" s="1"/>
  <c r="U79" i="52"/>
  <c r="Q79" i="52"/>
  <c r="Q80" i="52" s="1"/>
  <c r="CO79" i="52"/>
  <c r="CO80" i="52" s="1"/>
  <c r="CO82" i="52" s="1"/>
  <c r="CW79" i="52"/>
  <c r="CW80" i="52" s="1"/>
  <c r="CW82" i="52" s="1"/>
  <c r="DA79" i="52"/>
  <c r="DA80" i="52" s="1"/>
  <c r="DA82" i="52" s="1"/>
  <c r="CU79" i="52"/>
  <c r="CU80" i="52" s="1"/>
  <c r="CU82" i="52" s="1"/>
  <c r="DE79" i="52"/>
  <c r="DE80" i="52" s="1"/>
  <c r="BS79" i="52"/>
  <c r="BS80" i="52" s="1"/>
  <c r="CG79" i="52"/>
  <c r="CG80" i="52" s="1"/>
  <c r="BY79" i="52"/>
  <c r="BY80" i="52" s="1"/>
  <c r="BY82" i="52" s="1"/>
  <c r="BI79" i="52"/>
  <c r="BI80" i="52" s="1"/>
  <c r="CY79" i="52"/>
  <c r="CY80" i="52" s="1"/>
  <c r="CQ79" i="52"/>
  <c r="CQ80" i="52" s="1"/>
  <c r="CE79" i="52"/>
  <c r="CE80" i="52" s="1"/>
  <c r="BO79" i="52"/>
  <c r="BO80" i="52" s="1"/>
  <c r="P78" i="52"/>
  <c r="P79" i="52" s="1"/>
  <c r="P80" i="52" s="1"/>
  <c r="T78" i="52"/>
  <c r="T79" i="52" s="1"/>
  <c r="T80" i="52" s="1"/>
  <c r="X81" i="52"/>
  <c r="X78" i="52"/>
  <c r="X79" i="52" s="1"/>
  <c r="AB78" i="52"/>
  <c r="AB79" i="52" s="1"/>
  <c r="AB81" i="52"/>
  <c r="AF78" i="52"/>
  <c r="AF79" i="52" s="1"/>
  <c r="AJ78" i="52"/>
  <c r="AJ79" i="52" s="1"/>
  <c r="AJ80" i="52" s="1"/>
  <c r="AN78" i="52"/>
  <c r="AN79" i="52" s="1"/>
  <c r="AN81" i="52"/>
  <c r="AR81" i="52"/>
  <c r="AR78" i="52"/>
  <c r="AR79" i="52" s="1"/>
  <c r="AR80" i="52" s="1"/>
  <c r="AV78" i="52"/>
  <c r="AV79" i="52" s="1"/>
  <c r="AV80" i="52" s="1"/>
  <c r="AZ78" i="52"/>
  <c r="AZ79" i="52" s="1"/>
  <c r="BD81" i="52"/>
  <c r="BD78" i="52"/>
  <c r="BD79" i="52" s="1"/>
  <c r="BD80" i="52" s="1"/>
  <c r="BH78" i="52"/>
  <c r="BH79" i="52" s="1"/>
  <c r="BH80" i="52" s="1"/>
  <c r="BH81" i="52"/>
  <c r="BL78" i="52"/>
  <c r="BL79" i="52" s="1"/>
  <c r="BL80" i="52" s="1"/>
  <c r="BL82" i="52" s="1"/>
  <c r="BP78" i="52"/>
  <c r="BP79" i="52" s="1"/>
  <c r="BP80" i="52" s="1"/>
  <c r="BP82" i="52" s="1"/>
  <c r="BT78" i="52"/>
  <c r="BT79" i="52" s="1"/>
  <c r="BT81" i="52"/>
  <c r="BX81" i="52"/>
  <c r="BX78" i="52"/>
  <c r="BX79" i="52" s="1"/>
  <c r="BX80" i="52" s="1"/>
  <c r="CB78" i="52"/>
  <c r="CB79" i="52" s="1"/>
  <c r="CB80" i="52" s="1"/>
  <c r="CB82" i="52" s="1"/>
  <c r="CF81" i="52"/>
  <c r="CF78" i="52"/>
  <c r="CF79" i="52" s="1"/>
  <c r="CF80" i="52" s="1"/>
  <c r="CJ78" i="52"/>
  <c r="CJ79" i="52" s="1"/>
  <c r="CN78" i="52"/>
  <c r="CN79" i="52" s="1"/>
  <c r="CN80" i="52" s="1"/>
  <c r="DH77" i="52"/>
  <c r="O81" i="52"/>
  <c r="O78" i="52"/>
  <c r="O79" i="52" s="1"/>
  <c r="O80" i="52" s="1"/>
  <c r="R78" i="52"/>
  <c r="R79" i="52" s="1"/>
  <c r="V81" i="52"/>
  <c r="V78" i="52"/>
  <c r="V79" i="52" s="1"/>
  <c r="Z78" i="52"/>
  <c r="Z79" i="52" s="1"/>
  <c r="Z80" i="52" s="1"/>
  <c r="AD78" i="52"/>
  <c r="AD79" i="52" s="1"/>
  <c r="AD81" i="52"/>
  <c r="AH78" i="52"/>
  <c r="AH79" i="52" s="1"/>
  <c r="AH80" i="52" s="1"/>
  <c r="AL81" i="52"/>
  <c r="AL78" i="52"/>
  <c r="AL79" i="52" s="1"/>
  <c r="AL80" i="52" s="1"/>
  <c r="AP78" i="52"/>
  <c r="AP79" i="52" s="1"/>
  <c r="AP80" i="52" s="1"/>
  <c r="AT78" i="52"/>
  <c r="AT79" i="52" s="1"/>
  <c r="AT80" i="52" s="1"/>
  <c r="AT81" i="52"/>
  <c r="AX78" i="52"/>
  <c r="AX79" i="52" s="1"/>
  <c r="BB81" i="52"/>
  <c r="BB78" i="52"/>
  <c r="BB79" i="52" s="1"/>
  <c r="BB80" i="52" s="1"/>
  <c r="BF78" i="52"/>
  <c r="BF79" i="52" s="1"/>
  <c r="BF80" i="52" s="1"/>
  <c r="BF82" i="52" s="1"/>
  <c r="BJ78" i="52"/>
  <c r="BJ79" i="52" s="1"/>
  <c r="BJ80" i="52" s="1"/>
  <c r="BJ81" i="52"/>
  <c r="BN78" i="52"/>
  <c r="BN79" i="52" s="1"/>
  <c r="BN80" i="52" s="1"/>
  <c r="BR81" i="52"/>
  <c r="BR78" i="52"/>
  <c r="BR79" i="52" s="1"/>
  <c r="BV78" i="52"/>
  <c r="BV79" i="52" s="1"/>
  <c r="BV80" i="52" s="1"/>
  <c r="BV82" i="52" s="1"/>
  <c r="BZ78" i="52"/>
  <c r="BZ79" i="52" s="1"/>
  <c r="BZ80" i="52" s="1"/>
  <c r="BZ81" i="52"/>
  <c r="CD78" i="52"/>
  <c r="CD79" i="52" s="1"/>
  <c r="CD80" i="52" s="1"/>
  <c r="CD82" i="52" s="1"/>
  <c r="CH81" i="52"/>
  <c r="CH78" i="52"/>
  <c r="CH79" i="52" s="1"/>
  <c r="CH80" i="52" s="1"/>
  <c r="CL78" i="52"/>
  <c r="CL79" i="52" s="1"/>
  <c r="CW48" i="39"/>
  <c r="CW47" i="39" s="1"/>
  <c r="CW36" i="51"/>
  <c r="CW53" i="51" s="1"/>
  <c r="CW52" i="51" s="1"/>
  <c r="CP48" i="39"/>
  <c r="CP47" i="39" s="1"/>
  <c r="CP36" i="51"/>
  <c r="CP53" i="51" s="1"/>
  <c r="CP52" i="51" s="1"/>
  <c r="CH48" i="39"/>
  <c r="CH47" i="39" s="1"/>
  <c r="CH36" i="51"/>
  <c r="CH53" i="51" s="1"/>
  <c r="CH52" i="51" s="1"/>
  <c r="BZ48" i="39"/>
  <c r="BZ47" i="39" s="1"/>
  <c r="BZ36" i="51"/>
  <c r="BZ53" i="51" s="1"/>
  <c r="BZ52" i="51" s="1"/>
  <c r="BR48" i="39"/>
  <c r="BR47" i="39" s="1"/>
  <c r="BR36" i="51"/>
  <c r="BR53" i="51" s="1"/>
  <c r="BR52" i="51" s="1"/>
  <c r="BJ48" i="39"/>
  <c r="BJ47" i="39" s="1"/>
  <c r="BJ36" i="51"/>
  <c r="BJ53" i="51" s="1"/>
  <c r="BJ52" i="51" s="1"/>
  <c r="BB48" i="39"/>
  <c r="BB47" i="39" s="1"/>
  <c r="BB36" i="51"/>
  <c r="BB53" i="51" s="1"/>
  <c r="BB52" i="51" s="1"/>
  <c r="AT48" i="39"/>
  <c r="AT47" i="39" s="1"/>
  <c r="AT46" i="39" s="1"/>
  <c r="AT51" i="39" s="1"/>
  <c r="AT36" i="51"/>
  <c r="AT53" i="51" s="1"/>
  <c r="AT52" i="51" s="1"/>
  <c r="AL48" i="39"/>
  <c r="AL47" i="39" s="1"/>
  <c r="AL46" i="39" s="1"/>
  <c r="AL36" i="51"/>
  <c r="AL53" i="51" s="1"/>
  <c r="AL52" i="51" s="1"/>
  <c r="AD48" i="39"/>
  <c r="AD47" i="39" s="1"/>
  <c r="AD46" i="39" s="1"/>
  <c r="AD51" i="39" s="1"/>
  <c r="AD36" i="51"/>
  <c r="AD53" i="51" s="1"/>
  <c r="AD52" i="51" s="1"/>
  <c r="R48" i="39"/>
  <c r="R47" i="39" s="1"/>
  <c r="R46" i="39" s="1"/>
  <c r="R36" i="51"/>
  <c r="R53" i="51" s="1"/>
  <c r="R52" i="51" s="1"/>
  <c r="DJ48" i="39"/>
  <c r="DJ47" i="39" s="1"/>
  <c r="DJ36" i="51"/>
  <c r="DJ53" i="51" s="1"/>
  <c r="DJ52" i="51" s="1"/>
  <c r="DS48" i="39"/>
  <c r="DS47" i="39" s="1"/>
  <c r="DS36" i="51"/>
  <c r="DS53" i="51" s="1"/>
  <c r="DS52" i="51" s="1"/>
  <c r="DD48" i="39"/>
  <c r="DD47" i="39" s="1"/>
  <c r="DD36" i="51"/>
  <c r="DD53" i="51" s="1"/>
  <c r="DD52" i="51" s="1"/>
  <c r="CS48" i="39"/>
  <c r="CS47" i="39" s="1"/>
  <c r="CS36" i="51"/>
  <c r="CS53" i="51" s="1"/>
  <c r="CS52" i="51" s="1"/>
  <c r="CK48" i="39"/>
  <c r="CK47" i="39" s="1"/>
  <c r="CK36" i="51"/>
  <c r="CK53" i="51" s="1"/>
  <c r="CK52" i="51" s="1"/>
  <c r="CC48" i="39"/>
  <c r="CC47" i="39" s="1"/>
  <c r="CC36" i="51"/>
  <c r="CC53" i="51" s="1"/>
  <c r="CC52" i="51" s="1"/>
  <c r="BU48" i="39"/>
  <c r="BU47" i="39" s="1"/>
  <c r="BU36" i="51"/>
  <c r="BU53" i="51" s="1"/>
  <c r="BU52" i="51" s="1"/>
  <c r="BM48" i="39"/>
  <c r="BM47" i="39" s="1"/>
  <c r="BM36" i="51"/>
  <c r="BM53" i="51" s="1"/>
  <c r="BM52" i="51" s="1"/>
  <c r="BE48" i="39"/>
  <c r="BE47" i="39" s="1"/>
  <c r="BE36" i="51"/>
  <c r="BE53" i="51" s="1"/>
  <c r="BE52" i="51" s="1"/>
  <c r="AW48" i="39"/>
  <c r="AW47" i="39" s="1"/>
  <c r="AW46" i="39" s="1"/>
  <c r="AW36" i="51"/>
  <c r="AW53" i="51" s="1"/>
  <c r="AW52" i="51" s="1"/>
  <c r="AO48" i="39"/>
  <c r="AO47" i="39" s="1"/>
  <c r="AO46" i="39" s="1"/>
  <c r="AO51" i="39" s="1"/>
  <c r="AO36" i="51"/>
  <c r="AO53" i="51" s="1"/>
  <c r="AO52" i="51" s="1"/>
  <c r="AG48" i="39"/>
  <c r="AG47" i="39" s="1"/>
  <c r="AG46" i="39" s="1"/>
  <c r="AG36" i="51"/>
  <c r="AG53" i="51" s="1"/>
  <c r="AG52" i="51" s="1"/>
  <c r="Y48" i="39"/>
  <c r="Y47" i="39" s="1"/>
  <c r="Y46" i="39" s="1"/>
  <c r="Y51" i="39" s="1"/>
  <c r="Y36" i="51"/>
  <c r="Y53" i="51" s="1"/>
  <c r="Y52" i="51" s="1"/>
  <c r="Q48" i="39"/>
  <c r="Q47" i="39" s="1"/>
  <c r="Q46" i="39" s="1"/>
  <c r="Q36" i="51"/>
  <c r="Q53" i="51" s="1"/>
  <c r="Q52" i="51" s="1"/>
  <c r="DM48" i="39"/>
  <c r="DM47" i="39" s="1"/>
  <c r="DM36" i="51"/>
  <c r="DM53" i="51" s="1"/>
  <c r="DM52" i="51" s="1"/>
  <c r="DF48" i="39"/>
  <c r="DF47" i="39" s="1"/>
  <c r="DF36" i="51"/>
  <c r="DF53" i="51" s="1"/>
  <c r="DF52" i="51" s="1"/>
  <c r="DB48" i="39"/>
  <c r="DB47" i="39" s="1"/>
  <c r="DB36" i="51"/>
  <c r="DB53" i="51" s="1"/>
  <c r="DB52" i="51" s="1"/>
  <c r="CX48" i="39"/>
  <c r="CX47" i="39" s="1"/>
  <c r="CX36" i="51"/>
  <c r="CX53" i="51" s="1"/>
  <c r="CX52" i="51" s="1"/>
  <c r="CU48" i="39"/>
  <c r="CU47" i="39" s="1"/>
  <c r="CU36" i="51"/>
  <c r="CU53" i="51" s="1"/>
  <c r="CU52" i="51" s="1"/>
  <c r="CQ48" i="39"/>
  <c r="CQ47" i="39" s="1"/>
  <c r="CQ36" i="51"/>
  <c r="CQ53" i="51" s="1"/>
  <c r="CQ52" i="51" s="1"/>
  <c r="CM48" i="39"/>
  <c r="CM47" i="39" s="1"/>
  <c r="CM36" i="51"/>
  <c r="CM53" i="51" s="1"/>
  <c r="CM52" i="51" s="1"/>
  <c r="CI48" i="39"/>
  <c r="CI47" i="39" s="1"/>
  <c r="CI36" i="51"/>
  <c r="CI53" i="51" s="1"/>
  <c r="CI52" i="51" s="1"/>
  <c r="CE48" i="39"/>
  <c r="CE47" i="39" s="1"/>
  <c r="CE36" i="51"/>
  <c r="CE53" i="51" s="1"/>
  <c r="CE52" i="51" s="1"/>
  <c r="CA48" i="39"/>
  <c r="CA47" i="39" s="1"/>
  <c r="CA36" i="51"/>
  <c r="CA53" i="51" s="1"/>
  <c r="CA52" i="51" s="1"/>
  <c r="BW48" i="39"/>
  <c r="BW47" i="39" s="1"/>
  <c r="BW36" i="51"/>
  <c r="BW53" i="51" s="1"/>
  <c r="BW52" i="51" s="1"/>
  <c r="BS48" i="39"/>
  <c r="BS47" i="39" s="1"/>
  <c r="BS36" i="51"/>
  <c r="BS53" i="51" s="1"/>
  <c r="BS52" i="51" s="1"/>
  <c r="BO48" i="39"/>
  <c r="BO47" i="39" s="1"/>
  <c r="BO36" i="51"/>
  <c r="BO53" i="51" s="1"/>
  <c r="BO52" i="51" s="1"/>
  <c r="BK48" i="39"/>
  <c r="BK47" i="39" s="1"/>
  <c r="BK36" i="51"/>
  <c r="BK53" i="51" s="1"/>
  <c r="BK52" i="51" s="1"/>
  <c r="BG48" i="39"/>
  <c r="BG47" i="39" s="1"/>
  <c r="BG36" i="51"/>
  <c r="BG53" i="51" s="1"/>
  <c r="BG52" i="51" s="1"/>
  <c r="BC48" i="39"/>
  <c r="BC47" i="39" s="1"/>
  <c r="BC36" i="51"/>
  <c r="BC53" i="51" s="1"/>
  <c r="BC52" i="51" s="1"/>
  <c r="AY48" i="39"/>
  <c r="AY47" i="39" s="1"/>
  <c r="AY46" i="39" s="1"/>
  <c r="AY36" i="51"/>
  <c r="AY53" i="51" s="1"/>
  <c r="AY52" i="51" s="1"/>
  <c r="AU48" i="39"/>
  <c r="AU47" i="39" s="1"/>
  <c r="AU46" i="39" s="1"/>
  <c r="AU51" i="39" s="1"/>
  <c r="AU36" i="51"/>
  <c r="AU53" i="51" s="1"/>
  <c r="AU52" i="51" s="1"/>
  <c r="AQ48" i="39"/>
  <c r="AQ47" i="39" s="1"/>
  <c r="AQ46" i="39" s="1"/>
  <c r="AQ51" i="39" s="1"/>
  <c r="AQ36" i="51"/>
  <c r="AQ53" i="51" s="1"/>
  <c r="AQ52" i="51" s="1"/>
  <c r="AM48" i="39"/>
  <c r="AM47" i="39" s="1"/>
  <c r="AM46" i="39" s="1"/>
  <c r="AM36" i="51"/>
  <c r="AM53" i="51" s="1"/>
  <c r="AM52" i="51" s="1"/>
  <c r="AI48" i="39"/>
  <c r="AI47" i="39" s="1"/>
  <c r="AI46" i="39" s="1"/>
  <c r="AI51" i="39" s="1"/>
  <c r="AI36" i="51"/>
  <c r="AI53" i="51" s="1"/>
  <c r="AI52" i="51" s="1"/>
  <c r="AE48" i="39"/>
  <c r="AE47" i="39" s="1"/>
  <c r="AE46" i="39" s="1"/>
  <c r="AE36" i="51"/>
  <c r="AE53" i="51" s="1"/>
  <c r="AE52" i="51" s="1"/>
  <c r="AA48" i="39"/>
  <c r="AA47" i="39" s="1"/>
  <c r="AA46" i="39" s="1"/>
  <c r="AA51" i="39" s="1"/>
  <c r="AA36" i="51"/>
  <c r="AA53" i="51" s="1"/>
  <c r="AA52" i="51" s="1"/>
  <c r="W48" i="39"/>
  <c r="W47" i="39" s="1"/>
  <c r="W46" i="39" s="1"/>
  <c r="W36" i="51"/>
  <c r="W53" i="51" s="1"/>
  <c r="W52" i="51" s="1"/>
  <c r="S48" i="39"/>
  <c r="S47" i="39" s="1"/>
  <c r="S46" i="39" s="1"/>
  <c r="S51" i="39" s="1"/>
  <c r="S36" i="51"/>
  <c r="S53" i="51" s="1"/>
  <c r="S52" i="51" s="1"/>
  <c r="DO48" i="39"/>
  <c r="DO47" i="39" s="1"/>
  <c r="DO36" i="51"/>
  <c r="DO53" i="51" s="1"/>
  <c r="DO52" i="51" s="1"/>
  <c r="DK48" i="39"/>
  <c r="DK47" i="39" s="1"/>
  <c r="DK36" i="51"/>
  <c r="DK53" i="51" s="1"/>
  <c r="DK52" i="51" s="1"/>
  <c r="DR48" i="39"/>
  <c r="DR47" i="39" s="1"/>
  <c r="DR36" i="51"/>
  <c r="DR53" i="51" s="1"/>
  <c r="DR52" i="51" s="1"/>
  <c r="DX48" i="39"/>
  <c r="DX47" i="39" s="1"/>
  <c r="DX36" i="51"/>
  <c r="DX53" i="51" s="1"/>
  <c r="DX52" i="51" s="1"/>
  <c r="DT48" i="39"/>
  <c r="DT47" i="39" s="1"/>
  <c r="DT36" i="51"/>
  <c r="DT53" i="51" s="1"/>
  <c r="DT52" i="51" s="1"/>
  <c r="DE48" i="39"/>
  <c r="DE47" i="39" s="1"/>
  <c r="DE36" i="51"/>
  <c r="DE53" i="51" s="1"/>
  <c r="DE52" i="51" s="1"/>
  <c r="DA48" i="39"/>
  <c r="DA47" i="39" s="1"/>
  <c r="DA36" i="51"/>
  <c r="DA53" i="51" s="1"/>
  <c r="DA52" i="51" s="1"/>
  <c r="CT48" i="39"/>
  <c r="CT47" i="39" s="1"/>
  <c r="CT36" i="51"/>
  <c r="CT53" i="51" s="1"/>
  <c r="CT52" i="51" s="1"/>
  <c r="CL48" i="39"/>
  <c r="CL47" i="39" s="1"/>
  <c r="CL36" i="51"/>
  <c r="CL53" i="51" s="1"/>
  <c r="CL52" i="51" s="1"/>
  <c r="CD48" i="39"/>
  <c r="CD47" i="39" s="1"/>
  <c r="CD36" i="51"/>
  <c r="CD53" i="51" s="1"/>
  <c r="CD52" i="51" s="1"/>
  <c r="BV48" i="39"/>
  <c r="BV47" i="39" s="1"/>
  <c r="BV36" i="51"/>
  <c r="BV53" i="51" s="1"/>
  <c r="BV52" i="51" s="1"/>
  <c r="BN48" i="39"/>
  <c r="BN47" i="39" s="1"/>
  <c r="BN36" i="51"/>
  <c r="BN53" i="51" s="1"/>
  <c r="BN52" i="51" s="1"/>
  <c r="BF48" i="39"/>
  <c r="BF47" i="39" s="1"/>
  <c r="BF36" i="51"/>
  <c r="BF53" i="51" s="1"/>
  <c r="BF52" i="51" s="1"/>
  <c r="AX48" i="39"/>
  <c r="AX47" i="39" s="1"/>
  <c r="AX46" i="39" s="1"/>
  <c r="AX51" i="39" s="1"/>
  <c r="AX36" i="51"/>
  <c r="AX53" i="51" s="1"/>
  <c r="AX52" i="51" s="1"/>
  <c r="AP48" i="39"/>
  <c r="AP47" i="39" s="1"/>
  <c r="AP46" i="39" s="1"/>
  <c r="AP36" i="51"/>
  <c r="AP53" i="51" s="1"/>
  <c r="AP52" i="51" s="1"/>
  <c r="AH48" i="39"/>
  <c r="AH47" i="39" s="1"/>
  <c r="AH46" i="39" s="1"/>
  <c r="AH51" i="39" s="1"/>
  <c r="AH36" i="51"/>
  <c r="AH53" i="51" s="1"/>
  <c r="AH52" i="51" s="1"/>
  <c r="Z48" i="39"/>
  <c r="Z47" i="39" s="1"/>
  <c r="Z46" i="39" s="1"/>
  <c r="Z36" i="51"/>
  <c r="Z53" i="51" s="1"/>
  <c r="Z52" i="51" s="1"/>
  <c r="V48" i="39"/>
  <c r="V47" i="39" s="1"/>
  <c r="V46" i="39" s="1"/>
  <c r="V51" i="39" s="1"/>
  <c r="V36" i="51"/>
  <c r="V53" i="51" s="1"/>
  <c r="V52" i="51" s="1"/>
  <c r="DI48" i="39"/>
  <c r="DI47" i="39" s="1"/>
  <c r="DI36" i="51"/>
  <c r="DI53" i="51" s="1"/>
  <c r="DI52" i="51" s="1"/>
  <c r="DN48" i="39"/>
  <c r="DN47" i="39" s="1"/>
  <c r="DN36" i="51"/>
  <c r="DN53" i="51" s="1"/>
  <c r="DN52" i="51" s="1"/>
  <c r="DQ48" i="39"/>
  <c r="DQ47" i="39" s="1"/>
  <c r="DQ36" i="51"/>
  <c r="DQ53" i="51" s="1"/>
  <c r="DQ52" i="51" s="1"/>
  <c r="DW48" i="39"/>
  <c r="DW47" i="39" s="1"/>
  <c r="DW36" i="51"/>
  <c r="DW53" i="51" s="1"/>
  <c r="DW52" i="51" s="1"/>
  <c r="CZ48" i="39"/>
  <c r="CZ47" i="39" s="1"/>
  <c r="CZ36" i="51"/>
  <c r="CZ53" i="51" s="1"/>
  <c r="CZ52" i="51" s="1"/>
  <c r="O48" i="39"/>
  <c r="O47" i="39" s="1"/>
  <c r="O46" i="39" s="1"/>
  <c r="O51" i="39" s="1"/>
  <c r="O36" i="51"/>
  <c r="O53" i="51" s="1"/>
  <c r="O52" i="51" s="1"/>
  <c r="CO48" i="39"/>
  <c r="CO47" i="39" s="1"/>
  <c r="CO36" i="51"/>
  <c r="CO53" i="51" s="1"/>
  <c r="CO52" i="51" s="1"/>
  <c r="CG48" i="39"/>
  <c r="CG47" i="39" s="1"/>
  <c r="CG36" i="51"/>
  <c r="CG53" i="51" s="1"/>
  <c r="CG52" i="51" s="1"/>
  <c r="BY48" i="39"/>
  <c r="BY47" i="39" s="1"/>
  <c r="BY36" i="51"/>
  <c r="BY53" i="51" s="1"/>
  <c r="BY52" i="51" s="1"/>
  <c r="BQ48" i="39"/>
  <c r="BQ47" i="39" s="1"/>
  <c r="BQ36" i="51"/>
  <c r="BQ53" i="51" s="1"/>
  <c r="BQ52" i="51" s="1"/>
  <c r="BI48" i="39"/>
  <c r="BI47" i="39" s="1"/>
  <c r="BI36" i="51"/>
  <c r="BI53" i="51" s="1"/>
  <c r="BI52" i="51" s="1"/>
  <c r="BA48" i="39"/>
  <c r="BA47" i="39" s="1"/>
  <c r="BA46" i="39" s="1"/>
  <c r="BA36" i="51"/>
  <c r="BA53" i="51" s="1"/>
  <c r="BA52" i="51" s="1"/>
  <c r="AS48" i="39"/>
  <c r="AS47" i="39" s="1"/>
  <c r="AS46" i="39" s="1"/>
  <c r="AS36" i="51"/>
  <c r="AS53" i="51" s="1"/>
  <c r="AS52" i="51" s="1"/>
  <c r="AK48" i="39"/>
  <c r="AK47" i="39" s="1"/>
  <c r="AK46" i="39" s="1"/>
  <c r="AK51" i="39" s="1"/>
  <c r="AK36" i="51"/>
  <c r="AK53" i="51" s="1"/>
  <c r="AK52" i="51" s="1"/>
  <c r="AC48" i="39"/>
  <c r="AC47" i="39" s="1"/>
  <c r="AC46" i="39" s="1"/>
  <c r="AC36" i="51"/>
  <c r="AC53" i="51" s="1"/>
  <c r="AC52" i="51" s="1"/>
  <c r="U48" i="39"/>
  <c r="U47" i="39" s="1"/>
  <c r="U46" i="39" s="1"/>
  <c r="U51" i="39" s="1"/>
  <c r="U36" i="51"/>
  <c r="U53" i="51" s="1"/>
  <c r="U52" i="51" s="1"/>
  <c r="DH48" i="39"/>
  <c r="DH47" i="39" s="1"/>
  <c r="DH36" i="51"/>
  <c r="DH53" i="51" s="1"/>
  <c r="DH52" i="51" s="1"/>
  <c r="DP48" i="39"/>
  <c r="DP47" i="39" s="1"/>
  <c r="DP36" i="51"/>
  <c r="DP53" i="51" s="1"/>
  <c r="DP52" i="51" s="1"/>
  <c r="DV48" i="39"/>
  <c r="DV47" i="39" s="1"/>
  <c r="DV36" i="51"/>
  <c r="DV53" i="51" s="1"/>
  <c r="DV52" i="51" s="1"/>
  <c r="DG48" i="39"/>
  <c r="DG47" i="39" s="1"/>
  <c r="DG36" i="51"/>
  <c r="DG53" i="51" s="1"/>
  <c r="DG52" i="51" s="1"/>
  <c r="DC48" i="39"/>
  <c r="DC47" i="39" s="1"/>
  <c r="DC36" i="51"/>
  <c r="DC53" i="51" s="1"/>
  <c r="DC52" i="51" s="1"/>
  <c r="CY48" i="39"/>
  <c r="CY47" i="39" s="1"/>
  <c r="CY36" i="51"/>
  <c r="CY53" i="51" s="1"/>
  <c r="CY52" i="51" s="1"/>
  <c r="CV48" i="39"/>
  <c r="CV47" i="39" s="1"/>
  <c r="CV36" i="51"/>
  <c r="CV53" i="51" s="1"/>
  <c r="CV52" i="51" s="1"/>
  <c r="CR48" i="39"/>
  <c r="CR47" i="39" s="1"/>
  <c r="CR36" i="51"/>
  <c r="CR53" i="51" s="1"/>
  <c r="CR52" i="51" s="1"/>
  <c r="CN48" i="39"/>
  <c r="CN47" i="39" s="1"/>
  <c r="CN36" i="51"/>
  <c r="CN53" i="51" s="1"/>
  <c r="CN52" i="51" s="1"/>
  <c r="CJ48" i="39"/>
  <c r="CJ47" i="39" s="1"/>
  <c r="CJ36" i="51"/>
  <c r="CJ53" i="51" s="1"/>
  <c r="CJ52" i="51" s="1"/>
  <c r="CF48" i="39"/>
  <c r="CF47" i="39" s="1"/>
  <c r="CF36" i="51"/>
  <c r="CF53" i="51" s="1"/>
  <c r="CF52" i="51" s="1"/>
  <c r="CB48" i="39"/>
  <c r="CB47" i="39" s="1"/>
  <c r="CB36" i="51"/>
  <c r="CB53" i="51" s="1"/>
  <c r="CB52" i="51" s="1"/>
  <c r="BX48" i="39"/>
  <c r="BX47" i="39" s="1"/>
  <c r="BX36" i="51"/>
  <c r="BX53" i="51" s="1"/>
  <c r="BX52" i="51" s="1"/>
  <c r="BT48" i="39"/>
  <c r="BT47" i="39" s="1"/>
  <c r="BT36" i="51"/>
  <c r="BT53" i="51" s="1"/>
  <c r="BT52" i="51" s="1"/>
  <c r="BP48" i="39"/>
  <c r="BP47" i="39" s="1"/>
  <c r="BP36" i="51"/>
  <c r="BP53" i="51" s="1"/>
  <c r="BP52" i="51" s="1"/>
  <c r="BL48" i="39"/>
  <c r="BL47" i="39" s="1"/>
  <c r="BL36" i="51"/>
  <c r="BL53" i="51" s="1"/>
  <c r="BL52" i="51" s="1"/>
  <c r="BH48" i="39"/>
  <c r="BH47" i="39" s="1"/>
  <c r="BH36" i="51"/>
  <c r="BH53" i="51" s="1"/>
  <c r="BH52" i="51" s="1"/>
  <c r="BD48" i="39"/>
  <c r="BD47" i="39" s="1"/>
  <c r="BD36" i="51"/>
  <c r="BD53" i="51" s="1"/>
  <c r="BD52" i="51" s="1"/>
  <c r="AZ48" i="39"/>
  <c r="AZ47" i="39" s="1"/>
  <c r="AZ46" i="39" s="1"/>
  <c r="AZ36" i="51"/>
  <c r="AZ53" i="51" s="1"/>
  <c r="AZ52" i="51" s="1"/>
  <c r="AV48" i="39"/>
  <c r="AV47" i="39" s="1"/>
  <c r="AV46" i="39" s="1"/>
  <c r="AV51" i="39" s="1"/>
  <c r="AV36" i="51"/>
  <c r="AV53" i="51" s="1"/>
  <c r="AV52" i="51" s="1"/>
  <c r="AR48" i="39"/>
  <c r="AR47" i="39" s="1"/>
  <c r="AR46" i="39" s="1"/>
  <c r="AR36" i="51"/>
  <c r="AR53" i="51" s="1"/>
  <c r="AR52" i="51" s="1"/>
  <c r="AN48" i="39"/>
  <c r="AN47" i="39" s="1"/>
  <c r="AN46" i="39" s="1"/>
  <c r="AN51" i="39" s="1"/>
  <c r="AN36" i="51"/>
  <c r="AN53" i="51" s="1"/>
  <c r="AN52" i="51" s="1"/>
  <c r="AJ48" i="39"/>
  <c r="AJ47" i="39" s="1"/>
  <c r="AJ46" i="39" s="1"/>
  <c r="AJ51" i="39" s="1"/>
  <c r="AJ36" i="51"/>
  <c r="AJ53" i="51" s="1"/>
  <c r="AJ52" i="51" s="1"/>
  <c r="AF48" i="39"/>
  <c r="AF47" i="39" s="1"/>
  <c r="AF46" i="39" s="1"/>
  <c r="AF51" i="39" s="1"/>
  <c r="AF36" i="51"/>
  <c r="AF53" i="51" s="1"/>
  <c r="AF52" i="51" s="1"/>
  <c r="AB48" i="39"/>
  <c r="AB47" i="39" s="1"/>
  <c r="AB46" i="39" s="1"/>
  <c r="AB36" i="51"/>
  <c r="AB53" i="51" s="1"/>
  <c r="AB52" i="51" s="1"/>
  <c r="X48" i="39"/>
  <c r="X47" i="39" s="1"/>
  <c r="X46" i="39" s="1"/>
  <c r="X51" i="39" s="1"/>
  <c r="X36" i="51"/>
  <c r="X53" i="51" s="1"/>
  <c r="X52" i="51" s="1"/>
  <c r="T48" i="39"/>
  <c r="T47" i="39" s="1"/>
  <c r="T46" i="39" s="1"/>
  <c r="T36" i="51"/>
  <c r="T53" i="51" s="1"/>
  <c r="T52" i="51" s="1"/>
  <c r="P48" i="39"/>
  <c r="P47" i="39" s="1"/>
  <c r="P46" i="39" s="1"/>
  <c r="P51" i="39" s="1"/>
  <c r="P36" i="51"/>
  <c r="P53" i="51" s="1"/>
  <c r="P52" i="51" s="1"/>
  <c r="DL48" i="39"/>
  <c r="DL47" i="39" s="1"/>
  <c r="DL36" i="51"/>
  <c r="DL53" i="51" s="1"/>
  <c r="DL52" i="51" s="1"/>
  <c r="DU48" i="39"/>
  <c r="DU47" i="39" s="1"/>
  <c r="DU36" i="51"/>
  <c r="DU53" i="51" s="1"/>
  <c r="DU52" i="51" s="1"/>
  <c r="EA53" i="51"/>
  <c r="EA52" i="51" s="1"/>
  <c r="FW53" i="51"/>
  <c r="FW52" i="51" s="1"/>
  <c r="FW51" i="51" s="1"/>
  <c r="FS53" i="51"/>
  <c r="FS52" i="51" s="1"/>
  <c r="FO53" i="51"/>
  <c r="FO52" i="51" s="1"/>
  <c r="FK53" i="51"/>
  <c r="FK52" i="51" s="1"/>
  <c r="FG53" i="51"/>
  <c r="FG52" i="51" s="1"/>
  <c r="FC53" i="51"/>
  <c r="FC52" i="51" s="1"/>
  <c r="EY53" i="51"/>
  <c r="EY52" i="51" s="1"/>
  <c r="EU53" i="51"/>
  <c r="EU52" i="51" s="1"/>
  <c r="EQ53" i="51"/>
  <c r="EQ52" i="51" s="1"/>
  <c r="EM53" i="51"/>
  <c r="EM52" i="51" s="1"/>
  <c r="EI53" i="51"/>
  <c r="EI52" i="51" s="1"/>
  <c r="EE53" i="51"/>
  <c r="EE52" i="51" s="1"/>
  <c r="DZ53" i="51"/>
  <c r="DZ52" i="51" s="1"/>
  <c r="FV53" i="51"/>
  <c r="FV52" i="51" s="1"/>
  <c r="FR53" i="51"/>
  <c r="FR52" i="51" s="1"/>
  <c r="FN53" i="51"/>
  <c r="FN52" i="51" s="1"/>
  <c r="FJ53" i="51"/>
  <c r="FJ52" i="51" s="1"/>
  <c r="FF53" i="51"/>
  <c r="FF52" i="51" s="1"/>
  <c r="FB53" i="51"/>
  <c r="FB52" i="51" s="1"/>
  <c r="EX53" i="51"/>
  <c r="EX52" i="51" s="1"/>
  <c r="ET53" i="51"/>
  <c r="ET52" i="51" s="1"/>
  <c r="EP53" i="51"/>
  <c r="EP52" i="51" s="1"/>
  <c r="EL53" i="51"/>
  <c r="EL52" i="51" s="1"/>
  <c r="EH53" i="51"/>
  <c r="EH52" i="51" s="1"/>
  <c r="ED53" i="51"/>
  <c r="ED52" i="51" s="1"/>
  <c r="FU53" i="51"/>
  <c r="FU52" i="51" s="1"/>
  <c r="FQ53" i="51"/>
  <c r="FQ52" i="51" s="1"/>
  <c r="FM53" i="51"/>
  <c r="FM52" i="51" s="1"/>
  <c r="FI53" i="51"/>
  <c r="FI52" i="51" s="1"/>
  <c r="FE53" i="51"/>
  <c r="FE52" i="51" s="1"/>
  <c r="FA53" i="51"/>
  <c r="FA52" i="51" s="1"/>
  <c r="EW53" i="51"/>
  <c r="EW52" i="51" s="1"/>
  <c r="ES53" i="51"/>
  <c r="ES52" i="51" s="1"/>
  <c r="EO53" i="51"/>
  <c r="EO52" i="51" s="1"/>
  <c r="EK53" i="51"/>
  <c r="EK52" i="51" s="1"/>
  <c r="EG53" i="51"/>
  <c r="EG52" i="51" s="1"/>
  <c r="EC53" i="51"/>
  <c r="EC52" i="51" s="1"/>
  <c r="DY53" i="51"/>
  <c r="DY52" i="51" s="1"/>
  <c r="FT53" i="51"/>
  <c r="FT52" i="51" s="1"/>
  <c r="FP53" i="51"/>
  <c r="FP52" i="51" s="1"/>
  <c r="FL53" i="51"/>
  <c r="FL52" i="51" s="1"/>
  <c r="FH53" i="51"/>
  <c r="FH52" i="51" s="1"/>
  <c r="FD53" i="51"/>
  <c r="FD52" i="51" s="1"/>
  <c r="EZ53" i="51"/>
  <c r="EZ52" i="51" s="1"/>
  <c r="EV53" i="51"/>
  <c r="EV52" i="51" s="1"/>
  <c r="ER53" i="51"/>
  <c r="ER52" i="51" s="1"/>
  <c r="EN53" i="51"/>
  <c r="EN52" i="51" s="1"/>
  <c r="EJ53" i="51"/>
  <c r="EJ52" i="51" s="1"/>
  <c r="EF53" i="51"/>
  <c r="EF52" i="51" s="1"/>
  <c r="EB53" i="51"/>
  <c r="EB52" i="51" s="1"/>
  <c r="AP51" i="39"/>
  <c r="AL51" i="39"/>
  <c r="Z51" i="39"/>
  <c r="R51" i="39"/>
  <c r="AM51" i="39"/>
  <c r="AE51" i="39"/>
  <c r="W51" i="39"/>
  <c r="O24" i="57"/>
  <c r="Q24" i="57" s="1"/>
  <c r="N8" i="78"/>
  <c r="M8" i="78" s="1"/>
  <c r="AW51" i="39"/>
  <c r="AS51" i="39"/>
  <c r="AG51" i="39"/>
  <c r="AC51" i="39"/>
  <c r="Q51" i="39"/>
  <c r="AR51" i="39"/>
  <c r="AB51" i="39"/>
  <c r="T51" i="39"/>
  <c r="Q65" i="73"/>
  <c r="Q31" i="73"/>
  <c r="Q32" i="73"/>
  <c r="Y65" i="73"/>
  <c r="Y31" i="73"/>
  <c r="Y33" i="73"/>
  <c r="AG65" i="73"/>
  <c r="AG31" i="73"/>
  <c r="AG33" i="73"/>
  <c r="AO65" i="73"/>
  <c r="AO31" i="73"/>
  <c r="AW65" i="73"/>
  <c r="AW31" i="73"/>
  <c r="BE65" i="73"/>
  <c r="BE31" i="73"/>
  <c r="BE33" i="73"/>
  <c r="BM65" i="73"/>
  <c r="BM31" i="73"/>
  <c r="BM32" i="73"/>
  <c r="BM33" i="73"/>
  <c r="BU65" i="73"/>
  <c r="BU31" i="73"/>
  <c r="BU32" i="73"/>
  <c r="BU33" i="73"/>
  <c r="CC65" i="73"/>
  <c r="CC31" i="73"/>
  <c r="CC32" i="73"/>
  <c r="CC33" i="73"/>
  <c r="CK65" i="73"/>
  <c r="CK31" i="73"/>
  <c r="CK32" i="73"/>
  <c r="CK33" i="73"/>
  <c r="CS65" i="73"/>
  <c r="CS31" i="73"/>
  <c r="CS32" i="73"/>
  <c r="CS33" i="73"/>
  <c r="DA65" i="73"/>
  <c r="DA31" i="73"/>
  <c r="DA32" i="73"/>
  <c r="DA33" i="73"/>
  <c r="DU31" i="73"/>
  <c r="DU32" i="73"/>
  <c r="DU33" i="73"/>
  <c r="DZ65" i="73"/>
  <c r="DZ31" i="73"/>
  <c r="DZ32" i="73"/>
  <c r="DZ33" i="73"/>
  <c r="EI65" i="73"/>
  <c r="EI31" i="73"/>
  <c r="EI33" i="73"/>
  <c r="EI32" i="73"/>
  <c r="EM65" i="73"/>
  <c r="EM32" i="73"/>
  <c r="EM33" i="73"/>
  <c r="EM31" i="73"/>
  <c r="EU65" i="73"/>
  <c r="EU32" i="73"/>
  <c r="EU33" i="73"/>
  <c r="EU31" i="73"/>
  <c r="EY65" i="73"/>
  <c r="EY31" i="73"/>
  <c r="EY33" i="73"/>
  <c r="EY32" i="73"/>
  <c r="FK65" i="73"/>
  <c r="FK32" i="73"/>
  <c r="FK33" i="73"/>
  <c r="FK31" i="73"/>
  <c r="FC32" i="73"/>
  <c r="FC85" i="73" s="1"/>
  <c r="FC33" i="73"/>
  <c r="FC86" i="73" s="1"/>
  <c r="FC31" i="73"/>
  <c r="FW65" i="73"/>
  <c r="FW31" i="73"/>
  <c r="FW33" i="73"/>
  <c r="FW32" i="73"/>
  <c r="FO65" i="73"/>
  <c r="FO31" i="73"/>
  <c r="FO33" i="73"/>
  <c r="FO86" i="73" s="1"/>
  <c r="FO32" i="73"/>
  <c r="FO85" i="73" s="1"/>
  <c r="R65" i="73"/>
  <c r="R31" i="73"/>
  <c r="R32" i="73"/>
  <c r="Z65" i="73"/>
  <c r="Z31" i="73"/>
  <c r="Z32" i="73"/>
  <c r="AH31" i="73"/>
  <c r="AH33" i="73"/>
  <c r="AP65" i="73"/>
  <c r="AP31" i="73"/>
  <c r="AP32" i="73"/>
  <c r="AX65" i="73"/>
  <c r="AX31" i="73"/>
  <c r="AX32" i="73"/>
  <c r="BB65" i="73"/>
  <c r="BB31" i="73"/>
  <c r="BB32" i="73"/>
  <c r="BJ31" i="73"/>
  <c r="BJ32" i="73"/>
  <c r="BJ33" i="73"/>
  <c r="BR65" i="73"/>
  <c r="BR31" i="73"/>
  <c r="BR32" i="73"/>
  <c r="BR33" i="73"/>
  <c r="BZ31" i="73"/>
  <c r="BZ32" i="73"/>
  <c r="BZ33" i="73"/>
  <c r="CH65" i="73"/>
  <c r="CH31" i="73"/>
  <c r="CH32" i="73"/>
  <c r="CH33" i="73"/>
  <c r="CP65" i="73"/>
  <c r="CP31" i="73"/>
  <c r="CP32" i="73"/>
  <c r="CP33" i="73"/>
  <c r="CT65" i="73"/>
  <c r="CT31" i="73"/>
  <c r="CT32" i="73"/>
  <c r="CT33" i="73"/>
  <c r="DB65" i="73"/>
  <c r="DB31" i="73"/>
  <c r="DB32" i="73"/>
  <c r="DB33" i="73"/>
  <c r="DL65" i="73"/>
  <c r="DL31" i="73"/>
  <c r="DL33" i="73"/>
  <c r="DL32" i="73"/>
  <c r="DM65" i="73"/>
  <c r="DM31" i="73"/>
  <c r="DM32" i="73"/>
  <c r="DM33" i="73"/>
  <c r="DR65" i="73"/>
  <c r="DR31" i="73"/>
  <c r="DR32" i="73"/>
  <c r="DR33" i="73"/>
  <c r="DT65" i="73"/>
  <c r="DT31" i="73"/>
  <c r="DT33" i="73"/>
  <c r="DT32" i="73"/>
  <c r="EL65" i="73"/>
  <c r="EL31" i="73"/>
  <c r="EL32" i="73"/>
  <c r="EL33" i="73"/>
  <c r="EX31" i="73"/>
  <c r="EX32" i="73"/>
  <c r="EX33" i="73"/>
  <c r="FF31" i="73"/>
  <c r="FF32" i="73"/>
  <c r="FF33" i="73"/>
  <c r="FV65" i="73"/>
  <c r="FV31" i="73"/>
  <c r="FV32" i="73"/>
  <c r="FV33" i="73"/>
  <c r="O65" i="73"/>
  <c r="O31" i="73"/>
  <c r="S65" i="73"/>
  <c r="S31" i="73"/>
  <c r="W65" i="73"/>
  <c r="W33" i="73"/>
  <c r="W31" i="73"/>
  <c r="AA65" i="73"/>
  <c r="AA31" i="73"/>
  <c r="AE65" i="73"/>
  <c r="AE33" i="73"/>
  <c r="AE31" i="73"/>
  <c r="AI65" i="73"/>
  <c r="AI31" i="73"/>
  <c r="AI33" i="73"/>
  <c r="AM65" i="73"/>
  <c r="AM31" i="73"/>
  <c r="AQ65" i="73"/>
  <c r="AQ31" i="73"/>
  <c r="AQ32" i="73"/>
  <c r="AU65" i="73"/>
  <c r="AU31" i="73"/>
  <c r="AY65" i="73"/>
  <c r="AY31" i="73"/>
  <c r="BC65" i="73"/>
  <c r="BC33" i="73"/>
  <c r="BC31" i="73"/>
  <c r="BG65" i="73"/>
  <c r="BG31" i="73"/>
  <c r="BG33" i="73"/>
  <c r="BG32" i="73"/>
  <c r="BK65" i="73"/>
  <c r="BK32" i="73"/>
  <c r="BK33" i="73"/>
  <c r="BK31" i="73"/>
  <c r="BO65" i="73"/>
  <c r="BO31" i="73"/>
  <c r="BO33" i="73"/>
  <c r="BO32" i="73"/>
  <c r="BS65" i="73"/>
  <c r="BS32" i="73"/>
  <c r="BS33" i="73"/>
  <c r="BS31" i="73"/>
  <c r="BW65" i="73"/>
  <c r="BW31" i="73"/>
  <c r="BW33" i="73"/>
  <c r="BW32" i="73"/>
  <c r="CA65" i="73"/>
  <c r="CA32" i="73"/>
  <c r="CA33" i="73"/>
  <c r="CA31" i="73"/>
  <c r="CE65" i="73"/>
  <c r="CE31" i="73"/>
  <c r="CE33" i="73"/>
  <c r="CE32" i="73"/>
  <c r="CI32" i="73"/>
  <c r="CI33" i="73"/>
  <c r="CI31" i="73"/>
  <c r="CM65" i="73"/>
  <c r="CM31" i="73"/>
  <c r="CM33" i="73"/>
  <c r="CM32" i="73"/>
  <c r="CQ65" i="73"/>
  <c r="CQ32" i="73"/>
  <c r="CQ33" i="73"/>
  <c r="CQ31" i="73"/>
  <c r="CU65" i="73"/>
  <c r="CU31" i="73"/>
  <c r="CU33" i="73"/>
  <c r="CU32" i="73"/>
  <c r="CY65" i="73"/>
  <c r="CY32" i="73"/>
  <c r="CY33" i="73"/>
  <c r="CY31" i="73"/>
  <c r="DC65" i="73"/>
  <c r="DC31" i="73"/>
  <c r="DC33" i="73"/>
  <c r="DC32" i="73"/>
  <c r="DG65" i="73"/>
  <c r="DG32" i="73"/>
  <c r="DG33" i="73"/>
  <c r="DG31" i="73"/>
  <c r="DK31" i="73"/>
  <c r="DK33" i="73"/>
  <c r="DK32" i="73"/>
  <c r="DQ65" i="73"/>
  <c r="DQ31" i="73"/>
  <c r="DQ32" i="73"/>
  <c r="DQ33" i="73"/>
  <c r="DW65" i="73"/>
  <c r="DW32" i="73"/>
  <c r="DW33" i="73"/>
  <c r="DW31" i="73"/>
  <c r="DS65" i="73"/>
  <c r="DS31" i="73"/>
  <c r="DS33" i="73"/>
  <c r="DS32" i="73"/>
  <c r="DY31" i="73"/>
  <c r="DY32" i="73"/>
  <c r="DY33" i="73"/>
  <c r="ED65" i="73"/>
  <c r="ED31" i="73"/>
  <c r="ED32" i="73"/>
  <c r="ED33" i="73"/>
  <c r="EK65" i="73"/>
  <c r="EK31" i="73"/>
  <c r="EK32" i="73"/>
  <c r="EK33" i="73"/>
  <c r="EG65" i="73"/>
  <c r="EG31" i="73"/>
  <c r="EG32" i="73"/>
  <c r="EG33" i="73"/>
  <c r="EP65" i="73"/>
  <c r="EP31" i="73"/>
  <c r="EP32" i="73"/>
  <c r="EP33" i="73"/>
  <c r="EW31" i="73"/>
  <c r="EW32" i="73"/>
  <c r="EW33" i="73"/>
  <c r="ES65" i="73"/>
  <c r="ES31" i="73"/>
  <c r="ES32" i="73"/>
  <c r="ES33" i="73"/>
  <c r="FB65" i="73"/>
  <c r="FB31" i="73"/>
  <c r="FB32" i="73"/>
  <c r="FB33" i="73"/>
  <c r="FI65" i="73"/>
  <c r="FI31" i="73"/>
  <c r="FI32" i="73"/>
  <c r="FI33" i="73"/>
  <c r="FE65" i="73"/>
  <c r="FE31" i="73"/>
  <c r="FE32" i="73"/>
  <c r="FE33" i="73"/>
  <c r="FN31" i="73"/>
  <c r="FN32" i="73"/>
  <c r="FN33" i="73"/>
  <c r="FU31" i="73"/>
  <c r="FU32" i="73"/>
  <c r="FU33" i="73"/>
  <c r="FQ65" i="73"/>
  <c r="FQ31" i="73"/>
  <c r="FQ32" i="73"/>
  <c r="FQ33" i="73"/>
  <c r="U65" i="73"/>
  <c r="U31" i="73"/>
  <c r="U33" i="73"/>
  <c r="AC65" i="73"/>
  <c r="AC31" i="73"/>
  <c r="AK65" i="73"/>
  <c r="AK31" i="73"/>
  <c r="AK33" i="73"/>
  <c r="AS65" i="73"/>
  <c r="AS31" i="73"/>
  <c r="AS33" i="73"/>
  <c r="BA65" i="73"/>
  <c r="BA31" i="73"/>
  <c r="BA33" i="73"/>
  <c r="BI65" i="73"/>
  <c r="BI31" i="73"/>
  <c r="BI32" i="73"/>
  <c r="BI33" i="73"/>
  <c r="BQ65" i="73"/>
  <c r="BQ31" i="73"/>
  <c r="BQ32" i="73"/>
  <c r="BQ33" i="73"/>
  <c r="BY65" i="73"/>
  <c r="BY31" i="73"/>
  <c r="BY32" i="73"/>
  <c r="BY33" i="73"/>
  <c r="CG65" i="73"/>
  <c r="CG31" i="73"/>
  <c r="CG32" i="73"/>
  <c r="CG33" i="73"/>
  <c r="CO65" i="73"/>
  <c r="CO31" i="73"/>
  <c r="CO32" i="73"/>
  <c r="CO33" i="73"/>
  <c r="CW65" i="73"/>
  <c r="CW31" i="73"/>
  <c r="CW32" i="73"/>
  <c r="CW33" i="73"/>
  <c r="DE65" i="73"/>
  <c r="DE31" i="73"/>
  <c r="DE32" i="73"/>
  <c r="DE33" i="73"/>
  <c r="DN65" i="73"/>
  <c r="DN31" i="73"/>
  <c r="DN32" i="73"/>
  <c r="DN33" i="73"/>
  <c r="EB65" i="73"/>
  <c r="EB31" i="73"/>
  <c r="EB33" i="73"/>
  <c r="EB86" i="73" s="1"/>
  <c r="EB32" i="73"/>
  <c r="EB85" i="73" s="1"/>
  <c r="EE65" i="73"/>
  <c r="EE32" i="73"/>
  <c r="EE85" i="73" s="1"/>
  <c r="EE33" i="73"/>
  <c r="EE86" i="73" s="1"/>
  <c r="EE31" i="73"/>
  <c r="EN65" i="73"/>
  <c r="EN32" i="73"/>
  <c r="EN85" i="73" s="1"/>
  <c r="EN33" i="73"/>
  <c r="EN86" i="73" s="1"/>
  <c r="EN31" i="73"/>
  <c r="EQ65" i="73"/>
  <c r="EQ31" i="73"/>
  <c r="EQ33" i="73"/>
  <c r="EQ86" i="73" s="1"/>
  <c r="EQ32" i="73"/>
  <c r="EQ85" i="73" s="1"/>
  <c r="EZ65" i="73"/>
  <c r="EZ31" i="73"/>
  <c r="EZ33" i="73"/>
  <c r="EZ86" i="73" s="1"/>
  <c r="EZ32" i="73"/>
  <c r="EZ85" i="73" s="1"/>
  <c r="FG65" i="73"/>
  <c r="FG31" i="73"/>
  <c r="FG33" i="73"/>
  <c r="FG32" i="73"/>
  <c r="FL65" i="73"/>
  <c r="FL32" i="73"/>
  <c r="FL85" i="73" s="1"/>
  <c r="FL33" i="73"/>
  <c r="FL86" i="73" s="1"/>
  <c r="FL31" i="73"/>
  <c r="FS65" i="73"/>
  <c r="FS32" i="73"/>
  <c r="FS33" i="73"/>
  <c r="FS31" i="73"/>
  <c r="V65" i="73"/>
  <c r="V31" i="73"/>
  <c r="AD65" i="73"/>
  <c r="AD31" i="73"/>
  <c r="AL65" i="73"/>
  <c r="AL31" i="73"/>
  <c r="AT65" i="73"/>
  <c r="AT31" i="73"/>
  <c r="BF65" i="73"/>
  <c r="BF31" i="73"/>
  <c r="BN65" i="73"/>
  <c r="BN31" i="73"/>
  <c r="BN32" i="73"/>
  <c r="BN33" i="73"/>
  <c r="BV65" i="73"/>
  <c r="BV31" i="73"/>
  <c r="BV32" i="73"/>
  <c r="BV33" i="73"/>
  <c r="CD65" i="73"/>
  <c r="CD31" i="73"/>
  <c r="CD32" i="73"/>
  <c r="CD33" i="73"/>
  <c r="CL31" i="73"/>
  <c r="CL32" i="73"/>
  <c r="CL33" i="73"/>
  <c r="CX65" i="73"/>
  <c r="CX31" i="73"/>
  <c r="CX32" i="73"/>
  <c r="CX33" i="73"/>
  <c r="DF65" i="73"/>
  <c r="DF31" i="73"/>
  <c r="DF32" i="73"/>
  <c r="DF33" i="73"/>
  <c r="EH65" i="73"/>
  <c r="EH31" i="73"/>
  <c r="EH32" i="73"/>
  <c r="EH33" i="73"/>
  <c r="ET65" i="73"/>
  <c r="ET31" i="73"/>
  <c r="ET32" i="73"/>
  <c r="ET33" i="73"/>
  <c r="FJ65" i="73"/>
  <c r="FJ31" i="73"/>
  <c r="FJ32" i="73"/>
  <c r="FJ33" i="73"/>
  <c r="FR31" i="73"/>
  <c r="FR32" i="73"/>
  <c r="FR33" i="73"/>
  <c r="P65" i="73"/>
  <c r="P31" i="73"/>
  <c r="T65" i="73"/>
  <c r="T31" i="73"/>
  <c r="X65" i="73"/>
  <c r="X32" i="73"/>
  <c r="X31" i="73"/>
  <c r="AB65" i="73"/>
  <c r="AB31" i="73"/>
  <c r="AB32" i="73"/>
  <c r="AF65" i="73"/>
  <c r="AF31" i="73"/>
  <c r="AJ65" i="73"/>
  <c r="AJ31" i="73"/>
  <c r="AJ32" i="73"/>
  <c r="AN65" i="73"/>
  <c r="AN32" i="73"/>
  <c r="AN31" i="73"/>
  <c r="AR65" i="73"/>
  <c r="AR31" i="73"/>
  <c r="AR32" i="73"/>
  <c r="AV65" i="73"/>
  <c r="AV32" i="73"/>
  <c r="AV31" i="73"/>
  <c r="AZ65" i="73"/>
  <c r="AZ31" i="73"/>
  <c r="AZ32" i="73"/>
  <c r="BD65" i="73"/>
  <c r="BD32" i="73"/>
  <c r="BD31" i="73"/>
  <c r="BH65" i="73"/>
  <c r="BH31" i="73"/>
  <c r="BH33" i="73"/>
  <c r="BH32" i="73"/>
  <c r="BL65" i="73"/>
  <c r="BL32" i="73"/>
  <c r="BL33" i="73"/>
  <c r="BL31" i="73"/>
  <c r="BP65" i="73"/>
  <c r="BP31" i="73"/>
  <c r="BP33" i="73"/>
  <c r="BP32" i="73"/>
  <c r="BT65" i="73"/>
  <c r="BT32" i="73"/>
  <c r="BT33" i="73"/>
  <c r="BT31" i="73"/>
  <c r="BX31" i="73"/>
  <c r="BX33" i="73"/>
  <c r="BX32" i="73"/>
  <c r="CB65" i="73"/>
  <c r="CB32" i="73"/>
  <c r="CB33" i="73"/>
  <c r="CB31" i="73"/>
  <c r="CF31" i="73"/>
  <c r="CF33" i="73"/>
  <c r="CF32" i="73"/>
  <c r="CJ65" i="73"/>
  <c r="CJ32" i="73"/>
  <c r="CJ33" i="73"/>
  <c r="CJ31" i="73"/>
  <c r="CN65" i="73"/>
  <c r="CN31" i="73"/>
  <c r="CN33" i="73"/>
  <c r="CN32" i="73"/>
  <c r="CR65" i="73"/>
  <c r="CR32" i="73"/>
  <c r="CR33" i="73"/>
  <c r="CR31" i="73"/>
  <c r="CV65" i="73"/>
  <c r="CV31" i="73"/>
  <c r="CV33" i="73"/>
  <c r="CV32" i="73"/>
  <c r="CZ65" i="73"/>
  <c r="CZ32" i="73"/>
  <c r="CZ33" i="73"/>
  <c r="CZ31" i="73"/>
  <c r="DD65" i="73"/>
  <c r="DD31" i="73"/>
  <c r="DD33" i="73"/>
  <c r="DD32" i="73"/>
  <c r="DH65" i="73"/>
  <c r="DH32" i="73"/>
  <c r="DH33" i="73"/>
  <c r="DH31" i="73"/>
  <c r="DI31" i="73"/>
  <c r="DI32" i="73"/>
  <c r="DI33" i="73"/>
  <c r="DJ65" i="73"/>
  <c r="DJ31" i="73"/>
  <c r="DJ32" i="73"/>
  <c r="DJ33" i="73"/>
  <c r="DO65" i="73"/>
  <c r="DO32" i="73"/>
  <c r="DO33" i="73"/>
  <c r="DO31" i="73"/>
  <c r="DP32" i="73"/>
  <c r="DP85" i="73" s="1"/>
  <c r="DP33" i="73"/>
  <c r="DP86" i="73" s="1"/>
  <c r="DP31" i="73"/>
  <c r="DV65" i="73"/>
  <c r="DV31" i="73"/>
  <c r="DV32" i="73"/>
  <c r="DV33" i="73"/>
  <c r="EA65" i="73"/>
  <c r="EA31" i="73"/>
  <c r="EA33" i="73"/>
  <c r="EA32" i="73"/>
  <c r="EC65" i="73"/>
  <c r="EC31" i="73"/>
  <c r="EC32" i="73"/>
  <c r="EC33" i="73"/>
  <c r="EJ31" i="73"/>
  <c r="EJ33" i="73"/>
  <c r="EJ86" i="73" s="1"/>
  <c r="EJ32" i="73"/>
  <c r="EJ85" i="73" s="1"/>
  <c r="EF65" i="73"/>
  <c r="EF32" i="73"/>
  <c r="EF33" i="73"/>
  <c r="EF31" i="73"/>
  <c r="EO31" i="73"/>
  <c r="EO32" i="73"/>
  <c r="EO33" i="73"/>
  <c r="EV65" i="73"/>
  <c r="EV32" i="73"/>
  <c r="EV85" i="73" s="1"/>
  <c r="EV33" i="73"/>
  <c r="EV86" i="73" s="1"/>
  <c r="EV31" i="73"/>
  <c r="ER31" i="73"/>
  <c r="ER33" i="73"/>
  <c r="ER32" i="73"/>
  <c r="FA65" i="73"/>
  <c r="FA31" i="73"/>
  <c r="FA32" i="73"/>
  <c r="FA33" i="73"/>
  <c r="FH65" i="73"/>
  <c r="FH31" i="73"/>
  <c r="FH33" i="73"/>
  <c r="FH86" i="73" s="1"/>
  <c r="FH32" i="73"/>
  <c r="FH85" i="73" s="1"/>
  <c r="FD65" i="73"/>
  <c r="FD32" i="73"/>
  <c r="FD33" i="73"/>
  <c r="FD31" i="73"/>
  <c r="FM31" i="73"/>
  <c r="FM32" i="73"/>
  <c r="FM33" i="73"/>
  <c r="FT65" i="73"/>
  <c r="FT32" i="73"/>
  <c r="FT85" i="73" s="1"/>
  <c r="FT33" i="73"/>
  <c r="FT86" i="73" s="1"/>
  <c r="FT31" i="73"/>
  <c r="FP65" i="73"/>
  <c r="FP31" i="73"/>
  <c r="FP33" i="73"/>
  <c r="FP32" i="73"/>
  <c r="DX65" i="73"/>
  <c r="DX32" i="73"/>
  <c r="DX85" i="73" s="1"/>
  <c r="DX33" i="73"/>
  <c r="DX86" i="73" s="1"/>
  <c r="DX31" i="73"/>
  <c r="BA17" i="73"/>
  <c r="BA32" i="73" s="1"/>
  <c r="FS64" i="73"/>
  <c r="FK64" i="73"/>
  <c r="FC64" i="73"/>
  <c r="EU64" i="73"/>
  <c r="EM64" i="73"/>
  <c r="DJ64" i="73"/>
  <c r="DP64" i="73"/>
  <c r="DS64" i="73"/>
  <c r="FR64" i="73"/>
  <c r="FN64" i="73"/>
  <c r="FF64" i="73"/>
  <c r="FB64" i="73"/>
  <c r="EP64" i="73"/>
  <c r="EL64" i="73"/>
  <c r="EH64" i="73"/>
  <c r="DN64" i="73"/>
  <c r="FU64" i="73"/>
  <c r="FM64" i="73"/>
  <c r="FI64" i="73"/>
  <c r="FE64" i="73"/>
  <c r="FA64" i="73"/>
  <c r="EW64" i="73"/>
  <c r="ES64" i="73"/>
  <c r="EO64" i="73"/>
  <c r="EG64" i="73"/>
  <c r="EC64" i="73"/>
  <c r="DK64" i="73"/>
  <c r="DQ64" i="73"/>
  <c r="DX64" i="73"/>
  <c r="FG64" i="73"/>
  <c r="EY64" i="73"/>
  <c r="EQ64" i="73"/>
  <c r="EI64" i="73"/>
  <c r="EE64" i="73"/>
  <c r="DW64" i="73"/>
  <c r="FV64" i="73"/>
  <c r="EX64" i="73"/>
  <c r="CI65" i="73"/>
  <c r="DI64" i="73"/>
  <c r="DL64" i="73"/>
  <c r="DM64" i="73"/>
  <c r="DR64" i="73"/>
  <c r="DU64" i="73"/>
  <c r="DY64" i="73"/>
  <c r="FT64" i="73"/>
  <c r="FP64" i="73"/>
  <c r="FH64" i="73"/>
  <c r="FD64" i="73"/>
  <c r="EZ64" i="73"/>
  <c r="EV64" i="73"/>
  <c r="ER64" i="73"/>
  <c r="EN64" i="73"/>
  <c r="EJ64" i="73"/>
  <c r="EB64" i="73"/>
  <c r="CL64" i="73"/>
  <c r="F31" i="73"/>
  <c r="F63" i="73" s="1"/>
  <c r="F72" i="73" s="1"/>
  <c r="J8" i="78"/>
  <c r="K8" i="78"/>
  <c r="I8" i="78"/>
  <c r="Q8" i="78" s="1"/>
  <c r="AI17" i="73"/>
  <c r="AI32" i="73" s="1"/>
  <c r="L31" i="73"/>
  <c r="L32" i="73" s="1"/>
  <c r="BJ65" i="73"/>
  <c r="H31" i="73"/>
  <c r="H63" i="73" s="1"/>
  <c r="H72" i="73" s="1"/>
  <c r="M31" i="73"/>
  <c r="M33" i="73" s="1"/>
  <c r="C32" i="73"/>
  <c r="C33" i="73"/>
  <c r="C65" i="73"/>
  <c r="C63" i="73" s="1"/>
  <c r="C72" i="73" s="1"/>
  <c r="CR64" i="73"/>
  <c r="BB10" i="73"/>
  <c r="BB18" i="73" s="1"/>
  <c r="BB33" i="73" s="1"/>
  <c r="DV64" i="73"/>
  <c r="Z10" i="73"/>
  <c r="Z18" i="73" s="1"/>
  <c r="Z33" i="73" s="1"/>
  <c r="I31" i="73"/>
  <c r="I63" i="73" s="1"/>
  <c r="I72" i="73" s="1"/>
  <c r="J33" i="73"/>
  <c r="J32" i="73"/>
  <c r="DP65" i="73"/>
  <c r="EX65" i="73"/>
  <c r="X10" i="73"/>
  <c r="X18" i="73" s="1"/>
  <c r="X33" i="73" s="1"/>
  <c r="FQ64" i="73"/>
  <c r="O17" i="73"/>
  <c r="O32" i="73" s="1"/>
  <c r="O10" i="73"/>
  <c r="O18" i="73" s="1"/>
  <c r="O33" i="73" s="1"/>
  <c r="AA10" i="73"/>
  <c r="AA18" i="73" s="1"/>
  <c r="AA33" i="73" s="1"/>
  <c r="AA17" i="73"/>
  <c r="AA32" i="73" s="1"/>
  <c r="G31" i="73"/>
  <c r="G32" i="73" s="1"/>
  <c r="G65" i="73"/>
  <c r="J65" i="73"/>
  <c r="J63" i="73" s="1"/>
  <c r="J72" i="73" s="1"/>
  <c r="BZ65" i="73"/>
  <c r="CT64" i="73"/>
  <c r="DK65" i="73"/>
  <c r="ER65" i="73"/>
  <c r="FL64" i="73"/>
  <c r="AF10" i="73"/>
  <c r="AF18" i="73" s="1"/>
  <c r="AF33" i="73" s="1"/>
  <c r="AF17" i="73"/>
  <c r="AF32" i="73" s="1"/>
  <c r="E31" i="73"/>
  <c r="E65" i="73"/>
  <c r="DZ64" i="73"/>
  <c r="AC17" i="73"/>
  <c r="AC32" i="73" s="1"/>
  <c r="AC10" i="73"/>
  <c r="AC18" i="73" s="1"/>
  <c r="AC33" i="73" s="1"/>
  <c r="EF64" i="73"/>
  <c r="EK64" i="73"/>
  <c r="N65" i="73"/>
  <c r="N63" i="73" s="1"/>
  <c r="N72" i="73" s="1"/>
  <c r="AH65" i="73"/>
  <c r="DG64" i="73"/>
  <c r="EO65" i="73"/>
  <c r="AY10" i="73"/>
  <c r="AY18" i="73" s="1"/>
  <c r="AY33" i="73" s="1"/>
  <c r="AY17" i="73"/>
  <c r="AY32" i="73" s="1"/>
  <c r="N32" i="73"/>
  <c r="N33" i="73"/>
  <c r="BX65" i="73"/>
  <c r="EW65" i="73"/>
  <c r="FJ64" i="73"/>
  <c r="EA64" i="73"/>
  <c r="DU65" i="73"/>
  <c r="FC65" i="73"/>
  <c r="CF65" i="73"/>
  <c r="BF17" i="73"/>
  <c r="BF32" i="73" s="1"/>
  <c r="BF10" i="73"/>
  <c r="BF18" i="73" s="1"/>
  <c r="BF33" i="73" s="1"/>
  <c r="K31" i="73"/>
  <c r="K65" i="73"/>
  <c r="DI65" i="73"/>
  <c r="V17" i="73"/>
  <c r="V32" i="73" s="1"/>
  <c r="V10" i="73"/>
  <c r="V18" i="73" s="1"/>
  <c r="V33" i="73" s="1"/>
  <c r="D65" i="73"/>
  <c r="D31" i="73"/>
  <c r="CL65" i="73"/>
  <c r="DB64" i="73"/>
  <c r="DY65" i="73"/>
  <c r="FM65" i="73"/>
  <c r="ED64" i="73"/>
  <c r="FW64" i="73"/>
  <c r="FO64" i="73"/>
  <c r="CN64" i="73"/>
  <c r="DT64" i="73"/>
  <c r="FF65" i="73"/>
  <c r="ET64" i="73"/>
  <c r="CO64" i="73"/>
  <c r="DO64" i="73"/>
  <c r="FR65" i="73"/>
  <c r="AZ10" i="73"/>
  <c r="AZ18" i="73" s="1"/>
  <c r="AZ33" i="73" s="1"/>
  <c r="FU65" i="73"/>
  <c r="AJ10" i="73"/>
  <c r="AJ18" i="73" s="1"/>
  <c r="AJ33" i="73" s="1"/>
  <c r="BD10" i="73"/>
  <c r="BD18" i="73" s="1"/>
  <c r="BD33" i="73" s="1"/>
  <c r="AS17" i="73"/>
  <c r="AS32" i="73" s="1"/>
  <c r="Q10" i="73"/>
  <c r="Q18" i="73" s="1"/>
  <c r="Q33" i="73" s="1"/>
  <c r="AR10" i="73"/>
  <c r="AR18" i="73" s="1"/>
  <c r="AR33" i="73" s="1"/>
  <c r="AV10" i="73"/>
  <c r="AV18" i="73" s="1"/>
  <c r="AV33" i="73" s="1"/>
  <c r="AH17" i="73"/>
  <c r="AH32" i="73" s="1"/>
  <c r="AX10" i="73"/>
  <c r="AX18" i="73" s="1"/>
  <c r="AX33" i="73" s="1"/>
  <c r="AB10" i="73"/>
  <c r="AB18" i="73" s="1"/>
  <c r="AB33" i="73" s="1"/>
  <c r="AQ10" i="73"/>
  <c r="AQ18" i="73" s="1"/>
  <c r="AQ33" i="73" s="1"/>
  <c r="AE17" i="73"/>
  <c r="AE32" i="73" s="1"/>
  <c r="W17" i="73"/>
  <c r="W32" i="73" s="1"/>
  <c r="BE17" i="73"/>
  <c r="BE32" i="73" s="1"/>
  <c r="AK17" i="73"/>
  <c r="AK32" i="73" s="1"/>
  <c r="AP10" i="73"/>
  <c r="AP18" i="73" s="1"/>
  <c r="AP33" i="73" s="1"/>
  <c r="R10" i="73"/>
  <c r="R18" i="73" s="1"/>
  <c r="R33" i="73" s="1"/>
  <c r="AG17" i="73"/>
  <c r="AG32" i="73" s="1"/>
  <c r="U17" i="73"/>
  <c r="U32" i="73" s="1"/>
  <c r="U88" i="73" s="1"/>
  <c r="AN10" i="73"/>
  <c r="AN18" i="73" s="1"/>
  <c r="AN33" i="73" s="1"/>
  <c r="BC17" i="73"/>
  <c r="BC32" i="73" s="1"/>
  <c r="Y17" i="73"/>
  <c r="Y32" i="73" s="1"/>
  <c r="FN65" i="73"/>
  <c r="EJ65" i="73"/>
  <c r="T17" i="73"/>
  <c r="T32" i="73" s="1"/>
  <c r="T10" i="73"/>
  <c r="T18" i="73" s="1"/>
  <c r="T33" i="73" s="1"/>
  <c r="AD17" i="73"/>
  <c r="AD32" i="73" s="1"/>
  <c r="AD10" i="73"/>
  <c r="AD18" i="73" s="1"/>
  <c r="AD33" i="73" s="1"/>
  <c r="AM10" i="73"/>
  <c r="AM18" i="73" s="1"/>
  <c r="AM33" i="73" s="1"/>
  <c r="AM17" i="73"/>
  <c r="AM32" i="73" s="1"/>
  <c r="P17" i="73"/>
  <c r="P32" i="73" s="1"/>
  <c r="P10" i="73"/>
  <c r="P18" i="73" s="1"/>
  <c r="P33" i="73" s="1"/>
  <c r="AO17" i="73"/>
  <c r="AO32" i="73" s="1"/>
  <c r="AO10" i="73"/>
  <c r="AO18" i="73" s="1"/>
  <c r="AO33" i="73" s="1"/>
  <c r="AL17" i="73"/>
  <c r="AL32" i="73" s="1"/>
  <c r="AL10" i="73"/>
  <c r="AL18" i="73" s="1"/>
  <c r="AL33" i="73" s="1"/>
  <c r="AU10" i="73"/>
  <c r="AU18" i="73" s="1"/>
  <c r="AU33" i="73" s="1"/>
  <c r="AU17" i="73"/>
  <c r="AU32" i="73" s="1"/>
  <c r="AW17" i="73"/>
  <c r="AW32" i="73" s="1"/>
  <c r="AW10" i="73"/>
  <c r="AW18" i="73" s="1"/>
  <c r="AW33" i="73" s="1"/>
  <c r="S10" i="73"/>
  <c r="S18" i="73" s="1"/>
  <c r="S33" i="73" s="1"/>
  <c r="S17" i="73"/>
  <c r="S32" i="73" s="1"/>
  <c r="AT17" i="73"/>
  <c r="AT32" i="73" s="1"/>
  <c r="AT10" i="73"/>
  <c r="AT18" i="73" s="1"/>
  <c r="AT33" i="73" s="1"/>
  <c r="CV46" i="70" l="1"/>
  <c r="CV47" i="70" s="1"/>
  <c r="CV49" i="70" s="1"/>
  <c r="BZ46" i="70"/>
  <c r="BZ47" i="70" s="1"/>
  <c r="BZ49" i="70" s="1"/>
  <c r="BO82" i="52"/>
  <c r="BF46" i="70"/>
  <c r="BF47" i="70" s="1"/>
  <c r="BF49" i="70" s="1"/>
  <c r="CT46" i="70"/>
  <c r="CT47" i="70" s="1"/>
  <c r="CT49" i="70" s="1"/>
  <c r="AQ46" i="70"/>
  <c r="AQ47" i="70" s="1"/>
  <c r="AQ49" i="70" s="1"/>
  <c r="CQ46" i="70"/>
  <c r="CQ47" i="70" s="1"/>
  <c r="CQ49" i="70" s="1"/>
  <c r="BC46" i="70"/>
  <c r="BC47" i="70" s="1"/>
  <c r="BC49" i="70" s="1"/>
  <c r="AA46" i="70"/>
  <c r="AA47" i="70" s="1"/>
  <c r="AA49" i="70" s="1"/>
  <c r="DF46" i="70"/>
  <c r="DF47" i="70" s="1"/>
  <c r="DF49" i="70" s="1"/>
  <c r="S11" i="63"/>
  <c r="I6" i="31"/>
  <c r="DH43" i="70"/>
  <c r="DH46" i="70" s="1"/>
  <c r="DH36" i="70"/>
  <c r="DH48" i="70" s="1"/>
  <c r="AY46" i="70"/>
  <c r="AY47" i="70" s="1"/>
  <c r="AY49" i="70" s="1"/>
  <c r="I7" i="31"/>
  <c r="BS46" i="70"/>
  <c r="BS47" i="70" s="1"/>
  <c r="BS49" i="70" s="1"/>
  <c r="CU46" i="70"/>
  <c r="CU47" i="70" s="1"/>
  <c r="CU49" i="70" s="1"/>
  <c r="DA46" i="70"/>
  <c r="DA47" i="70" s="1"/>
  <c r="DA49" i="70" s="1"/>
  <c r="DI43" i="70"/>
  <c r="DI46" i="70" s="1"/>
  <c r="DI47" i="70" s="1"/>
  <c r="DI36" i="70"/>
  <c r="DI48" i="70" s="1"/>
  <c r="U46" i="70"/>
  <c r="U47" i="70" s="1"/>
  <c r="U49" i="70" s="1"/>
  <c r="DI72" i="52"/>
  <c r="DI78" i="52" s="1"/>
  <c r="DI79" i="52" s="1"/>
  <c r="DI80" i="52" s="1"/>
  <c r="AD46" i="70"/>
  <c r="AD47" i="70" s="1"/>
  <c r="AD49" i="70" s="1"/>
  <c r="AI46" i="70"/>
  <c r="AI47" i="70" s="1"/>
  <c r="AI49" i="70" s="1"/>
  <c r="CD46" i="70"/>
  <c r="CD47" i="70" s="1"/>
  <c r="CD49" i="70" s="1"/>
  <c r="BI46" i="70"/>
  <c r="BI47" i="70" s="1"/>
  <c r="BI49" i="70" s="1"/>
  <c r="BL46" i="70"/>
  <c r="BL47" i="70" s="1"/>
  <c r="BL49" i="70" s="1"/>
  <c r="AK46" i="70"/>
  <c r="AK47" i="70" s="1"/>
  <c r="AK49" i="70" s="1"/>
  <c r="CG46" i="70"/>
  <c r="CG47" i="70" s="1"/>
  <c r="CG49" i="70" s="1"/>
  <c r="CI46" i="70"/>
  <c r="CI47" i="70" s="1"/>
  <c r="CI49" i="70" s="1"/>
  <c r="CO46" i="70"/>
  <c r="CO47" i="70" s="1"/>
  <c r="CO49" i="70" s="1"/>
  <c r="BA46" i="70"/>
  <c r="BA47" i="70" s="1"/>
  <c r="BA49" i="70" s="1"/>
  <c r="CX46" i="70"/>
  <c r="CX47" i="70" s="1"/>
  <c r="CX49" i="70" s="1"/>
  <c r="D13" i="97"/>
  <c r="D28" i="97" s="1"/>
  <c r="D13" i="96"/>
  <c r="D28" i="96" s="1"/>
  <c r="F44" i="97"/>
  <c r="F44" i="96"/>
  <c r="F44" i="85"/>
  <c r="E14" i="97"/>
  <c r="E14" i="96"/>
  <c r="L13" i="97"/>
  <c r="L13" i="96"/>
  <c r="D14" i="97"/>
  <c r="D29" i="97" s="1"/>
  <c r="D14" i="96"/>
  <c r="D29" i="96" s="1"/>
  <c r="U29" i="97"/>
  <c r="U29" i="96"/>
  <c r="C14" i="97"/>
  <c r="C29" i="97" s="1"/>
  <c r="C14" i="96"/>
  <c r="C29" i="96" s="1"/>
  <c r="E13" i="96"/>
  <c r="E13" i="97"/>
  <c r="U28" i="97"/>
  <c r="U28" i="96"/>
  <c r="L14" i="97"/>
  <c r="L14" i="96"/>
  <c r="C13" i="97"/>
  <c r="C28" i="97" s="1"/>
  <c r="C13" i="96"/>
  <c r="C28" i="96" s="1"/>
  <c r="R13" i="97"/>
  <c r="R13" i="96"/>
  <c r="D12" i="97"/>
  <c r="D27" i="97" s="1"/>
  <c r="D12" i="96"/>
  <c r="D27" i="96" s="1"/>
  <c r="R28" i="97"/>
  <c r="R28" i="96"/>
  <c r="N53" i="31"/>
  <c r="O13" i="97"/>
  <c r="O13" i="96"/>
  <c r="L28" i="97"/>
  <c r="L28" i="96"/>
  <c r="R14" i="97"/>
  <c r="R14" i="96"/>
  <c r="I14" i="96"/>
  <c r="I14" i="97"/>
  <c r="R29" i="97"/>
  <c r="R29" i="96"/>
  <c r="I29" i="97"/>
  <c r="I29" i="96"/>
  <c r="X46" i="70"/>
  <c r="X47" i="70" s="1"/>
  <c r="X49" i="70" s="1"/>
  <c r="Q8" i="31"/>
  <c r="P9" i="31"/>
  <c r="L29" i="97"/>
  <c r="L29" i="96"/>
  <c r="I13" i="97"/>
  <c r="I13" i="96"/>
  <c r="I28" i="96"/>
  <c r="I28" i="97"/>
  <c r="R37" i="64"/>
  <c r="S25" i="64"/>
  <c r="S37" i="64" s="1"/>
  <c r="R27" i="64"/>
  <c r="R39" i="64" s="1"/>
  <c r="U13" i="96"/>
  <c r="U13" i="97"/>
  <c r="T88" i="73"/>
  <c r="R8" i="31"/>
  <c r="O28" i="97"/>
  <c r="O28" i="96"/>
  <c r="F28" i="97"/>
  <c r="F28" i="96"/>
  <c r="F45" i="97"/>
  <c r="F45" i="96"/>
  <c r="F45" i="85"/>
  <c r="F13" i="96"/>
  <c r="F13" i="97"/>
  <c r="U14" i="97"/>
  <c r="U14" i="96"/>
  <c r="O29" i="97"/>
  <c r="O29" i="96"/>
  <c r="F29" i="97"/>
  <c r="F29" i="96"/>
  <c r="O14" i="97"/>
  <c r="O14" i="96"/>
  <c r="F14" i="97"/>
  <c r="F14" i="96"/>
  <c r="R88" i="73"/>
  <c r="F46" i="97"/>
  <c r="F46" i="96"/>
  <c r="F46" i="85"/>
  <c r="S11" i="64"/>
  <c r="R33" i="64"/>
  <c r="R38" i="64" s="1"/>
  <c r="S26" i="63"/>
  <c r="S33" i="64" s="1"/>
  <c r="I8" i="31"/>
  <c r="H9" i="31"/>
  <c r="AE80" i="52"/>
  <c r="AE82" i="52" s="1"/>
  <c r="R80" i="52"/>
  <c r="R82" i="52" s="1"/>
  <c r="P82" i="52"/>
  <c r="BS82" i="52"/>
  <c r="AM80" i="52"/>
  <c r="AM82" i="52" s="1"/>
  <c r="AB80" i="52"/>
  <c r="AB82" i="52" s="1"/>
  <c r="CE82" i="52"/>
  <c r="CK82" i="52"/>
  <c r="CY82" i="52"/>
  <c r="BX82" i="52"/>
  <c r="AV82" i="52"/>
  <c r="AA82" i="52"/>
  <c r="AF80" i="52"/>
  <c r="AF82" i="52" s="1"/>
  <c r="O82" i="52"/>
  <c r="AQ82" i="52"/>
  <c r="DH72" i="52"/>
  <c r="DH81" i="52" s="1"/>
  <c r="AH82" i="52"/>
  <c r="BA82" i="52"/>
  <c r="V80" i="52"/>
  <c r="V82" i="52" s="1"/>
  <c r="W82" i="52"/>
  <c r="AI82" i="52"/>
  <c r="AU82" i="52"/>
  <c r="BU82" i="52"/>
  <c r="AS82" i="52"/>
  <c r="AP82" i="52"/>
  <c r="AD80" i="52"/>
  <c r="AD82" i="52" s="1"/>
  <c r="CQ82" i="52"/>
  <c r="AX80" i="52"/>
  <c r="AX82" i="52" s="1"/>
  <c r="AG82" i="52"/>
  <c r="AR82" i="52"/>
  <c r="Z82" i="52"/>
  <c r="BG82" i="52"/>
  <c r="BI82" i="52"/>
  <c r="AL82" i="52"/>
  <c r="Y82" i="52"/>
  <c r="CZ80" i="52"/>
  <c r="CZ82" i="52" s="1"/>
  <c r="AW80" i="52"/>
  <c r="AW82" i="52" s="1"/>
  <c r="AJ82" i="52"/>
  <c r="X80" i="52"/>
  <c r="X82" i="52" s="1"/>
  <c r="AN80" i="52"/>
  <c r="AN82" i="52" s="1"/>
  <c r="AZ80" i="52"/>
  <c r="AZ82" i="52" s="1"/>
  <c r="AT82" i="52"/>
  <c r="CM82" i="52"/>
  <c r="CT82" i="52"/>
  <c r="BZ82" i="52"/>
  <c r="T82" i="52"/>
  <c r="CF82" i="52"/>
  <c r="AK82" i="52"/>
  <c r="S82" i="52"/>
  <c r="BD82" i="52"/>
  <c r="Q82" i="52"/>
  <c r="AY82" i="52"/>
  <c r="DE82" i="52"/>
  <c r="CH82" i="52"/>
  <c r="BB82" i="52"/>
  <c r="U80" i="52"/>
  <c r="U82" i="52" s="1"/>
  <c r="AO80" i="52"/>
  <c r="AO82" i="52" s="1"/>
  <c r="BE82" i="52"/>
  <c r="BN82" i="52"/>
  <c r="BJ82" i="52"/>
  <c r="AC80" i="52"/>
  <c r="AC82" i="52" s="1"/>
  <c r="BH82" i="52"/>
  <c r="DB82" i="52"/>
  <c r="CG82" i="52"/>
  <c r="DC82" i="52"/>
  <c r="CN82" i="52"/>
  <c r="BR80" i="52"/>
  <c r="BR82" i="52" s="1"/>
  <c r="CL80" i="52"/>
  <c r="CL82" i="52" s="1"/>
  <c r="CJ80" i="52"/>
  <c r="CJ82" i="52" s="1"/>
  <c r="BT80" i="52"/>
  <c r="BT82" i="52" s="1"/>
  <c r="DJ77" i="52"/>
  <c r="T51" i="51"/>
  <c r="T50" i="51" s="1"/>
  <c r="BH51" i="51"/>
  <c r="BH50" i="51" s="1"/>
  <c r="BP51" i="51"/>
  <c r="BP50" i="51" s="1"/>
  <c r="DC51" i="51"/>
  <c r="DC50" i="51" s="1"/>
  <c r="DV51" i="51"/>
  <c r="DV50" i="51" s="1"/>
  <c r="AS51" i="51"/>
  <c r="AS50" i="51" s="1"/>
  <c r="BY51" i="51"/>
  <c r="BY50" i="51" s="1"/>
  <c r="CO51" i="51"/>
  <c r="CO50" i="51" s="1"/>
  <c r="CZ51" i="51"/>
  <c r="CZ50" i="51" s="1"/>
  <c r="Z51" i="51"/>
  <c r="Z50" i="51" s="1"/>
  <c r="AP51" i="51"/>
  <c r="AP50" i="51" s="1"/>
  <c r="BF51" i="51"/>
  <c r="BF50" i="51" s="1"/>
  <c r="BV51" i="51"/>
  <c r="BV50" i="51" s="1"/>
  <c r="CL51" i="51"/>
  <c r="CL50" i="51" s="1"/>
  <c r="DA51" i="51"/>
  <c r="DA50" i="51" s="1"/>
  <c r="DT51" i="51"/>
  <c r="DT50" i="51" s="1"/>
  <c r="W51" i="51"/>
  <c r="W50" i="51" s="1"/>
  <c r="AM51" i="51"/>
  <c r="AM50" i="51" s="1"/>
  <c r="BC51" i="51"/>
  <c r="BC50" i="51" s="1"/>
  <c r="BS51" i="51"/>
  <c r="BS50" i="51" s="1"/>
  <c r="CI51" i="51"/>
  <c r="CI50" i="51" s="1"/>
  <c r="CQ51" i="51"/>
  <c r="CQ50" i="51" s="1"/>
  <c r="DF51" i="51"/>
  <c r="DF50" i="51" s="1"/>
  <c r="AW51" i="51"/>
  <c r="AW50" i="51" s="1"/>
  <c r="BM51" i="51"/>
  <c r="BM50" i="51" s="1"/>
  <c r="CS51" i="51"/>
  <c r="CS50" i="51" s="1"/>
  <c r="DS51" i="51"/>
  <c r="DS50" i="51" s="1"/>
  <c r="CW51" i="51"/>
  <c r="CW50" i="51" s="1"/>
  <c r="DH51" i="51"/>
  <c r="DH50" i="51" s="1"/>
  <c r="AX51" i="51"/>
  <c r="AX50" i="51" s="1"/>
  <c r="CD51" i="51"/>
  <c r="CD50" i="51" s="1"/>
  <c r="AB51" i="51"/>
  <c r="AB50" i="51" s="1"/>
  <c r="CN51" i="51"/>
  <c r="CN50" i="51" s="1"/>
  <c r="BA51" i="51"/>
  <c r="BA50" i="51" s="1"/>
  <c r="P51" i="51"/>
  <c r="P50" i="51" s="1"/>
  <c r="AU51" i="51"/>
  <c r="AU50" i="51" s="1"/>
  <c r="CP51" i="51"/>
  <c r="CP50" i="51" s="1"/>
  <c r="AR51" i="51"/>
  <c r="AR50" i="51" s="1"/>
  <c r="BX51" i="51"/>
  <c r="BX50" i="51" s="1"/>
  <c r="BI51" i="51"/>
  <c r="BI50" i="51" s="1"/>
  <c r="FD51" i="51"/>
  <c r="FD50" i="51" s="1"/>
  <c r="DL51" i="51"/>
  <c r="DL50" i="51" s="1"/>
  <c r="EG51" i="51"/>
  <c r="EG50" i="51" s="1"/>
  <c r="FM51" i="51"/>
  <c r="FM50" i="51" s="1"/>
  <c r="FB51" i="51"/>
  <c r="FB50" i="51" s="1"/>
  <c r="FR51" i="51"/>
  <c r="FR50" i="51" s="1"/>
  <c r="DI51" i="51"/>
  <c r="DI50" i="51" s="1"/>
  <c r="EQ51" i="51"/>
  <c r="EQ50" i="51" s="1"/>
  <c r="FG51" i="51"/>
  <c r="FG50" i="51" s="1"/>
  <c r="DQ51" i="51"/>
  <c r="DQ50" i="51" s="1"/>
  <c r="V51" i="51"/>
  <c r="V50" i="51" s="1"/>
  <c r="BB51" i="51"/>
  <c r="BB50" i="51" s="1"/>
  <c r="CH51" i="51"/>
  <c r="CH50" i="51" s="1"/>
  <c r="AJ51" i="51"/>
  <c r="AJ50" i="51" s="1"/>
  <c r="CU51" i="51"/>
  <c r="CU50" i="51" s="1"/>
  <c r="BE51" i="51"/>
  <c r="BE50" i="51" s="1"/>
  <c r="S51" i="51"/>
  <c r="S50" i="51" s="1"/>
  <c r="BO51" i="51"/>
  <c r="BO50" i="51" s="1"/>
  <c r="CT51" i="51"/>
  <c r="CT50" i="51" s="1"/>
  <c r="AZ51" i="51"/>
  <c r="AZ50" i="51" s="1"/>
  <c r="BQ51" i="51"/>
  <c r="BQ50" i="51" s="1"/>
  <c r="FH51" i="51"/>
  <c r="FH50" i="51" s="1"/>
  <c r="EK51" i="51"/>
  <c r="EK50" i="51" s="1"/>
  <c r="AD51" i="51"/>
  <c r="AD50" i="51" s="1"/>
  <c r="AT51" i="51"/>
  <c r="AT50" i="51" s="1"/>
  <c r="BJ51" i="51"/>
  <c r="BJ50" i="51" s="1"/>
  <c r="BZ51" i="51"/>
  <c r="BZ50" i="51" s="1"/>
  <c r="BD51" i="51"/>
  <c r="BD50" i="51" s="1"/>
  <c r="CJ51" i="51"/>
  <c r="CJ50" i="51" s="1"/>
  <c r="U51" i="51"/>
  <c r="U50" i="51" s="1"/>
  <c r="BU51" i="51"/>
  <c r="BU50" i="51" s="1"/>
  <c r="AA51" i="51"/>
  <c r="AA50" i="51" s="1"/>
  <c r="AQ51" i="51"/>
  <c r="AQ50" i="51" s="1"/>
  <c r="BG51" i="51"/>
  <c r="BG50" i="51" s="1"/>
  <c r="BW51" i="51"/>
  <c r="BW50" i="51" s="1"/>
  <c r="CM51" i="51"/>
  <c r="CM50" i="51" s="1"/>
  <c r="CY51" i="51"/>
  <c r="CY50" i="51" s="1"/>
  <c r="AN51" i="51"/>
  <c r="AN50" i="51" s="1"/>
  <c r="CG51" i="51"/>
  <c r="CG50" i="51" s="1"/>
  <c r="EJ51" i="51"/>
  <c r="EJ50" i="51" s="1"/>
  <c r="EZ51" i="51"/>
  <c r="EZ50" i="51" s="1"/>
  <c r="FP51" i="51"/>
  <c r="FP50" i="51" s="1"/>
  <c r="DP51" i="51"/>
  <c r="DP50" i="51" s="1"/>
  <c r="EC51" i="51"/>
  <c r="EC50" i="51" s="1"/>
  <c r="ES51" i="51"/>
  <c r="ES50" i="51" s="1"/>
  <c r="FI51" i="51"/>
  <c r="FI50" i="51" s="1"/>
  <c r="EH51" i="51"/>
  <c r="EH50" i="51" s="1"/>
  <c r="EX51" i="51"/>
  <c r="EX50" i="51" s="1"/>
  <c r="FN51" i="51"/>
  <c r="FN50" i="51" s="1"/>
  <c r="DJ51" i="51"/>
  <c r="DJ50" i="51" s="1"/>
  <c r="EM51" i="51"/>
  <c r="EM50" i="51" s="1"/>
  <c r="FC51" i="51"/>
  <c r="FC50" i="51" s="1"/>
  <c r="FS51" i="51"/>
  <c r="FS50" i="51" s="1"/>
  <c r="DX51" i="51"/>
  <c r="DX50" i="51" s="1"/>
  <c r="AH51" i="51"/>
  <c r="AH50" i="51" s="1"/>
  <c r="BN51" i="51"/>
  <c r="BN50" i="51" s="1"/>
  <c r="O51" i="51"/>
  <c r="O50" i="51" s="1"/>
  <c r="BL51" i="51"/>
  <c r="BL50" i="51" s="1"/>
  <c r="Y51" i="51"/>
  <c r="Y50" i="51" s="1"/>
  <c r="CC51" i="51"/>
  <c r="CC50" i="51" s="1"/>
  <c r="AE51" i="51"/>
  <c r="AE50" i="51" s="1"/>
  <c r="BK51" i="51"/>
  <c r="BK50" i="51" s="1"/>
  <c r="CA51" i="51"/>
  <c r="CA50" i="51" s="1"/>
  <c r="Q51" i="51"/>
  <c r="Q50" i="51" s="1"/>
  <c r="CX51" i="51"/>
  <c r="CX50" i="51" s="1"/>
  <c r="CR51" i="51"/>
  <c r="CR50" i="51" s="1"/>
  <c r="EN51" i="51"/>
  <c r="EN50" i="51" s="1"/>
  <c r="FT51" i="51"/>
  <c r="FT50" i="51" s="1"/>
  <c r="EW51" i="51"/>
  <c r="EW50" i="51" s="1"/>
  <c r="DO51" i="51"/>
  <c r="DO50" i="51" s="1"/>
  <c r="EL51" i="51"/>
  <c r="EL50" i="51" s="1"/>
  <c r="DW51" i="51"/>
  <c r="DW50" i="51" s="1"/>
  <c r="AL51" i="51"/>
  <c r="AL50" i="51" s="1"/>
  <c r="BR51" i="51"/>
  <c r="BR50" i="51" s="1"/>
  <c r="DD51" i="51"/>
  <c r="DD50" i="51" s="1"/>
  <c r="BT51" i="51"/>
  <c r="BT50" i="51" s="1"/>
  <c r="AC51" i="51"/>
  <c r="AC50" i="51" s="1"/>
  <c r="CK51" i="51"/>
  <c r="CK50" i="51" s="1"/>
  <c r="AI51" i="51"/>
  <c r="AI50" i="51" s="1"/>
  <c r="AY51" i="51"/>
  <c r="AY50" i="51" s="1"/>
  <c r="CE51" i="51"/>
  <c r="CE50" i="51" s="1"/>
  <c r="X51" i="51"/>
  <c r="X50" i="51" s="1"/>
  <c r="CF51" i="51"/>
  <c r="CF50" i="51" s="1"/>
  <c r="AG51" i="51"/>
  <c r="AG50" i="51" s="1"/>
  <c r="CV51" i="51"/>
  <c r="CV50" i="51" s="1"/>
  <c r="EB51" i="51"/>
  <c r="EB50" i="51" s="1"/>
  <c r="ER51" i="51"/>
  <c r="ER50" i="51" s="1"/>
  <c r="DY51" i="51"/>
  <c r="DY50" i="51" s="1"/>
  <c r="R51" i="51"/>
  <c r="R50" i="51" s="1"/>
  <c r="FA51" i="51"/>
  <c r="FA50" i="51" s="1"/>
  <c r="FQ51" i="51"/>
  <c r="FQ50" i="51" s="1"/>
  <c r="DK51" i="51"/>
  <c r="DK50" i="51" s="1"/>
  <c r="EP51" i="51"/>
  <c r="EP50" i="51" s="1"/>
  <c r="FF51" i="51"/>
  <c r="FF50" i="51" s="1"/>
  <c r="FV51" i="51"/>
  <c r="FV50" i="51" s="1"/>
  <c r="DR51" i="51"/>
  <c r="DR50" i="51" s="1"/>
  <c r="EE51" i="51"/>
  <c r="EE50" i="51" s="1"/>
  <c r="EU51" i="51"/>
  <c r="EU50" i="51" s="1"/>
  <c r="FK51" i="51"/>
  <c r="FK50" i="51" s="1"/>
  <c r="EA51" i="51"/>
  <c r="EA50" i="51" s="1"/>
  <c r="DM51" i="51"/>
  <c r="DM50" i="51" s="1"/>
  <c r="AV51" i="51"/>
  <c r="AV50" i="51" s="1"/>
  <c r="CB51" i="51"/>
  <c r="CB50" i="51" s="1"/>
  <c r="DB51" i="51"/>
  <c r="DB50" i="51" s="1"/>
  <c r="AK51" i="51"/>
  <c r="AK50" i="51" s="1"/>
  <c r="DE51" i="51"/>
  <c r="DE50" i="51" s="1"/>
  <c r="AF51" i="51"/>
  <c r="AF50" i="51" s="1"/>
  <c r="AO51" i="51"/>
  <c r="AO50" i="51" s="1"/>
  <c r="EF51" i="51"/>
  <c r="EF50" i="51" s="1"/>
  <c r="EV51" i="51"/>
  <c r="EV50" i="51" s="1"/>
  <c r="FL51" i="51"/>
  <c r="FL50" i="51" s="1"/>
  <c r="DU51" i="51"/>
  <c r="DU50" i="51" s="1"/>
  <c r="DG51" i="51"/>
  <c r="DG50" i="51" s="1"/>
  <c r="EO51" i="51"/>
  <c r="EO50" i="51" s="1"/>
  <c r="FE51" i="51"/>
  <c r="FE50" i="51" s="1"/>
  <c r="FU51" i="51"/>
  <c r="FU50" i="51" s="1"/>
  <c r="ED51" i="51"/>
  <c r="ED50" i="51" s="1"/>
  <c r="ET51" i="51"/>
  <c r="ET50" i="51" s="1"/>
  <c r="FJ51" i="51"/>
  <c r="FJ50" i="51" s="1"/>
  <c r="DZ51" i="51"/>
  <c r="DZ50" i="51" s="1"/>
  <c r="DN51" i="51"/>
  <c r="DN50" i="51" s="1"/>
  <c r="EI51" i="51"/>
  <c r="EI50" i="51" s="1"/>
  <c r="EY51" i="51"/>
  <c r="EY50" i="51" s="1"/>
  <c r="FO51" i="51"/>
  <c r="FO50" i="51" s="1"/>
  <c r="DP51" i="39"/>
  <c r="BD51" i="39"/>
  <c r="BL51" i="39"/>
  <c r="CB51" i="39"/>
  <c r="CX51" i="39"/>
  <c r="BV51" i="39"/>
  <c r="DX51" i="39"/>
  <c r="BG51" i="39"/>
  <c r="CI51" i="39"/>
  <c r="DV51" i="39"/>
  <c r="BA51" i="39"/>
  <c r="BY51" i="39"/>
  <c r="CO51" i="39"/>
  <c r="BF51" i="39"/>
  <c r="BZ51" i="39"/>
  <c r="CZ51" i="39"/>
  <c r="DI51" i="39"/>
  <c r="CU51" i="39"/>
  <c r="DL51" i="39"/>
  <c r="BT51" i="39"/>
  <c r="CJ51" i="39"/>
  <c r="CR51" i="39"/>
  <c r="DF51" i="39"/>
  <c r="DW51" i="39"/>
  <c r="CP51" i="39"/>
  <c r="DH51" i="39"/>
  <c r="BW51" i="39"/>
  <c r="DA51" i="39"/>
  <c r="DU51" i="39"/>
  <c r="BI51" i="39"/>
  <c r="BQ51" i="39"/>
  <c r="CG51" i="39"/>
  <c r="CY51" i="39"/>
  <c r="DG51" i="39"/>
  <c r="DJ51" i="39"/>
  <c r="BN51" i="39"/>
  <c r="CL51" i="39"/>
  <c r="DS51" i="39"/>
  <c r="BK51" i="39"/>
  <c r="CE51" i="39"/>
  <c r="J5" i="78"/>
  <c r="R5" i="78" s="1"/>
  <c r="U5" i="78" s="1"/>
  <c r="T5" i="78" s="1"/>
  <c r="DT51" i="39"/>
  <c r="AZ51" i="39"/>
  <c r="BH51" i="39"/>
  <c r="BP51" i="39"/>
  <c r="BX51" i="39"/>
  <c r="CF51" i="39"/>
  <c r="CN51" i="39"/>
  <c r="CV51" i="39"/>
  <c r="DB51" i="39"/>
  <c r="DN51" i="39"/>
  <c r="CD51" i="39"/>
  <c r="DD51" i="39"/>
  <c r="DO51" i="39"/>
  <c r="AY51" i="39"/>
  <c r="BO51" i="39"/>
  <c r="CA51" i="39"/>
  <c r="CQ51" i="39"/>
  <c r="DE51" i="39"/>
  <c r="DQ51" i="39"/>
  <c r="DM51" i="39"/>
  <c r="BE51" i="39"/>
  <c r="BM51" i="39"/>
  <c r="BU51" i="39"/>
  <c r="CC51" i="39"/>
  <c r="CK51" i="39"/>
  <c r="CS51" i="39"/>
  <c r="DC51" i="39"/>
  <c r="DR51" i="39"/>
  <c r="BB51" i="39"/>
  <c r="BJ51" i="39"/>
  <c r="BR51" i="39"/>
  <c r="CH51" i="39"/>
  <c r="CT51" i="39"/>
  <c r="DK51" i="39"/>
  <c r="BC51" i="39"/>
  <c r="BS51" i="39"/>
  <c r="CM51" i="39"/>
  <c r="CW51" i="39"/>
  <c r="L28" i="93"/>
  <c r="BX90" i="73"/>
  <c r="BX89" i="73"/>
  <c r="X89" i="73"/>
  <c r="X90" i="73"/>
  <c r="FJ90" i="73"/>
  <c r="FJ89" i="73"/>
  <c r="EH90" i="73"/>
  <c r="EH89" i="73"/>
  <c r="CX89" i="73"/>
  <c r="CX90" i="73"/>
  <c r="O29" i="85"/>
  <c r="O29" i="93"/>
  <c r="R14" i="93"/>
  <c r="I14" i="93"/>
  <c r="BA90" i="73"/>
  <c r="BA89" i="73"/>
  <c r="EG89" i="73"/>
  <c r="EG90" i="73"/>
  <c r="DY89" i="73"/>
  <c r="DY90" i="73"/>
  <c r="DG89" i="73"/>
  <c r="DG90" i="73"/>
  <c r="CY90" i="73"/>
  <c r="CY89" i="73"/>
  <c r="CQ89" i="73"/>
  <c r="CQ90" i="73"/>
  <c r="CI90" i="73"/>
  <c r="CI89" i="73"/>
  <c r="AI89" i="73"/>
  <c r="AI90" i="73"/>
  <c r="FV90" i="73"/>
  <c r="FV89" i="73"/>
  <c r="I29" i="93"/>
  <c r="EY90" i="73"/>
  <c r="EY89" i="73"/>
  <c r="DZ90" i="73"/>
  <c r="DZ89" i="73"/>
  <c r="AW90" i="73"/>
  <c r="AW89" i="73"/>
  <c r="Y90" i="73"/>
  <c r="Y89" i="73"/>
  <c r="DX90" i="73"/>
  <c r="E16" i="97" s="1"/>
  <c r="DX89" i="73"/>
  <c r="E16" i="96" s="1"/>
  <c r="FT90" i="73"/>
  <c r="U31" i="97" s="1"/>
  <c r="FT89" i="73"/>
  <c r="U31" i="96" s="1"/>
  <c r="L29" i="93"/>
  <c r="EO89" i="73"/>
  <c r="EO90" i="73"/>
  <c r="DP88" i="73"/>
  <c r="C16" i="93" s="1"/>
  <c r="C31" i="93" s="1"/>
  <c r="DP90" i="73"/>
  <c r="C16" i="97" s="1"/>
  <c r="DP89" i="73"/>
  <c r="C16" i="96" s="1"/>
  <c r="BT89" i="73"/>
  <c r="BT90" i="73"/>
  <c r="BL89" i="73"/>
  <c r="BL90" i="73"/>
  <c r="BD89" i="73"/>
  <c r="BD90" i="73"/>
  <c r="AN89" i="73"/>
  <c r="AN90" i="73"/>
  <c r="FR90" i="73"/>
  <c r="FR89" i="73"/>
  <c r="AL89" i="73"/>
  <c r="AL90" i="73"/>
  <c r="O28" i="85"/>
  <c r="O28" i="93"/>
  <c r="O13" i="85"/>
  <c r="O13" i="93"/>
  <c r="CW90" i="73"/>
  <c r="CW89" i="73"/>
  <c r="CE89" i="73"/>
  <c r="CE90" i="73"/>
  <c r="BW89" i="73"/>
  <c r="BW90" i="73"/>
  <c r="BO89" i="73"/>
  <c r="BO90" i="73"/>
  <c r="BG89" i="73"/>
  <c r="BG90" i="73"/>
  <c r="AM90" i="73"/>
  <c r="AM89" i="73"/>
  <c r="AA89" i="73"/>
  <c r="AA90" i="73"/>
  <c r="BR89" i="73"/>
  <c r="BR90" i="73"/>
  <c r="BJ89" i="73"/>
  <c r="BJ90" i="73"/>
  <c r="AP89" i="73"/>
  <c r="AP90" i="73"/>
  <c r="R90" i="73"/>
  <c r="R89" i="73"/>
  <c r="FO90" i="73"/>
  <c r="R31" i="97" s="1"/>
  <c r="FO89" i="73"/>
  <c r="R31" i="96" s="1"/>
  <c r="FW90" i="73"/>
  <c r="F48" i="97" s="1"/>
  <c r="FW89" i="73"/>
  <c r="F48" i="96" s="1"/>
  <c r="I28" i="93"/>
  <c r="AG90" i="73"/>
  <c r="AG89" i="73"/>
  <c r="E14" i="85"/>
  <c r="E46" i="85" s="1"/>
  <c r="E14" i="93"/>
  <c r="E29" i="93" s="1"/>
  <c r="U29" i="85"/>
  <c r="U29" i="93"/>
  <c r="FH90" i="73"/>
  <c r="L31" i="97" s="1"/>
  <c r="FH89" i="73"/>
  <c r="L31" i="96" s="1"/>
  <c r="FA89" i="73"/>
  <c r="FA90" i="73"/>
  <c r="ER90" i="73"/>
  <c r="ER89" i="73"/>
  <c r="EF90" i="73"/>
  <c r="EF89" i="73"/>
  <c r="L13" i="93"/>
  <c r="C14" i="85"/>
  <c r="C29" i="85" s="1"/>
  <c r="C14" i="93"/>
  <c r="C29" i="93" s="1"/>
  <c r="DJ90" i="73"/>
  <c r="DJ89" i="73"/>
  <c r="DI90" i="73"/>
  <c r="DI89" i="73"/>
  <c r="CB89" i="73"/>
  <c r="CB90" i="73"/>
  <c r="AB90" i="73"/>
  <c r="AB89" i="73"/>
  <c r="AK90" i="73"/>
  <c r="AK89" i="73"/>
  <c r="FN90" i="73"/>
  <c r="FN89" i="73"/>
  <c r="D14" i="93"/>
  <c r="D29" i="93" s="1"/>
  <c r="DC89" i="73"/>
  <c r="DC90" i="73"/>
  <c r="CU89" i="73"/>
  <c r="CU90" i="73"/>
  <c r="CM89" i="73"/>
  <c r="CM90" i="73"/>
  <c r="AY89" i="73"/>
  <c r="AY90" i="73"/>
  <c r="AE89" i="73"/>
  <c r="AE90" i="73"/>
  <c r="S89" i="73"/>
  <c r="S90" i="73"/>
  <c r="EL90" i="73"/>
  <c r="EL89" i="73"/>
  <c r="DT89" i="73"/>
  <c r="DT90" i="73"/>
  <c r="DR90" i="73"/>
  <c r="DR89" i="73"/>
  <c r="DM90" i="73"/>
  <c r="DM89" i="73"/>
  <c r="DL89" i="73"/>
  <c r="DL90" i="73"/>
  <c r="DB89" i="73"/>
  <c r="DB90" i="73"/>
  <c r="CT90" i="73"/>
  <c r="CT89" i="73"/>
  <c r="CP89" i="73"/>
  <c r="CP90" i="73"/>
  <c r="CH89" i="73"/>
  <c r="CH90" i="73"/>
  <c r="BZ89" i="73"/>
  <c r="BZ90" i="73"/>
  <c r="AX90" i="73"/>
  <c r="AX89" i="73"/>
  <c r="Z89" i="73"/>
  <c r="Z90" i="73"/>
  <c r="FK89" i="73"/>
  <c r="FK90" i="73"/>
  <c r="EU89" i="73"/>
  <c r="EU90" i="73"/>
  <c r="EM90" i="73"/>
  <c r="EM89" i="73"/>
  <c r="BE90" i="73"/>
  <c r="BE89" i="73"/>
  <c r="AO90" i="73"/>
  <c r="AO89" i="73"/>
  <c r="FD90" i="73"/>
  <c r="FD89" i="73"/>
  <c r="U14" i="93"/>
  <c r="EJ89" i="73"/>
  <c r="L16" i="96" s="1"/>
  <c r="EJ90" i="73"/>
  <c r="L16" i="97" s="1"/>
  <c r="DO90" i="73"/>
  <c r="DO89" i="73"/>
  <c r="ET90" i="73"/>
  <c r="ET89" i="73"/>
  <c r="DF89" i="73"/>
  <c r="DF90" i="73"/>
  <c r="CL89" i="73"/>
  <c r="CL90" i="73"/>
  <c r="F29" i="85"/>
  <c r="F29" i="93"/>
  <c r="O14" i="93"/>
  <c r="F14" i="85"/>
  <c r="F14" i="93"/>
  <c r="AC90" i="73"/>
  <c r="AC89" i="73"/>
  <c r="EP90" i="73"/>
  <c r="EP89" i="73"/>
  <c r="EK89" i="73"/>
  <c r="EK90" i="73"/>
  <c r="ED90" i="73"/>
  <c r="ED89" i="73"/>
  <c r="AU89" i="73"/>
  <c r="AU90" i="73"/>
  <c r="O88" i="73"/>
  <c r="O90" i="73"/>
  <c r="O89" i="73"/>
  <c r="FF90" i="73"/>
  <c r="FF89" i="73"/>
  <c r="AH90" i="73"/>
  <c r="AH89" i="73"/>
  <c r="R29" i="93"/>
  <c r="EI90" i="73"/>
  <c r="EI89" i="73"/>
  <c r="DU89" i="73"/>
  <c r="DU90" i="73"/>
  <c r="U13" i="93"/>
  <c r="DD90" i="73"/>
  <c r="DD89" i="73"/>
  <c r="CV89" i="73"/>
  <c r="CV90" i="73"/>
  <c r="CN90" i="73"/>
  <c r="CN89" i="73"/>
  <c r="CF89" i="73"/>
  <c r="CF90" i="73"/>
  <c r="AZ89" i="73"/>
  <c r="AZ90" i="73"/>
  <c r="AJ89" i="73"/>
  <c r="AJ90" i="73"/>
  <c r="P89" i="73"/>
  <c r="P90" i="73"/>
  <c r="BF89" i="73"/>
  <c r="BF90" i="73"/>
  <c r="V89" i="73"/>
  <c r="V90" i="73"/>
  <c r="FG90" i="73"/>
  <c r="FG89" i="73"/>
  <c r="EZ89" i="73"/>
  <c r="F31" i="96" s="1"/>
  <c r="EZ90" i="73"/>
  <c r="F31" i="97" s="1"/>
  <c r="EQ90" i="73"/>
  <c r="R16" i="97" s="1"/>
  <c r="EQ89" i="73"/>
  <c r="R16" i="96" s="1"/>
  <c r="I13" i="93"/>
  <c r="EB90" i="73"/>
  <c r="F16" i="97" s="1"/>
  <c r="EB89" i="73"/>
  <c r="F16" i="96" s="1"/>
  <c r="DN89" i="73"/>
  <c r="DN90" i="73"/>
  <c r="DE90" i="73"/>
  <c r="DE89" i="73"/>
  <c r="CO90" i="73"/>
  <c r="CO89" i="73"/>
  <c r="CG90" i="73"/>
  <c r="CG89" i="73"/>
  <c r="BY90" i="73"/>
  <c r="BY89" i="73"/>
  <c r="BQ90" i="73"/>
  <c r="BQ89" i="73"/>
  <c r="BI90" i="73"/>
  <c r="BI89" i="73"/>
  <c r="FE89" i="73"/>
  <c r="FE90" i="73"/>
  <c r="FI89" i="73"/>
  <c r="FI90" i="73"/>
  <c r="FB90" i="73"/>
  <c r="FB89" i="73"/>
  <c r="ES89" i="73"/>
  <c r="ES90" i="73"/>
  <c r="EW89" i="73"/>
  <c r="EW90" i="73"/>
  <c r="D13" i="93"/>
  <c r="D28" i="93" s="1"/>
  <c r="DW90" i="73"/>
  <c r="DW89" i="73"/>
  <c r="E13" i="85"/>
  <c r="E45" i="85" s="1"/>
  <c r="G45" i="85" s="1"/>
  <c r="E13" i="93"/>
  <c r="E28" i="93" s="1"/>
  <c r="FP90" i="73"/>
  <c r="FP89" i="73"/>
  <c r="U28" i="85"/>
  <c r="U28" i="93"/>
  <c r="FM89" i="73"/>
  <c r="FM90" i="73"/>
  <c r="EV90" i="73"/>
  <c r="U16" i="97" s="1"/>
  <c r="EV89" i="73"/>
  <c r="U16" i="96" s="1"/>
  <c r="L14" i="93"/>
  <c r="EC89" i="73"/>
  <c r="EC90" i="73"/>
  <c r="EA90" i="73"/>
  <c r="EA89" i="73"/>
  <c r="DV90" i="73"/>
  <c r="DV89" i="73"/>
  <c r="C13" i="85"/>
  <c r="C28" i="85" s="1"/>
  <c r="C13" i="93"/>
  <c r="C28" i="93" s="1"/>
  <c r="DH89" i="73"/>
  <c r="DH90" i="73"/>
  <c r="CZ89" i="73"/>
  <c r="CZ90" i="73"/>
  <c r="CR89" i="73"/>
  <c r="CR90" i="73"/>
  <c r="CJ89" i="73"/>
  <c r="CJ90" i="73"/>
  <c r="BP89" i="73"/>
  <c r="BP90" i="73"/>
  <c r="BH90" i="73"/>
  <c r="BH89" i="73"/>
  <c r="AV89" i="73"/>
  <c r="AV90" i="73"/>
  <c r="AR90" i="73"/>
  <c r="AR89" i="73"/>
  <c r="AF89" i="73"/>
  <c r="AF90" i="73"/>
  <c r="T89" i="73"/>
  <c r="T90" i="73"/>
  <c r="CD90" i="73"/>
  <c r="CD89" i="73"/>
  <c r="BV89" i="73"/>
  <c r="BV90" i="73"/>
  <c r="BN90" i="73"/>
  <c r="BN89" i="73"/>
  <c r="AT89" i="73"/>
  <c r="AT90" i="73"/>
  <c r="AD89" i="73"/>
  <c r="AD90" i="73"/>
  <c r="FS90" i="73"/>
  <c r="FS89" i="73"/>
  <c r="FL90" i="73"/>
  <c r="O31" i="97" s="1"/>
  <c r="FL89" i="73"/>
  <c r="O31" i="96" s="1"/>
  <c r="F28" i="85"/>
  <c r="F28" i="93"/>
  <c r="R13" i="93"/>
  <c r="EN90" i="73"/>
  <c r="O16" i="97" s="1"/>
  <c r="EN89" i="73"/>
  <c r="O16" i="96" s="1"/>
  <c r="EE89" i="73"/>
  <c r="I16" i="96" s="1"/>
  <c r="EE90" i="73"/>
  <c r="I16" i="97" s="1"/>
  <c r="F13" i="85"/>
  <c r="F13" i="93"/>
  <c r="AS90" i="73"/>
  <c r="AS89" i="73"/>
  <c r="U90" i="73"/>
  <c r="U89" i="73"/>
  <c r="FQ90" i="73"/>
  <c r="FQ89" i="73"/>
  <c r="FU89" i="73"/>
  <c r="FU90" i="73"/>
  <c r="DS90" i="73"/>
  <c r="D16" i="97" s="1"/>
  <c r="DS89" i="73"/>
  <c r="D16" i="96" s="1"/>
  <c r="D12" i="93"/>
  <c r="D27" i="93" s="1"/>
  <c r="DQ89" i="73"/>
  <c r="DQ90" i="73"/>
  <c r="DK89" i="73"/>
  <c r="DK90" i="73"/>
  <c r="CA89" i="73"/>
  <c r="CA90" i="73"/>
  <c r="BS90" i="73"/>
  <c r="BS89" i="73"/>
  <c r="BK89" i="73"/>
  <c r="BK90" i="73"/>
  <c r="BC90" i="73"/>
  <c r="BC89" i="73"/>
  <c r="AQ89" i="73"/>
  <c r="AQ90" i="73"/>
  <c r="W90" i="73"/>
  <c r="W89" i="73"/>
  <c r="EX90" i="73"/>
  <c r="EX89" i="73"/>
  <c r="BB89" i="73"/>
  <c r="BB90" i="73"/>
  <c r="R28" i="93"/>
  <c r="FC90" i="73"/>
  <c r="I31" i="97" s="1"/>
  <c r="FC89" i="73"/>
  <c r="I31" i="96" s="1"/>
  <c r="DA90" i="73"/>
  <c r="DA89" i="73"/>
  <c r="CS90" i="73"/>
  <c r="CS89" i="73"/>
  <c r="CK90" i="73"/>
  <c r="CK89" i="73"/>
  <c r="CC90" i="73"/>
  <c r="CC89" i="73"/>
  <c r="BU90" i="73"/>
  <c r="BU89" i="73"/>
  <c r="BM90" i="73"/>
  <c r="BM89" i="73"/>
  <c r="Q90" i="73"/>
  <c r="Q89" i="73"/>
  <c r="S8" i="78"/>
  <c r="R8" i="78"/>
  <c r="P88" i="73"/>
  <c r="Q88" i="73"/>
  <c r="S88" i="73"/>
  <c r="AP63" i="73"/>
  <c r="AP72" i="73" s="1"/>
  <c r="EY88" i="73"/>
  <c r="FR88" i="73"/>
  <c r="BP88" i="73"/>
  <c r="DW88" i="73"/>
  <c r="DI88" i="73"/>
  <c r="DM88" i="73"/>
  <c r="BK88" i="73"/>
  <c r="FJ88" i="73"/>
  <c r="CX88" i="73"/>
  <c r="CU88" i="73"/>
  <c r="EB88" i="73"/>
  <c r="DA88" i="73"/>
  <c r="AZ88" i="73"/>
  <c r="EQ88" i="73"/>
  <c r="DQ88" i="73"/>
  <c r="FL88" i="73"/>
  <c r="FI88" i="73"/>
  <c r="EG88" i="73"/>
  <c r="CR88" i="73"/>
  <c r="FP88" i="73"/>
  <c r="EN88" i="73"/>
  <c r="AV88" i="73"/>
  <c r="FA88" i="73"/>
  <c r="BZ88" i="73"/>
  <c r="FN88" i="73"/>
  <c r="DN88" i="73"/>
  <c r="BL88" i="73"/>
  <c r="FV88" i="73"/>
  <c r="EI88" i="73"/>
  <c r="CN88" i="73"/>
  <c r="ET88" i="73"/>
  <c r="DO88" i="73"/>
  <c r="CS88" i="73"/>
  <c r="BY88" i="73"/>
  <c r="DF88" i="73"/>
  <c r="CL88" i="73"/>
  <c r="BJ88" i="73"/>
  <c r="ER88" i="73"/>
  <c r="DJ88" i="73"/>
  <c r="FE88" i="73"/>
  <c r="FF88" i="73"/>
  <c r="BW88" i="73"/>
  <c r="EO88" i="73"/>
  <c r="DG88" i="73"/>
  <c r="CH88" i="73"/>
  <c r="BN88" i="73"/>
  <c r="FD88" i="73"/>
  <c r="BD88" i="73"/>
  <c r="EH88" i="73"/>
  <c r="CT88" i="73"/>
  <c r="BO88" i="73"/>
  <c r="DV88" i="73"/>
  <c r="FK88" i="73"/>
  <c r="BU88" i="73"/>
  <c r="CP88" i="73"/>
  <c r="EC88" i="73"/>
  <c r="DL88" i="73"/>
  <c r="CZ88" i="73"/>
  <c r="BX88" i="73"/>
  <c r="DS88" i="73"/>
  <c r="CC88" i="73"/>
  <c r="BA88" i="73"/>
  <c r="BF88" i="73"/>
  <c r="EP88" i="73"/>
  <c r="EZ88" i="73"/>
  <c r="CQ88" i="73"/>
  <c r="EF88" i="73"/>
  <c r="FG88" i="73"/>
  <c r="ES88" i="73"/>
  <c r="DH88" i="73"/>
  <c r="BQ88" i="73"/>
  <c r="DY88" i="73"/>
  <c r="CM88" i="73"/>
  <c r="CB88" i="73"/>
  <c r="AG63" i="73"/>
  <c r="AG72" i="73" s="1"/>
  <c r="CD88" i="73"/>
  <c r="BC88" i="73"/>
  <c r="BB63" i="73"/>
  <c r="BB72" i="73" s="1"/>
  <c r="BB88" i="73"/>
  <c r="EM88" i="73"/>
  <c r="FB88" i="73"/>
  <c r="EV88" i="73"/>
  <c r="U16" i="93" s="1"/>
  <c r="FS88" i="73"/>
  <c r="FU88" i="73"/>
  <c r="DD88" i="73"/>
  <c r="CF88" i="73"/>
  <c r="EL88" i="73"/>
  <c r="EA88" i="73"/>
  <c r="DK88" i="73"/>
  <c r="DE88" i="73"/>
  <c r="CG88" i="73"/>
  <c r="BI88" i="73"/>
  <c r="CY88" i="73"/>
  <c r="DB88" i="73"/>
  <c r="FW88" i="73"/>
  <c r="F48" i="85" s="1"/>
  <c r="DT88" i="73"/>
  <c r="DX88" i="73"/>
  <c r="DR88" i="73"/>
  <c r="BG88" i="73"/>
  <c r="EK88" i="73"/>
  <c r="DZ88" i="73"/>
  <c r="DU88" i="73"/>
  <c r="FQ88" i="73"/>
  <c r="BM88" i="73"/>
  <c r="EX88" i="73"/>
  <c r="BT88" i="73"/>
  <c r="EJ88" i="73"/>
  <c r="BH88" i="73"/>
  <c r="BE88" i="73"/>
  <c r="CE88" i="73"/>
  <c r="AX88" i="73"/>
  <c r="CV88" i="73"/>
  <c r="ED88" i="73"/>
  <c r="CJ88" i="73"/>
  <c r="CK88" i="73"/>
  <c r="FC88" i="73"/>
  <c r="EE88" i="73"/>
  <c r="I16" i="93" s="1"/>
  <c r="FO88" i="73"/>
  <c r="CW88" i="73"/>
  <c r="BS88" i="73"/>
  <c r="FM88" i="73"/>
  <c r="EW88" i="73"/>
  <c r="BV88" i="73"/>
  <c r="FH88" i="73"/>
  <c r="CO88" i="73"/>
  <c r="DC88" i="73"/>
  <c r="AY88" i="73"/>
  <c r="FT88" i="73"/>
  <c r="AW88" i="73"/>
  <c r="CA88" i="73"/>
  <c r="CI88" i="73"/>
  <c r="BR88" i="73"/>
  <c r="EU88" i="73"/>
  <c r="R29" i="85"/>
  <c r="EC63" i="73"/>
  <c r="EC72" i="73" s="1"/>
  <c r="DL63" i="73"/>
  <c r="DL72" i="73" s="1"/>
  <c r="CZ63" i="73"/>
  <c r="CZ72" i="73" s="1"/>
  <c r="AJ63" i="73"/>
  <c r="AJ72" i="73" s="1"/>
  <c r="FO84" i="73"/>
  <c r="CW63" i="73"/>
  <c r="CW72" i="73" s="1"/>
  <c r="BA63" i="73"/>
  <c r="BA72" i="73" s="1"/>
  <c r="BF63" i="73"/>
  <c r="BF72" i="73" s="1"/>
  <c r="BV63" i="73"/>
  <c r="BV72" i="73" s="1"/>
  <c r="AL63" i="73"/>
  <c r="AL72" i="73" s="1"/>
  <c r="FI86" i="73"/>
  <c r="L29" i="85"/>
  <c r="BO63" i="73"/>
  <c r="BO72" i="73" s="1"/>
  <c r="AB63" i="73"/>
  <c r="AB72" i="73" s="1"/>
  <c r="BW63" i="73"/>
  <c r="BW72" i="73" s="1"/>
  <c r="CQ63" i="73"/>
  <c r="CQ62" i="73" s="1"/>
  <c r="D13" i="85"/>
  <c r="D28" i="85" s="1"/>
  <c r="DS85" i="73"/>
  <c r="FP85" i="73" s="1"/>
  <c r="AW63" i="73"/>
  <c r="AW72" i="73" s="1"/>
  <c r="CI63" i="73"/>
  <c r="CI72" i="73" s="1"/>
  <c r="EU63" i="73"/>
  <c r="EU72" i="73" s="1"/>
  <c r="I13" i="85"/>
  <c r="FV63" i="73"/>
  <c r="FV72" i="73" s="1"/>
  <c r="R14" i="85"/>
  <c r="DM63" i="73"/>
  <c r="DM72" i="73" s="1"/>
  <c r="BK63" i="73"/>
  <c r="BK62" i="73" s="1"/>
  <c r="R28" i="85"/>
  <c r="EO86" i="73"/>
  <c r="O14" i="85"/>
  <c r="DN63" i="73"/>
  <c r="DN72" i="73" s="1"/>
  <c r="FK63" i="73"/>
  <c r="FK62" i="73" s="1"/>
  <c r="CH63" i="73"/>
  <c r="CH72" i="73" s="1"/>
  <c r="AZ63" i="73"/>
  <c r="AZ72" i="73" s="1"/>
  <c r="BN63" i="73"/>
  <c r="BN72" i="73" s="1"/>
  <c r="FG63" i="73"/>
  <c r="FG72" i="73" s="1"/>
  <c r="I14" i="85"/>
  <c r="EW85" i="73"/>
  <c r="U13" i="85"/>
  <c r="FD63" i="73"/>
  <c r="FD72" i="73" s="1"/>
  <c r="ES63" i="73"/>
  <c r="ES62" i="73" s="1"/>
  <c r="EW86" i="73"/>
  <c r="U14" i="85"/>
  <c r="EQ63" i="73"/>
  <c r="EQ72" i="73" s="1"/>
  <c r="EQ84" i="73"/>
  <c r="DH63" i="73"/>
  <c r="DH72" i="73" s="1"/>
  <c r="CJ63" i="73"/>
  <c r="CJ62" i="73" s="1"/>
  <c r="BD63" i="73"/>
  <c r="BD72" i="73" s="1"/>
  <c r="T63" i="73"/>
  <c r="T72" i="73" s="1"/>
  <c r="DQ63" i="73"/>
  <c r="DQ72" i="73" s="1"/>
  <c r="EH63" i="73"/>
  <c r="EH72" i="73" s="1"/>
  <c r="CK63" i="73"/>
  <c r="CK72" i="73" s="1"/>
  <c r="BQ63" i="73"/>
  <c r="BQ72" i="73" s="1"/>
  <c r="I28" i="85"/>
  <c r="I29" i="85"/>
  <c r="FC84" i="73"/>
  <c r="FI63" i="73"/>
  <c r="FI72" i="73" s="1"/>
  <c r="EG63" i="73"/>
  <c r="EG72" i="73" s="1"/>
  <c r="V63" i="73"/>
  <c r="V72" i="73" s="1"/>
  <c r="DJ63" i="73"/>
  <c r="DJ72" i="73" s="1"/>
  <c r="CU63" i="73"/>
  <c r="CU72" i="73" s="1"/>
  <c r="AI88" i="73"/>
  <c r="BM63" i="73"/>
  <c r="BM72" i="73" s="1"/>
  <c r="BT63" i="73"/>
  <c r="BT62" i="73" s="1"/>
  <c r="BU63" i="73"/>
  <c r="BU72" i="73" s="1"/>
  <c r="FP63" i="73"/>
  <c r="FP72" i="73" s="1"/>
  <c r="CB63" i="73"/>
  <c r="CB72" i="73" s="1"/>
  <c r="AG88" i="73"/>
  <c r="W88" i="73"/>
  <c r="CD63" i="73"/>
  <c r="CD72" i="73" s="1"/>
  <c r="CP63" i="73"/>
  <c r="CP72" i="73" s="1"/>
  <c r="BC63" i="73"/>
  <c r="BC72" i="73" s="1"/>
  <c r="EE63" i="73"/>
  <c r="EE72" i="73" s="1"/>
  <c r="EE84" i="73"/>
  <c r="R13" i="85"/>
  <c r="DS63" i="73"/>
  <c r="DS72" i="73" s="1"/>
  <c r="DS84" i="73"/>
  <c r="D12" i="85"/>
  <c r="D27" i="85" s="1"/>
  <c r="CC63" i="73"/>
  <c r="CC72" i="73" s="1"/>
  <c r="EK86" i="73"/>
  <c r="L14" i="85"/>
  <c r="BS63" i="73"/>
  <c r="BS72" i="73" s="1"/>
  <c r="EP63" i="73"/>
  <c r="EP62" i="73" s="1"/>
  <c r="DR63" i="73"/>
  <c r="DR72" i="73" s="1"/>
  <c r="BG63" i="73"/>
  <c r="BG72" i="73" s="1"/>
  <c r="FI85" i="73"/>
  <c r="L28" i="85"/>
  <c r="CV63" i="73"/>
  <c r="CV62" i="73" s="1"/>
  <c r="Q63" i="73"/>
  <c r="Q72" i="73" s="1"/>
  <c r="AR88" i="73"/>
  <c r="CA63" i="73"/>
  <c r="CA72" i="73" s="1"/>
  <c r="Z88" i="73"/>
  <c r="BR63" i="73"/>
  <c r="BR72" i="73" s="1"/>
  <c r="EY63" i="73"/>
  <c r="EY72" i="73" s="1"/>
  <c r="EK85" i="73"/>
  <c r="L13" i="85"/>
  <c r="EI63" i="73"/>
  <c r="EI72" i="73" s="1"/>
  <c r="BP63" i="73"/>
  <c r="BP72" i="73" s="1"/>
  <c r="DW63" i="73"/>
  <c r="DW72" i="73" s="1"/>
  <c r="BY63" i="73"/>
  <c r="BY72" i="73" s="1"/>
  <c r="DF63" i="73"/>
  <c r="DF72" i="73" s="1"/>
  <c r="CX63" i="73"/>
  <c r="CX62" i="73" s="1"/>
  <c r="AY63" i="73"/>
  <c r="AY72" i="73" s="1"/>
  <c r="F33" i="73"/>
  <c r="DA63" i="73"/>
  <c r="DA72" i="73" s="1"/>
  <c r="AM88" i="73"/>
  <c r="EM63" i="73"/>
  <c r="EM72" i="73" s="1"/>
  <c r="FB63" i="73"/>
  <c r="FB72" i="73" s="1"/>
  <c r="FS63" i="73"/>
  <c r="FS72" i="73" s="1"/>
  <c r="DD63" i="73"/>
  <c r="DD72" i="73" s="1"/>
  <c r="AV63" i="73"/>
  <c r="AV72" i="73" s="1"/>
  <c r="FA63" i="73"/>
  <c r="FA72" i="73" s="1"/>
  <c r="EL63" i="73"/>
  <c r="EL72" i="73" s="1"/>
  <c r="D14" i="85"/>
  <c r="D29" i="85" s="1"/>
  <c r="DS86" i="73"/>
  <c r="ER86" i="73" s="1"/>
  <c r="DE63" i="73"/>
  <c r="DE72" i="73" s="1"/>
  <c r="CG63" i="73"/>
  <c r="CG72" i="73" s="1"/>
  <c r="BI63" i="73"/>
  <c r="BI72" i="73" s="1"/>
  <c r="U63" i="73"/>
  <c r="U72" i="73" s="1"/>
  <c r="CY63" i="73"/>
  <c r="CY72" i="73" s="1"/>
  <c r="AA63" i="73"/>
  <c r="AA72" i="73" s="1"/>
  <c r="R63" i="73"/>
  <c r="R72" i="73" s="1"/>
  <c r="CM63" i="73"/>
  <c r="CM72" i="73" s="1"/>
  <c r="F32" i="73"/>
  <c r="F62" i="73" s="1"/>
  <c r="F71" i="73" s="1"/>
  <c r="FE63" i="73"/>
  <c r="FE72" i="73" s="1"/>
  <c r="AT88" i="73"/>
  <c r="AC88" i="73"/>
  <c r="BH63" i="73"/>
  <c r="BH72" i="73" s="1"/>
  <c r="BE63" i="73"/>
  <c r="BE72" i="73" s="1"/>
  <c r="BL63" i="73"/>
  <c r="BL72" i="73" s="1"/>
  <c r="CE63" i="73"/>
  <c r="CE72" i="73" s="1"/>
  <c r="AX63" i="73"/>
  <c r="AX72" i="73" s="1"/>
  <c r="AS63" i="73"/>
  <c r="AS72" i="73" s="1"/>
  <c r="FM86" i="73"/>
  <c r="FH63" i="73"/>
  <c r="FH62" i="73" s="1"/>
  <c r="FH84" i="73"/>
  <c r="FA86" i="73"/>
  <c r="FU85" i="73"/>
  <c r="EV63" i="73"/>
  <c r="EV62" i="73" s="1"/>
  <c r="EV84" i="73"/>
  <c r="EC86" i="73"/>
  <c r="EN63" i="73"/>
  <c r="EN62" i="73" s="1"/>
  <c r="EN84" i="73"/>
  <c r="FM85" i="73"/>
  <c r="DX63" i="73"/>
  <c r="DX72" i="73" s="1"/>
  <c r="DX84" i="73"/>
  <c r="EB84" i="73"/>
  <c r="FT63" i="73"/>
  <c r="FT72" i="73" s="1"/>
  <c r="FT84" i="73"/>
  <c r="EJ84" i="73"/>
  <c r="FA85" i="73"/>
  <c r="DP84" i="73"/>
  <c r="FL84" i="73"/>
  <c r="EC85" i="73"/>
  <c r="EO85" i="73"/>
  <c r="EZ63" i="73"/>
  <c r="EZ72" i="73" s="1"/>
  <c r="EZ84" i="73"/>
  <c r="FU86" i="73"/>
  <c r="CF63" i="73"/>
  <c r="CF72" i="73" s="1"/>
  <c r="AN88" i="73"/>
  <c r="AF88" i="73"/>
  <c r="X63" i="73"/>
  <c r="X72" i="73" s="1"/>
  <c r="X88" i="73"/>
  <c r="FU63" i="73"/>
  <c r="FU72" i="73" s="1"/>
  <c r="L63" i="73"/>
  <c r="Z63" i="73"/>
  <c r="Z72" i="73" s="1"/>
  <c r="AS88" i="73"/>
  <c r="AF63" i="73"/>
  <c r="AF72" i="73" s="1"/>
  <c r="AL88" i="73"/>
  <c r="FJ63" i="73"/>
  <c r="FJ72" i="73" s="1"/>
  <c r="E63" i="73"/>
  <c r="E72" i="73" s="1"/>
  <c r="FQ63" i="73"/>
  <c r="FQ72" i="73" s="1"/>
  <c r="EX63" i="73"/>
  <c r="EX62" i="73" s="1"/>
  <c r="DV63" i="73"/>
  <c r="DV72" i="73" s="1"/>
  <c r="AT63" i="73"/>
  <c r="AT72" i="73" s="1"/>
  <c r="W63" i="73"/>
  <c r="W72" i="73" s="1"/>
  <c r="I32" i="73"/>
  <c r="I62" i="73" s="1"/>
  <c r="I71" i="73" s="1"/>
  <c r="EJ63" i="73"/>
  <c r="EJ72" i="73" s="1"/>
  <c r="I33" i="73"/>
  <c r="N62" i="73"/>
  <c r="AU63" i="73"/>
  <c r="AU72" i="73" s="1"/>
  <c r="AK63" i="73"/>
  <c r="AK72" i="73" s="1"/>
  <c r="AU88" i="73"/>
  <c r="G33" i="73"/>
  <c r="AN63" i="73"/>
  <c r="AN72" i="73" s="1"/>
  <c r="BJ63" i="73"/>
  <c r="BJ72" i="73" s="1"/>
  <c r="G63" i="73"/>
  <c r="CR63" i="73"/>
  <c r="CR72" i="73" s="1"/>
  <c r="EO63" i="73"/>
  <c r="EO62" i="73" s="1"/>
  <c r="CN63" i="73"/>
  <c r="CN72" i="73" s="1"/>
  <c r="DZ63" i="73"/>
  <c r="DZ72" i="73" s="1"/>
  <c r="AM63" i="73"/>
  <c r="AM72" i="73" s="1"/>
  <c r="M63" i="73"/>
  <c r="M72" i="73" s="1"/>
  <c r="AD63" i="73"/>
  <c r="AD72" i="73" s="1"/>
  <c r="L33" i="73"/>
  <c r="DU63" i="73"/>
  <c r="DU72" i="73" s="1"/>
  <c r="P63" i="73"/>
  <c r="P72" i="73" s="1"/>
  <c r="AE88" i="73"/>
  <c r="O63" i="73"/>
  <c r="O72" i="73" s="1"/>
  <c r="FN63" i="73"/>
  <c r="FN72" i="73" s="1"/>
  <c r="AE63" i="73"/>
  <c r="AE72" i="73" s="1"/>
  <c r="ET63" i="73"/>
  <c r="ET72" i="73" s="1"/>
  <c r="FW63" i="73"/>
  <c r="DG63" i="73"/>
  <c r="DG62" i="73" s="1"/>
  <c r="DG61" i="73" s="1"/>
  <c r="DG70" i="73" s="1"/>
  <c r="ER63" i="73"/>
  <c r="ER72" i="73" s="1"/>
  <c r="CO63" i="73"/>
  <c r="CO72" i="73" s="1"/>
  <c r="CT63" i="73"/>
  <c r="CT72" i="73" s="1"/>
  <c r="H32" i="73"/>
  <c r="H62" i="73" s="1"/>
  <c r="H71" i="73" s="1"/>
  <c r="H33" i="73"/>
  <c r="AR63" i="73"/>
  <c r="AR72" i="73" s="1"/>
  <c r="CL63" i="73"/>
  <c r="CL72" i="73" s="1"/>
  <c r="AH63" i="73"/>
  <c r="AH72" i="73" s="1"/>
  <c r="M32" i="73"/>
  <c r="K21" i="78"/>
  <c r="K17" i="78" s="1"/>
  <c r="S17" i="78" s="1"/>
  <c r="C62" i="73"/>
  <c r="S63" i="73"/>
  <c r="S72" i="73" s="1"/>
  <c r="EW63" i="73"/>
  <c r="EW62" i="73" s="1"/>
  <c r="BZ63" i="73"/>
  <c r="EK63" i="73"/>
  <c r="EK62" i="73" s="1"/>
  <c r="J62" i="73"/>
  <c r="AO63" i="73"/>
  <c r="FR63" i="73"/>
  <c r="FR72" i="73" s="1"/>
  <c r="AD88" i="73"/>
  <c r="AC63" i="73"/>
  <c r="AC72" i="73" s="1"/>
  <c r="EA63" i="73"/>
  <c r="EA62" i="73" s="1"/>
  <c r="DK63" i="73"/>
  <c r="DK62" i="73" s="1"/>
  <c r="EF63" i="73"/>
  <c r="EF62" i="73" s="1"/>
  <c r="V88" i="73"/>
  <c r="DC63" i="73"/>
  <c r="DC72" i="73" s="1"/>
  <c r="BX63" i="73"/>
  <c r="FL63" i="73"/>
  <c r="FL62" i="73" s="1"/>
  <c r="E32" i="73"/>
  <c r="E33" i="73"/>
  <c r="EB63" i="73"/>
  <c r="EB62" i="73" s="1"/>
  <c r="EB71" i="73" s="1"/>
  <c r="AI63" i="73"/>
  <c r="DP63" i="73"/>
  <c r="DP72" i="73" s="1"/>
  <c r="DI63" i="73"/>
  <c r="FF63" i="73"/>
  <c r="FF72" i="73" s="1"/>
  <c r="DB63" i="73"/>
  <c r="DB72" i="73" s="1"/>
  <c r="FM63" i="73"/>
  <c r="FM72" i="73" s="1"/>
  <c r="D32" i="73"/>
  <c r="D33" i="73"/>
  <c r="D63" i="73"/>
  <c r="D72" i="73" s="1"/>
  <c r="Y88" i="73"/>
  <c r="CS63" i="73"/>
  <c r="ED63" i="73"/>
  <c r="DO63" i="73"/>
  <c r="AQ63" i="73"/>
  <c r="AQ72" i="73" s="1"/>
  <c r="AQ88" i="73"/>
  <c r="DT63" i="73"/>
  <c r="DT72" i="73" s="1"/>
  <c r="J21" i="78"/>
  <c r="J17" i="78" s="1"/>
  <c r="R17" i="78" s="1"/>
  <c r="K32" i="73"/>
  <c r="K63" i="73"/>
  <c r="K72" i="73" s="1"/>
  <c r="K33" i="73"/>
  <c r="FC63" i="73"/>
  <c r="FC72" i="73" s="1"/>
  <c r="I21" i="78"/>
  <c r="I17" i="78" s="1"/>
  <c r="Q17" i="78" s="1"/>
  <c r="Y63" i="73"/>
  <c r="Y72" i="73" s="1"/>
  <c r="AJ88" i="73"/>
  <c r="FO63" i="73"/>
  <c r="FO72" i="73" s="1"/>
  <c r="DY63" i="73"/>
  <c r="G16" i="97" l="1"/>
  <c r="G46" i="85"/>
  <c r="DJ48" i="70"/>
  <c r="DI81" i="52"/>
  <c r="DJ81" i="52" s="1"/>
  <c r="DI49" i="70"/>
  <c r="U16" i="85"/>
  <c r="DJ46" i="70"/>
  <c r="DH47" i="70"/>
  <c r="DJ47" i="70" s="1"/>
  <c r="G16" i="96"/>
  <c r="AP62" i="73"/>
  <c r="AP71" i="73" s="1"/>
  <c r="C12" i="96"/>
  <c r="C27" i="96" s="1"/>
  <c r="C12" i="97"/>
  <c r="C27" i="97" s="1"/>
  <c r="P28" i="97"/>
  <c r="P28" i="96"/>
  <c r="G29" i="97"/>
  <c r="G29" i="96"/>
  <c r="I12" i="97"/>
  <c r="I12" i="96"/>
  <c r="V14" i="97"/>
  <c r="V14" i="96"/>
  <c r="J16" i="96"/>
  <c r="V32" i="97"/>
  <c r="W32" i="97"/>
  <c r="R40" i="97" s="1"/>
  <c r="V31" i="97"/>
  <c r="W31" i="97" s="1"/>
  <c r="E28" i="96"/>
  <c r="E45" i="96"/>
  <c r="G45" i="96" s="1"/>
  <c r="P29" i="97"/>
  <c r="P29" i="96"/>
  <c r="G28" i="97"/>
  <c r="G28" i="96"/>
  <c r="O12" i="97"/>
  <c r="O12" i="96"/>
  <c r="L27" i="96"/>
  <c r="L27" i="97"/>
  <c r="P17" i="96"/>
  <c r="Q17" i="96"/>
  <c r="P38" i="96" s="1"/>
  <c r="P16" i="96"/>
  <c r="Q16" i="96" s="1"/>
  <c r="V16" i="96"/>
  <c r="W16" i="96" s="1"/>
  <c r="V17" i="96"/>
  <c r="W17" i="96"/>
  <c r="P40" i="96" s="1"/>
  <c r="S16" i="96"/>
  <c r="T16" i="96" s="1"/>
  <c r="S17" i="96"/>
  <c r="T17" i="96"/>
  <c r="P39" i="96" s="1"/>
  <c r="S32" i="96"/>
  <c r="S31" i="96"/>
  <c r="T31" i="96" s="1"/>
  <c r="T32" i="96"/>
  <c r="R39" i="96" s="1"/>
  <c r="C31" i="96"/>
  <c r="T38" i="96"/>
  <c r="T40" i="96"/>
  <c r="E31" i="96"/>
  <c r="E48" i="96"/>
  <c r="G48" i="96" s="1"/>
  <c r="H10" i="31"/>
  <c r="I9" i="31"/>
  <c r="E46" i="96"/>
  <c r="G46" i="96" s="1"/>
  <c r="E29" i="96"/>
  <c r="V29" i="97"/>
  <c r="V29" i="96"/>
  <c r="L12" i="97"/>
  <c r="L12" i="96"/>
  <c r="M14" i="97"/>
  <c r="M14" i="96"/>
  <c r="I27" i="97"/>
  <c r="I27" i="96"/>
  <c r="P17" i="97"/>
  <c r="Q17" i="97"/>
  <c r="P38" i="97" s="1"/>
  <c r="P16" i="97"/>
  <c r="Q16" i="97" s="1"/>
  <c r="W17" i="97"/>
  <c r="P40" i="97" s="1"/>
  <c r="V16" i="97"/>
  <c r="W16" i="97" s="1"/>
  <c r="T17" i="97"/>
  <c r="P39" i="97" s="1"/>
  <c r="S17" i="97"/>
  <c r="S16" i="97"/>
  <c r="T16" i="97" s="1"/>
  <c r="S32" i="97"/>
  <c r="T32" i="97"/>
  <c r="R39" i="97" s="1"/>
  <c r="S31" i="97"/>
  <c r="T31" i="97" s="1"/>
  <c r="C31" i="97"/>
  <c r="T38" i="97"/>
  <c r="T40" i="97"/>
  <c r="E31" i="97"/>
  <c r="E48" i="97"/>
  <c r="G48" i="97" s="1"/>
  <c r="E46" i="97"/>
  <c r="G46" i="97" s="1"/>
  <c r="E29" i="97"/>
  <c r="U27" i="97"/>
  <c r="U27" i="96"/>
  <c r="G31" i="97"/>
  <c r="H31" i="97" s="1"/>
  <c r="G32" i="97"/>
  <c r="H32" i="97"/>
  <c r="Q38" i="97" s="1"/>
  <c r="Q9" i="31"/>
  <c r="P10" i="31"/>
  <c r="F27" i="97"/>
  <c r="F27" i="96"/>
  <c r="J32" i="96"/>
  <c r="J31" i="96"/>
  <c r="K31" i="96" s="1"/>
  <c r="K32" i="96"/>
  <c r="Q39" i="96" s="1"/>
  <c r="U12" i="97"/>
  <c r="U12" i="96"/>
  <c r="M28" i="97"/>
  <c r="M28" i="96"/>
  <c r="V13" i="96"/>
  <c r="V13" i="97"/>
  <c r="R27" i="97"/>
  <c r="R27" i="96"/>
  <c r="J31" i="97"/>
  <c r="K31" i="97" s="1"/>
  <c r="J32" i="97"/>
  <c r="K32" i="97"/>
  <c r="Q39" i="97" s="1"/>
  <c r="D31" i="97"/>
  <c r="T39" i="97"/>
  <c r="G31" i="96"/>
  <c r="H31" i="96" s="1"/>
  <c r="G32" i="96"/>
  <c r="H32" i="96"/>
  <c r="Q38" i="96" s="1"/>
  <c r="M13" i="96"/>
  <c r="M13" i="97"/>
  <c r="D31" i="96"/>
  <c r="T39" i="96"/>
  <c r="P13" i="96"/>
  <c r="P13" i="97"/>
  <c r="F12" i="97"/>
  <c r="F12" i="96"/>
  <c r="R12" i="96"/>
  <c r="R12" i="97"/>
  <c r="P14" i="96"/>
  <c r="P14" i="97"/>
  <c r="V17" i="97"/>
  <c r="M16" i="97"/>
  <c r="N16" i="97" s="1"/>
  <c r="N17" i="97" s="1"/>
  <c r="O40" i="97" s="1"/>
  <c r="M17" i="97"/>
  <c r="G13" i="97"/>
  <c r="G13" i="96"/>
  <c r="Q32" i="96"/>
  <c r="R38" i="96" s="1"/>
  <c r="P31" i="96"/>
  <c r="Q31" i="96" s="1"/>
  <c r="P32" i="96"/>
  <c r="G17" i="96"/>
  <c r="H16" i="96"/>
  <c r="H17" i="96" s="1"/>
  <c r="O38" i="96" s="1"/>
  <c r="M17" i="96"/>
  <c r="M16" i="96"/>
  <c r="N16" i="96" s="1"/>
  <c r="N17" i="96" s="1"/>
  <c r="O40" i="96" s="1"/>
  <c r="M31" i="96"/>
  <c r="N31" i="96" s="1"/>
  <c r="M32" i="96"/>
  <c r="N32" i="96"/>
  <c r="Q40" i="96" s="1"/>
  <c r="G14" i="97"/>
  <c r="G14" i="96"/>
  <c r="E12" i="97"/>
  <c r="E12" i="96"/>
  <c r="M29" i="97"/>
  <c r="M29" i="96"/>
  <c r="O27" i="97"/>
  <c r="O27" i="96"/>
  <c r="V28" i="97"/>
  <c r="V28" i="96"/>
  <c r="S14" i="97"/>
  <c r="S14" i="96"/>
  <c r="S28" i="97"/>
  <c r="S28" i="96"/>
  <c r="J16" i="97"/>
  <c r="Q32" i="97"/>
  <c r="R38" i="97" s="1"/>
  <c r="P32" i="97"/>
  <c r="P31" i="97"/>
  <c r="Q31" i="97" s="1"/>
  <c r="G17" i="97"/>
  <c r="H16" i="97"/>
  <c r="H17" i="97" s="1"/>
  <c r="O38" i="97" s="1"/>
  <c r="N32" i="97"/>
  <c r="Q40" i="97" s="1"/>
  <c r="M31" i="97"/>
  <c r="N31" i="97" s="1"/>
  <c r="M32" i="97"/>
  <c r="V32" i="96"/>
  <c r="V31" i="96"/>
  <c r="W31" i="96" s="1"/>
  <c r="W32" i="96"/>
  <c r="R40" i="96" s="1"/>
  <c r="E28" i="97"/>
  <c r="E45" i="97"/>
  <c r="G45" i="97" s="1"/>
  <c r="DI82" i="52"/>
  <c r="E29" i="85"/>
  <c r="E28" i="85"/>
  <c r="DH78" i="52"/>
  <c r="DJ78" i="52" s="1"/>
  <c r="N61" i="73"/>
  <c r="N70" i="73" s="1"/>
  <c r="N71" i="73"/>
  <c r="C12" i="85"/>
  <c r="C27" i="85" s="1"/>
  <c r="C12" i="93"/>
  <c r="C27" i="93" s="1"/>
  <c r="P28" i="93"/>
  <c r="U12" i="85"/>
  <c r="U12" i="93"/>
  <c r="G29" i="93"/>
  <c r="I12" i="93"/>
  <c r="V13" i="93"/>
  <c r="R27" i="93"/>
  <c r="FS96" i="73"/>
  <c r="P13" i="93"/>
  <c r="F12" i="85"/>
  <c r="F12" i="93"/>
  <c r="O12" i="85"/>
  <c r="O12" i="93"/>
  <c r="L27" i="85"/>
  <c r="L27" i="93"/>
  <c r="P14" i="85"/>
  <c r="P14" i="93"/>
  <c r="R31" i="85"/>
  <c r="R31" i="93"/>
  <c r="FU96" i="73"/>
  <c r="G13" i="93"/>
  <c r="E12" i="85"/>
  <c r="E44" i="85" s="1"/>
  <c r="G44" i="85" s="1"/>
  <c r="E12" i="93"/>
  <c r="E27" i="93" s="1"/>
  <c r="L62" i="73"/>
  <c r="L71" i="73" s="1"/>
  <c r="L72" i="73"/>
  <c r="F27" i="85"/>
  <c r="F27" i="93"/>
  <c r="O27" i="85"/>
  <c r="O27" i="93"/>
  <c r="U27" i="93"/>
  <c r="G14" i="93"/>
  <c r="V28" i="93"/>
  <c r="P29" i="93"/>
  <c r="S14" i="93"/>
  <c r="M13" i="93"/>
  <c r="S28" i="93"/>
  <c r="U31" i="85"/>
  <c r="U31" i="93"/>
  <c r="L31" i="85"/>
  <c r="N32" i="85" s="1"/>
  <c r="Q40" i="85" s="1"/>
  <c r="L31" i="93"/>
  <c r="I31" i="85"/>
  <c r="I31" i="93"/>
  <c r="O16" i="85"/>
  <c r="FU97" i="73"/>
  <c r="O16" i="93"/>
  <c r="J61" i="73"/>
  <c r="J70" i="73" s="1"/>
  <c r="J71" i="73"/>
  <c r="M28" i="93"/>
  <c r="V14" i="93"/>
  <c r="L16" i="85"/>
  <c r="L16" i="93"/>
  <c r="M17" i="93" s="1"/>
  <c r="O31" i="85"/>
  <c r="FW97" i="73"/>
  <c r="O31" i="93"/>
  <c r="FT96" i="73"/>
  <c r="C61" i="73"/>
  <c r="C70" i="73" s="1"/>
  <c r="C71" i="73"/>
  <c r="G62" i="73"/>
  <c r="G71" i="73" s="1"/>
  <c r="G72" i="73"/>
  <c r="G28" i="93"/>
  <c r="R12" i="93"/>
  <c r="F16" i="85"/>
  <c r="F16" i="93"/>
  <c r="G16" i="93" s="1"/>
  <c r="V29" i="93"/>
  <c r="L12" i="93"/>
  <c r="M14" i="93"/>
  <c r="I27" i="93"/>
  <c r="M29" i="93"/>
  <c r="F31" i="85"/>
  <c r="FV97" i="73"/>
  <c r="F31" i="93"/>
  <c r="C16" i="85"/>
  <c r="R16" i="85"/>
  <c r="R16" i="93"/>
  <c r="FW96" i="73"/>
  <c r="FV96" i="73"/>
  <c r="FT97" i="73"/>
  <c r="FS97" i="73"/>
  <c r="D16" i="85"/>
  <c r="D16" i="93"/>
  <c r="E16" i="85"/>
  <c r="E16" i="93"/>
  <c r="FW50" i="51"/>
  <c r="U8" i="78"/>
  <c r="T8" i="78" s="1"/>
  <c r="FW72" i="73"/>
  <c r="CH62" i="73"/>
  <c r="EC62" i="73"/>
  <c r="EC71" i="73" s="1"/>
  <c r="FK72" i="73"/>
  <c r="CB62" i="73"/>
  <c r="CB71" i="73" s="1"/>
  <c r="EZ62" i="73"/>
  <c r="EZ71" i="73" s="1"/>
  <c r="BV62" i="73"/>
  <c r="BV71" i="73" s="1"/>
  <c r="BH62" i="73"/>
  <c r="BH61" i="73" s="1"/>
  <c r="BH70" i="73" s="1"/>
  <c r="BB62" i="73"/>
  <c r="BB61" i="73" s="1"/>
  <c r="BB70" i="73" s="1"/>
  <c r="DF62" i="73"/>
  <c r="DF71" i="73" s="1"/>
  <c r="CJ72" i="73"/>
  <c r="EF85" i="73"/>
  <c r="AO88" i="73"/>
  <c r="AA88" i="73"/>
  <c r="AK88" i="73"/>
  <c r="CA62" i="73"/>
  <c r="CA71" i="73" s="1"/>
  <c r="AH88" i="73"/>
  <c r="DW62" i="73"/>
  <c r="DW71" i="73" s="1"/>
  <c r="AP88" i="73"/>
  <c r="BW62" i="73"/>
  <c r="BW61" i="73" s="1"/>
  <c r="BW70" i="73" s="1"/>
  <c r="FA62" i="73"/>
  <c r="FA71" i="73" s="1"/>
  <c r="CK62" i="73"/>
  <c r="CK61" i="73" s="1"/>
  <c r="CK70" i="73" s="1"/>
  <c r="FD62" i="73"/>
  <c r="FD61" i="73" s="1"/>
  <c r="FD70" i="73" s="1"/>
  <c r="AB62" i="73"/>
  <c r="AB71" i="73" s="1"/>
  <c r="AB88" i="73"/>
  <c r="CX72" i="73"/>
  <c r="FE62" i="73"/>
  <c r="FE71" i="73" s="1"/>
  <c r="EI62" i="73"/>
  <c r="EI71" i="73" s="1"/>
  <c r="DD62" i="73"/>
  <c r="DD71" i="73" s="1"/>
  <c r="BN62" i="73"/>
  <c r="BN71" i="73" s="1"/>
  <c r="FP86" i="73"/>
  <c r="AO62" i="73"/>
  <c r="AO71" i="73" s="1"/>
  <c r="BE62" i="73"/>
  <c r="BE61" i="73" s="1"/>
  <c r="BE70" i="73" s="1"/>
  <c r="BT72" i="73"/>
  <c r="AA62" i="73"/>
  <c r="AA71" i="73" s="1"/>
  <c r="BU62" i="73"/>
  <c r="BU61" i="73" s="1"/>
  <c r="BU70" i="73" s="1"/>
  <c r="BP62" i="73"/>
  <c r="BP61" i="73" s="1"/>
  <c r="BP70" i="73" s="1"/>
  <c r="U62" i="73"/>
  <c r="U71" i="73" s="1"/>
  <c r="AV62" i="73"/>
  <c r="AV71" i="73" s="1"/>
  <c r="CI70" i="73"/>
  <c r="EE62" i="73"/>
  <c r="EE61" i="73" s="1"/>
  <c r="EE70" i="73" s="1"/>
  <c r="DL62" i="73"/>
  <c r="DL61" i="73" s="1"/>
  <c r="DL70" i="73" s="1"/>
  <c r="EP72" i="73"/>
  <c r="FI62" i="73"/>
  <c r="FI61" i="73" s="1"/>
  <c r="FI70" i="73" s="1"/>
  <c r="EY62" i="73"/>
  <c r="EY61" i="73" s="1"/>
  <c r="EY70" i="73" s="1"/>
  <c r="AS62" i="73"/>
  <c r="AS71" i="73" s="1"/>
  <c r="F61" i="73"/>
  <c r="F70" i="73" s="1"/>
  <c r="FD86" i="73"/>
  <c r="DJ62" i="73"/>
  <c r="DJ71" i="73" s="1"/>
  <c r="V62" i="73"/>
  <c r="V71" i="73" s="1"/>
  <c r="EP86" i="73"/>
  <c r="EQ62" i="73"/>
  <c r="EQ61" i="73" s="1"/>
  <c r="EQ70" i="73" s="1"/>
  <c r="FT62" i="73"/>
  <c r="FT71" i="73" s="1"/>
  <c r="DM62" i="73"/>
  <c r="DM71" i="73" s="1"/>
  <c r="CU62" i="73"/>
  <c r="CU71" i="73" s="1"/>
  <c r="CZ62" i="73"/>
  <c r="CZ71" i="73" s="1"/>
  <c r="CG62" i="73"/>
  <c r="CG71" i="73" s="1"/>
  <c r="DQ62" i="73"/>
  <c r="DQ61" i="73" s="1"/>
  <c r="DQ70" i="73" s="1"/>
  <c r="CQ72" i="73"/>
  <c r="EG62" i="73"/>
  <c r="EG71" i="73" s="1"/>
  <c r="Q62" i="73"/>
  <c r="Q61" i="73" s="1"/>
  <c r="Q70" i="73" s="1"/>
  <c r="DH62" i="73"/>
  <c r="DH61" i="73" s="1"/>
  <c r="DH70" i="73" s="1"/>
  <c r="CP62" i="73"/>
  <c r="CP61" i="73" s="1"/>
  <c r="CP70" i="73" s="1"/>
  <c r="DR62" i="73"/>
  <c r="DR61" i="73" s="1"/>
  <c r="DR70" i="73" s="1"/>
  <c r="CM62" i="73"/>
  <c r="CM61" i="73" s="1"/>
  <c r="CM70" i="73" s="1"/>
  <c r="BK72" i="73"/>
  <c r="EH62" i="73"/>
  <c r="EH71" i="73" s="1"/>
  <c r="CC62" i="73"/>
  <c r="CC71" i="73" s="1"/>
  <c r="CW62" i="73"/>
  <c r="CW61" i="73" s="1"/>
  <c r="CW70" i="73" s="1"/>
  <c r="BO62" i="73"/>
  <c r="BO61" i="73" s="1"/>
  <c r="BO70" i="73" s="1"/>
  <c r="DN62" i="73"/>
  <c r="DN61" i="73" s="1"/>
  <c r="DN70" i="73" s="1"/>
  <c r="AL62" i="73"/>
  <c r="AL71" i="73" s="1"/>
  <c r="FB62" i="73"/>
  <c r="FB61" i="73" s="1"/>
  <c r="FB70" i="73" s="1"/>
  <c r="FD85" i="73"/>
  <c r="BD62" i="73"/>
  <c r="BD71" i="73" s="1"/>
  <c r="EM62" i="73"/>
  <c r="EM61" i="73" s="1"/>
  <c r="EM70" i="73" s="1"/>
  <c r="BY62" i="73"/>
  <c r="BY61" i="73" s="1"/>
  <c r="BY70" i="73" s="1"/>
  <c r="DS62" i="73"/>
  <c r="DS61" i="73" s="1"/>
  <c r="BS62" i="73"/>
  <c r="BS71" i="73" s="1"/>
  <c r="BF62" i="73"/>
  <c r="BF71" i="73" s="1"/>
  <c r="ER85" i="73"/>
  <c r="ES86" i="73"/>
  <c r="S14" i="85"/>
  <c r="FV86" i="73"/>
  <c r="V29" i="85"/>
  <c r="EL85" i="73"/>
  <c r="M13" i="85"/>
  <c r="R12" i="85"/>
  <c r="ER84" i="73"/>
  <c r="FP62" i="73"/>
  <c r="FP71" i="73" s="1"/>
  <c r="BR62" i="73"/>
  <c r="BR61" i="73" s="1"/>
  <c r="BR70" i="73" s="1"/>
  <c r="CY62" i="73"/>
  <c r="CY71" i="73" s="1"/>
  <c r="ED85" i="73"/>
  <c r="G13" i="85"/>
  <c r="ED86" i="73"/>
  <c r="G14" i="85"/>
  <c r="I27" i="85"/>
  <c r="FD84" i="73"/>
  <c r="EX86" i="73"/>
  <c r="V14" i="85"/>
  <c r="EF86" i="73"/>
  <c r="FQ85" i="73"/>
  <c r="S28" i="85"/>
  <c r="AG62" i="73"/>
  <c r="AG71" i="73" s="1"/>
  <c r="BC62" i="73"/>
  <c r="BC61" i="73" s="1"/>
  <c r="BC70" i="73" s="1"/>
  <c r="AJ62" i="73"/>
  <c r="AJ61" i="73" s="1"/>
  <c r="AJ70" i="73" s="1"/>
  <c r="DE62" i="73"/>
  <c r="DE61" i="73" s="1"/>
  <c r="DE70" i="73" s="1"/>
  <c r="ES72" i="73"/>
  <c r="BA62" i="73"/>
  <c r="BA61" i="73" s="1"/>
  <c r="BA70" i="73" s="1"/>
  <c r="AZ62" i="73"/>
  <c r="AZ71" i="73" s="1"/>
  <c r="FV62" i="73"/>
  <c r="FV71" i="73" s="1"/>
  <c r="CV72" i="73"/>
  <c r="FS62" i="73"/>
  <c r="FS71" i="73" s="1"/>
  <c r="AI62" i="73"/>
  <c r="AI61" i="73" s="1"/>
  <c r="AI70" i="73" s="1"/>
  <c r="AY62" i="73"/>
  <c r="AY71" i="73" s="1"/>
  <c r="T62" i="73"/>
  <c r="T71" i="73" s="1"/>
  <c r="BM62" i="73"/>
  <c r="BM71" i="73" s="1"/>
  <c r="CE62" i="73"/>
  <c r="CE71" i="73" s="1"/>
  <c r="EU62" i="73"/>
  <c r="EU71" i="73" s="1"/>
  <c r="AX62" i="73"/>
  <c r="AX71" i="73" s="1"/>
  <c r="FB85" i="73"/>
  <c r="G28" i="85"/>
  <c r="FB86" i="73"/>
  <c r="G29" i="85"/>
  <c r="FN86" i="73"/>
  <c r="P29" i="85"/>
  <c r="FJ85" i="73"/>
  <c r="M28" i="85"/>
  <c r="I12" i="85"/>
  <c r="EF84" i="73"/>
  <c r="EP85" i="73"/>
  <c r="P13" i="85"/>
  <c r="EL86" i="73"/>
  <c r="M14" i="85"/>
  <c r="EX85" i="73"/>
  <c r="V13" i="85"/>
  <c r="FJ86" i="73"/>
  <c r="M29" i="85"/>
  <c r="R27" i="85"/>
  <c r="FP84" i="73"/>
  <c r="CD62" i="73"/>
  <c r="CD61" i="73" s="1"/>
  <c r="CD70" i="73" s="1"/>
  <c r="R62" i="73"/>
  <c r="R61" i="73" s="1"/>
  <c r="R70" i="73" s="1"/>
  <c r="BI62" i="73"/>
  <c r="BI61" i="73" s="1"/>
  <c r="BI70" i="73" s="1"/>
  <c r="BG62" i="73"/>
  <c r="BG71" i="73" s="1"/>
  <c r="FU84" i="73"/>
  <c r="U27" i="85"/>
  <c r="FN85" i="73"/>
  <c r="P28" i="85"/>
  <c r="FV85" i="73"/>
  <c r="V28" i="85"/>
  <c r="FG62" i="73"/>
  <c r="FG71" i="73" s="1"/>
  <c r="BQ62" i="73"/>
  <c r="BQ61" i="73" s="1"/>
  <c r="BQ70" i="73" s="1"/>
  <c r="EL62" i="73"/>
  <c r="EL71" i="73" s="1"/>
  <c r="BL62" i="73"/>
  <c r="BL71" i="73" s="1"/>
  <c r="DA62" i="73"/>
  <c r="DA61" i="73" s="1"/>
  <c r="DA70" i="73" s="1"/>
  <c r="AW62" i="73"/>
  <c r="AW71" i="73" s="1"/>
  <c r="EK84" i="73"/>
  <c r="L12" i="85"/>
  <c r="I16" i="85"/>
  <c r="EV72" i="73"/>
  <c r="FH72" i="73"/>
  <c r="FM84" i="73"/>
  <c r="EW84" i="73"/>
  <c r="CF62" i="73"/>
  <c r="CF61" i="73" s="1"/>
  <c r="CF70" i="73" s="1"/>
  <c r="FI84" i="73"/>
  <c r="FA84" i="73"/>
  <c r="DX62" i="73"/>
  <c r="DX61" i="73" s="1"/>
  <c r="DX70" i="73" s="1"/>
  <c r="EO84" i="73"/>
  <c r="EC84" i="73"/>
  <c r="EN72" i="73"/>
  <c r="AM62" i="73"/>
  <c r="AM71" i="73" s="1"/>
  <c r="CL62" i="73"/>
  <c r="CL71" i="73" s="1"/>
  <c r="BB71" i="73"/>
  <c r="DG72" i="73"/>
  <c r="L61" i="73"/>
  <c r="L70" i="73" s="1"/>
  <c r="X62" i="73"/>
  <c r="X61" i="73" s="1"/>
  <c r="X70" i="73" s="1"/>
  <c r="DF61" i="73"/>
  <c r="DF70" i="73" s="1"/>
  <c r="EA72" i="73"/>
  <c r="E62" i="73"/>
  <c r="CT62" i="73"/>
  <c r="CT61" i="73" s="1"/>
  <c r="CT70" i="73" s="1"/>
  <c r="I61" i="73"/>
  <c r="I70" i="73" s="1"/>
  <c r="FJ62" i="73"/>
  <c r="FJ71" i="73" s="1"/>
  <c r="DZ62" i="73"/>
  <c r="DZ61" i="73" s="1"/>
  <c r="DZ70" i="73" s="1"/>
  <c r="M62" i="73"/>
  <c r="CN62" i="73"/>
  <c r="CN71" i="73" s="1"/>
  <c r="DV62" i="73"/>
  <c r="DV71" i="73" s="1"/>
  <c r="EX72" i="73"/>
  <c r="K13" i="78"/>
  <c r="S13" i="78" s="1"/>
  <c r="Z62" i="73"/>
  <c r="Z71" i="73" s="1"/>
  <c r="FN62" i="73"/>
  <c r="FN71" i="73" s="1"/>
  <c r="EW72" i="73"/>
  <c r="AR62" i="73"/>
  <c r="AR71" i="73" s="1"/>
  <c r="FU62" i="73"/>
  <c r="FU71" i="73" s="1"/>
  <c r="AD62" i="73"/>
  <c r="AD61" i="73" s="1"/>
  <c r="AD70" i="73" s="1"/>
  <c r="ER62" i="73"/>
  <c r="ER71" i="73" s="1"/>
  <c r="AE62" i="73"/>
  <c r="AE61" i="73" s="1"/>
  <c r="AE70" i="73" s="1"/>
  <c r="BJ62" i="73"/>
  <c r="AU62" i="73"/>
  <c r="AU61" i="73" s="1"/>
  <c r="AU70" i="73" s="1"/>
  <c r="S62" i="73"/>
  <c r="S71" i="73" s="1"/>
  <c r="AH62" i="73"/>
  <c r="AH61" i="73" s="1"/>
  <c r="AH70" i="73" s="1"/>
  <c r="FQ62" i="73"/>
  <c r="FQ71" i="73" s="1"/>
  <c r="EJ62" i="73"/>
  <c r="EJ61" i="73" s="1"/>
  <c r="EJ70" i="73" s="1"/>
  <c r="AT62" i="73"/>
  <c r="AT71" i="73" s="1"/>
  <c r="ET62" i="73"/>
  <c r="ET61" i="73" s="1"/>
  <c r="ET70" i="73" s="1"/>
  <c r="DC62" i="73"/>
  <c r="DC61" i="73" s="1"/>
  <c r="DC70" i="73" s="1"/>
  <c r="CR62" i="73"/>
  <c r="CR71" i="73" s="1"/>
  <c r="AF62" i="73"/>
  <c r="AF61" i="73" s="1"/>
  <c r="AF70" i="73" s="1"/>
  <c r="W62" i="73"/>
  <c r="W71" i="73" s="1"/>
  <c r="AK62" i="73"/>
  <c r="AK71" i="73" s="1"/>
  <c r="EO72" i="73"/>
  <c r="EF72" i="73"/>
  <c r="DK72" i="73"/>
  <c r="FL72" i="73"/>
  <c r="AN62" i="73"/>
  <c r="P62" i="73"/>
  <c r="P71" i="73" s="1"/>
  <c r="DP62" i="73"/>
  <c r="DP61" i="73" s="1"/>
  <c r="DP70" i="73" s="1"/>
  <c r="FW62" i="73"/>
  <c r="O62" i="73"/>
  <c r="O71" i="73" s="1"/>
  <c r="AO72" i="73"/>
  <c r="DU62" i="73"/>
  <c r="DU71" i="73" s="1"/>
  <c r="K14" i="78"/>
  <c r="S14" i="78" s="1"/>
  <c r="EB72" i="73"/>
  <c r="H61" i="73"/>
  <c r="H70" i="73" s="1"/>
  <c r="FM62" i="73"/>
  <c r="FM71" i="73" s="1"/>
  <c r="CO62" i="73"/>
  <c r="CO61" i="73" s="1"/>
  <c r="CO70" i="73" s="1"/>
  <c r="AQ62" i="73"/>
  <c r="AQ71" i="73" s="1"/>
  <c r="FR62" i="73"/>
  <c r="FR71" i="73" s="1"/>
  <c r="EK72" i="73"/>
  <c r="I14" i="78"/>
  <c r="Q14" i="78" s="1"/>
  <c r="BZ72" i="73"/>
  <c r="BZ62" i="73"/>
  <c r="AC62" i="73"/>
  <c r="AC71" i="73" s="1"/>
  <c r="DB62" i="73"/>
  <c r="DB71" i="73" s="1"/>
  <c r="FF62" i="73"/>
  <c r="AP61" i="73"/>
  <c r="AP70" i="73" s="1"/>
  <c r="DG71" i="73"/>
  <c r="I13" i="78"/>
  <c r="Q13" i="78" s="1"/>
  <c r="Y62" i="73"/>
  <c r="Y61" i="73" s="1"/>
  <c r="Y70" i="73" s="1"/>
  <c r="D62" i="73"/>
  <c r="BX72" i="73"/>
  <c r="BX62" i="73"/>
  <c r="AI72" i="73"/>
  <c r="DI72" i="73"/>
  <c r="DI62" i="73"/>
  <c r="EB61" i="73"/>
  <c r="EB70" i="73" s="1"/>
  <c r="J14" i="78"/>
  <c r="R14" i="78" s="1"/>
  <c r="CX61" i="73"/>
  <c r="CX70" i="73" s="1"/>
  <c r="CX71" i="73"/>
  <c r="ED72" i="73"/>
  <c r="ED62" i="73"/>
  <c r="FL71" i="73"/>
  <c r="FL61" i="73"/>
  <c r="FL70" i="73" s="1"/>
  <c r="EX61" i="73"/>
  <c r="EX70" i="73" s="1"/>
  <c r="EX71" i="73"/>
  <c r="EP61" i="73"/>
  <c r="EP70" i="73" s="1"/>
  <c r="EP71" i="73"/>
  <c r="CV61" i="73"/>
  <c r="CV70" i="73" s="1"/>
  <c r="CV71" i="73"/>
  <c r="DT62" i="73"/>
  <c r="EW61" i="73"/>
  <c r="EW70" i="73" s="1"/>
  <c r="EW71" i="73"/>
  <c r="CJ61" i="73"/>
  <c r="CJ70" i="73" s="1"/>
  <c r="CJ71" i="73"/>
  <c r="DO62" i="73"/>
  <c r="DO72" i="73"/>
  <c r="EO61" i="73"/>
  <c r="EO70" i="73" s="1"/>
  <c r="EO71" i="73"/>
  <c r="J13" i="78"/>
  <c r="R13" i="78" s="1"/>
  <c r="DY72" i="73"/>
  <c r="DY62" i="73"/>
  <c r="EV61" i="73"/>
  <c r="EV70" i="73" s="1"/>
  <c r="EV71" i="73"/>
  <c r="CS62" i="73"/>
  <c r="CS72" i="73"/>
  <c r="FK61" i="73"/>
  <c r="FK70" i="73" s="1"/>
  <c r="FK71" i="73"/>
  <c r="EK61" i="73"/>
  <c r="EK70" i="73" s="1"/>
  <c r="EK71" i="73"/>
  <c r="CQ61" i="73"/>
  <c r="CQ70" i="73" s="1"/>
  <c r="CQ71" i="73"/>
  <c r="BK61" i="73"/>
  <c r="BK70" i="73" s="1"/>
  <c r="BK71" i="73"/>
  <c r="K62" i="73"/>
  <c r="ES61" i="73"/>
  <c r="ES70" i="73" s="1"/>
  <c r="ES71" i="73"/>
  <c r="FH61" i="73"/>
  <c r="FH70" i="73" s="1"/>
  <c r="FH71" i="73"/>
  <c r="BT61" i="73"/>
  <c r="BT70" i="73" s="1"/>
  <c r="BT71" i="73"/>
  <c r="EF61" i="73"/>
  <c r="EF70" i="73" s="1"/>
  <c r="EF71" i="73"/>
  <c r="DK61" i="73"/>
  <c r="DK70" i="73" s="1"/>
  <c r="DK71" i="73"/>
  <c r="FO62" i="73"/>
  <c r="FO71" i="73" s="1"/>
  <c r="FC62" i="73"/>
  <c r="EA61" i="73"/>
  <c r="EA70" i="73" s="1"/>
  <c r="EA71" i="73"/>
  <c r="EN61" i="73"/>
  <c r="EN70" i="73" s="1"/>
  <c r="EN71" i="73"/>
  <c r="U17" i="78"/>
  <c r="T17" i="78" s="1"/>
  <c r="G61" i="73" l="1"/>
  <c r="G70" i="73" s="1"/>
  <c r="DH49" i="70"/>
  <c r="DJ49" i="70" s="1"/>
  <c r="EC61" i="73"/>
  <c r="EC70" i="73" s="1"/>
  <c r="V17" i="93"/>
  <c r="S38" i="96"/>
  <c r="S40" i="97"/>
  <c r="H28" i="97"/>
  <c r="H28" i="96"/>
  <c r="G27" i="97"/>
  <c r="G27" i="96"/>
  <c r="T28" i="97"/>
  <c r="T28" i="96"/>
  <c r="N13" i="96"/>
  <c r="N13" i="97"/>
  <c r="M12" i="97"/>
  <c r="M12" i="96"/>
  <c r="H13" i="97"/>
  <c r="H13" i="96"/>
  <c r="K16" i="97"/>
  <c r="K17" i="97" s="1"/>
  <c r="O39" i="97" s="1"/>
  <c r="S39" i="97" s="1"/>
  <c r="J17" i="97"/>
  <c r="P11" i="31"/>
  <c r="Q10" i="31"/>
  <c r="R10" i="31"/>
  <c r="M27" i="97"/>
  <c r="M27" i="96"/>
  <c r="W28" i="97"/>
  <c r="W28" i="96"/>
  <c r="N14" i="97"/>
  <c r="N14" i="96"/>
  <c r="J14" i="97"/>
  <c r="J14" i="96"/>
  <c r="S27" i="96"/>
  <c r="S27" i="97"/>
  <c r="W29" i="97"/>
  <c r="W29" i="96"/>
  <c r="J13" i="97"/>
  <c r="J13" i="96"/>
  <c r="V12" i="97"/>
  <c r="V12" i="96"/>
  <c r="Q28" i="96"/>
  <c r="Q28" i="97"/>
  <c r="Q13" i="97"/>
  <c r="Q13" i="96"/>
  <c r="H29" i="97"/>
  <c r="H29" i="96"/>
  <c r="W14" i="97"/>
  <c r="W14" i="96"/>
  <c r="Q14" i="96"/>
  <c r="Q14" i="97"/>
  <c r="S40" i="96"/>
  <c r="Q29" i="97"/>
  <c r="Q29" i="96"/>
  <c r="P27" i="97"/>
  <c r="P27" i="96"/>
  <c r="J12" i="96"/>
  <c r="J12" i="97"/>
  <c r="J27" i="97"/>
  <c r="J27" i="96"/>
  <c r="T14" i="97"/>
  <c r="T14" i="96"/>
  <c r="J28" i="97"/>
  <c r="J28" i="96"/>
  <c r="S38" i="97"/>
  <c r="E44" i="96"/>
  <c r="G44" i="96" s="1"/>
  <c r="E27" i="96"/>
  <c r="V27" i="97"/>
  <c r="V27" i="96"/>
  <c r="S12" i="96"/>
  <c r="S12" i="97"/>
  <c r="E44" i="97"/>
  <c r="G44" i="97" s="1"/>
  <c r="E27" i="97"/>
  <c r="H11" i="31"/>
  <c r="I10" i="31"/>
  <c r="K16" i="96"/>
  <c r="K17" i="96" s="1"/>
  <c r="O39" i="96" s="1"/>
  <c r="S39" i="96" s="1"/>
  <c r="J17" i="96"/>
  <c r="G12" i="97"/>
  <c r="G12" i="96"/>
  <c r="S13" i="97"/>
  <c r="S13" i="96"/>
  <c r="P12" i="97"/>
  <c r="P12" i="96"/>
  <c r="J29" i="97"/>
  <c r="J29" i="96"/>
  <c r="N29" i="97"/>
  <c r="N29" i="96"/>
  <c r="W13" i="97"/>
  <c r="W13" i="96"/>
  <c r="N28" i="97"/>
  <c r="N28" i="96"/>
  <c r="H14" i="96"/>
  <c r="H14" i="97"/>
  <c r="S29" i="97"/>
  <c r="S29" i="96"/>
  <c r="T38" i="85"/>
  <c r="D31" i="85"/>
  <c r="T39" i="85"/>
  <c r="T40" i="85"/>
  <c r="E48" i="85"/>
  <c r="G48" i="85" s="1"/>
  <c r="M32" i="85"/>
  <c r="E27" i="85"/>
  <c r="M31" i="85"/>
  <c r="N31" i="85" s="1"/>
  <c r="G32" i="85"/>
  <c r="S16" i="85"/>
  <c r="T16" i="85" s="1"/>
  <c r="S31" i="85"/>
  <c r="T31" i="85" s="1"/>
  <c r="DH79" i="52"/>
  <c r="DH80" i="52" s="1"/>
  <c r="DJ80" i="52" s="1"/>
  <c r="M17" i="85"/>
  <c r="W32" i="85"/>
  <c r="R40" i="85" s="1"/>
  <c r="V17" i="85"/>
  <c r="K32" i="85"/>
  <c r="Q39" i="85" s="1"/>
  <c r="W17" i="93"/>
  <c r="M16" i="85"/>
  <c r="N16" i="85" s="1"/>
  <c r="N17" i="85" s="1"/>
  <c r="O40" i="85" s="1"/>
  <c r="C31" i="85"/>
  <c r="J32" i="85"/>
  <c r="E31" i="85"/>
  <c r="W17" i="85"/>
  <c r="P40" i="85" s="1"/>
  <c r="G16" i="85"/>
  <c r="H16" i="85" s="1"/>
  <c r="H17" i="85" s="1"/>
  <c r="O38" i="85" s="1"/>
  <c r="Q17" i="85"/>
  <c r="P38" i="85" s="1"/>
  <c r="T32" i="85"/>
  <c r="R39" i="85" s="1"/>
  <c r="V32" i="85"/>
  <c r="P16" i="85"/>
  <c r="Q16" i="85" s="1"/>
  <c r="Q32" i="85"/>
  <c r="R38" i="85" s="1"/>
  <c r="J16" i="85"/>
  <c r="K16" i="85" s="1"/>
  <c r="K17" i="85" s="1"/>
  <c r="O39" i="85" s="1"/>
  <c r="G31" i="85"/>
  <c r="H31" i="85" s="1"/>
  <c r="S32" i="85"/>
  <c r="V31" i="85"/>
  <c r="W31" i="85" s="1"/>
  <c r="V16" i="85"/>
  <c r="W16" i="85" s="1"/>
  <c r="V12" i="93"/>
  <c r="M12" i="93"/>
  <c r="W28" i="85"/>
  <c r="W28" i="93"/>
  <c r="V27" i="93"/>
  <c r="FE86" i="73"/>
  <c r="J29" i="93"/>
  <c r="N32" i="93"/>
  <c r="M32" i="93"/>
  <c r="K61" i="73"/>
  <c r="K70" i="73" s="1"/>
  <c r="K71" i="73"/>
  <c r="P27" i="85"/>
  <c r="P27" i="93"/>
  <c r="S27" i="93"/>
  <c r="T28" i="85"/>
  <c r="T28" i="93"/>
  <c r="J27" i="93"/>
  <c r="T14" i="85"/>
  <c r="T14" i="93"/>
  <c r="J28" i="85"/>
  <c r="J28" i="93"/>
  <c r="Q14" i="85"/>
  <c r="Q14" i="93"/>
  <c r="P31" i="85"/>
  <c r="Q31" i="85" s="1"/>
  <c r="BH71" i="73"/>
  <c r="E61" i="73"/>
  <c r="E70" i="73" s="1"/>
  <c r="E71" i="73"/>
  <c r="G12" i="93"/>
  <c r="M27" i="93"/>
  <c r="Q28" i="85"/>
  <c r="Q28" i="93"/>
  <c r="W13" i="85"/>
  <c r="W13" i="93"/>
  <c r="Q13" i="85"/>
  <c r="Q13" i="93"/>
  <c r="N28" i="85"/>
  <c r="N28" i="93"/>
  <c r="H29" i="85"/>
  <c r="H29" i="93"/>
  <c r="H28" i="85"/>
  <c r="H28" i="93"/>
  <c r="J14" i="93"/>
  <c r="H13" i="85"/>
  <c r="H13" i="93"/>
  <c r="S12" i="93"/>
  <c r="ES85" i="73"/>
  <c r="S13" i="93"/>
  <c r="P32" i="85"/>
  <c r="T17" i="93"/>
  <c r="S17" i="93"/>
  <c r="K32" i="93"/>
  <c r="J32" i="93"/>
  <c r="W32" i="93"/>
  <c r="V32" i="93"/>
  <c r="N29" i="85"/>
  <c r="N29" i="93"/>
  <c r="N14" i="85"/>
  <c r="N14" i="93"/>
  <c r="Q29" i="85"/>
  <c r="Q29" i="93"/>
  <c r="W14" i="85"/>
  <c r="W14" i="93"/>
  <c r="H14" i="85"/>
  <c r="H14" i="93"/>
  <c r="J13" i="85"/>
  <c r="J13" i="93"/>
  <c r="CH61" i="73"/>
  <c r="CH70" i="73" s="1"/>
  <c r="CI62" i="73"/>
  <c r="CI71" i="73" s="1"/>
  <c r="S32" i="93"/>
  <c r="T32" i="93"/>
  <c r="M61" i="73"/>
  <c r="M70" i="73" s="1"/>
  <c r="M71" i="73"/>
  <c r="G27" i="93"/>
  <c r="N13" i="85"/>
  <c r="N13" i="93"/>
  <c r="S29" i="85"/>
  <c r="S29" i="93"/>
  <c r="G31" i="93"/>
  <c r="H31" i="93" s="1"/>
  <c r="H32" i="93"/>
  <c r="G32" i="93"/>
  <c r="D61" i="73"/>
  <c r="D70" i="73" s="1"/>
  <c r="D71" i="73"/>
  <c r="P12" i="93"/>
  <c r="J12" i="93"/>
  <c r="P17" i="85"/>
  <c r="W29" i="85"/>
  <c r="W29" i="93"/>
  <c r="H32" i="85"/>
  <c r="Q38" i="85" s="1"/>
  <c r="G17" i="93"/>
  <c r="H16" i="93"/>
  <c r="H17" i="93" s="1"/>
  <c r="Q32" i="93"/>
  <c r="P31" i="93"/>
  <c r="Q31" i="93" s="1"/>
  <c r="P32" i="93"/>
  <c r="Q17" i="93"/>
  <c r="P16" i="93"/>
  <c r="Q16" i="93" s="1"/>
  <c r="P17" i="93"/>
  <c r="J31" i="85"/>
  <c r="K31" i="85" s="1"/>
  <c r="E31" i="93"/>
  <c r="M31" i="93"/>
  <c r="N31" i="93" s="1"/>
  <c r="M16" i="93"/>
  <c r="N16" i="93" s="1"/>
  <c r="N17" i="93" s="1"/>
  <c r="V16" i="93"/>
  <c r="W16" i="93" s="1"/>
  <c r="V31" i="93"/>
  <c r="W31" i="93" s="1"/>
  <c r="D31" i="93"/>
  <c r="S31" i="93"/>
  <c r="T31" i="93" s="1"/>
  <c r="J16" i="93"/>
  <c r="J31" i="93"/>
  <c r="K31" i="93" s="1"/>
  <c r="S16" i="93"/>
  <c r="T16" i="93" s="1"/>
  <c r="FW71" i="73"/>
  <c r="CH71" i="73"/>
  <c r="BC71" i="73"/>
  <c r="CB61" i="73"/>
  <c r="CB70" i="73" s="1"/>
  <c r="DD61" i="73"/>
  <c r="DD70" i="73" s="1"/>
  <c r="BV61" i="73"/>
  <c r="BV70" i="73" s="1"/>
  <c r="CK71" i="73"/>
  <c r="BM61" i="73"/>
  <c r="BM70" i="73" s="1"/>
  <c r="EZ61" i="73"/>
  <c r="EZ70" i="73" s="1"/>
  <c r="FA61" i="73"/>
  <c r="FA70" i="73" s="1"/>
  <c r="FT61" i="73"/>
  <c r="FT70" i="73" s="1"/>
  <c r="BL61" i="73"/>
  <c r="BL70" i="73" s="1"/>
  <c r="AX61" i="73"/>
  <c r="AX70" i="73" s="1"/>
  <c r="CC61" i="73"/>
  <c r="CC70" i="73" s="1"/>
  <c r="BA71" i="73"/>
  <c r="FS61" i="73"/>
  <c r="FS70" i="73" s="1"/>
  <c r="DL71" i="73"/>
  <c r="BY71" i="73"/>
  <c r="U61" i="73"/>
  <c r="U70" i="73" s="1"/>
  <c r="AA61" i="73"/>
  <c r="AA70" i="73" s="1"/>
  <c r="BN61" i="73"/>
  <c r="BN70" i="73" s="1"/>
  <c r="DW61" i="73"/>
  <c r="DW70" i="73" s="1"/>
  <c r="FE85" i="73"/>
  <c r="FD71" i="73"/>
  <c r="FQ86" i="73"/>
  <c r="EG85" i="73"/>
  <c r="AO61" i="73"/>
  <c r="AO70" i="73" s="1"/>
  <c r="EH61" i="73"/>
  <c r="EH70" i="73" s="1"/>
  <c r="BW71" i="73"/>
  <c r="CA61" i="73"/>
  <c r="CA70" i="73" s="1"/>
  <c r="FP61" i="73"/>
  <c r="FP70" i="73" s="1"/>
  <c r="BU71" i="73"/>
  <c r="EI61" i="73"/>
  <c r="EI70" i="73" s="1"/>
  <c r="BE71" i="73"/>
  <c r="T61" i="73"/>
  <c r="T70" i="73" s="1"/>
  <c r="EG61" i="73"/>
  <c r="EG70" i="73" s="1"/>
  <c r="BP71" i="73"/>
  <c r="EE71" i="73"/>
  <c r="AB61" i="73"/>
  <c r="AB70" i="73" s="1"/>
  <c r="AG61" i="73"/>
  <c r="AG70" i="73" s="1"/>
  <c r="DJ61" i="73"/>
  <c r="DJ70" i="73" s="1"/>
  <c r="EY71" i="73"/>
  <c r="CP71" i="73"/>
  <c r="FE61" i="73"/>
  <c r="FE70" i="73" s="1"/>
  <c r="AV61" i="73"/>
  <c r="AV70" i="73" s="1"/>
  <c r="DR71" i="73"/>
  <c r="Q71" i="73"/>
  <c r="S13" i="85"/>
  <c r="DM61" i="73"/>
  <c r="DM70" i="73" s="1"/>
  <c r="EL61" i="73"/>
  <c r="EL70" i="73" s="1"/>
  <c r="AS61" i="73"/>
  <c r="AS70" i="73" s="1"/>
  <c r="BR71" i="73"/>
  <c r="V61" i="73"/>
  <c r="V70" i="73" s="1"/>
  <c r="DS71" i="73"/>
  <c r="DN71" i="73"/>
  <c r="CG61" i="73"/>
  <c r="CG70" i="73" s="1"/>
  <c r="AL61" i="73"/>
  <c r="AL70" i="73" s="1"/>
  <c r="FI71" i="73"/>
  <c r="J29" i="85"/>
  <c r="CU61" i="73"/>
  <c r="CU70" i="73" s="1"/>
  <c r="BI71" i="73"/>
  <c r="EQ71" i="73"/>
  <c r="DQ71" i="73"/>
  <c r="EM71" i="73"/>
  <c r="CZ61" i="73"/>
  <c r="CZ70" i="73" s="1"/>
  <c r="AZ61" i="73"/>
  <c r="AZ70" i="73" s="1"/>
  <c r="FG61" i="73"/>
  <c r="FG70" i="73" s="1"/>
  <c r="CW71" i="73"/>
  <c r="FB71" i="73"/>
  <c r="BS61" i="73"/>
  <c r="BS70" i="73" s="1"/>
  <c r="AI71" i="73"/>
  <c r="CY61" i="73"/>
  <c r="CY70" i="73" s="1"/>
  <c r="BD61" i="73"/>
  <c r="BD70" i="73" s="1"/>
  <c r="CM71" i="73"/>
  <c r="DH71" i="73"/>
  <c r="DE71" i="73"/>
  <c r="BO71" i="73"/>
  <c r="BF61" i="73"/>
  <c r="BF70" i="73" s="1"/>
  <c r="BQ71" i="73"/>
  <c r="ED84" i="73"/>
  <c r="G12" i="85"/>
  <c r="FQ84" i="73"/>
  <c r="S27" i="85"/>
  <c r="ES84" i="73"/>
  <c r="S12" i="85"/>
  <c r="CF71" i="73"/>
  <c r="AW61" i="73"/>
  <c r="AW70" i="73" s="1"/>
  <c r="EU61" i="73"/>
  <c r="EU70" i="73" s="1"/>
  <c r="FB84" i="73"/>
  <c r="G27" i="85"/>
  <c r="EX84" i="73"/>
  <c r="V12" i="85"/>
  <c r="EL84" i="73"/>
  <c r="M12" i="85"/>
  <c r="FV84" i="73"/>
  <c r="V27" i="85"/>
  <c r="J27" i="85"/>
  <c r="FE84" i="73"/>
  <c r="R71" i="73"/>
  <c r="CD71" i="73"/>
  <c r="AJ71" i="73"/>
  <c r="AY61" i="73"/>
  <c r="AY70" i="73" s="1"/>
  <c r="FN84" i="73"/>
  <c r="EP84" i="73"/>
  <c r="P12" i="85"/>
  <c r="FJ84" i="73"/>
  <c r="M27" i="85"/>
  <c r="S17" i="85"/>
  <c r="T17" i="85"/>
  <c r="P39" i="85" s="1"/>
  <c r="EG84" i="73"/>
  <c r="J12" i="85"/>
  <c r="J14" i="85"/>
  <c r="EG86" i="73"/>
  <c r="FV61" i="73"/>
  <c r="FV70" i="73" s="1"/>
  <c r="DA71" i="73"/>
  <c r="BG61" i="73"/>
  <c r="BG70" i="73" s="1"/>
  <c r="CE61" i="73"/>
  <c r="CE70" i="73" s="1"/>
  <c r="DX71" i="73"/>
  <c r="X71" i="73"/>
  <c r="CL61" i="73"/>
  <c r="CL70" i="73" s="1"/>
  <c r="DV61" i="73"/>
  <c r="DV70" i="73" s="1"/>
  <c r="ER61" i="73"/>
  <c r="ER70" i="73" s="1"/>
  <c r="S61" i="73"/>
  <c r="S70" i="73" s="1"/>
  <c r="CT71" i="73"/>
  <c r="DZ71" i="73"/>
  <c r="AH71" i="73"/>
  <c r="AM61" i="73"/>
  <c r="AM70" i="73" s="1"/>
  <c r="Z61" i="73"/>
  <c r="Z70" i="73" s="1"/>
  <c r="ET71" i="73"/>
  <c r="DC71" i="73"/>
  <c r="FN61" i="73"/>
  <c r="FN70" i="73" s="1"/>
  <c r="CN61" i="73"/>
  <c r="CN70" i="73" s="1"/>
  <c r="FJ61" i="73"/>
  <c r="FJ70" i="73" s="1"/>
  <c r="FQ61" i="73"/>
  <c r="FQ70" i="73" s="1"/>
  <c r="AD71" i="73"/>
  <c r="AU71" i="73"/>
  <c r="FU61" i="73"/>
  <c r="FU70" i="73" s="1"/>
  <c r="FW61" i="73"/>
  <c r="AR61" i="73"/>
  <c r="AR70" i="73" s="1"/>
  <c r="BJ71" i="73"/>
  <c r="BJ61" i="73"/>
  <c r="BJ70" i="73" s="1"/>
  <c r="AT61" i="73"/>
  <c r="AT70" i="73" s="1"/>
  <c r="AE71" i="73"/>
  <c r="EJ71" i="73"/>
  <c r="CR61" i="73"/>
  <c r="CR70" i="73" s="1"/>
  <c r="CO71" i="73"/>
  <c r="P61" i="73"/>
  <c r="P70" i="73" s="1"/>
  <c r="AF71" i="73"/>
  <c r="W61" i="73"/>
  <c r="W70" i="73" s="1"/>
  <c r="FR61" i="73"/>
  <c r="FR70" i="73" s="1"/>
  <c r="AK61" i="73"/>
  <c r="AK70" i="73" s="1"/>
  <c r="DP71" i="73"/>
  <c r="AN71" i="73"/>
  <c r="AN61" i="73"/>
  <c r="AN70" i="73" s="1"/>
  <c r="AQ61" i="73"/>
  <c r="AQ70" i="73" s="1"/>
  <c r="O61" i="73"/>
  <c r="O70" i="73" s="1"/>
  <c r="DB61" i="73"/>
  <c r="DB70" i="73" s="1"/>
  <c r="DU61" i="73"/>
  <c r="DU70" i="73" s="1"/>
  <c r="AC61" i="73"/>
  <c r="AC70" i="73" s="1"/>
  <c r="U13" i="78"/>
  <c r="U14" i="78"/>
  <c r="T14" i="78" s="1"/>
  <c r="FM61" i="73"/>
  <c r="FM70" i="73" s="1"/>
  <c r="BZ61" i="73"/>
  <c r="BZ70" i="73" s="1"/>
  <c r="BZ71" i="73"/>
  <c r="Y71" i="73"/>
  <c r="FF71" i="73"/>
  <c r="FF61" i="73"/>
  <c r="FF70" i="73" s="1"/>
  <c r="DI61" i="73"/>
  <c r="DI70" i="73" s="1"/>
  <c r="DI71" i="73"/>
  <c r="BX71" i="73"/>
  <c r="BX61" i="73"/>
  <c r="BX70" i="73" s="1"/>
  <c r="DT71" i="73"/>
  <c r="DT61" i="73"/>
  <c r="DT70" i="73" s="1"/>
  <c r="FO61" i="73"/>
  <c r="FO70" i="73" s="1"/>
  <c r="DO61" i="73"/>
  <c r="DO70" i="73" s="1"/>
  <c r="DO71" i="73"/>
  <c r="ED61" i="73"/>
  <c r="ED70" i="73" s="1"/>
  <c r="ED71" i="73"/>
  <c r="DY71" i="73"/>
  <c r="DY61" i="73"/>
  <c r="DY70" i="73" s="1"/>
  <c r="CS61" i="73"/>
  <c r="CS70" i="73" s="1"/>
  <c r="CS71" i="73"/>
  <c r="FC61" i="73"/>
  <c r="FC70" i="73" s="1"/>
  <c r="FC71" i="73"/>
  <c r="W12" i="97" l="1"/>
  <c r="W12" i="96"/>
  <c r="N27" i="97"/>
  <c r="N27" i="96"/>
  <c r="K27" i="96"/>
  <c r="K27" i="97"/>
  <c r="T27" i="96"/>
  <c r="T27" i="97"/>
  <c r="T13" i="97"/>
  <c r="T13" i="96"/>
  <c r="K29" i="97"/>
  <c r="K29" i="96"/>
  <c r="P12" i="31"/>
  <c r="Q11" i="31"/>
  <c r="K14" i="97"/>
  <c r="K14" i="96"/>
  <c r="K13" i="97"/>
  <c r="K13" i="96"/>
  <c r="H27" i="97"/>
  <c r="H27" i="96"/>
  <c r="Q12" i="97"/>
  <c r="Q12" i="96"/>
  <c r="H12" i="97"/>
  <c r="H12" i="96"/>
  <c r="T29" i="97"/>
  <c r="T29" i="96"/>
  <c r="W27" i="97"/>
  <c r="W27" i="96"/>
  <c r="Q27" i="97"/>
  <c r="Q27" i="96"/>
  <c r="K12" i="96"/>
  <c r="K12" i="97"/>
  <c r="K28" i="97"/>
  <c r="K28" i="96"/>
  <c r="I11" i="31"/>
  <c r="H12" i="31"/>
  <c r="N12" i="97"/>
  <c r="N12" i="96"/>
  <c r="T12" i="97"/>
  <c r="T12" i="96"/>
  <c r="S40" i="85"/>
  <c r="S39" i="85"/>
  <c r="S38" i="85"/>
  <c r="DJ79" i="52"/>
  <c r="DH82" i="52"/>
  <c r="DJ82" i="52" s="1"/>
  <c r="J17" i="85"/>
  <c r="G17" i="85"/>
  <c r="N12" i="85"/>
  <c r="N12" i="93"/>
  <c r="H27" i="85"/>
  <c r="H27" i="93"/>
  <c r="K28" i="85"/>
  <c r="K28" i="93"/>
  <c r="K12" i="85"/>
  <c r="K12" i="93"/>
  <c r="Q12" i="85"/>
  <c r="Q12" i="93"/>
  <c r="T12" i="85"/>
  <c r="T12" i="93"/>
  <c r="K13" i="85"/>
  <c r="K13" i="93"/>
  <c r="T13" i="85"/>
  <c r="T13" i="93"/>
  <c r="K14" i="85"/>
  <c r="K14" i="93"/>
  <c r="Q27" i="85"/>
  <c r="Q27" i="93"/>
  <c r="W27" i="85"/>
  <c r="W27" i="93"/>
  <c r="W12" i="85"/>
  <c r="W12" i="93"/>
  <c r="H12" i="85"/>
  <c r="H12" i="93"/>
  <c r="T29" i="85"/>
  <c r="T29" i="93"/>
  <c r="K29" i="85"/>
  <c r="K29" i="93"/>
  <c r="N27" i="85"/>
  <c r="N27" i="93"/>
  <c r="K27" i="85"/>
  <c r="K27" i="93"/>
  <c r="T27" i="85"/>
  <c r="T27" i="93"/>
  <c r="J17" i="93"/>
  <c r="K16" i="93"/>
  <c r="K17" i="93" s="1"/>
  <c r="FW70" i="73"/>
  <c r="T13" i="78"/>
  <c r="U26" i="78"/>
  <c r="S26" i="78" s="1"/>
  <c r="S26" i="64"/>
  <c r="S38" i="64" s="1"/>
  <c r="T27" i="64"/>
  <c r="FE51" i="39"/>
  <c r="EU51" i="39"/>
  <c r="EC51" i="39"/>
  <c r="DZ51" i="39"/>
  <c r="EH51" i="39"/>
  <c r="EJ51" i="39"/>
  <c r="EB51" i="39"/>
  <c r="EA51" i="39"/>
  <c r="ER51" i="39"/>
  <c r="EN51" i="39"/>
  <c r="EX51" i="39"/>
  <c r="FT51" i="39"/>
  <c r="EM51" i="39"/>
  <c r="ED51" i="39"/>
  <c r="FV51" i="39"/>
  <c r="EF51" i="39"/>
  <c r="FI51" i="39"/>
  <c r="FM51" i="39"/>
  <c r="EE51" i="39"/>
  <c r="FA51" i="39"/>
  <c r="EI51" i="39"/>
  <c r="EZ51" i="39"/>
  <c r="FL51" i="39"/>
  <c r="FR51" i="39"/>
  <c r="FD51" i="39"/>
  <c r="FH51" i="39"/>
  <c r="ES51" i="39"/>
  <c r="FC51" i="39"/>
  <c r="EW51" i="39"/>
  <c r="FF51" i="39"/>
  <c r="FG51" i="39"/>
  <c r="ET51" i="39"/>
  <c r="EY51" i="39"/>
  <c r="FN51" i="39"/>
  <c r="EK51" i="39"/>
  <c r="EV51" i="39"/>
  <c r="FQ51" i="39"/>
  <c r="FP51" i="39"/>
  <c r="EL51" i="39"/>
  <c r="FU51" i="39"/>
  <c r="FJ51" i="39"/>
  <c r="DY51" i="39"/>
  <c r="FS51" i="39"/>
  <c r="FB51" i="39"/>
  <c r="FO51" i="39"/>
  <c r="EQ51" i="39"/>
  <c r="FK51" i="39"/>
  <c r="EP51" i="39"/>
  <c r="EG51" i="39"/>
  <c r="EO51" i="39"/>
  <c r="FW51" i="39"/>
  <c r="P13" i="31" l="1"/>
  <c r="Q12" i="31"/>
  <c r="R12" i="31"/>
  <c r="H13" i="31"/>
  <c r="I12" i="31"/>
  <c r="S27" i="64"/>
  <c r="S39" i="64" s="1"/>
  <c r="T39" i="64"/>
  <c r="H14" i="31" l="1"/>
  <c r="I13" i="31"/>
  <c r="P14" i="31"/>
  <c r="Q13" i="31"/>
  <c r="H15" i="31" l="1"/>
  <c r="I14" i="31"/>
  <c r="Q14" i="31"/>
  <c r="L21" i="78" s="1"/>
  <c r="Q21" i="78" s="1"/>
  <c r="P15" i="31"/>
  <c r="R14" i="31"/>
  <c r="Q15" i="31" l="1"/>
  <c r="P16" i="31"/>
  <c r="I15" i="31"/>
  <c r="H16" i="31"/>
  <c r="Q16" i="31" l="1"/>
  <c r="P17" i="31"/>
  <c r="R16" i="31"/>
  <c r="H17" i="31"/>
  <c r="I16" i="31"/>
  <c r="P18" i="31" l="1"/>
  <c r="Q17" i="31"/>
  <c r="H18" i="31"/>
  <c r="I17" i="31"/>
  <c r="I18" i="31" l="1"/>
  <c r="M21" i="78" s="1"/>
  <c r="H19" i="31"/>
  <c r="P19" i="31"/>
  <c r="Q18" i="31"/>
  <c r="R18" i="31"/>
  <c r="P20" i="31" l="1"/>
  <c r="Q19" i="31"/>
  <c r="H20" i="31"/>
  <c r="I19" i="31"/>
  <c r="N21" i="78"/>
  <c r="S21" i="78" s="1"/>
  <c r="R21" i="78"/>
  <c r="U21" i="78" s="1"/>
  <c r="T21" i="78" s="1"/>
  <c r="I20" i="31" l="1"/>
  <c r="H21" i="31"/>
  <c r="P21" i="31"/>
  <c r="Q20" i="31"/>
  <c r="R20" i="31"/>
  <c r="H22" i="31" l="1"/>
  <c r="I21" i="31"/>
  <c r="P22" i="31"/>
  <c r="Q21" i="31"/>
  <c r="P23" i="31" l="1"/>
  <c r="Q22" i="31"/>
  <c r="R22" i="31"/>
  <c r="H23" i="31"/>
  <c r="I22" i="31"/>
  <c r="H24" i="31" l="1"/>
  <c r="I23" i="31"/>
  <c r="Q23" i="31"/>
  <c r="P24" i="31"/>
  <c r="Q24" i="31" l="1"/>
  <c r="P25" i="31"/>
  <c r="R24" i="31"/>
  <c r="I24" i="31"/>
  <c r="H25" i="31"/>
  <c r="P26" i="31" l="1"/>
  <c r="Q25" i="31"/>
  <c r="H26" i="31"/>
  <c r="I25" i="31"/>
  <c r="I26" i="31" l="1"/>
  <c r="H27" i="31"/>
  <c r="P27" i="31"/>
  <c r="Q26" i="31"/>
  <c r="R26" i="31"/>
  <c r="H28" i="31" l="1"/>
  <c r="I27" i="31"/>
  <c r="P28" i="31"/>
  <c r="Q27" i="31"/>
  <c r="Q28" i="31" l="1"/>
  <c r="P29" i="31"/>
  <c r="H29" i="31"/>
  <c r="I28" i="31"/>
  <c r="P30" i="31" l="1"/>
  <c r="Q29" i="31"/>
  <c r="H30" i="31"/>
  <c r="I29" i="31"/>
  <c r="I30" i="31" l="1"/>
  <c r="H31" i="31"/>
  <c r="Q30" i="31"/>
  <c r="P31" i="31"/>
  <c r="H32" i="31" l="1"/>
  <c r="I31" i="31"/>
  <c r="P32" i="31"/>
  <c r="Q31" i="31"/>
  <c r="Q32" i="31" l="1"/>
  <c r="P33" i="31"/>
  <c r="H33" i="31"/>
  <c r="I32" i="31"/>
  <c r="H34" i="31" l="1"/>
  <c r="I33" i="31"/>
  <c r="Q33" i="31"/>
  <c r="P34" i="31"/>
  <c r="P35" i="31" l="1"/>
  <c r="Q34" i="31"/>
  <c r="H35" i="31"/>
  <c r="I34" i="31"/>
  <c r="I35" i="31" l="1"/>
  <c r="H36" i="31"/>
  <c r="Q35" i="31"/>
  <c r="P36" i="31"/>
  <c r="P37" i="31" l="1"/>
  <c r="Q36" i="31"/>
  <c r="H37" i="31"/>
  <c r="I36" i="31"/>
  <c r="H38" i="31" l="1"/>
  <c r="I37" i="31"/>
  <c r="Q37" i="31"/>
  <c r="P38" i="31"/>
  <c r="Q38" i="31" l="1"/>
  <c r="P39" i="31"/>
  <c r="H39" i="31"/>
  <c r="I38" i="31"/>
  <c r="H40" i="31" l="1"/>
  <c r="I39" i="31"/>
  <c r="P40" i="31"/>
  <c r="Q39" i="31"/>
  <c r="R39" i="31"/>
  <c r="Q40" i="31" l="1"/>
  <c r="P41" i="31"/>
  <c r="H41" i="31"/>
  <c r="I41" i="31" s="1"/>
  <c r="I40" i="31"/>
  <c r="P42" i="31" l="1"/>
  <c r="Q41" i="31"/>
  <c r="P43" i="31" l="1"/>
  <c r="Q42" i="31"/>
  <c r="P44" i="31" l="1"/>
  <c r="Q43" i="31"/>
  <c r="P45" i="31" l="1"/>
  <c r="Q44" i="31"/>
  <c r="P46" i="31" l="1"/>
  <c r="Q45" i="31"/>
  <c r="P47" i="31" l="1"/>
  <c r="Q46" i="31"/>
  <c r="Q47" i="31" l="1"/>
  <c r="P48" i="31"/>
  <c r="P49" i="31" l="1"/>
  <c r="Q48" i="31"/>
  <c r="P50" i="31" l="1"/>
  <c r="Q49" i="31"/>
  <c r="P51" i="31" l="1"/>
  <c r="Q51" i="31" s="1"/>
  <c r="Q50"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caouser</author>
  </authors>
  <commentList>
    <comment ref="DY5" authorId="0" shapeId="0" xr:uid="{00000000-0006-0000-0100-000001000000}">
      <text>
        <r>
          <rPr>
            <sz val="9"/>
            <color indexed="81"/>
            <rFont val="Tahoma"/>
            <family val="2"/>
          </rPr>
          <t>Rates valid on 15 Apl</t>
        </r>
      </text>
    </comment>
    <comment ref="DY25" authorId="0" shapeId="0" xr:uid="{00000000-0006-0000-0100-000002000000}">
      <text>
        <r>
          <rPr>
            <sz val="9"/>
            <color indexed="81"/>
            <rFont val="Tahoma"/>
            <family val="2"/>
          </rPr>
          <t>Rates valid on 15 Apl</t>
        </r>
      </text>
    </comment>
    <comment ref="DY26" authorId="0" shapeId="0" xr:uid="{00000000-0006-0000-0100-000003000000}">
      <text>
        <r>
          <rPr>
            <sz val="9"/>
            <color indexed="81"/>
            <rFont val="Tahoma"/>
            <family val="2"/>
          </rPr>
          <t>Rates valid on 15 Apl</t>
        </r>
      </text>
    </comment>
    <comment ref="DY27" authorId="0" shapeId="0" xr:uid="{00000000-0006-0000-0100-000004000000}">
      <text>
        <r>
          <rPr>
            <sz val="9"/>
            <color indexed="81"/>
            <rFont val="Tahoma"/>
            <family val="2"/>
          </rPr>
          <t>Rates valid on 15 Apl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caouser</author>
  </authors>
  <commentList>
    <comment ref="DY5" authorId="0" shapeId="0" xr:uid="{00000000-0006-0000-0200-000001000000}">
      <text>
        <r>
          <rPr>
            <sz val="9"/>
            <color indexed="81"/>
            <rFont val="Tahoma"/>
            <family val="2"/>
          </rPr>
          <t>Rates valid on 15 Apl</t>
        </r>
      </text>
    </comment>
    <comment ref="DY25" authorId="0" shapeId="0" xr:uid="{00000000-0006-0000-0200-000002000000}">
      <text>
        <r>
          <rPr>
            <sz val="9"/>
            <color indexed="81"/>
            <rFont val="Tahoma"/>
            <family val="2"/>
          </rPr>
          <t>Rates valid on 15 Apl</t>
        </r>
      </text>
    </comment>
    <comment ref="DY26" authorId="0" shapeId="0" xr:uid="{00000000-0006-0000-0200-000003000000}">
      <text>
        <r>
          <rPr>
            <sz val="9"/>
            <color indexed="81"/>
            <rFont val="Tahoma"/>
            <family val="2"/>
          </rPr>
          <t>Rates valid on 15 Apl</t>
        </r>
      </text>
    </comment>
    <comment ref="DY27" authorId="0" shapeId="0" xr:uid="{00000000-0006-0000-0200-000004000000}">
      <text>
        <r>
          <rPr>
            <sz val="9"/>
            <color indexed="81"/>
            <rFont val="Tahoma"/>
            <family val="2"/>
          </rPr>
          <t>Rates valid on 15 Apl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caouser</author>
  </authors>
  <commentList>
    <comment ref="DY5" authorId="0" shapeId="0" xr:uid="{00000000-0006-0000-0300-000001000000}">
      <text>
        <r>
          <rPr>
            <sz val="9"/>
            <color indexed="81"/>
            <rFont val="Tahoma"/>
            <family val="2"/>
          </rPr>
          <t>Rates valid on 15 Apl</t>
        </r>
      </text>
    </comment>
    <comment ref="DY25" authorId="0" shapeId="0" xr:uid="{00000000-0006-0000-0300-000002000000}">
      <text>
        <r>
          <rPr>
            <sz val="9"/>
            <color indexed="81"/>
            <rFont val="Tahoma"/>
            <family val="2"/>
          </rPr>
          <t>Rates valid on 15 Apl</t>
        </r>
      </text>
    </comment>
    <comment ref="DY26" authorId="0" shapeId="0" xr:uid="{00000000-0006-0000-0300-000003000000}">
      <text>
        <r>
          <rPr>
            <sz val="9"/>
            <color indexed="81"/>
            <rFont val="Tahoma"/>
            <family val="2"/>
          </rPr>
          <t>Rates valid on 15 Apl</t>
        </r>
      </text>
    </comment>
    <comment ref="DY27" authorId="0" shapeId="0" xr:uid="{00000000-0006-0000-0300-000004000000}">
      <text>
        <r>
          <rPr>
            <sz val="9"/>
            <color indexed="81"/>
            <rFont val="Tahoma"/>
            <family val="2"/>
          </rPr>
          <t>Rates valid on 15 Apl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caouser</author>
    <author>DWP</author>
  </authors>
  <commentList>
    <comment ref="CQ6" authorId="0" shapeId="0" xr:uid="{00000000-0006-0000-2D00-000001000000}">
      <text>
        <r>
          <rPr>
            <b/>
            <sz val="9"/>
            <color indexed="81"/>
            <rFont val="Tahoma"/>
            <family val="2"/>
          </rPr>
          <t>board rpt 5 sept 2014</t>
        </r>
        <r>
          <rPr>
            <sz val="9"/>
            <color indexed="81"/>
            <rFont val="Tahoma"/>
            <family val="2"/>
          </rPr>
          <t xml:space="preserve">
</t>
        </r>
      </text>
    </comment>
    <comment ref="AH31" authorId="1" shapeId="0" xr:uid="{00000000-0006-0000-2D00-000002000000}">
      <text>
        <r>
          <rPr>
            <b/>
            <sz val="10"/>
            <color indexed="81"/>
            <rFont val="Tahoma"/>
            <family val="2"/>
          </rPr>
          <t>DWP:</t>
        </r>
        <r>
          <rPr>
            <sz val="10"/>
            <color indexed="81"/>
            <rFont val="Tahoma"/>
            <family val="2"/>
          </rPr>
          <t xml:space="preserve">
Effective February 4, 2000
………………………………..$0.743</t>
        </r>
      </text>
    </comment>
    <comment ref="B56" authorId="1" shapeId="0" xr:uid="{00000000-0006-0000-2D00-000003000000}">
      <text>
        <r>
          <rPr>
            <b/>
            <sz val="10"/>
            <color indexed="81"/>
            <rFont val="Tahoma"/>
            <family val="2"/>
          </rPr>
          <t>DWP:</t>
        </r>
        <r>
          <rPr>
            <sz val="10"/>
            <color indexed="81"/>
            <rFont val="Tahoma"/>
            <family val="2"/>
          </rPr>
          <t xml:space="preserve">
Phase-out of "test bills" for 2" and larger meters for Schedule C customers begins:
Base rate discounted: 
22% thru May 2007, 
13% Nov 1, 2007, 
7% Nov 1, 2008,
 0% Nov 1, 2009.</t>
        </r>
      </text>
    </comment>
    <comment ref="B65" authorId="1" shapeId="0" xr:uid="{00000000-0006-0000-2D00-000004000000}">
      <text>
        <r>
          <rPr>
            <b/>
            <sz val="10"/>
            <color indexed="81"/>
            <rFont val="Tahoma"/>
            <family val="2"/>
          </rPr>
          <t>DWP:</t>
        </r>
        <r>
          <rPr>
            <sz val="10"/>
            <color indexed="81"/>
            <rFont val="Tahoma"/>
            <family val="2"/>
          </rPr>
          <t xml:space="preserve">
Schedule F, 
First Tier Usage Block ..................................
Effective February 4, 2000
............................... $0.694
Effective July 1,2001 ................................ $0.768
Effective July 1,2003 ................................ $0.842
Effective July 1,2005 ................................ $0.916
Effective July 1,2007 ................................ $0.989</t>
        </r>
      </text>
    </comment>
    <comment ref="B67" authorId="1" shapeId="0" xr:uid="{00000000-0006-0000-2D00-000005000000}">
      <text>
        <r>
          <rPr>
            <b/>
            <sz val="10"/>
            <color indexed="81"/>
            <rFont val="Tahoma"/>
            <family val="2"/>
          </rPr>
          <t>DWP:</t>
        </r>
        <r>
          <rPr>
            <sz val="10"/>
            <color indexed="81"/>
            <rFont val="Tahoma"/>
            <family val="2"/>
          </rPr>
          <t xml:space="preserve">
From 1993 through November 26, 2006, bills for Schedule C customers with 2-inch and larger meters are based on the lesser of the bill computed with current billing factors compared with the bill based on the 1992 Water Rates Ordinance (includes base rate of $0.74 / hcf plus the Water and Energy Cost Adjustment plus the monthly service charge per meter size multiplied by 110 percent).</t>
        </r>
      </text>
    </comment>
  </commentList>
</comments>
</file>

<file path=xl/sharedStrings.xml><?xml version="1.0" encoding="utf-8"?>
<sst xmlns="http://schemas.openxmlformats.org/spreadsheetml/2006/main" count="3855" uniqueCount="691">
  <si>
    <t>Description</t>
  </si>
  <si>
    <t>na</t>
  </si>
  <si>
    <t>Low</t>
  </si>
  <si>
    <t>High</t>
  </si>
  <si>
    <t>All variable charges are per kWh</t>
  </si>
  <si>
    <t>Minimum Charge: As of 1 July 2009, the charge is $10 per month plus ECA, RCA, ESA, VEA, CRPSEA, VRPSEA, and IRCA</t>
  </si>
  <si>
    <t>Zones differ by shift points only.</t>
  </si>
  <si>
    <t>Zone 1 High Season: Tier 1 is the first 350 kWh per month, Tier 2 is the Next 700 kWh</t>
  </si>
  <si>
    <t>Zone 2 High Season: Tier 1 is the first 500 kWh per month, Tier 2 is the Next 1,000 kWh</t>
  </si>
  <si>
    <t>R1A Base Tier 2 and 3 was only used in the High Season from June through September, until 11 November 2012. Thereafter Tier 2 is year-round.</t>
  </si>
  <si>
    <t>Difference</t>
  </si>
  <si>
    <t>Total Revenue ($/mo)</t>
  </si>
  <si>
    <t xml:space="preserve">Historical NEL and Average Unit Power Price </t>
  </si>
  <si>
    <t>Total Sales (kWh/mo)</t>
  </si>
  <si>
    <t>Actual Net Energy for Load</t>
  </si>
  <si>
    <t>Source: George handout 11 Sept 14</t>
  </si>
  <si>
    <t>Forecast NEL (mWh/mo)</t>
  </si>
  <si>
    <t>Aveg Rate ($/kWh)</t>
  </si>
  <si>
    <t>GWh FY 13-14</t>
  </si>
  <si>
    <t>Demand (kWh/bimo)</t>
  </si>
  <si>
    <t>ratio</t>
  </si>
  <si>
    <t>total (GWh)</t>
  </si>
  <si>
    <t>Demand (kWh/mo)</t>
  </si>
  <si>
    <t>Bill Freq (Bills/mo)</t>
  </si>
  <si>
    <t>Cum Bill Freq (Bills/mo)</t>
  </si>
  <si>
    <t>demand</t>
  </si>
  <si>
    <t>cumm Demand (kWh/mo)</t>
  </si>
  <si>
    <t>cumm bills</t>
  </si>
  <si>
    <t>ECA/kWh</t>
  </si>
  <si>
    <t>VEA/kWh</t>
  </si>
  <si>
    <t>CRPSEA/kWh</t>
  </si>
  <si>
    <t>VRPSEA/kWh</t>
  </si>
  <si>
    <t>IRCA/kW</t>
  </si>
  <si>
    <t>A1A</t>
  </si>
  <si>
    <t>A1B</t>
  </si>
  <si>
    <t>Medium Commercial Power Rates</t>
  </si>
  <si>
    <t>*Reactive charges are shown to the right of the data</t>
  </si>
  <si>
    <t>Date</t>
  </si>
  <si>
    <t>Svc Chg</t>
  </si>
  <si>
    <t>Fac Chg</t>
  </si>
  <si>
    <t>HP Dem</t>
  </si>
  <si>
    <t>LP Dem</t>
  </si>
  <si>
    <t>Base Dem</t>
  </si>
  <si>
    <t>HP Cons</t>
  </si>
  <si>
    <t>LP Cons</t>
  </si>
  <si>
    <t>Base Cons</t>
  </si>
  <si>
    <t>HP Reactive/kWh</t>
  </si>
  <si>
    <t>LP Reactive/kWh</t>
  </si>
  <si>
    <t>Base Reactive/kWh</t>
  </si>
  <si>
    <t>ESA/kW</t>
  </si>
  <si>
    <t>RCA/kW</t>
  </si>
  <si>
    <t>Reactive charges / kVarh</t>
  </si>
  <si>
    <t>Effective</t>
  </si>
  <si>
    <t>All Seasons</t>
  </si>
  <si>
    <t xml:space="preserve">    PF</t>
  </si>
  <si>
    <t>HIGH</t>
  </si>
  <si>
    <t>LOW</t>
  </si>
  <si>
    <t>BASE</t>
  </si>
  <si>
    <t>0.000 - 0.599</t>
  </si>
  <si>
    <t>0.600 - 0.699</t>
  </si>
  <si>
    <t>0.700 - 0.799</t>
  </si>
  <si>
    <t>0.800 - 0.899</t>
  </si>
  <si>
    <t>0.900 - 0.949</t>
  </si>
  <si>
    <t>0.950 - 0.994</t>
  </si>
  <si>
    <t>0.995 - 1.000</t>
  </si>
  <si>
    <t>High Season</t>
  </si>
  <si>
    <t>Low Season</t>
  </si>
  <si>
    <t>*Reactive charges are shown to the right</t>
  </si>
  <si>
    <t>Base</t>
  </si>
  <si>
    <t>Not shown: Rate B - Time of Use Service H/L/Base ($/kWh)</t>
  </si>
  <si>
    <t>Half Bill Freq (Bills/mo)</t>
  </si>
  <si>
    <t>A2A</t>
  </si>
  <si>
    <t>A2B</t>
  </si>
  <si>
    <t>A3A</t>
  </si>
  <si>
    <t>A3B</t>
  </si>
  <si>
    <t>AMP</t>
  </si>
  <si>
    <t>EMPLOYEE</t>
  </si>
  <si>
    <t>LIFELINE</t>
  </si>
  <si>
    <t>LOW INCOME</t>
  </si>
  <si>
    <t>LS</t>
  </si>
  <si>
    <t>OAL</t>
  </si>
  <si>
    <t>OWENS VALLEY</t>
  </si>
  <si>
    <t>PG2</t>
  </si>
  <si>
    <t>PG3</t>
  </si>
  <si>
    <t>POE</t>
  </si>
  <si>
    <t>R1A</t>
  </si>
  <si>
    <t>R1B</t>
  </si>
  <si>
    <t>XCD</t>
  </si>
  <si>
    <t>XRT</t>
  </si>
  <si>
    <t>TOTAL</t>
  </si>
  <si>
    <t>Master metered MFD accounts are included in "A" tariff rates.</t>
  </si>
  <si>
    <t>2014 RETAIL ENERGY AND DEMAND FORECAST</t>
  </si>
  <si>
    <t>Pgs 20, 21 &amp; 22</t>
  </si>
  <si>
    <r>
      <rPr>
        <b/>
        <sz val="10"/>
        <rFont val="Calibri"/>
        <family val="2"/>
        <scheme val="minor"/>
      </rPr>
      <t>Page 17</t>
    </r>
  </si>
  <si>
    <t>Page 18</t>
  </si>
  <si>
    <t>Page 19</t>
  </si>
  <si>
    <t>Page 16</t>
  </si>
  <si>
    <t>Page 15</t>
  </si>
  <si>
    <t>Page 13</t>
  </si>
  <si>
    <r>
      <rPr>
        <b/>
        <sz val="10"/>
        <rFont val="Calibri"/>
        <family val="2"/>
        <scheme val="minor"/>
      </rPr>
      <t>Fiscal Year</t>
    </r>
  </si>
  <si>
    <t>Res SFR</t>
  </si>
  <si>
    <t>MFD Common Area</t>
  </si>
  <si>
    <r>
      <t xml:space="preserve">Total </t>
    </r>
    <r>
      <rPr>
        <b/>
        <sz val="10"/>
        <rFont val="Calibri"/>
        <family val="2"/>
        <scheme val="minor"/>
      </rPr>
      <t>Residential (GWh)</t>
    </r>
  </si>
  <si>
    <r>
      <rPr>
        <b/>
        <sz val="10"/>
        <rFont val="Calibri"/>
        <family val="2"/>
        <scheme val="minor"/>
      </rPr>
      <t>Commercial</t>
    </r>
  </si>
  <si>
    <r>
      <rPr>
        <b/>
        <sz val="10"/>
        <rFont val="Calibri"/>
        <family val="2"/>
        <scheme val="minor"/>
      </rPr>
      <t>Industrial</t>
    </r>
  </si>
  <si>
    <r>
      <rPr>
        <b/>
        <sz val="10"/>
        <rFont val="Calibri"/>
        <family val="2"/>
        <scheme val="minor"/>
      </rPr>
      <t>Miscellaneous*</t>
    </r>
  </si>
  <si>
    <r>
      <rPr>
        <b/>
        <sz val="10"/>
        <rFont val="Calibri"/>
        <family val="2"/>
        <scheme val="minor"/>
      </rPr>
      <t>Electric Vehicles</t>
    </r>
  </si>
  <si>
    <t>Total Sales to Ultimate Customers (GWh)</t>
  </si>
  <si>
    <t>Other Losses</t>
  </si>
  <si>
    <t>DC Line Losses</t>
  </si>
  <si>
    <t>Total Losses GWh)</t>
  </si>
  <si>
    <t>Net Energy for Load 
Energy</t>
  </si>
  <si>
    <r>
      <rPr>
        <b/>
        <sz val="10"/>
        <rFont val="Calibri"/>
        <family val="2"/>
        <scheme val="minor"/>
      </rPr>
      <t>Cogen</t>
    </r>
  </si>
  <si>
    <r>
      <t xml:space="preserve">Service </t>
    </r>
    <r>
      <rPr>
        <b/>
        <sz val="10"/>
        <rFont val="Calibri"/>
        <family val="2"/>
        <scheme val="minor"/>
      </rPr>
      <t>Area Load (GWh)</t>
    </r>
  </si>
  <si>
    <r>
      <t xml:space="preserve">Peak </t>
    </r>
    <r>
      <rPr>
        <b/>
        <sz val="10"/>
        <rFont val="Calibri"/>
        <family val="2"/>
        <scheme val="minor"/>
      </rPr>
      <t>Demand</t>
    </r>
  </si>
  <si>
    <t>Cogen Peak</t>
  </si>
  <si>
    <r>
      <t xml:space="preserve">Service </t>
    </r>
    <r>
      <rPr>
        <b/>
        <sz val="10"/>
        <rFont val="Calibri"/>
        <family val="2"/>
        <scheme val="minor"/>
      </rPr>
      <t>Area Peak (MW)</t>
    </r>
  </si>
  <si>
    <r>
      <rPr>
        <b/>
        <sz val="10"/>
        <rFont val="Calibri"/>
        <family val="2"/>
        <scheme val="minor"/>
      </rPr>
      <t>2000-01</t>
    </r>
  </si>
  <si>
    <r>
      <rPr>
        <b/>
        <sz val="10"/>
        <rFont val="Calibri"/>
        <family val="2"/>
        <scheme val="minor"/>
      </rPr>
      <t>2001-02</t>
    </r>
  </si>
  <si>
    <r>
      <rPr>
        <b/>
        <sz val="10"/>
        <rFont val="Calibri"/>
        <family val="2"/>
        <scheme val="minor"/>
      </rPr>
      <t>2002-03</t>
    </r>
  </si>
  <si>
    <r>
      <rPr>
        <b/>
        <sz val="10"/>
        <rFont val="Calibri"/>
        <family val="2"/>
        <scheme val="minor"/>
      </rPr>
      <t>2003-04</t>
    </r>
  </si>
  <si>
    <r>
      <rPr>
        <b/>
        <sz val="10"/>
        <rFont val="Calibri"/>
        <family val="2"/>
        <scheme val="minor"/>
      </rPr>
      <t>2004-05</t>
    </r>
  </si>
  <si>
    <r>
      <rPr>
        <b/>
        <sz val="10"/>
        <rFont val="Calibri"/>
        <family val="2"/>
        <scheme val="minor"/>
      </rPr>
      <t>2005-06</t>
    </r>
  </si>
  <si>
    <r>
      <rPr>
        <b/>
        <sz val="10"/>
        <rFont val="Calibri"/>
        <family val="2"/>
        <scheme val="minor"/>
      </rPr>
      <t>2006-07</t>
    </r>
  </si>
  <si>
    <r>
      <rPr>
        <b/>
        <sz val="10"/>
        <rFont val="Calibri"/>
        <family val="2"/>
        <scheme val="minor"/>
      </rPr>
      <t>2007-08</t>
    </r>
  </si>
  <si>
    <r>
      <rPr>
        <b/>
        <sz val="10"/>
        <rFont val="Calibri"/>
        <family val="2"/>
        <scheme val="minor"/>
      </rPr>
      <t>2008-09</t>
    </r>
  </si>
  <si>
    <r>
      <rPr>
        <b/>
        <sz val="10"/>
        <rFont val="Calibri"/>
        <family val="2"/>
        <scheme val="minor"/>
      </rPr>
      <t>2009-10</t>
    </r>
  </si>
  <si>
    <r>
      <rPr>
        <b/>
        <sz val="10"/>
        <rFont val="Calibri"/>
        <family val="2"/>
        <scheme val="minor"/>
      </rPr>
      <t>2010-11</t>
    </r>
  </si>
  <si>
    <r>
      <rPr>
        <b/>
        <sz val="10"/>
        <rFont val="Calibri"/>
        <family val="2"/>
        <scheme val="minor"/>
      </rPr>
      <t>2011-12</t>
    </r>
  </si>
  <si>
    <r>
      <rPr>
        <b/>
        <sz val="10"/>
        <rFont val="Calibri"/>
        <family val="2"/>
        <scheme val="minor"/>
      </rPr>
      <t>2012-13</t>
    </r>
  </si>
  <si>
    <r>
      <rPr>
        <b/>
        <sz val="10"/>
        <rFont val="Calibri"/>
        <family val="2"/>
        <scheme val="minor"/>
      </rPr>
      <t>2013-14</t>
    </r>
  </si>
  <si>
    <r>
      <rPr>
        <b/>
        <sz val="10"/>
        <rFont val="Calibri"/>
        <family val="2"/>
        <scheme val="minor"/>
      </rPr>
      <t>2014-15</t>
    </r>
  </si>
  <si>
    <r>
      <rPr>
        <b/>
        <sz val="10"/>
        <rFont val="Calibri"/>
        <family val="2"/>
        <scheme val="minor"/>
      </rPr>
      <t>2015-16</t>
    </r>
  </si>
  <si>
    <r>
      <rPr>
        <b/>
        <sz val="10"/>
        <rFont val="Calibri"/>
        <family val="2"/>
        <scheme val="minor"/>
      </rPr>
      <t>2016-17</t>
    </r>
  </si>
  <si>
    <r>
      <rPr>
        <b/>
        <sz val="10"/>
        <rFont val="Calibri"/>
        <family val="2"/>
        <scheme val="minor"/>
      </rPr>
      <t>2017-18</t>
    </r>
  </si>
  <si>
    <r>
      <rPr>
        <b/>
        <sz val="10"/>
        <rFont val="Calibri"/>
        <family val="2"/>
        <scheme val="minor"/>
      </rPr>
      <t>2018-19</t>
    </r>
  </si>
  <si>
    <r>
      <rPr>
        <b/>
        <sz val="10"/>
        <rFont val="Calibri"/>
        <family val="2"/>
        <scheme val="minor"/>
      </rPr>
      <t>2019-20</t>
    </r>
  </si>
  <si>
    <r>
      <rPr>
        <b/>
        <sz val="10"/>
        <rFont val="Calibri"/>
        <family val="2"/>
        <scheme val="minor"/>
      </rPr>
      <t>2020-21</t>
    </r>
  </si>
  <si>
    <r>
      <rPr>
        <b/>
        <sz val="10"/>
        <rFont val="Calibri"/>
        <family val="2"/>
        <scheme val="minor"/>
      </rPr>
      <t>2021-22</t>
    </r>
  </si>
  <si>
    <r>
      <rPr>
        <b/>
        <sz val="10"/>
        <rFont val="Calibri"/>
        <family val="2"/>
        <scheme val="minor"/>
      </rPr>
      <t>2022-23</t>
    </r>
  </si>
  <si>
    <r>
      <rPr>
        <b/>
        <sz val="10"/>
        <rFont val="Calibri"/>
        <family val="2"/>
        <scheme val="minor"/>
      </rPr>
      <t>2023-24</t>
    </r>
  </si>
  <si>
    <r>
      <rPr>
        <b/>
        <sz val="10"/>
        <rFont val="Calibri"/>
        <family val="2"/>
        <scheme val="minor"/>
      </rPr>
      <t>2024-25</t>
    </r>
  </si>
  <si>
    <r>
      <rPr>
        <b/>
        <sz val="10"/>
        <rFont val="Calibri"/>
        <family val="2"/>
        <scheme val="minor"/>
      </rPr>
      <t>2025-26</t>
    </r>
  </si>
  <si>
    <r>
      <rPr>
        <b/>
        <sz val="10"/>
        <rFont val="Calibri"/>
        <family val="2"/>
        <scheme val="minor"/>
      </rPr>
      <t>2026-27</t>
    </r>
  </si>
  <si>
    <r>
      <rPr>
        <b/>
        <sz val="10"/>
        <rFont val="Calibri"/>
        <family val="2"/>
        <scheme val="minor"/>
      </rPr>
      <t>2027-28</t>
    </r>
  </si>
  <si>
    <r>
      <rPr>
        <b/>
        <sz val="10"/>
        <rFont val="Calibri"/>
        <family val="2"/>
        <scheme val="minor"/>
      </rPr>
      <t>2028-29</t>
    </r>
  </si>
  <si>
    <r>
      <rPr>
        <b/>
        <sz val="10"/>
        <rFont val="Calibri"/>
        <family val="2"/>
        <scheme val="minor"/>
      </rPr>
      <t>2029-30</t>
    </r>
  </si>
  <si>
    <r>
      <rPr>
        <b/>
        <sz val="10"/>
        <rFont val="Calibri"/>
        <family val="2"/>
        <scheme val="minor"/>
      </rPr>
      <t>2030-31</t>
    </r>
  </si>
  <si>
    <r>
      <rPr>
        <b/>
        <sz val="10"/>
        <rFont val="Calibri"/>
        <family val="2"/>
        <scheme val="minor"/>
      </rPr>
      <t>2031-32</t>
    </r>
  </si>
  <si>
    <r>
      <rPr>
        <b/>
        <sz val="10"/>
        <rFont val="Calibri"/>
        <family val="2"/>
        <scheme val="minor"/>
      </rPr>
      <t>2032-33</t>
    </r>
  </si>
  <si>
    <r>
      <rPr>
        <b/>
        <sz val="10"/>
        <rFont val="Calibri"/>
        <family val="2"/>
        <scheme val="minor"/>
      </rPr>
      <t>2033-34</t>
    </r>
  </si>
  <si>
    <r>
      <rPr>
        <b/>
        <sz val="10"/>
        <rFont val="Calibri"/>
        <family val="2"/>
        <scheme val="minor"/>
      </rPr>
      <t>2034-35</t>
    </r>
  </si>
  <si>
    <r>
      <rPr>
        <b/>
        <sz val="10"/>
        <rFont val="Calibri"/>
        <family val="2"/>
        <scheme val="minor"/>
      </rPr>
      <t>2035-36</t>
    </r>
  </si>
  <si>
    <r>
      <rPr>
        <b/>
        <sz val="10"/>
        <rFont val="Calibri"/>
        <family val="2"/>
        <scheme val="minor"/>
      </rPr>
      <t>2036-37</t>
    </r>
  </si>
  <si>
    <r>
      <rPr>
        <b/>
        <sz val="10"/>
        <rFont val="Calibri"/>
        <family val="2"/>
        <scheme val="minor"/>
      </rPr>
      <t>2037-38</t>
    </r>
  </si>
  <si>
    <r>
      <rPr>
        <b/>
        <sz val="10"/>
        <rFont val="Calibri"/>
        <family val="2"/>
        <scheme val="minor"/>
      </rPr>
      <t>2038-39</t>
    </r>
  </si>
  <si>
    <r>
      <rPr>
        <b/>
        <sz val="10"/>
        <rFont val="Calibri"/>
        <family val="2"/>
        <scheme val="minor"/>
      </rPr>
      <t>2039-40</t>
    </r>
  </si>
  <si>
    <r>
      <rPr>
        <sz val="10"/>
        <rFont val="Calibri"/>
        <family val="2"/>
        <scheme val="minor"/>
      </rPr>
      <t>Table updated through August 2013</t>
    </r>
  </si>
  <si>
    <r>
      <rPr>
        <sz val="10"/>
        <rFont val="Calibri"/>
        <family val="2"/>
        <scheme val="minor"/>
      </rPr>
      <t>Electric Vehicle Sales before August 2013 included in Residential and Commercial Sales</t>
    </r>
  </si>
  <si>
    <t>POWER REVENUE FUND</t>
  </si>
  <si>
    <t>Fiscal Year</t>
  </si>
  <si>
    <t>Avg Unit Charge ($/kWh)</t>
  </si>
  <si>
    <t>2004-05</t>
  </si>
  <si>
    <t>2005-06</t>
  </si>
  <si>
    <t>2006-07</t>
  </si>
  <si>
    <t>2007-08</t>
  </si>
  <si>
    <t>2008-09</t>
  </si>
  <si>
    <t>2009-10</t>
  </si>
  <si>
    <t>2010-11</t>
  </si>
  <si>
    <t>2011-12</t>
  </si>
  <si>
    <t>2012-13</t>
  </si>
  <si>
    <t>2013-14</t>
  </si>
  <si>
    <t>Source: 10-year Receipts  Appropriations Schedule_Matrix_103113.xlsx</t>
  </si>
  <si>
    <t>Normalized NEL (82%, MWh)</t>
  </si>
  <si>
    <t>Total Sales (30 day shift, MWh)</t>
  </si>
  <si>
    <t>Actual NEL (MWh)</t>
  </si>
  <si>
    <t>Total Sales (MWh)</t>
  </si>
  <si>
    <t>one month shift</t>
  </si>
  <si>
    <t>ECA</t>
  </si>
  <si>
    <t>VEA</t>
  </si>
  <si>
    <t>CRPSEA</t>
  </si>
  <si>
    <t>VRPSEA</t>
  </si>
  <si>
    <t>ESA</t>
  </si>
  <si>
    <t>RCA</t>
  </si>
  <si>
    <t>IRCA</t>
  </si>
  <si>
    <t>July 2012</t>
  </si>
  <si>
    <t>TRAFFIC</t>
  </si>
  <si>
    <t>August 2012</t>
  </si>
  <si>
    <t>September 2012</t>
  </si>
  <si>
    <t>October 2012</t>
  </si>
  <si>
    <t>November 2012</t>
  </si>
  <si>
    <t>December 2012</t>
  </si>
  <si>
    <t>January 2013</t>
  </si>
  <si>
    <t>February 2013</t>
  </si>
  <si>
    <t>March 2013</t>
  </si>
  <si>
    <t>April 2013</t>
  </si>
  <si>
    <t>May 2013</t>
  </si>
  <si>
    <t>June 2013</t>
  </si>
  <si>
    <t>`</t>
  </si>
  <si>
    <t>est</t>
  </si>
  <si>
    <t>act</t>
  </si>
  <si>
    <t>Rate Code</t>
  </si>
  <si>
    <t>FY 2012-13</t>
  </si>
  <si>
    <t>Monthly Accts</t>
  </si>
  <si>
    <t>Avg Demand (Avg. kWh/mo over 12 mo)</t>
  </si>
  <si>
    <t>Avg of Last 12 months</t>
  </si>
  <si>
    <t>Monthly Revenues</t>
  </si>
  <si>
    <t>FY12-13 Avg</t>
  </si>
  <si>
    <t>rev by class detail</t>
  </si>
  <si>
    <t>delta</t>
  </si>
  <si>
    <t>Service Charge ($/mo)</t>
  </si>
  <si>
    <t>VEA ($/kWh): Variable Energy Adjustment (cost of fuel, decoupling from energy efficiency impact)</t>
  </si>
  <si>
    <t>City of LA Utility Tax (% of Subtotal Electric Charges)</t>
  </si>
  <si>
    <t>State Energy Surcharge ($/kWh)</t>
  </si>
  <si>
    <t>Base Period (BP)</t>
  </si>
  <si>
    <t>Incremental Ordinance Unit Rate Elements (2012 add-on to capped rates)</t>
  </si>
  <si>
    <t>Capped Ordinance Unit Rate Elements (2009 base rates)</t>
  </si>
  <si>
    <t>High Peak (HP)</t>
  </si>
  <si>
    <t>Low (shoulder) Peak (LP)</t>
  </si>
  <si>
    <t xml:space="preserve">Subtotal </t>
  </si>
  <si>
    <t>Subtotal</t>
  </si>
  <si>
    <t>Facilities Charge ($/kW, for highest demand in 12 mo., min = 4 kW)</t>
  </si>
  <si>
    <t>Schedule A-1 A or B rates are applicable to general service customers with recent demand below 30kW.</t>
  </si>
  <si>
    <t>ESA ($/kW): Energy Subsidy Adjustment (senior, disabled, low income etc.)</t>
  </si>
  <si>
    <t>The Facilities and Energy charge includes rates from both the 2009 and the 2012 ordinances.</t>
  </si>
  <si>
    <t>Energy-based Surcharges ($/kWh)</t>
  </si>
  <si>
    <t>Schedule A-2 rates are applicable to Medium Commercial customers of DWP's 4.8kV system with recent demand of at least 30kW. As of the 2012 Ordinance the A-2A rates were eliminated; only A-2B rates are listed.</t>
  </si>
  <si>
    <t>Facilities Charge ($/kW, for highest demand in 12 mo., min = 30 kW)</t>
  </si>
  <si>
    <t>Demand-based Surcharges ($/kW)</t>
  </si>
  <si>
    <t>The customer power factor is based on rolling 13 mo rolling rachet calculation</t>
  </si>
  <si>
    <t>0.995 - 1.000 (flat)</t>
  </si>
  <si>
    <t>Year-round</t>
  </si>
  <si>
    <t>Rate Effective</t>
  </si>
  <si>
    <t>2/93 - 6/09</t>
  </si>
  <si>
    <t>Annual Season</t>
  </si>
  <si>
    <t xml:space="preserve">High Peak </t>
  </si>
  <si>
    <t>Low Peak</t>
  </si>
  <si>
    <t>Daily Demand Periods</t>
  </si>
  <si>
    <t>Low  Season</t>
  </si>
  <si>
    <t>Customer Power Factor Range (highly variable to flat)</t>
  </si>
  <si>
    <t xml:space="preserve">Schedule A-3 rates are applicable to Large Commercial and Industrial customers of DWP's 34.5kV system with recent demand of at least 30kW. </t>
  </si>
  <si>
    <t>11/11/12 - 6/13</t>
  </si>
  <si>
    <t>7/09 - 11/10/12</t>
  </si>
  <si>
    <t>Combined Energy Charges ($/kWh)</t>
  </si>
  <si>
    <t>Combined Energy Charge Monthly Change</t>
  </si>
  <si>
    <t>Combined Energy Charge Annual Change</t>
  </si>
  <si>
    <t>Monthly Revenues by Class</t>
  </si>
  <si>
    <t>Demand (kWh/mo) by Class</t>
  </si>
  <si>
    <t>Share</t>
  </si>
  <si>
    <t>Sale of electric energy ($ Million)</t>
  </si>
  <si>
    <t>Total Customer Sales (GWh)</t>
  </si>
  <si>
    <t>Low Peak Period: M-F 10AM - 1PM &amp; 5PM - 8PM;  High Peak Period: M-F 1PM - 5PM; Base Period is all other times.</t>
  </si>
  <si>
    <t>ECA ($/kWh): Energy Cost Adjustment (for cost variations in fuel etc.)</t>
  </si>
  <si>
    <t>RCA ($/kW): Reliability Cost Adjustment (cap investments in dist/trans, gen etc.)</t>
  </si>
  <si>
    <t>CRPSEA ($/kWh): Capped Renewable Portfolio Standard Energy Adjustment (costs of RPS O&amp;M, debt etc.)</t>
  </si>
  <si>
    <t>VRPSEA ($/kWh): Variable Renewable Portfolio Standard Energy Adjustment (costs of RPS market etc.)</t>
  </si>
  <si>
    <t>IRCA ($/kW): Incremental Reliability Cost Adjustment for PRP costs (Power Reliability Prog O&amp;M and debt etc.)</t>
  </si>
  <si>
    <t>Demand Charges ($/kW, current billing period)</t>
  </si>
  <si>
    <t>Annual Seasons for Demand Charges</t>
  </si>
  <si>
    <t>Share of Accts</t>
  </si>
  <si>
    <t>NA</t>
  </si>
  <si>
    <t>Share of Demand</t>
  </si>
  <si>
    <t>Residential Multi-family R3 Unit Power Rates (common areas)</t>
  </si>
  <si>
    <t>Evaluated</t>
  </si>
  <si>
    <t>City Utility Tax</t>
  </si>
  <si>
    <t>State Energy Surcharge</t>
  </si>
  <si>
    <t>Total Electric Charge</t>
  </si>
  <si>
    <t>Total Use</t>
  </si>
  <si>
    <t>Total Bill</t>
  </si>
  <si>
    <t>Total Days</t>
  </si>
  <si>
    <t>Highest Demand in 12 Months (kW)</t>
  </si>
  <si>
    <t>Subtotal Electric Charges</t>
  </si>
  <si>
    <t>x</t>
  </si>
  <si>
    <t>2. Enter Service Charge and Highest Demand in12 Months for primary month only, but Total Energy Used by Billing Month (spread energy proportionally by days per month)</t>
  </si>
  <si>
    <t>Small Commercial A1-B Time of Use (TOU) Charges</t>
  </si>
  <si>
    <t>Calculation of A1-B (time of use) Customer Bill</t>
  </si>
  <si>
    <t>Billing Period: 11/3/14 to 12/5/14</t>
  </si>
  <si>
    <t>High Peak</t>
  </si>
  <si>
    <t>Low (shoulder) Peak</t>
  </si>
  <si>
    <t>Base Period</t>
  </si>
  <si>
    <t>1. Days per month in billing Period (First/Second/Last Month)</t>
  </si>
  <si>
    <t>Total Energy Used</t>
  </si>
  <si>
    <t xml:space="preserve">Seasonal Energy Charge ($/kWh by TOU) </t>
  </si>
  <si>
    <t>Demand Charges ($/kW, by season)</t>
  </si>
  <si>
    <t>Demand-based Charges ($/kW)</t>
  </si>
  <si>
    <t>Service Charges (based on 1 billing period)</t>
  </si>
  <si>
    <t>Demand Charges  (based on 1 billing period)</t>
  </si>
  <si>
    <t>Energy Charges</t>
  </si>
  <si>
    <t>Low Peak (LP)</t>
  </si>
  <si>
    <t>Low  Peak (LP)</t>
  </si>
  <si>
    <t>Energy Charges ($/kWh, by TOU)</t>
  </si>
  <si>
    <t>Demand Charges ($/kW, year-round)</t>
  </si>
  <si>
    <t>2. Enter Service Charge and Demands for primary month only, but Total Energy Used by Billing Month (spread energy proportionally by days per month)</t>
  </si>
  <si>
    <t>High Peak Demand (kW)</t>
  </si>
  <si>
    <t>Low Peak Demand (kW)</t>
  </si>
  <si>
    <t>Base Demand (kW)</t>
  </si>
  <si>
    <t>High Peak Period</t>
  </si>
  <si>
    <t>Low Peak Perod</t>
  </si>
  <si>
    <t>Base Peak Period</t>
  </si>
  <si>
    <t>Energy Used, by TOU and Billing Month (kWh)</t>
  </si>
  <si>
    <t>Reactive charges for Median Commercial Customer Rates A3B ($/kVarh)</t>
  </si>
  <si>
    <t>Large Commercial/Industrial A3A Rates with Unmetered Reactive Rates</t>
  </si>
  <si>
    <t>Current Rates</t>
  </si>
  <si>
    <t xml:space="preserve">Past Rates </t>
  </si>
  <si>
    <t>Calculation of A3-A TOU - KVAR Metered Customer Bill</t>
  </si>
  <si>
    <t>Reactive Power Demands, by TOU and Billing Month (kVarh)</t>
  </si>
  <si>
    <t>High Peak Reactive</t>
  </si>
  <si>
    <t>Low Peak Reactive</t>
  </si>
  <si>
    <t>Base Reactive</t>
  </si>
  <si>
    <t>Reactive Power Rates ($/kVarh)</t>
  </si>
  <si>
    <t>Unique Customer Ractive Power Factor (% over past 12 months)</t>
  </si>
  <si>
    <t>a. The customer power factor is based on rolling 12 mo rolling rachet calculation</t>
  </si>
  <si>
    <t>Facility Charge  (based on max of 12 months w/ 4 kW min)</t>
  </si>
  <si>
    <t>Facilities Charge ($/kW)</t>
  </si>
  <si>
    <t>Total Demand Rate</t>
  </si>
  <si>
    <t>Subtotal Surcharges</t>
  </si>
  <si>
    <t>Facility Charge  (for highest demand in 12 mo., min = 30 kW)</t>
  </si>
  <si>
    <t>Max Demand (kW, in 12 mo., min = 30 kW)</t>
  </si>
  <si>
    <t>Billing Period: 11/21/14 to 12/23/14</t>
  </si>
  <si>
    <t>Demand Charges  (max of last 12 months)</t>
  </si>
  <si>
    <t>Reactive Power Charges</t>
  </si>
  <si>
    <t xml:space="preserve">Tier 1 </t>
  </si>
  <si>
    <t>Tier 2</t>
  </si>
  <si>
    <t>Tier 3</t>
  </si>
  <si>
    <t>Subtotal Capped Ordinance Elements</t>
  </si>
  <si>
    <t>R1A Service Charge</t>
  </si>
  <si>
    <t>Tier 3 Billing Rate</t>
  </si>
  <si>
    <t>Tier 2 Billing Rate</t>
  </si>
  <si>
    <t>Tier 1 Billing Rate</t>
  </si>
  <si>
    <t>Quarterly Adjustments</t>
  </si>
  <si>
    <t>Capped Surcharges</t>
  </si>
  <si>
    <t>Residential R-1 A Power Customer Zones by Zip Code</t>
  </si>
  <si>
    <t>Zone 1 Zip Codes</t>
  </si>
  <si>
    <t>Zone 2 Zip Codes</t>
  </si>
  <si>
    <t>Est. Bill Freq. (mo, est)</t>
  </si>
  <si>
    <t>Cummulative bills</t>
  </si>
  <si>
    <t>Demand</t>
  </si>
  <si>
    <t>Cumm. Bill Freq. (mo, est)</t>
  </si>
  <si>
    <t>Cumm. Demand (kWh/mo)</t>
  </si>
  <si>
    <t>Allocations</t>
  </si>
  <si>
    <t>NEL versus Demands</t>
  </si>
  <si>
    <r>
      <rPr>
        <b/>
        <sz val="14"/>
        <rFont val="Calibri"/>
        <family val="2"/>
        <scheme val="minor"/>
      </rPr>
      <t>NET ELECTRICITY SALES BY CUSTOMER CLASS AND SYSTEM PEAK DEMAND WITH REGULATORY IMPACTS</t>
    </r>
  </si>
  <si>
    <t>FY 2012-13 Demand (kWh)</t>
  </si>
  <si>
    <t>FY 2012-13  Rates vs. Revenues</t>
  </si>
  <si>
    <t>Data represents RES FY14 95% of total</t>
  </si>
  <si>
    <t>Middle</t>
  </si>
  <si>
    <t>FY 2012-13 Avg. Accounts</t>
  </si>
  <si>
    <t>Low ($/kWh)</t>
  </si>
  <si>
    <t>Mid ($/kWh)</t>
  </si>
  <si>
    <t>High ($/kWh)</t>
  </si>
  <si>
    <t>FY 2012-13 Revenues (a)</t>
  </si>
  <si>
    <t>FY 2012-13 Sales (a)</t>
  </si>
  <si>
    <t>a. Values are presumed to exclude city and state utility taxes.</t>
  </si>
  <si>
    <t>Bad Debt</t>
  </si>
  <si>
    <t>Total Calc Revenues</t>
  </si>
  <si>
    <t>Total Accts</t>
  </si>
  <si>
    <t>Delta on Rev Act v. Est</t>
  </si>
  <si>
    <t>XCD: EXPERIMENTAL CONTRACT DEMAND SERVICE, PRIMARY SERVICE (4.8KV &amp; 34.5 KV)</t>
  </si>
  <si>
    <t>Annual Revenues ($ million)</t>
  </si>
  <si>
    <t xml:space="preserve">Energy Revenues (% of calc revs): </t>
  </si>
  <si>
    <t>Avg Fac/Svc/Flat/Credit Chg ($/mo-acct)</t>
  </si>
  <si>
    <t>Avg Demand (kWh/ acct-day)</t>
  </si>
  <si>
    <t xml:space="preserve">Avg. Energy Rate Schedule </t>
  </si>
  <si>
    <t>Est Energy Sales in Tiers (% of Total)</t>
  </si>
  <si>
    <t>Restated:</t>
  </si>
  <si>
    <t>Avg Rate ($/kWh, excd flat chg)</t>
  </si>
  <si>
    <t>IRCA: Incremental Reliability Cost Adjustment for PRP costs (provision R)</t>
  </si>
  <si>
    <t>Energy Base Rates ($ per KWh)</t>
  </si>
  <si>
    <t>LOW INCOME (R1D)</t>
  </si>
  <si>
    <t>LIFELINE (R1E)</t>
  </si>
  <si>
    <t>R1A (Res Std)</t>
  </si>
  <si>
    <t>Power Access Charge ($/month)</t>
  </si>
  <si>
    <t>Hi</t>
  </si>
  <si>
    <t>Lo</t>
  </si>
  <si>
    <t>Zone 1: Tier 1 Block is the first 350 kWh per month, Tier 2 Block is the Next 700 kWh, Tier 3 is greater than 1050 kWh</t>
  </si>
  <si>
    <t>Zone 2: Tier 1 Block is the first 500 kWh per month, Tier 2 Block is the Next 1,000 kWh, Tier 3 is greater than 1500 kWh</t>
  </si>
  <si>
    <t>Access Charge Tier 2</t>
  </si>
  <si>
    <t>Access Charge Tier 1</t>
  </si>
  <si>
    <t>Access Charge Tier 3</t>
  </si>
  <si>
    <t>Incremental Values for line Chart</t>
  </si>
  <si>
    <t>Incremental Values for bar Chart</t>
  </si>
  <si>
    <t>Tier 3 Billing Rate (seasonal)</t>
  </si>
  <si>
    <t>Customer Class</t>
  </si>
  <si>
    <t xml:space="preserve">Residential R1 </t>
  </si>
  <si>
    <t>Tier 1</t>
  </si>
  <si>
    <t>Fixed  Access Charges ($/month)</t>
  </si>
  <si>
    <t>Service Charge ($/month)</t>
  </si>
  <si>
    <t>Medium Commercial A2-B</t>
  </si>
  <si>
    <t>Energy Rate ($/kWh)</t>
  </si>
  <si>
    <t xml:space="preserve">Proposed versus Current (March 2016) Rates </t>
  </si>
  <si>
    <t>$</t>
  </si>
  <si>
    <t>Percentage</t>
  </si>
  <si>
    <t>March 2016 to March 2017 Change</t>
  </si>
  <si>
    <t>July 2015 to July 2016 Change</t>
  </si>
  <si>
    <t>Current to 1 Year Change</t>
  </si>
  <si>
    <t>July 2015 to July 2017 Change</t>
  </si>
  <si>
    <t>One Yr Change from 7/15</t>
  </si>
  <si>
    <t>Two Yr Change from 7/15</t>
  </si>
  <si>
    <t>Three Yr Change from 7/15</t>
  </si>
  <si>
    <t>March 2016 to March 2018 Change</t>
  </si>
  <si>
    <t>Current to Year 2 Change</t>
  </si>
  <si>
    <t>Current to Year 3 Change</t>
  </si>
  <si>
    <t>Four Yr Change from 7/15</t>
  </si>
  <si>
    <t>March 2016 to March 2019 Change</t>
  </si>
  <si>
    <t>July 2015 to July 2018 Change</t>
  </si>
  <si>
    <t>July 2015 to July 2019 Change</t>
  </si>
  <si>
    <t>Current to Year 4 Change</t>
  </si>
  <si>
    <t>March 2016 to March 2020 Change</t>
  </si>
  <si>
    <t>Both Programs: Reduction to Tiered Rate ($/kWh by exclusion of ESA &amp; RCA)</t>
  </si>
  <si>
    <t>Monthly household bill is for 500kWh in Zone 1, with a Tier 1 access charge.</t>
  </si>
  <si>
    <t>One Yr Change from 10/15</t>
  </si>
  <si>
    <t>Oct 2015 to Oct 2016 Change</t>
  </si>
  <si>
    <t>Two Yr Change from 10/15</t>
  </si>
  <si>
    <t>Oct 2015 to Oct 2017 Change</t>
  </si>
  <si>
    <t>Three Yr Change from 10/15</t>
  </si>
  <si>
    <t>Oct 2015 to Oct 2018 Change</t>
  </si>
  <si>
    <t>Four Yr Change from 10/15</t>
  </si>
  <si>
    <t>Oct 2015 to Oct 2019 Change</t>
  </si>
  <si>
    <t>%</t>
  </si>
  <si>
    <t>Year to Year Change in Monthly Household Bill</t>
  </si>
  <si>
    <t>Zones define Tiered Rate Shift Points for individual customers; OV customers are Zone 2. Refer to rate schedule for unit rates in each block.</t>
  </si>
  <si>
    <t>Rate Type</t>
  </si>
  <si>
    <t>Household Bill</t>
  </si>
  <si>
    <t>Capped 2010 Ordinance Unit Rate Adjustments ($/kWh)</t>
  </si>
  <si>
    <t>RCA: Reliability Cost Adjustment (provision L aka CRCAF)</t>
  </si>
  <si>
    <t>ECA: Energy Cost Adjustment (provision G, aka CECAF)</t>
  </si>
  <si>
    <t>RCA: 2010 Ord. Capped Reliability Cost Adjustment</t>
  </si>
  <si>
    <t>ESA: 2010 Ord. Capped Energy Subsidy Adjustment</t>
  </si>
  <si>
    <t>Total Service Charge ($/mo)</t>
  </si>
  <si>
    <t>Total Facilities Charge ($/kW)</t>
  </si>
  <si>
    <t>Capped 2010 Ordinance</t>
  </si>
  <si>
    <t>Incremental 2015 Ordinance</t>
  </si>
  <si>
    <t>Incremental Ordinances</t>
  </si>
  <si>
    <t>IRCA: Incremental Reliability Cost Adjustment</t>
  </si>
  <si>
    <t>Total Demand Rate ($/kW)</t>
  </si>
  <si>
    <t>Subtotal Incremental Ordinance Elements</t>
  </si>
  <si>
    <t>Uniform Rates without Seasonal Adjustments</t>
  </si>
  <si>
    <t>Incremental Ordinance Unit Rate Adjustments ($/kWh)</t>
  </si>
  <si>
    <t>Energy Charge Capped in Nov 2010 Ordinance  ($/kWh)</t>
  </si>
  <si>
    <t>Energy Charge Incremental Ordinance Rate A/D/E Std Svc Energy Chg ($/kWh)</t>
  </si>
  <si>
    <t>Subtotal Energy Charges ($/kWh)</t>
  </si>
  <si>
    <t>Lifeline Account Capped Ord Credit (R1E Rate 6, $/mo w/ min chg $2/mo)</t>
  </si>
  <si>
    <t>Low Income Account Capped Ord Credit (R1D Rate 86, $/mo)</t>
  </si>
  <si>
    <t>Energy Charges ($/kWh)</t>
  </si>
  <si>
    <t xml:space="preserve">Capped in Nov 2010 Ordinance </t>
  </si>
  <si>
    <t xml:space="preserve">Incremental Ordinance </t>
  </si>
  <si>
    <t>Subtotal Energy Charge</t>
  </si>
  <si>
    <t>Subtotal Adjustments</t>
  </si>
  <si>
    <t>Grand Total Residential R1 Energy Rates ($/kWh)</t>
  </si>
  <si>
    <t>Grand Total Energy Charge ($kWh)</t>
  </si>
  <si>
    <t>Typical 1,000 kWh/mo A1-A Customer Bill with 12kW max charge</t>
  </si>
  <si>
    <t>Summary of Small Commercial A1-A Customer Charges</t>
  </si>
  <si>
    <t>Low Season Jan to Mar-16</t>
  </si>
  <si>
    <t>Low Season Jan to Mar-17</t>
  </si>
  <si>
    <t>Low Season Jan to Mar-18</t>
  </si>
  <si>
    <t>Low Season Jan to Mar-19</t>
  </si>
  <si>
    <t>Low Season Jan to Mar-20</t>
  </si>
  <si>
    <t>January 2016 to January 2017 Change</t>
  </si>
  <si>
    <t>January 2016 to January 2018 Change</t>
  </si>
  <si>
    <t>January 2016 to January 2019 Change</t>
  </si>
  <si>
    <t>January 2016 to January 2020 Change</t>
  </si>
  <si>
    <t>R1A Capped Ord Minimum Energy Charge (plus Adj Chgs, $/mo)</t>
  </si>
  <si>
    <t>Max Energy Use for Minimum Charge (kWh/mo)</t>
  </si>
  <si>
    <t>c</t>
  </si>
  <si>
    <t>Maximum Energy Charge for ECA/ESA/RCA to add to Min Charge ($/mo)</t>
  </si>
  <si>
    <t>Minimum Energy Charge Rate (Capped Ord Adj. Chgs: ECA +ESA + RCA, $/kWh)</t>
  </si>
  <si>
    <t xml:space="preserve"> </t>
  </si>
  <si>
    <t>Proposed Rates: One Year Change from Current Rates</t>
  </si>
  <si>
    <t>Low Season Oct to Dec-15</t>
  </si>
  <si>
    <t>Low Season Oct to Dec-16</t>
  </si>
  <si>
    <t>Low Season Oct to Dec-17</t>
  </si>
  <si>
    <t>Low Season Oct to Dec-18</t>
  </si>
  <si>
    <t>Low Season Oct to Dec-19</t>
  </si>
  <si>
    <t>High Season Jul to Sep-16</t>
  </si>
  <si>
    <t>High Season Jul to Sep-15</t>
  </si>
  <si>
    <t>Jul 2015 to Jul 2016 Change</t>
  </si>
  <si>
    <t>Jul 2015 to Jul 2017 Change</t>
  </si>
  <si>
    <t>Jul 2015 to Jul 2018 Change</t>
  </si>
  <si>
    <t>Jul 2015 to Jul 2019 Change</t>
  </si>
  <si>
    <t>High Season Jul to Sep-17</t>
  </si>
  <si>
    <t>High Season Jul to Sep-18</t>
  </si>
  <si>
    <t>High Season Jul to Sep-19</t>
  </si>
  <si>
    <t>Proposed Rates: Two Year Change from Current Rates</t>
  </si>
  <si>
    <t>Proposed Rates: Three Year Change from Current Rates</t>
  </si>
  <si>
    <t>Proposed Rates: Four Year Change from Current Rates</t>
  </si>
  <si>
    <t>Proposed versus Current Residential R1 Rates and Bills</t>
  </si>
  <si>
    <t>none</t>
  </si>
  <si>
    <t>Service Charge (2010 Capped Ordinance, $/mo)</t>
  </si>
  <si>
    <t>Energy Charges (2010 Capped Ordinance, $/kWh, by TOU)</t>
  </si>
  <si>
    <t>Energy Charges (Incremental Ordinance, $/kWh, by TOU)</t>
  </si>
  <si>
    <t>Demand Surcharge ($/kW Prior 12 month max)</t>
  </si>
  <si>
    <t>Energy Rate &amp; Adjustments ($/kWh, by TOU)</t>
  </si>
  <si>
    <t xml:space="preserve">Hisorical &amp; Proposed Rates </t>
  </si>
  <si>
    <t>High Peak Energy Rate ($/kWh)</t>
  </si>
  <si>
    <t>Low  Peak Energy Rate ($/kWh)</t>
  </si>
  <si>
    <t>Base Period Energy Rate ($/kWh)</t>
  </si>
  <si>
    <t>High Season Peak Demand Charge ($/kW)</t>
  </si>
  <si>
    <t>Low Season Peak Demand Charge ($/kW)</t>
  </si>
  <si>
    <t>Fixed  Access Charge</t>
  </si>
  <si>
    <t>Household Bill (a)</t>
  </si>
  <si>
    <t>Typical 500 kWh/mo R1A Zone 2 Customer Bill</t>
  </si>
  <si>
    <t>Typical 350 kWh/mo R1A Zone 1 Customer Bill</t>
  </si>
  <si>
    <t>Running 12 mo changeTypical 350 kWh/mo R1A Zone 1 Customer Bill</t>
  </si>
  <si>
    <t>Running 12 mo changeTypical 500 kWh/mo R1A Zone 2 Customer Bill</t>
  </si>
  <si>
    <t>fy 19 to fy20</t>
  </si>
  <si>
    <t>fy15 to 16</t>
  </si>
  <si>
    <t>fy16 to 17</t>
  </si>
  <si>
    <t>fy17 to 18</t>
  </si>
  <si>
    <t>fy18 to 19</t>
  </si>
  <si>
    <t>500 kWh/mo R1A Zone 1 Customer Bill</t>
  </si>
  <si>
    <t>Residential Single Family</t>
  </si>
  <si>
    <t>Proj. Energy Eff. Prgm (GWh)</t>
  </si>
  <si>
    <t>Solar Roof Top</t>
  </si>
  <si>
    <t>FY 15-16 to FY19-20 is per 2015 rate case #143</t>
  </si>
  <si>
    <t>FYI</t>
  </si>
  <si>
    <t>2015 Rate Case Adjustment</t>
  </si>
  <si>
    <t>Zone 1</t>
  </si>
  <si>
    <t>Zone 2</t>
  </si>
  <si>
    <t>zone 1</t>
  </si>
  <si>
    <t>zone 2</t>
  </si>
  <si>
    <t>tier 1</t>
  </si>
  <si>
    <t>tier 2</t>
  </si>
  <si>
    <t>tier 3</t>
  </si>
  <si>
    <t>source: George email 14 jan 2016 (fy estimated)</t>
  </si>
  <si>
    <t>Highest tier billed in customer bill</t>
  </si>
  <si>
    <t>tier 3 (summer)</t>
  </si>
  <si>
    <t>avg kwh/cust-mo</t>
  </si>
  <si>
    <t>total</t>
  </si>
  <si>
    <t>energy billed in each tier</t>
  </si>
  <si>
    <t>adj</t>
  </si>
  <si>
    <t>custmers</t>
  </si>
  <si>
    <t>i</t>
  </si>
  <si>
    <t>VEA: (Increm) Variable Energy Adjustment (provision O)</t>
  </si>
  <si>
    <t>CRPSEA: (Increm) Capped Renewable Portfolio Standard Energy Adj (provision P)</t>
  </si>
  <si>
    <t>VRPSEA: (Increm) Variable Renewable Portfolio Standard Energy Adj (provision Q)</t>
  </si>
  <si>
    <t>START</t>
  </si>
  <si>
    <t>Capped Ordinance Unit Rate Elements (2010 base rates)</t>
  </si>
  <si>
    <t>Grand Total Energy Charge ($kWh, by TOU)</t>
  </si>
  <si>
    <t>Time of Use (TOU) Low Peak Period: M-F 10AM - 1PM &amp; 5PM - 8PM;  High Peak Period: M-F 1PM - 5PM; Base Period is all other times. High season is June through September.</t>
  </si>
  <si>
    <t>Base Period (BP, all other times)</t>
  </si>
  <si>
    <t>ESA: Energy Subsidy Adjustment (12 month max demand, provision H)</t>
  </si>
  <si>
    <t>High Peak (HP, $4.25/$9 lo/hi seas capped + increm)</t>
  </si>
  <si>
    <t>Low Peak (LP, $3.25 hi seas only capped no increm)</t>
  </si>
  <si>
    <t>Facilities Charge ($/kW, Prior 12 month max)</t>
  </si>
  <si>
    <t>Energy-based Adjustments ($/kWh, both Capped 2010 &amp; Incremental)</t>
  </si>
  <si>
    <t>Energy-based Adjustments ($/kWh, both Capped 2010 &amp; Increm, same as A1-A)</t>
  </si>
  <si>
    <t>Facilities Charge ( $/kW, using max value from prior 12 months)</t>
  </si>
  <si>
    <t>VRPSEA: (Increm) Variable Renewable Portfolio Std Energy Adj (provision Q)</t>
  </si>
  <si>
    <t>CRPSEA: (Increm) Capped Renewable Portfolio Std Energy Adj (provision P)</t>
  </si>
  <si>
    <t>Peak Charge (2010 Capped &amp; Increm Ord, Max demand in prior billing period)</t>
  </si>
  <si>
    <t>Fac Charge 2010 Capped ($5/kW) &amp; Increm Ord, $/kW, using max value from prior 12 mo)</t>
  </si>
  <si>
    <t>Energy Charge Adjustments ($/kWh, both Capped 2010 &amp; Increm, same as A1-A)</t>
  </si>
  <si>
    <t>Demand Charge Adjs (ESA, RCA, IRCA, Max demand from prior 12 mo w/ 30kW min)</t>
  </si>
  <si>
    <t>Demand Charge Adjs (ESA, RCA, IRCA, Max demand from prior 12 mo)</t>
  </si>
  <si>
    <t>Service Charge (2010 Capped Ord, $/mo)</t>
  </si>
  <si>
    <t>Total Facilities Charge</t>
  </si>
  <si>
    <t>Capped 2010 Ord. ECA, $/kWh)</t>
  </si>
  <si>
    <t>Total Energy Charges ($/kWh, by TOU)</t>
  </si>
  <si>
    <t>start</t>
  </si>
  <si>
    <t>Proposed Five Year Rates: Annual Average Changes</t>
  </si>
  <si>
    <t>Current Low Season March 2016</t>
  </si>
  <si>
    <t>Proposed High Season June 2020</t>
  </si>
  <si>
    <t>GT Change Across Seasons: March 2016 to June 2020</t>
  </si>
  <si>
    <t>Year     1</t>
  </si>
  <si>
    <t>Year     2</t>
  </si>
  <si>
    <t>Year     3</t>
  </si>
  <si>
    <t>Year     4</t>
  </si>
  <si>
    <t>Simple Average Change</t>
  </si>
  <si>
    <t>Compounded Average Change</t>
  </si>
  <si>
    <t>High Season Jul-Sep</t>
  </si>
  <si>
    <t>Low Season Oct-Dec</t>
  </si>
  <si>
    <t>Low Season Jan-Mar</t>
  </si>
  <si>
    <t>Household Bills</t>
  </si>
  <si>
    <t>$ per month</t>
  </si>
  <si>
    <t>$ per kWh</t>
  </si>
  <si>
    <t xml:space="preserve">Year to Year Change in Typical Bills </t>
  </si>
  <si>
    <t>kWh: kilowatt-hours. Seasonal power use allocations to each tier are not shown. The monthly household bill example is for 500kWh in Zone 2, with Tier 1 energy and access charges.</t>
  </si>
  <si>
    <t>kWh: kilowatt-hours. Seasonal power use allocations to each tier are not shown. The monthly household bill example has a blend of Tier 1 and 2 energy charges and a Tier 1 access charge.</t>
  </si>
  <si>
    <t>kWh: kilowatt-hours. Seasonal power use allocations to each tier are not shown. The monthly household bill example is for 350kWh in Zone 1, with Tier 1 energy and access charges.</t>
  </si>
  <si>
    <t>Large Commercial/Industrial A3-A KVAR Rates (34.5 kV,  &gt; 30kW  &lt;250kW) as of 5 Feb 16 from DWP</t>
  </si>
  <si>
    <t>Residential SFR R1 Unit Power Rates ( as of 5 Feb 16 from DWP)</t>
  </si>
  <si>
    <t>LADWP rates as of 5 February 2016</t>
  </si>
  <si>
    <t>Contents</t>
  </si>
  <si>
    <t>Power Bills Proposed vs. Current Sch. R1 Residential Rates for Cooler Zone 1 Bills with 350 kWh Monthly Demand</t>
  </si>
  <si>
    <t>Power Bills Proposed vs. Current Sch. R1 Residential Rates for Cooler Zone 1 Bills with 500 kWh Monthly Demand</t>
  </si>
  <si>
    <t>Power Bills Proposed vs. Current Sch. R1 Residential Rates for Warmer Zone 2 Bills with 500 kWh Monthly Demand</t>
  </si>
  <si>
    <t>Power Bills: Proposed vs. Current Sch. R1 Residential Rates for Cooler Zone 1 Bills with 350 kWh Monthly Demand</t>
  </si>
  <si>
    <t>Power Bills: Proposed vs. Current Sch. R1 Residential Rates for Cooler Zone 1 Bills with 500 kWh Monthly Demand</t>
  </si>
  <si>
    <t>Power Bills: Proposed vs. Current Sch. R1 Residential Rates for Warmer Zone 2 Bills with 500 kWh Monthly Demand</t>
  </si>
  <si>
    <t>Water Bills: Proposed vs. Current Sch. A Single Residential Rates for Cooler Zone 1 Bills</t>
  </si>
  <si>
    <t>Water Bills: Proposed vs. Current Sch. A Single Residential Rates for Medium Zone 2 Bills</t>
  </si>
  <si>
    <t>Water Bills: Proposed vs. Current Sch. A Single Residential Rates for Warmer Zone 3 Bills</t>
  </si>
  <si>
    <t>Residential Power Bills</t>
  </si>
  <si>
    <t>Residential Water Bills</t>
  </si>
  <si>
    <t>Demand-based Charges ($/kW, Max demand from prior 12 months, rev annually 7/1)</t>
  </si>
  <si>
    <t>IRCA Gen Serv: Incremental Reliability Cost Adjustment for PRP costs (provision R, rev annually 7/1)</t>
  </si>
  <si>
    <t>High Season (jun-Oct)</t>
  </si>
  <si>
    <t>Low  Season (Nov-Sep)</t>
  </si>
  <si>
    <t>7/13 - 5/30/16</t>
  </si>
  <si>
    <t>Effective 7/13 -  9/2016</t>
  </si>
  <si>
    <t>Subtotal Energy Charges (Incremental Ordinance, $/kWh, by TOU)</t>
  </si>
  <si>
    <t>Subtotal Energy Charges ($/kWh, by TOU)</t>
  </si>
  <si>
    <t>PF charges for Large Commercial/Industrial Customer Metered Rates A3A ($/kVarh)</t>
  </si>
  <si>
    <t>Unmetered Reactive Energy Charges ($/kWh, Applicable for customer demands greater than 250kW in last 12 months)</t>
  </si>
  <si>
    <t>Unmetered Reactive Energy Charges ($/kWh, Applicable for customer demands greater than 250kW in last 12 months. If acct has reactive metering then see the Power Factor chart)</t>
  </si>
  <si>
    <t>High Season: June through September</t>
  </si>
  <si>
    <t>Low Season: October through May</t>
  </si>
  <si>
    <t>High Peak Period: 1PM-5PM M-F</t>
  </si>
  <si>
    <t>Low Peak Period: 10AM-1PM M-F; 5PM-8PM M-F</t>
  </si>
  <si>
    <t>Base Period: 8PM-10AM M-F; All Day S-S</t>
  </si>
  <si>
    <t>High Power Demand Periods and Seasons</t>
  </si>
  <si>
    <t>Tier 1 Actual Billing Rate</t>
  </si>
  <si>
    <t>Tier 3 Actual Billing Rate (seasonal)</t>
  </si>
  <si>
    <t>Tier 1 Rate Case</t>
  </si>
  <si>
    <t>Tier 2 Rate Case</t>
  </si>
  <si>
    <t>Tier 3 Rate Case</t>
  </si>
  <si>
    <t>Tier 2 Actual Billing Rate</t>
  </si>
  <si>
    <t>Grand Total Residential R1 Energy Rates ($/kWh) Residential SFR R1 Unit Power Rates ( as of 5 Feb 16 from DWP)</t>
  </si>
  <si>
    <t>R1A Rate Case Service Charge</t>
  </si>
  <si>
    <t>R1A Rate Case Capped Ord Minimum Energy Charge (plus Adj Chgs, $/mo)</t>
  </si>
  <si>
    <t>Rate Case Max Energy Use for Minimum Charge (kWh/mo)</t>
  </si>
  <si>
    <t>MinEnergy Charge Rate Case (Capped Ord Adj. Chgs: ECA +ESA + RCA, $/kWh)</t>
  </si>
  <si>
    <t>Max Energy Charge Rate Case for ECA/ESA/RCA to add to Min Charge ($/mo)</t>
  </si>
  <si>
    <t>City of LA Utility Tax Rate Case (% of Subtotal Electric Charges)</t>
  </si>
  <si>
    <t>State Energy Surcharge Rate Case ($/kWh)</t>
  </si>
  <si>
    <t>Lifeline Account Capped Ord Credit Rate Case (R1E Rate 6, $/mo w/ min chg $2/mo)</t>
  </si>
  <si>
    <t>Low Income Account Capped Ord Credit Rate Case (R1D Rate 86, $/mo)</t>
  </si>
  <si>
    <t>Both Programs: Reduction to Tiered Rate Case ($/kWh by exclusion of ESA &amp; RCA)</t>
  </si>
  <si>
    <t>Tier 2 Energy</t>
  </si>
  <si>
    <t>Tier 3 Energy</t>
  </si>
  <si>
    <t>Variable Renewable Energy Portfolio VRPSEAF</t>
  </si>
  <si>
    <t>Reliability Cost Adjustment IRCAF</t>
  </si>
  <si>
    <t>Capped 2010 Tier 2 Energy Cost</t>
  </si>
  <si>
    <t>Variable Energy Adjustment VEAF</t>
  </si>
  <si>
    <t>Tier 1 Rate</t>
  </si>
  <si>
    <t>Capped 2010 Tier 3 Energy Cost (seasonal add-on)</t>
  </si>
  <si>
    <t>Tier 1 Energy Adjustment</t>
  </si>
  <si>
    <t>Tier 2 Energy Adjustment</t>
  </si>
  <si>
    <t>Tier 3 Energy Adjustment (seasonal add-on)</t>
  </si>
  <si>
    <t>Capped 2010 Energy Cost CECAF</t>
  </si>
  <si>
    <t>Capped 2010 Energy Subsidy ESA</t>
  </si>
  <si>
    <t>Capped 2010 Reliability Cost RCA</t>
  </si>
  <si>
    <t>Renewable Energy Portfolio Adjustment CRPSEAF</t>
  </si>
  <si>
    <t>Capped 2010 Energy Charge (all tiers)</t>
  </si>
  <si>
    <t>Tier 3 Actual Billing Rate</t>
  </si>
  <si>
    <t>Rate Case</t>
  </si>
  <si>
    <t>Actual</t>
  </si>
  <si>
    <t>IRCA Res: Incremental Reliability Cost Adjustment Factor for PRP costs (provision R, rev annually 7/1)</t>
  </si>
  <si>
    <t>RCA: Reliability Cost Adjustment (provision L aka CRCAF, revised annually 7/1)</t>
  </si>
  <si>
    <t>Residential SFR R1 Rate Case Unit Power Rates ( as of 5 Feb 16 from DWP)</t>
  </si>
  <si>
    <t>Facilities Charge ($/kW of 12 month max &gt;=4 kW)</t>
  </si>
  <si>
    <t>Demand Charge ($/kW of 12 month max)</t>
  </si>
  <si>
    <t>Total Composite ECAF  (CECAF, VEAF, CRPSEAF, VRPSEAF)</t>
  </si>
  <si>
    <t>Energy Charge Capped in Nov 3, 2010 Ordinance  ($/kWh)</t>
  </si>
  <si>
    <t>unk</t>
  </si>
  <si>
    <t>CRPSEA_F: (Increm) Capped Renewable Portfolio Standard Energy Adj Factor (provision P, aka CRPSEAF, rev qtrly)</t>
  </si>
  <si>
    <t>VRPSEA_F: (Increm) Variable Renewable Portfolio Standard Energy Adj Factor (provision Q, aka VRPSEAF, rev qtrly)</t>
  </si>
  <si>
    <t>Enacted</t>
  </si>
  <si>
    <t>Small Commercial A1-A Charges (&lt; 30kW demand in prior 12 months)  as of 5 Feb 16 from DWP [NOT UPDATED]</t>
  </si>
  <si>
    <t>Actual Residential SFR R1 Unit Power Rates</t>
  </si>
  <si>
    <t>Proposed</t>
  </si>
  <si>
    <t>CECAF: Energy Cost Adjustment Factor (provision G, aka CECAF)</t>
  </si>
  <si>
    <t>VEAF: (Increm) Variable Energy Adjustment Factor (provision O, aka VEAF, rev qtrly)</t>
  </si>
  <si>
    <t>Tier 2 Rate</t>
  </si>
  <si>
    <t>Tier 3 Rate</t>
  </si>
  <si>
    <t>Medium Commercial A-2 Rate B (TOU) Charges (&lt;250kW)  [NO UPDATES]</t>
  </si>
  <si>
    <t>Energy Charge Incre Ord Rate A/D/E Std Svc Energy Chg ($/kWh)</t>
  </si>
  <si>
    <t>Tier 2 (351 to 1,050 kWh for Zone 1; 501 to 1,500 kWh for Zone 2)</t>
  </si>
  <si>
    <t>Tier 1 (&lt; 350kWh for Zone 1; &lt;500kWh for Zone 2)</t>
  </si>
  <si>
    <t>Tier 3 (above 1,050 kWh for Zone 1; above 1,500 kWh for Zone 2)</t>
  </si>
  <si>
    <t xml:space="preserve">Power Access Charge ($/month for prior year max use per billing period) </t>
  </si>
  <si>
    <t>300 kWh/mo R1A Zone 1 Customer Bill ($/month)</t>
  </si>
  <si>
    <t>500 kWh/mo R1A Zone 1 Customer Bill ($/month)</t>
  </si>
  <si>
    <t>650 kWh/mo R1A Zone 1 Customer Bill ($/month)</t>
  </si>
  <si>
    <t>800 kWh/mo R1A Zone 1 Customer Bill ($/month)</t>
  </si>
  <si>
    <t>300 kWh/mo R1A Zone 2 Customer Bill ($/month)</t>
  </si>
  <si>
    <t>500 kWh/mo R1A Zone 2 Customer Bill ($/month)</t>
  </si>
  <si>
    <t>650 kWh/mo R1A Zone 2 Customer Bill ($/month)</t>
  </si>
  <si>
    <t>800 kWh/mo R1A Zone 2 Customer Bill ($/month)</t>
  </si>
  <si>
    <t>300</t>
  </si>
  <si>
    <t>500</t>
  </si>
  <si>
    <t>650</t>
  </si>
  <si>
    <t>800</t>
  </si>
  <si>
    <t>Monthly kWh Power Usage</t>
  </si>
  <si>
    <t>Residential R1A  Power Customers by Temperature Zone and Power Usage</t>
  </si>
  <si>
    <t>Zone 1 (Coastal)</t>
  </si>
  <si>
    <t>Zone 2 (Valley)</t>
  </si>
  <si>
    <t>Proposed Bill</t>
  </si>
  <si>
    <t>Actual Bill</t>
  </si>
  <si>
    <t>Change from March to April</t>
  </si>
  <si>
    <t>In Other Words: Tier 1: first 350/500 kWh/mo (Cool/Hot zones) per month, Tier 2: Next 700/1,000 kWh (Cool/Hot), Tier 3: All other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</si>
</sst>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6" formatCode="&quot;$&quot;#,##0_);[Red]\(&quot;$&quot;#,##0\)"/>
    <numFmt numFmtId="7" formatCode="&quot;$&quot;#,##0.00_);\(&quot;$&quot;#,##0.00\)"/>
    <numFmt numFmtId="8" formatCode="&quot;$&quot;#,##0.00_);[Red]\(&quot;$&quot;#,##0.00\)"/>
    <numFmt numFmtId="44" formatCode="_(&quot;$&quot;* #,##0.00_);_(&quot;$&quot;* \(#,##0.00\);_(&quot;$&quot;* &quot;-&quot;??_);_(@_)"/>
    <numFmt numFmtId="43" formatCode="_(* #,##0.00_);_(* \(#,##0.00\);_(* &quot;-&quot;??_);_(@_)"/>
    <numFmt numFmtId="164" formatCode="&quot;$&quot;#,##0.000"/>
    <numFmt numFmtId="165" formatCode="&quot;$&quot;#,##0.00"/>
    <numFmt numFmtId="166" formatCode="&quot;$&quot;#,##0.00000"/>
    <numFmt numFmtId="167" formatCode="[$-409]mmm\-yy;@"/>
    <numFmt numFmtId="168" formatCode="_(* #,##0_);_(* \(#,##0\);_(* &quot;-&quot;??_);_(@_)"/>
    <numFmt numFmtId="169" formatCode="&quot;$&quot;#,##0"/>
    <numFmt numFmtId="170" formatCode="mm/dd/yy_)"/>
    <numFmt numFmtId="171" formatCode="0.00000"/>
    <numFmt numFmtId="172" formatCode="0.00000_)"/>
    <numFmt numFmtId="173" formatCode="0.0%"/>
    <numFmt numFmtId="174" formatCode="_(&quot;$&quot;* #,##0.0000_);_(&quot;$&quot;* \(#,##0.0000\);_(&quot;$&quot;* &quot;-&quot;??_);_(@_)"/>
    <numFmt numFmtId="175" formatCode="_(&quot;$&quot;* #,##0_);_(&quot;$&quot;* \(#,##0\);_(&quot;$&quot;* &quot;-&quot;??_);_(@_)"/>
    <numFmt numFmtId="176" formatCode="0.00000000"/>
    <numFmt numFmtId="177" formatCode="m/d/yy;@"/>
    <numFmt numFmtId="178" formatCode="0.000_)"/>
    <numFmt numFmtId="179" formatCode="#,##0.00000_);\(#,##0.00000\)"/>
    <numFmt numFmtId="180" formatCode="&quot;$&quot;#,##0.00000000"/>
    <numFmt numFmtId="181" formatCode="_(* #,##0.000_);_(* \(#,##0.000\);_(* &quot;-&quot;??_);_(@_)"/>
    <numFmt numFmtId="182" formatCode="#,##0;#,##0"/>
    <numFmt numFmtId="183" formatCode="###0;###0"/>
    <numFmt numFmtId="184" formatCode="0.0"/>
    <numFmt numFmtId="185" formatCode="&quot;$&quot;#,##0.00000_);[Red]\(&quot;$&quot;#,##0.00000\)"/>
    <numFmt numFmtId="186" formatCode="&quot;$&quot;#,##0.00000_);\(&quot;$&quot;#,##0.00000\)"/>
    <numFmt numFmtId="187" formatCode="&quot;$&quot;#,##0.000_);\(&quot;$&quot;#,##0.000\)"/>
    <numFmt numFmtId="188" formatCode="0.000%"/>
    <numFmt numFmtId="189" formatCode="#,##0.0"/>
    <numFmt numFmtId="190" formatCode="&quot;$&quot;#,##0.000_);[Red]\(&quot;$&quot;#,##0.000\)"/>
    <numFmt numFmtId="191" formatCode="&quot;$&quot;#,##0.0000"/>
    <numFmt numFmtId="192" formatCode="0.0000%"/>
    <numFmt numFmtId="193" formatCode="_(&quot;$&quot;* #,##0.00000_);_(&quot;$&quot;* \(#,##0.00000\);_(&quot;$&quot;* &quot;-&quot;??_);_(@_)"/>
    <numFmt numFmtId="194" formatCode="_([$€-2]* #,##0.00_);_([$€-2]* \(#,##0.00\);_([$€-2]* &quot;-&quot;??_)"/>
    <numFmt numFmtId="195" formatCode="_(* #,##0.000000_);_(* \(#,##0.000000\);_(* &quot;-&quot;??_);_(@_)"/>
    <numFmt numFmtId="196" formatCode="&quot;$&quot;#,##0.0000000"/>
    <numFmt numFmtId="197" formatCode="m\-d\-yy"/>
    <numFmt numFmtId="198" formatCode="&quot;$&quot;#,##0\ ;\(&quot;$&quot;#,##0\)"/>
    <numFmt numFmtId="199" formatCode="m/d"/>
    <numFmt numFmtId="200" formatCode="#,##0.00&quot; $&quot;;\-#,##0.00&quot; $&quot;"/>
    <numFmt numFmtId="201" formatCode="0.00_)"/>
    <numFmt numFmtId="202" formatCode="0_)"/>
    <numFmt numFmtId="203" formatCode="_(&quot;$&quot;* #,##0.00000_);_(&quot;$&quot;* \(#,##0.00000\);_(&quot;$&quot;* &quot;-&quot;?????_);_(@_)"/>
    <numFmt numFmtId="204" formatCode="&quot;$&quot;#,##0.0000_);\(&quot;$&quot;#,##0.0000\)"/>
  </numFmts>
  <fonts count="14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0"/>
      <name val="Arial"/>
      <family val="2"/>
    </font>
    <font>
      <b/>
      <u val="doubleAccounting"/>
      <sz val="10"/>
      <name val="Arial"/>
      <family val="2"/>
    </font>
    <font>
      <sz val="10"/>
      <name val="Arial"/>
      <family val="2"/>
    </font>
    <font>
      <sz val="11"/>
      <name val="Arial"/>
      <family val="2"/>
    </font>
    <font>
      <sz val="10"/>
      <color indexed="81"/>
      <name val="Tahoma"/>
      <family val="2"/>
    </font>
    <font>
      <b/>
      <sz val="10"/>
      <color indexed="81"/>
      <name val="Tahoma"/>
      <family val="2"/>
    </font>
    <font>
      <b/>
      <sz val="12"/>
      <name val="Arial"/>
      <family val="2"/>
    </font>
    <font>
      <sz val="10"/>
      <name val="Arial"/>
      <family val="2"/>
    </font>
    <font>
      <sz val="10"/>
      <color rgb="FF0033CC"/>
      <name val="Arial"/>
      <family val="2"/>
    </font>
    <font>
      <sz val="10"/>
      <color rgb="FFFF0000"/>
      <name val="Arial"/>
      <family val="2"/>
    </font>
    <font>
      <b/>
      <sz val="11"/>
      <name val="Arial"/>
      <family val="2"/>
    </font>
    <font>
      <sz val="11"/>
      <name val="Calibri"/>
      <family val="2"/>
    </font>
    <font>
      <b/>
      <sz val="11"/>
      <name val="Calibri"/>
      <family val="2"/>
    </font>
    <font>
      <sz val="10"/>
      <color rgb="FF000000"/>
      <name val="Times New Roman"/>
      <family val="1"/>
    </font>
    <font>
      <sz val="10"/>
      <name val="Arial"/>
      <family val="2"/>
    </font>
    <font>
      <sz val="9"/>
      <color indexed="81"/>
      <name val="Tahoma"/>
      <family val="2"/>
    </font>
    <font>
      <b/>
      <sz val="9"/>
      <color indexed="81"/>
      <name val="Tahoma"/>
      <family val="2"/>
    </font>
    <font>
      <b/>
      <sz val="18"/>
      <name val="Arial"/>
      <family val="2"/>
    </font>
    <font>
      <sz val="14"/>
      <name val="Arial"/>
      <family val="2"/>
    </font>
    <font>
      <sz val="11"/>
      <color rgb="FF000099"/>
      <name val="Arial"/>
      <family val="2"/>
    </font>
    <font>
      <b/>
      <sz val="11"/>
      <color rgb="FF000099"/>
      <name val="Arial"/>
      <family val="2"/>
    </font>
    <font>
      <i/>
      <sz val="11"/>
      <name val="Arial"/>
      <family val="2"/>
    </font>
    <font>
      <sz val="11"/>
      <color rgb="FFFF0000"/>
      <name val="Arial"/>
      <family val="2"/>
    </font>
    <font>
      <sz val="11"/>
      <color theme="1"/>
      <name val="Arial"/>
      <family val="2"/>
    </font>
    <font>
      <sz val="10"/>
      <name val="Arial"/>
      <family val="2"/>
    </font>
    <font>
      <b/>
      <sz val="11"/>
      <color theme="1"/>
      <name val="Calibri"/>
      <family val="2"/>
      <scheme val="minor"/>
    </font>
    <font>
      <sz val="10"/>
      <color rgb="FF000099"/>
      <name val="Arial"/>
      <family val="2"/>
    </font>
    <font>
      <sz val="11"/>
      <name val="Calibri"/>
      <family val="2"/>
      <scheme val="minor"/>
    </font>
    <font>
      <sz val="11"/>
      <color rgb="FF000099"/>
      <name val="Calibri"/>
      <family val="2"/>
      <scheme val="minor"/>
    </font>
    <font>
      <b/>
      <sz val="14"/>
      <color theme="1"/>
      <name val="Calibri"/>
      <family val="2"/>
      <scheme val="minor"/>
    </font>
    <font>
      <b/>
      <sz val="11"/>
      <name val="Calibri"/>
      <family val="2"/>
      <scheme val="minor"/>
    </font>
    <font>
      <sz val="11"/>
      <color rgb="FF0000FF"/>
      <name val="Calibri"/>
      <family val="2"/>
      <scheme val="minor"/>
    </font>
    <font>
      <sz val="14"/>
      <color theme="1"/>
      <name val="Calibri"/>
      <family val="2"/>
      <scheme val="minor"/>
    </font>
    <font>
      <sz val="11"/>
      <color indexed="62"/>
      <name val="Calibri"/>
      <family val="2"/>
      <scheme val="minor"/>
    </font>
    <font>
      <b/>
      <sz val="11"/>
      <color indexed="62"/>
      <name val="Calibri"/>
      <family val="2"/>
      <scheme val="minor"/>
    </font>
    <font>
      <sz val="10"/>
      <name val="Courier"/>
      <family val="3"/>
    </font>
    <font>
      <sz val="10"/>
      <name val="Calibri"/>
      <family val="2"/>
      <scheme val="minor"/>
    </font>
    <font>
      <sz val="10"/>
      <color rgb="FF000099"/>
      <name val="Calibri"/>
      <family val="2"/>
      <scheme val="minor"/>
    </font>
    <font>
      <sz val="11"/>
      <name val="Times New Roman"/>
      <family val="1"/>
    </font>
    <font>
      <b/>
      <sz val="11"/>
      <color rgb="FF000099"/>
      <name val="Calibri"/>
      <family val="2"/>
      <scheme val="minor"/>
    </font>
    <font>
      <sz val="11"/>
      <color rgb="FF0000CC"/>
      <name val="Calibri"/>
      <family val="2"/>
      <scheme val="minor"/>
    </font>
    <font>
      <u val="singleAccounting"/>
      <sz val="11"/>
      <color rgb="FF000099"/>
      <name val="Calibri"/>
      <family val="2"/>
      <scheme val="minor"/>
    </font>
    <font>
      <b/>
      <sz val="10"/>
      <name val="Calibri"/>
      <family val="2"/>
      <scheme val="minor"/>
    </font>
    <font>
      <sz val="10"/>
      <color rgb="FF000000"/>
      <name val="Calibri"/>
      <family val="2"/>
      <scheme val="minor"/>
    </font>
    <font>
      <b/>
      <sz val="10"/>
      <color rgb="FF000000"/>
      <name val="Calibri"/>
      <family val="2"/>
      <scheme val="minor"/>
    </font>
    <font>
      <b/>
      <sz val="10"/>
      <color rgb="FF000099"/>
      <name val="Calibri"/>
      <family val="2"/>
      <scheme val="minor"/>
    </font>
    <font>
      <b/>
      <sz val="9"/>
      <color theme="1"/>
      <name val="Calibri"/>
      <family val="2"/>
      <scheme val="minor"/>
    </font>
    <font>
      <sz val="9"/>
      <color theme="1"/>
      <name val="Calibri"/>
      <family val="2"/>
      <scheme val="minor"/>
    </font>
    <font>
      <sz val="10"/>
      <name val="Arial"/>
      <family val="2"/>
    </font>
    <font>
      <b/>
      <sz val="10"/>
      <color rgb="FF000099"/>
      <name val="Arial"/>
      <family val="2"/>
    </font>
    <font>
      <b/>
      <sz val="14"/>
      <name val="Arial"/>
      <family val="2"/>
    </font>
    <font>
      <sz val="11"/>
      <color rgb="FF0000FF"/>
      <name val="Arial"/>
      <family val="2"/>
    </font>
    <font>
      <b/>
      <sz val="11"/>
      <color theme="1"/>
      <name val="Arial"/>
      <family val="2"/>
    </font>
    <font>
      <b/>
      <sz val="10"/>
      <color rgb="FF0033CC"/>
      <name val="Arial"/>
      <family val="2"/>
    </font>
    <font>
      <sz val="11"/>
      <color rgb="FF000000"/>
      <name val="Arial"/>
      <family val="2"/>
    </font>
    <font>
      <b/>
      <sz val="11"/>
      <color rgb="FF000000"/>
      <name val="Arial"/>
      <family val="2"/>
    </font>
    <font>
      <b/>
      <i/>
      <sz val="10"/>
      <name val="Arial"/>
      <family val="2"/>
    </font>
    <font>
      <i/>
      <sz val="10"/>
      <name val="Arial"/>
      <family val="2"/>
    </font>
    <font>
      <b/>
      <i/>
      <sz val="10"/>
      <color rgb="FF0033CC"/>
      <name val="Arial"/>
      <family val="2"/>
    </font>
    <font>
      <i/>
      <sz val="10"/>
      <color rgb="FF0033CC"/>
      <name val="Arial"/>
      <family val="2"/>
    </font>
    <font>
      <sz val="9"/>
      <color rgb="FF0033CC"/>
      <name val="Arial"/>
      <family val="2"/>
    </font>
    <font>
      <sz val="11"/>
      <color rgb="FF0033CC"/>
      <name val="Arial"/>
      <family val="2"/>
    </font>
    <font>
      <sz val="11"/>
      <color indexed="8"/>
      <name val="Arial"/>
      <family val="2"/>
    </font>
    <font>
      <sz val="11"/>
      <name val="Times New Roman"/>
      <family val="1"/>
      <charset val="204"/>
    </font>
    <font>
      <b/>
      <sz val="14"/>
      <color rgb="FF000000"/>
      <name val="Arial"/>
      <family val="2"/>
    </font>
    <font>
      <b/>
      <sz val="16"/>
      <name val="Arial"/>
      <family val="2"/>
    </font>
    <font>
      <b/>
      <sz val="14"/>
      <color theme="1"/>
      <name val="Arial"/>
      <family val="2"/>
    </font>
    <font>
      <b/>
      <sz val="14"/>
      <name val="Calibri"/>
      <family val="2"/>
      <scheme val="minor"/>
    </font>
    <font>
      <sz val="14"/>
      <color rgb="FF000000"/>
      <name val="Calibri"/>
      <family val="2"/>
      <scheme val="minor"/>
    </font>
    <font>
      <sz val="10"/>
      <color rgb="FF3F3FFF"/>
      <name val="Arial"/>
      <family val="2"/>
    </font>
    <font>
      <sz val="11"/>
      <color rgb="FF0000CC"/>
      <name val="Arial"/>
      <family val="2"/>
    </font>
    <font>
      <sz val="10"/>
      <color rgb="FF0000FF"/>
      <name val="Arial"/>
      <family val="2"/>
    </font>
    <font>
      <b/>
      <sz val="10"/>
      <color rgb="FFFF0000"/>
      <name val="Arial"/>
      <family val="2"/>
    </font>
    <font>
      <b/>
      <sz val="8"/>
      <color rgb="FFFF0000"/>
      <name val="Arial"/>
      <family val="2"/>
    </font>
    <font>
      <sz val="12"/>
      <name val="Arial"/>
      <family val="2"/>
    </font>
    <font>
      <sz val="9"/>
      <name val="Arial Narrow"/>
      <family val="2"/>
    </font>
    <font>
      <sz val="9"/>
      <name val="Arial"/>
      <family val="2"/>
    </font>
    <font>
      <sz val="10"/>
      <name val="MS Sans Serif"/>
      <family val="2"/>
    </font>
    <font>
      <sz val="11"/>
      <color theme="0"/>
      <name val="Arial"/>
      <family val="2"/>
    </font>
    <font>
      <sz val="3"/>
      <name val="Arial"/>
      <family val="2"/>
    </font>
    <font>
      <b/>
      <i/>
      <sz val="11"/>
      <name val="Arial"/>
      <family val="2"/>
    </font>
    <font>
      <b/>
      <i/>
      <sz val="18"/>
      <name val="Arial"/>
      <family val="2"/>
    </font>
    <font>
      <b/>
      <sz val="8"/>
      <name val="Arial"/>
      <family val="2"/>
    </font>
    <font>
      <sz val="11"/>
      <color rgb="FFFF0000"/>
      <name val="Calibri"/>
      <family val="2"/>
      <scheme val="minor"/>
    </font>
    <font>
      <sz val="10"/>
      <color theme="1"/>
      <name val="Arial"/>
      <family val="2"/>
    </font>
    <font>
      <sz val="10"/>
      <color indexed="6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0"/>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0"/>
      <color indexed="12"/>
      <name val="MS Sans Serif"/>
      <family val="2"/>
    </font>
    <font>
      <sz val="11"/>
      <color indexed="62"/>
      <name val="Calibri"/>
      <family val="2"/>
    </font>
    <font>
      <sz val="11"/>
      <color indexed="52"/>
      <name val="Calibri"/>
      <family val="2"/>
    </font>
    <font>
      <sz val="11"/>
      <color indexed="60"/>
      <name val="Calibri"/>
      <family val="2"/>
    </font>
    <font>
      <sz val="8"/>
      <name val="Times New Roman"/>
      <family val="1"/>
    </font>
    <font>
      <sz val="10"/>
      <name val="Helvetica"/>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10"/>
      <name val="Arial Narrow"/>
      <family val="2"/>
    </font>
    <font>
      <sz val="18"/>
      <name val="Arial"/>
      <family val="2"/>
    </font>
    <font>
      <sz val="24"/>
      <name val="Arial"/>
      <family val="2"/>
    </font>
    <font>
      <sz val="10"/>
      <color rgb="FF0000CC"/>
      <name val="Arial"/>
      <family val="2"/>
    </font>
    <font>
      <sz val="10"/>
      <color theme="0"/>
      <name val="Arial"/>
      <family val="2"/>
    </font>
    <font>
      <b/>
      <sz val="11"/>
      <color rgb="FF0000FF"/>
      <name val="Arial"/>
      <family val="2"/>
    </font>
    <font>
      <i/>
      <sz val="11"/>
      <color rgb="FF0000FF"/>
      <name val="Arial"/>
      <family val="2"/>
    </font>
    <font>
      <sz val="10"/>
      <name val="Helv"/>
      <family val="2"/>
    </font>
    <font>
      <sz val="12"/>
      <color theme="1"/>
      <name val="Calibri"/>
      <family val="2"/>
      <scheme val="minor"/>
    </font>
    <font>
      <b/>
      <u/>
      <sz val="11"/>
      <color indexed="37"/>
      <name val="Arial"/>
      <family val="2"/>
    </font>
    <font>
      <sz val="10"/>
      <color indexed="12"/>
      <name val="Arial"/>
      <family val="2"/>
    </font>
    <font>
      <sz val="7"/>
      <name val="Small Fonts"/>
      <family val="2"/>
    </font>
    <font>
      <b/>
      <i/>
      <sz val="16"/>
      <name val="Helv"/>
    </font>
    <font>
      <sz val="8"/>
      <color indexed="12"/>
      <name val="Arial"/>
      <family val="2"/>
    </font>
  </fonts>
  <fills count="44">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FFFF"/>
      </patternFill>
    </fill>
    <fill>
      <patternFill patternType="solid">
        <fgColor rgb="FFFFFFFF"/>
        <bgColor indexed="64"/>
      </patternFill>
    </fill>
    <fill>
      <patternFill patternType="solid">
        <fgColor indexed="9"/>
        <bgColor indexed="64"/>
      </patternFill>
    </fill>
    <fill>
      <patternFill patternType="solid">
        <fgColor rgb="FFFFECE7"/>
        <bgColor indexed="64"/>
      </patternFill>
    </fill>
    <fill>
      <patternFill patternType="solid">
        <fgColor rgb="FFF3F3FF"/>
        <bgColor indexed="64"/>
      </patternFill>
    </fill>
    <fill>
      <patternFill patternType="solid">
        <fgColor rgb="FFF6FFE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rgb="FFEFEFFF"/>
        <bgColor indexed="64"/>
      </patternFill>
    </fill>
    <fill>
      <patternFill patternType="solid">
        <fgColor rgb="FFFFECEC"/>
        <bgColor indexed="64"/>
      </patternFill>
    </fill>
    <fill>
      <patternFill patternType="solid">
        <fgColor indexed="9"/>
      </patternFill>
    </fill>
    <fill>
      <patternFill patternType="solid">
        <fgColor indexed="54"/>
      </patternFill>
    </fill>
    <fill>
      <patternFill patternType="solid">
        <fgColor indexed="44"/>
        <bgColor indexed="64"/>
      </patternFill>
    </fill>
    <fill>
      <patternFill patternType="solid">
        <fgColor indexed="22"/>
        <bgColor indexed="64"/>
      </patternFill>
    </fill>
    <fill>
      <patternFill patternType="solid">
        <fgColor indexed="26"/>
        <bgColor indexed="64"/>
      </patternFill>
    </fill>
    <fill>
      <patternFill patternType="solid">
        <fgColor rgb="FFFF9933"/>
        <bgColor indexed="64"/>
      </patternFill>
    </fill>
    <fill>
      <patternFill patternType="solid">
        <fgColor rgb="FFEA7500"/>
        <bgColor indexed="64"/>
      </patternFill>
    </fill>
    <fill>
      <patternFill patternType="solid">
        <fgColor rgb="FFDC3A0E"/>
        <bgColor indexed="64"/>
      </patternFill>
    </fill>
  </fills>
  <borders count="85">
    <border>
      <left/>
      <right/>
      <top/>
      <bottom/>
      <diagonal/>
    </border>
    <border>
      <left/>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ck">
        <color indexed="64"/>
      </left>
      <right/>
      <top/>
      <bottom/>
      <diagonal/>
    </border>
    <border>
      <left style="thin">
        <color indexed="64"/>
      </left>
      <right/>
      <top style="medium">
        <color indexed="64"/>
      </top>
      <bottom/>
      <diagonal/>
    </border>
    <border>
      <left style="thin">
        <color indexed="64"/>
      </left>
      <right/>
      <top/>
      <bottom/>
      <diagonal/>
    </border>
    <border>
      <left style="thick">
        <color indexed="64"/>
      </left>
      <right/>
      <top style="medium">
        <color indexed="64"/>
      </top>
      <bottom/>
      <diagonal/>
    </border>
    <border>
      <left/>
      <right style="thick">
        <color indexed="64"/>
      </right>
      <top/>
      <bottom/>
      <diagonal/>
    </border>
    <border>
      <left/>
      <right style="thick">
        <color indexed="64"/>
      </right>
      <top style="medium">
        <color indexed="64"/>
      </top>
      <bottom/>
      <diagonal/>
    </border>
    <border>
      <left/>
      <right style="thin">
        <color indexed="64"/>
      </right>
      <top style="medium">
        <color indexed="64"/>
      </top>
      <bottom/>
      <diagonal/>
    </border>
    <border>
      <left/>
      <right/>
      <top style="medium">
        <color indexed="64"/>
      </top>
      <bottom style="medium">
        <color indexed="64"/>
      </bottom>
      <diagonal/>
    </border>
    <border>
      <left style="thick">
        <color indexed="64"/>
      </left>
      <right/>
      <top style="medium">
        <color indexed="64"/>
      </top>
      <bottom style="medium">
        <color indexed="64"/>
      </bottom>
      <diagonal/>
    </border>
    <border>
      <left/>
      <right/>
      <top style="medium">
        <color indexed="64"/>
      </top>
      <bottom style="thin">
        <color indexed="64"/>
      </bottom>
      <diagonal/>
    </border>
    <border>
      <left/>
      <right style="thick">
        <color indexed="64"/>
      </right>
      <top style="medium">
        <color indexed="64"/>
      </top>
      <bottom style="medium">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diagonal/>
    </border>
    <border>
      <left style="medium">
        <color indexed="64"/>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4"/>
      </left>
      <right/>
      <top/>
      <bottom style="hair">
        <color indexed="64"/>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auto="1"/>
      </top>
      <bottom/>
      <diagonal/>
    </border>
    <border>
      <left style="medium">
        <color indexed="64"/>
      </left>
      <right/>
      <top style="medium">
        <color indexed="64"/>
      </top>
      <bottom style="medium">
        <color indexed="64"/>
      </bottom>
      <diagonal/>
    </border>
  </borders>
  <cellStyleXfs count="2764">
    <xf numFmtId="0" fontId="0" fillId="0" borderId="0"/>
    <xf numFmtId="43" fontId="27" fillId="0" borderId="0" applyFont="0" applyFill="0" applyBorder="0" applyAlignment="0" applyProtection="0"/>
    <xf numFmtId="0" fontId="17" fillId="0" borderId="0"/>
    <xf numFmtId="0" fontId="33" fillId="0" borderId="0"/>
    <xf numFmtId="9" fontId="34" fillId="0" borderId="0" applyFont="0" applyFill="0" applyBorder="0" applyAlignment="0" applyProtection="0"/>
    <xf numFmtId="0" fontId="18" fillId="0" borderId="0"/>
    <xf numFmtId="43" fontId="34" fillId="0" borderId="0" applyFont="0" applyFill="0" applyBorder="0" applyAlignment="0" applyProtection="0"/>
    <xf numFmtId="43" fontId="18" fillId="0" borderId="0" applyFont="0" applyFill="0" applyBorder="0" applyAlignment="0" applyProtection="0"/>
    <xf numFmtId="44" fontId="16" fillId="0" borderId="0" applyFont="0" applyFill="0" applyBorder="0" applyAlignment="0" applyProtection="0"/>
    <xf numFmtId="0" fontId="15" fillId="0" borderId="0"/>
    <xf numFmtId="44" fontId="44" fillId="0" borderId="0" applyFont="0" applyFill="0" applyBorder="0" applyAlignment="0" applyProtection="0"/>
    <xf numFmtId="0" fontId="14" fillId="0" borderId="0"/>
    <xf numFmtId="43" fontId="14" fillId="0" borderId="0" applyFont="0" applyFill="0" applyBorder="0" applyAlignment="0" applyProtection="0"/>
    <xf numFmtId="0" fontId="11" fillId="0" borderId="0"/>
    <xf numFmtId="0" fontId="10" fillId="0" borderId="0"/>
    <xf numFmtId="44" fontId="10" fillId="0" borderId="0" applyFont="0" applyFill="0" applyBorder="0" applyAlignment="0" applyProtection="0"/>
    <xf numFmtId="0" fontId="55" fillId="0" borderId="0"/>
    <xf numFmtId="0" fontId="9" fillId="0" borderId="0"/>
    <xf numFmtId="44" fontId="9"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33" fillId="0" borderId="0"/>
    <xf numFmtId="44" fontId="33" fillId="0" borderId="0" applyFont="0" applyFill="0" applyBorder="0" applyAlignment="0" applyProtection="0"/>
    <xf numFmtId="0" fontId="7" fillId="0" borderId="0"/>
    <xf numFmtId="43" fontId="68" fillId="0" borderId="0" applyFont="0" applyFill="0" applyBorder="0" applyAlignment="0" applyProtection="0"/>
    <xf numFmtId="44" fontId="68" fillId="0" borderId="0" applyFont="0" applyFill="0" applyBorder="0" applyAlignment="0" applyProtection="0"/>
    <xf numFmtId="43" fontId="18" fillId="0" borderId="0" applyFont="0" applyFill="0" applyBorder="0" applyAlignment="0" applyProtection="0"/>
    <xf numFmtId="0" fontId="5" fillId="0" borderId="0"/>
    <xf numFmtId="0" fontId="94" fillId="0" borderId="0"/>
    <xf numFmtId="44" fontId="4" fillId="0" borderId="0" applyFont="0" applyFill="0" applyBorder="0" applyAlignment="0" applyProtection="0"/>
    <xf numFmtId="43" fontId="95" fillId="7" borderId="0" applyNumberFormat="0" applyFill="0" applyBorder="0" applyAlignment="0" applyProtection="0">
      <protection hidden="1"/>
    </xf>
    <xf numFmtId="43" fontId="19" fillId="7" borderId="0" applyNumberFormat="0" applyFill="0" applyBorder="0" applyAlignment="0" applyProtection="0">
      <protection hidden="1"/>
    </xf>
    <xf numFmtId="43" fontId="96" fillId="7" borderId="0" applyNumberFormat="0" applyFill="0" applyBorder="0" applyAlignment="0" applyProtection="0">
      <protection hidden="1"/>
    </xf>
    <xf numFmtId="7" fontId="97" fillId="0" borderId="0" applyFont="0" applyFill="0" applyBorder="0" applyAlignment="0" applyProtection="0"/>
    <xf numFmtId="194" fontId="18" fillId="0" borderId="0" applyFont="0" applyFill="0" applyBorder="0" applyAlignment="0" applyProtection="0"/>
    <xf numFmtId="0" fontId="26" fillId="0" borderId="18" applyNumberFormat="0" applyAlignment="0" applyProtection="0">
      <alignment horizontal="left" vertical="center"/>
    </xf>
    <xf numFmtId="0" fontId="26" fillId="0" borderId="22">
      <alignment horizontal="left" vertical="center"/>
    </xf>
    <xf numFmtId="0" fontId="4" fillId="0" borderId="0"/>
    <xf numFmtId="9" fontId="18" fillId="0" borderId="0" applyFont="0" applyFill="0" applyBorder="0" applyAlignment="0" applyProtection="0"/>
    <xf numFmtId="44" fontId="4" fillId="0" borderId="0" applyFont="0" applyFill="0" applyBorder="0" applyAlignment="0" applyProtection="0"/>
    <xf numFmtId="0" fontId="4" fillId="0" borderId="0"/>
    <xf numFmtId="44" fontId="18"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0" borderId="0"/>
    <xf numFmtId="44" fontId="4" fillId="0" borderId="0" applyFont="0" applyFill="0" applyBorder="0" applyAlignment="0" applyProtection="0"/>
    <xf numFmtId="0" fontId="4" fillId="0" borderId="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18" fillId="0" borderId="0" applyFont="0" applyFill="0" applyBorder="0" applyAlignment="0" applyProtection="0"/>
    <xf numFmtId="44" fontId="18" fillId="0" borderId="0" applyFont="0" applyFill="0" applyBorder="0" applyAlignment="0" applyProtection="0"/>
    <xf numFmtId="0" fontId="4" fillId="0" borderId="0"/>
    <xf numFmtId="44" fontId="4" fillId="0" borderId="0" applyFont="0" applyFill="0" applyBorder="0" applyAlignment="0" applyProtection="0"/>
    <xf numFmtId="44" fontId="4"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xf numFmtId="0" fontId="18"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44" fontId="3" fillId="0" borderId="0" applyFont="0" applyFill="0" applyBorder="0" applyAlignment="0" applyProtection="0"/>
    <xf numFmtId="0" fontId="96" fillId="0" borderId="0"/>
    <xf numFmtId="44" fontId="96" fillId="0" borderId="0" applyFont="0" applyFill="0" applyBorder="0" applyAlignment="0" applyProtection="0"/>
    <xf numFmtId="43" fontId="96" fillId="0" borderId="0" applyFon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106" fillId="11" borderId="0" applyNumberFormat="0" applyBorder="0" applyAlignment="0" applyProtection="0"/>
    <xf numFmtId="0" fontId="106" fillId="12" borderId="0" applyNumberFormat="0" applyBorder="0" applyAlignment="0" applyProtection="0"/>
    <xf numFmtId="0" fontId="106" fillId="13" borderId="0" applyNumberFormat="0" applyBorder="0" applyAlignment="0" applyProtection="0"/>
    <xf numFmtId="0" fontId="106" fillId="14" borderId="0" applyNumberFormat="0" applyBorder="0" applyAlignment="0" applyProtection="0"/>
    <xf numFmtId="0" fontId="106" fillId="15" borderId="0" applyNumberFormat="0" applyBorder="0" applyAlignment="0" applyProtection="0"/>
    <xf numFmtId="0" fontId="106" fillId="16" borderId="0" applyNumberFormat="0" applyBorder="0" applyAlignment="0" applyProtection="0"/>
    <xf numFmtId="0" fontId="106" fillId="17" borderId="0" applyNumberFormat="0" applyBorder="0" applyAlignment="0" applyProtection="0"/>
    <xf numFmtId="0" fontId="106" fillId="18" borderId="0" applyNumberFormat="0" applyBorder="0" applyAlignment="0" applyProtection="0"/>
    <xf numFmtId="0" fontId="106" fillId="19" borderId="0" applyNumberFormat="0" applyBorder="0" applyAlignment="0" applyProtection="0"/>
    <xf numFmtId="0" fontId="106" fillId="14" borderId="0" applyNumberFormat="0" applyBorder="0" applyAlignment="0" applyProtection="0"/>
    <xf numFmtId="0" fontId="106" fillId="17" borderId="0" applyNumberFormat="0" applyBorder="0" applyAlignment="0" applyProtection="0"/>
    <xf numFmtId="0" fontId="106" fillId="20" borderId="0" applyNumberFormat="0" applyBorder="0" applyAlignment="0" applyProtection="0"/>
    <xf numFmtId="0" fontId="107" fillId="21" borderId="0" applyNumberFormat="0" applyBorder="0" applyAlignment="0" applyProtection="0"/>
    <xf numFmtId="0" fontId="107" fillId="18" borderId="0" applyNumberFormat="0" applyBorder="0" applyAlignment="0" applyProtection="0"/>
    <xf numFmtId="0" fontId="107" fillId="19" borderId="0" applyNumberFormat="0" applyBorder="0" applyAlignment="0" applyProtection="0"/>
    <xf numFmtId="0" fontId="107" fillId="22" borderId="0" applyNumberFormat="0" applyBorder="0" applyAlignment="0" applyProtection="0"/>
    <xf numFmtId="0" fontId="107" fillId="23" borderId="0" applyNumberFormat="0" applyBorder="0" applyAlignment="0" applyProtection="0"/>
    <xf numFmtId="0" fontId="107" fillId="24" borderId="0" applyNumberFormat="0" applyBorder="0" applyAlignment="0" applyProtection="0"/>
    <xf numFmtId="0" fontId="107" fillId="25" borderId="0" applyNumberFormat="0" applyBorder="0" applyAlignment="0" applyProtection="0"/>
    <xf numFmtId="0" fontId="107" fillId="26" borderId="0" applyNumberFormat="0" applyBorder="0" applyAlignment="0" applyProtection="0"/>
    <xf numFmtId="0" fontId="107" fillId="27" borderId="0" applyNumberFormat="0" applyBorder="0" applyAlignment="0" applyProtection="0"/>
    <xf numFmtId="0" fontId="107" fillId="22" borderId="0" applyNumberFormat="0" applyBorder="0" applyAlignment="0" applyProtection="0"/>
    <xf numFmtId="0" fontId="107" fillId="23" borderId="0" applyNumberFormat="0" applyBorder="0" applyAlignment="0" applyProtection="0"/>
    <xf numFmtId="0" fontId="107" fillId="28" borderId="0" applyNumberFormat="0" applyBorder="0" applyAlignment="0" applyProtection="0"/>
    <xf numFmtId="0" fontId="108" fillId="12" borderId="0" applyNumberFormat="0" applyBorder="0" applyAlignment="0" applyProtection="0"/>
    <xf numFmtId="0" fontId="109" fillId="29" borderId="40" applyNumberFormat="0" applyAlignment="0" applyProtection="0"/>
    <xf numFmtId="0" fontId="110" fillId="30" borderId="41" applyNumberFormat="0" applyAlignment="0" applyProtection="0"/>
    <xf numFmtId="43" fontId="3" fillId="0" borderId="0" applyFont="0" applyFill="0" applyBorder="0" applyAlignment="0" applyProtection="0"/>
    <xf numFmtId="4" fontId="11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18"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112" fillId="0" borderId="0" applyNumberFormat="0" applyFill="0" applyBorder="0" applyAlignment="0" applyProtection="0"/>
    <xf numFmtId="0" fontId="113" fillId="13" borderId="0" applyNumberFormat="0" applyBorder="0" applyAlignment="0" applyProtection="0"/>
    <xf numFmtId="0" fontId="26" fillId="0" borderId="42">
      <alignment horizontal="left" vertical="center"/>
    </xf>
    <xf numFmtId="0" fontId="114" fillId="0" borderId="43" applyNumberFormat="0" applyFill="0" applyAlignment="0" applyProtection="0"/>
    <xf numFmtId="0" fontId="115" fillId="0" borderId="44" applyNumberFormat="0" applyFill="0" applyAlignment="0" applyProtection="0"/>
    <xf numFmtId="0" fontId="116" fillId="0" borderId="45" applyNumberFormat="0" applyFill="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8" fillId="16" borderId="40" applyNumberFormat="0" applyAlignment="0" applyProtection="0"/>
    <xf numFmtId="0" fontId="119" fillId="0" borderId="46" applyNumberFormat="0" applyFill="0" applyAlignment="0" applyProtection="0"/>
    <xf numFmtId="0" fontId="120" fillId="31" borderId="0" applyNumberFormat="0" applyBorder="0" applyAlignment="0" applyProtection="0"/>
    <xf numFmtId="0" fontId="3" fillId="0" borderId="0"/>
    <xf numFmtId="0" fontId="12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8" fillId="0" borderId="0"/>
    <xf numFmtId="0" fontId="122" fillId="0" borderId="0" applyNumberFormat="0" applyFont="0" applyFill="0" applyBorder="0" applyAlignment="0" applyProtection="0"/>
    <xf numFmtId="0" fontId="3" fillId="0" borderId="0"/>
    <xf numFmtId="0" fontId="3" fillId="0" borderId="0"/>
    <xf numFmtId="0" fontId="3" fillId="0" borderId="0"/>
    <xf numFmtId="0" fontId="18" fillId="0" borderId="0"/>
    <xf numFmtId="0" fontId="18" fillId="0" borderId="0"/>
    <xf numFmtId="0" fontId="12" fillId="0" borderId="0"/>
    <xf numFmtId="0" fontId="3" fillId="0" borderId="0"/>
    <xf numFmtId="0" fontId="3" fillId="0" borderId="0"/>
    <xf numFmtId="0" fontId="18" fillId="0" borderId="0"/>
    <xf numFmtId="0" fontId="106" fillId="32" borderId="47" applyNumberFormat="0" applyFont="0" applyAlignment="0" applyProtection="0"/>
    <xf numFmtId="0" fontId="123" fillId="29" borderId="48" applyNumberFormat="0" applyAlignment="0" applyProtection="0"/>
    <xf numFmtId="9" fontId="3" fillId="0" borderId="0" applyFont="0" applyFill="0" applyBorder="0" applyAlignment="0" applyProtection="0"/>
    <xf numFmtId="9" fontId="3" fillId="0" borderId="0" applyFont="0" applyFill="0" applyBorder="0" applyAlignment="0" applyProtection="0"/>
    <xf numFmtId="9" fontId="18" fillId="0" borderId="0" applyFont="0" applyFill="0" applyBorder="0" applyAlignment="0" applyProtection="0"/>
    <xf numFmtId="9" fontId="3" fillId="0" borderId="0" applyFont="0" applyFill="0" applyBorder="0" applyAlignment="0" applyProtection="0"/>
    <xf numFmtId="9" fontId="11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124" fillId="0" borderId="0" applyNumberFormat="0" applyFill="0" applyBorder="0" applyAlignment="0" applyProtection="0"/>
    <xf numFmtId="0" fontId="125" fillId="0" borderId="49" applyNumberFormat="0" applyFill="0" applyAlignment="0" applyProtection="0"/>
    <xf numFmtId="0" fontId="126" fillId="0" borderId="0" applyNumberFormat="0" applyFill="0" applyBorder="0" applyAlignment="0" applyProtection="0"/>
    <xf numFmtId="3" fontId="94" fillId="0" borderId="0" applyProtection="0"/>
    <xf numFmtId="3" fontId="94" fillId="0" borderId="0" applyProtection="0"/>
    <xf numFmtId="0" fontId="127" fillId="33" borderId="38">
      <alignment horizontal="left" indent="1"/>
    </xf>
    <xf numFmtId="0" fontId="18" fillId="0" borderId="0"/>
    <xf numFmtId="0" fontId="3" fillId="0" borderId="0"/>
    <xf numFmtId="0" fontId="3" fillId="0" borderId="0"/>
    <xf numFmtId="9" fontId="18" fillId="0" borderId="0" applyFont="0" applyFill="0" applyBorder="0" applyAlignment="0" applyProtection="0"/>
    <xf numFmtId="43" fontId="3" fillId="0" borderId="0" applyFont="0" applyFill="0" applyBorder="0" applyAlignment="0" applyProtection="0"/>
    <xf numFmtId="0" fontId="26" fillId="0" borderId="62">
      <alignment horizontal="left" vertical="center"/>
    </xf>
    <xf numFmtId="0" fontId="123" fillId="29" borderId="68" applyNumberFormat="0" applyAlignment="0" applyProtection="0"/>
    <xf numFmtId="0" fontId="125" fillId="0" borderId="65" applyNumberFormat="0" applyFill="0" applyAlignment="0" applyProtection="0"/>
    <xf numFmtId="0" fontId="125" fillId="0" borderId="76" applyNumberFormat="0" applyFill="0" applyAlignment="0" applyProtection="0"/>
    <xf numFmtId="0" fontId="109" fillId="29" borderId="72" applyNumberFormat="0" applyAlignment="0" applyProtection="0"/>
    <xf numFmtId="0" fontId="123" fillId="29" borderId="64" applyNumberFormat="0" applyAlignment="0" applyProtection="0"/>
    <xf numFmtId="0" fontId="106" fillId="32" borderId="63" applyNumberFormat="0" applyFont="0" applyAlignment="0" applyProtection="0"/>
    <xf numFmtId="0" fontId="109" fillId="29" borderId="56" applyNumberFormat="0" applyAlignment="0" applyProtection="0"/>
    <xf numFmtId="0" fontId="118" fillId="16" borderId="61" applyNumberFormat="0" applyAlignment="0" applyProtection="0"/>
    <xf numFmtId="0" fontId="118" fillId="16" borderId="70" applyNumberFormat="0" applyAlignment="0" applyProtection="0"/>
    <xf numFmtId="0" fontId="26" fillId="0" borderId="71">
      <alignment horizontal="left" vertical="center"/>
    </xf>
    <xf numFmtId="0" fontId="26" fillId="0" borderId="73">
      <alignment horizontal="left" vertical="center"/>
    </xf>
    <xf numFmtId="0" fontId="26" fillId="0" borderId="67">
      <alignment horizontal="left" vertical="center"/>
    </xf>
    <xf numFmtId="0" fontId="26" fillId="0" borderId="57">
      <alignment horizontal="left" vertical="center"/>
    </xf>
    <xf numFmtId="0" fontId="118" fillId="16" borderId="66" applyNumberFormat="0" applyAlignment="0" applyProtection="0"/>
    <xf numFmtId="0" fontId="118" fillId="16" borderId="56" applyNumberFormat="0" applyAlignment="0" applyProtection="0"/>
    <xf numFmtId="0" fontId="109" fillId="29" borderId="61" applyNumberFormat="0" applyAlignment="0" applyProtection="0"/>
    <xf numFmtId="0" fontId="125" fillId="0" borderId="69" applyNumberFormat="0" applyFill="0" applyAlignment="0" applyProtection="0"/>
    <xf numFmtId="0" fontId="118" fillId="16" borderId="72" applyNumberFormat="0" applyAlignment="0" applyProtection="0"/>
    <xf numFmtId="0" fontId="106" fillId="32" borderId="58" applyNumberFormat="0" applyFont="0" applyAlignment="0" applyProtection="0"/>
    <xf numFmtId="0" fontId="123" fillId="29" borderId="59" applyNumberFormat="0" applyAlignment="0" applyProtection="0"/>
    <xf numFmtId="0" fontId="123" fillId="29" borderId="75" applyNumberFormat="0" applyAlignment="0" applyProtection="0"/>
    <xf numFmtId="0" fontId="125" fillId="0" borderId="60" applyNumberFormat="0" applyFill="0" applyAlignment="0" applyProtection="0"/>
    <xf numFmtId="0" fontId="109" fillId="29" borderId="66" applyNumberFormat="0" applyAlignment="0" applyProtection="0"/>
    <xf numFmtId="0" fontId="106" fillId="32" borderId="74" applyNumberFormat="0" applyFont="0" applyAlignment="0" applyProtection="0"/>
    <xf numFmtId="0" fontId="109" fillId="29" borderId="70" applyNumberFormat="0" applyAlignment="0" applyProtection="0"/>
    <xf numFmtId="0" fontId="2" fillId="0" borderId="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6" fillId="0" borderId="77">
      <alignment horizontal="left" vertical="center"/>
    </xf>
    <xf numFmtId="44" fontId="2" fillId="0" borderId="0" applyFont="0" applyFill="0" applyBorder="0" applyAlignment="0" applyProtection="0"/>
    <xf numFmtId="44" fontId="2"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2" fillId="0" borderId="0"/>
    <xf numFmtId="9" fontId="18"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18" fillId="0" borderId="0" applyFont="0" applyFill="0" applyBorder="0" applyAlignment="0" applyProtection="0"/>
    <xf numFmtId="44" fontId="18"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18"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6" fillId="0" borderId="7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6" fillId="0" borderId="73">
      <alignment horizontal="left" vertical="center"/>
    </xf>
    <xf numFmtId="0" fontId="123" fillId="29" borderId="75" applyNumberFormat="0" applyAlignment="0" applyProtection="0"/>
    <xf numFmtId="0" fontId="125" fillId="0" borderId="76" applyNumberFormat="0" applyFill="0" applyAlignment="0" applyProtection="0"/>
    <xf numFmtId="0" fontId="123" fillId="29" borderId="75" applyNumberFormat="0" applyAlignment="0" applyProtection="0"/>
    <xf numFmtId="0" fontId="106" fillId="32" borderId="74" applyNumberFormat="0" applyFont="0" applyAlignment="0" applyProtection="0"/>
    <xf numFmtId="0" fontId="109" fillId="29" borderId="72" applyNumberFormat="0" applyAlignment="0" applyProtection="0"/>
    <xf numFmtId="0" fontId="118" fillId="16" borderId="72" applyNumberFormat="0" applyAlignment="0" applyProtection="0"/>
    <xf numFmtId="0" fontId="118" fillId="16" borderId="72" applyNumberFormat="0" applyAlignment="0" applyProtection="0"/>
    <xf numFmtId="0" fontId="26" fillId="0" borderId="73">
      <alignment horizontal="left" vertical="center"/>
    </xf>
    <xf numFmtId="0" fontId="26" fillId="0" borderId="73">
      <alignment horizontal="left" vertical="center"/>
    </xf>
    <xf numFmtId="0" fontId="26" fillId="0" borderId="73">
      <alignment horizontal="left" vertical="center"/>
    </xf>
    <xf numFmtId="0" fontId="118" fillId="16" borderId="72" applyNumberFormat="0" applyAlignment="0" applyProtection="0"/>
    <xf numFmtId="0" fontId="118" fillId="16" borderId="72" applyNumberFormat="0" applyAlignment="0" applyProtection="0"/>
    <xf numFmtId="0" fontId="109" fillId="29" borderId="72" applyNumberFormat="0" applyAlignment="0" applyProtection="0"/>
    <xf numFmtId="0" fontId="125" fillId="0" borderId="76" applyNumberFormat="0" applyFill="0" applyAlignment="0" applyProtection="0"/>
    <xf numFmtId="0" fontId="106" fillId="32" borderId="74" applyNumberFormat="0" applyFont="0" applyAlignment="0" applyProtection="0"/>
    <xf numFmtId="0" fontId="123" fillId="29" borderId="75" applyNumberFormat="0" applyAlignment="0" applyProtection="0"/>
    <xf numFmtId="0" fontId="125" fillId="0" borderId="76" applyNumberFormat="0" applyFill="0" applyAlignment="0" applyProtection="0"/>
    <xf numFmtId="0" fontId="109" fillId="29" borderId="72" applyNumberFormat="0" applyAlignment="0" applyProtection="0"/>
    <xf numFmtId="0" fontId="109" fillId="29" borderId="72" applyNumberFormat="0" applyAlignment="0" applyProtection="0"/>
    <xf numFmtId="0" fontId="1" fillId="0" borderId="0"/>
    <xf numFmtId="4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4" fontId="1" fillId="0" borderId="0" applyFont="0" applyFill="0" applyBorder="0" applyAlignment="0" applyProtection="0"/>
    <xf numFmtId="0" fontId="1" fillId="0" borderId="0"/>
    <xf numFmtId="44"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4" fontId="1" fillId="0" borderId="0" applyFont="0" applyFill="0" applyBorder="0" applyAlignment="0" applyProtection="0"/>
    <xf numFmtId="0" fontId="1" fillId="0" borderId="0"/>
    <xf numFmtId="4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4" fontId="1" fillId="0" borderId="0" applyFont="0" applyFill="0" applyBorder="0" applyAlignment="0" applyProtection="0"/>
    <xf numFmtId="0" fontId="1" fillId="0" borderId="0"/>
    <xf numFmtId="44"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44" fontId="1" fillId="0" borderId="0" applyFont="0" applyFill="0" applyBorder="0" applyAlignment="0" applyProtection="0"/>
    <xf numFmtId="0" fontId="109" fillId="29" borderId="78" applyNumberForma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18" fillId="16" borderId="7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6" fillId="32" borderId="79"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4" fontId="1" fillId="0" borderId="0" applyFont="0" applyFill="0" applyBorder="0" applyAlignment="0" applyProtection="0"/>
    <xf numFmtId="0" fontId="1" fillId="0" borderId="0"/>
    <xf numFmtId="44"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4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4" fontId="1" fillId="0" borderId="0" applyFont="0" applyFill="0" applyBorder="0" applyAlignment="0" applyProtection="0"/>
    <xf numFmtId="0" fontId="1" fillId="0" borderId="0"/>
    <xf numFmtId="44"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4" fontId="1" fillId="0" borderId="0" applyFont="0" applyFill="0" applyBorder="0" applyAlignment="0" applyProtection="0"/>
    <xf numFmtId="0" fontId="1" fillId="0" borderId="0"/>
    <xf numFmtId="4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4" fontId="1" fillId="0" borderId="0" applyFont="0" applyFill="0" applyBorder="0" applyAlignment="0" applyProtection="0"/>
    <xf numFmtId="0" fontId="1" fillId="0" borderId="0"/>
    <xf numFmtId="44"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1" fillId="0" borderId="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3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06" fillId="36"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36"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36"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36"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36"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36"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36"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36"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1" borderId="0" applyNumberFormat="0" applyBorder="0" applyAlignment="0" applyProtection="0"/>
    <xf numFmtId="0" fontId="106" fillId="18"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8"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8"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8"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8"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8"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8"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8"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12" borderId="0" applyNumberFormat="0" applyBorder="0" applyAlignment="0" applyProtection="0"/>
    <xf numFmtId="0" fontId="106" fillId="32"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32"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32"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32"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32"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32"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32"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32"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13" borderId="0" applyNumberFormat="0" applyBorder="0" applyAlignment="0" applyProtection="0"/>
    <xf numFmtId="0" fontId="106" fillId="36"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36"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36"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36"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36"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36"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36"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36"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5"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6"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29"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8"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31"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9"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29"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4"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17"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16"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6" fillId="20"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3"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21"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8"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31"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9"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16"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4"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3"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5"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6"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7"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37"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2"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3"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0" fontId="107" fillId="28" borderId="0" applyNumberFormat="0" applyBorder="0" applyAlignment="0" applyProtection="0"/>
    <xf numFmtId="197" fontId="20" fillId="38" borderId="80">
      <alignment horizontal="center" vertical="center"/>
    </xf>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8" fillId="12" borderId="0" applyNumberFormat="0" applyBorder="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36"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09" fillId="29" borderId="72"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0" fontId="110" fillId="30" borderId="41" applyNumberFormat="0" applyAlignment="0" applyProtection="0"/>
    <xf numFmtId="43" fontId="1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0" fontId="97"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3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7" fontId="97" fillId="0" borderId="0" applyFont="0" applyFill="0" applyBorder="0" applyAlignment="0" applyProtection="0"/>
    <xf numFmtId="3" fontId="18" fillId="0" borderId="0" applyFont="0" applyFill="0" applyBorder="0" applyAlignment="0" applyProtection="0"/>
    <xf numFmtId="8" fontId="134" fillId="0" borderId="0" applyFont="0" applyFill="0" applyBorder="0" applyAlignment="0" applyProtection="0"/>
    <xf numFmtId="198" fontId="18" fillId="0" borderId="0" applyFont="0" applyFill="0" applyBorder="0" applyAlignment="0" applyProtection="0"/>
    <xf numFmtId="199" fontId="18" fillId="0" borderId="0" applyFont="0" applyFill="0" applyBorder="0" applyAlignment="0" applyProtection="0"/>
    <xf numFmtId="2" fontId="18" fillId="0" borderId="0" applyFont="0" applyFill="0" applyBorder="0" applyAlignment="0" applyProtection="0"/>
    <xf numFmtId="38" fontId="19" fillId="39" borderId="0" applyNumberFormat="0" applyBorder="0" applyAlignment="0" applyProtection="0"/>
    <xf numFmtId="0" fontId="136" fillId="0" borderId="0" applyNumberFormat="0" applyFill="0" applyBorder="0" applyAlignment="0" applyProtection="0"/>
    <xf numFmtId="200" fontId="18" fillId="0" borderId="0">
      <protection locked="0"/>
    </xf>
    <xf numFmtId="200" fontId="18" fillId="0" borderId="0">
      <protection locked="0"/>
    </xf>
    <xf numFmtId="0" fontId="137" fillId="0" borderId="81" applyNumberFormat="0" applyFill="0" applyAlignment="0" applyProtection="0"/>
    <xf numFmtId="10" fontId="19" fillId="40" borderId="82" applyNumberFormat="0" applyBorder="0" applyAlignment="0" applyProtection="0"/>
    <xf numFmtId="37" fontId="138" fillId="0" borderId="0"/>
    <xf numFmtId="201" fontId="139" fillId="0" borderId="0"/>
    <xf numFmtId="0" fontId="1" fillId="0" borderId="0"/>
    <xf numFmtId="0" fontId="134" fillId="0" borderId="0"/>
    <xf numFmtId="202" fontId="97" fillId="0" borderId="0"/>
    <xf numFmtId="0" fontId="1" fillId="0" borderId="0"/>
    <xf numFmtId="0" fontId="135" fillId="0" borderId="0"/>
    <xf numFmtId="0" fontId="1" fillId="0" borderId="0"/>
    <xf numFmtId="0" fontId="1" fillId="0" borderId="0"/>
    <xf numFmtId="0" fontId="19" fillId="0" borderId="0"/>
    <xf numFmtId="0" fontId="18" fillId="0" borderId="0"/>
    <xf numFmtId="10" fontId="18" fillId="0" borderId="0" applyFont="0" applyFill="0" applyBorder="0" applyAlignment="0" applyProtection="0"/>
    <xf numFmtId="9" fontId="1" fillId="0" borderId="0" applyFont="0" applyFill="0" applyBorder="0" applyAlignment="0" applyProtection="0"/>
    <xf numFmtId="9" fontId="134" fillId="0" borderId="0" applyFont="0" applyFill="0" applyBorder="0" applyAlignment="0" applyProtection="0"/>
    <xf numFmtId="37" fontId="19" fillId="33" borderId="0" applyNumberFormat="0" applyBorder="0" applyAlignment="0" applyProtection="0"/>
    <xf numFmtId="37" fontId="19" fillId="0" borderId="0"/>
    <xf numFmtId="37" fontId="19" fillId="33" borderId="0" applyNumberFormat="0" applyBorder="0" applyAlignment="0" applyProtection="0"/>
    <xf numFmtId="3" fontId="140" fillId="0" borderId="81" applyProtection="0"/>
    <xf numFmtId="0" fontId="134" fillId="0" borderId="0"/>
    <xf numFmtId="0" fontId="134" fillId="0" borderId="0"/>
    <xf numFmtId="0" fontId="134" fillId="0" borderId="0"/>
    <xf numFmtId="0" fontId="134" fillId="0" borderId="0"/>
    <xf numFmtId="0" fontId="134"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34" fillId="0" borderId="0"/>
    <xf numFmtId="0" fontId="134" fillId="0" borderId="0"/>
    <xf numFmtId="0" fontId="134" fillId="0" borderId="0"/>
    <xf numFmtId="0" fontId="134" fillId="0" borderId="0"/>
  </cellStyleXfs>
  <cellXfs count="1178">
    <xf numFmtId="0" fontId="0" fillId="0" borderId="0" xfId="0"/>
    <xf numFmtId="0" fontId="0" fillId="0" borderId="0" xfId="0" applyAlignment="1">
      <alignment horizontal="center"/>
    </xf>
    <xf numFmtId="0" fontId="18" fillId="0" borderId="0" xfId="0" applyFont="1"/>
    <xf numFmtId="0" fontId="20" fillId="0" borderId="0" xfId="0" applyFont="1"/>
    <xf numFmtId="164" fontId="0" fillId="0" borderId="0" xfId="0" applyNumberFormat="1"/>
    <xf numFmtId="167" fontId="20" fillId="0" borderId="0" xfId="0" applyNumberFormat="1" applyFont="1" applyAlignment="1">
      <alignment horizontal="center"/>
    </xf>
    <xf numFmtId="167" fontId="20" fillId="0" borderId="0" xfId="0" applyNumberFormat="1" applyFont="1" applyAlignment="1">
      <alignment horizontal="right"/>
    </xf>
    <xf numFmtId="164" fontId="22" fillId="0" borderId="0" xfId="0" applyNumberFormat="1" applyFont="1" applyAlignment="1">
      <alignment horizontal="center" vertical="center"/>
    </xf>
    <xf numFmtId="164" fontId="22" fillId="0" borderId="0" xfId="0" applyNumberFormat="1" applyFont="1" applyAlignment="1">
      <alignment horizontal="center"/>
    </xf>
    <xf numFmtId="164" fontId="0" fillId="0" borderId="0" xfId="0" applyNumberFormat="1" applyAlignment="1">
      <alignment horizontal="right"/>
    </xf>
    <xf numFmtId="164" fontId="28" fillId="0" borderId="0" xfId="0" applyNumberFormat="1" applyFont="1" applyAlignment="1">
      <alignment horizontal="right"/>
    </xf>
    <xf numFmtId="0" fontId="23" fillId="0" borderId="0" xfId="0" applyFont="1" applyAlignment="1">
      <alignment horizontal="center"/>
    </xf>
    <xf numFmtId="164" fontId="18" fillId="0" borderId="0" xfId="0" applyNumberFormat="1" applyFont="1" applyAlignment="1">
      <alignment horizontal="right"/>
    </xf>
    <xf numFmtId="0" fontId="18" fillId="0" borderId="0" xfId="0" applyFont="1" applyAlignment="1">
      <alignment horizontal="center"/>
    </xf>
    <xf numFmtId="164" fontId="18" fillId="0" borderId="0" xfId="0" applyNumberFormat="1" applyFont="1"/>
    <xf numFmtId="0" fontId="18" fillId="0" borderId="0" xfId="0" applyFont="1" applyAlignment="1">
      <alignment horizontal="left" indent="1"/>
    </xf>
    <xf numFmtId="164" fontId="28" fillId="0" borderId="0" xfId="0" applyNumberFormat="1" applyFont="1"/>
    <xf numFmtId="164" fontId="29" fillId="0" borderId="0" xfId="0" applyNumberFormat="1" applyFont="1" applyAlignment="1">
      <alignment horizontal="right"/>
    </xf>
    <xf numFmtId="169" fontId="28" fillId="0" borderId="0" xfId="0" applyNumberFormat="1" applyFont="1"/>
    <xf numFmtId="164" fontId="18" fillId="0" borderId="0" xfId="0" applyNumberFormat="1" applyFont="1" applyAlignment="1">
      <alignment horizontal="center"/>
    </xf>
    <xf numFmtId="164" fontId="20" fillId="0" borderId="0" xfId="0" applyNumberFormat="1" applyFont="1" applyAlignment="1">
      <alignment horizontal="right"/>
    </xf>
    <xf numFmtId="164" fontId="20" fillId="0" borderId="0" xfId="0" applyNumberFormat="1" applyFont="1"/>
    <xf numFmtId="167" fontId="20" fillId="0" borderId="0" xfId="0" applyNumberFormat="1" applyFont="1" applyAlignment="1">
      <alignment horizontal="center" wrapText="1"/>
    </xf>
    <xf numFmtId="2" fontId="18" fillId="0" borderId="0" xfId="0" applyNumberFormat="1" applyFont="1" applyAlignment="1">
      <alignment horizontal="center"/>
    </xf>
    <xf numFmtId="2" fontId="20" fillId="0" borderId="0" xfId="0" applyNumberFormat="1" applyFont="1" applyAlignment="1">
      <alignment horizontal="center"/>
    </xf>
    <xf numFmtId="0" fontId="20" fillId="0" borderId="0" xfId="0" applyFont="1" applyAlignment="1">
      <alignment horizontal="left" vertical="center" indent="1"/>
    </xf>
    <xf numFmtId="0" fontId="20" fillId="0" borderId="0" xfId="0" applyFont="1" applyAlignment="1">
      <alignment horizontal="left" indent="1"/>
    </xf>
    <xf numFmtId="167" fontId="20" fillId="2" borderId="0" xfId="0" applyNumberFormat="1" applyFont="1" applyFill="1" applyAlignment="1">
      <alignment horizontal="center"/>
    </xf>
    <xf numFmtId="164" fontId="28" fillId="2" borderId="0" xfId="0" applyNumberFormat="1" applyFont="1" applyFill="1" applyAlignment="1">
      <alignment horizontal="right"/>
    </xf>
    <xf numFmtId="164" fontId="28" fillId="2" borderId="0" xfId="0" applyNumberFormat="1" applyFont="1" applyFill="1"/>
    <xf numFmtId="164" fontId="18" fillId="2" borderId="0" xfId="0" applyNumberFormat="1" applyFont="1" applyFill="1"/>
    <xf numFmtId="164" fontId="18" fillId="2" borderId="0" xfId="0" applyNumberFormat="1" applyFont="1" applyFill="1" applyAlignment="1">
      <alignment horizontal="right"/>
    </xf>
    <xf numFmtId="164" fontId="20" fillId="2" borderId="0" xfId="0" applyNumberFormat="1" applyFont="1" applyFill="1" applyAlignment="1">
      <alignment horizontal="right"/>
    </xf>
    <xf numFmtId="169" fontId="28" fillId="2" borderId="0" xfId="0" applyNumberFormat="1" applyFont="1" applyFill="1"/>
    <xf numFmtId="9" fontId="28" fillId="0" borderId="0" xfId="4" applyFont="1" applyBorder="1"/>
    <xf numFmtId="9" fontId="20" fillId="0" borderId="0" xfId="0" applyNumberFormat="1" applyFont="1"/>
    <xf numFmtId="0" fontId="37" fillId="0" borderId="0" xfId="0" applyFont="1" applyAlignment="1">
      <alignment horizontal="left"/>
    </xf>
    <xf numFmtId="0" fontId="38" fillId="0" borderId="0" xfId="0" applyFont="1" applyAlignment="1">
      <alignment horizontal="left"/>
    </xf>
    <xf numFmtId="0" fontId="38" fillId="0" borderId="2" xfId="0" applyFont="1" applyBorder="1" applyAlignment="1">
      <alignment horizontal="left"/>
    </xf>
    <xf numFmtId="0" fontId="0" fillId="0" borderId="2" xfId="0" applyBorder="1"/>
    <xf numFmtId="0" fontId="18" fillId="0" borderId="0" xfId="0" applyFont="1" applyAlignment="1">
      <alignment horizontal="left"/>
    </xf>
    <xf numFmtId="166" fontId="30" fillId="0" borderId="0" xfId="0" applyNumberFormat="1" applyFont="1" applyAlignment="1">
      <alignment horizontal="left"/>
    </xf>
    <xf numFmtId="166" fontId="23" fillId="0" borderId="0" xfId="0" applyNumberFormat="1" applyFont="1" applyAlignment="1">
      <alignment horizontal="left"/>
    </xf>
    <xf numFmtId="166" fontId="23" fillId="0" borderId="0" xfId="0" applyNumberFormat="1" applyFont="1" applyAlignment="1">
      <alignment horizontal="left" indent="1"/>
    </xf>
    <xf numFmtId="166" fontId="39" fillId="0" borderId="0" xfId="0" applyNumberFormat="1" applyFont="1" applyAlignment="1">
      <alignment horizontal="center"/>
    </xf>
    <xf numFmtId="166" fontId="39" fillId="0" borderId="1" xfId="0" applyNumberFormat="1" applyFont="1" applyBorder="1" applyAlignment="1">
      <alignment horizontal="center"/>
    </xf>
    <xf numFmtId="166" fontId="40" fillId="0" borderId="1" xfId="0" applyNumberFormat="1" applyFont="1" applyBorder="1" applyAlignment="1">
      <alignment horizontal="center"/>
    </xf>
    <xf numFmtId="166" fontId="23" fillId="0" borderId="1" xfId="0" applyNumberFormat="1" applyFont="1" applyBorder="1" applyAlignment="1">
      <alignment horizontal="center"/>
    </xf>
    <xf numFmtId="166" fontId="40" fillId="0" borderId="0" xfId="0" applyNumberFormat="1" applyFont="1" applyAlignment="1">
      <alignment horizontal="center"/>
    </xf>
    <xf numFmtId="166" fontId="23" fillId="0" borderId="0" xfId="0" applyNumberFormat="1" applyFont="1" applyAlignment="1">
      <alignment horizontal="center"/>
    </xf>
    <xf numFmtId="166" fontId="23" fillId="0" borderId="1" xfId="0" applyNumberFormat="1" applyFont="1" applyBorder="1" applyAlignment="1">
      <alignment horizontal="left"/>
    </xf>
    <xf numFmtId="0" fontId="30" fillId="0" borderId="0" xfId="0" applyFont="1" applyAlignment="1">
      <alignment horizontal="left"/>
    </xf>
    <xf numFmtId="166" fontId="41" fillId="0" borderId="0" xfId="0" applyNumberFormat="1" applyFont="1" applyAlignment="1">
      <alignment horizontal="center"/>
    </xf>
    <xf numFmtId="0" fontId="29" fillId="0" borderId="0" xfId="0" applyFont="1"/>
    <xf numFmtId="0" fontId="23" fillId="0" borderId="0" xfId="0" applyFont="1" applyAlignment="1">
      <alignment horizontal="center" wrapText="1"/>
    </xf>
    <xf numFmtId="43" fontId="23" fillId="0" borderId="0" xfId="6" applyFont="1" applyBorder="1" applyAlignment="1">
      <alignment horizontal="center"/>
    </xf>
    <xf numFmtId="43" fontId="23" fillId="0" borderId="0" xfId="6" applyFont="1" applyFill="1" applyBorder="1" applyAlignment="1">
      <alignment horizontal="center"/>
    </xf>
    <xf numFmtId="0" fontId="23" fillId="0" borderId="0" xfId="0" applyFont="1" applyAlignment="1">
      <alignment horizontal="left"/>
    </xf>
    <xf numFmtId="0" fontId="23" fillId="0" borderId="0" xfId="0" applyFont="1"/>
    <xf numFmtId="0" fontId="0" fillId="2" borderId="0" xfId="0" applyFill="1"/>
    <xf numFmtId="167" fontId="0" fillId="0" borderId="0" xfId="0" applyNumberFormat="1"/>
    <xf numFmtId="0" fontId="26" fillId="0" borderId="0" xfId="0" applyFont="1"/>
    <xf numFmtId="0" fontId="22" fillId="0" borderId="0" xfId="0" applyFont="1"/>
    <xf numFmtId="168" fontId="0" fillId="0" borderId="0" xfId="1" applyNumberFormat="1" applyFont="1" applyBorder="1" applyAlignment="1">
      <alignment horizontal="center"/>
    </xf>
    <xf numFmtId="168" fontId="0" fillId="2" borderId="0" xfId="1" applyNumberFormat="1" applyFont="1" applyFill="1" applyBorder="1" applyAlignment="1">
      <alignment horizontal="center"/>
    </xf>
    <xf numFmtId="168" fontId="20" fillId="0" borderId="0" xfId="1" applyNumberFormat="1" applyFont="1" applyBorder="1" applyAlignment="1">
      <alignment horizontal="center"/>
    </xf>
    <xf numFmtId="0" fontId="20" fillId="0" borderId="0" xfId="0" applyFont="1" applyAlignment="1">
      <alignment horizontal="center" wrapText="1"/>
    </xf>
    <xf numFmtId="165" fontId="20" fillId="0" borderId="0" xfId="0" applyNumberFormat="1" applyFont="1"/>
    <xf numFmtId="164" fontId="21" fillId="2" borderId="0" xfId="0" applyNumberFormat="1" applyFont="1" applyFill="1" applyAlignment="1">
      <alignment horizontal="center"/>
    </xf>
    <xf numFmtId="164" fontId="21" fillId="0" borderId="0" xfId="0" applyNumberFormat="1" applyFont="1" applyAlignment="1">
      <alignment horizontal="center"/>
    </xf>
    <xf numFmtId="0" fontId="30" fillId="0" borderId="0" xfId="0" applyFont="1" applyAlignment="1">
      <alignment horizontal="left" vertical="center"/>
    </xf>
    <xf numFmtId="0" fontId="22" fillId="0" borderId="0" xfId="0" applyFont="1" applyAlignment="1">
      <alignment horizontal="center"/>
    </xf>
    <xf numFmtId="164" fontId="20" fillId="2" borderId="0" xfId="0" applyNumberFormat="1" applyFont="1" applyFill="1"/>
    <xf numFmtId="164" fontId="21" fillId="2" borderId="0" xfId="0" applyNumberFormat="1" applyFont="1" applyFill="1"/>
    <xf numFmtId="164" fontId="21" fillId="0" borderId="0" xfId="0" applyNumberFormat="1" applyFont="1"/>
    <xf numFmtId="0" fontId="20" fillId="2" borderId="0" xfId="0" applyFont="1" applyFill="1"/>
    <xf numFmtId="164" fontId="0" fillId="0" borderId="0" xfId="0" applyNumberFormat="1" applyAlignment="1">
      <alignment vertical="center"/>
    </xf>
    <xf numFmtId="0" fontId="0" fillId="0" borderId="0" xfId="0" applyAlignment="1">
      <alignment horizontal="left" indent="1"/>
    </xf>
    <xf numFmtId="0" fontId="0" fillId="0" borderId="0" xfId="0" applyAlignment="1">
      <alignment horizontal="right"/>
    </xf>
    <xf numFmtId="166" fontId="20" fillId="0" borderId="0" xfId="0" applyNumberFormat="1" applyFont="1" applyAlignment="1">
      <alignment horizontal="center"/>
    </xf>
    <xf numFmtId="0" fontId="22" fillId="0" borderId="0" xfId="0" applyFont="1" applyAlignment="1">
      <alignment horizontal="left" indent="1"/>
    </xf>
    <xf numFmtId="0" fontId="29" fillId="0" borderId="0" xfId="0" applyFont="1" applyAlignment="1">
      <alignment horizontal="center"/>
    </xf>
    <xf numFmtId="0" fontId="31" fillId="0" borderId="0" xfId="0" applyFont="1"/>
    <xf numFmtId="16" fontId="0" fillId="0" borderId="0" xfId="0" applyNumberFormat="1"/>
    <xf numFmtId="0" fontId="32" fillId="0" borderId="0" xfId="0" applyFont="1"/>
    <xf numFmtId="0" fontId="20" fillId="0" borderId="0" xfId="0" applyFont="1" applyAlignment="1">
      <alignment horizontal="left" vertical="center"/>
    </xf>
    <xf numFmtId="0" fontId="20" fillId="2" borderId="0" xfId="0" applyFont="1" applyFill="1" applyAlignment="1">
      <alignment horizontal="center"/>
    </xf>
    <xf numFmtId="0" fontId="19" fillId="0" borderId="0" xfId="0" applyFont="1"/>
    <xf numFmtId="0" fontId="19" fillId="0" borderId="0" xfId="0" applyFont="1" applyAlignment="1">
      <alignment wrapText="1"/>
    </xf>
    <xf numFmtId="9" fontId="0" fillId="0" borderId="0" xfId="4" applyFont="1" applyBorder="1"/>
    <xf numFmtId="9" fontId="0" fillId="2" borderId="0" xfId="4" applyFont="1" applyFill="1" applyBorder="1"/>
    <xf numFmtId="0" fontId="43" fillId="0" borderId="0" xfId="0" applyFont="1" applyAlignment="1">
      <alignment horizontal="left"/>
    </xf>
    <xf numFmtId="171" fontId="23" fillId="0" borderId="0" xfId="0" applyNumberFormat="1" applyFont="1" applyAlignment="1" applyProtection="1">
      <alignment horizontal="center"/>
      <protection locked="0"/>
    </xf>
    <xf numFmtId="171" fontId="0" fillId="0" borderId="0" xfId="0" applyNumberFormat="1"/>
    <xf numFmtId="3" fontId="0" fillId="0" borderId="0" xfId="0" applyNumberFormat="1"/>
    <xf numFmtId="173" fontId="0" fillId="0" borderId="0" xfId="0" applyNumberFormat="1"/>
    <xf numFmtId="174" fontId="0" fillId="0" borderId="0" xfId="10" applyNumberFormat="1" applyFont="1"/>
    <xf numFmtId="0" fontId="18" fillId="0" borderId="3" xfId="0" applyFont="1" applyBorder="1" applyAlignment="1">
      <alignment horizontal="left"/>
    </xf>
    <xf numFmtId="0" fontId="0" fillId="0" borderId="3" xfId="0" applyBorder="1"/>
    <xf numFmtId="0" fontId="14" fillId="0" borderId="0" xfId="0" applyFont="1" applyAlignment="1">
      <alignment horizontal="left" wrapText="1"/>
    </xf>
    <xf numFmtId="3" fontId="46" fillId="0" borderId="0" xfId="0" applyNumberFormat="1" applyFont="1"/>
    <xf numFmtId="175" fontId="46" fillId="0" borderId="0" xfId="10" applyNumberFormat="1" applyFont="1"/>
    <xf numFmtId="0" fontId="46" fillId="0" borderId="0" xfId="0" applyFont="1"/>
    <xf numFmtId="0" fontId="48" fillId="0" borderId="0" xfId="0" applyFont="1" applyAlignment="1">
      <alignment horizontal="left" wrapText="1"/>
    </xf>
    <xf numFmtId="168" fontId="0" fillId="0" borderId="0" xfId="1" applyNumberFormat="1" applyFont="1"/>
    <xf numFmtId="0" fontId="14" fillId="0" borderId="0" xfId="11"/>
    <xf numFmtId="0" fontId="48" fillId="0" borderId="0" xfId="11" applyFont="1"/>
    <xf numFmtId="0" fontId="14" fillId="0" borderId="0" xfId="11" applyAlignment="1">
      <alignment horizontal="center"/>
    </xf>
    <xf numFmtId="168" fontId="48" fillId="0" borderId="0" xfId="12" applyNumberFormat="1" applyFont="1"/>
    <xf numFmtId="0" fontId="45" fillId="0" borderId="0" xfId="11" applyFont="1" applyAlignment="1">
      <alignment horizontal="center" wrapText="1"/>
    </xf>
    <xf numFmtId="0" fontId="49" fillId="0" borderId="0" xfId="11" applyFont="1"/>
    <xf numFmtId="168" fontId="48" fillId="0" borderId="0" xfId="1" applyNumberFormat="1" applyFont="1"/>
    <xf numFmtId="0" fontId="13" fillId="0" borderId="0" xfId="11" applyFont="1"/>
    <xf numFmtId="9" fontId="14" fillId="0" borderId="0" xfId="4" applyFont="1"/>
    <xf numFmtId="168" fontId="47" fillId="0" borderId="1" xfId="1" applyNumberFormat="1" applyFont="1" applyBorder="1"/>
    <xf numFmtId="168" fontId="47" fillId="0" borderId="0" xfId="1" applyNumberFormat="1" applyFont="1" applyBorder="1"/>
    <xf numFmtId="168" fontId="14" fillId="0" borderId="0" xfId="11" applyNumberFormat="1"/>
    <xf numFmtId="168" fontId="14" fillId="0" borderId="0" xfId="1" applyNumberFormat="1" applyFont="1"/>
    <xf numFmtId="0" fontId="14" fillId="2" borderId="0" xfId="11" applyFill="1" applyAlignment="1">
      <alignment horizontal="center"/>
    </xf>
    <xf numFmtId="168" fontId="48" fillId="2" borderId="0" xfId="12" applyNumberFormat="1" applyFont="1" applyFill="1"/>
    <xf numFmtId="168" fontId="48" fillId="2" borderId="0" xfId="1" applyNumberFormat="1" applyFont="1" applyFill="1"/>
    <xf numFmtId="0" fontId="47" fillId="0" borderId="0" xfId="11" applyFont="1"/>
    <xf numFmtId="0" fontId="47" fillId="0" borderId="0" xfId="11" applyFont="1" applyAlignment="1">
      <alignment horizontal="center"/>
    </xf>
    <xf numFmtId="0" fontId="50" fillId="0" borderId="0" xfId="11" applyFont="1" applyAlignment="1">
      <alignment horizontal="center" wrapText="1"/>
    </xf>
    <xf numFmtId="168" fontId="47" fillId="0" borderId="0" xfId="1" applyNumberFormat="1" applyFont="1"/>
    <xf numFmtId="173" fontId="47" fillId="0" borderId="0" xfId="4" applyNumberFormat="1" applyFont="1" applyAlignment="1">
      <alignment horizontal="center"/>
    </xf>
    <xf numFmtId="168" fontId="47" fillId="2" borderId="0" xfId="1" applyNumberFormat="1" applyFont="1" applyFill="1"/>
    <xf numFmtId="173" fontId="47" fillId="2" borderId="0" xfId="4" applyNumberFormat="1" applyFont="1" applyFill="1" applyAlignment="1">
      <alignment horizontal="center"/>
    </xf>
    <xf numFmtId="9" fontId="47" fillId="0" borderId="0" xfId="4" applyFont="1"/>
    <xf numFmtId="9" fontId="47" fillId="0" borderId="0" xfId="4" applyFont="1" applyAlignment="1">
      <alignment horizontal="center"/>
    </xf>
    <xf numFmtId="168" fontId="47" fillId="0" borderId="0" xfId="11" applyNumberFormat="1" applyFont="1"/>
    <xf numFmtId="168" fontId="47" fillId="0" borderId="0" xfId="12" applyNumberFormat="1" applyFont="1"/>
    <xf numFmtId="168" fontId="47" fillId="2" borderId="0" xfId="12" applyNumberFormat="1" applyFont="1" applyFill="1"/>
    <xf numFmtId="0" fontId="14" fillId="4" borderId="0" xfId="11" applyFill="1" applyAlignment="1">
      <alignment horizontal="center"/>
    </xf>
    <xf numFmtId="168" fontId="48" fillId="4" borderId="0" xfId="1" applyNumberFormat="1" applyFont="1" applyFill="1"/>
    <xf numFmtId="168" fontId="47" fillId="4" borderId="0" xfId="1" applyNumberFormat="1" applyFont="1" applyFill="1"/>
    <xf numFmtId="168" fontId="47" fillId="4" borderId="0" xfId="12" applyNumberFormat="1" applyFont="1" applyFill="1"/>
    <xf numFmtId="0" fontId="51" fillId="0" borderId="0" xfId="11" applyFont="1" applyAlignment="1">
      <alignment horizontal="center"/>
    </xf>
    <xf numFmtId="9" fontId="50" fillId="0" borderId="0" xfId="4" applyFont="1" applyAlignment="1">
      <alignment horizontal="center" wrapText="1"/>
    </xf>
    <xf numFmtId="9" fontId="47" fillId="2" borderId="0" xfId="4" applyFont="1" applyFill="1" applyAlignment="1">
      <alignment horizontal="center"/>
    </xf>
    <xf numFmtId="9" fontId="47" fillId="4" borderId="0" xfId="4" applyFont="1" applyFill="1" applyAlignment="1">
      <alignment horizontal="center"/>
    </xf>
    <xf numFmtId="168" fontId="47" fillId="0" borderId="0" xfId="1" applyNumberFormat="1" applyFont="1" applyFill="1"/>
    <xf numFmtId="168" fontId="47" fillId="0" borderId="0" xfId="12" applyNumberFormat="1" applyFont="1" applyFill="1"/>
    <xf numFmtId="9" fontId="47" fillId="0" borderId="0" xfId="4" applyFont="1" applyFill="1" applyAlignment="1">
      <alignment horizontal="center"/>
    </xf>
    <xf numFmtId="168" fontId="48" fillId="4" borderId="0" xfId="12" applyNumberFormat="1" applyFont="1" applyFill="1"/>
    <xf numFmtId="166" fontId="12" fillId="0" borderId="0" xfId="0" applyNumberFormat="1" applyFont="1" applyAlignment="1">
      <alignment horizontal="left" indent="1"/>
    </xf>
    <xf numFmtId="0" fontId="52" fillId="0" borderId="0" xfId="14" applyFont="1"/>
    <xf numFmtId="0" fontId="10" fillId="3" borderId="0" xfId="14" applyFill="1"/>
    <xf numFmtId="44" fontId="0" fillId="3" borderId="0" xfId="15" applyFont="1" applyFill="1"/>
    <xf numFmtId="0" fontId="10" fillId="0" borderId="0" xfId="14"/>
    <xf numFmtId="0" fontId="50" fillId="3" borderId="0" xfId="14" applyFont="1" applyFill="1" applyAlignment="1">
      <alignment wrapText="1"/>
    </xf>
    <xf numFmtId="44" fontId="50" fillId="3" borderId="0" xfId="15" applyFont="1" applyFill="1" applyBorder="1" applyAlignment="1">
      <alignment wrapText="1"/>
    </xf>
    <xf numFmtId="0" fontId="50" fillId="3" borderId="0" xfId="14" applyFont="1" applyFill="1" applyAlignment="1">
      <alignment horizontal="center" wrapText="1"/>
    </xf>
    <xf numFmtId="0" fontId="47" fillId="0" borderId="0" xfId="14" applyFont="1"/>
    <xf numFmtId="170" fontId="47" fillId="0" borderId="0" xfId="14" applyNumberFormat="1" applyFont="1"/>
    <xf numFmtId="165" fontId="48" fillId="3" borderId="0" xfId="14" applyNumberFormat="1" applyFont="1" applyFill="1" applyAlignment="1" applyProtection="1">
      <alignment horizontal="right" vertical="center"/>
      <protection locked="0"/>
    </xf>
    <xf numFmtId="171" fontId="48" fillId="3" borderId="0" xfId="14" applyNumberFormat="1" applyFont="1" applyFill="1" applyAlignment="1" applyProtection="1">
      <alignment horizontal="right" vertical="center"/>
      <protection locked="0"/>
    </xf>
    <xf numFmtId="0" fontId="53" fillId="3" borderId="0" xfId="14" applyFont="1" applyFill="1" applyAlignment="1">
      <alignment vertical="center" wrapText="1"/>
    </xf>
    <xf numFmtId="171" fontId="48" fillId="3" borderId="0" xfId="14" applyNumberFormat="1" applyFont="1" applyFill="1" applyAlignment="1" applyProtection="1">
      <alignment horizontal="center" vertical="center"/>
      <protection locked="0"/>
    </xf>
    <xf numFmtId="0" fontId="48" fillId="3" borderId="0" xfId="14" applyFont="1" applyFill="1" applyAlignment="1">
      <alignment vertical="center"/>
    </xf>
    <xf numFmtId="0" fontId="54" fillId="3" borderId="0" xfId="14" applyFont="1" applyFill="1" applyAlignment="1">
      <alignment vertical="center" wrapText="1"/>
    </xf>
    <xf numFmtId="0" fontId="54" fillId="3" borderId="0" xfId="14" applyFont="1" applyFill="1" applyAlignment="1">
      <alignment wrapText="1"/>
    </xf>
    <xf numFmtId="176" fontId="47" fillId="0" borderId="0" xfId="16" applyNumberFormat="1" applyFont="1" applyAlignment="1">
      <alignment horizontal="center"/>
    </xf>
    <xf numFmtId="0" fontId="56" fillId="0" borderId="4" xfId="16" applyFont="1" applyBorder="1"/>
    <xf numFmtId="0" fontId="56" fillId="0" borderId="2" xfId="16" applyFont="1" applyBorder="1"/>
    <xf numFmtId="0" fontId="47" fillId="0" borderId="2" xfId="16" applyFont="1" applyBorder="1"/>
    <xf numFmtId="0" fontId="56" fillId="0" borderId="5" xfId="16" applyFont="1" applyBorder="1"/>
    <xf numFmtId="177" fontId="47" fillId="0" borderId="0" xfId="16" applyNumberFormat="1" applyFont="1" applyAlignment="1">
      <alignment horizontal="center"/>
    </xf>
    <xf numFmtId="0" fontId="56" fillId="0" borderId="6" xfId="16" applyFont="1" applyBorder="1" applyAlignment="1">
      <alignment horizontal="center"/>
    </xf>
    <xf numFmtId="0" fontId="56" fillId="0" borderId="0" xfId="16" applyFont="1" applyAlignment="1">
      <alignment horizontal="center"/>
    </xf>
    <xf numFmtId="0" fontId="56" fillId="0" borderId="7" xfId="16" applyFont="1" applyBorder="1" applyAlignment="1">
      <alignment horizontal="center"/>
    </xf>
    <xf numFmtId="178" fontId="57" fillId="0" borderId="6" xfId="16" applyNumberFormat="1" applyFont="1" applyBorder="1"/>
    <xf numFmtId="172" fontId="57" fillId="0" borderId="0" xfId="16" applyNumberFormat="1" applyFont="1"/>
    <xf numFmtId="172" fontId="57" fillId="0" borderId="7" xfId="16" applyNumberFormat="1" applyFont="1" applyBorder="1"/>
    <xf numFmtId="0" fontId="10" fillId="0" borderId="0" xfId="14" applyAlignment="1">
      <alignment vertical="center"/>
    </xf>
    <xf numFmtId="178" fontId="57" fillId="0" borderId="8" xfId="16" applyNumberFormat="1" applyFont="1" applyBorder="1"/>
    <xf numFmtId="179" fontId="57" fillId="0" borderId="3" xfId="16" applyNumberFormat="1" applyFont="1" applyBorder="1"/>
    <xf numFmtId="179" fontId="57" fillId="0" borderId="9" xfId="16" applyNumberFormat="1" applyFont="1" applyBorder="1"/>
    <xf numFmtId="0" fontId="47" fillId="0" borderId="0" xfId="14" applyFont="1" applyAlignment="1">
      <alignment vertical="center"/>
    </xf>
    <xf numFmtId="179" fontId="57" fillId="0" borderId="0" xfId="16" applyNumberFormat="1" applyFont="1"/>
    <xf numFmtId="179" fontId="57" fillId="0" borderId="7" xfId="16" applyNumberFormat="1" applyFont="1" applyBorder="1"/>
    <xf numFmtId="171" fontId="47" fillId="0" borderId="6" xfId="16" applyNumberFormat="1" applyFont="1" applyBorder="1" applyAlignment="1">
      <alignment horizontal="center"/>
    </xf>
    <xf numFmtId="180" fontId="47" fillId="0" borderId="0" xfId="16" applyNumberFormat="1" applyFont="1" applyAlignment="1">
      <alignment horizontal="center"/>
    </xf>
    <xf numFmtId="0" fontId="47" fillId="0" borderId="0" xfId="16" applyFont="1"/>
    <xf numFmtId="0" fontId="47" fillId="0" borderId="7" xfId="16" applyFont="1" applyBorder="1"/>
    <xf numFmtId="0" fontId="56" fillId="0" borderId="6" xfId="16" applyFont="1" applyBorder="1"/>
    <xf numFmtId="0" fontId="56" fillId="0" borderId="0" xfId="16" applyFont="1"/>
    <xf numFmtId="0" fontId="56" fillId="0" borderId="7" xfId="16" applyFont="1" applyBorder="1"/>
    <xf numFmtId="0" fontId="48" fillId="0" borderId="0" xfId="14" applyFont="1" applyAlignment="1">
      <alignment vertical="center"/>
    </xf>
    <xf numFmtId="170" fontId="47" fillId="3" borderId="6" xfId="14" applyNumberFormat="1" applyFont="1" applyFill="1" applyBorder="1"/>
    <xf numFmtId="165" fontId="48" fillId="0" borderId="0" xfId="14" applyNumberFormat="1" applyFont="1" applyAlignment="1" applyProtection="1">
      <alignment horizontal="right" vertical="center"/>
      <protection locked="0"/>
    </xf>
    <xf numFmtId="0" fontId="47" fillId="3" borderId="0" xfId="14" applyFont="1" applyFill="1" applyAlignment="1">
      <alignment vertical="center"/>
    </xf>
    <xf numFmtId="2" fontId="48" fillId="3" borderId="0" xfId="14" applyNumberFormat="1" applyFont="1" applyFill="1" applyAlignment="1">
      <alignment vertical="center"/>
    </xf>
    <xf numFmtId="0" fontId="53" fillId="3" borderId="0" xfId="14" applyFont="1" applyFill="1" applyAlignment="1">
      <alignment wrapText="1"/>
    </xf>
    <xf numFmtId="172" fontId="57" fillId="0" borderId="3" xfId="16" applyNumberFormat="1" applyFont="1" applyBorder="1"/>
    <xf numFmtId="172" fontId="57" fillId="0" borderId="9" xfId="16" applyNumberFormat="1" applyFont="1" applyBorder="1"/>
    <xf numFmtId="166" fontId="10" fillId="3" borderId="0" xfId="14" applyNumberFormat="1" applyFill="1"/>
    <xf numFmtId="165" fontId="10" fillId="3" borderId="0" xfId="14" applyNumberFormat="1" applyFill="1"/>
    <xf numFmtId="0" fontId="9" fillId="0" borderId="0" xfId="17"/>
    <xf numFmtId="0" fontId="9" fillId="3" borderId="0" xfId="17" applyFill="1"/>
    <xf numFmtId="44" fontId="0" fillId="3" borderId="0" xfId="18" applyFont="1" applyFill="1"/>
    <xf numFmtId="165" fontId="9" fillId="0" borderId="0" xfId="17" applyNumberFormat="1"/>
    <xf numFmtId="165" fontId="9" fillId="3" borderId="0" xfId="17" applyNumberFormat="1" applyFill="1"/>
    <xf numFmtId="165" fontId="0" fillId="3" borderId="0" xfId="18" applyNumberFormat="1" applyFont="1" applyFill="1"/>
    <xf numFmtId="170" fontId="58" fillId="3" borderId="6" xfId="17" applyNumberFormat="1" applyFont="1" applyFill="1" applyBorder="1"/>
    <xf numFmtId="170" fontId="58" fillId="0" borderId="0" xfId="17" applyNumberFormat="1" applyFont="1"/>
    <xf numFmtId="167" fontId="18" fillId="0" borderId="0" xfId="0" applyNumberFormat="1" applyFont="1" applyAlignment="1">
      <alignment horizontal="center"/>
    </xf>
    <xf numFmtId="0" fontId="47" fillId="3" borderId="0" xfId="14" applyFont="1" applyFill="1"/>
    <xf numFmtId="0" fontId="47" fillId="3" borderId="0" xfId="14" applyFont="1" applyFill="1" applyAlignment="1">
      <alignment horizontal="center"/>
    </xf>
    <xf numFmtId="0" fontId="8" fillId="0" borderId="0" xfId="14" applyFont="1" applyAlignment="1">
      <alignment horizontal="left" indent="1"/>
    </xf>
    <xf numFmtId="0" fontId="12" fillId="0" borderId="0" xfId="0" applyFont="1"/>
    <xf numFmtId="0" fontId="42" fillId="0" borderId="0" xfId="0" applyFont="1"/>
    <xf numFmtId="9" fontId="9" fillId="0" borderId="0" xfId="4" applyFont="1"/>
    <xf numFmtId="168" fontId="9" fillId="0" borderId="0" xfId="1" applyNumberFormat="1" applyFont="1"/>
    <xf numFmtId="168" fontId="47" fillId="0" borderId="0" xfId="4" applyNumberFormat="1" applyFont="1" applyAlignment="1">
      <alignment horizontal="center"/>
    </xf>
    <xf numFmtId="168" fontId="47" fillId="2" borderId="0" xfId="4" applyNumberFormat="1" applyFont="1" applyFill="1" applyAlignment="1">
      <alignment horizontal="center"/>
    </xf>
    <xf numFmtId="9" fontId="47" fillId="0" borderId="0" xfId="11" applyNumberFormat="1" applyFont="1" applyAlignment="1">
      <alignment horizontal="center"/>
    </xf>
    <xf numFmtId="9" fontId="47" fillId="0" borderId="0" xfId="1" applyNumberFormat="1" applyFont="1" applyBorder="1" applyAlignment="1">
      <alignment horizontal="center"/>
    </xf>
    <xf numFmtId="9" fontId="47" fillId="0" borderId="0" xfId="1" applyNumberFormat="1" applyFont="1" applyAlignment="1">
      <alignment horizontal="center"/>
    </xf>
    <xf numFmtId="168" fontId="47" fillId="4" borderId="0" xfId="4" applyNumberFormat="1" applyFont="1" applyFill="1" applyAlignment="1">
      <alignment horizontal="center"/>
    </xf>
    <xf numFmtId="0" fontId="59" fillId="0" borderId="0" xfId="11" applyFont="1" applyAlignment="1">
      <alignment horizontal="center" wrapText="1"/>
    </xf>
    <xf numFmtId="168" fontId="48" fillId="0" borderId="0" xfId="1" applyNumberFormat="1" applyFont="1" applyBorder="1"/>
    <xf numFmtId="9" fontId="48" fillId="0" borderId="0" xfId="4" applyFont="1"/>
    <xf numFmtId="43" fontId="60" fillId="0" borderId="0" xfId="1" applyFont="1" applyAlignment="1">
      <alignment horizontal="center"/>
    </xf>
    <xf numFmtId="181" fontId="60" fillId="0" borderId="0" xfId="1" applyNumberFormat="1" applyFont="1" applyAlignment="1">
      <alignment horizontal="center"/>
    </xf>
    <xf numFmtId="181" fontId="47" fillId="0" borderId="0" xfId="1" applyNumberFormat="1" applyFont="1" applyAlignment="1">
      <alignment horizontal="center"/>
    </xf>
    <xf numFmtId="168" fontId="60" fillId="0" borderId="0" xfId="12" applyNumberFormat="1" applyFont="1"/>
    <xf numFmtId="0" fontId="7" fillId="0" borderId="0" xfId="19"/>
    <xf numFmtId="168" fontId="48" fillId="0" borderId="0" xfId="20" applyNumberFormat="1" applyFont="1"/>
    <xf numFmtId="168" fontId="61" fillId="0" borderId="0" xfId="20" applyNumberFormat="1" applyFont="1"/>
    <xf numFmtId="3" fontId="63" fillId="5" borderId="0" xfId="22" applyNumberFormat="1" applyFont="1" applyFill="1" applyAlignment="1">
      <alignment horizontal="right"/>
    </xf>
    <xf numFmtId="3" fontId="63" fillId="5" borderId="3" xfId="22" applyNumberFormat="1" applyFont="1" applyFill="1" applyBorder="1" applyAlignment="1">
      <alignment horizontal="right"/>
    </xf>
    <xf numFmtId="0" fontId="66" fillId="0" borderId="0" xfId="24" applyFont="1" applyAlignment="1">
      <alignment wrapText="1"/>
    </xf>
    <xf numFmtId="0" fontId="67" fillId="0" borderId="0" xfId="24" applyFont="1"/>
    <xf numFmtId="14" fontId="7" fillId="0" borderId="0" xfId="24" applyNumberFormat="1"/>
    <xf numFmtId="3" fontId="48" fillId="0" borderId="0" xfId="24" applyNumberFormat="1" applyFont="1"/>
    <xf numFmtId="0" fontId="7" fillId="0" borderId="0" xfId="24"/>
    <xf numFmtId="3" fontId="7" fillId="0" borderId="0" xfId="24" applyNumberFormat="1"/>
    <xf numFmtId="168" fontId="0" fillId="0" borderId="0" xfId="25" applyNumberFormat="1" applyFont="1" applyFill="1"/>
    <xf numFmtId="168" fontId="46" fillId="0" borderId="0" xfId="0" applyNumberFormat="1" applyFont="1"/>
    <xf numFmtId="0" fontId="0" fillId="0" borderId="0" xfId="0" applyAlignment="1">
      <alignment horizontal="left"/>
    </xf>
    <xf numFmtId="168" fontId="46" fillId="0" borderId="0" xfId="25" applyNumberFormat="1" applyFont="1" applyFill="1" applyAlignment="1">
      <alignment horizontal="left"/>
    </xf>
    <xf numFmtId="168" fontId="0" fillId="0" borderId="0" xfId="0" applyNumberFormat="1" applyAlignment="1">
      <alignment horizontal="left"/>
    </xf>
    <xf numFmtId="184" fontId="0" fillId="0" borderId="0" xfId="0" applyNumberFormat="1"/>
    <xf numFmtId="0" fontId="12" fillId="0" borderId="0" xfId="0" applyFont="1" applyAlignment="1">
      <alignment horizontal="left" indent="1"/>
    </xf>
    <xf numFmtId="0" fontId="6" fillId="0" borderId="0" xfId="11" applyFont="1"/>
    <xf numFmtId="168" fontId="48" fillId="0" borderId="0" xfId="11" applyNumberFormat="1" applyFont="1"/>
    <xf numFmtId="0" fontId="20" fillId="0" borderId="1" xfId="0" applyFont="1" applyBorder="1"/>
    <xf numFmtId="168" fontId="69" fillId="0" borderId="1" xfId="0" applyNumberFormat="1" applyFont="1" applyBorder="1"/>
    <xf numFmtId="168" fontId="18" fillId="0" borderId="0" xfId="25" applyNumberFormat="1" applyFont="1" applyFill="1"/>
    <xf numFmtId="168" fontId="20" fillId="0" borderId="1" xfId="0" applyNumberFormat="1" applyFont="1" applyBorder="1"/>
    <xf numFmtId="0" fontId="20" fillId="0" borderId="10" xfId="0" applyFont="1" applyBorder="1" applyAlignment="1">
      <alignment horizontal="center"/>
    </xf>
    <xf numFmtId="168" fontId="20" fillId="0" borderId="10" xfId="25" applyNumberFormat="1" applyFont="1" applyFill="1" applyBorder="1" applyAlignment="1">
      <alignment horizontal="center"/>
    </xf>
    <xf numFmtId="0" fontId="20" fillId="0" borderId="0" xfId="0" applyFont="1" applyAlignment="1">
      <alignment horizontal="center"/>
    </xf>
    <xf numFmtId="168" fontId="69" fillId="0" borderId="0" xfId="0" applyNumberFormat="1" applyFont="1"/>
    <xf numFmtId="168" fontId="20" fillId="0" borderId="0" xfId="0" applyNumberFormat="1" applyFont="1"/>
    <xf numFmtId="0" fontId="0" fillId="0" borderId="1" xfId="0" applyBorder="1" applyAlignment="1">
      <alignment horizontal="left"/>
    </xf>
    <xf numFmtId="168" fontId="46" fillId="0" borderId="1" xfId="25" applyNumberFormat="1" applyFont="1" applyFill="1" applyBorder="1" applyAlignment="1">
      <alignment horizontal="left"/>
    </xf>
    <xf numFmtId="0" fontId="70" fillId="0" borderId="0" xfId="0" applyFont="1" applyAlignment="1">
      <alignment horizontal="left"/>
    </xf>
    <xf numFmtId="173" fontId="0" fillId="0" borderId="0" xfId="4" applyNumberFormat="1" applyFont="1" applyFill="1" applyAlignment="1">
      <alignment horizontal="center"/>
    </xf>
    <xf numFmtId="168" fontId="18" fillId="0" borderId="1" xfId="25" applyNumberFormat="1" applyFont="1" applyFill="1" applyBorder="1" applyAlignment="1">
      <alignment horizontal="left"/>
    </xf>
    <xf numFmtId="169" fontId="46" fillId="0" borderId="0" xfId="0" applyNumberFormat="1" applyFont="1"/>
    <xf numFmtId="169" fontId="18" fillId="0" borderId="0" xfId="25" applyNumberFormat="1" applyFont="1" applyFill="1"/>
    <xf numFmtId="169" fontId="69" fillId="0" borderId="1" xfId="0" applyNumberFormat="1" applyFont="1" applyBorder="1"/>
    <xf numFmtId="169" fontId="20" fillId="0" borderId="1" xfId="0" applyNumberFormat="1" applyFont="1" applyBorder="1"/>
    <xf numFmtId="0" fontId="43" fillId="0" borderId="0" xfId="14" applyFont="1"/>
    <xf numFmtId="0" fontId="43" fillId="0" borderId="0" xfId="14" applyFont="1" applyAlignment="1">
      <alignment horizontal="left"/>
    </xf>
    <xf numFmtId="0" fontId="12" fillId="3" borderId="0" xfId="14" applyFont="1" applyFill="1" applyAlignment="1">
      <alignment horizontal="left"/>
    </xf>
    <xf numFmtId="165" fontId="39" fillId="3" borderId="0" xfId="14" applyNumberFormat="1" applyFont="1" applyFill="1" applyAlignment="1" applyProtection="1">
      <alignment horizontal="right" vertical="center"/>
      <protection locked="0"/>
    </xf>
    <xf numFmtId="44" fontId="12" fillId="3" borderId="0" xfId="15" applyFont="1" applyFill="1" applyBorder="1" applyAlignment="1">
      <alignment horizontal="left"/>
    </xf>
    <xf numFmtId="167" fontId="30" fillId="0" borderId="0" xfId="0" applyNumberFormat="1" applyFont="1" applyAlignment="1">
      <alignment horizontal="center"/>
    </xf>
    <xf numFmtId="0" fontId="30" fillId="3" borderId="0" xfId="0" applyFont="1" applyFill="1" applyAlignment="1">
      <alignment horizontal="left"/>
    </xf>
    <xf numFmtId="8" fontId="71" fillId="0" borderId="0" xfId="0" applyNumberFormat="1" applyFont="1"/>
    <xf numFmtId="0" fontId="12" fillId="3" borderId="0" xfId="0" applyFont="1" applyFill="1" applyAlignment="1">
      <alignment horizontal="left" indent="2"/>
    </xf>
    <xf numFmtId="0" fontId="12" fillId="3" borderId="0" xfId="0" applyFont="1" applyFill="1" applyAlignment="1">
      <alignment horizontal="left" indent="1"/>
    </xf>
    <xf numFmtId="185" fontId="71" fillId="0" borderId="0" xfId="0" applyNumberFormat="1" applyFont="1"/>
    <xf numFmtId="185" fontId="71" fillId="0" borderId="0" xfId="0" applyNumberFormat="1" applyFont="1" applyAlignment="1">
      <alignment horizontal="center"/>
    </xf>
    <xf numFmtId="185" fontId="12" fillId="0" borderId="1" xfId="0" applyNumberFormat="1" applyFont="1" applyBorder="1"/>
    <xf numFmtId="167" fontId="12" fillId="0" borderId="0" xfId="0" applyNumberFormat="1" applyFont="1" applyAlignment="1">
      <alignment horizontal="left"/>
    </xf>
    <xf numFmtId="0" fontId="12" fillId="3" borderId="0" xfId="0" applyFont="1" applyFill="1" applyAlignment="1">
      <alignment horizontal="left"/>
    </xf>
    <xf numFmtId="185" fontId="12" fillId="0" borderId="0" xfId="0" applyNumberFormat="1" applyFont="1"/>
    <xf numFmtId="0" fontId="12" fillId="0" borderId="0" xfId="14" applyFont="1"/>
    <xf numFmtId="0" fontId="43" fillId="0" borderId="0" xfId="14" applyFont="1" applyAlignment="1">
      <alignment wrapText="1"/>
    </xf>
    <xf numFmtId="0" fontId="30" fillId="3" borderId="0" xfId="14" applyFont="1" applyFill="1"/>
    <xf numFmtId="0" fontId="30" fillId="0" borderId="2" xfId="14" applyFont="1" applyBorder="1" applyAlignment="1">
      <alignment horizontal="left" wrapText="1"/>
    </xf>
    <xf numFmtId="0" fontId="30" fillId="0" borderId="0" xfId="14" applyFont="1"/>
    <xf numFmtId="0" fontId="30" fillId="0" borderId="0" xfId="14" applyFont="1" applyAlignment="1">
      <alignment horizontal="left" wrapText="1"/>
    </xf>
    <xf numFmtId="0" fontId="12" fillId="0" borderId="0" xfId="14" applyFont="1" applyAlignment="1">
      <alignment wrapText="1"/>
    </xf>
    <xf numFmtId="0" fontId="70" fillId="3" borderId="0" xfId="14" applyFont="1" applyFill="1"/>
    <xf numFmtId="0" fontId="30" fillId="0" borderId="18" xfId="16" applyFont="1" applyBorder="1" applyAlignment="1">
      <alignment horizontal="left" wrapText="1"/>
    </xf>
    <xf numFmtId="0" fontId="30" fillId="0" borderId="18" xfId="16" applyFont="1" applyBorder="1" applyAlignment="1">
      <alignment horizontal="center" wrapText="1"/>
    </xf>
    <xf numFmtId="0" fontId="30" fillId="0" borderId="19" xfId="16" applyFont="1" applyBorder="1" applyAlignment="1">
      <alignment horizontal="center" wrapText="1"/>
    </xf>
    <xf numFmtId="0" fontId="30" fillId="0" borderId="18" xfId="16" applyFont="1" applyBorder="1" applyAlignment="1">
      <alignment horizontal="center"/>
    </xf>
    <xf numFmtId="0" fontId="72" fillId="0" borderId="11" xfId="14" applyFont="1" applyBorder="1" applyAlignment="1">
      <alignment horizontal="center" wrapText="1"/>
    </xf>
    <xf numFmtId="0" fontId="72" fillId="0" borderId="0" xfId="14" applyFont="1" applyAlignment="1">
      <alignment horizontal="center" wrapText="1"/>
    </xf>
    <xf numFmtId="0" fontId="72" fillId="0" borderId="13" xfId="14" applyFont="1" applyBorder="1" applyAlignment="1">
      <alignment horizontal="center" wrapText="1"/>
    </xf>
    <xf numFmtId="0" fontId="72" fillId="0" borderId="12" xfId="14" applyFont="1" applyBorder="1" applyAlignment="1">
      <alignment horizontal="center" wrapText="1"/>
    </xf>
    <xf numFmtId="0" fontId="72" fillId="0" borderId="2" xfId="14" applyFont="1" applyBorder="1" applyAlignment="1">
      <alignment horizontal="center" wrapText="1"/>
    </xf>
    <xf numFmtId="0" fontId="72" fillId="0" borderId="14" xfId="14" applyFont="1" applyBorder="1" applyAlignment="1">
      <alignment horizontal="center" wrapText="1"/>
    </xf>
    <xf numFmtId="0" fontId="30" fillId="0" borderId="12" xfId="16" applyFont="1" applyBorder="1" applyAlignment="1">
      <alignment horizontal="center" wrapText="1"/>
    </xf>
    <xf numFmtId="0" fontId="30" fillId="0" borderId="2" xfId="16" applyFont="1" applyBorder="1" applyAlignment="1">
      <alignment horizontal="center" wrapText="1"/>
    </xf>
    <xf numFmtId="0" fontId="30" fillId="0" borderId="14" xfId="16" applyFont="1" applyBorder="1" applyAlignment="1">
      <alignment horizontal="center" wrapText="1"/>
    </xf>
    <xf numFmtId="178" fontId="30" fillId="0" borderId="0" xfId="16" applyNumberFormat="1" applyFont="1" applyAlignment="1">
      <alignment horizontal="center"/>
    </xf>
    <xf numFmtId="185" fontId="28" fillId="0" borderId="0" xfId="16" applyNumberFormat="1" applyFont="1" applyAlignment="1">
      <alignment horizontal="center"/>
    </xf>
    <xf numFmtId="185" fontId="28" fillId="0" borderId="11" xfId="16" applyNumberFormat="1" applyFont="1" applyBorder="1" applyAlignment="1">
      <alignment horizontal="center"/>
    </xf>
    <xf numFmtId="185" fontId="28" fillId="0" borderId="13" xfId="16" applyNumberFormat="1" applyFont="1" applyBorder="1" applyAlignment="1">
      <alignment horizontal="center"/>
    </xf>
    <xf numFmtId="185" fontId="28" fillId="0" borderId="0" xfId="0" applyNumberFormat="1" applyFont="1"/>
    <xf numFmtId="0" fontId="72" fillId="0" borderId="0" xfId="14" applyFont="1" applyAlignment="1">
      <alignment horizontal="center"/>
    </xf>
    <xf numFmtId="0" fontId="72" fillId="0" borderId="16" xfId="14" applyFont="1" applyBorder="1" applyAlignment="1">
      <alignment horizontal="center" wrapText="1"/>
    </xf>
    <xf numFmtId="0" fontId="72" fillId="0" borderId="17" xfId="14" applyFont="1" applyBorder="1" applyAlignment="1">
      <alignment horizontal="center" wrapText="1"/>
    </xf>
    <xf numFmtId="0" fontId="30" fillId="0" borderId="20" xfId="16" applyFont="1" applyBorder="1" applyAlignment="1">
      <alignment horizontal="left"/>
    </xf>
    <xf numFmtId="0" fontId="72" fillId="0" borderId="20" xfId="14" applyFont="1" applyBorder="1" applyAlignment="1">
      <alignment horizontal="center" wrapText="1"/>
    </xf>
    <xf numFmtId="185" fontId="73" fillId="0" borderId="0" xfId="16" applyNumberFormat="1" applyFont="1" applyAlignment="1">
      <alignment horizontal="center"/>
    </xf>
    <xf numFmtId="185" fontId="73" fillId="0" borderId="11" xfId="16" applyNumberFormat="1" applyFont="1" applyBorder="1" applyAlignment="1">
      <alignment horizontal="center"/>
    </xf>
    <xf numFmtId="186" fontId="71" fillId="0" borderId="0" xfId="0" applyNumberFormat="1" applyFont="1"/>
    <xf numFmtId="186" fontId="12" fillId="0" borderId="1" xfId="0" applyNumberFormat="1" applyFont="1" applyBorder="1"/>
    <xf numFmtId="0" fontId="12" fillId="0" borderId="0" xfId="0" applyFont="1" applyAlignment="1">
      <alignment horizontal="left"/>
    </xf>
    <xf numFmtId="168" fontId="30" fillId="0" borderId="0" xfId="1" applyNumberFormat="1" applyFont="1" applyFill="1" applyBorder="1" applyAlignment="1">
      <alignment horizontal="center"/>
    </xf>
    <xf numFmtId="8" fontId="12" fillId="0" borderId="0" xfId="0" applyNumberFormat="1" applyFont="1" applyAlignment="1">
      <alignment horizontal="left" indent="1"/>
    </xf>
    <xf numFmtId="171" fontId="71" fillId="3" borderId="0" xfId="0" applyNumberFormat="1" applyFont="1" applyFill="1" applyAlignment="1" applyProtection="1">
      <alignment horizontal="right"/>
      <protection locked="0"/>
    </xf>
    <xf numFmtId="0" fontId="71" fillId="0" borderId="0" xfId="0" applyFont="1"/>
    <xf numFmtId="8" fontId="12" fillId="0" borderId="1" xfId="0" applyNumberFormat="1" applyFont="1" applyBorder="1"/>
    <xf numFmtId="10" fontId="71" fillId="0" borderId="0" xfId="0" applyNumberFormat="1" applyFont="1"/>
    <xf numFmtId="165" fontId="39" fillId="3" borderId="0" xfId="14" applyNumberFormat="1" applyFont="1" applyFill="1" applyAlignment="1" applyProtection="1">
      <alignment horizontal="right"/>
      <protection locked="0"/>
    </xf>
    <xf numFmtId="165" fontId="39" fillId="0" borderId="0" xfId="14" applyNumberFormat="1" applyFont="1" applyAlignment="1" applyProtection="1">
      <alignment horizontal="right"/>
      <protection locked="0"/>
    </xf>
    <xf numFmtId="186" fontId="9" fillId="0" borderId="0" xfId="17" applyNumberFormat="1"/>
    <xf numFmtId="186" fontId="12" fillId="3" borderId="0" xfId="0" applyNumberFormat="1" applyFont="1" applyFill="1" applyAlignment="1">
      <alignment horizontal="left" indent="2"/>
    </xf>
    <xf numFmtId="186" fontId="47" fillId="3" borderId="0" xfId="14" applyNumberFormat="1" applyFont="1" applyFill="1"/>
    <xf numFmtId="186" fontId="48" fillId="3" borderId="0" xfId="14" applyNumberFormat="1" applyFont="1" applyFill="1" applyAlignment="1" applyProtection="1">
      <alignment horizontal="center" vertical="center"/>
      <protection locked="0"/>
    </xf>
    <xf numFmtId="186" fontId="54" fillId="3" borderId="0" xfId="14" applyNumberFormat="1" applyFont="1" applyFill="1" applyAlignment="1">
      <alignment vertical="center" wrapText="1"/>
    </xf>
    <xf numFmtId="186" fontId="47" fillId="3" borderId="0" xfId="14" applyNumberFormat="1" applyFont="1" applyFill="1" applyAlignment="1">
      <alignment vertical="center"/>
    </xf>
    <xf numFmtId="186" fontId="48" fillId="3" borderId="0" xfId="14" applyNumberFormat="1" applyFont="1" applyFill="1" applyAlignment="1" applyProtection="1">
      <alignment horizontal="right" vertical="center"/>
      <protection locked="0"/>
    </xf>
    <xf numFmtId="7" fontId="71" fillId="0" borderId="0" xfId="0" applyNumberFormat="1" applyFont="1"/>
    <xf numFmtId="7" fontId="12" fillId="3" borderId="1" xfId="14" applyNumberFormat="1" applyFont="1" applyFill="1" applyBorder="1" applyAlignment="1">
      <alignment vertical="center"/>
    </xf>
    <xf numFmtId="186" fontId="12" fillId="0" borderId="0" xfId="0" applyNumberFormat="1" applyFont="1"/>
    <xf numFmtId="187" fontId="12" fillId="3" borderId="0" xfId="14" applyNumberFormat="1" applyFont="1" applyFill="1" applyAlignment="1">
      <alignment vertical="center"/>
    </xf>
    <xf numFmtId="168" fontId="18" fillId="0" borderId="0" xfId="25" applyNumberFormat="1" applyFont="1" applyFill="1" applyAlignment="1">
      <alignment horizontal="left"/>
    </xf>
    <xf numFmtId="168" fontId="18" fillId="0" borderId="1" xfId="0" applyNumberFormat="1" applyFont="1" applyBorder="1" applyAlignment="1">
      <alignment horizontal="left"/>
    </xf>
    <xf numFmtId="175" fontId="18" fillId="0" borderId="0" xfId="10" applyNumberFormat="1" applyFont="1"/>
    <xf numFmtId="9" fontId="18" fillId="0" borderId="0" xfId="4" applyFont="1"/>
    <xf numFmtId="3" fontId="18" fillId="0" borderId="0" xfId="0" applyNumberFormat="1" applyFont="1"/>
    <xf numFmtId="10" fontId="47" fillId="0" borderId="0" xfId="4" applyNumberFormat="1" applyFont="1"/>
    <xf numFmtId="188" fontId="47" fillId="0" borderId="0" xfId="4" applyNumberFormat="1" applyFont="1"/>
    <xf numFmtId="9" fontId="47" fillId="0" borderId="1" xfId="4" applyFont="1" applyBorder="1"/>
    <xf numFmtId="173" fontId="47" fillId="0" borderId="0" xfId="4" applyNumberFormat="1" applyFont="1"/>
    <xf numFmtId="0" fontId="66" fillId="0" borderId="0" xfId="24" applyFont="1" applyAlignment="1">
      <alignment horizontal="center" wrapText="1"/>
    </xf>
    <xf numFmtId="0" fontId="43" fillId="0" borderId="0" xfId="24" applyFont="1"/>
    <xf numFmtId="3" fontId="39" fillId="0" borderId="0" xfId="24" applyNumberFormat="1" applyFont="1"/>
    <xf numFmtId="0" fontId="43" fillId="0" borderId="0" xfId="24" applyFont="1" applyAlignment="1">
      <alignment horizontal="left"/>
    </xf>
    <xf numFmtId="0" fontId="74" fillId="5" borderId="0" xfId="22" applyFont="1" applyFill="1" applyAlignment="1">
      <alignment horizontal="left"/>
    </xf>
    <xf numFmtId="0" fontId="74" fillId="5" borderId="0" xfId="22" applyFont="1" applyFill="1" applyAlignment="1">
      <alignment horizontal="left" vertical="top"/>
    </xf>
    <xf numFmtId="0" fontId="74" fillId="5" borderId="0" xfId="22" applyFont="1" applyFill="1" applyAlignment="1">
      <alignment horizontal="center" vertical="top"/>
    </xf>
    <xf numFmtId="182" fontId="39" fillId="5" borderId="0" xfId="22" applyNumberFormat="1" applyFont="1" applyFill="1" applyAlignment="1">
      <alignment horizontal="center" vertical="center"/>
    </xf>
    <xf numFmtId="169" fontId="12" fillId="0" borderId="0" xfId="0" applyNumberFormat="1" applyFont="1" applyAlignment="1">
      <alignment horizontal="center"/>
    </xf>
    <xf numFmtId="182" fontId="12" fillId="5" borderId="0" xfId="22" applyNumberFormat="1" applyFont="1" applyFill="1" applyAlignment="1">
      <alignment horizontal="center" vertical="center"/>
    </xf>
    <xf numFmtId="0" fontId="75" fillId="5" borderId="0" xfId="22" applyFont="1" applyFill="1" applyAlignment="1">
      <alignment horizontal="left" vertical="top"/>
    </xf>
    <xf numFmtId="185" fontId="12" fillId="0" borderId="1" xfId="16" applyNumberFormat="1" applyFont="1" applyBorder="1" applyAlignment="1">
      <alignment horizontal="center"/>
    </xf>
    <xf numFmtId="0" fontId="75" fillId="5" borderId="18" xfId="22" applyFont="1" applyFill="1" applyBorder="1" applyAlignment="1">
      <alignment horizontal="left"/>
    </xf>
    <xf numFmtId="0" fontId="75" fillId="5" borderId="18" xfId="22" applyFont="1" applyFill="1" applyBorder="1" applyAlignment="1">
      <alignment horizontal="center"/>
    </xf>
    <xf numFmtId="0" fontId="75" fillId="5" borderId="18" xfId="22" applyFont="1" applyFill="1" applyBorder="1" applyAlignment="1">
      <alignment horizontal="center" vertical="top"/>
    </xf>
    <xf numFmtId="9" fontId="74" fillId="5" borderId="0" xfId="4" applyFont="1" applyFill="1" applyBorder="1" applyAlignment="1">
      <alignment horizontal="center"/>
    </xf>
    <xf numFmtId="169" fontId="39" fillId="5" borderId="0" xfId="23" applyNumberFormat="1" applyFont="1" applyFill="1" applyBorder="1" applyAlignment="1">
      <alignment horizontal="center"/>
    </xf>
    <xf numFmtId="43" fontId="12" fillId="0" borderId="0" xfId="6" applyFont="1" applyBorder="1" applyAlignment="1">
      <alignment horizontal="center"/>
    </xf>
    <xf numFmtId="8" fontId="71" fillId="0" borderId="0" xfId="0" applyNumberFormat="1" applyFont="1" applyAlignment="1">
      <alignment horizontal="right"/>
    </xf>
    <xf numFmtId="186" fontId="71" fillId="0" borderId="0" xfId="0" applyNumberFormat="1" applyFont="1" applyAlignment="1">
      <alignment horizontal="right"/>
    </xf>
    <xf numFmtId="0" fontId="20" fillId="0" borderId="10" xfId="0" applyFont="1" applyBorder="1" applyAlignment="1">
      <alignment horizontal="center" wrapText="1"/>
    </xf>
    <xf numFmtId="0" fontId="76" fillId="0" borderId="0" xfId="0" applyFont="1"/>
    <xf numFmtId="0" fontId="76" fillId="0" borderId="0" xfId="0" applyFont="1" applyAlignment="1">
      <alignment horizontal="left"/>
    </xf>
    <xf numFmtId="9" fontId="0" fillId="0" borderId="0" xfId="4" applyFont="1" applyFill="1" applyAlignment="1">
      <alignment horizontal="center"/>
    </xf>
    <xf numFmtId="184" fontId="0" fillId="0" borderId="0" xfId="0" applyNumberFormat="1" applyAlignment="1">
      <alignment horizontal="center"/>
    </xf>
    <xf numFmtId="0" fontId="76" fillId="0" borderId="3" xfId="0" applyFont="1" applyBorder="1" applyAlignment="1">
      <alignment horizontal="left"/>
    </xf>
    <xf numFmtId="0" fontId="77" fillId="0" borderId="0" xfId="0" applyFont="1" applyAlignment="1">
      <alignment horizontal="left"/>
    </xf>
    <xf numFmtId="0" fontId="0" fillId="0" borderId="0" xfId="0" applyAlignment="1">
      <alignment wrapText="1"/>
    </xf>
    <xf numFmtId="168" fontId="20" fillId="0" borderId="10" xfId="25" applyNumberFormat="1" applyFont="1" applyFill="1" applyBorder="1" applyAlignment="1">
      <alignment horizontal="center" wrapText="1"/>
    </xf>
    <xf numFmtId="9" fontId="28" fillId="0" borderId="0" xfId="4" applyFont="1" applyFill="1" applyAlignment="1">
      <alignment horizontal="center"/>
    </xf>
    <xf numFmtId="173" fontId="28" fillId="0" borderId="0" xfId="4" applyNumberFormat="1" applyFont="1" applyFill="1" applyAlignment="1">
      <alignment horizontal="center"/>
    </xf>
    <xf numFmtId="9" fontId="78" fillId="0" borderId="0" xfId="4" applyFont="1" applyFill="1" applyAlignment="1">
      <alignment horizontal="center"/>
    </xf>
    <xf numFmtId="173" fontId="78" fillId="0" borderId="0" xfId="4" applyNumberFormat="1" applyFont="1" applyFill="1" applyAlignment="1">
      <alignment horizontal="center"/>
    </xf>
    <xf numFmtId="168" fontId="28" fillId="0" borderId="0" xfId="0" applyNumberFormat="1" applyFont="1"/>
    <xf numFmtId="173" fontId="78" fillId="0" borderId="3" xfId="4" applyNumberFormat="1" applyFont="1" applyFill="1" applyBorder="1" applyAlignment="1">
      <alignment horizontal="center"/>
    </xf>
    <xf numFmtId="173" fontId="28" fillId="0" borderId="3" xfId="4" applyNumberFormat="1" applyFont="1" applyFill="1" applyBorder="1" applyAlignment="1">
      <alignment horizontal="center"/>
    </xf>
    <xf numFmtId="173" fontId="79" fillId="0" borderId="0" xfId="4" applyNumberFormat="1" applyFont="1" applyFill="1" applyAlignment="1">
      <alignment horizontal="center"/>
    </xf>
    <xf numFmtId="0" fontId="28" fillId="0" borderId="0" xfId="0" applyFont="1"/>
    <xf numFmtId="3" fontId="28" fillId="0" borderId="0" xfId="0" applyNumberFormat="1" applyFont="1"/>
    <xf numFmtId="0" fontId="18" fillId="0" borderId="1" xfId="0" applyFont="1" applyBorder="1" applyAlignment="1">
      <alignment horizontal="left"/>
    </xf>
    <xf numFmtId="0" fontId="18" fillId="0" borderId="0" xfId="0" applyFont="1" applyAlignment="1">
      <alignment horizontal="left" wrapText="1"/>
    </xf>
    <xf numFmtId="0" fontId="28" fillId="0" borderId="0" xfId="0" applyFont="1" applyAlignment="1">
      <alignment horizontal="center"/>
    </xf>
    <xf numFmtId="3" fontId="28" fillId="0" borderId="0" xfId="0" applyNumberFormat="1" applyFont="1" applyAlignment="1">
      <alignment horizontal="center"/>
    </xf>
    <xf numFmtId="3" fontId="0" fillId="0" borderId="0" xfId="0" applyNumberFormat="1" applyAlignment="1">
      <alignment horizontal="center"/>
    </xf>
    <xf numFmtId="3" fontId="18" fillId="0" borderId="1" xfId="0" applyNumberFormat="1" applyFont="1" applyBorder="1" applyAlignment="1">
      <alignment horizontal="center"/>
    </xf>
    <xf numFmtId="165" fontId="18" fillId="0" borderId="0" xfId="0" applyNumberFormat="1" applyFont="1" applyAlignment="1">
      <alignment horizontal="center"/>
    </xf>
    <xf numFmtId="165" fontId="0" fillId="0" borderId="0" xfId="0" applyNumberFormat="1" applyAlignment="1">
      <alignment horizontal="center"/>
    </xf>
    <xf numFmtId="165" fontId="0" fillId="0" borderId="1" xfId="0" applyNumberFormat="1" applyBorder="1" applyAlignment="1">
      <alignment horizontal="center"/>
    </xf>
    <xf numFmtId="3" fontId="18" fillId="0" borderId="0" xfId="0" applyNumberFormat="1" applyFont="1" applyAlignment="1">
      <alignment horizontal="center"/>
    </xf>
    <xf numFmtId="165" fontId="29" fillId="0" borderId="0" xfId="0" applyNumberFormat="1" applyFont="1" applyAlignment="1">
      <alignment horizontal="center"/>
    </xf>
    <xf numFmtId="8" fontId="0" fillId="0" borderId="0" xfId="0" applyNumberFormat="1" applyAlignment="1">
      <alignment horizontal="center"/>
    </xf>
    <xf numFmtId="189" fontId="18" fillId="0" borderId="0" xfId="0" applyNumberFormat="1" applyFont="1" applyAlignment="1">
      <alignment horizontal="center"/>
    </xf>
    <xf numFmtId="166" fontId="12" fillId="0" borderId="0" xfId="0" applyNumberFormat="1" applyFont="1" applyAlignment="1">
      <alignment horizontal="left" indent="2"/>
    </xf>
    <xf numFmtId="165" fontId="18" fillId="0" borderId="1" xfId="0" applyNumberFormat="1" applyFont="1" applyBorder="1" applyAlignment="1">
      <alignment horizontal="center"/>
    </xf>
    <xf numFmtId="167" fontId="37" fillId="0" borderId="0" xfId="0" applyNumberFormat="1" applyFont="1" applyAlignment="1">
      <alignment horizontal="left"/>
    </xf>
    <xf numFmtId="0" fontId="30" fillId="0" borderId="18" xfId="16" applyFont="1" applyBorder="1"/>
    <xf numFmtId="9" fontId="79" fillId="0" borderId="0" xfId="4" applyFont="1" applyFill="1" applyAlignment="1">
      <alignment horizontal="center"/>
    </xf>
    <xf numFmtId="190" fontId="80" fillId="0" borderId="13" xfId="16" applyNumberFormat="1" applyFont="1" applyBorder="1" applyAlignment="1">
      <alignment horizontal="center"/>
    </xf>
    <xf numFmtId="190" fontId="80" fillId="0" borderId="0" xfId="16" applyNumberFormat="1" applyFont="1" applyAlignment="1">
      <alignment horizontal="center"/>
    </xf>
    <xf numFmtId="190" fontId="80" fillId="0" borderId="11" xfId="16" applyNumberFormat="1" applyFont="1" applyBorder="1" applyAlignment="1">
      <alignment horizontal="center"/>
    </xf>
    <xf numFmtId="4" fontId="28" fillId="0" borderId="0" xfId="0" applyNumberFormat="1" applyFont="1" applyAlignment="1">
      <alignment horizontal="center"/>
    </xf>
    <xf numFmtId="0" fontId="18" fillId="0" borderId="0" xfId="5"/>
    <xf numFmtId="0" fontId="18" fillId="0" borderId="0" xfId="5" applyAlignment="1">
      <alignment horizontal="left"/>
    </xf>
    <xf numFmtId="184" fontId="18" fillId="0" borderId="0" xfId="5" applyNumberFormat="1"/>
    <xf numFmtId="0" fontId="37" fillId="0" borderId="0" xfId="5" applyFont="1" applyAlignment="1">
      <alignment horizontal="left"/>
    </xf>
    <xf numFmtId="0" fontId="18" fillId="0" borderId="2" xfId="5" applyBorder="1"/>
    <xf numFmtId="0" fontId="20" fillId="0" borderId="0" xfId="5" applyFont="1"/>
    <xf numFmtId="167" fontId="20" fillId="0" borderId="0" xfId="5" applyNumberFormat="1" applyFont="1" applyAlignment="1">
      <alignment horizontal="center"/>
    </xf>
    <xf numFmtId="0" fontId="18" fillId="0" borderId="3" xfId="5" applyBorder="1" applyAlignment="1">
      <alignment horizontal="left"/>
    </xf>
    <xf numFmtId="0" fontId="18" fillId="0" borderId="3" xfId="5" applyBorder="1"/>
    <xf numFmtId="166" fontId="30" fillId="0" borderId="0" xfId="5" applyNumberFormat="1" applyFont="1" applyAlignment="1">
      <alignment horizontal="left"/>
    </xf>
    <xf numFmtId="166" fontId="12" fillId="0" borderId="0" xfId="5" applyNumberFormat="1" applyFont="1" applyAlignment="1">
      <alignment horizontal="left"/>
    </xf>
    <xf numFmtId="166" fontId="12" fillId="0" borderId="0" xfId="5" applyNumberFormat="1" applyFont="1" applyAlignment="1">
      <alignment horizontal="left" indent="1"/>
    </xf>
    <xf numFmtId="166" fontId="39" fillId="0" borderId="0" xfId="5" applyNumberFormat="1" applyFont="1" applyAlignment="1">
      <alignment horizontal="center"/>
    </xf>
    <xf numFmtId="166" fontId="12" fillId="0" borderId="0" xfId="5" applyNumberFormat="1" applyFont="1" applyAlignment="1">
      <alignment horizontal="center"/>
    </xf>
    <xf numFmtId="0" fontId="12" fillId="0" borderId="0" xfId="5" applyFont="1" applyAlignment="1">
      <alignment horizontal="left"/>
    </xf>
    <xf numFmtId="0" fontId="12" fillId="0" borderId="0" xfId="5" applyFont="1"/>
    <xf numFmtId="166" fontId="39" fillId="0" borderId="1" xfId="5" applyNumberFormat="1" applyFont="1" applyBorder="1" applyAlignment="1">
      <alignment horizontal="center"/>
    </xf>
    <xf numFmtId="166" fontId="12" fillId="0" borderId="1" xfId="5" applyNumberFormat="1" applyFont="1" applyBorder="1" applyAlignment="1">
      <alignment horizontal="center"/>
    </xf>
    <xf numFmtId="166" fontId="40" fillId="0" borderId="0" xfId="5" applyNumberFormat="1" applyFont="1" applyAlignment="1">
      <alignment horizontal="center"/>
    </xf>
    <xf numFmtId="166" fontId="12" fillId="0" borderId="1" xfId="5" applyNumberFormat="1" applyFont="1" applyBorder="1" applyAlignment="1">
      <alignment horizontal="left"/>
    </xf>
    <xf numFmtId="166" fontId="40" fillId="0" borderId="1" xfId="5" applyNumberFormat="1" applyFont="1" applyBorder="1" applyAlignment="1">
      <alignment horizontal="center"/>
    </xf>
    <xf numFmtId="0" fontId="30" fillId="0" borderId="0" xfId="5" applyFont="1" applyAlignment="1">
      <alignment horizontal="left"/>
    </xf>
    <xf numFmtId="0" fontId="12" fillId="0" borderId="0" xfId="5" applyFont="1" applyAlignment="1">
      <alignment horizontal="left" indent="1"/>
    </xf>
    <xf numFmtId="166" fontId="41" fillId="0" borderId="0" xfId="5" applyNumberFormat="1" applyFont="1" applyAlignment="1">
      <alignment horizontal="center"/>
    </xf>
    <xf numFmtId="166" fontId="41" fillId="0" borderId="1" xfId="5" applyNumberFormat="1" applyFont="1" applyBorder="1" applyAlignment="1">
      <alignment horizontal="center"/>
    </xf>
    <xf numFmtId="0" fontId="12" fillId="0" borderId="0" xfId="5" applyFont="1" applyAlignment="1">
      <alignment wrapText="1"/>
    </xf>
    <xf numFmtId="166" fontId="42" fillId="0" borderId="0" xfId="5" applyNumberFormat="1" applyFont="1" applyAlignment="1">
      <alignment horizontal="center"/>
    </xf>
    <xf numFmtId="0" fontId="18" fillId="0" borderId="0" xfId="5" applyAlignment="1">
      <alignment horizontal="center"/>
    </xf>
    <xf numFmtId="165" fontId="39" fillId="0" borderId="0" xfId="5" applyNumberFormat="1" applyFont="1" applyAlignment="1">
      <alignment horizontal="center"/>
    </xf>
    <xf numFmtId="0" fontId="20" fillId="0" borderId="10" xfId="5" applyFont="1" applyBorder="1" applyAlignment="1">
      <alignment horizontal="center"/>
    </xf>
    <xf numFmtId="0" fontId="70" fillId="0" borderId="0" xfId="5" applyFont="1"/>
    <xf numFmtId="0" fontId="30" fillId="0" borderId="0" xfId="5" applyFont="1"/>
    <xf numFmtId="183" fontId="82" fillId="6" borderId="0" xfId="5" applyNumberFormat="1" applyFont="1" applyFill="1" applyAlignment="1">
      <alignment horizontal="left" vertical="top" wrapText="1"/>
    </xf>
    <xf numFmtId="0" fontId="83" fillId="0" borderId="0" xfId="5" applyFont="1" applyAlignment="1">
      <alignment vertical="top" wrapText="1"/>
    </xf>
    <xf numFmtId="0" fontId="84" fillId="5" borderId="0" xfId="22" applyFont="1" applyFill="1" applyAlignment="1">
      <alignment horizontal="left"/>
    </xf>
    <xf numFmtId="9" fontId="18" fillId="0" borderId="0" xfId="4" applyFont="1" applyFill="1" applyAlignment="1">
      <alignment horizontal="center"/>
    </xf>
    <xf numFmtId="9" fontId="20" fillId="0" borderId="1" xfId="4" applyFont="1" applyFill="1" applyBorder="1" applyAlignment="1">
      <alignment horizontal="center"/>
    </xf>
    <xf numFmtId="173" fontId="18" fillId="0" borderId="0" xfId="4" applyNumberFormat="1" applyFont="1" applyFill="1" applyAlignment="1">
      <alignment horizontal="center"/>
    </xf>
    <xf numFmtId="0" fontId="85" fillId="0" borderId="0" xfId="0" applyFont="1"/>
    <xf numFmtId="0" fontId="86" fillId="0" borderId="0" xfId="24" applyFont="1"/>
    <xf numFmtId="169" fontId="18" fillId="0" borderId="0" xfId="0" applyNumberFormat="1" applyFont="1"/>
    <xf numFmtId="0" fontId="20" fillId="0" borderId="1" xfId="0" applyFont="1" applyBorder="1" applyAlignment="1">
      <alignment horizontal="center" wrapText="1"/>
    </xf>
    <xf numFmtId="0" fontId="90" fillId="0" borderId="0" xfId="5" applyFont="1"/>
    <xf numFmtId="0" fontId="90" fillId="0" borderId="0" xfId="5" applyFont="1" applyAlignment="1">
      <alignment horizontal="left"/>
    </xf>
    <xf numFmtId="9" fontId="90" fillId="0" borderId="0" xfId="5" applyNumberFormat="1" applyFont="1"/>
    <xf numFmtId="185" fontId="90" fillId="0" borderId="0" xfId="5" applyNumberFormat="1" applyFont="1"/>
    <xf numFmtId="168" fontId="46" fillId="0" borderId="0" xfId="0" applyNumberFormat="1" applyFont="1" applyAlignment="1">
      <alignment horizontal="right"/>
    </xf>
    <xf numFmtId="9" fontId="0" fillId="0" borderId="0" xfId="0" applyNumberFormat="1" applyAlignment="1">
      <alignment horizontal="center"/>
    </xf>
    <xf numFmtId="9" fontId="18" fillId="0" borderId="0" xfId="0" applyNumberFormat="1" applyFont="1" applyAlignment="1">
      <alignment horizontal="center"/>
    </xf>
    <xf numFmtId="169" fontId="0" fillId="0" borderId="0" xfId="0" applyNumberFormat="1"/>
    <xf numFmtId="169" fontId="69" fillId="0" borderId="0" xfId="0" applyNumberFormat="1" applyFont="1"/>
    <xf numFmtId="37" fontId="18" fillId="0" borderId="0" xfId="1" applyNumberFormat="1" applyFont="1" applyFill="1" applyAlignment="1">
      <alignment horizontal="center"/>
    </xf>
    <xf numFmtId="9" fontId="28" fillId="0" borderId="0" xfId="0" applyNumberFormat="1" applyFont="1" applyAlignment="1">
      <alignment horizontal="center"/>
    </xf>
    <xf numFmtId="169" fontId="89" fillId="0" borderId="0" xfId="0" applyNumberFormat="1" applyFont="1" applyAlignment="1">
      <alignment horizontal="center"/>
    </xf>
    <xf numFmtId="168" fontId="69" fillId="0" borderId="0" xfId="0" applyNumberFormat="1" applyFont="1" applyAlignment="1">
      <alignment horizontal="right"/>
    </xf>
    <xf numFmtId="10" fontId="0" fillId="0" borderId="0" xfId="0" applyNumberFormat="1"/>
    <xf numFmtId="9" fontId="91" fillId="0" borderId="0" xfId="0" applyNumberFormat="1" applyFont="1" applyAlignment="1">
      <alignment horizontal="center"/>
    </xf>
    <xf numFmtId="0" fontId="91" fillId="0" borderId="0" xfId="0" applyFont="1"/>
    <xf numFmtId="9" fontId="0" fillId="0" borderId="0" xfId="0" applyNumberFormat="1"/>
    <xf numFmtId="9" fontId="29" fillId="0" borderId="0" xfId="0" applyNumberFormat="1" applyFont="1" applyAlignment="1">
      <alignment horizontal="center"/>
    </xf>
    <xf numFmtId="168" fontId="0" fillId="0" borderId="0" xfId="0" applyNumberFormat="1"/>
    <xf numFmtId="9" fontId="0" fillId="0" borderId="1" xfId="4" applyFont="1" applyFill="1" applyBorder="1"/>
    <xf numFmtId="9" fontId="0" fillId="0" borderId="1" xfId="4" applyFont="1" applyFill="1" applyBorder="1" applyAlignment="1">
      <alignment horizontal="center"/>
    </xf>
    <xf numFmtId="168" fontId="92" fillId="0" borderId="10" xfId="25" applyNumberFormat="1" applyFont="1" applyFill="1" applyBorder="1" applyAlignment="1">
      <alignment horizontal="center" wrapText="1"/>
    </xf>
    <xf numFmtId="9" fontId="0" fillId="0" borderId="0" xfId="4" applyFont="1" applyFill="1"/>
    <xf numFmtId="169" fontId="18" fillId="0" borderId="0" xfId="0" applyNumberFormat="1" applyFont="1" applyAlignment="1">
      <alignment horizontal="center"/>
    </xf>
    <xf numFmtId="9" fontId="47" fillId="0" borderId="0" xfId="4" applyFont="1" applyBorder="1"/>
    <xf numFmtId="192" fontId="47" fillId="0" borderId="0" xfId="4" applyNumberFormat="1" applyFont="1"/>
    <xf numFmtId="10" fontId="47" fillId="0" borderId="0" xfId="4" applyNumberFormat="1" applyFont="1" applyAlignment="1">
      <alignment horizontal="right"/>
    </xf>
    <xf numFmtId="168" fontId="18" fillId="0" borderId="0" xfId="25" applyNumberFormat="1" applyFont="1" applyFill="1" applyAlignment="1">
      <alignment horizontal="right"/>
    </xf>
    <xf numFmtId="169" fontId="18" fillId="0" borderId="0" xfId="0" applyNumberFormat="1" applyFont="1" applyAlignment="1">
      <alignment horizontal="right"/>
    </xf>
    <xf numFmtId="168" fontId="20" fillId="0" borderId="0" xfId="0" applyNumberFormat="1" applyFont="1" applyAlignment="1">
      <alignment horizontal="right"/>
    </xf>
    <xf numFmtId="9" fontId="18" fillId="0" borderId="0" xfId="4" applyFont="1" applyFill="1"/>
    <xf numFmtId="164" fontId="0" fillId="0" borderId="0" xfId="0" applyNumberFormat="1" applyAlignment="1">
      <alignment horizontal="center"/>
    </xf>
    <xf numFmtId="173" fontId="18" fillId="0" borderId="0" xfId="0" applyNumberFormat="1" applyFont="1" applyAlignment="1">
      <alignment horizontal="center"/>
    </xf>
    <xf numFmtId="165" fontId="0" fillId="0" borderId="0" xfId="0" applyNumberFormat="1"/>
    <xf numFmtId="167" fontId="93" fillId="0" borderId="0" xfId="0" applyNumberFormat="1" applyFont="1" applyAlignment="1">
      <alignment horizontal="center"/>
    </xf>
    <xf numFmtId="0" fontId="18" fillId="2" borderId="0" xfId="5" applyFill="1"/>
    <xf numFmtId="166" fontId="12" fillId="0" borderId="0" xfId="5" applyNumberFormat="1" applyFont="1"/>
    <xf numFmtId="44" fontId="12" fillId="0" borderId="0" xfId="10" applyFont="1"/>
    <xf numFmtId="0" fontId="18" fillId="0" borderId="2" xfId="5" applyBorder="1" applyAlignment="1">
      <alignment horizontal="center"/>
    </xf>
    <xf numFmtId="0" fontId="29" fillId="0" borderId="2" xfId="5" applyFont="1" applyBorder="1" applyAlignment="1">
      <alignment horizontal="center"/>
    </xf>
    <xf numFmtId="0" fontId="29" fillId="0" borderId="0" xfId="5" applyFont="1"/>
    <xf numFmtId="0" fontId="18" fillId="0" borderId="0" xfId="5" applyAlignment="1">
      <alignment horizontal="right"/>
    </xf>
    <xf numFmtId="0" fontId="12" fillId="2" borderId="0" xfId="5" applyFont="1" applyFill="1" applyAlignment="1">
      <alignment horizontal="right"/>
    </xf>
    <xf numFmtId="193" fontId="12" fillId="0" borderId="1" xfId="10" applyNumberFormat="1" applyFont="1" applyBorder="1" applyAlignment="1">
      <alignment horizontal="right"/>
    </xf>
    <xf numFmtId="193" fontId="12" fillId="0" borderId="0" xfId="10" applyNumberFormat="1" applyFont="1" applyFill="1" applyBorder="1" applyAlignment="1">
      <alignment horizontal="right"/>
    </xf>
    <xf numFmtId="166" fontId="12" fillId="0" borderId="0" xfId="5" applyNumberFormat="1" applyFont="1" applyAlignment="1">
      <alignment horizontal="right"/>
    </xf>
    <xf numFmtId="166" fontId="81" fillId="0" borderId="0" xfId="5" applyNumberFormat="1" applyFont="1" applyAlignment="1">
      <alignment horizontal="center"/>
    </xf>
    <xf numFmtId="193" fontId="81" fillId="0" borderId="0" xfId="10" applyNumberFormat="1" applyFont="1" applyAlignment="1">
      <alignment horizontal="right"/>
    </xf>
    <xf numFmtId="193" fontId="81" fillId="0" borderId="0" xfId="10" applyNumberFormat="1" applyFont="1" applyFill="1" applyAlignment="1">
      <alignment horizontal="right"/>
    </xf>
    <xf numFmtId="193" fontId="12" fillId="0" borderId="1" xfId="10" applyNumberFormat="1" applyFont="1" applyFill="1" applyBorder="1" applyAlignment="1">
      <alignment horizontal="right"/>
    </xf>
    <xf numFmtId="193" fontId="12" fillId="0" borderId="0" xfId="10" applyNumberFormat="1" applyFont="1" applyBorder="1" applyAlignment="1">
      <alignment horizontal="right"/>
    </xf>
    <xf numFmtId="0" fontId="81" fillId="0" borderId="0" xfId="5" applyFont="1"/>
    <xf numFmtId="185" fontId="81" fillId="0" borderId="0" xfId="29" applyNumberFormat="1" applyFont="1" applyAlignment="1">
      <alignment horizontal="right" vertical="center"/>
    </xf>
    <xf numFmtId="165" fontId="98" fillId="0" borderId="0" xfId="5" applyNumberFormat="1" applyFont="1" applyAlignment="1">
      <alignment horizontal="center"/>
    </xf>
    <xf numFmtId="0" fontId="30" fillId="3" borderId="10" xfId="0" applyFont="1" applyFill="1" applyBorder="1" applyAlignment="1">
      <alignment horizontal="left"/>
    </xf>
    <xf numFmtId="0" fontId="70" fillId="0" borderId="0" xfId="5" applyFont="1" applyAlignment="1">
      <alignment horizontal="left"/>
    </xf>
    <xf numFmtId="167" fontId="20" fillId="0" borderId="10" xfId="5" applyNumberFormat="1" applyFont="1" applyBorder="1" applyAlignment="1">
      <alignment horizontal="center"/>
    </xf>
    <xf numFmtId="166" fontId="18" fillId="0" borderId="0" xfId="5" applyNumberFormat="1"/>
    <xf numFmtId="9" fontId="18" fillId="0" borderId="0" xfId="4" applyFont="1" applyAlignment="1">
      <alignment horizontal="center"/>
    </xf>
    <xf numFmtId="166" fontId="18" fillId="0" borderId="0" xfId="5" applyNumberFormat="1" applyAlignment="1">
      <alignment horizontal="center"/>
    </xf>
    <xf numFmtId="0" fontId="20" fillId="0" borderId="0" xfId="5" applyFont="1" applyAlignment="1">
      <alignment horizontal="center"/>
    </xf>
    <xf numFmtId="0" fontId="29" fillId="0" borderId="0" xfId="5" applyFont="1" applyAlignment="1">
      <alignment horizontal="center"/>
    </xf>
    <xf numFmtId="0" fontId="20" fillId="0" borderId="26" xfId="5" applyFont="1" applyBorder="1"/>
    <xf numFmtId="0" fontId="38" fillId="0" borderId="3" xfId="5" applyFont="1" applyBorder="1" applyAlignment="1">
      <alignment horizontal="left"/>
    </xf>
    <xf numFmtId="167" fontId="20" fillId="0" borderId="3" xfId="5" applyNumberFormat="1" applyFont="1" applyBorder="1" applyAlignment="1">
      <alignment horizontal="center"/>
    </xf>
    <xf numFmtId="167" fontId="20" fillId="2" borderId="3" xfId="5" applyNumberFormat="1" applyFont="1" applyFill="1" applyBorder="1" applyAlignment="1">
      <alignment horizontal="center"/>
    </xf>
    <xf numFmtId="0" fontId="30" fillId="0" borderId="2" xfId="5" applyFont="1" applyBorder="1" applyAlignment="1">
      <alignment horizontal="center"/>
    </xf>
    <xf numFmtId="0" fontId="18" fillId="0" borderId="2" xfId="5" applyBorder="1" applyAlignment="1">
      <alignment horizontal="right"/>
    </xf>
    <xf numFmtId="166" fontId="12" fillId="0" borderId="1" xfId="5" quotePrefix="1" applyNumberFormat="1" applyFont="1" applyBorder="1" applyAlignment="1">
      <alignment horizontal="center"/>
    </xf>
    <xf numFmtId="167" fontId="93" fillId="2" borderId="0" xfId="0" applyNumberFormat="1" applyFont="1" applyFill="1" applyAlignment="1">
      <alignment horizontal="right"/>
    </xf>
    <xf numFmtId="167" fontId="20" fillId="2" borderId="3" xfId="5" applyNumberFormat="1" applyFont="1" applyFill="1" applyBorder="1" applyAlignment="1">
      <alignment horizontal="right"/>
    </xf>
    <xf numFmtId="0" fontId="18" fillId="2" borderId="0" xfId="5" applyFill="1" applyAlignment="1">
      <alignment horizontal="right"/>
    </xf>
    <xf numFmtId="165" fontId="39" fillId="0" borderId="0" xfId="5" applyNumberFormat="1" applyFont="1" applyAlignment="1">
      <alignment horizontal="right"/>
    </xf>
    <xf numFmtId="191" fontId="12" fillId="0" borderId="0" xfId="5" applyNumberFormat="1" applyFont="1" applyAlignment="1">
      <alignment horizontal="right"/>
    </xf>
    <xf numFmtId="0" fontId="99" fillId="0" borderId="0" xfId="5" applyFont="1" applyAlignment="1">
      <alignment horizontal="right"/>
    </xf>
    <xf numFmtId="0" fontId="18" fillId="0" borderId="3" xfId="5" applyBorder="1" applyAlignment="1">
      <alignment horizontal="right"/>
    </xf>
    <xf numFmtId="166" fontId="18" fillId="0" borderId="0" xfId="5" applyNumberFormat="1" applyAlignment="1">
      <alignment horizontal="right"/>
    </xf>
    <xf numFmtId="165" fontId="18" fillId="0" borderId="0" xfId="5" applyNumberFormat="1" applyAlignment="1">
      <alignment horizontal="right"/>
    </xf>
    <xf numFmtId="166" fontId="18" fillId="0" borderId="3" xfId="5" applyNumberFormat="1" applyBorder="1" applyAlignment="1">
      <alignment horizontal="right"/>
    </xf>
    <xf numFmtId="165" fontId="18" fillId="0" borderId="3" xfId="5" applyNumberFormat="1" applyBorder="1" applyAlignment="1">
      <alignment horizontal="right"/>
    </xf>
    <xf numFmtId="0" fontId="20" fillId="0" borderId="26" xfId="5" applyFont="1" applyBorder="1" applyAlignment="1">
      <alignment horizontal="left"/>
    </xf>
    <xf numFmtId="169" fontId="18" fillId="0" borderId="0" xfId="5" quotePrefix="1" applyNumberFormat="1" applyAlignment="1">
      <alignment horizontal="center"/>
    </xf>
    <xf numFmtId="169" fontId="18" fillId="0" borderId="0" xfId="5" applyNumberFormat="1"/>
    <xf numFmtId="165" fontId="12" fillId="0" borderId="0" xfId="5" applyNumberFormat="1" applyFont="1" applyAlignment="1">
      <alignment horizontal="right"/>
    </xf>
    <xf numFmtId="168" fontId="12" fillId="0" borderId="0" xfId="1" applyNumberFormat="1" applyFont="1" applyAlignment="1">
      <alignment horizontal="right"/>
    </xf>
    <xf numFmtId="0" fontId="12" fillId="0" borderId="10" xfId="5" applyFont="1" applyBorder="1" applyAlignment="1">
      <alignment horizontal="center"/>
    </xf>
    <xf numFmtId="167" fontId="18" fillId="0" borderId="3" xfId="5" applyNumberFormat="1" applyBorder="1" applyAlignment="1">
      <alignment horizontal="center"/>
    </xf>
    <xf numFmtId="0" fontId="30" fillId="0" borderId="0" xfId="5" applyFont="1" applyAlignment="1">
      <alignment horizontal="left" indent="1"/>
    </xf>
    <xf numFmtId="0" fontId="30" fillId="0" borderId="0" xfId="5" applyFont="1" applyAlignment="1">
      <alignment horizontal="center" wrapText="1"/>
    </xf>
    <xf numFmtId="0" fontId="18" fillId="8" borderId="0" xfId="5" applyFill="1" applyAlignment="1">
      <alignment horizontal="center"/>
    </xf>
    <xf numFmtId="0" fontId="18" fillId="8" borderId="0" xfId="5" applyFill="1"/>
    <xf numFmtId="166" fontId="18" fillId="8" borderId="0" xfId="5" applyNumberFormat="1" applyFill="1" applyAlignment="1">
      <alignment horizontal="center"/>
    </xf>
    <xf numFmtId="166" fontId="18" fillId="8" borderId="10" xfId="5" applyNumberFormat="1" applyFill="1" applyBorder="1" applyAlignment="1">
      <alignment horizontal="center"/>
    </xf>
    <xf numFmtId="0" fontId="20" fillId="8" borderId="3" xfId="5" applyFont="1" applyFill="1" applyBorder="1" applyAlignment="1">
      <alignment horizontal="center"/>
    </xf>
    <xf numFmtId="166" fontId="18" fillId="9" borderId="10" xfId="5" applyNumberFormat="1" applyFill="1" applyBorder="1" applyAlignment="1">
      <alignment horizontal="center"/>
    </xf>
    <xf numFmtId="0" fontId="20" fillId="9" borderId="3" xfId="5" applyFont="1" applyFill="1" applyBorder="1" applyAlignment="1">
      <alignment horizontal="center"/>
    </xf>
    <xf numFmtId="0" fontId="18" fillId="9" borderId="0" xfId="5" applyFill="1"/>
    <xf numFmtId="0" fontId="18" fillId="9" borderId="0" xfId="5" applyFill="1" applyAlignment="1">
      <alignment horizontal="center"/>
    </xf>
    <xf numFmtId="166" fontId="18" fillId="9" borderId="0" xfId="5" applyNumberFormat="1" applyFill="1" applyAlignment="1">
      <alignment horizontal="center"/>
    </xf>
    <xf numFmtId="0" fontId="94" fillId="0" borderId="0" xfId="5" applyFont="1"/>
    <xf numFmtId="9" fontId="30" fillId="8" borderId="0" xfId="4" applyFont="1" applyFill="1" applyBorder="1" applyAlignment="1">
      <alignment horizontal="center"/>
    </xf>
    <xf numFmtId="9" fontId="30" fillId="8" borderId="10" xfId="4" applyFont="1" applyFill="1" applyBorder="1" applyAlignment="1">
      <alignment horizontal="center"/>
    </xf>
    <xf numFmtId="0" fontId="101" fillId="0" borderId="0" xfId="5" applyFont="1" applyAlignment="1">
      <alignment horizontal="right"/>
    </xf>
    <xf numFmtId="0" fontId="20" fillId="10" borderId="3" xfId="5" applyFont="1" applyFill="1" applyBorder="1" applyAlignment="1">
      <alignment horizontal="center"/>
    </xf>
    <xf numFmtId="0" fontId="18" fillId="10" borderId="0" xfId="5" applyFill="1"/>
    <xf numFmtId="165" fontId="18" fillId="10" borderId="0" xfId="5" applyNumberFormat="1" applyFill="1" applyAlignment="1">
      <alignment horizontal="center"/>
    </xf>
    <xf numFmtId="0" fontId="18" fillId="10" borderId="0" xfId="5" applyFill="1" applyAlignment="1">
      <alignment horizontal="center"/>
    </xf>
    <xf numFmtId="166" fontId="18" fillId="10" borderId="0" xfId="5" applyNumberFormat="1" applyFill="1" applyAlignment="1">
      <alignment horizontal="center"/>
    </xf>
    <xf numFmtId="166" fontId="18" fillId="10" borderId="10" xfId="5" applyNumberFormat="1" applyFill="1" applyBorder="1" applyAlignment="1">
      <alignment horizontal="center"/>
    </xf>
    <xf numFmtId="9" fontId="12" fillId="10" borderId="10" xfId="4" applyFont="1" applyFill="1" applyBorder="1" applyAlignment="1">
      <alignment horizontal="center"/>
    </xf>
    <xf numFmtId="0" fontId="20" fillId="10" borderId="9" xfId="5" applyFont="1" applyFill="1" applyBorder="1" applyAlignment="1">
      <alignment horizontal="center"/>
    </xf>
    <xf numFmtId="0" fontId="18" fillId="8" borderId="6" xfId="5" applyFill="1" applyBorder="1"/>
    <xf numFmtId="0" fontId="18" fillId="10" borderId="7" xfId="5" applyFill="1" applyBorder="1"/>
    <xf numFmtId="165" fontId="18" fillId="8" borderId="6" xfId="5" applyNumberFormat="1" applyFill="1" applyBorder="1" applyAlignment="1">
      <alignment horizontal="center"/>
    </xf>
    <xf numFmtId="0" fontId="18" fillId="10" borderId="7" xfId="5" applyFill="1" applyBorder="1" applyAlignment="1">
      <alignment horizontal="center"/>
    </xf>
    <xf numFmtId="0" fontId="18" fillId="8" borderId="6" xfId="5" applyFill="1" applyBorder="1" applyAlignment="1">
      <alignment horizontal="center"/>
    </xf>
    <xf numFmtId="166" fontId="18" fillId="8" borderId="6" xfId="5" applyNumberFormat="1" applyFill="1" applyBorder="1" applyAlignment="1">
      <alignment horizontal="center"/>
    </xf>
    <xf numFmtId="9" fontId="30" fillId="10" borderId="7" xfId="4" applyFont="1" applyFill="1" applyBorder="1" applyAlignment="1">
      <alignment horizontal="center"/>
    </xf>
    <xf numFmtId="166" fontId="18" fillId="8" borderId="37" xfId="5" applyNumberFormat="1" applyFill="1" applyBorder="1" applyAlignment="1">
      <alignment horizontal="center"/>
    </xf>
    <xf numFmtId="9" fontId="12" fillId="10" borderId="36" xfId="4" applyFont="1" applyFill="1" applyBorder="1" applyAlignment="1">
      <alignment horizontal="center"/>
    </xf>
    <xf numFmtId="0" fontId="94" fillId="0" borderId="20" xfId="5" applyFont="1" applyBorder="1"/>
    <xf numFmtId="0" fontId="18" fillId="9" borderId="38" xfId="5" applyFill="1" applyBorder="1" applyAlignment="1">
      <alignment horizontal="center"/>
    </xf>
    <xf numFmtId="0" fontId="18" fillId="9" borderId="38" xfId="5" applyFill="1" applyBorder="1"/>
    <xf numFmtId="166" fontId="18" fillId="9" borderId="38" xfId="5" applyNumberFormat="1" applyFill="1" applyBorder="1" applyAlignment="1">
      <alignment horizontal="center"/>
    </xf>
    <xf numFmtId="166" fontId="18" fillId="9" borderId="27" xfId="5" applyNumberFormat="1" applyFill="1" applyBorder="1" applyAlignment="1">
      <alignment horizontal="center"/>
    </xf>
    <xf numFmtId="0" fontId="20" fillId="9" borderId="31" xfId="5" applyFont="1" applyFill="1" applyBorder="1" applyAlignment="1">
      <alignment horizontal="center"/>
    </xf>
    <xf numFmtId="0" fontId="18" fillId="9" borderId="13" xfId="5" applyFill="1" applyBorder="1"/>
    <xf numFmtId="0" fontId="18" fillId="9" borderId="25" xfId="5" applyFill="1" applyBorder="1"/>
    <xf numFmtId="165" fontId="18" fillId="9" borderId="13" xfId="5" applyNumberFormat="1" applyFill="1" applyBorder="1" applyAlignment="1">
      <alignment horizontal="center"/>
    </xf>
    <xf numFmtId="0" fontId="18" fillId="9" borderId="25" xfId="5" applyFill="1" applyBorder="1" applyAlignment="1">
      <alignment horizontal="center"/>
    </xf>
    <xf numFmtId="0" fontId="18" fillId="9" borderId="13" xfId="5" applyFill="1" applyBorder="1" applyAlignment="1">
      <alignment horizontal="center"/>
    </xf>
    <xf numFmtId="166" fontId="18" fillId="9" borderId="13" xfId="5" applyNumberFormat="1" applyFill="1" applyBorder="1" applyAlignment="1">
      <alignment horizontal="center"/>
    </xf>
    <xf numFmtId="9" fontId="30" fillId="9" borderId="25" xfId="4" applyFont="1" applyFill="1" applyBorder="1" applyAlignment="1">
      <alignment horizontal="center"/>
    </xf>
    <xf numFmtId="166" fontId="18" fillId="9" borderId="24" xfId="5" applyNumberFormat="1" applyFill="1" applyBorder="1" applyAlignment="1">
      <alignment horizontal="center"/>
    </xf>
    <xf numFmtId="166" fontId="12" fillId="9" borderId="23" xfId="5" applyNumberFormat="1" applyFont="1" applyFill="1" applyBorder="1" applyAlignment="1">
      <alignment horizontal="center"/>
    </xf>
    <xf numFmtId="0" fontId="20" fillId="8" borderId="31" xfId="5" applyFont="1" applyFill="1" applyBorder="1" applyAlignment="1">
      <alignment horizontal="center"/>
    </xf>
    <xf numFmtId="0" fontId="76" fillId="0" borderId="0" xfId="5" applyFont="1" applyAlignment="1">
      <alignment horizontal="center" vertical="center"/>
    </xf>
    <xf numFmtId="165" fontId="76" fillId="0" borderId="0" xfId="5" applyNumberFormat="1" applyFont="1" applyAlignment="1">
      <alignment horizontal="center" vertical="center"/>
    </xf>
    <xf numFmtId="165" fontId="77" fillId="0" borderId="13" xfId="5" applyNumberFormat="1" applyFont="1" applyBorder="1" applyAlignment="1">
      <alignment horizontal="center" vertical="center"/>
    </xf>
    <xf numFmtId="165" fontId="77" fillId="8" borderId="0" xfId="5" applyNumberFormat="1" applyFont="1" applyFill="1" applyAlignment="1">
      <alignment horizontal="center" vertical="center"/>
    </xf>
    <xf numFmtId="9" fontId="100" fillId="8" borderId="0" xfId="4" applyFont="1" applyFill="1" applyBorder="1" applyAlignment="1">
      <alignment horizontal="center" vertical="center"/>
    </xf>
    <xf numFmtId="165" fontId="76" fillId="9" borderId="13" xfId="5" applyNumberFormat="1" applyFont="1" applyFill="1" applyBorder="1" applyAlignment="1">
      <alignment horizontal="center" vertical="center"/>
    </xf>
    <xf numFmtId="165" fontId="77" fillId="9" borderId="0" xfId="5" applyNumberFormat="1" applyFont="1" applyFill="1" applyAlignment="1">
      <alignment horizontal="center" vertical="center"/>
    </xf>
    <xf numFmtId="9" fontId="100" fillId="9" borderId="25" xfId="4" applyFont="1" applyFill="1" applyBorder="1" applyAlignment="1">
      <alignment horizontal="center" vertical="center"/>
    </xf>
    <xf numFmtId="165" fontId="76" fillId="10" borderId="0" xfId="5" applyNumberFormat="1" applyFont="1" applyFill="1" applyAlignment="1">
      <alignment horizontal="center" vertical="center"/>
    </xf>
    <xf numFmtId="165" fontId="77" fillId="10" borderId="0" xfId="5" applyNumberFormat="1" applyFont="1" applyFill="1" applyAlignment="1">
      <alignment horizontal="center" vertical="center"/>
    </xf>
    <xf numFmtId="9" fontId="100" fillId="10" borderId="7" xfId="4" applyFont="1" applyFill="1" applyBorder="1" applyAlignment="1">
      <alignment horizontal="center" vertical="center"/>
    </xf>
    <xf numFmtId="9" fontId="30" fillId="10" borderId="0" xfId="4" applyFont="1" applyFill="1" applyBorder="1" applyAlignment="1">
      <alignment horizontal="center"/>
    </xf>
    <xf numFmtId="9" fontId="100" fillId="10" borderId="0" xfId="4" applyFont="1" applyFill="1" applyBorder="1" applyAlignment="1">
      <alignment horizontal="center" vertical="center"/>
    </xf>
    <xf numFmtId="0" fontId="41" fillId="0" borderId="0" xfId="5" applyFont="1" applyAlignment="1">
      <alignment horizontal="left" vertical="center"/>
    </xf>
    <xf numFmtId="0" fontId="96" fillId="8" borderId="0" xfId="5" applyFont="1" applyFill="1" applyAlignment="1">
      <alignment horizontal="center"/>
    </xf>
    <xf numFmtId="0" fontId="96" fillId="9" borderId="38" xfId="5" applyFont="1" applyFill="1" applyBorder="1" applyAlignment="1">
      <alignment horizontal="center"/>
    </xf>
    <xf numFmtId="165" fontId="96" fillId="10" borderId="0" xfId="5" applyNumberFormat="1" applyFont="1" applyFill="1" applyAlignment="1">
      <alignment horizontal="center"/>
    </xf>
    <xf numFmtId="0" fontId="26" fillId="3" borderId="0" xfId="0" applyFont="1" applyFill="1" applyAlignment="1">
      <alignment horizontal="left"/>
    </xf>
    <xf numFmtId="165" fontId="18" fillId="8" borderId="0" xfId="5" applyNumberFormat="1" applyFill="1" applyAlignment="1">
      <alignment horizontal="center" vertical="center"/>
    </xf>
    <xf numFmtId="165" fontId="18" fillId="9" borderId="38" xfId="5" applyNumberFormat="1" applyFill="1" applyBorder="1" applyAlignment="1">
      <alignment horizontal="center" vertical="center"/>
    </xf>
    <xf numFmtId="165" fontId="18" fillId="10" borderId="0" xfId="5" applyNumberFormat="1" applyFill="1" applyAlignment="1">
      <alignment horizontal="center" vertical="center"/>
    </xf>
    <xf numFmtId="165" fontId="18" fillId="8" borderId="6" xfId="5" applyNumberFormat="1" applyFill="1" applyBorder="1" applyAlignment="1">
      <alignment horizontal="center" vertical="center"/>
    </xf>
    <xf numFmtId="9" fontId="30" fillId="8" borderId="0" xfId="4" applyFont="1" applyFill="1" applyBorder="1" applyAlignment="1">
      <alignment horizontal="center" vertical="center"/>
    </xf>
    <xf numFmtId="165" fontId="18" fillId="9" borderId="13" xfId="5" applyNumberFormat="1" applyFill="1" applyBorder="1" applyAlignment="1">
      <alignment horizontal="center" vertical="center"/>
    </xf>
    <xf numFmtId="165" fontId="18" fillId="9" borderId="0" xfId="5" applyNumberFormat="1" applyFill="1" applyAlignment="1">
      <alignment horizontal="center" vertical="center"/>
    </xf>
    <xf numFmtId="9" fontId="30" fillId="9" borderId="25" xfId="4" applyFont="1" applyFill="1" applyBorder="1" applyAlignment="1">
      <alignment horizontal="center" vertical="center"/>
    </xf>
    <xf numFmtId="9" fontId="30" fillId="10" borderId="7" xfId="4" applyFont="1" applyFill="1" applyBorder="1" applyAlignment="1">
      <alignment horizontal="center" vertical="center"/>
    </xf>
    <xf numFmtId="9" fontId="30" fillId="10" borderId="0" xfId="4" applyFont="1" applyFill="1" applyBorder="1" applyAlignment="1">
      <alignment horizontal="center" vertical="center"/>
    </xf>
    <xf numFmtId="166" fontId="102" fillId="0" borderId="0" xfId="1" applyNumberFormat="1" applyFont="1" applyFill="1" applyBorder="1" applyAlignment="1">
      <alignment horizontal="center"/>
    </xf>
    <xf numFmtId="0" fontId="26" fillId="3" borderId="0" xfId="0" applyFont="1" applyFill="1"/>
    <xf numFmtId="0" fontId="100" fillId="0" borderId="0" xfId="5" applyFont="1" applyAlignment="1">
      <alignment horizontal="left" vertical="center"/>
    </xf>
    <xf numFmtId="165" fontId="18" fillId="0" borderId="0" xfId="5" quotePrefix="1" applyNumberFormat="1" applyAlignment="1">
      <alignment horizontal="center"/>
    </xf>
    <xf numFmtId="173" fontId="18" fillId="0" borderId="0" xfId="4" quotePrefix="1" applyNumberFormat="1" applyFont="1" applyAlignment="1">
      <alignment horizontal="center"/>
    </xf>
    <xf numFmtId="9" fontId="50" fillId="0" borderId="0" xfId="4" applyFont="1"/>
    <xf numFmtId="168" fontId="20" fillId="0" borderId="0" xfId="25" applyNumberFormat="1" applyFont="1" applyFill="1"/>
    <xf numFmtId="3" fontId="87" fillId="5" borderId="0" xfId="22" applyNumberFormat="1" applyFont="1" applyFill="1" applyAlignment="1">
      <alignment horizontal="left" vertical="center"/>
    </xf>
    <xf numFmtId="3" fontId="63" fillId="5" borderId="0" xfId="22" applyNumberFormat="1" applyFont="1" applyFill="1" applyAlignment="1">
      <alignment horizontal="left" vertical="center"/>
    </xf>
    <xf numFmtId="3" fontId="62" fillId="5" borderId="0" xfId="22" applyNumberFormat="1" applyFont="1" applyFill="1" applyAlignment="1">
      <alignment horizontal="left" vertical="center"/>
    </xf>
    <xf numFmtId="3" fontId="64" fillId="5" borderId="0" xfId="22" applyNumberFormat="1" applyFont="1" applyFill="1" applyAlignment="1">
      <alignment horizontal="left" vertical="center"/>
    </xf>
    <xf numFmtId="3" fontId="88" fillId="5" borderId="0" xfId="22" applyNumberFormat="1" applyFont="1" applyFill="1" applyAlignment="1">
      <alignment horizontal="left" vertical="center"/>
    </xf>
    <xf numFmtId="3" fontId="63" fillId="5" borderId="2" xfId="22" applyNumberFormat="1" applyFont="1" applyFill="1" applyBorder="1" applyAlignment="1">
      <alignment horizontal="left" vertical="center"/>
    </xf>
    <xf numFmtId="3" fontId="62" fillId="5" borderId="2" xfId="22" applyNumberFormat="1" applyFont="1" applyFill="1" applyBorder="1" applyAlignment="1">
      <alignment horizontal="left" vertical="center"/>
    </xf>
    <xf numFmtId="3" fontId="64" fillId="5" borderId="2" xfId="22" applyNumberFormat="1" applyFont="1" applyFill="1" applyBorder="1" applyAlignment="1">
      <alignment horizontal="left" vertical="center"/>
    </xf>
    <xf numFmtId="3" fontId="64" fillId="5" borderId="0" xfId="22" applyNumberFormat="1" applyFont="1" applyFill="1" applyAlignment="1">
      <alignment horizontal="left" wrapText="1"/>
    </xf>
    <xf numFmtId="3" fontId="64" fillId="5" borderId="0" xfId="22" applyNumberFormat="1" applyFont="1" applyFill="1" applyAlignment="1">
      <alignment horizontal="center" wrapText="1"/>
    </xf>
    <xf numFmtId="3" fontId="64" fillId="5" borderId="0" xfId="22" applyNumberFormat="1" applyFont="1" applyFill="1" applyAlignment="1">
      <alignment horizontal="center"/>
    </xf>
    <xf numFmtId="3" fontId="62" fillId="5" borderId="0" xfId="22" applyNumberFormat="1" applyFont="1" applyFill="1" applyAlignment="1">
      <alignment horizontal="center"/>
    </xf>
    <xf numFmtId="3" fontId="64" fillId="5" borderId="0" xfId="22" applyNumberFormat="1" applyFont="1" applyFill="1" applyAlignment="1">
      <alignment horizontal="left"/>
    </xf>
    <xf numFmtId="3" fontId="62" fillId="5" borderId="0" xfId="22" applyNumberFormat="1" applyFont="1" applyFill="1" applyAlignment="1">
      <alignment horizontal="left"/>
    </xf>
    <xf numFmtId="3" fontId="64" fillId="5" borderId="3" xfId="22" applyNumberFormat="1" applyFont="1" applyFill="1" applyBorder="1" applyAlignment="1">
      <alignment horizontal="center"/>
    </xf>
    <xf numFmtId="3" fontId="64" fillId="5" borderId="3" xfId="22" applyNumberFormat="1" applyFont="1" applyFill="1" applyBorder="1" applyAlignment="1">
      <alignment horizontal="center" wrapText="1"/>
    </xf>
    <xf numFmtId="3" fontId="62" fillId="5" borderId="3" xfId="22" applyNumberFormat="1" applyFont="1" applyFill="1" applyBorder="1" applyAlignment="1">
      <alignment horizontal="center" wrapText="1"/>
    </xf>
    <xf numFmtId="3" fontId="57" fillId="5" borderId="0" xfId="22" applyNumberFormat="1" applyFont="1" applyFill="1" applyAlignment="1">
      <alignment horizontal="right" vertical="center"/>
    </xf>
    <xf numFmtId="3" fontId="63" fillId="5" borderId="0" xfId="22" applyNumberFormat="1" applyFont="1" applyFill="1" applyAlignment="1">
      <alignment horizontal="right" vertical="center"/>
    </xf>
    <xf numFmtId="3" fontId="62" fillId="5" borderId="0" xfId="22" applyNumberFormat="1" applyFont="1" applyFill="1" applyAlignment="1">
      <alignment horizontal="right" vertical="center"/>
    </xf>
    <xf numFmtId="3" fontId="65" fillId="5" borderId="0" xfId="22" applyNumberFormat="1" applyFont="1" applyFill="1" applyAlignment="1">
      <alignment horizontal="right" vertical="center"/>
    </xf>
    <xf numFmtId="3" fontId="63" fillId="5" borderId="3" xfId="22" applyNumberFormat="1" applyFont="1" applyFill="1" applyBorder="1" applyAlignment="1">
      <alignment horizontal="left" vertical="center"/>
    </xf>
    <xf numFmtId="3" fontId="57" fillId="5" borderId="3" xfId="22" applyNumberFormat="1" applyFont="1" applyFill="1" applyBorder="1" applyAlignment="1">
      <alignment horizontal="right" vertical="center"/>
    </xf>
    <xf numFmtId="3" fontId="62" fillId="5" borderId="3" xfId="22" applyNumberFormat="1" applyFont="1" applyFill="1" applyBorder="1" applyAlignment="1">
      <alignment horizontal="right" vertical="center"/>
    </xf>
    <xf numFmtId="3" fontId="65" fillId="5" borderId="3" xfId="22" applyNumberFormat="1" applyFont="1" applyFill="1" applyBorder="1" applyAlignment="1">
      <alignment horizontal="right" vertical="center"/>
    </xf>
    <xf numFmtId="3" fontId="63" fillId="5" borderId="0" xfId="1" applyNumberFormat="1" applyFont="1" applyFill="1" applyBorder="1" applyAlignment="1">
      <alignment horizontal="left" vertical="center"/>
    </xf>
    <xf numFmtId="3" fontId="63" fillId="5" borderId="0" xfId="22" applyNumberFormat="1" applyFont="1" applyFill="1" applyAlignment="1">
      <alignment horizontal="left" vertical="center" wrapText="1"/>
    </xf>
    <xf numFmtId="9" fontId="56" fillId="5" borderId="0" xfId="4" applyFont="1" applyFill="1" applyBorder="1" applyAlignment="1">
      <alignment horizontal="right" vertical="center"/>
    </xf>
    <xf numFmtId="168" fontId="18" fillId="0" borderId="0" xfId="0" applyNumberFormat="1" applyFont="1" applyAlignment="1">
      <alignment horizontal="left"/>
    </xf>
    <xf numFmtId="0" fontId="18" fillId="0" borderId="10" xfId="0" applyFont="1" applyBorder="1" applyAlignment="1">
      <alignment horizontal="center"/>
    </xf>
    <xf numFmtId="168" fontId="91" fillId="0" borderId="0" xfId="25" applyNumberFormat="1" applyFont="1" applyFill="1" applyAlignment="1">
      <alignment horizontal="left"/>
    </xf>
    <xf numFmtId="1" fontId="0" fillId="0" borderId="0" xfId="0" applyNumberFormat="1" applyAlignment="1">
      <alignment horizontal="center"/>
    </xf>
    <xf numFmtId="168" fontId="103" fillId="0" borderId="0" xfId="20" applyNumberFormat="1" applyFont="1"/>
    <xf numFmtId="168" fontId="29" fillId="0" borderId="0" xfId="0" applyNumberFormat="1" applyFont="1" applyAlignment="1">
      <alignment horizontal="left"/>
    </xf>
    <xf numFmtId="168" fontId="29" fillId="0" borderId="0" xfId="0" applyNumberFormat="1" applyFont="1"/>
    <xf numFmtId="1" fontId="20" fillId="0" borderId="0" xfId="0" applyNumberFormat="1" applyFont="1" applyAlignment="1">
      <alignment horizontal="center"/>
    </xf>
    <xf numFmtId="173" fontId="0" fillId="0" borderId="0" xfId="4" applyNumberFormat="1" applyFont="1" applyFill="1"/>
    <xf numFmtId="9" fontId="0" fillId="0" borderId="0" xfId="4" applyFont="1" applyFill="1" applyAlignment="1">
      <alignment horizontal="left"/>
    </xf>
    <xf numFmtId="0" fontId="104" fillId="0" borderId="0" xfId="14" applyFont="1"/>
    <xf numFmtId="0" fontId="104" fillId="0" borderId="0" xfId="14" applyFont="1" applyAlignment="1">
      <alignment horizontal="left"/>
    </xf>
    <xf numFmtId="0" fontId="104" fillId="2" borderId="0" xfId="14" applyFont="1" applyFill="1"/>
    <xf numFmtId="167" fontId="20" fillId="0" borderId="0" xfId="0" applyNumberFormat="1" applyFont="1" applyAlignment="1">
      <alignment horizontal="left"/>
    </xf>
    <xf numFmtId="167" fontId="92" fillId="0" borderId="0" xfId="0" applyNumberFormat="1" applyFont="1" applyAlignment="1">
      <alignment horizontal="center"/>
    </xf>
    <xf numFmtId="167" fontId="92" fillId="2" borderId="0" xfId="0" applyNumberFormat="1" applyFont="1" applyFill="1" applyAlignment="1">
      <alignment horizontal="center"/>
    </xf>
    <xf numFmtId="0" fontId="20" fillId="3" borderId="0" xfId="0" applyFont="1" applyFill="1" applyAlignment="1">
      <alignment horizontal="left"/>
    </xf>
    <xf numFmtId="8" fontId="91" fillId="0" borderId="0" xfId="0" applyNumberFormat="1" applyFont="1"/>
    <xf numFmtId="0" fontId="18" fillId="3" borderId="0" xfId="0" applyFont="1" applyFill="1" applyAlignment="1">
      <alignment horizontal="left" indent="1"/>
    </xf>
    <xf numFmtId="8" fontId="18" fillId="0" borderId="1" xfId="0" applyNumberFormat="1" applyFont="1" applyBorder="1"/>
    <xf numFmtId="8" fontId="18" fillId="0" borderId="0" xfId="0" applyNumberFormat="1" applyFont="1"/>
    <xf numFmtId="0" fontId="20" fillId="0" borderId="0" xfId="0" applyFont="1" applyAlignment="1">
      <alignment horizontal="left"/>
    </xf>
    <xf numFmtId="185" fontId="91" fillId="0" borderId="0" xfId="0" applyNumberFormat="1" applyFont="1"/>
    <xf numFmtId="193" fontId="91" fillId="0" borderId="0" xfId="10" applyNumberFormat="1" applyFont="1"/>
    <xf numFmtId="193" fontId="18" fillId="0" borderId="0" xfId="10" applyNumberFormat="1" applyFont="1"/>
    <xf numFmtId="185" fontId="18" fillId="0" borderId="1" xfId="0" applyNumberFormat="1" applyFont="1" applyBorder="1"/>
    <xf numFmtId="185" fontId="18" fillId="0" borderId="0" xfId="0" applyNumberFormat="1" applyFont="1"/>
    <xf numFmtId="0" fontId="20" fillId="0" borderId="0" xfId="5" applyFont="1" applyAlignment="1">
      <alignment horizontal="left"/>
    </xf>
    <xf numFmtId="166" fontId="46" fillId="0" borderId="0" xfId="5" applyNumberFormat="1" applyFont="1" applyAlignment="1">
      <alignment horizontal="center"/>
    </xf>
    <xf numFmtId="0" fontId="18" fillId="0" borderId="0" xfId="5" applyAlignment="1">
      <alignment horizontal="left" indent="1"/>
    </xf>
    <xf numFmtId="185" fontId="28" fillId="0" borderId="0" xfId="29" applyNumberFormat="1" applyFont="1" applyAlignment="1">
      <alignment horizontal="right" vertical="center"/>
    </xf>
    <xf numFmtId="185" fontId="18" fillId="0" borderId="0" xfId="29" applyNumberFormat="1" applyFont="1" applyAlignment="1">
      <alignment horizontal="right" vertical="center"/>
    </xf>
    <xf numFmtId="166" fontId="18" fillId="0" borderId="1" xfId="5" applyNumberFormat="1" applyBorder="1" applyAlignment="1">
      <alignment horizontal="center"/>
    </xf>
    <xf numFmtId="166" fontId="77" fillId="0" borderId="0" xfId="5" applyNumberFormat="1" applyFont="1" applyAlignment="1">
      <alignment horizontal="center"/>
    </xf>
    <xf numFmtId="166" fontId="28" fillId="0" borderId="0" xfId="5" applyNumberFormat="1" applyFont="1" applyAlignment="1">
      <alignment horizontal="center"/>
    </xf>
    <xf numFmtId="186" fontId="18" fillId="0" borderId="0" xfId="29" applyNumberFormat="1" applyFont="1" applyAlignment="1">
      <alignment horizontal="right" vertical="center"/>
    </xf>
    <xf numFmtId="0" fontId="28" fillId="0" borderId="0" xfId="5" applyFont="1"/>
    <xf numFmtId="166" fontId="18" fillId="0" borderId="1" xfId="5" applyNumberFormat="1" applyBorder="1"/>
    <xf numFmtId="185" fontId="18" fillId="2" borderId="1" xfId="5" applyNumberFormat="1" applyFill="1" applyBorder="1" applyAlignment="1">
      <alignment horizontal="right"/>
    </xf>
    <xf numFmtId="185" fontId="18" fillId="0" borderId="1" xfId="5" applyNumberFormat="1" applyBorder="1" applyAlignment="1">
      <alignment horizontal="right"/>
    </xf>
    <xf numFmtId="166" fontId="18" fillId="0" borderId="0" xfId="5" quotePrefix="1" applyNumberFormat="1" applyAlignment="1">
      <alignment horizontal="center"/>
    </xf>
    <xf numFmtId="185" fontId="18" fillId="2" borderId="0" xfId="5" applyNumberFormat="1" applyFill="1" applyAlignment="1">
      <alignment horizontal="right"/>
    </xf>
    <xf numFmtId="185" fontId="18" fillId="0" borderId="0" xfId="5" applyNumberFormat="1" applyAlignment="1">
      <alignment horizontal="right"/>
    </xf>
    <xf numFmtId="186" fontId="18" fillId="0" borderId="1" xfId="0" applyNumberFormat="1" applyFont="1" applyBorder="1"/>
    <xf numFmtId="8" fontId="18" fillId="0" borderId="0" xfId="0" applyNumberFormat="1" applyFont="1" applyAlignment="1">
      <alignment horizontal="left" indent="1"/>
    </xf>
    <xf numFmtId="185" fontId="91" fillId="2" borderId="0" xfId="0" applyNumberFormat="1" applyFont="1" applyFill="1"/>
    <xf numFmtId="10" fontId="91" fillId="0" borderId="0" xfId="0" applyNumberFormat="1" applyFont="1"/>
    <xf numFmtId="10" fontId="91" fillId="2" borderId="0" xfId="0" applyNumberFormat="1" applyFont="1" applyFill="1"/>
    <xf numFmtId="166" fontId="18" fillId="0" borderId="0" xfId="0" applyNumberFormat="1" applyFont="1" applyAlignment="1">
      <alignment horizontal="left"/>
    </xf>
    <xf numFmtId="166" fontId="46" fillId="0" borderId="0" xfId="0" applyNumberFormat="1" applyFont="1" applyAlignment="1">
      <alignment horizontal="center"/>
    </xf>
    <xf numFmtId="166" fontId="69" fillId="0" borderId="0" xfId="0" applyNumberFormat="1" applyFont="1" applyAlignment="1">
      <alignment horizontal="center"/>
    </xf>
    <xf numFmtId="166" fontId="18" fillId="0" borderId="0" xfId="0" applyNumberFormat="1" applyFont="1" applyAlignment="1">
      <alignment horizontal="center"/>
    </xf>
    <xf numFmtId="0" fontId="18" fillId="2" borderId="0" xfId="0" applyFont="1" applyFill="1"/>
    <xf numFmtId="166" fontId="18" fillId="0" borderId="1" xfId="0" applyNumberFormat="1" applyFont="1" applyBorder="1" applyAlignment="1">
      <alignment horizontal="left"/>
    </xf>
    <xf numFmtId="166" fontId="46" fillId="0" borderId="1" xfId="0" applyNumberFormat="1" applyFont="1" applyBorder="1" applyAlignment="1">
      <alignment horizontal="center"/>
    </xf>
    <xf numFmtId="166" fontId="69" fillId="0" borderId="1" xfId="0" applyNumberFormat="1" applyFont="1" applyBorder="1" applyAlignment="1">
      <alignment horizontal="center"/>
    </xf>
    <xf numFmtId="166" fontId="18" fillId="0" borderId="1" xfId="0" applyNumberFormat="1" applyFont="1" applyBorder="1" applyAlignment="1">
      <alignment horizontal="center"/>
    </xf>
    <xf numFmtId="167" fontId="18" fillId="0" borderId="0" xfId="0" applyNumberFormat="1" applyFont="1" applyAlignment="1">
      <alignment horizontal="left"/>
    </xf>
    <xf numFmtId="0" fontId="18" fillId="3" borderId="0" xfId="0" applyFont="1" applyFill="1" applyAlignment="1">
      <alignment horizontal="left"/>
    </xf>
    <xf numFmtId="0" fontId="104" fillId="3" borderId="0" xfId="14" applyFont="1" applyFill="1"/>
    <xf numFmtId="0" fontId="20" fillId="3" borderId="10" xfId="0" applyFont="1" applyFill="1" applyBorder="1" applyAlignment="1">
      <alignment horizontal="left"/>
    </xf>
    <xf numFmtId="8" fontId="104" fillId="0" borderId="0" xfId="14" applyNumberFormat="1" applyFont="1"/>
    <xf numFmtId="7" fontId="104" fillId="0" borderId="0" xfId="14" applyNumberFormat="1" applyFont="1"/>
    <xf numFmtId="168" fontId="20" fillId="0" borderId="0" xfId="1" applyNumberFormat="1" applyFont="1" applyFill="1" applyBorder="1" applyAlignment="1">
      <alignment horizontal="center"/>
    </xf>
    <xf numFmtId="0" fontId="20" fillId="3" borderId="2" xfId="0" applyFont="1" applyFill="1" applyBorder="1" applyAlignment="1">
      <alignment horizontal="left"/>
    </xf>
    <xf numFmtId="167" fontId="20" fillId="0" borderId="2" xfId="0" applyNumberFormat="1" applyFont="1" applyBorder="1" applyAlignment="1">
      <alignment horizontal="center"/>
    </xf>
    <xf numFmtId="0" fontId="18" fillId="2" borderId="2" xfId="5" applyFill="1" applyBorder="1" applyAlignment="1">
      <alignment horizontal="center"/>
    </xf>
    <xf numFmtId="0" fontId="20" fillId="3" borderId="3" xfId="0" applyFont="1" applyFill="1" applyBorder="1" applyAlignment="1">
      <alignment horizontal="center"/>
    </xf>
    <xf numFmtId="0" fontId="20" fillId="3" borderId="3" xfId="0" applyFont="1" applyFill="1" applyBorder="1" applyAlignment="1">
      <alignment horizontal="left"/>
    </xf>
    <xf numFmtId="167" fontId="20" fillId="0" borderId="3" xfId="0" applyNumberFormat="1" applyFont="1" applyBorder="1" applyAlignment="1">
      <alignment horizontal="center"/>
    </xf>
    <xf numFmtId="166" fontId="20" fillId="0" borderId="0" xfId="5" applyNumberFormat="1" applyFont="1" applyAlignment="1">
      <alignment horizontal="left"/>
    </xf>
    <xf numFmtId="166" fontId="18" fillId="0" borderId="0" xfId="5" applyNumberFormat="1" applyAlignment="1">
      <alignment horizontal="left" indent="1"/>
    </xf>
    <xf numFmtId="8" fontId="18" fillId="0" borderId="0" xfId="0" applyNumberFormat="1" applyFont="1" applyAlignment="1">
      <alignment horizontal="right"/>
    </xf>
    <xf numFmtId="8" fontId="91" fillId="0" borderId="0" xfId="0" applyNumberFormat="1" applyFont="1" applyAlignment="1">
      <alignment horizontal="right"/>
    </xf>
    <xf numFmtId="193" fontId="91" fillId="2" borderId="0" xfId="10" applyNumberFormat="1" applyFont="1" applyFill="1" applyBorder="1"/>
    <xf numFmtId="193" fontId="91" fillId="0" borderId="0" xfId="10" applyNumberFormat="1" applyFont="1" applyBorder="1"/>
    <xf numFmtId="186" fontId="18" fillId="0" borderId="0" xfId="0" applyNumberFormat="1" applyFont="1"/>
    <xf numFmtId="186" fontId="20" fillId="0" borderId="1" xfId="0" applyNumberFormat="1" applyFont="1" applyBorder="1"/>
    <xf numFmtId="185" fontId="18" fillId="0" borderId="10" xfId="0" applyNumberFormat="1" applyFont="1" applyBorder="1"/>
    <xf numFmtId="186" fontId="20" fillId="0" borderId="10" xfId="0" applyNumberFormat="1" applyFont="1" applyBorder="1"/>
    <xf numFmtId="186" fontId="20" fillId="2" borderId="10" xfId="0" applyNumberFormat="1" applyFont="1" applyFill="1" applyBorder="1"/>
    <xf numFmtId="186" fontId="20" fillId="0" borderId="0" xfId="0" applyNumberFormat="1" applyFont="1"/>
    <xf numFmtId="186" fontId="20" fillId="2" borderId="0" xfId="0" applyNumberFormat="1" applyFont="1" applyFill="1"/>
    <xf numFmtId="0" fontId="18" fillId="2" borderId="0" xfId="5" applyFill="1" applyAlignment="1">
      <alignment horizontal="center"/>
    </xf>
    <xf numFmtId="8" fontId="91" fillId="2" borderId="0" xfId="0" applyNumberFormat="1" applyFont="1" applyFill="1"/>
    <xf numFmtId="8" fontId="91" fillId="2" borderId="0" xfId="5" applyNumberFormat="1" applyFont="1" applyFill="1" applyAlignment="1">
      <alignment horizontal="right"/>
    </xf>
    <xf numFmtId="8" fontId="91" fillId="0" borderId="0" xfId="5" applyNumberFormat="1" applyFont="1" applyAlignment="1">
      <alignment horizontal="right"/>
    </xf>
    <xf numFmtId="44" fontId="91" fillId="2" borderId="0" xfId="10" applyFont="1" applyFill="1" applyBorder="1"/>
    <xf numFmtId="44" fontId="91" fillId="0" borderId="0" xfId="10" applyFont="1" applyBorder="1"/>
    <xf numFmtId="193" fontId="18" fillId="2" borderId="0" xfId="10" applyNumberFormat="1" applyFont="1" applyFill="1"/>
    <xf numFmtId="8" fontId="91" fillId="2" borderId="0" xfId="10" applyNumberFormat="1" applyFont="1" applyFill="1"/>
    <xf numFmtId="8" fontId="91" fillId="0" borderId="0" xfId="10" applyNumberFormat="1" applyFont="1"/>
    <xf numFmtId="8" fontId="18" fillId="3" borderId="0" xfId="0" applyNumberFormat="1" applyFont="1" applyFill="1" applyAlignment="1">
      <alignment horizontal="left" indent="1"/>
    </xf>
    <xf numFmtId="8" fontId="18" fillId="2" borderId="1" xfId="0" applyNumberFormat="1" applyFont="1" applyFill="1" applyBorder="1"/>
    <xf numFmtId="0" fontId="18" fillId="0" borderId="10" xfId="0" applyFont="1" applyBorder="1" applyAlignment="1">
      <alignment horizontal="left"/>
    </xf>
    <xf numFmtId="0" fontId="18" fillId="0" borderId="10" xfId="0" applyFont="1" applyBorder="1"/>
    <xf numFmtId="0" fontId="18" fillId="2" borderId="10" xfId="0" applyFont="1" applyFill="1" applyBorder="1"/>
    <xf numFmtId="0" fontId="20" fillId="3" borderId="22" xfId="0" applyFont="1" applyFill="1" applyBorder="1" applyAlignment="1">
      <alignment horizontal="left"/>
    </xf>
    <xf numFmtId="0" fontId="20" fillId="0" borderId="0" xfId="5" applyFont="1" applyAlignment="1">
      <alignment horizontal="left" indent="1"/>
    </xf>
    <xf numFmtId="8" fontId="18" fillId="2" borderId="0" xfId="0" applyNumberFormat="1" applyFont="1" applyFill="1"/>
    <xf numFmtId="6" fontId="18" fillId="0" borderId="0" xfId="0" applyNumberFormat="1" applyFont="1"/>
    <xf numFmtId="0" fontId="18" fillId="0" borderId="0" xfId="5" applyAlignment="1">
      <alignment horizontal="left" indent="2"/>
    </xf>
    <xf numFmtId="0" fontId="104" fillId="0" borderId="1" xfId="14" applyFont="1" applyBorder="1"/>
    <xf numFmtId="0" fontId="104" fillId="0" borderId="1" xfId="14" applyFont="1" applyBorder="1" applyAlignment="1">
      <alignment horizontal="left"/>
    </xf>
    <xf numFmtId="0" fontId="104" fillId="2" borderId="1" xfId="14" applyFont="1" applyFill="1" applyBorder="1"/>
    <xf numFmtId="0" fontId="18" fillId="3" borderId="0" xfId="0" applyFont="1" applyFill="1" applyAlignment="1">
      <alignment horizontal="left" indent="2"/>
    </xf>
    <xf numFmtId="185" fontId="18" fillId="2" borderId="1" xfId="0" applyNumberFormat="1" applyFont="1" applyFill="1" applyBorder="1"/>
    <xf numFmtId="185" fontId="18" fillId="2" borderId="0" xfId="0" applyNumberFormat="1" applyFont="1" applyFill="1"/>
    <xf numFmtId="186" fontId="18" fillId="2" borderId="0" xfId="29" applyNumberFormat="1" applyFont="1" applyFill="1" applyAlignment="1">
      <alignment horizontal="right" vertical="center"/>
    </xf>
    <xf numFmtId="186" fontId="18" fillId="2" borderId="0" xfId="0" applyNumberFormat="1" applyFont="1" applyFill="1"/>
    <xf numFmtId="8" fontId="104" fillId="2" borderId="0" xfId="14" applyNumberFormat="1" applyFont="1" applyFill="1"/>
    <xf numFmtId="185" fontId="28" fillId="0" borderId="3" xfId="29" applyNumberFormat="1" applyFont="1" applyBorder="1" applyAlignment="1">
      <alignment horizontal="right" vertical="center"/>
    </xf>
    <xf numFmtId="0" fontId="20" fillId="3" borderId="0" xfId="0" applyFont="1" applyFill="1" applyAlignment="1">
      <alignment horizontal="left" indent="1"/>
    </xf>
    <xf numFmtId="0" fontId="18" fillId="0" borderId="0" xfId="0" applyFont="1" applyAlignment="1">
      <alignment horizontal="left" indent="2"/>
    </xf>
    <xf numFmtId="7" fontId="104" fillId="2" borderId="0" xfId="14" applyNumberFormat="1" applyFont="1" applyFill="1"/>
    <xf numFmtId="185" fontId="18" fillId="2" borderId="0" xfId="29" applyNumberFormat="1" applyFont="1" applyFill="1" applyAlignment="1">
      <alignment horizontal="right" vertical="center"/>
    </xf>
    <xf numFmtId="186" fontId="18" fillId="2" borderId="1" xfId="0" applyNumberFormat="1" applyFont="1" applyFill="1" applyBorder="1"/>
    <xf numFmtId="186" fontId="20" fillId="2" borderId="1" xfId="0" applyNumberFormat="1" applyFont="1" applyFill="1" applyBorder="1"/>
    <xf numFmtId="6" fontId="18" fillId="2" borderId="0" xfId="0" applyNumberFormat="1" applyFont="1" applyFill="1"/>
    <xf numFmtId="10" fontId="18" fillId="0" borderId="0" xfId="0" applyNumberFormat="1" applyFont="1"/>
    <xf numFmtId="10" fontId="18" fillId="2" borderId="0" xfId="0" applyNumberFormat="1" applyFont="1" applyFill="1"/>
    <xf numFmtId="44" fontId="18" fillId="0" borderId="0" xfId="10" applyFont="1"/>
    <xf numFmtId="0" fontId="104" fillId="0" borderId="0" xfId="17" applyFont="1"/>
    <xf numFmtId="0" fontId="18" fillId="3" borderId="0" xfId="14" applyFont="1" applyFill="1"/>
    <xf numFmtId="0" fontId="104" fillId="2" borderId="0" xfId="17" applyFont="1" applyFill="1"/>
    <xf numFmtId="186" fontId="91" fillId="0" borderId="0" xfId="0" applyNumberFormat="1" applyFont="1"/>
    <xf numFmtId="0" fontId="18" fillId="3" borderId="0" xfId="14" applyFont="1" applyFill="1" applyAlignment="1">
      <alignment horizontal="center"/>
    </xf>
    <xf numFmtId="0" fontId="105" fillId="3" borderId="0" xfId="14" applyFont="1" applyFill="1" applyAlignment="1">
      <alignment vertical="center" wrapText="1"/>
    </xf>
    <xf numFmtId="185" fontId="91" fillId="0" borderId="0" xfId="0" applyNumberFormat="1" applyFont="1" applyAlignment="1">
      <alignment horizontal="center"/>
    </xf>
    <xf numFmtId="185" fontId="91" fillId="2" borderId="0" xfId="0" applyNumberFormat="1" applyFont="1" applyFill="1" applyAlignment="1">
      <alignment horizontal="center"/>
    </xf>
    <xf numFmtId="0" fontId="105" fillId="2" borderId="0" xfId="14" applyFont="1" applyFill="1" applyAlignment="1">
      <alignment vertical="center" wrapText="1"/>
    </xf>
    <xf numFmtId="8" fontId="18" fillId="0" borderId="0" xfId="0" applyNumberFormat="1" applyFont="1" applyAlignment="1">
      <alignment horizontal="center"/>
    </xf>
    <xf numFmtId="166" fontId="18" fillId="0" borderId="0" xfId="0" applyNumberFormat="1" applyFont="1" applyAlignment="1">
      <alignment horizontal="left" indent="1"/>
    </xf>
    <xf numFmtId="4" fontId="18" fillId="0" borderId="0" xfId="0" applyNumberFormat="1" applyFont="1" applyAlignment="1">
      <alignment horizontal="center"/>
    </xf>
    <xf numFmtId="0" fontId="28" fillId="2" borderId="0" xfId="0" applyFont="1" applyFill="1"/>
    <xf numFmtId="166" fontId="18" fillId="0" borderId="0" xfId="0" applyNumberFormat="1" applyFont="1" applyAlignment="1">
      <alignment horizontal="left" indent="2"/>
    </xf>
    <xf numFmtId="188" fontId="91" fillId="0" borderId="0" xfId="4" applyNumberFormat="1" applyFont="1" applyBorder="1" applyAlignment="1">
      <alignment horizontal="center"/>
    </xf>
    <xf numFmtId="189" fontId="28" fillId="0" borderId="0" xfId="0" applyNumberFormat="1" applyFont="1" applyAlignment="1">
      <alignment horizontal="center"/>
    </xf>
    <xf numFmtId="165" fontId="18" fillId="0" borderId="0" xfId="0" applyNumberFormat="1" applyFont="1"/>
    <xf numFmtId="165" fontId="29" fillId="0" borderId="0" xfId="0" applyNumberFormat="1" applyFont="1"/>
    <xf numFmtId="167" fontId="70" fillId="0" borderId="0" xfId="0" applyNumberFormat="1" applyFont="1" applyAlignment="1">
      <alignment horizontal="left"/>
    </xf>
    <xf numFmtId="7" fontId="18" fillId="3" borderId="0" xfId="14" applyNumberFormat="1" applyFont="1" applyFill="1" applyAlignment="1">
      <alignment vertical="center"/>
    </xf>
    <xf numFmtId="8" fontId="20" fillId="0" borderId="0" xfId="0" applyNumberFormat="1" applyFont="1"/>
    <xf numFmtId="195" fontId="18" fillId="0" borderId="0" xfId="1" applyNumberFormat="1" applyFont="1" applyFill="1" applyBorder="1" applyAlignment="1">
      <alignment horizontal="center"/>
    </xf>
    <xf numFmtId="0" fontId="18" fillId="3" borderId="10" xfId="0" applyFont="1" applyFill="1" applyBorder="1" applyAlignment="1">
      <alignment horizontal="left" indent="1"/>
    </xf>
    <xf numFmtId="185" fontId="91" fillId="0" borderId="10" xfId="0" applyNumberFormat="1" applyFont="1" applyBorder="1"/>
    <xf numFmtId="185" fontId="91" fillId="2" borderId="10" xfId="0" applyNumberFormat="1" applyFont="1" applyFill="1" applyBorder="1"/>
    <xf numFmtId="7" fontId="18" fillId="2" borderId="0" xfId="14" applyNumberFormat="1" applyFont="1" applyFill="1" applyAlignment="1">
      <alignment vertical="center"/>
    </xf>
    <xf numFmtId="168" fontId="18" fillId="0" borderId="0" xfId="1" applyNumberFormat="1" applyFont="1" applyFill="1" applyBorder="1" applyAlignment="1">
      <alignment horizontal="center"/>
    </xf>
    <xf numFmtId="8" fontId="43" fillId="0" borderId="0" xfId="14" applyNumberFormat="1" applyFont="1"/>
    <xf numFmtId="0" fontId="18" fillId="0" borderId="0" xfId="5" applyAlignment="1">
      <alignment horizontal="center" vertical="center"/>
    </xf>
    <xf numFmtId="167" fontId="20" fillId="2" borderId="0" xfId="5" applyNumberFormat="1" applyFont="1" applyFill="1" applyAlignment="1">
      <alignment horizontal="center"/>
    </xf>
    <xf numFmtId="165" fontId="77" fillId="0" borderId="0" xfId="5" applyNumberFormat="1" applyFont="1" applyAlignment="1">
      <alignment horizontal="center" vertical="center"/>
    </xf>
    <xf numFmtId="0" fontId="30" fillId="0" borderId="0" xfId="169" applyFont="1" applyAlignment="1">
      <alignment horizontal="left" indent="1"/>
    </xf>
    <xf numFmtId="0" fontId="76" fillId="0" borderId="0" xfId="169" applyFont="1" applyAlignment="1">
      <alignment horizontal="center" vertical="center"/>
    </xf>
    <xf numFmtId="0" fontId="12" fillId="0" borderId="0" xfId="169" applyFont="1" applyAlignment="1">
      <alignment horizontal="left"/>
    </xf>
    <xf numFmtId="0" fontId="12" fillId="0" borderId="0" xfId="169" applyFont="1" applyAlignment="1">
      <alignment horizontal="left" vertical="center" indent="1"/>
    </xf>
    <xf numFmtId="0" fontId="26" fillId="0" borderId="0" xfId="169" applyFont="1" applyAlignment="1">
      <alignment horizontal="center" vertical="center"/>
    </xf>
    <xf numFmtId="0" fontId="76" fillId="0" borderId="10" xfId="169" applyFont="1" applyBorder="1" applyAlignment="1">
      <alignment horizontal="center" vertical="center"/>
    </xf>
    <xf numFmtId="0" fontId="26" fillId="0" borderId="0" xfId="169" applyFont="1" applyAlignment="1">
      <alignment horizontal="left" wrapText="1"/>
    </xf>
    <xf numFmtId="164" fontId="18" fillId="10" borderId="38" xfId="39" applyNumberFormat="1" applyFont="1" applyFill="1" applyBorder="1" applyAlignment="1">
      <alignment horizontal="center"/>
    </xf>
    <xf numFmtId="164" fontId="18" fillId="8" borderId="38" xfId="169" applyNumberFormat="1" applyFill="1" applyBorder="1" applyAlignment="1">
      <alignment horizontal="center"/>
    </xf>
    <xf numFmtId="165" fontId="18" fillId="8" borderId="38" xfId="169" applyNumberFormat="1" applyFill="1" applyBorder="1" applyAlignment="1">
      <alignment horizontal="center"/>
    </xf>
    <xf numFmtId="0" fontId="26" fillId="3" borderId="0" xfId="0" applyFont="1" applyFill="1" applyAlignment="1">
      <alignment horizontal="right"/>
    </xf>
    <xf numFmtId="0" fontId="30" fillId="0" borderId="0" xfId="169" applyFont="1" applyAlignment="1">
      <alignment horizontal="right" indent="1"/>
    </xf>
    <xf numFmtId="0" fontId="26" fillId="0" borderId="0" xfId="169" applyFont="1" applyAlignment="1">
      <alignment horizontal="right"/>
    </xf>
    <xf numFmtId="9" fontId="12" fillId="0" borderId="0" xfId="169" quotePrefix="1" applyNumberFormat="1" applyFont="1" applyAlignment="1">
      <alignment horizontal="left" vertical="center" indent="1"/>
    </xf>
    <xf numFmtId="9" fontId="12" fillId="8" borderId="2" xfId="155" applyFont="1" applyFill="1" applyBorder="1" applyAlignment="1">
      <alignment horizontal="center" vertical="center"/>
    </xf>
    <xf numFmtId="9" fontId="12" fillId="10" borderId="10" xfId="39" applyFont="1" applyFill="1" applyBorder="1" applyAlignment="1">
      <alignment horizontal="center"/>
    </xf>
    <xf numFmtId="173" fontId="12" fillId="10" borderId="10" xfId="39" applyNumberFormat="1" applyFont="1" applyFill="1" applyBorder="1" applyAlignment="1">
      <alignment horizontal="center"/>
    </xf>
    <xf numFmtId="0" fontId="30" fillId="0" borderId="10" xfId="169" applyFont="1" applyBorder="1" applyAlignment="1">
      <alignment horizontal="right" vertical="center" indent="1"/>
    </xf>
    <xf numFmtId="165" fontId="18" fillId="10" borderId="27" xfId="169" applyNumberFormat="1" applyFill="1" applyBorder="1" applyAlignment="1">
      <alignment horizontal="center" vertical="center"/>
    </xf>
    <xf numFmtId="165" fontId="18" fillId="8" borderId="27" xfId="169" applyNumberFormat="1" applyFill="1" applyBorder="1" applyAlignment="1">
      <alignment horizontal="center"/>
    </xf>
    <xf numFmtId="0" fontId="100" fillId="0" borderId="13" xfId="169" applyFont="1" applyBorder="1" applyAlignment="1">
      <alignment horizontal="center" vertical="center"/>
    </xf>
    <xf numFmtId="0" fontId="100" fillId="0" borderId="25" xfId="169" applyFont="1" applyBorder="1" applyAlignment="1">
      <alignment horizontal="center" vertical="center"/>
    </xf>
    <xf numFmtId="173" fontId="30" fillId="0" borderId="13" xfId="39" applyNumberFormat="1" applyFont="1" applyFill="1" applyBorder="1" applyAlignment="1">
      <alignment horizontal="center"/>
    </xf>
    <xf numFmtId="173" fontId="30" fillId="0" borderId="25" xfId="39" applyNumberFormat="1" applyFont="1" applyFill="1" applyBorder="1" applyAlignment="1">
      <alignment horizontal="center"/>
    </xf>
    <xf numFmtId="173" fontId="12" fillId="0" borderId="13" xfId="39" applyNumberFormat="1" applyFont="1" applyFill="1" applyBorder="1" applyAlignment="1">
      <alignment horizontal="center" vertical="center"/>
    </xf>
    <xf numFmtId="173" fontId="12" fillId="0" borderId="25" xfId="169" applyNumberFormat="1" applyFont="1" applyBorder="1" applyAlignment="1">
      <alignment horizontal="left" vertical="center" indent="1"/>
    </xf>
    <xf numFmtId="9" fontId="12" fillId="34" borderId="0" xfId="39" applyFont="1" applyFill="1" applyBorder="1" applyAlignment="1">
      <alignment horizontal="center" vertical="center"/>
    </xf>
    <xf numFmtId="173" fontId="12" fillId="34" borderId="0" xfId="39" applyNumberFormat="1" applyFont="1" applyFill="1" applyBorder="1" applyAlignment="1">
      <alignment horizontal="center" vertical="center"/>
    </xf>
    <xf numFmtId="0" fontId="70" fillId="0" borderId="10" xfId="169" applyFont="1" applyBorder="1"/>
    <xf numFmtId="166" fontId="18" fillId="10" borderId="38" xfId="39" applyNumberFormat="1" applyFont="1" applyFill="1" applyBorder="1" applyAlignment="1">
      <alignment horizontal="center"/>
    </xf>
    <xf numFmtId="166" fontId="18" fillId="8" borderId="38" xfId="169" applyNumberFormat="1" applyFill="1" applyBorder="1" applyAlignment="1">
      <alignment horizontal="center"/>
    </xf>
    <xf numFmtId="173" fontId="12" fillId="35" borderId="2" xfId="155" applyNumberFormat="1" applyFont="1" applyFill="1" applyBorder="1" applyAlignment="1">
      <alignment horizontal="center" vertical="center"/>
    </xf>
    <xf numFmtId="9" fontId="12" fillId="35" borderId="2" xfId="155" applyFont="1" applyFill="1" applyBorder="1" applyAlignment="1">
      <alignment horizontal="center" vertical="center"/>
    </xf>
    <xf numFmtId="0" fontId="129" fillId="0" borderId="0" xfId="0" applyFont="1" applyAlignment="1">
      <alignment horizontal="center"/>
    </xf>
    <xf numFmtId="0" fontId="18" fillId="0" borderId="0" xfId="0" applyFont="1" applyAlignment="1">
      <alignment horizontal="center" wrapText="1"/>
    </xf>
    <xf numFmtId="0" fontId="128" fillId="0" borderId="10" xfId="0" applyFont="1" applyBorder="1" applyAlignment="1">
      <alignment horizontal="center"/>
    </xf>
    <xf numFmtId="193" fontId="28" fillId="2" borderId="0" xfId="10" applyNumberFormat="1" applyFont="1" applyFill="1" applyAlignment="1">
      <alignment horizontal="right"/>
    </xf>
    <xf numFmtId="193" fontId="28" fillId="0" borderId="0" xfId="10" applyNumberFormat="1" applyFont="1" applyAlignment="1">
      <alignment horizontal="right"/>
    </xf>
    <xf numFmtId="193" fontId="28" fillId="0" borderId="0" xfId="10" applyNumberFormat="1" applyFont="1" applyFill="1" applyAlignment="1">
      <alignment horizontal="right"/>
    </xf>
    <xf numFmtId="193" fontId="18" fillId="2" borderId="1" xfId="10" applyNumberFormat="1" applyFont="1" applyFill="1" applyBorder="1" applyAlignment="1">
      <alignment horizontal="right"/>
    </xf>
    <xf numFmtId="193" fontId="18" fillId="0" borderId="1" xfId="10" applyNumberFormat="1" applyFont="1" applyFill="1" applyBorder="1" applyAlignment="1">
      <alignment horizontal="right"/>
    </xf>
    <xf numFmtId="193" fontId="18" fillId="0" borderId="1" xfId="10" applyNumberFormat="1" applyFont="1" applyBorder="1" applyAlignment="1">
      <alignment horizontal="right"/>
    </xf>
    <xf numFmtId="193" fontId="18" fillId="2" borderId="0" xfId="10" applyNumberFormat="1" applyFont="1" applyFill="1" applyBorder="1" applyAlignment="1">
      <alignment horizontal="right"/>
    </xf>
    <xf numFmtId="193" fontId="18" fillId="0" borderId="0" xfId="10" applyNumberFormat="1" applyFont="1" applyFill="1" applyBorder="1" applyAlignment="1">
      <alignment horizontal="right"/>
    </xf>
    <xf numFmtId="193" fontId="18" fillId="0" borderId="0" xfId="10" applyNumberFormat="1" applyFont="1" applyBorder="1" applyAlignment="1">
      <alignment horizontal="right"/>
    </xf>
    <xf numFmtId="185" fontId="28" fillId="2" borderId="0" xfId="29" applyNumberFormat="1" applyFont="1" applyFill="1" applyAlignment="1">
      <alignment horizontal="right" vertical="center"/>
    </xf>
    <xf numFmtId="193" fontId="18" fillId="2" borderId="1" xfId="5" applyNumberFormat="1" applyFill="1" applyBorder="1" applyAlignment="1">
      <alignment horizontal="right"/>
    </xf>
    <xf numFmtId="193" fontId="18" fillId="0" borderId="1" xfId="5" applyNumberFormat="1" applyBorder="1" applyAlignment="1">
      <alignment horizontal="right"/>
    </xf>
    <xf numFmtId="186" fontId="28" fillId="2" borderId="0" xfId="29" applyNumberFormat="1" applyFont="1" applyFill="1" applyAlignment="1">
      <alignment horizontal="right" vertical="center"/>
    </xf>
    <xf numFmtId="186" fontId="28" fillId="0" borderId="0" xfId="29" applyNumberFormat="1" applyFont="1" applyAlignment="1">
      <alignment horizontal="right" vertical="center"/>
    </xf>
    <xf numFmtId="186" fontId="91" fillId="0" borderId="0" xfId="29" applyNumberFormat="1" applyFont="1" applyAlignment="1">
      <alignment horizontal="right" vertical="center"/>
    </xf>
    <xf numFmtId="166" fontId="18" fillId="2" borderId="0" xfId="5" applyNumberFormat="1" applyFill="1" applyAlignment="1">
      <alignment horizontal="right"/>
    </xf>
    <xf numFmtId="166" fontId="18" fillId="2" borderId="1" xfId="5" applyNumberFormat="1" applyFill="1" applyBorder="1" applyAlignment="1">
      <alignment horizontal="right"/>
    </xf>
    <xf numFmtId="166" fontId="18" fillId="0" borderId="1" xfId="5" applyNumberFormat="1" applyBorder="1" applyAlignment="1">
      <alignment horizontal="right"/>
    </xf>
    <xf numFmtId="165" fontId="28" fillId="2" borderId="0" xfId="5" applyNumberFormat="1" applyFont="1" applyFill="1" applyAlignment="1">
      <alignment horizontal="right"/>
    </xf>
    <xf numFmtId="165" fontId="28" fillId="0" borderId="0" xfId="5" applyNumberFormat="1" applyFont="1" applyAlignment="1">
      <alignment horizontal="right"/>
    </xf>
    <xf numFmtId="44" fontId="18" fillId="0" borderId="0" xfId="10" applyFont="1" applyBorder="1"/>
    <xf numFmtId="165" fontId="46" fillId="2" borderId="0" xfId="5" applyNumberFormat="1" applyFont="1" applyFill="1" applyAlignment="1">
      <alignment horizontal="right"/>
    </xf>
    <xf numFmtId="165" fontId="46" fillId="0" borderId="0" xfId="5" applyNumberFormat="1" applyFont="1" applyAlignment="1">
      <alignment horizontal="center"/>
    </xf>
    <xf numFmtId="165" fontId="46" fillId="0" borderId="0" xfId="5" applyNumberFormat="1" applyFont="1" applyAlignment="1">
      <alignment horizontal="right"/>
    </xf>
    <xf numFmtId="168" fontId="18" fillId="2" borderId="0" xfId="1" applyNumberFormat="1" applyFont="1" applyFill="1" applyAlignment="1">
      <alignment horizontal="right"/>
    </xf>
    <xf numFmtId="168" fontId="18" fillId="0" borderId="0" xfId="1" applyNumberFormat="1" applyFont="1" applyAlignment="1">
      <alignment horizontal="right"/>
    </xf>
    <xf numFmtId="165" fontId="18" fillId="2" borderId="0" xfId="5" applyNumberFormat="1" applyFill="1" applyAlignment="1">
      <alignment horizontal="right"/>
    </xf>
    <xf numFmtId="9" fontId="130" fillId="2" borderId="0" xfId="5" applyNumberFormat="1" applyFont="1" applyFill="1" applyAlignment="1">
      <alignment horizontal="right"/>
    </xf>
    <xf numFmtId="9" fontId="130" fillId="0" borderId="0" xfId="5" applyNumberFormat="1" applyFont="1"/>
    <xf numFmtId="0" fontId="130" fillId="0" borderId="0" xfId="5" applyFont="1"/>
    <xf numFmtId="185" fontId="130" fillId="2" borderId="0" xfId="5" applyNumberFormat="1" applyFont="1" applyFill="1"/>
    <xf numFmtId="185" fontId="130" fillId="0" borderId="0" xfId="5" applyNumberFormat="1" applyFont="1"/>
    <xf numFmtId="191" fontId="18" fillId="2" borderId="0" xfId="5" applyNumberFormat="1" applyFill="1" applyAlignment="1">
      <alignment horizontal="right"/>
    </xf>
    <xf numFmtId="191" fontId="18" fillId="0" borderId="0" xfId="5" applyNumberFormat="1" applyAlignment="1">
      <alignment horizontal="right"/>
    </xf>
    <xf numFmtId="0" fontId="18" fillId="2" borderId="2" xfId="5" applyFill="1" applyBorder="1"/>
    <xf numFmtId="0" fontId="18" fillId="0" borderId="5" xfId="5" applyBorder="1"/>
    <xf numFmtId="165" fontId="18" fillId="2" borderId="3" xfId="5" applyNumberFormat="1" applyFill="1" applyBorder="1" applyAlignment="1">
      <alignment horizontal="right"/>
    </xf>
    <xf numFmtId="166" fontId="18" fillId="2" borderId="3" xfId="5" applyNumberFormat="1" applyFill="1" applyBorder="1" applyAlignment="1">
      <alignment horizontal="right"/>
    </xf>
    <xf numFmtId="0" fontId="18" fillId="2" borderId="2" xfId="5" applyFill="1" applyBorder="1" applyAlignment="1">
      <alignment horizontal="right"/>
    </xf>
    <xf numFmtId="0" fontId="18" fillId="0" borderId="5" xfId="5" applyBorder="1" applyAlignment="1">
      <alignment horizontal="right"/>
    </xf>
    <xf numFmtId="165" fontId="18" fillId="0" borderId="7" xfId="5" applyNumberFormat="1" applyBorder="1" applyAlignment="1">
      <alignment horizontal="right"/>
    </xf>
    <xf numFmtId="165" fontId="18" fillId="0" borderId="9" xfId="5" applyNumberFormat="1" applyBorder="1" applyAlignment="1">
      <alignment horizontal="right"/>
    </xf>
    <xf numFmtId="165" fontId="18" fillId="0" borderId="0" xfId="5" applyNumberFormat="1" applyAlignment="1">
      <alignment horizontal="center"/>
    </xf>
    <xf numFmtId="165" fontId="18" fillId="2" borderId="0" xfId="5" quotePrefix="1" applyNumberFormat="1" applyFill="1" applyAlignment="1">
      <alignment horizontal="center"/>
    </xf>
    <xf numFmtId="0" fontId="20" fillId="0" borderId="0" xfId="5" applyFont="1" applyAlignment="1">
      <alignment horizontal="right"/>
    </xf>
    <xf numFmtId="165" fontId="131" fillId="0" borderId="0" xfId="5" applyNumberFormat="1" applyFont="1" applyAlignment="1">
      <alignment horizontal="center"/>
    </xf>
    <xf numFmtId="166" fontId="93" fillId="0" borderId="0" xfId="1" applyNumberFormat="1" applyFont="1" applyFill="1" applyBorder="1" applyAlignment="1">
      <alignment horizontal="center"/>
    </xf>
    <xf numFmtId="185" fontId="43" fillId="0" borderId="0" xfId="14" applyNumberFormat="1" applyFont="1"/>
    <xf numFmtId="7" fontId="12" fillId="0" borderId="0" xfId="0" applyNumberFormat="1" applyFont="1" applyAlignment="1">
      <alignment horizontal="right"/>
    </xf>
    <xf numFmtId="185" fontId="12" fillId="0" borderId="0" xfId="0" applyNumberFormat="1" applyFont="1" applyAlignment="1">
      <alignment horizontal="right"/>
    </xf>
    <xf numFmtId="185" fontId="12" fillId="0" borderId="51" xfId="0" applyNumberFormat="1" applyFont="1" applyBorder="1" applyAlignment="1">
      <alignment horizontal="right"/>
    </xf>
    <xf numFmtId="7" fontId="12" fillId="0" borderId="51" xfId="0" applyNumberFormat="1" applyFont="1" applyBorder="1" applyAlignment="1">
      <alignment horizontal="right"/>
    </xf>
    <xf numFmtId="185" fontId="18" fillId="0" borderId="51" xfId="0" applyNumberFormat="1" applyFont="1" applyBorder="1"/>
    <xf numFmtId="185" fontId="18" fillId="2" borderId="51" xfId="0" applyNumberFormat="1" applyFont="1" applyFill="1" applyBorder="1"/>
    <xf numFmtId="165" fontId="18" fillId="0" borderId="0" xfId="5" applyNumberFormat="1" applyAlignment="1">
      <alignment horizontal="center" vertical="center"/>
    </xf>
    <xf numFmtId="193" fontId="91" fillId="0" borderId="0" xfId="10" applyNumberFormat="1" applyFont="1" applyAlignment="1">
      <alignment horizontal="right"/>
    </xf>
    <xf numFmtId="0" fontId="12" fillId="0" borderId="0" xfId="5" applyFont="1" applyAlignment="1">
      <alignment horizontal="center"/>
    </xf>
    <xf numFmtId="0" fontId="70" fillId="0" borderId="0" xfId="5" applyFont="1" applyAlignment="1">
      <alignment horizontal="center"/>
    </xf>
    <xf numFmtId="193" fontId="91" fillId="2" borderId="0" xfId="10" applyNumberFormat="1" applyFont="1" applyFill="1"/>
    <xf numFmtId="196" fontId="18" fillId="0" borderId="0" xfId="5" applyNumberFormat="1" applyAlignment="1">
      <alignment horizontal="right"/>
    </xf>
    <xf numFmtId="9" fontId="18" fillId="0" borderId="0" xfId="155" applyFont="1" applyAlignment="1">
      <alignment horizontal="center"/>
    </xf>
    <xf numFmtId="9" fontId="18" fillId="0" borderId="0" xfId="155" applyFont="1"/>
    <xf numFmtId="173" fontId="18" fillId="0" borderId="0" xfId="155" quotePrefix="1" applyNumberFormat="1" applyFont="1" applyAlignment="1">
      <alignment horizontal="center"/>
    </xf>
    <xf numFmtId="166" fontId="71" fillId="0" borderId="0" xfId="5" applyNumberFormat="1" applyFont="1" applyAlignment="1">
      <alignment horizontal="right"/>
    </xf>
    <xf numFmtId="166" fontId="91" fillId="0" borderId="0" xfId="5" applyNumberFormat="1" applyFont="1" applyAlignment="1">
      <alignment horizontal="right"/>
    </xf>
    <xf numFmtId="166" fontId="71" fillId="0" borderId="0" xfId="5" applyNumberFormat="1" applyFont="1" applyAlignment="1">
      <alignment horizontal="center"/>
    </xf>
    <xf numFmtId="166" fontId="132" fillId="0" borderId="0" xfId="5" applyNumberFormat="1" applyFont="1" applyAlignment="1">
      <alignment horizontal="center"/>
    </xf>
    <xf numFmtId="166" fontId="71" fillId="0" borderId="1" xfId="5" applyNumberFormat="1" applyFont="1" applyBorder="1" applyAlignment="1">
      <alignment horizontal="center"/>
    </xf>
    <xf numFmtId="166" fontId="132" fillId="0" borderId="1" xfId="5" applyNumberFormat="1" applyFont="1" applyBorder="1" applyAlignment="1">
      <alignment horizontal="center"/>
    </xf>
    <xf numFmtId="166" fontId="91" fillId="0" borderId="1" xfId="5" applyNumberFormat="1" applyFont="1" applyBorder="1" applyAlignment="1">
      <alignment horizontal="right"/>
    </xf>
    <xf numFmtId="0" fontId="71" fillId="0" borderId="0" xfId="5" applyFont="1"/>
    <xf numFmtId="166" fontId="133" fillId="0" borderId="0" xfId="5" applyNumberFormat="1" applyFont="1" applyAlignment="1">
      <alignment horizontal="center"/>
    </xf>
    <xf numFmtId="0" fontId="91" fillId="0" borderId="0" xfId="5" applyFont="1" applyAlignment="1">
      <alignment horizontal="right"/>
    </xf>
    <xf numFmtId="165" fontId="71" fillId="0" borderId="0" xfId="5" applyNumberFormat="1" applyFont="1" applyAlignment="1">
      <alignment horizontal="center"/>
    </xf>
    <xf numFmtId="165" fontId="91" fillId="0" borderId="0" xfId="5" applyNumberFormat="1" applyFont="1" applyAlignment="1">
      <alignment horizontal="right"/>
    </xf>
    <xf numFmtId="165" fontId="91" fillId="0" borderId="0" xfId="5" applyNumberFormat="1" applyFont="1" applyAlignment="1">
      <alignment horizontal="center"/>
    </xf>
    <xf numFmtId="166" fontId="91" fillId="0" borderId="0" xfId="5" applyNumberFormat="1" applyFont="1" applyAlignment="1">
      <alignment horizontal="center"/>
    </xf>
    <xf numFmtId="166" fontId="91" fillId="0" borderId="1" xfId="5" applyNumberFormat="1" applyFont="1" applyBorder="1" applyAlignment="1">
      <alignment horizontal="center"/>
    </xf>
    <xf numFmtId="165" fontId="71" fillId="0" borderId="0" xfId="5" applyNumberFormat="1" applyFont="1" applyAlignment="1">
      <alignment horizontal="right"/>
    </xf>
    <xf numFmtId="168" fontId="71" fillId="0" borderId="0" xfId="1" applyNumberFormat="1" applyFont="1" applyAlignment="1">
      <alignment horizontal="right"/>
    </xf>
    <xf numFmtId="168" fontId="91" fillId="0" borderId="0" xfId="1" applyNumberFormat="1" applyFont="1" applyAlignment="1">
      <alignment horizontal="right"/>
    </xf>
    <xf numFmtId="9" fontId="71" fillId="0" borderId="0" xfId="5" applyNumberFormat="1" applyFont="1"/>
    <xf numFmtId="9" fontId="91" fillId="0" borderId="0" xfId="5" applyNumberFormat="1" applyFont="1"/>
    <xf numFmtId="185" fontId="71" fillId="0" borderId="0" xfId="5" applyNumberFormat="1" applyFont="1"/>
    <xf numFmtId="185" fontId="91" fillId="0" borderId="0" xfId="5" applyNumberFormat="1" applyFont="1"/>
    <xf numFmtId="191" fontId="71" fillId="0" borderId="0" xfId="5" applyNumberFormat="1" applyFont="1" applyAlignment="1">
      <alignment horizontal="right"/>
    </xf>
    <xf numFmtId="191" fontId="91" fillId="0" borderId="0" xfId="5" applyNumberFormat="1" applyFont="1" applyAlignment="1">
      <alignment horizontal="right"/>
    </xf>
    <xf numFmtId="0" fontId="18" fillId="0" borderId="10" xfId="5" applyBorder="1" applyAlignment="1">
      <alignment horizontal="left"/>
    </xf>
    <xf numFmtId="0" fontId="18" fillId="0" borderId="10" xfId="5" applyBorder="1"/>
    <xf numFmtId="166" fontId="18" fillId="0" borderId="0" xfId="5" applyNumberFormat="1" applyAlignment="1">
      <alignment horizontal="center" vertical="center"/>
    </xf>
    <xf numFmtId="0" fontId="29" fillId="0" borderId="0" xfId="5" applyFont="1" applyAlignment="1">
      <alignment textRotation="90"/>
    </xf>
    <xf numFmtId="0" fontId="29" fillId="0" borderId="0" xfId="5" applyFont="1" applyAlignment="1">
      <alignment horizontal="right"/>
    </xf>
    <xf numFmtId="0" fontId="92" fillId="0" borderId="0" xfId="5" applyFont="1" applyAlignment="1">
      <alignment horizontal="center"/>
    </xf>
    <xf numFmtId="193" fontId="28" fillId="0" borderId="0" xfId="42" applyNumberFormat="1" applyFont="1" applyFill="1" applyAlignment="1">
      <alignment horizontal="right"/>
    </xf>
    <xf numFmtId="193" fontId="18" fillId="0" borderId="51" xfId="42" applyNumberFormat="1" applyFont="1" applyFill="1" applyBorder="1" applyAlignment="1">
      <alignment horizontal="right"/>
    </xf>
    <xf numFmtId="193" fontId="18" fillId="0" borderId="0" xfId="42" applyNumberFormat="1" applyFont="1" applyFill="1" applyBorder="1" applyAlignment="1">
      <alignment horizontal="right"/>
    </xf>
    <xf numFmtId="166" fontId="18" fillId="0" borderId="51" xfId="5" applyNumberFormat="1" applyBorder="1" applyAlignment="1">
      <alignment horizontal="center"/>
    </xf>
    <xf numFmtId="0" fontId="19" fillId="0" borderId="0" xfId="5" applyFont="1" applyAlignment="1">
      <alignment horizontal="center" wrapText="1"/>
    </xf>
    <xf numFmtId="168" fontId="18" fillId="0" borderId="0" xfId="1" applyNumberFormat="1" applyFont="1" applyFill="1" applyAlignment="1">
      <alignment horizontal="right"/>
    </xf>
    <xf numFmtId="168" fontId="91" fillId="0" borderId="0" xfId="1" applyNumberFormat="1" applyFont="1" applyFill="1" applyAlignment="1">
      <alignment horizontal="right"/>
    </xf>
    <xf numFmtId="0" fontId="20" fillId="0" borderId="2" xfId="5" applyFont="1" applyBorder="1"/>
    <xf numFmtId="0" fontId="20" fillId="0" borderId="2" xfId="5" applyFont="1" applyBorder="1" applyAlignment="1">
      <alignment horizontal="right"/>
    </xf>
    <xf numFmtId="0" fontId="20" fillId="0" borderId="2" xfId="5" applyFont="1" applyBorder="1" applyAlignment="1">
      <alignment horizontal="center"/>
    </xf>
    <xf numFmtId="166" fontId="102" fillId="2" borderId="0" xfId="1" applyNumberFormat="1" applyFont="1" applyFill="1" applyBorder="1" applyAlignment="1">
      <alignment horizontal="center"/>
    </xf>
    <xf numFmtId="167" fontId="92" fillId="2" borderId="0" xfId="0" applyNumberFormat="1" applyFont="1" applyFill="1" applyAlignment="1">
      <alignment horizontal="right"/>
    </xf>
    <xf numFmtId="166" fontId="20" fillId="0" borderId="0" xfId="27" applyNumberFormat="1" applyFont="1" applyFill="1" applyBorder="1" applyAlignment="1">
      <alignment horizontal="center"/>
    </xf>
    <xf numFmtId="193" fontId="28" fillId="0" borderId="0" xfId="42" applyNumberFormat="1" applyFont="1" applyAlignment="1">
      <alignment horizontal="right"/>
    </xf>
    <xf numFmtId="193" fontId="28" fillId="2" borderId="0" xfId="42" applyNumberFormat="1" applyFont="1" applyFill="1" applyAlignment="1">
      <alignment horizontal="right"/>
    </xf>
    <xf numFmtId="193" fontId="18" fillId="0" borderId="51" xfId="42" applyNumberFormat="1" applyFont="1" applyBorder="1" applyAlignment="1">
      <alignment horizontal="right"/>
    </xf>
    <xf numFmtId="193" fontId="18" fillId="2" borderId="51" xfId="42" applyNumberFormat="1" applyFont="1" applyFill="1" applyBorder="1" applyAlignment="1">
      <alignment horizontal="right"/>
    </xf>
    <xf numFmtId="193" fontId="18" fillId="0" borderId="0" xfId="42" applyNumberFormat="1" applyFont="1" applyBorder="1" applyAlignment="1">
      <alignment horizontal="right"/>
    </xf>
    <xf numFmtId="193" fontId="18" fillId="2" borderId="0" xfId="42" applyNumberFormat="1" applyFont="1" applyFill="1" applyBorder="1" applyAlignment="1">
      <alignment horizontal="right"/>
    </xf>
    <xf numFmtId="193" fontId="18" fillId="2" borderId="51" xfId="5" applyNumberFormat="1" applyFill="1" applyBorder="1" applyAlignment="1">
      <alignment horizontal="right"/>
    </xf>
    <xf numFmtId="193" fontId="18" fillId="0" borderId="51" xfId="5" applyNumberFormat="1" applyBorder="1" applyAlignment="1">
      <alignment horizontal="right"/>
    </xf>
    <xf numFmtId="166" fontId="18" fillId="0" borderId="51" xfId="5" quotePrefix="1" applyNumberFormat="1" applyBorder="1" applyAlignment="1">
      <alignment horizontal="center"/>
    </xf>
    <xf numFmtId="166" fontId="77" fillId="0" borderId="51" xfId="5" applyNumberFormat="1" applyFont="1" applyBorder="1" applyAlignment="1">
      <alignment horizontal="center"/>
    </xf>
    <xf numFmtId="185" fontId="18" fillId="2" borderId="51" xfId="5" applyNumberFormat="1" applyFill="1" applyBorder="1" applyAlignment="1">
      <alignment horizontal="right"/>
    </xf>
    <xf numFmtId="185" fontId="18" fillId="0" borderId="51" xfId="5" applyNumberFormat="1" applyBorder="1" applyAlignment="1">
      <alignment horizontal="right"/>
    </xf>
    <xf numFmtId="0" fontId="18" fillId="0" borderId="0" xfId="5" applyAlignment="1">
      <alignment wrapText="1"/>
    </xf>
    <xf numFmtId="166" fontId="29" fillId="0" borderId="0" xfId="5" applyNumberFormat="1" applyFont="1" applyAlignment="1">
      <alignment horizontal="center"/>
    </xf>
    <xf numFmtId="166" fontId="18" fillId="0" borderId="0" xfId="5" applyNumberFormat="1" applyAlignment="1">
      <alignment horizontal="left"/>
    </xf>
    <xf numFmtId="166" fontId="69" fillId="0" borderId="0" xfId="5" applyNumberFormat="1" applyFont="1" applyAlignment="1">
      <alignment horizontal="center"/>
    </xf>
    <xf numFmtId="166" fontId="18" fillId="0" borderId="51" xfId="5" applyNumberFormat="1" applyBorder="1" applyAlignment="1">
      <alignment horizontal="left"/>
    </xf>
    <xf numFmtId="166" fontId="46" fillId="0" borderId="51" xfId="5" applyNumberFormat="1" applyFont="1" applyBorder="1" applyAlignment="1">
      <alignment horizontal="center"/>
    </xf>
    <xf numFmtId="166" fontId="69" fillId="0" borderId="51" xfId="5" applyNumberFormat="1" applyFont="1" applyBorder="1" applyAlignment="1">
      <alignment horizontal="center"/>
    </xf>
    <xf numFmtId="166" fontId="18" fillId="2" borderId="51" xfId="5" applyNumberFormat="1" applyFill="1" applyBorder="1" applyAlignment="1">
      <alignment horizontal="right"/>
    </xf>
    <xf numFmtId="166" fontId="18" fillId="0" borderId="51" xfId="5" applyNumberFormat="1" applyBorder="1" applyAlignment="1">
      <alignment horizontal="right"/>
    </xf>
    <xf numFmtId="44" fontId="18" fillId="0" borderId="0" xfId="42" applyFont="1" applyBorder="1"/>
    <xf numFmtId="44" fontId="18" fillId="0" borderId="0" xfId="42" applyFont="1"/>
    <xf numFmtId="168" fontId="18" fillId="0" borderId="0" xfId="27" applyNumberFormat="1" applyFont="1" applyAlignment="1">
      <alignment horizontal="right"/>
    </xf>
    <xf numFmtId="168" fontId="18" fillId="2" borderId="0" xfId="27" applyNumberFormat="1" applyFont="1" applyFill="1" applyAlignment="1">
      <alignment horizontal="right"/>
    </xf>
    <xf numFmtId="0" fontId="130" fillId="0" borderId="0" xfId="5" applyFont="1" applyAlignment="1">
      <alignment horizontal="left"/>
    </xf>
    <xf numFmtId="166" fontId="102" fillId="2" borderId="0" xfId="1" applyNumberFormat="1" applyFont="1" applyFill="1" applyBorder="1" applyAlignment="1">
      <alignment horizontal="center" wrapText="1"/>
    </xf>
    <xf numFmtId="193" fontId="18" fillId="0" borderId="0" xfId="5" applyNumberFormat="1"/>
    <xf numFmtId="167" fontId="18" fillId="0" borderId="0" xfId="5" applyNumberFormat="1"/>
    <xf numFmtId="193" fontId="91" fillId="3" borderId="0" xfId="10" applyNumberFormat="1" applyFont="1" applyFill="1"/>
    <xf numFmtId="185" fontId="18" fillId="3" borderId="0" xfId="0" applyNumberFormat="1" applyFont="1" applyFill="1"/>
    <xf numFmtId="193" fontId="20" fillId="3" borderId="0" xfId="0" applyNumberFormat="1" applyFont="1" applyFill="1"/>
    <xf numFmtId="166" fontId="102" fillId="2" borderId="0" xfId="1" applyNumberFormat="1" applyFont="1" applyFill="1" applyBorder="1" applyAlignment="1">
      <alignment horizontal="center" vertical="center" wrapText="1"/>
    </xf>
    <xf numFmtId="0" fontId="18" fillId="0" borderId="0" xfId="0" applyFont="1" applyAlignment="1">
      <alignment horizontal="right"/>
    </xf>
    <xf numFmtId="0" fontId="18" fillId="3" borderId="0" xfId="0" applyFont="1" applyFill="1"/>
    <xf numFmtId="0" fontId="28" fillId="0" borderId="0" xfId="5" applyFont="1" applyAlignment="1">
      <alignment horizontal="center"/>
    </xf>
    <xf numFmtId="186" fontId="28" fillId="41" borderId="0" xfId="29" applyNumberFormat="1" applyFont="1" applyFill="1" applyAlignment="1">
      <alignment horizontal="right" vertical="center"/>
    </xf>
    <xf numFmtId="203" fontId="18" fillId="0" borderId="0" xfId="5" applyNumberFormat="1" applyAlignment="1">
      <alignment horizontal="right"/>
    </xf>
    <xf numFmtId="186" fontId="18" fillId="42" borderId="0" xfId="0" applyNumberFormat="1" applyFont="1" applyFill="1"/>
    <xf numFmtId="0" fontId="26" fillId="0" borderId="0" xfId="5" applyFont="1" applyAlignment="1">
      <alignment horizontal="left"/>
    </xf>
    <xf numFmtId="0" fontId="18" fillId="3" borderId="51" xfId="0" applyFont="1" applyFill="1" applyBorder="1"/>
    <xf numFmtId="171" fontId="18" fillId="3" borderId="0" xfId="0" applyNumberFormat="1" applyFont="1" applyFill="1"/>
    <xf numFmtId="171" fontId="18" fillId="3" borderId="51" xfId="0" applyNumberFormat="1" applyFont="1" applyFill="1" applyBorder="1"/>
    <xf numFmtId="185" fontId="18" fillId="3" borderId="51" xfId="0" applyNumberFormat="1" applyFont="1" applyFill="1" applyBorder="1"/>
    <xf numFmtId="8" fontId="91" fillId="0" borderId="0" xfId="10" applyNumberFormat="1" applyFont="1" applyFill="1"/>
    <xf numFmtId="8" fontId="28" fillId="0" borderId="0" xfId="10" applyNumberFormat="1" applyFont="1" applyFill="1"/>
    <xf numFmtId="185" fontId="28" fillId="0" borderId="0" xfId="10" applyNumberFormat="1" applyFont="1" applyFill="1"/>
    <xf numFmtId="44" fontId="18" fillId="0" borderId="0" xfId="5" applyNumberFormat="1" applyAlignment="1">
      <alignment horizontal="right"/>
    </xf>
    <xf numFmtId="7" fontId="18" fillId="0" borderId="0" xfId="5" quotePrefix="1" applyNumberFormat="1"/>
    <xf numFmtId="7" fontId="18" fillId="0" borderId="0" xfId="5" quotePrefix="1" applyNumberFormat="1" applyAlignment="1">
      <alignment horizontal="left" indent="1"/>
    </xf>
    <xf numFmtId="204" fontId="20" fillId="0" borderId="0" xfId="5" quotePrefix="1" applyNumberFormat="1" applyFont="1"/>
    <xf numFmtId="7" fontId="18" fillId="43" borderId="0" xfId="5" quotePrefix="1" applyNumberFormat="1" applyFill="1"/>
    <xf numFmtId="167" fontId="20" fillId="4" borderId="3" xfId="5" applyNumberFormat="1" applyFont="1" applyFill="1" applyBorder="1" applyAlignment="1">
      <alignment horizontal="center"/>
    </xf>
    <xf numFmtId="185" fontId="91" fillId="4" borderId="0" xfId="0" applyNumberFormat="1" applyFont="1" applyFill="1"/>
    <xf numFmtId="8" fontId="18" fillId="4" borderId="1" xfId="0" applyNumberFormat="1" applyFont="1" applyFill="1" applyBorder="1"/>
    <xf numFmtId="0" fontId="104" fillId="4" borderId="0" xfId="14" applyFont="1" applyFill="1" applyAlignment="1">
      <alignment horizontal="center" vertical="center"/>
    </xf>
    <xf numFmtId="8" fontId="91" fillId="4" borderId="0" xfId="0" applyNumberFormat="1" applyFont="1" applyFill="1"/>
    <xf numFmtId="193" fontId="18" fillId="4" borderId="0" xfId="10" applyNumberFormat="1" applyFont="1" applyFill="1" applyBorder="1" applyAlignment="1">
      <alignment horizontal="center" vertical="center"/>
    </xf>
    <xf numFmtId="44" fontId="104" fillId="4" borderId="0" xfId="10" applyFont="1" applyFill="1" applyBorder="1" applyAlignment="1">
      <alignment horizontal="center" vertical="center"/>
    </xf>
    <xf numFmtId="174" fontId="104" fillId="4" borderId="0" xfId="10" applyNumberFormat="1" applyFont="1" applyFill="1" applyBorder="1" applyAlignment="1">
      <alignment horizontal="center" vertical="center"/>
    </xf>
    <xf numFmtId="193" fontId="104" fillId="4" borderId="0" xfId="10" applyNumberFormat="1" applyFont="1" applyFill="1" applyBorder="1" applyAlignment="1">
      <alignment horizontal="center" vertical="center"/>
    </xf>
    <xf numFmtId="173" fontId="104" fillId="4" borderId="0" xfId="4" applyNumberFormat="1" applyFont="1" applyFill="1" applyBorder="1" applyAlignment="1">
      <alignment horizontal="center" vertical="center"/>
    </xf>
    <xf numFmtId="167" fontId="20" fillId="4" borderId="0" xfId="5" applyNumberFormat="1" applyFont="1" applyFill="1" applyAlignment="1">
      <alignment horizontal="center"/>
    </xf>
    <xf numFmtId="0" fontId="0" fillId="4" borderId="0" xfId="0" applyFill="1"/>
    <xf numFmtId="193" fontId="0" fillId="4" borderId="0" xfId="10" applyNumberFormat="1" applyFont="1" applyFill="1"/>
    <xf numFmtId="186" fontId="18" fillId="4" borderId="0" xfId="0" applyNumberFormat="1" applyFont="1" applyFill="1"/>
    <xf numFmtId="193" fontId="18" fillId="4" borderId="0" xfId="10" applyNumberFormat="1" applyFont="1" applyFill="1"/>
    <xf numFmtId="0" fontId="104" fillId="4" borderId="0" xfId="17" applyFont="1" applyFill="1"/>
    <xf numFmtId="167" fontId="20" fillId="4" borderId="0" xfId="0" applyNumberFormat="1" applyFont="1" applyFill="1" applyAlignment="1">
      <alignment horizontal="center"/>
    </xf>
    <xf numFmtId="0" fontId="104" fillId="4" borderId="0" xfId="14" applyFont="1" applyFill="1"/>
    <xf numFmtId="0" fontId="18" fillId="4" borderId="0" xfId="0" applyFont="1" applyFill="1"/>
    <xf numFmtId="0" fontId="28" fillId="4" borderId="0" xfId="0" applyFont="1" applyFill="1"/>
    <xf numFmtId="7" fontId="18" fillId="4" borderId="0" xfId="14" applyNumberFormat="1" applyFont="1" applyFill="1" applyAlignment="1">
      <alignment vertical="center"/>
    </xf>
    <xf numFmtId="0" fontId="104" fillId="4" borderId="0" xfId="14" applyFont="1" applyFill="1" applyAlignment="1">
      <alignment horizontal="center"/>
    </xf>
    <xf numFmtId="0" fontId="18" fillId="4" borderId="2" xfId="5" applyFill="1" applyBorder="1" applyAlignment="1">
      <alignment horizontal="center"/>
    </xf>
    <xf numFmtId="8" fontId="104" fillId="4" borderId="0" xfId="14" applyNumberFormat="1" applyFont="1" applyFill="1"/>
    <xf numFmtId="173" fontId="91" fillId="4" borderId="0" xfId="4" applyNumberFormat="1" applyFont="1" applyFill="1"/>
    <xf numFmtId="193" fontId="91" fillId="0" borderId="0" xfId="10" applyNumberFormat="1" applyFont="1" applyFill="1" applyBorder="1"/>
    <xf numFmtId="193" fontId="18" fillId="0" borderId="0" xfId="10" applyNumberFormat="1" applyFont="1" applyFill="1" applyBorder="1" applyAlignment="1">
      <alignment horizontal="center"/>
    </xf>
    <xf numFmtId="186" fontId="18" fillId="0" borderId="0" xfId="29" applyNumberFormat="1" applyFont="1" applyAlignment="1">
      <alignment horizontal="center" vertical="center"/>
    </xf>
    <xf numFmtId="44" fontId="91" fillId="0" borderId="0" xfId="10" applyFont="1" applyFill="1" applyBorder="1"/>
    <xf numFmtId="193" fontId="18" fillId="0" borderId="0" xfId="10" applyNumberFormat="1" applyFont="1" applyFill="1"/>
    <xf numFmtId="171" fontId="18" fillId="0" borderId="0" xfId="0" applyNumberFormat="1" applyFont="1"/>
    <xf numFmtId="7" fontId="18" fillId="0" borderId="0" xfId="0" applyNumberFormat="1" applyFont="1"/>
    <xf numFmtId="171" fontId="18" fillId="0" borderId="51" xfId="0" applyNumberFormat="1" applyFont="1" applyBorder="1"/>
    <xf numFmtId="193" fontId="20" fillId="0" borderId="0" xfId="0" applyNumberFormat="1" applyFont="1"/>
    <xf numFmtId="167" fontId="18" fillId="0" borderId="3" xfId="0" applyNumberFormat="1" applyFont="1" applyBorder="1" applyAlignment="1">
      <alignment horizontal="center"/>
    </xf>
    <xf numFmtId="0" fontId="18" fillId="0" borderId="3" xfId="0" applyFont="1" applyBorder="1"/>
    <xf numFmtId="193" fontId="91" fillId="0" borderId="10" xfId="10" applyNumberFormat="1" applyFont="1" applyFill="1" applyBorder="1"/>
    <xf numFmtId="166" fontId="91" fillId="0" borderId="10" xfId="10" applyNumberFormat="1" applyFont="1" applyFill="1" applyBorder="1"/>
    <xf numFmtId="44" fontId="12" fillId="0" borderId="0" xfId="10" applyFont="1" applyFill="1"/>
    <xf numFmtId="186" fontId="20" fillId="3" borderId="0" xfId="0" applyNumberFormat="1" applyFont="1" applyFill="1"/>
    <xf numFmtId="8" fontId="18" fillId="0" borderId="83" xfId="0" applyNumberFormat="1" applyFont="1" applyBorder="1"/>
    <xf numFmtId="193" fontId="29" fillId="0" borderId="84" xfId="10" applyNumberFormat="1" applyFont="1" applyFill="1" applyBorder="1" applyAlignment="1">
      <alignment horizontal="right"/>
    </xf>
    <xf numFmtId="193" fontId="29" fillId="0" borderId="26" xfId="10" applyNumberFormat="1" applyFont="1" applyBorder="1" applyAlignment="1">
      <alignment horizontal="right"/>
    </xf>
    <xf numFmtId="193" fontId="28" fillId="0" borderId="4" xfId="10" applyNumberFormat="1" applyFont="1" applyBorder="1" applyAlignment="1">
      <alignment horizontal="right"/>
    </xf>
    <xf numFmtId="193" fontId="28" fillId="0" borderId="5" xfId="42" applyNumberFormat="1" applyFont="1" applyBorder="1" applyAlignment="1">
      <alignment horizontal="right"/>
    </xf>
    <xf numFmtId="193" fontId="28" fillId="0" borderId="6" xfId="10" applyNumberFormat="1" applyFont="1" applyBorder="1" applyAlignment="1">
      <alignment horizontal="right"/>
    </xf>
    <xf numFmtId="193" fontId="28" fillId="0" borderId="7" xfId="42" applyNumberFormat="1" applyFont="1" applyBorder="1" applyAlignment="1">
      <alignment horizontal="right"/>
    </xf>
    <xf numFmtId="193" fontId="28" fillId="0" borderId="8" xfId="10" applyNumberFormat="1" applyFont="1" applyBorder="1" applyAlignment="1">
      <alignment horizontal="right"/>
    </xf>
    <xf numFmtId="193" fontId="28" fillId="0" borderId="9" xfId="42" applyNumberFormat="1" applyFont="1" applyBorder="1" applyAlignment="1">
      <alignment horizontal="right"/>
    </xf>
    <xf numFmtId="193" fontId="28" fillId="0" borderId="5" xfId="10" applyNumberFormat="1" applyFont="1" applyFill="1" applyBorder="1" applyAlignment="1">
      <alignment horizontal="right"/>
    </xf>
    <xf numFmtId="193" fontId="28" fillId="0" borderId="9" xfId="10" applyNumberFormat="1" applyFont="1" applyFill="1" applyBorder="1" applyAlignment="1">
      <alignment horizontal="right"/>
    </xf>
    <xf numFmtId="193" fontId="28" fillId="0" borderId="4" xfId="42" applyNumberFormat="1" applyFont="1" applyBorder="1" applyAlignment="1">
      <alignment horizontal="right"/>
    </xf>
    <xf numFmtId="193" fontId="28" fillId="0" borderId="5" xfId="42" applyNumberFormat="1" applyFont="1" applyFill="1" applyBorder="1" applyAlignment="1">
      <alignment horizontal="right"/>
    </xf>
    <xf numFmtId="193" fontId="28" fillId="0" borderId="8" xfId="42" applyNumberFormat="1" applyFont="1" applyBorder="1" applyAlignment="1">
      <alignment horizontal="right"/>
    </xf>
    <xf numFmtId="193" fontId="28" fillId="0" borderId="9" xfId="42" applyNumberFormat="1" applyFont="1" applyFill="1" applyBorder="1" applyAlignment="1">
      <alignment horizontal="right"/>
    </xf>
    <xf numFmtId="186" fontId="28" fillId="0" borderId="4" xfId="29" applyNumberFormat="1" applyFont="1" applyBorder="1" applyAlignment="1">
      <alignment horizontal="right" vertical="center"/>
    </xf>
    <xf numFmtId="186" fontId="28" fillId="0" borderId="5" xfId="29" applyNumberFormat="1" applyFont="1" applyBorder="1" applyAlignment="1">
      <alignment horizontal="right" vertical="center"/>
    </xf>
    <xf numFmtId="186" fontId="28" fillId="0" borderId="6" xfId="29" applyNumberFormat="1" applyFont="1" applyBorder="1" applyAlignment="1">
      <alignment horizontal="right" vertical="center"/>
    </xf>
    <xf numFmtId="186" fontId="28" fillId="0" borderId="7" xfId="29" applyNumberFormat="1" applyFont="1" applyBorder="1" applyAlignment="1">
      <alignment horizontal="right" vertical="center"/>
    </xf>
    <xf numFmtId="186" fontId="28" fillId="0" borderId="8" xfId="29" applyNumberFormat="1" applyFont="1" applyBorder="1" applyAlignment="1">
      <alignment horizontal="right" vertical="center"/>
    </xf>
    <xf numFmtId="186" fontId="28" fillId="0" borderId="9" xfId="29" applyNumberFormat="1" applyFont="1" applyBorder="1" applyAlignment="1">
      <alignment horizontal="right" vertical="center"/>
    </xf>
    <xf numFmtId="0" fontId="76" fillId="0" borderId="3" xfId="0" applyFont="1" applyBorder="1"/>
    <xf numFmtId="9" fontId="78" fillId="0" borderId="3" xfId="4" applyFont="1" applyFill="1" applyBorder="1" applyAlignment="1">
      <alignment horizontal="center"/>
    </xf>
    <xf numFmtId="0" fontId="30" fillId="0" borderId="83" xfId="5" applyFont="1" applyBorder="1" applyAlignment="1">
      <alignment horizontal="left"/>
    </xf>
    <xf numFmtId="0" fontId="18" fillId="0" borderId="83" xfId="5" applyBorder="1"/>
    <xf numFmtId="169" fontId="18" fillId="0" borderId="83" xfId="5" quotePrefix="1" applyNumberFormat="1" applyBorder="1" applyAlignment="1">
      <alignment horizontal="center"/>
    </xf>
    <xf numFmtId="0" fontId="30" fillId="0" borderId="10" xfId="5" applyFont="1" applyBorder="1" applyAlignment="1">
      <alignment horizontal="left"/>
    </xf>
    <xf numFmtId="169" fontId="18" fillId="0" borderId="10" xfId="5" quotePrefix="1" applyNumberFormat="1" applyBorder="1" applyAlignment="1">
      <alignment horizontal="center"/>
    </xf>
    <xf numFmtId="9" fontId="18" fillId="0" borderId="0" xfId="4" applyFont="1" applyBorder="1" applyAlignment="1">
      <alignment horizontal="center"/>
    </xf>
    <xf numFmtId="9" fontId="18" fillId="0" borderId="0" xfId="4" applyFont="1" applyFill="1" applyBorder="1" applyAlignment="1">
      <alignment horizontal="center"/>
    </xf>
    <xf numFmtId="0" fontId="20" fillId="0" borderId="77" xfId="0" applyFont="1" applyBorder="1"/>
    <xf numFmtId="0" fontId="0" fillId="0" borderId="4" xfId="0" applyBorder="1"/>
    <xf numFmtId="0" fontId="0" fillId="0" borderId="5" xfId="0" applyBorder="1"/>
    <xf numFmtId="0" fontId="0" fillId="0" borderId="6" xfId="0" applyBorder="1"/>
    <xf numFmtId="0" fontId="0" fillId="0" borderId="7" xfId="0" applyBorder="1"/>
    <xf numFmtId="9" fontId="0" fillId="0" borderId="0" xfId="4" applyFont="1" applyBorder="1" applyAlignment="1">
      <alignment horizontal="center"/>
    </xf>
    <xf numFmtId="0" fontId="0" fillId="0" borderId="8" xfId="0" applyBorder="1"/>
    <xf numFmtId="0" fontId="0" fillId="0" borderId="9" xfId="0" applyBorder="1"/>
    <xf numFmtId="0" fontId="20" fillId="0" borderId="10" xfId="5" applyFont="1" applyBorder="1" applyAlignment="1">
      <alignment horizontal="left" indent="1"/>
    </xf>
    <xf numFmtId="9" fontId="0" fillId="0" borderId="10" xfId="4" applyFont="1" applyBorder="1" applyAlignment="1">
      <alignment horizontal="center"/>
    </xf>
    <xf numFmtId="0" fontId="20" fillId="0" borderId="77" xfId="5" applyFont="1" applyBorder="1" applyAlignment="1">
      <alignment horizontal="left" indent="1"/>
    </xf>
    <xf numFmtId="167" fontId="20" fillId="0" borderId="77" xfId="5" applyNumberFormat="1" applyFont="1" applyBorder="1" applyAlignment="1">
      <alignment horizontal="center"/>
    </xf>
    <xf numFmtId="8" fontId="29" fillId="0" borderId="0" xfId="0" applyNumberFormat="1" applyFont="1" applyAlignment="1">
      <alignment horizontal="center"/>
    </xf>
    <xf numFmtId="165" fontId="0" fillId="0" borderId="10" xfId="0" applyNumberFormat="1" applyBorder="1" applyAlignment="1">
      <alignment horizontal="center"/>
    </xf>
    <xf numFmtId="173" fontId="18" fillId="0" borderId="0" xfId="4" applyNumberFormat="1" applyFont="1"/>
    <xf numFmtId="10" fontId="0" fillId="0" borderId="0" xfId="4" applyNumberFormat="1" applyFont="1"/>
    <xf numFmtId="0" fontId="12" fillId="0" borderId="0" xfId="5" applyFont="1" applyAlignment="1">
      <alignment horizontal="left" wrapText="1"/>
    </xf>
    <xf numFmtId="0" fontId="30" fillId="0" borderId="10" xfId="5" applyFont="1" applyBorder="1" applyAlignment="1">
      <alignment horizontal="center"/>
    </xf>
    <xf numFmtId="0" fontId="20" fillId="0" borderId="0" xfId="5" applyFont="1" applyAlignment="1">
      <alignment horizontal="center" wrapText="1"/>
    </xf>
    <xf numFmtId="0" fontId="20" fillId="0" borderId="10" xfId="5" applyFont="1" applyBorder="1" applyAlignment="1">
      <alignment horizontal="center" wrapText="1"/>
    </xf>
    <xf numFmtId="0" fontId="26" fillId="0" borderId="0" xfId="0" applyFont="1" applyAlignment="1">
      <alignment horizontal="center" wrapText="1"/>
    </xf>
    <xf numFmtId="0" fontId="20" fillId="0" borderId="10" xfId="0" applyFont="1" applyBorder="1" applyAlignment="1">
      <alignment horizontal="center"/>
    </xf>
    <xf numFmtId="0" fontId="20" fillId="0" borderId="0" xfId="0" applyFont="1" applyAlignment="1">
      <alignment horizontal="center" wrapText="1"/>
    </xf>
    <xf numFmtId="0" fontId="20" fillId="0" borderId="10" xfId="0" applyFont="1" applyBorder="1" applyAlignment="1">
      <alignment horizontal="center" wrapText="1"/>
    </xf>
    <xf numFmtId="0" fontId="26" fillId="0" borderId="20" xfId="5" applyFont="1" applyBorder="1" applyAlignment="1">
      <alignment horizontal="center"/>
    </xf>
    <xf numFmtId="0" fontId="70" fillId="0" borderId="34" xfId="5" applyFont="1" applyBorder="1" applyAlignment="1">
      <alignment horizontal="center" wrapText="1"/>
    </xf>
    <xf numFmtId="0" fontId="70" fillId="0" borderId="20" xfId="5" applyFont="1" applyBorder="1" applyAlignment="1">
      <alignment horizontal="center" wrapText="1"/>
    </xf>
    <xf numFmtId="0" fontId="70" fillId="0" borderId="35" xfId="5" applyFont="1" applyBorder="1" applyAlignment="1">
      <alignment horizontal="center" wrapText="1"/>
    </xf>
    <xf numFmtId="0" fontId="26" fillId="3" borderId="1" xfId="0" applyFont="1" applyFill="1" applyBorder="1" applyAlignment="1">
      <alignment horizontal="center" wrapText="1"/>
    </xf>
    <xf numFmtId="0" fontId="26" fillId="3" borderId="3" xfId="0" applyFont="1" applyFill="1" applyBorder="1" applyAlignment="1">
      <alignment horizontal="center" wrapText="1"/>
    </xf>
    <xf numFmtId="167" fontId="20" fillId="8" borderId="1" xfId="5" applyNumberFormat="1" applyFont="1" applyFill="1" applyBorder="1" applyAlignment="1">
      <alignment horizontal="center" wrapText="1"/>
    </xf>
    <xf numFmtId="167" fontId="20" fillId="8" borderId="3" xfId="5" applyNumberFormat="1" applyFont="1" applyFill="1" applyBorder="1" applyAlignment="1">
      <alignment horizontal="center" wrapText="1"/>
    </xf>
    <xf numFmtId="167" fontId="20" fillId="9" borderId="30" xfId="5" applyNumberFormat="1" applyFont="1" applyFill="1" applyBorder="1" applyAlignment="1">
      <alignment horizontal="center" wrapText="1"/>
    </xf>
    <xf numFmtId="167" fontId="20" fillId="9" borderId="33" xfId="5" applyNumberFormat="1" applyFont="1" applyFill="1" applyBorder="1" applyAlignment="1">
      <alignment horizontal="center" wrapText="1"/>
    </xf>
    <xf numFmtId="167" fontId="20" fillId="10" borderId="1" xfId="5" applyNumberFormat="1" applyFont="1" applyFill="1" applyBorder="1" applyAlignment="1">
      <alignment horizontal="center" wrapText="1"/>
    </xf>
    <xf numFmtId="167" fontId="20" fillId="10" borderId="3" xfId="5" applyNumberFormat="1" applyFont="1" applyFill="1" applyBorder="1" applyAlignment="1">
      <alignment horizontal="center" wrapText="1"/>
    </xf>
    <xf numFmtId="167" fontId="20" fillId="8" borderId="39" xfId="5" applyNumberFormat="1" applyFont="1" applyFill="1" applyBorder="1" applyAlignment="1">
      <alignment horizontal="center" wrapText="1"/>
    </xf>
    <xf numFmtId="167" fontId="20" fillId="8" borderId="8" xfId="5" applyNumberFormat="1" applyFont="1" applyFill="1" applyBorder="1" applyAlignment="1">
      <alignment horizontal="center" wrapText="1"/>
    </xf>
    <xf numFmtId="0" fontId="20" fillId="8" borderId="22" xfId="5" applyFont="1" applyFill="1" applyBorder="1" applyAlignment="1">
      <alignment horizontal="center" wrapText="1"/>
    </xf>
    <xf numFmtId="0" fontId="20" fillId="8" borderId="28" xfId="5" applyFont="1" applyFill="1" applyBorder="1" applyAlignment="1">
      <alignment horizontal="center" wrapText="1"/>
    </xf>
    <xf numFmtId="167" fontId="20" fillId="9" borderId="29" xfId="5" applyNumberFormat="1" applyFont="1" applyFill="1" applyBorder="1" applyAlignment="1">
      <alignment horizontal="center" wrapText="1"/>
    </xf>
    <xf numFmtId="167" fontId="20" fillId="9" borderId="32" xfId="5" applyNumberFormat="1" applyFont="1" applyFill="1" applyBorder="1" applyAlignment="1">
      <alignment horizontal="center" wrapText="1"/>
    </xf>
    <xf numFmtId="0" fontId="20" fillId="9" borderId="22" xfId="5" applyFont="1" applyFill="1" applyBorder="1" applyAlignment="1">
      <alignment horizontal="center" wrapText="1"/>
    </xf>
    <xf numFmtId="0" fontId="20" fillId="9" borderId="28" xfId="5" applyFont="1" applyFill="1" applyBorder="1" applyAlignment="1">
      <alignment horizontal="center" wrapText="1"/>
    </xf>
    <xf numFmtId="0" fontId="20" fillId="10" borderId="10" xfId="5" applyFont="1" applyFill="1" applyBorder="1" applyAlignment="1">
      <alignment horizontal="center" wrapText="1"/>
    </xf>
    <xf numFmtId="0" fontId="18" fillId="8" borderId="0" xfId="5" applyFill="1" applyAlignment="1">
      <alignment horizontal="center"/>
    </xf>
    <xf numFmtId="0" fontId="18" fillId="8" borderId="25" xfId="5" applyFill="1" applyBorder="1" applyAlignment="1">
      <alignment horizontal="center"/>
    </xf>
    <xf numFmtId="0" fontId="18" fillId="9" borderId="0" xfId="5" applyFill="1" applyAlignment="1">
      <alignment horizontal="center"/>
    </xf>
    <xf numFmtId="0" fontId="18" fillId="9" borderId="25" xfId="5" applyFill="1" applyBorder="1" applyAlignment="1">
      <alignment horizontal="center"/>
    </xf>
    <xf numFmtId="0" fontId="18" fillId="10" borderId="0" xfId="5" applyFill="1" applyAlignment="1">
      <alignment horizontal="center"/>
    </xf>
    <xf numFmtId="0" fontId="18" fillId="10" borderId="7" xfId="5" applyFill="1" applyBorder="1" applyAlignment="1">
      <alignment horizontal="center"/>
    </xf>
    <xf numFmtId="0" fontId="20" fillId="10" borderId="36" xfId="5" applyFont="1" applyFill="1" applyBorder="1" applyAlignment="1">
      <alignment horizontal="center" wrapText="1"/>
    </xf>
    <xf numFmtId="173" fontId="30" fillId="0" borderId="24" xfId="155" quotePrefix="1" applyNumberFormat="1" applyFont="1" applyFill="1" applyBorder="1" applyAlignment="1">
      <alignment horizontal="center"/>
    </xf>
    <xf numFmtId="173" fontId="30" fillId="0" borderId="23" xfId="155" applyNumberFormat="1" applyFont="1" applyFill="1" applyBorder="1" applyAlignment="1">
      <alignment horizontal="center"/>
    </xf>
    <xf numFmtId="173" fontId="12" fillId="0" borderId="13" xfId="39" applyNumberFormat="1" applyFont="1" applyFill="1" applyBorder="1" applyAlignment="1">
      <alignment horizontal="center"/>
    </xf>
    <xf numFmtId="173" fontId="12" fillId="0" borderId="25" xfId="39" applyNumberFormat="1" applyFont="1" applyFill="1" applyBorder="1" applyAlignment="1">
      <alignment horizontal="center"/>
    </xf>
    <xf numFmtId="173" fontId="20" fillId="0" borderId="24" xfId="39" applyNumberFormat="1" applyFont="1" applyFill="1" applyBorder="1" applyAlignment="1">
      <alignment horizontal="center"/>
    </xf>
    <xf numFmtId="173" fontId="20" fillId="0" borderId="23" xfId="39" applyNumberFormat="1" applyFont="1" applyFill="1" applyBorder="1" applyAlignment="1">
      <alignment horizontal="center"/>
    </xf>
    <xf numFmtId="173" fontId="30" fillId="0" borderId="13" xfId="155" quotePrefix="1" applyNumberFormat="1" applyFont="1" applyFill="1" applyBorder="1" applyAlignment="1">
      <alignment horizontal="center"/>
    </xf>
    <xf numFmtId="173" fontId="30" fillId="0" borderId="25" xfId="155" applyNumberFormat="1" applyFont="1" applyFill="1" applyBorder="1" applyAlignment="1">
      <alignment horizontal="center"/>
    </xf>
    <xf numFmtId="9" fontId="30" fillId="34" borderId="13" xfId="39" applyFont="1" applyFill="1" applyBorder="1" applyAlignment="1">
      <alignment horizontal="center" vertical="center"/>
    </xf>
    <xf numFmtId="9" fontId="30" fillId="34" borderId="0" xfId="39" applyFont="1" applyFill="1" applyBorder="1" applyAlignment="1">
      <alignment horizontal="center" vertical="center"/>
    </xf>
    <xf numFmtId="173" fontId="26" fillId="34" borderId="0" xfId="155" quotePrefix="1" applyNumberFormat="1" applyFont="1" applyFill="1" applyBorder="1" applyAlignment="1">
      <alignment horizontal="center" vertical="center"/>
    </xf>
    <xf numFmtId="173" fontId="26" fillId="34" borderId="25" xfId="155" applyNumberFormat="1" applyFont="1" applyFill="1" applyBorder="1" applyAlignment="1">
      <alignment horizontal="center" vertical="center"/>
    </xf>
    <xf numFmtId="165" fontId="30" fillId="10" borderId="24" xfId="169" applyNumberFormat="1" applyFont="1" applyFill="1" applyBorder="1" applyAlignment="1">
      <alignment horizontal="center"/>
    </xf>
    <xf numFmtId="165" fontId="30" fillId="10" borderId="10" xfId="169" applyNumberFormat="1" applyFont="1" applyFill="1" applyBorder="1" applyAlignment="1">
      <alignment horizontal="center"/>
    </xf>
    <xf numFmtId="173" fontId="26" fillId="10" borderId="10" xfId="39" applyNumberFormat="1" applyFont="1" applyFill="1" applyBorder="1" applyAlignment="1">
      <alignment horizontal="center"/>
    </xf>
    <xf numFmtId="173" fontId="26" fillId="10" borderId="23" xfId="39" applyNumberFormat="1" applyFont="1" applyFill="1" applyBorder="1" applyAlignment="1">
      <alignment horizontal="center"/>
    </xf>
    <xf numFmtId="0" fontId="30" fillId="0" borderId="1" xfId="169" applyFont="1" applyBorder="1" applyAlignment="1">
      <alignment horizontal="center" wrapText="1"/>
    </xf>
    <xf numFmtId="0" fontId="30" fillId="0" borderId="3" xfId="169" applyFont="1" applyBorder="1" applyAlignment="1">
      <alignment horizontal="center" wrapText="1"/>
    </xf>
    <xf numFmtId="0" fontId="30" fillId="0" borderId="51" xfId="169" applyFont="1" applyBorder="1" applyAlignment="1">
      <alignment horizontal="center" wrapText="1"/>
    </xf>
    <xf numFmtId="0" fontId="26" fillId="0" borderId="51" xfId="169" applyFont="1" applyBorder="1" applyAlignment="1">
      <alignment horizontal="center" wrapText="1"/>
    </xf>
    <xf numFmtId="0" fontId="26" fillId="0" borderId="55" xfId="169" applyFont="1" applyBorder="1" applyAlignment="1">
      <alignment horizontal="center" wrapText="1"/>
    </xf>
    <xf numFmtId="0" fontId="26" fillId="0" borderId="3" xfId="169" applyFont="1" applyBorder="1" applyAlignment="1">
      <alignment horizontal="center" wrapText="1"/>
    </xf>
    <xf numFmtId="0" fontId="26" fillId="0" borderId="31" xfId="169" applyFont="1" applyBorder="1" applyAlignment="1">
      <alignment horizontal="center" wrapText="1"/>
    </xf>
    <xf numFmtId="173" fontId="20" fillId="0" borderId="53" xfId="39" applyNumberFormat="1" applyFont="1" applyFill="1" applyBorder="1" applyAlignment="1">
      <alignment horizontal="center"/>
    </xf>
    <xf numFmtId="173" fontId="20" fillId="0" borderId="54" xfId="39" applyNumberFormat="1" applyFont="1" applyFill="1" applyBorder="1" applyAlignment="1">
      <alignment horizontal="center"/>
    </xf>
    <xf numFmtId="9" fontId="30" fillId="8" borderId="12" xfId="155" applyFont="1" applyFill="1" applyBorder="1" applyAlignment="1">
      <alignment horizontal="center" vertical="center"/>
    </xf>
    <xf numFmtId="9" fontId="30" fillId="8" borderId="2" xfId="155" applyFont="1" applyFill="1" applyBorder="1" applyAlignment="1">
      <alignment horizontal="center" vertical="center"/>
    </xf>
    <xf numFmtId="173" fontId="26" fillId="35" borderId="2" xfId="155" applyNumberFormat="1" applyFont="1" applyFill="1" applyBorder="1" applyAlignment="1">
      <alignment horizontal="center" vertical="center"/>
    </xf>
    <xf numFmtId="173" fontId="26" fillId="35" borderId="17" xfId="155" applyNumberFormat="1" applyFont="1" applyFill="1" applyBorder="1" applyAlignment="1">
      <alignment horizontal="center" vertical="center"/>
    </xf>
    <xf numFmtId="0" fontId="70" fillId="0" borderId="10" xfId="169" applyFont="1" applyBorder="1" applyAlignment="1">
      <alignment horizontal="center" wrapText="1"/>
    </xf>
    <xf numFmtId="0" fontId="70" fillId="0" borderId="0" xfId="169" applyFont="1" applyAlignment="1">
      <alignment horizontal="center"/>
    </xf>
    <xf numFmtId="0" fontId="30" fillId="0" borderId="55" xfId="169" applyFont="1" applyBorder="1" applyAlignment="1">
      <alignment horizontal="center" wrapText="1"/>
    </xf>
    <xf numFmtId="0" fontId="30" fillId="0" borderId="0" xfId="169" applyFont="1" applyAlignment="1">
      <alignment horizontal="center" wrapText="1"/>
    </xf>
    <xf numFmtId="0" fontId="30" fillId="0" borderId="25" xfId="169" applyFont="1" applyBorder="1" applyAlignment="1">
      <alignment horizontal="center" wrapText="1"/>
    </xf>
    <xf numFmtId="0" fontId="30" fillId="0" borderId="31" xfId="169" applyFont="1" applyBorder="1" applyAlignment="1">
      <alignment horizontal="center" wrapText="1"/>
    </xf>
    <xf numFmtId="173" fontId="20" fillId="10" borderId="50" xfId="39" applyNumberFormat="1" applyFont="1" applyFill="1" applyBorder="1" applyAlignment="1">
      <alignment horizontal="center" wrapText="1"/>
    </xf>
    <xf numFmtId="173" fontId="20" fillId="10" borderId="38" xfId="39" applyNumberFormat="1" applyFont="1" applyFill="1" applyBorder="1" applyAlignment="1">
      <alignment horizontal="center" wrapText="1"/>
    </xf>
    <xf numFmtId="173" fontId="20" fillId="10" borderId="33" xfId="39" applyNumberFormat="1" applyFont="1" applyFill="1" applyBorder="1" applyAlignment="1">
      <alignment horizontal="center" wrapText="1"/>
    </xf>
    <xf numFmtId="0" fontId="20" fillId="8" borderId="50" xfId="169" applyFont="1" applyFill="1" applyBorder="1" applyAlignment="1">
      <alignment horizontal="center" wrapText="1"/>
    </xf>
    <xf numFmtId="0" fontId="20" fillId="8" borderId="38" xfId="169" applyFont="1" applyFill="1" applyBorder="1" applyAlignment="1">
      <alignment horizontal="center" wrapText="1"/>
    </xf>
    <xf numFmtId="0" fontId="20" fillId="8" borderId="33" xfId="169" applyFont="1" applyFill="1" applyBorder="1" applyAlignment="1">
      <alignment horizontal="center" wrapText="1"/>
    </xf>
    <xf numFmtId="0" fontId="20" fillId="0" borderId="13" xfId="169" applyFont="1" applyBorder="1" applyAlignment="1">
      <alignment horizontal="center" wrapText="1"/>
    </xf>
    <xf numFmtId="0" fontId="20" fillId="0" borderId="25" xfId="169" applyFont="1" applyBorder="1" applyAlignment="1">
      <alignment horizontal="center" wrapText="1"/>
    </xf>
    <xf numFmtId="0" fontId="20" fillId="0" borderId="32" xfId="169" applyFont="1" applyBorder="1" applyAlignment="1">
      <alignment horizontal="center" wrapText="1"/>
    </xf>
    <xf numFmtId="0" fontId="20" fillId="0" borderId="31" xfId="169" applyFont="1" applyBorder="1" applyAlignment="1">
      <alignment horizontal="center" wrapText="1"/>
    </xf>
    <xf numFmtId="0" fontId="30" fillId="0" borderId="52" xfId="169" applyFont="1" applyBorder="1" applyAlignment="1">
      <alignment horizontal="center" wrapText="1"/>
    </xf>
    <xf numFmtId="0" fontId="30" fillId="0" borderId="32" xfId="169" applyFont="1" applyBorder="1" applyAlignment="1">
      <alignment horizontal="center" wrapText="1"/>
    </xf>
    <xf numFmtId="0" fontId="70" fillId="0" borderId="20" xfId="5" applyFont="1" applyBorder="1" applyAlignment="1">
      <alignment horizontal="center"/>
    </xf>
    <xf numFmtId="0" fontId="30" fillId="0" borderId="18" xfId="16" applyFont="1" applyBorder="1"/>
    <xf numFmtId="0" fontId="30" fillId="0" borderId="18" xfId="16" applyFont="1" applyBorder="1" applyAlignment="1">
      <alignment horizontal="center"/>
    </xf>
    <xf numFmtId="0" fontId="72" fillId="0" borderId="18" xfId="14" applyFont="1" applyBorder="1" applyAlignment="1">
      <alignment horizontal="center" wrapText="1"/>
    </xf>
    <xf numFmtId="0" fontId="72" fillId="0" borderId="21" xfId="14" applyFont="1" applyBorder="1" applyAlignment="1">
      <alignment horizontal="center" wrapText="1"/>
    </xf>
    <xf numFmtId="168" fontId="20" fillId="0" borderId="0" xfId="25" applyNumberFormat="1" applyFont="1" applyFill="1" applyBorder="1" applyAlignment="1">
      <alignment horizontal="center" wrapText="1"/>
    </xf>
    <xf numFmtId="168" fontId="20" fillId="0" borderId="10" xfId="25" applyNumberFormat="1" applyFont="1" applyFill="1" applyBorder="1" applyAlignment="1">
      <alignment horizontal="center" wrapText="1"/>
    </xf>
    <xf numFmtId="0" fontId="72" fillId="0" borderId="0" xfId="14" applyFont="1" applyAlignment="1">
      <alignment horizontal="center" wrapText="1"/>
    </xf>
    <xf numFmtId="0" fontId="72" fillId="0" borderId="15" xfId="14" applyFont="1" applyBorder="1" applyAlignment="1">
      <alignment horizontal="center" wrapText="1"/>
    </xf>
    <xf numFmtId="0" fontId="74" fillId="5" borderId="0" xfId="22" applyFont="1" applyFill="1" applyAlignment="1">
      <alignment horizontal="center" vertical="top" wrapText="1"/>
    </xf>
    <xf numFmtId="168" fontId="20" fillId="0" borderId="0" xfId="25" applyNumberFormat="1" applyFont="1" applyFill="1" applyBorder="1" applyAlignment="1">
      <alignment horizontal="center"/>
    </xf>
    <xf numFmtId="168" fontId="20" fillId="0" borderId="10" xfId="25" applyNumberFormat="1" applyFont="1" applyFill="1" applyBorder="1" applyAlignment="1">
      <alignment horizontal="center"/>
    </xf>
    <xf numFmtId="0" fontId="18" fillId="0" borderId="0" xfId="0" applyFont="1" applyAlignment="1">
      <alignment horizontal="center" wrapText="1"/>
    </xf>
    <xf numFmtId="0" fontId="18" fillId="0" borderId="10" xfId="0" applyFont="1" applyBorder="1" applyAlignment="1">
      <alignment horizontal="center"/>
    </xf>
    <xf numFmtId="3" fontId="64" fillId="5" borderId="10" xfId="22" applyNumberFormat="1" applyFont="1" applyFill="1" applyBorder="1" applyAlignment="1">
      <alignment horizontal="center" wrapText="1"/>
    </xf>
  </cellXfs>
  <cellStyles count="2764">
    <cellStyle name="_x0013_" xfId="523" xr:uid="{00000000-0005-0000-0000-000000000000}"/>
    <cellStyle name="_x0013_ 2" xfId="524" xr:uid="{00000000-0005-0000-0000-000001000000}"/>
    <cellStyle name="_x0013_ 2 2" xfId="525" xr:uid="{00000000-0005-0000-0000-000002000000}"/>
    <cellStyle name="_x0013_ 3" xfId="526" xr:uid="{00000000-0005-0000-0000-000003000000}"/>
    <cellStyle name="_x0013__ESSENTIAL-Detail" xfId="527" xr:uid="{00000000-0005-0000-0000-000004000000}"/>
    <cellStyle name="_x0013__ESSENTIAL-Detail (2)" xfId="528" xr:uid="{00000000-0005-0000-0000-000005000000}"/>
    <cellStyle name="_x0013__ESSENTIAL-Detail (2) 2" xfId="529" xr:uid="{00000000-0005-0000-0000-000006000000}"/>
    <cellStyle name="_x0013__ESSENTIAL-Detail (2)_Capacity" xfId="530" xr:uid="{00000000-0005-0000-0000-000007000000}"/>
    <cellStyle name="_x0013__ESSENTIAL-Detail (2)_ESSENTIAL-Detail" xfId="531" xr:uid="{00000000-0005-0000-0000-000008000000}"/>
    <cellStyle name="_x0013__ESSENTIAL-Detail (2)_RPS Strategy 9-14-11_Feb Load_Report EE" xfId="532" xr:uid="{00000000-0005-0000-0000-000009000000}"/>
    <cellStyle name="_x0013__ESSENTIAL-Detail 2" xfId="533" xr:uid="{00000000-0005-0000-0000-00000A000000}"/>
    <cellStyle name="_x0013__ESSENTIAL-Detail 3" xfId="534" xr:uid="{00000000-0005-0000-0000-00000B000000}"/>
    <cellStyle name="_x0013__ESSENTIAL-Detail 4" xfId="535" xr:uid="{00000000-0005-0000-0000-00000C000000}"/>
    <cellStyle name="_x0013__ESSENTIAL-Detail 5" xfId="536" xr:uid="{00000000-0005-0000-0000-00000D000000}"/>
    <cellStyle name="_x0013__ESSENTIAL-Detail_Capacity" xfId="537" xr:uid="{00000000-0005-0000-0000-00000E000000}"/>
    <cellStyle name="_x0013__ESSENTIAL-Detail_ESSENTIAL-Detail" xfId="538" xr:uid="{00000000-0005-0000-0000-00000F000000}"/>
    <cellStyle name="_x0013__ESSENTIAL-Detail_RPS Strategy 9-14-11_Feb Load_Report EE" xfId="539" xr:uid="{00000000-0005-0000-0000-000010000000}"/>
    <cellStyle name="_x0013__Regression Forecast Comparison" xfId="540" xr:uid="{00000000-0005-0000-0000-000011000000}"/>
    <cellStyle name="_x0013__RPS Costs" xfId="541" xr:uid="{00000000-0005-0000-0000-000012000000}"/>
    <cellStyle name="_x0013__Ruiz OG Gen" xfId="542" xr:uid="{00000000-0005-0000-0000-000013000000}"/>
    <cellStyle name="_x0010_“+ˆÉ•?pý¤" xfId="543" xr:uid="{00000000-0005-0000-0000-000014000000}"/>
    <cellStyle name="_x0010_“+ˆÉ•?pý¤ 2" xfId="544" xr:uid="{00000000-0005-0000-0000-000015000000}"/>
    <cellStyle name="20% - Accent1 10" xfId="545" xr:uid="{00000000-0005-0000-0000-000016000000}"/>
    <cellStyle name="20% - Accent1 10 2" xfId="546" xr:uid="{00000000-0005-0000-0000-000017000000}"/>
    <cellStyle name="20% - Accent1 10 2 2" xfId="547" xr:uid="{00000000-0005-0000-0000-000018000000}"/>
    <cellStyle name="20% - Accent1 10 3" xfId="548" xr:uid="{00000000-0005-0000-0000-000019000000}"/>
    <cellStyle name="20% - Accent1 10 3 2" xfId="549" xr:uid="{00000000-0005-0000-0000-00001A000000}"/>
    <cellStyle name="20% - Accent1 11" xfId="550" xr:uid="{00000000-0005-0000-0000-00001B000000}"/>
    <cellStyle name="20% - Accent1 11 2" xfId="551" xr:uid="{00000000-0005-0000-0000-00001C000000}"/>
    <cellStyle name="20% - Accent1 11 2 2" xfId="552" xr:uid="{00000000-0005-0000-0000-00001D000000}"/>
    <cellStyle name="20% - Accent1 11 3" xfId="553" xr:uid="{00000000-0005-0000-0000-00001E000000}"/>
    <cellStyle name="20% - Accent1 11 3 2" xfId="554" xr:uid="{00000000-0005-0000-0000-00001F000000}"/>
    <cellStyle name="20% - Accent1 12 2" xfId="555" xr:uid="{00000000-0005-0000-0000-000020000000}"/>
    <cellStyle name="20% - Accent1 12 2 2" xfId="556" xr:uid="{00000000-0005-0000-0000-000021000000}"/>
    <cellStyle name="20% - Accent1 12 3" xfId="557" xr:uid="{00000000-0005-0000-0000-000022000000}"/>
    <cellStyle name="20% - Accent1 12 3 2" xfId="558" xr:uid="{00000000-0005-0000-0000-000023000000}"/>
    <cellStyle name="20% - Accent1 13 2" xfId="559" xr:uid="{00000000-0005-0000-0000-000024000000}"/>
    <cellStyle name="20% - Accent1 13 2 2" xfId="560" xr:uid="{00000000-0005-0000-0000-000025000000}"/>
    <cellStyle name="20% - Accent1 13 3" xfId="561" xr:uid="{00000000-0005-0000-0000-000026000000}"/>
    <cellStyle name="20% - Accent1 13 3 2" xfId="562" xr:uid="{00000000-0005-0000-0000-000027000000}"/>
    <cellStyle name="20% - Accent1 14 2" xfId="563" xr:uid="{00000000-0005-0000-0000-000028000000}"/>
    <cellStyle name="20% - Accent1 14 2 2" xfId="564" xr:uid="{00000000-0005-0000-0000-000029000000}"/>
    <cellStyle name="20% - Accent1 14 3" xfId="565" xr:uid="{00000000-0005-0000-0000-00002A000000}"/>
    <cellStyle name="20% - Accent1 14 3 2" xfId="566" xr:uid="{00000000-0005-0000-0000-00002B000000}"/>
    <cellStyle name="20% - Accent1 15" xfId="567" xr:uid="{00000000-0005-0000-0000-00002C000000}"/>
    <cellStyle name="20% - Accent1 15 2" xfId="568" xr:uid="{00000000-0005-0000-0000-00002D000000}"/>
    <cellStyle name="20% - Accent1 15 2 2" xfId="569" xr:uid="{00000000-0005-0000-0000-00002E000000}"/>
    <cellStyle name="20% - Accent1 15 3" xfId="570" xr:uid="{00000000-0005-0000-0000-00002F000000}"/>
    <cellStyle name="20% - Accent1 15 3 2" xfId="571" xr:uid="{00000000-0005-0000-0000-000030000000}"/>
    <cellStyle name="20% - Accent1 15 4" xfId="572" xr:uid="{00000000-0005-0000-0000-000031000000}"/>
    <cellStyle name="20% - Accent1 15 4 2" xfId="573" xr:uid="{00000000-0005-0000-0000-000032000000}"/>
    <cellStyle name="20% - Accent1 15 5" xfId="574" xr:uid="{00000000-0005-0000-0000-000033000000}"/>
    <cellStyle name="20% - Accent1 15 5 2" xfId="575" xr:uid="{00000000-0005-0000-0000-000034000000}"/>
    <cellStyle name="20% - Accent1 15 6" xfId="576" xr:uid="{00000000-0005-0000-0000-000035000000}"/>
    <cellStyle name="20% - Accent1 15 6 2" xfId="577" xr:uid="{00000000-0005-0000-0000-000036000000}"/>
    <cellStyle name="20% - Accent1 15 7" xfId="578" xr:uid="{00000000-0005-0000-0000-000037000000}"/>
    <cellStyle name="20% - Accent1 15 7 2" xfId="579" xr:uid="{00000000-0005-0000-0000-000038000000}"/>
    <cellStyle name="20% - Accent1 15 8" xfId="580" xr:uid="{00000000-0005-0000-0000-000039000000}"/>
    <cellStyle name="20% - Accent1 15_Capacity" xfId="581" xr:uid="{00000000-0005-0000-0000-00003A000000}"/>
    <cellStyle name="20% - Accent1 16" xfId="582" xr:uid="{00000000-0005-0000-0000-00003B000000}"/>
    <cellStyle name="20% - Accent1 16 2" xfId="583" xr:uid="{00000000-0005-0000-0000-00003C000000}"/>
    <cellStyle name="20% - Accent1 17" xfId="584" xr:uid="{00000000-0005-0000-0000-00003D000000}"/>
    <cellStyle name="20% - Accent1 17 2" xfId="585" xr:uid="{00000000-0005-0000-0000-00003E000000}"/>
    <cellStyle name="20% - Accent1 18" xfId="586" xr:uid="{00000000-0005-0000-0000-00003F000000}"/>
    <cellStyle name="20% - Accent1 18 2" xfId="587" xr:uid="{00000000-0005-0000-0000-000040000000}"/>
    <cellStyle name="20% - Accent1 19" xfId="588" xr:uid="{00000000-0005-0000-0000-000041000000}"/>
    <cellStyle name="20% - Accent1 19 2" xfId="589" xr:uid="{00000000-0005-0000-0000-000042000000}"/>
    <cellStyle name="20% - Accent1 2" xfId="78" xr:uid="{00000000-0005-0000-0000-000043000000}"/>
    <cellStyle name="20% - Accent1 2 2" xfId="590" xr:uid="{00000000-0005-0000-0000-000044000000}"/>
    <cellStyle name="20% - Accent1 2 2 2" xfId="591" xr:uid="{00000000-0005-0000-0000-000045000000}"/>
    <cellStyle name="20% - Accent1 2 3" xfId="592" xr:uid="{00000000-0005-0000-0000-000046000000}"/>
    <cellStyle name="20% - Accent1 2 3 2" xfId="593" xr:uid="{00000000-0005-0000-0000-000047000000}"/>
    <cellStyle name="20% - Accent1 20" xfId="594" xr:uid="{00000000-0005-0000-0000-000048000000}"/>
    <cellStyle name="20% - Accent1 20 2" xfId="595" xr:uid="{00000000-0005-0000-0000-000049000000}"/>
    <cellStyle name="20% - Accent1 21" xfId="596" xr:uid="{00000000-0005-0000-0000-00004A000000}"/>
    <cellStyle name="20% - Accent1 21 2" xfId="597" xr:uid="{00000000-0005-0000-0000-00004B000000}"/>
    <cellStyle name="20% - Accent1 22" xfId="598" xr:uid="{00000000-0005-0000-0000-00004C000000}"/>
    <cellStyle name="20% - Accent1 22 2" xfId="599" xr:uid="{00000000-0005-0000-0000-00004D000000}"/>
    <cellStyle name="20% - Accent1 3" xfId="600" xr:uid="{00000000-0005-0000-0000-00004E000000}"/>
    <cellStyle name="20% - Accent1 3 2" xfId="601" xr:uid="{00000000-0005-0000-0000-00004F000000}"/>
    <cellStyle name="20% - Accent1 3 2 2" xfId="602" xr:uid="{00000000-0005-0000-0000-000050000000}"/>
    <cellStyle name="20% - Accent1 3 3" xfId="603" xr:uid="{00000000-0005-0000-0000-000051000000}"/>
    <cellStyle name="20% - Accent1 3 3 2" xfId="604" xr:uid="{00000000-0005-0000-0000-000052000000}"/>
    <cellStyle name="20% - Accent1 4" xfId="605" xr:uid="{00000000-0005-0000-0000-000053000000}"/>
    <cellStyle name="20% - Accent1 4 2" xfId="606" xr:uid="{00000000-0005-0000-0000-000054000000}"/>
    <cellStyle name="20% - Accent1 4 2 2" xfId="607" xr:uid="{00000000-0005-0000-0000-000055000000}"/>
    <cellStyle name="20% - Accent1 4 3" xfId="608" xr:uid="{00000000-0005-0000-0000-000056000000}"/>
    <cellStyle name="20% - Accent1 4 3 2" xfId="609" xr:uid="{00000000-0005-0000-0000-000057000000}"/>
    <cellStyle name="20% - Accent1 5" xfId="610" xr:uid="{00000000-0005-0000-0000-000058000000}"/>
    <cellStyle name="20% - Accent1 5 2" xfId="611" xr:uid="{00000000-0005-0000-0000-000059000000}"/>
    <cellStyle name="20% - Accent1 5 2 2" xfId="612" xr:uid="{00000000-0005-0000-0000-00005A000000}"/>
    <cellStyle name="20% - Accent1 5 3" xfId="613" xr:uid="{00000000-0005-0000-0000-00005B000000}"/>
    <cellStyle name="20% - Accent1 5 3 2" xfId="614" xr:uid="{00000000-0005-0000-0000-00005C000000}"/>
    <cellStyle name="20% - Accent1 6" xfId="615" xr:uid="{00000000-0005-0000-0000-00005D000000}"/>
    <cellStyle name="20% - Accent1 6 2" xfId="616" xr:uid="{00000000-0005-0000-0000-00005E000000}"/>
    <cellStyle name="20% - Accent1 6 2 2" xfId="617" xr:uid="{00000000-0005-0000-0000-00005F000000}"/>
    <cellStyle name="20% - Accent1 6 3" xfId="618" xr:uid="{00000000-0005-0000-0000-000060000000}"/>
    <cellStyle name="20% - Accent1 6 3 2" xfId="619" xr:uid="{00000000-0005-0000-0000-000061000000}"/>
    <cellStyle name="20% - Accent1 7" xfId="620" xr:uid="{00000000-0005-0000-0000-000062000000}"/>
    <cellStyle name="20% - Accent1 7 2" xfId="621" xr:uid="{00000000-0005-0000-0000-000063000000}"/>
    <cellStyle name="20% - Accent1 7 2 2" xfId="622" xr:uid="{00000000-0005-0000-0000-000064000000}"/>
    <cellStyle name="20% - Accent1 7 3" xfId="623" xr:uid="{00000000-0005-0000-0000-000065000000}"/>
    <cellStyle name="20% - Accent1 7 3 2" xfId="624" xr:uid="{00000000-0005-0000-0000-000066000000}"/>
    <cellStyle name="20% - Accent1 8" xfId="625" xr:uid="{00000000-0005-0000-0000-000067000000}"/>
    <cellStyle name="20% - Accent1 8 2" xfId="626" xr:uid="{00000000-0005-0000-0000-000068000000}"/>
    <cellStyle name="20% - Accent1 8 2 2" xfId="627" xr:uid="{00000000-0005-0000-0000-000069000000}"/>
    <cellStyle name="20% - Accent1 8 3" xfId="628" xr:uid="{00000000-0005-0000-0000-00006A000000}"/>
    <cellStyle name="20% - Accent1 8 3 2" xfId="629" xr:uid="{00000000-0005-0000-0000-00006B000000}"/>
    <cellStyle name="20% - Accent1 9" xfId="630" xr:uid="{00000000-0005-0000-0000-00006C000000}"/>
    <cellStyle name="20% - Accent1 9 2" xfId="631" xr:uid="{00000000-0005-0000-0000-00006D000000}"/>
    <cellStyle name="20% - Accent1 9 2 2" xfId="632" xr:uid="{00000000-0005-0000-0000-00006E000000}"/>
    <cellStyle name="20% - Accent1 9 3" xfId="633" xr:uid="{00000000-0005-0000-0000-00006F000000}"/>
    <cellStyle name="20% - Accent1 9 3 2" xfId="634" xr:uid="{00000000-0005-0000-0000-000070000000}"/>
    <cellStyle name="20% - Accent2 10" xfId="635" xr:uid="{00000000-0005-0000-0000-000071000000}"/>
    <cellStyle name="20% - Accent2 10 2" xfId="636" xr:uid="{00000000-0005-0000-0000-000072000000}"/>
    <cellStyle name="20% - Accent2 10 2 2" xfId="637" xr:uid="{00000000-0005-0000-0000-000073000000}"/>
    <cellStyle name="20% - Accent2 10 3" xfId="638" xr:uid="{00000000-0005-0000-0000-000074000000}"/>
    <cellStyle name="20% - Accent2 10 3 2" xfId="639" xr:uid="{00000000-0005-0000-0000-000075000000}"/>
    <cellStyle name="20% - Accent2 11" xfId="640" xr:uid="{00000000-0005-0000-0000-000076000000}"/>
    <cellStyle name="20% - Accent2 11 2" xfId="641" xr:uid="{00000000-0005-0000-0000-000077000000}"/>
    <cellStyle name="20% - Accent2 11 2 2" xfId="642" xr:uid="{00000000-0005-0000-0000-000078000000}"/>
    <cellStyle name="20% - Accent2 11 3" xfId="643" xr:uid="{00000000-0005-0000-0000-000079000000}"/>
    <cellStyle name="20% - Accent2 11 3 2" xfId="644" xr:uid="{00000000-0005-0000-0000-00007A000000}"/>
    <cellStyle name="20% - Accent2 12 2" xfId="645" xr:uid="{00000000-0005-0000-0000-00007B000000}"/>
    <cellStyle name="20% - Accent2 12 2 2" xfId="646" xr:uid="{00000000-0005-0000-0000-00007C000000}"/>
    <cellStyle name="20% - Accent2 12 3" xfId="647" xr:uid="{00000000-0005-0000-0000-00007D000000}"/>
    <cellStyle name="20% - Accent2 12 3 2" xfId="648" xr:uid="{00000000-0005-0000-0000-00007E000000}"/>
    <cellStyle name="20% - Accent2 13 2" xfId="649" xr:uid="{00000000-0005-0000-0000-00007F000000}"/>
    <cellStyle name="20% - Accent2 13 2 2" xfId="650" xr:uid="{00000000-0005-0000-0000-000080000000}"/>
    <cellStyle name="20% - Accent2 13 3" xfId="651" xr:uid="{00000000-0005-0000-0000-000081000000}"/>
    <cellStyle name="20% - Accent2 13 3 2" xfId="652" xr:uid="{00000000-0005-0000-0000-000082000000}"/>
    <cellStyle name="20% - Accent2 14 2" xfId="653" xr:uid="{00000000-0005-0000-0000-000083000000}"/>
    <cellStyle name="20% - Accent2 14 2 2" xfId="654" xr:uid="{00000000-0005-0000-0000-000084000000}"/>
    <cellStyle name="20% - Accent2 14 3" xfId="655" xr:uid="{00000000-0005-0000-0000-000085000000}"/>
    <cellStyle name="20% - Accent2 14 3 2" xfId="656" xr:uid="{00000000-0005-0000-0000-000086000000}"/>
    <cellStyle name="20% - Accent2 15" xfId="657" xr:uid="{00000000-0005-0000-0000-000087000000}"/>
    <cellStyle name="20% - Accent2 15 2" xfId="658" xr:uid="{00000000-0005-0000-0000-000088000000}"/>
    <cellStyle name="20% - Accent2 15 2 2" xfId="659" xr:uid="{00000000-0005-0000-0000-000089000000}"/>
    <cellStyle name="20% - Accent2 15 3" xfId="660" xr:uid="{00000000-0005-0000-0000-00008A000000}"/>
    <cellStyle name="20% - Accent2 15 3 2" xfId="661" xr:uid="{00000000-0005-0000-0000-00008B000000}"/>
    <cellStyle name="20% - Accent2 15 4" xfId="662" xr:uid="{00000000-0005-0000-0000-00008C000000}"/>
    <cellStyle name="20% - Accent2 15 4 2" xfId="663" xr:uid="{00000000-0005-0000-0000-00008D000000}"/>
    <cellStyle name="20% - Accent2 15 5" xfId="664" xr:uid="{00000000-0005-0000-0000-00008E000000}"/>
    <cellStyle name="20% - Accent2 15 5 2" xfId="665" xr:uid="{00000000-0005-0000-0000-00008F000000}"/>
    <cellStyle name="20% - Accent2 15 6" xfId="666" xr:uid="{00000000-0005-0000-0000-000090000000}"/>
    <cellStyle name="20% - Accent2 15 6 2" xfId="667" xr:uid="{00000000-0005-0000-0000-000091000000}"/>
    <cellStyle name="20% - Accent2 15 7" xfId="668" xr:uid="{00000000-0005-0000-0000-000092000000}"/>
    <cellStyle name="20% - Accent2 15 7 2" xfId="669" xr:uid="{00000000-0005-0000-0000-000093000000}"/>
    <cellStyle name="20% - Accent2 15 8" xfId="670" xr:uid="{00000000-0005-0000-0000-000094000000}"/>
    <cellStyle name="20% - Accent2 15_Capacity" xfId="671" xr:uid="{00000000-0005-0000-0000-000095000000}"/>
    <cellStyle name="20% - Accent2 16" xfId="672" xr:uid="{00000000-0005-0000-0000-000096000000}"/>
    <cellStyle name="20% - Accent2 16 2" xfId="673" xr:uid="{00000000-0005-0000-0000-000097000000}"/>
    <cellStyle name="20% - Accent2 17" xfId="674" xr:uid="{00000000-0005-0000-0000-000098000000}"/>
    <cellStyle name="20% - Accent2 17 2" xfId="675" xr:uid="{00000000-0005-0000-0000-000099000000}"/>
    <cellStyle name="20% - Accent2 18" xfId="676" xr:uid="{00000000-0005-0000-0000-00009A000000}"/>
    <cellStyle name="20% - Accent2 18 2" xfId="677" xr:uid="{00000000-0005-0000-0000-00009B000000}"/>
    <cellStyle name="20% - Accent2 19" xfId="678" xr:uid="{00000000-0005-0000-0000-00009C000000}"/>
    <cellStyle name="20% - Accent2 19 2" xfId="679" xr:uid="{00000000-0005-0000-0000-00009D000000}"/>
    <cellStyle name="20% - Accent2 2" xfId="79" xr:uid="{00000000-0005-0000-0000-00009E000000}"/>
    <cellStyle name="20% - Accent2 2 2" xfId="680" xr:uid="{00000000-0005-0000-0000-00009F000000}"/>
    <cellStyle name="20% - Accent2 2 2 2" xfId="681" xr:uid="{00000000-0005-0000-0000-0000A0000000}"/>
    <cellStyle name="20% - Accent2 2 3" xfId="682" xr:uid="{00000000-0005-0000-0000-0000A1000000}"/>
    <cellStyle name="20% - Accent2 2 3 2" xfId="683" xr:uid="{00000000-0005-0000-0000-0000A2000000}"/>
    <cellStyle name="20% - Accent2 20" xfId="684" xr:uid="{00000000-0005-0000-0000-0000A3000000}"/>
    <cellStyle name="20% - Accent2 20 2" xfId="685" xr:uid="{00000000-0005-0000-0000-0000A4000000}"/>
    <cellStyle name="20% - Accent2 21" xfId="686" xr:uid="{00000000-0005-0000-0000-0000A5000000}"/>
    <cellStyle name="20% - Accent2 21 2" xfId="687" xr:uid="{00000000-0005-0000-0000-0000A6000000}"/>
    <cellStyle name="20% - Accent2 22" xfId="688" xr:uid="{00000000-0005-0000-0000-0000A7000000}"/>
    <cellStyle name="20% - Accent2 22 2" xfId="689" xr:uid="{00000000-0005-0000-0000-0000A8000000}"/>
    <cellStyle name="20% - Accent2 3" xfId="690" xr:uid="{00000000-0005-0000-0000-0000A9000000}"/>
    <cellStyle name="20% - Accent2 3 2" xfId="691" xr:uid="{00000000-0005-0000-0000-0000AA000000}"/>
    <cellStyle name="20% - Accent2 3 2 2" xfId="692" xr:uid="{00000000-0005-0000-0000-0000AB000000}"/>
    <cellStyle name="20% - Accent2 3 3" xfId="693" xr:uid="{00000000-0005-0000-0000-0000AC000000}"/>
    <cellStyle name="20% - Accent2 3 3 2" xfId="694" xr:uid="{00000000-0005-0000-0000-0000AD000000}"/>
    <cellStyle name="20% - Accent2 4" xfId="695" xr:uid="{00000000-0005-0000-0000-0000AE000000}"/>
    <cellStyle name="20% - Accent2 4 2" xfId="696" xr:uid="{00000000-0005-0000-0000-0000AF000000}"/>
    <cellStyle name="20% - Accent2 4 2 2" xfId="697" xr:uid="{00000000-0005-0000-0000-0000B0000000}"/>
    <cellStyle name="20% - Accent2 4 3" xfId="698" xr:uid="{00000000-0005-0000-0000-0000B1000000}"/>
    <cellStyle name="20% - Accent2 4 3 2" xfId="699" xr:uid="{00000000-0005-0000-0000-0000B2000000}"/>
    <cellStyle name="20% - Accent2 5" xfId="700" xr:uid="{00000000-0005-0000-0000-0000B3000000}"/>
    <cellStyle name="20% - Accent2 5 2" xfId="701" xr:uid="{00000000-0005-0000-0000-0000B4000000}"/>
    <cellStyle name="20% - Accent2 5 2 2" xfId="702" xr:uid="{00000000-0005-0000-0000-0000B5000000}"/>
    <cellStyle name="20% - Accent2 5 3" xfId="703" xr:uid="{00000000-0005-0000-0000-0000B6000000}"/>
    <cellStyle name="20% - Accent2 5 3 2" xfId="704" xr:uid="{00000000-0005-0000-0000-0000B7000000}"/>
    <cellStyle name="20% - Accent2 6" xfId="705" xr:uid="{00000000-0005-0000-0000-0000B8000000}"/>
    <cellStyle name="20% - Accent2 6 2" xfId="706" xr:uid="{00000000-0005-0000-0000-0000B9000000}"/>
    <cellStyle name="20% - Accent2 6 2 2" xfId="707" xr:uid="{00000000-0005-0000-0000-0000BA000000}"/>
    <cellStyle name="20% - Accent2 6 3" xfId="708" xr:uid="{00000000-0005-0000-0000-0000BB000000}"/>
    <cellStyle name="20% - Accent2 6 3 2" xfId="709" xr:uid="{00000000-0005-0000-0000-0000BC000000}"/>
    <cellStyle name="20% - Accent2 7" xfId="710" xr:uid="{00000000-0005-0000-0000-0000BD000000}"/>
    <cellStyle name="20% - Accent2 7 2" xfId="711" xr:uid="{00000000-0005-0000-0000-0000BE000000}"/>
    <cellStyle name="20% - Accent2 7 2 2" xfId="712" xr:uid="{00000000-0005-0000-0000-0000BF000000}"/>
    <cellStyle name="20% - Accent2 7 3" xfId="713" xr:uid="{00000000-0005-0000-0000-0000C0000000}"/>
    <cellStyle name="20% - Accent2 7 3 2" xfId="714" xr:uid="{00000000-0005-0000-0000-0000C1000000}"/>
    <cellStyle name="20% - Accent2 8" xfId="715" xr:uid="{00000000-0005-0000-0000-0000C2000000}"/>
    <cellStyle name="20% - Accent2 8 2" xfId="716" xr:uid="{00000000-0005-0000-0000-0000C3000000}"/>
    <cellStyle name="20% - Accent2 8 2 2" xfId="717" xr:uid="{00000000-0005-0000-0000-0000C4000000}"/>
    <cellStyle name="20% - Accent2 8 3" xfId="718" xr:uid="{00000000-0005-0000-0000-0000C5000000}"/>
    <cellStyle name="20% - Accent2 8 3 2" xfId="719" xr:uid="{00000000-0005-0000-0000-0000C6000000}"/>
    <cellStyle name="20% - Accent2 9" xfId="720" xr:uid="{00000000-0005-0000-0000-0000C7000000}"/>
    <cellStyle name="20% - Accent2 9 2" xfId="721" xr:uid="{00000000-0005-0000-0000-0000C8000000}"/>
    <cellStyle name="20% - Accent2 9 2 2" xfId="722" xr:uid="{00000000-0005-0000-0000-0000C9000000}"/>
    <cellStyle name="20% - Accent2 9 3" xfId="723" xr:uid="{00000000-0005-0000-0000-0000CA000000}"/>
    <cellStyle name="20% - Accent2 9 3 2" xfId="724" xr:uid="{00000000-0005-0000-0000-0000CB000000}"/>
    <cellStyle name="20% - Accent3 10" xfId="725" xr:uid="{00000000-0005-0000-0000-0000CC000000}"/>
    <cellStyle name="20% - Accent3 10 2" xfId="726" xr:uid="{00000000-0005-0000-0000-0000CD000000}"/>
    <cellStyle name="20% - Accent3 10 2 2" xfId="727" xr:uid="{00000000-0005-0000-0000-0000CE000000}"/>
    <cellStyle name="20% - Accent3 10 3" xfId="728" xr:uid="{00000000-0005-0000-0000-0000CF000000}"/>
    <cellStyle name="20% - Accent3 10 3 2" xfId="729" xr:uid="{00000000-0005-0000-0000-0000D0000000}"/>
    <cellStyle name="20% - Accent3 11" xfId="730" xr:uid="{00000000-0005-0000-0000-0000D1000000}"/>
    <cellStyle name="20% - Accent3 11 2" xfId="731" xr:uid="{00000000-0005-0000-0000-0000D2000000}"/>
    <cellStyle name="20% - Accent3 11 2 2" xfId="732" xr:uid="{00000000-0005-0000-0000-0000D3000000}"/>
    <cellStyle name="20% - Accent3 11 3" xfId="733" xr:uid="{00000000-0005-0000-0000-0000D4000000}"/>
    <cellStyle name="20% - Accent3 11 3 2" xfId="734" xr:uid="{00000000-0005-0000-0000-0000D5000000}"/>
    <cellStyle name="20% - Accent3 12 2" xfId="735" xr:uid="{00000000-0005-0000-0000-0000D6000000}"/>
    <cellStyle name="20% - Accent3 12 2 2" xfId="736" xr:uid="{00000000-0005-0000-0000-0000D7000000}"/>
    <cellStyle name="20% - Accent3 12 3" xfId="737" xr:uid="{00000000-0005-0000-0000-0000D8000000}"/>
    <cellStyle name="20% - Accent3 12 3 2" xfId="738" xr:uid="{00000000-0005-0000-0000-0000D9000000}"/>
    <cellStyle name="20% - Accent3 13 2" xfId="739" xr:uid="{00000000-0005-0000-0000-0000DA000000}"/>
    <cellStyle name="20% - Accent3 13 2 2" xfId="740" xr:uid="{00000000-0005-0000-0000-0000DB000000}"/>
    <cellStyle name="20% - Accent3 13 3" xfId="741" xr:uid="{00000000-0005-0000-0000-0000DC000000}"/>
    <cellStyle name="20% - Accent3 13 3 2" xfId="742" xr:uid="{00000000-0005-0000-0000-0000DD000000}"/>
    <cellStyle name="20% - Accent3 14 2" xfId="743" xr:uid="{00000000-0005-0000-0000-0000DE000000}"/>
    <cellStyle name="20% - Accent3 14 2 2" xfId="744" xr:uid="{00000000-0005-0000-0000-0000DF000000}"/>
    <cellStyle name="20% - Accent3 14 3" xfId="745" xr:uid="{00000000-0005-0000-0000-0000E0000000}"/>
    <cellStyle name="20% - Accent3 14 3 2" xfId="746" xr:uid="{00000000-0005-0000-0000-0000E1000000}"/>
    <cellStyle name="20% - Accent3 15" xfId="747" xr:uid="{00000000-0005-0000-0000-0000E2000000}"/>
    <cellStyle name="20% - Accent3 15 2" xfId="748" xr:uid="{00000000-0005-0000-0000-0000E3000000}"/>
    <cellStyle name="20% - Accent3 15 2 2" xfId="749" xr:uid="{00000000-0005-0000-0000-0000E4000000}"/>
    <cellStyle name="20% - Accent3 15 3" xfId="750" xr:uid="{00000000-0005-0000-0000-0000E5000000}"/>
    <cellStyle name="20% - Accent3 15 3 2" xfId="751" xr:uid="{00000000-0005-0000-0000-0000E6000000}"/>
    <cellStyle name="20% - Accent3 15 4" xfId="752" xr:uid="{00000000-0005-0000-0000-0000E7000000}"/>
    <cellStyle name="20% - Accent3 15 4 2" xfId="753" xr:uid="{00000000-0005-0000-0000-0000E8000000}"/>
    <cellStyle name="20% - Accent3 15 5" xfId="754" xr:uid="{00000000-0005-0000-0000-0000E9000000}"/>
    <cellStyle name="20% - Accent3 15 5 2" xfId="755" xr:uid="{00000000-0005-0000-0000-0000EA000000}"/>
    <cellStyle name="20% - Accent3 15 6" xfId="756" xr:uid="{00000000-0005-0000-0000-0000EB000000}"/>
    <cellStyle name="20% - Accent3 15 6 2" xfId="757" xr:uid="{00000000-0005-0000-0000-0000EC000000}"/>
    <cellStyle name="20% - Accent3 15 7" xfId="758" xr:uid="{00000000-0005-0000-0000-0000ED000000}"/>
    <cellStyle name="20% - Accent3 15 7 2" xfId="759" xr:uid="{00000000-0005-0000-0000-0000EE000000}"/>
    <cellStyle name="20% - Accent3 15 8" xfId="760" xr:uid="{00000000-0005-0000-0000-0000EF000000}"/>
    <cellStyle name="20% - Accent3 15_Capacity" xfId="761" xr:uid="{00000000-0005-0000-0000-0000F0000000}"/>
    <cellStyle name="20% - Accent3 16" xfId="762" xr:uid="{00000000-0005-0000-0000-0000F1000000}"/>
    <cellStyle name="20% - Accent3 16 2" xfId="763" xr:uid="{00000000-0005-0000-0000-0000F2000000}"/>
    <cellStyle name="20% - Accent3 17" xfId="764" xr:uid="{00000000-0005-0000-0000-0000F3000000}"/>
    <cellStyle name="20% - Accent3 17 2" xfId="765" xr:uid="{00000000-0005-0000-0000-0000F4000000}"/>
    <cellStyle name="20% - Accent3 18" xfId="766" xr:uid="{00000000-0005-0000-0000-0000F5000000}"/>
    <cellStyle name="20% - Accent3 18 2" xfId="767" xr:uid="{00000000-0005-0000-0000-0000F6000000}"/>
    <cellStyle name="20% - Accent3 19" xfId="768" xr:uid="{00000000-0005-0000-0000-0000F7000000}"/>
    <cellStyle name="20% - Accent3 19 2" xfId="769" xr:uid="{00000000-0005-0000-0000-0000F8000000}"/>
    <cellStyle name="20% - Accent3 2" xfId="80" xr:uid="{00000000-0005-0000-0000-0000F9000000}"/>
    <cellStyle name="20% - Accent3 2 2" xfId="770" xr:uid="{00000000-0005-0000-0000-0000FA000000}"/>
    <cellStyle name="20% - Accent3 2 2 2" xfId="771" xr:uid="{00000000-0005-0000-0000-0000FB000000}"/>
    <cellStyle name="20% - Accent3 2 3" xfId="772" xr:uid="{00000000-0005-0000-0000-0000FC000000}"/>
    <cellStyle name="20% - Accent3 2 3 2" xfId="773" xr:uid="{00000000-0005-0000-0000-0000FD000000}"/>
    <cellStyle name="20% - Accent3 20" xfId="774" xr:uid="{00000000-0005-0000-0000-0000FE000000}"/>
    <cellStyle name="20% - Accent3 20 2" xfId="775" xr:uid="{00000000-0005-0000-0000-0000FF000000}"/>
    <cellStyle name="20% - Accent3 21" xfId="776" xr:uid="{00000000-0005-0000-0000-000000010000}"/>
    <cellStyle name="20% - Accent3 21 2" xfId="777" xr:uid="{00000000-0005-0000-0000-000001010000}"/>
    <cellStyle name="20% - Accent3 22" xfId="778" xr:uid="{00000000-0005-0000-0000-000002010000}"/>
    <cellStyle name="20% - Accent3 22 2" xfId="779" xr:uid="{00000000-0005-0000-0000-000003010000}"/>
    <cellStyle name="20% - Accent3 3" xfId="780" xr:uid="{00000000-0005-0000-0000-000004010000}"/>
    <cellStyle name="20% - Accent3 3 2" xfId="781" xr:uid="{00000000-0005-0000-0000-000005010000}"/>
    <cellStyle name="20% - Accent3 3 2 2" xfId="782" xr:uid="{00000000-0005-0000-0000-000006010000}"/>
    <cellStyle name="20% - Accent3 3 3" xfId="783" xr:uid="{00000000-0005-0000-0000-000007010000}"/>
    <cellStyle name="20% - Accent3 3 3 2" xfId="784" xr:uid="{00000000-0005-0000-0000-000008010000}"/>
    <cellStyle name="20% - Accent3 4" xfId="785" xr:uid="{00000000-0005-0000-0000-000009010000}"/>
    <cellStyle name="20% - Accent3 4 2" xfId="786" xr:uid="{00000000-0005-0000-0000-00000A010000}"/>
    <cellStyle name="20% - Accent3 4 2 2" xfId="787" xr:uid="{00000000-0005-0000-0000-00000B010000}"/>
    <cellStyle name="20% - Accent3 4 3" xfId="788" xr:uid="{00000000-0005-0000-0000-00000C010000}"/>
    <cellStyle name="20% - Accent3 4 3 2" xfId="789" xr:uid="{00000000-0005-0000-0000-00000D010000}"/>
    <cellStyle name="20% - Accent3 5" xfId="790" xr:uid="{00000000-0005-0000-0000-00000E010000}"/>
    <cellStyle name="20% - Accent3 5 2" xfId="791" xr:uid="{00000000-0005-0000-0000-00000F010000}"/>
    <cellStyle name="20% - Accent3 5 2 2" xfId="792" xr:uid="{00000000-0005-0000-0000-000010010000}"/>
    <cellStyle name="20% - Accent3 5 3" xfId="793" xr:uid="{00000000-0005-0000-0000-000011010000}"/>
    <cellStyle name="20% - Accent3 5 3 2" xfId="794" xr:uid="{00000000-0005-0000-0000-000012010000}"/>
    <cellStyle name="20% - Accent3 6" xfId="795" xr:uid="{00000000-0005-0000-0000-000013010000}"/>
    <cellStyle name="20% - Accent3 6 2" xfId="796" xr:uid="{00000000-0005-0000-0000-000014010000}"/>
    <cellStyle name="20% - Accent3 6 2 2" xfId="797" xr:uid="{00000000-0005-0000-0000-000015010000}"/>
    <cellStyle name="20% - Accent3 6 3" xfId="798" xr:uid="{00000000-0005-0000-0000-000016010000}"/>
    <cellStyle name="20% - Accent3 6 3 2" xfId="799" xr:uid="{00000000-0005-0000-0000-000017010000}"/>
    <cellStyle name="20% - Accent3 7" xfId="800" xr:uid="{00000000-0005-0000-0000-000018010000}"/>
    <cellStyle name="20% - Accent3 7 2" xfId="801" xr:uid="{00000000-0005-0000-0000-000019010000}"/>
    <cellStyle name="20% - Accent3 7 2 2" xfId="802" xr:uid="{00000000-0005-0000-0000-00001A010000}"/>
    <cellStyle name="20% - Accent3 7 3" xfId="803" xr:uid="{00000000-0005-0000-0000-00001B010000}"/>
    <cellStyle name="20% - Accent3 7 3 2" xfId="804" xr:uid="{00000000-0005-0000-0000-00001C010000}"/>
    <cellStyle name="20% - Accent3 8" xfId="805" xr:uid="{00000000-0005-0000-0000-00001D010000}"/>
    <cellStyle name="20% - Accent3 8 2" xfId="806" xr:uid="{00000000-0005-0000-0000-00001E010000}"/>
    <cellStyle name="20% - Accent3 8 2 2" xfId="807" xr:uid="{00000000-0005-0000-0000-00001F010000}"/>
    <cellStyle name="20% - Accent3 8 3" xfId="808" xr:uid="{00000000-0005-0000-0000-000020010000}"/>
    <cellStyle name="20% - Accent3 8 3 2" xfId="809" xr:uid="{00000000-0005-0000-0000-000021010000}"/>
    <cellStyle name="20% - Accent3 9" xfId="810" xr:uid="{00000000-0005-0000-0000-000022010000}"/>
    <cellStyle name="20% - Accent3 9 2" xfId="811" xr:uid="{00000000-0005-0000-0000-000023010000}"/>
    <cellStyle name="20% - Accent3 9 2 2" xfId="812" xr:uid="{00000000-0005-0000-0000-000024010000}"/>
    <cellStyle name="20% - Accent3 9 3" xfId="813" xr:uid="{00000000-0005-0000-0000-000025010000}"/>
    <cellStyle name="20% - Accent3 9 3 2" xfId="814" xr:uid="{00000000-0005-0000-0000-000026010000}"/>
    <cellStyle name="20% - Accent4 10" xfId="815" xr:uid="{00000000-0005-0000-0000-000027010000}"/>
    <cellStyle name="20% - Accent4 10 2" xfId="816" xr:uid="{00000000-0005-0000-0000-000028010000}"/>
    <cellStyle name="20% - Accent4 10 2 2" xfId="817" xr:uid="{00000000-0005-0000-0000-000029010000}"/>
    <cellStyle name="20% - Accent4 10 3" xfId="818" xr:uid="{00000000-0005-0000-0000-00002A010000}"/>
    <cellStyle name="20% - Accent4 10 3 2" xfId="819" xr:uid="{00000000-0005-0000-0000-00002B010000}"/>
    <cellStyle name="20% - Accent4 11" xfId="820" xr:uid="{00000000-0005-0000-0000-00002C010000}"/>
    <cellStyle name="20% - Accent4 11 2" xfId="821" xr:uid="{00000000-0005-0000-0000-00002D010000}"/>
    <cellStyle name="20% - Accent4 11 2 2" xfId="822" xr:uid="{00000000-0005-0000-0000-00002E010000}"/>
    <cellStyle name="20% - Accent4 11 3" xfId="823" xr:uid="{00000000-0005-0000-0000-00002F010000}"/>
    <cellStyle name="20% - Accent4 11 3 2" xfId="824" xr:uid="{00000000-0005-0000-0000-000030010000}"/>
    <cellStyle name="20% - Accent4 12 2" xfId="825" xr:uid="{00000000-0005-0000-0000-000031010000}"/>
    <cellStyle name="20% - Accent4 12 2 2" xfId="826" xr:uid="{00000000-0005-0000-0000-000032010000}"/>
    <cellStyle name="20% - Accent4 12 3" xfId="827" xr:uid="{00000000-0005-0000-0000-000033010000}"/>
    <cellStyle name="20% - Accent4 12 3 2" xfId="828" xr:uid="{00000000-0005-0000-0000-000034010000}"/>
    <cellStyle name="20% - Accent4 13 2" xfId="829" xr:uid="{00000000-0005-0000-0000-000035010000}"/>
    <cellStyle name="20% - Accent4 13 2 2" xfId="830" xr:uid="{00000000-0005-0000-0000-000036010000}"/>
    <cellStyle name="20% - Accent4 13 3" xfId="831" xr:uid="{00000000-0005-0000-0000-000037010000}"/>
    <cellStyle name="20% - Accent4 13 3 2" xfId="832" xr:uid="{00000000-0005-0000-0000-000038010000}"/>
    <cellStyle name="20% - Accent4 14 2" xfId="833" xr:uid="{00000000-0005-0000-0000-000039010000}"/>
    <cellStyle name="20% - Accent4 14 2 2" xfId="834" xr:uid="{00000000-0005-0000-0000-00003A010000}"/>
    <cellStyle name="20% - Accent4 14 3" xfId="835" xr:uid="{00000000-0005-0000-0000-00003B010000}"/>
    <cellStyle name="20% - Accent4 14 3 2" xfId="836" xr:uid="{00000000-0005-0000-0000-00003C010000}"/>
    <cellStyle name="20% - Accent4 15" xfId="837" xr:uid="{00000000-0005-0000-0000-00003D010000}"/>
    <cellStyle name="20% - Accent4 15 2" xfId="838" xr:uid="{00000000-0005-0000-0000-00003E010000}"/>
    <cellStyle name="20% - Accent4 15 2 2" xfId="839" xr:uid="{00000000-0005-0000-0000-00003F010000}"/>
    <cellStyle name="20% - Accent4 15 3" xfId="840" xr:uid="{00000000-0005-0000-0000-000040010000}"/>
    <cellStyle name="20% - Accent4 15 3 2" xfId="841" xr:uid="{00000000-0005-0000-0000-000041010000}"/>
    <cellStyle name="20% - Accent4 15 4" xfId="842" xr:uid="{00000000-0005-0000-0000-000042010000}"/>
    <cellStyle name="20% - Accent4 15 4 2" xfId="843" xr:uid="{00000000-0005-0000-0000-000043010000}"/>
    <cellStyle name="20% - Accent4 15 5" xfId="844" xr:uid="{00000000-0005-0000-0000-000044010000}"/>
    <cellStyle name="20% - Accent4 15 5 2" xfId="845" xr:uid="{00000000-0005-0000-0000-000045010000}"/>
    <cellStyle name="20% - Accent4 15 6" xfId="846" xr:uid="{00000000-0005-0000-0000-000046010000}"/>
    <cellStyle name="20% - Accent4 15 6 2" xfId="847" xr:uid="{00000000-0005-0000-0000-000047010000}"/>
    <cellStyle name="20% - Accent4 15 7" xfId="848" xr:uid="{00000000-0005-0000-0000-000048010000}"/>
    <cellStyle name="20% - Accent4 15 7 2" xfId="849" xr:uid="{00000000-0005-0000-0000-000049010000}"/>
    <cellStyle name="20% - Accent4 15 8" xfId="850" xr:uid="{00000000-0005-0000-0000-00004A010000}"/>
    <cellStyle name="20% - Accent4 15_Capacity" xfId="851" xr:uid="{00000000-0005-0000-0000-00004B010000}"/>
    <cellStyle name="20% - Accent4 16" xfId="852" xr:uid="{00000000-0005-0000-0000-00004C010000}"/>
    <cellStyle name="20% - Accent4 16 2" xfId="853" xr:uid="{00000000-0005-0000-0000-00004D010000}"/>
    <cellStyle name="20% - Accent4 17" xfId="854" xr:uid="{00000000-0005-0000-0000-00004E010000}"/>
    <cellStyle name="20% - Accent4 17 2" xfId="855" xr:uid="{00000000-0005-0000-0000-00004F010000}"/>
    <cellStyle name="20% - Accent4 18" xfId="856" xr:uid="{00000000-0005-0000-0000-000050010000}"/>
    <cellStyle name="20% - Accent4 18 2" xfId="857" xr:uid="{00000000-0005-0000-0000-000051010000}"/>
    <cellStyle name="20% - Accent4 19" xfId="858" xr:uid="{00000000-0005-0000-0000-000052010000}"/>
    <cellStyle name="20% - Accent4 19 2" xfId="859" xr:uid="{00000000-0005-0000-0000-000053010000}"/>
    <cellStyle name="20% - Accent4 2" xfId="81" xr:uid="{00000000-0005-0000-0000-000054010000}"/>
    <cellStyle name="20% - Accent4 2 2" xfId="860" xr:uid="{00000000-0005-0000-0000-000055010000}"/>
    <cellStyle name="20% - Accent4 2 2 2" xfId="861" xr:uid="{00000000-0005-0000-0000-000056010000}"/>
    <cellStyle name="20% - Accent4 2 3" xfId="862" xr:uid="{00000000-0005-0000-0000-000057010000}"/>
    <cellStyle name="20% - Accent4 2 3 2" xfId="863" xr:uid="{00000000-0005-0000-0000-000058010000}"/>
    <cellStyle name="20% - Accent4 20" xfId="864" xr:uid="{00000000-0005-0000-0000-000059010000}"/>
    <cellStyle name="20% - Accent4 20 2" xfId="865" xr:uid="{00000000-0005-0000-0000-00005A010000}"/>
    <cellStyle name="20% - Accent4 21" xfId="866" xr:uid="{00000000-0005-0000-0000-00005B010000}"/>
    <cellStyle name="20% - Accent4 21 2" xfId="867" xr:uid="{00000000-0005-0000-0000-00005C010000}"/>
    <cellStyle name="20% - Accent4 22" xfId="868" xr:uid="{00000000-0005-0000-0000-00005D010000}"/>
    <cellStyle name="20% - Accent4 22 2" xfId="869" xr:uid="{00000000-0005-0000-0000-00005E010000}"/>
    <cellStyle name="20% - Accent4 3" xfId="870" xr:uid="{00000000-0005-0000-0000-00005F010000}"/>
    <cellStyle name="20% - Accent4 3 2" xfId="871" xr:uid="{00000000-0005-0000-0000-000060010000}"/>
    <cellStyle name="20% - Accent4 3 2 2" xfId="872" xr:uid="{00000000-0005-0000-0000-000061010000}"/>
    <cellStyle name="20% - Accent4 3 3" xfId="873" xr:uid="{00000000-0005-0000-0000-000062010000}"/>
    <cellStyle name="20% - Accent4 3 3 2" xfId="874" xr:uid="{00000000-0005-0000-0000-000063010000}"/>
    <cellStyle name="20% - Accent4 4" xfId="875" xr:uid="{00000000-0005-0000-0000-000064010000}"/>
    <cellStyle name="20% - Accent4 4 2" xfId="876" xr:uid="{00000000-0005-0000-0000-000065010000}"/>
    <cellStyle name="20% - Accent4 4 2 2" xfId="877" xr:uid="{00000000-0005-0000-0000-000066010000}"/>
    <cellStyle name="20% - Accent4 4 3" xfId="878" xr:uid="{00000000-0005-0000-0000-000067010000}"/>
    <cellStyle name="20% - Accent4 4 3 2" xfId="879" xr:uid="{00000000-0005-0000-0000-000068010000}"/>
    <cellStyle name="20% - Accent4 5" xfId="880" xr:uid="{00000000-0005-0000-0000-000069010000}"/>
    <cellStyle name="20% - Accent4 5 2" xfId="881" xr:uid="{00000000-0005-0000-0000-00006A010000}"/>
    <cellStyle name="20% - Accent4 5 2 2" xfId="882" xr:uid="{00000000-0005-0000-0000-00006B010000}"/>
    <cellStyle name="20% - Accent4 5 3" xfId="883" xr:uid="{00000000-0005-0000-0000-00006C010000}"/>
    <cellStyle name="20% - Accent4 5 3 2" xfId="884" xr:uid="{00000000-0005-0000-0000-00006D010000}"/>
    <cellStyle name="20% - Accent4 6" xfId="885" xr:uid="{00000000-0005-0000-0000-00006E010000}"/>
    <cellStyle name="20% - Accent4 6 2" xfId="886" xr:uid="{00000000-0005-0000-0000-00006F010000}"/>
    <cellStyle name="20% - Accent4 6 2 2" xfId="887" xr:uid="{00000000-0005-0000-0000-000070010000}"/>
    <cellStyle name="20% - Accent4 6 3" xfId="888" xr:uid="{00000000-0005-0000-0000-000071010000}"/>
    <cellStyle name="20% - Accent4 6 3 2" xfId="889" xr:uid="{00000000-0005-0000-0000-000072010000}"/>
    <cellStyle name="20% - Accent4 7" xfId="890" xr:uid="{00000000-0005-0000-0000-000073010000}"/>
    <cellStyle name="20% - Accent4 7 2" xfId="891" xr:uid="{00000000-0005-0000-0000-000074010000}"/>
    <cellStyle name="20% - Accent4 7 2 2" xfId="892" xr:uid="{00000000-0005-0000-0000-000075010000}"/>
    <cellStyle name="20% - Accent4 7 3" xfId="893" xr:uid="{00000000-0005-0000-0000-000076010000}"/>
    <cellStyle name="20% - Accent4 7 3 2" xfId="894" xr:uid="{00000000-0005-0000-0000-000077010000}"/>
    <cellStyle name="20% - Accent4 8" xfId="895" xr:uid="{00000000-0005-0000-0000-000078010000}"/>
    <cellStyle name="20% - Accent4 8 2" xfId="896" xr:uid="{00000000-0005-0000-0000-000079010000}"/>
    <cellStyle name="20% - Accent4 8 2 2" xfId="897" xr:uid="{00000000-0005-0000-0000-00007A010000}"/>
    <cellStyle name="20% - Accent4 8 3" xfId="898" xr:uid="{00000000-0005-0000-0000-00007B010000}"/>
    <cellStyle name="20% - Accent4 8 3 2" xfId="899" xr:uid="{00000000-0005-0000-0000-00007C010000}"/>
    <cellStyle name="20% - Accent4 9" xfId="900" xr:uid="{00000000-0005-0000-0000-00007D010000}"/>
    <cellStyle name="20% - Accent4 9 2" xfId="901" xr:uid="{00000000-0005-0000-0000-00007E010000}"/>
    <cellStyle name="20% - Accent4 9 2 2" xfId="902" xr:uid="{00000000-0005-0000-0000-00007F010000}"/>
    <cellStyle name="20% - Accent4 9 3" xfId="903" xr:uid="{00000000-0005-0000-0000-000080010000}"/>
    <cellStyle name="20% - Accent4 9 3 2" xfId="904" xr:uid="{00000000-0005-0000-0000-000081010000}"/>
    <cellStyle name="20% - Accent5 10" xfId="905" xr:uid="{00000000-0005-0000-0000-000082010000}"/>
    <cellStyle name="20% - Accent5 10 2" xfId="906" xr:uid="{00000000-0005-0000-0000-000083010000}"/>
    <cellStyle name="20% - Accent5 10 2 2" xfId="907" xr:uid="{00000000-0005-0000-0000-000084010000}"/>
    <cellStyle name="20% - Accent5 10 3" xfId="908" xr:uid="{00000000-0005-0000-0000-000085010000}"/>
    <cellStyle name="20% - Accent5 10 3 2" xfId="909" xr:uid="{00000000-0005-0000-0000-000086010000}"/>
    <cellStyle name="20% - Accent5 11 2" xfId="910" xr:uid="{00000000-0005-0000-0000-000087010000}"/>
    <cellStyle name="20% - Accent5 11 2 2" xfId="911" xr:uid="{00000000-0005-0000-0000-000088010000}"/>
    <cellStyle name="20% - Accent5 11 3" xfId="912" xr:uid="{00000000-0005-0000-0000-000089010000}"/>
    <cellStyle name="20% - Accent5 11 3 2" xfId="913" xr:uid="{00000000-0005-0000-0000-00008A010000}"/>
    <cellStyle name="20% - Accent5 12 2" xfId="914" xr:uid="{00000000-0005-0000-0000-00008B010000}"/>
    <cellStyle name="20% - Accent5 12 2 2" xfId="915" xr:uid="{00000000-0005-0000-0000-00008C010000}"/>
    <cellStyle name="20% - Accent5 12 3" xfId="916" xr:uid="{00000000-0005-0000-0000-00008D010000}"/>
    <cellStyle name="20% - Accent5 12 3 2" xfId="917" xr:uid="{00000000-0005-0000-0000-00008E010000}"/>
    <cellStyle name="20% - Accent5 13 2" xfId="918" xr:uid="{00000000-0005-0000-0000-00008F010000}"/>
    <cellStyle name="20% - Accent5 13 2 2" xfId="919" xr:uid="{00000000-0005-0000-0000-000090010000}"/>
    <cellStyle name="20% - Accent5 13 3" xfId="920" xr:uid="{00000000-0005-0000-0000-000091010000}"/>
    <cellStyle name="20% - Accent5 13 3 2" xfId="921" xr:uid="{00000000-0005-0000-0000-000092010000}"/>
    <cellStyle name="20% - Accent5 14 2" xfId="922" xr:uid="{00000000-0005-0000-0000-000093010000}"/>
    <cellStyle name="20% - Accent5 14 2 2" xfId="923" xr:uid="{00000000-0005-0000-0000-000094010000}"/>
    <cellStyle name="20% - Accent5 14 3" xfId="924" xr:uid="{00000000-0005-0000-0000-000095010000}"/>
    <cellStyle name="20% - Accent5 14 3 2" xfId="925" xr:uid="{00000000-0005-0000-0000-000096010000}"/>
    <cellStyle name="20% - Accent5 15" xfId="926" xr:uid="{00000000-0005-0000-0000-000097010000}"/>
    <cellStyle name="20% - Accent5 15 2" xfId="927" xr:uid="{00000000-0005-0000-0000-000098010000}"/>
    <cellStyle name="20% - Accent5 15 2 2" xfId="928" xr:uid="{00000000-0005-0000-0000-000099010000}"/>
    <cellStyle name="20% - Accent5 15 3" xfId="929" xr:uid="{00000000-0005-0000-0000-00009A010000}"/>
    <cellStyle name="20% - Accent5 15 3 2" xfId="930" xr:uid="{00000000-0005-0000-0000-00009B010000}"/>
    <cellStyle name="20% - Accent5 15 4" xfId="931" xr:uid="{00000000-0005-0000-0000-00009C010000}"/>
    <cellStyle name="20% - Accent5 15 4 2" xfId="932" xr:uid="{00000000-0005-0000-0000-00009D010000}"/>
    <cellStyle name="20% - Accent5 15 5" xfId="933" xr:uid="{00000000-0005-0000-0000-00009E010000}"/>
    <cellStyle name="20% - Accent5 15 5 2" xfId="934" xr:uid="{00000000-0005-0000-0000-00009F010000}"/>
    <cellStyle name="20% - Accent5 15 6" xfId="935" xr:uid="{00000000-0005-0000-0000-0000A0010000}"/>
    <cellStyle name="20% - Accent5 15 6 2" xfId="936" xr:uid="{00000000-0005-0000-0000-0000A1010000}"/>
    <cellStyle name="20% - Accent5 15 7" xfId="937" xr:uid="{00000000-0005-0000-0000-0000A2010000}"/>
    <cellStyle name="20% - Accent5 15 7 2" xfId="938" xr:uid="{00000000-0005-0000-0000-0000A3010000}"/>
    <cellStyle name="20% - Accent5 15 8" xfId="939" xr:uid="{00000000-0005-0000-0000-0000A4010000}"/>
    <cellStyle name="20% - Accent5 15_Capacity" xfId="940" xr:uid="{00000000-0005-0000-0000-0000A5010000}"/>
    <cellStyle name="20% - Accent5 16" xfId="941" xr:uid="{00000000-0005-0000-0000-0000A6010000}"/>
    <cellStyle name="20% - Accent5 16 2" xfId="942" xr:uid="{00000000-0005-0000-0000-0000A7010000}"/>
    <cellStyle name="20% - Accent5 17" xfId="943" xr:uid="{00000000-0005-0000-0000-0000A8010000}"/>
    <cellStyle name="20% - Accent5 17 2" xfId="944" xr:uid="{00000000-0005-0000-0000-0000A9010000}"/>
    <cellStyle name="20% - Accent5 18" xfId="945" xr:uid="{00000000-0005-0000-0000-0000AA010000}"/>
    <cellStyle name="20% - Accent5 18 2" xfId="946" xr:uid="{00000000-0005-0000-0000-0000AB010000}"/>
    <cellStyle name="20% - Accent5 19" xfId="947" xr:uid="{00000000-0005-0000-0000-0000AC010000}"/>
    <cellStyle name="20% - Accent5 19 2" xfId="948" xr:uid="{00000000-0005-0000-0000-0000AD010000}"/>
    <cellStyle name="20% - Accent5 2" xfId="82" xr:uid="{00000000-0005-0000-0000-0000AE010000}"/>
    <cellStyle name="20% - Accent5 2 2" xfId="949" xr:uid="{00000000-0005-0000-0000-0000AF010000}"/>
    <cellStyle name="20% - Accent5 2 2 2" xfId="950" xr:uid="{00000000-0005-0000-0000-0000B0010000}"/>
    <cellStyle name="20% - Accent5 2 3" xfId="951" xr:uid="{00000000-0005-0000-0000-0000B1010000}"/>
    <cellStyle name="20% - Accent5 2 3 2" xfId="952" xr:uid="{00000000-0005-0000-0000-0000B2010000}"/>
    <cellStyle name="20% - Accent5 20" xfId="953" xr:uid="{00000000-0005-0000-0000-0000B3010000}"/>
    <cellStyle name="20% - Accent5 20 2" xfId="954" xr:uid="{00000000-0005-0000-0000-0000B4010000}"/>
    <cellStyle name="20% - Accent5 21" xfId="955" xr:uid="{00000000-0005-0000-0000-0000B5010000}"/>
    <cellStyle name="20% - Accent5 21 2" xfId="956" xr:uid="{00000000-0005-0000-0000-0000B6010000}"/>
    <cellStyle name="20% - Accent5 22" xfId="957" xr:uid="{00000000-0005-0000-0000-0000B7010000}"/>
    <cellStyle name="20% - Accent5 22 2" xfId="958" xr:uid="{00000000-0005-0000-0000-0000B8010000}"/>
    <cellStyle name="20% - Accent5 3" xfId="959" xr:uid="{00000000-0005-0000-0000-0000B9010000}"/>
    <cellStyle name="20% - Accent5 3 2" xfId="960" xr:uid="{00000000-0005-0000-0000-0000BA010000}"/>
    <cellStyle name="20% - Accent5 3 2 2" xfId="961" xr:uid="{00000000-0005-0000-0000-0000BB010000}"/>
    <cellStyle name="20% - Accent5 3 3" xfId="962" xr:uid="{00000000-0005-0000-0000-0000BC010000}"/>
    <cellStyle name="20% - Accent5 3 3 2" xfId="963" xr:uid="{00000000-0005-0000-0000-0000BD010000}"/>
    <cellStyle name="20% - Accent5 4" xfId="964" xr:uid="{00000000-0005-0000-0000-0000BE010000}"/>
    <cellStyle name="20% - Accent5 4 2" xfId="965" xr:uid="{00000000-0005-0000-0000-0000BF010000}"/>
    <cellStyle name="20% - Accent5 4 2 2" xfId="966" xr:uid="{00000000-0005-0000-0000-0000C0010000}"/>
    <cellStyle name="20% - Accent5 4 3" xfId="967" xr:uid="{00000000-0005-0000-0000-0000C1010000}"/>
    <cellStyle name="20% - Accent5 4 3 2" xfId="968" xr:uid="{00000000-0005-0000-0000-0000C2010000}"/>
    <cellStyle name="20% - Accent5 5" xfId="969" xr:uid="{00000000-0005-0000-0000-0000C3010000}"/>
    <cellStyle name="20% - Accent5 5 2" xfId="970" xr:uid="{00000000-0005-0000-0000-0000C4010000}"/>
    <cellStyle name="20% - Accent5 5 2 2" xfId="971" xr:uid="{00000000-0005-0000-0000-0000C5010000}"/>
    <cellStyle name="20% - Accent5 5 3" xfId="972" xr:uid="{00000000-0005-0000-0000-0000C6010000}"/>
    <cellStyle name="20% - Accent5 5 3 2" xfId="973" xr:uid="{00000000-0005-0000-0000-0000C7010000}"/>
    <cellStyle name="20% - Accent5 6" xfId="974" xr:uid="{00000000-0005-0000-0000-0000C8010000}"/>
    <cellStyle name="20% - Accent5 6 2" xfId="975" xr:uid="{00000000-0005-0000-0000-0000C9010000}"/>
    <cellStyle name="20% - Accent5 6 2 2" xfId="976" xr:uid="{00000000-0005-0000-0000-0000CA010000}"/>
    <cellStyle name="20% - Accent5 6 3" xfId="977" xr:uid="{00000000-0005-0000-0000-0000CB010000}"/>
    <cellStyle name="20% - Accent5 6 3 2" xfId="978" xr:uid="{00000000-0005-0000-0000-0000CC010000}"/>
    <cellStyle name="20% - Accent5 7" xfId="979" xr:uid="{00000000-0005-0000-0000-0000CD010000}"/>
    <cellStyle name="20% - Accent5 7 2" xfId="980" xr:uid="{00000000-0005-0000-0000-0000CE010000}"/>
    <cellStyle name="20% - Accent5 7 2 2" xfId="981" xr:uid="{00000000-0005-0000-0000-0000CF010000}"/>
    <cellStyle name="20% - Accent5 7 3" xfId="982" xr:uid="{00000000-0005-0000-0000-0000D0010000}"/>
    <cellStyle name="20% - Accent5 7 3 2" xfId="983" xr:uid="{00000000-0005-0000-0000-0000D1010000}"/>
    <cellStyle name="20% - Accent5 8" xfId="984" xr:uid="{00000000-0005-0000-0000-0000D2010000}"/>
    <cellStyle name="20% - Accent5 8 2" xfId="985" xr:uid="{00000000-0005-0000-0000-0000D3010000}"/>
    <cellStyle name="20% - Accent5 8 2 2" xfId="986" xr:uid="{00000000-0005-0000-0000-0000D4010000}"/>
    <cellStyle name="20% - Accent5 8 3" xfId="987" xr:uid="{00000000-0005-0000-0000-0000D5010000}"/>
    <cellStyle name="20% - Accent5 8 3 2" xfId="988" xr:uid="{00000000-0005-0000-0000-0000D6010000}"/>
    <cellStyle name="20% - Accent5 9" xfId="989" xr:uid="{00000000-0005-0000-0000-0000D7010000}"/>
    <cellStyle name="20% - Accent5 9 2" xfId="990" xr:uid="{00000000-0005-0000-0000-0000D8010000}"/>
    <cellStyle name="20% - Accent5 9 2 2" xfId="991" xr:uid="{00000000-0005-0000-0000-0000D9010000}"/>
    <cellStyle name="20% - Accent5 9 3" xfId="992" xr:uid="{00000000-0005-0000-0000-0000DA010000}"/>
    <cellStyle name="20% - Accent5 9 3 2" xfId="993" xr:uid="{00000000-0005-0000-0000-0000DB010000}"/>
    <cellStyle name="20% - Accent6 10" xfId="994" xr:uid="{00000000-0005-0000-0000-0000DC010000}"/>
    <cellStyle name="20% - Accent6 10 2" xfId="995" xr:uid="{00000000-0005-0000-0000-0000DD010000}"/>
    <cellStyle name="20% - Accent6 10 2 2" xfId="996" xr:uid="{00000000-0005-0000-0000-0000DE010000}"/>
    <cellStyle name="20% - Accent6 10 3" xfId="997" xr:uid="{00000000-0005-0000-0000-0000DF010000}"/>
    <cellStyle name="20% - Accent6 10 3 2" xfId="998" xr:uid="{00000000-0005-0000-0000-0000E0010000}"/>
    <cellStyle name="20% - Accent6 11 2" xfId="999" xr:uid="{00000000-0005-0000-0000-0000E1010000}"/>
    <cellStyle name="20% - Accent6 11 2 2" xfId="1000" xr:uid="{00000000-0005-0000-0000-0000E2010000}"/>
    <cellStyle name="20% - Accent6 11 3" xfId="1001" xr:uid="{00000000-0005-0000-0000-0000E3010000}"/>
    <cellStyle name="20% - Accent6 11 3 2" xfId="1002" xr:uid="{00000000-0005-0000-0000-0000E4010000}"/>
    <cellStyle name="20% - Accent6 12 2" xfId="1003" xr:uid="{00000000-0005-0000-0000-0000E5010000}"/>
    <cellStyle name="20% - Accent6 12 2 2" xfId="1004" xr:uid="{00000000-0005-0000-0000-0000E6010000}"/>
    <cellStyle name="20% - Accent6 12 3" xfId="1005" xr:uid="{00000000-0005-0000-0000-0000E7010000}"/>
    <cellStyle name="20% - Accent6 12 3 2" xfId="1006" xr:uid="{00000000-0005-0000-0000-0000E8010000}"/>
    <cellStyle name="20% - Accent6 13 2" xfId="1007" xr:uid="{00000000-0005-0000-0000-0000E9010000}"/>
    <cellStyle name="20% - Accent6 13 2 2" xfId="1008" xr:uid="{00000000-0005-0000-0000-0000EA010000}"/>
    <cellStyle name="20% - Accent6 13 3" xfId="1009" xr:uid="{00000000-0005-0000-0000-0000EB010000}"/>
    <cellStyle name="20% - Accent6 13 3 2" xfId="1010" xr:uid="{00000000-0005-0000-0000-0000EC010000}"/>
    <cellStyle name="20% - Accent6 14 2" xfId="1011" xr:uid="{00000000-0005-0000-0000-0000ED010000}"/>
    <cellStyle name="20% - Accent6 14 2 2" xfId="1012" xr:uid="{00000000-0005-0000-0000-0000EE010000}"/>
    <cellStyle name="20% - Accent6 14 3" xfId="1013" xr:uid="{00000000-0005-0000-0000-0000EF010000}"/>
    <cellStyle name="20% - Accent6 14 3 2" xfId="1014" xr:uid="{00000000-0005-0000-0000-0000F0010000}"/>
    <cellStyle name="20% - Accent6 15" xfId="1015" xr:uid="{00000000-0005-0000-0000-0000F1010000}"/>
    <cellStyle name="20% - Accent6 15 2" xfId="1016" xr:uid="{00000000-0005-0000-0000-0000F2010000}"/>
    <cellStyle name="20% - Accent6 15 2 2" xfId="1017" xr:uid="{00000000-0005-0000-0000-0000F3010000}"/>
    <cellStyle name="20% - Accent6 15 3" xfId="1018" xr:uid="{00000000-0005-0000-0000-0000F4010000}"/>
    <cellStyle name="20% - Accent6 15 3 2" xfId="1019" xr:uid="{00000000-0005-0000-0000-0000F5010000}"/>
    <cellStyle name="20% - Accent6 15 4" xfId="1020" xr:uid="{00000000-0005-0000-0000-0000F6010000}"/>
    <cellStyle name="20% - Accent6 15 4 2" xfId="1021" xr:uid="{00000000-0005-0000-0000-0000F7010000}"/>
    <cellStyle name="20% - Accent6 15 5" xfId="1022" xr:uid="{00000000-0005-0000-0000-0000F8010000}"/>
    <cellStyle name="20% - Accent6 15 5 2" xfId="1023" xr:uid="{00000000-0005-0000-0000-0000F9010000}"/>
    <cellStyle name="20% - Accent6 15 6" xfId="1024" xr:uid="{00000000-0005-0000-0000-0000FA010000}"/>
    <cellStyle name="20% - Accent6 15 6 2" xfId="1025" xr:uid="{00000000-0005-0000-0000-0000FB010000}"/>
    <cellStyle name="20% - Accent6 15 7" xfId="1026" xr:uid="{00000000-0005-0000-0000-0000FC010000}"/>
    <cellStyle name="20% - Accent6 15 7 2" xfId="1027" xr:uid="{00000000-0005-0000-0000-0000FD010000}"/>
    <cellStyle name="20% - Accent6 15 8" xfId="1028" xr:uid="{00000000-0005-0000-0000-0000FE010000}"/>
    <cellStyle name="20% - Accent6 15_Capacity" xfId="1029" xr:uid="{00000000-0005-0000-0000-0000FF010000}"/>
    <cellStyle name="20% - Accent6 16" xfId="1030" xr:uid="{00000000-0005-0000-0000-000000020000}"/>
    <cellStyle name="20% - Accent6 16 2" xfId="1031" xr:uid="{00000000-0005-0000-0000-000001020000}"/>
    <cellStyle name="20% - Accent6 17" xfId="1032" xr:uid="{00000000-0005-0000-0000-000002020000}"/>
    <cellStyle name="20% - Accent6 17 2" xfId="1033" xr:uid="{00000000-0005-0000-0000-000003020000}"/>
    <cellStyle name="20% - Accent6 18" xfId="1034" xr:uid="{00000000-0005-0000-0000-000004020000}"/>
    <cellStyle name="20% - Accent6 18 2" xfId="1035" xr:uid="{00000000-0005-0000-0000-000005020000}"/>
    <cellStyle name="20% - Accent6 19" xfId="1036" xr:uid="{00000000-0005-0000-0000-000006020000}"/>
    <cellStyle name="20% - Accent6 19 2" xfId="1037" xr:uid="{00000000-0005-0000-0000-000007020000}"/>
    <cellStyle name="20% - Accent6 2" xfId="83" xr:uid="{00000000-0005-0000-0000-000008020000}"/>
    <cellStyle name="20% - Accent6 2 2" xfId="1038" xr:uid="{00000000-0005-0000-0000-000009020000}"/>
    <cellStyle name="20% - Accent6 2 2 2" xfId="1039" xr:uid="{00000000-0005-0000-0000-00000A020000}"/>
    <cellStyle name="20% - Accent6 2 3" xfId="1040" xr:uid="{00000000-0005-0000-0000-00000B020000}"/>
    <cellStyle name="20% - Accent6 2 3 2" xfId="1041" xr:uid="{00000000-0005-0000-0000-00000C020000}"/>
    <cellStyle name="20% - Accent6 20" xfId="1042" xr:uid="{00000000-0005-0000-0000-00000D020000}"/>
    <cellStyle name="20% - Accent6 20 2" xfId="1043" xr:uid="{00000000-0005-0000-0000-00000E020000}"/>
    <cellStyle name="20% - Accent6 21" xfId="1044" xr:uid="{00000000-0005-0000-0000-00000F020000}"/>
    <cellStyle name="20% - Accent6 21 2" xfId="1045" xr:uid="{00000000-0005-0000-0000-000010020000}"/>
    <cellStyle name="20% - Accent6 22" xfId="1046" xr:uid="{00000000-0005-0000-0000-000011020000}"/>
    <cellStyle name="20% - Accent6 22 2" xfId="1047" xr:uid="{00000000-0005-0000-0000-000012020000}"/>
    <cellStyle name="20% - Accent6 3" xfId="1048" xr:uid="{00000000-0005-0000-0000-000013020000}"/>
    <cellStyle name="20% - Accent6 3 2" xfId="1049" xr:uid="{00000000-0005-0000-0000-000014020000}"/>
    <cellStyle name="20% - Accent6 3 2 2" xfId="1050" xr:uid="{00000000-0005-0000-0000-000015020000}"/>
    <cellStyle name="20% - Accent6 3 3" xfId="1051" xr:uid="{00000000-0005-0000-0000-000016020000}"/>
    <cellStyle name="20% - Accent6 3 3 2" xfId="1052" xr:uid="{00000000-0005-0000-0000-000017020000}"/>
    <cellStyle name="20% - Accent6 4" xfId="1053" xr:uid="{00000000-0005-0000-0000-000018020000}"/>
    <cellStyle name="20% - Accent6 4 2" xfId="1054" xr:uid="{00000000-0005-0000-0000-000019020000}"/>
    <cellStyle name="20% - Accent6 4 2 2" xfId="1055" xr:uid="{00000000-0005-0000-0000-00001A020000}"/>
    <cellStyle name="20% - Accent6 4 3" xfId="1056" xr:uid="{00000000-0005-0000-0000-00001B020000}"/>
    <cellStyle name="20% - Accent6 4 3 2" xfId="1057" xr:uid="{00000000-0005-0000-0000-00001C020000}"/>
    <cellStyle name="20% - Accent6 5" xfId="1058" xr:uid="{00000000-0005-0000-0000-00001D020000}"/>
    <cellStyle name="20% - Accent6 5 2" xfId="1059" xr:uid="{00000000-0005-0000-0000-00001E020000}"/>
    <cellStyle name="20% - Accent6 5 2 2" xfId="1060" xr:uid="{00000000-0005-0000-0000-00001F020000}"/>
    <cellStyle name="20% - Accent6 5 3" xfId="1061" xr:uid="{00000000-0005-0000-0000-000020020000}"/>
    <cellStyle name="20% - Accent6 5 3 2" xfId="1062" xr:uid="{00000000-0005-0000-0000-000021020000}"/>
    <cellStyle name="20% - Accent6 6" xfId="1063" xr:uid="{00000000-0005-0000-0000-000022020000}"/>
    <cellStyle name="20% - Accent6 6 2" xfId="1064" xr:uid="{00000000-0005-0000-0000-000023020000}"/>
    <cellStyle name="20% - Accent6 6 2 2" xfId="1065" xr:uid="{00000000-0005-0000-0000-000024020000}"/>
    <cellStyle name="20% - Accent6 6 3" xfId="1066" xr:uid="{00000000-0005-0000-0000-000025020000}"/>
    <cellStyle name="20% - Accent6 6 3 2" xfId="1067" xr:uid="{00000000-0005-0000-0000-000026020000}"/>
    <cellStyle name="20% - Accent6 7" xfId="1068" xr:uid="{00000000-0005-0000-0000-000027020000}"/>
    <cellStyle name="20% - Accent6 7 2" xfId="1069" xr:uid="{00000000-0005-0000-0000-000028020000}"/>
    <cellStyle name="20% - Accent6 7 2 2" xfId="1070" xr:uid="{00000000-0005-0000-0000-000029020000}"/>
    <cellStyle name="20% - Accent6 7 3" xfId="1071" xr:uid="{00000000-0005-0000-0000-00002A020000}"/>
    <cellStyle name="20% - Accent6 7 3 2" xfId="1072" xr:uid="{00000000-0005-0000-0000-00002B020000}"/>
    <cellStyle name="20% - Accent6 8" xfId="1073" xr:uid="{00000000-0005-0000-0000-00002C020000}"/>
    <cellStyle name="20% - Accent6 8 2" xfId="1074" xr:uid="{00000000-0005-0000-0000-00002D020000}"/>
    <cellStyle name="20% - Accent6 8 2 2" xfId="1075" xr:uid="{00000000-0005-0000-0000-00002E020000}"/>
    <cellStyle name="20% - Accent6 8 3" xfId="1076" xr:uid="{00000000-0005-0000-0000-00002F020000}"/>
    <cellStyle name="20% - Accent6 8 3 2" xfId="1077" xr:uid="{00000000-0005-0000-0000-000030020000}"/>
    <cellStyle name="20% - Accent6 9" xfId="1078" xr:uid="{00000000-0005-0000-0000-000031020000}"/>
    <cellStyle name="20% - Accent6 9 2" xfId="1079" xr:uid="{00000000-0005-0000-0000-000032020000}"/>
    <cellStyle name="20% - Accent6 9 2 2" xfId="1080" xr:uid="{00000000-0005-0000-0000-000033020000}"/>
    <cellStyle name="20% - Accent6 9 3" xfId="1081" xr:uid="{00000000-0005-0000-0000-000034020000}"/>
    <cellStyle name="20% - Accent6 9 3 2" xfId="1082" xr:uid="{00000000-0005-0000-0000-000035020000}"/>
    <cellStyle name="40% - Accent1 10 2" xfId="1083" xr:uid="{00000000-0005-0000-0000-000036020000}"/>
    <cellStyle name="40% - Accent1 10 2 2" xfId="1084" xr:uid="{00000000-0005-0000-0000-000037020000}"/>
    <cellStyle name="40% - Accent1 10 3" xfId="1085" xr:uid="{00000000-0005-0000-0000-000038020000}"/>
    <cellStyle name="40% - Accent1 10 3 2" xfId="1086" xr:uid="{00000000-0005-0000-0000-000039020000}"/>
    <cellStyle name="40% - Accent1 11 2" xfId="1087" xr:uid="{00000000-0005-0000-0000-00003A020000}"/>
    <cellStyle name="40% - Accent1 11 2 2" xfId="1088" xr:uid="{00000000-0005-0000-0000-00003B020000}"/>
    <cellStyle name="40% - Accent1 11 3" xfId="1089" xr:uid="{00000000-0005-0000-0000-00003C020000}"/>
    <cellStyle name="40% - Accent1 11 3 2" xfId="1090" xr:uid="{00000000-0005-0000-0000-00003D020000}"/>
    <cellStyle name="40% - Accent1 12 2" xfId="1091" xr:uid="{00000000-0005-0000-0000-00003E020000}"/>
    <cellStyle name="40% - Accent1 12 2 2" xfId="1092" xr:uid="{00000000-0005-0000-0000-00003F020000}"/>
    <cellStyle name="40% - Accent1 12 3" xfId="1093" xr:uid="{00000000-0005-0000-0000-000040020000}"/>
    <cellStyle name="40% - Accent1 12 3 2" xfId="1094" xr:uid="{00000000-0005-0000-0000-000041020000}"/>
    <cellStyle name="40% - Accent1 13 2" xfId="1095" xr:uid="{00000000-0005-0000-0000-000042020000}"/>
    <cellStyle name="40% - Accent1 13 2 2" xfId="1096" xr:uid="{00000000-0005-0000-0000-000043020000}"/>
    <cellStyle name="40% - Accent1 13 3" xfId="1097" xr:uid="{00000000-0005-0000-0000-000044020000}"/>
    <cellStyle name="40% - Accent1 13 3 2" xfId="1098" xr:uid="{00000000-0005-0000-0000-000045020000}"/>
    <cellStyle name="40% - Accent1 14 2" xfId="1099" xr:uid="{00000000-0005-0000-0000-000046020000}"/>
    <cellStyle name="40% - Accent1 14 2 2" xfId="1100" xr:uid="{00000000-0005-0000-0000-000047020000}"/>
    <cellStyle name="40% - Accent1 14 3" xfId="1101" xr:uid="{00000000-0005-0000-0000-000048020000}"/>
    <cellStyle name="40% - Accent1 14 3 2" xfId="1102" xr:uid="{00000000-0005-0000-0000-000049020000}"/>
    <cellStyle name="40% - Accent1 15" xfId="1103" xr:uid="{00000000-0005-0000-0000-00004A020000}"/>
    <cellStyle name="40% - Accent1 15 2" xfId="1104" xr:uid="{00000000-0005-0000-0000-00004B020000}"/>
    <cellStyle name="40% - Accent1 15 2 2" xfId="1105" xr:uid="{00000000-0005-0000-0000-00004C020000}"/>
    <cellStyle name="40% - Accent1 15 3" xfId="1106" xr:uid="{00000000-0005-0000-0000-00004D020000}"/>
    <cellStyle name="40% - Accent1 15 3 2" xfId="1107" xr:uid="{00000000-0005-0000-0000-00004E020000}"/>
    <cellStyle name="40% - Accent1 15 4" xfId="1108" xr:uid="{00000000-0005-0000-0000-00004F020000}"/>
    <cellStyle name="40% - Accent1 15 4 2" xfId="1109" xr:uid="{00000000-0005-0000-0000-000050020000}"/>
    <cellStyle name="40% - Accent1 15 5" xfId="1110" xr:uid="{00000000-0005-0000-0000-000051020000}"/>
    <cellStyle name="40% - Accent1 15 5 2" xfId="1111" xr:uid="{00000000-0005-0000-0000-000052020000}"/>
    <cellStyle name="40% - Accent1 15 6" xfId="1112" xr:uid="{00000000-0005-0000-0000-000053020000}"/>
    <cellStyle name="40% - Accent1 15 6 2" xfId="1113" xr:uid="{00000000-0005-0000-0000-000054020000}"/>
    <cellStyle name="40% - Accent1 15 7" xfId="1114" xr:uid="{00000000-0005-0000-0000-000055020000}"/>
    <cellStyle name="40% - Accent1 15 7 2" xfId="1115" xr:uid="{00000000-0005-0000-0000-000056020000}"/>
    <cellStyle name="40% - Accent1 15 8" xfId="1116" xr:uid="{00000000-0005-0000-0000-000057020000}"/>
    <cellStyle name="40% - Accent1 16" xfId="1117" xr:uid="{00000000-0005-0000-0000-000058020000}"/>
    <cellStyle name="40% - Accent1 16 2" xfId="1118" xr:uid="{00000000-0005-0000-0000-000059020000}"/>
    <cellStyle name="40% - Accent1 17" xfId="1119" xr:uid="{00000000-0005-0000-0000-00005A020000}"/>
    <cellStyle name="40% - Accent1 17 2" xfId="1120" xr:uid="{00000000-0005-0000-0000-00005B020000}"/>
    <cellStyle name="40% - Accent1 18" xfId="1121" xr:uid="{00000000-0005-0000-0000-00005C020000}"/>
    <cellStyle name="40% - Accent1 18 2" xfId="1122" xr:uid="{00000000-0005-0000-0000-00005D020000}"/>
    <cellStyle name="40% - Accent1 19" xfId="1123" xr:uid="{00000000-0005-0000-0000-00005E020000}"/>
    <cellStyle name="40% - Accent1 19 2" xfId="1124" xr:uid="{00000000-0005-0000-0000-00005F020000}"/>
    <cellStyle name="40% - Accent1 2" xfId="84" xr:uid="{00000000-0005-0000-0000-000060020000}"/>
    <cellStyle name="40% - Accent1 2 2" xfId="1125" xr:uid="{00000000-0005-0000-0000-000061020000}"/>
    <cellStyle name="40% - Accent1 2 2 2" xfId="1126" xr:uid="{00000000-0005-0000-0000-000062020000}"/>
    <cellStyle name="40% - Accent1 2 3" xfId="1127" xr:uid="{00000000-0005-0000-0000-000063020000}"/>
    <cellStyle name="40% - Accent1 2 3 2" xfId="1128" xr:uid="{00000000-0005-0000-0000-000064020000}"/>
    <cellStyle name="40% - Accent1 20" xfId="1129" xr:uid="{00000000-0005-0000-0000-000065020000}"/>
    <cellStyle name="40% - Accent1 20 2" xfId="1130" xr:uid="{00000000-0005-0000-0000-000066020000}"/>
    <cellStyle name="40% - Accent1 21" xfId="1131" xr:uid="{00000000-0005-0000-0000-000067020000}"/>
    <cellStyle name="40% - Accent1 21 2" xfId="1132" xr:uid="{00000000-0005-0000-0000-000068020000}"/>
    <cellStyle name="40% - Accent1 22" xfId="1133" xr:uid="{00000000-0005-0000-0000-000069020000}"/>
    <cellStyle name="40% - Accent1 22 2" xfId="1134" xr:uid="{00000000-0005-0000-0000-00006A020000}"/>
    <cellStyle name="40% - Accent1 3" xfId="1135" xr:uid="{00000000-0005-0000-0000-00006B020000}"/>
    <cellStyle name="40% - Accent1 3 2" xfId="1136" xr:uid="{00000000-0005-0000-0000-00006C020000}"/>
    <cellStyle name="40% - Accent1 3 2 2" xfId="1137" xr:uid="{00000000-0005-0000-0000-00006D020000}"/>
    <cellStyle name="40% - Accent1 3 3" xfId="1138" xr:uid="{00000000-0005-0000-0000-00006E020000}"/>
    <cellStyle name="40% - Accent1 3 3 2" xfId="1139" xr:uid="{00000000-0005-0000-0000-00006F020000}"/>
    <cellStyle name="40% - Accent1 4 2" xfId="1140" xr:uid="{00000000-0005-0000-0000-000070020000}"/>
    <cellStyle name="40% - Accent1 4 2 2" xfId="1141" xr:uid="{00000000-0005-0000-0000-000071020000}"/>
    <cellStyle name="40% - Accent1 4 3" xfId="1142" xr:uid="{00000000-0005-0000-0000-000072020000}"/>
    <cellStyle name="40% - Accent1 4 3 2" xfId="1143" xr:uid="{00000000-0005-0000-0000-000073020000}"/>
    <cellStyle name="40% - Accent1 5 2" xfId="1144" xr:uid="{00000000-0005-0000-0000-000074020000}"/>
    <cellStyle name="40% - Accent1 5 2 2" xfId="1145" xr:uid="{00000000-0005-0000-0000-000075020000}"/>
    <cellStyle name="40% - Accent1 5 3" xfId="1146" xr:uid="{00000000-0005-0000-0000-000076020000}"/>
    <cellStyle name="40% - Accent1 5 3 2" xfId="1147" xr:uid="{00000000-0005-0000-0000-000077020000}"/>
    <cellStyle name="40% - Accent1 6 2" xfId="1148" xr:uid="{00000000-0005-0000-0000-000078020000}"/>
    <cellStyle name="40% - Accent1 6 2 2" xfId="1149" xr:uid="{00000000-0005-0000-0000-000079020000}"/>
    <cellStyle name="40% - Accent1 6 3" xfId="1150" xr:uid="{00000000-0005-0000-0000-00007A020000}"/>
    <cellStyle name="40% - Accent1 6 3 2" xfId="1151" xr:uid="{00000000-0005-0000-0000-00007B020000}"/>
    <cellStyle name="40% - Accent1 7 2" xfId="1152" xr:uid="{00000000-0005-0000-0000-00007C020000}"/>
    <cellStyle name="40% - Accent1 7 2 2" xfId="1153" xr:uid="{00000000-0005-0000-0000-00007D020000}"/>
    <cellStyle name="40% - Accent1 7 3" xfId="1154" xr:uid="{00000000-0005-0000-0000-00007E020000}"/>
    <cellStyle name="40% - Accent1 7 3 2" xfId="1155" xr:uid="{00000000-0005-0000-0000-00007F020000}"/>
    <cellStyle name="40% - Accent1 8 2" xfId="1156" xr:uid="{00000000-0005-0000-0000-000080020000}"/>
    <cellStyle name="40% - Accent1 8 2 2" xfId="1157" xr:uid="{00000000-0005-0000-0000-000081020000}"/>
    <cellStyle name="40% - Accent1 8 3" xfId="1158" xr:uid="{00000000-0005-0000-0000-000082020000}"/>
    <cellStyle name="40% - Accent1 8 3 2" xfId="1159" xr:uid="{00000000-0005-0000-0000-000083020000}"/>
    <cellStyle name="40% - Accent1 9 2" xfId="1160" xr:uid="{00000000-0005-0000-0000-000084020000}"/>
    <cellStyle name="40% - Accent1 9 2 2" xfId="1161" xr:uid="{00000000-0005-0000-0000-000085020000}"/>
    <cellStyle name="40% - Accent1 9 3" xfId="1162" xr:uid="{00000000-0005-0000-0000-000086020000}"/>
    <cellStyle name="40% - Accent1 9 3 2" xfId="1163" xr:uid="{00000000-0005-0000-0000-000087020000}"/>
    <cellStyle name="40% - Accent2 10 2" xfId="1164" xr:uid="{00000000-0005-0000-0000-000088020000}"/>
    <cellStyle name="40% - Accent2 10 2 2" xfId="1165" xr:uid="{00000000-0005-0000-0000-000089020000}"/>
    <cellStyle name="40% - Accent2 10 3" xfId="1166" xr:uid="{00000000-0005-0000-0000-00008A020000}"/>
    <cellStyle name="40% - Accent2 10 3 2" xfId="1167" xr:uid="{00000000-0005-0000-0000-00008B020000}"/>
    <cellStyle name="40% - Accent2 11 2" xfId="1168" xr:uid="{00000000-0005-0000-0000-00008C020000}"/>
    <cellStyle name="40% - Accent2 11 2 2" xfId="1169" xr:uid="{00000000-0005-0000-0000-00008D020000}"/>
    <cellStyle name="40% - Accent2 11 3" xfId="1170" xr:uid="{00000000-0005-0000-0000-00008E020000}"/>
    <cellStyle name="40% - Accent2 11 3 2" xfId="1171" xr:uid="{00000000-0005-0000-0000-00008F020000}"/>
    <cellStyle name="40% - Accent2 12 2" xfId="1172" xr:uid="{00000000-0005-0000-0000-000090020000}"/>
    <cellStyle name="40% - Accent2 12 2 2" xfId="1173" xr:uid="{00000000-0005-0000-0000-000091020000}"/>
    <cellStyle name="40% - Accent2 12 3" xfId="1174" xr:uid="{00000000-0005-0000-0000-000092020000}"/>
    <cellStyle name="40% - Accent2 12 3 2" xfId="1175" xr:uid="{00000000-0005-0000-0000-000093020000}"/>
    <cellStyle name="40% - Accent2 13 2" xfId="1176" xr:uid="{00000000-0005-0000-0000-000094020000}"/>
    <cellStyle name="40% - Accent2 13 2 2" xfId="1177" xr:uid="{00000000-0005-0000-0000-000095020000}"/>
    <cellStyle name="40% - Accent2 13 3" xfId="1178" xr:uid="{00000000-0005-0000-0000-000096020000}"/>
    <cellStyle name="40% - Accent2 13 3 2" xfId="1179" xr:uid="{00000000-0005-0000-0000-000097020000}"/>
    <cellStyle name="40% - Accent2 14 2" xfId="1180" xr:uid="{00000000-0005-0000-0000-000098020000}"/>
    <cellStyle name="40% - Accent2 14 2 2" xfId="1181" xr:uid="{00000000-0005-0000-0000-000099020000}"/>
    <cellStyle name="40% - Accent2 14 3" xfId="1182" xr:uid="{00000000-0005-0000-0000-00009A020000}"/>
    <cellStyle name="40% - Accent2 14 3 2" xfId="1183" xr:uid="{00000000-0005-0000-0000-00009B020000}"/>
    <cellStyle name="40% - Accent2 15" xfId="1184" xr:uid="{00000000-0005-0000-0000-00009C020000}"/>
    <cellStyle name="40% - Accent2 15 2" xfId="1185" xr:uid="{00000000-0005-0000-0000-00009D020000}"/>
    <cellStyle name="40% - Accent2 15 2 2" xfId="1186" xr:uid="{00000000-0005-0000-0000-00009E020000}"/>
    <cellStyle name="40% - Accent2 15 3" xfId="1187" xr:uid="{00000000-0005-0000-0000-00009F020000}"/>
    <cellStyle name="40% - Accent2 15 3 2" xfId="1188" xr:uid="{00000000-0005-0000-0000-0000A0020000}"/>
    <cellStyle name="40% - Accent2 15 4" xfId="1189" xr:uid="{00000000-0005-0000-0000-0000A1020000}"/>
    <cellStyle name="40% - Accent2 15 4 2" xfId="1190" xr:uid="{00000000-0005-0000-0000-0000A2020000}"/>
    <cellStyle name="40% - Accent2 15 5" xfId="1191" xr:uid="{00000000-0005-0000-0000-0000A3020000}"/>
    <cellStyle name="40% - Accent2 15 5 2" xfId="1192" xr:uid="{00000000-0005-0000-0000-0000A4020000}"/>
    <cellStyle name="40% - Accent2 15 6" xfId="1193" xr:uid="{00000000-0005-0000-0000-0000A5020000}"/>
    <cellStyle name="40% - Accent2 15 6 2" xfId="1194" xr:uid="{00000000-0005-0000-0000-0000A6020000}"/>
    <cellStyle name="40% - Accent2 15 7" xfId="1195" xr:uid="{00000000-0005-0000-0000-0000A7020000}"/>
    <cellStyle name="40% - Accent2 15 7 2" xfId="1196" xr:uid="{00000000-0005-0000-0000-0000A8020000}"/>
    <cellStyle name="40% - Accent2 15 8" xfId="1197" xr:uid="{00000000-0005-0000-0000-0000A9020000}"/>
    <cellStyle name="40% - Accent2 16" xfId="1198" xr:uid="{00000000-0005-0000-0000-0000AA020000}"/>
    <cellStyle name="40% - Accent2 16 2" xfId="1199" xr:uid="{00000000-0005-0000-0000-0000AB020000}"/>
    <cellStyle name="40% - Accent2 17" xfId="1200" xr:uid="{00000000-0005-0000-0000-0000AC020000}"/>
    <cellStyle name="40% - Accent2 17 2" xfId="1201" xr:uid="{00000000-0005-0000-0000-0000AD020000}"/>
    <cellStyle name="40% - Accent2 18" xfId="1202" xr:uid="{00000000-0005-0000-0000-0000AE020000}"/>
    <cellStyle name="40% - Accent2 18 2" xfId="1203" xr:uid="{00000000-0005-0000-0000-0000AF020000}"/>
    <cellStyle name="40% - Accent2 19" xfId="1204" xr:uid="{00000000-0005-0000-0000-0000B0020000}"/>
    <cellStyle name="40% - Accent2 19 2" xfId="1205" xr:uid="{00000000-0005-0000-0000-0000B1020000}"/>
    <cellStyle name="40% - Accent2 2" xfId="85" xr:uid="{00000000-0005-0000-0000-0000B2020000}"/>
    <cellStyle name="40% - Accent2 2 2" xfId="1206" xr:uid="{00000000-0005-0000-0000-0000B3020000}"/>
    <cellStyle name="40% - Accent2 2 2 2" xfId="1207" xr:uid="{00000000-0005-0000-0000-0000B4020000}"/>
    <cellStyle name="40% - Accent2 2 3" xfId="1208" xr:uid="{00000000-0005-0000-0000-0000B5020000}"/>
    <cellStyle name="40% - Accent2 2 3 2" xfId="1209" xr:uid="{00000000-0005-0000-0000-0000B6020000}"/>
    <cellStyle name="40% - Accent2 20" xfId="1210" xr:uid="{00000000-0005-0000-0000-0000B7020000}"/>
    <cellStyle name="40% - Accent2 20 2" xfId="1211" xr:uid="{00000000-0005-0000-0000-0000B8020000}"/>
    <cellStyle name="40% - Accent2 21" xfId="1212" xr:uid="{00000000-0005-0000-0000-0000B9020000}"/>
    <cellStyle name="40% - Accent2 21 2" xfId="1213" xr:uid="{00000000-0005-0000-0000-0000BA020000}"/>
    <cellStyle name="40% - Accent2 22" xfId="1214" xr:uid="{00000000-0005-0000-0000-0000BB020000}"/>
    <cellStyle name="40% - Accent2 22 2" xfId="1215" xr:uid="{00000000-0005-0000-0000-0000BC020000}"/>
    <cellStyle name="40% - Accent2 3 2" xfId="1216" xr:uid="{00000000-0005-0000-0000-0000BD020000}"/>
    <cellStyle name="40% - Accent2 3 2 2" xfId="1217" xr:uid="{00000000-0005-0000-0000-0000BE020000}"/>
    <cellStyle name="40% - Accent2 3 3" xfId="1218" xr:uid="{00000000-0005-0000-0000-0000BF020000}"/>
    <cellStyle name="40% - Accent2 3 3 2" xfId="1219" xr:uid="{00000000-0005-0000-0000-0000C0020000}"/>
    <cellStyle name="40% - Accent2 4 2" xfId="1220" xr:uid="{00000000-0005-0000-0000-0000C1020000}"/>
    <cellStyle name="40% - Accent2 4 2 2" xfId="1221" xr:uid="{00000000-0005-0000-0000-0000C2020000}"/>
    <cellStyle name="40% - Accent2 4 3" xfId="1222" xr:uid="{00000000-0005-0000-0000-0000C3020000}"/>
    <cellStyle name="40% - Accent2 4 3 2" xfId="1223" xr:uid="{00000000-0005-0000-0000-0000C4020000}"/>
    <cellStyle name="40% - Accent2 5 2" xfId="1224" xr:uid="{00000000-0005-0000-0000-0000C5020000}"/>
    <cellStyle name="40% - Accent2 5 2 2" xfId="1225" xr:uid="{00000000-0005-0000-0000-0000C6020000}"/>
    <cellStyle name="40% - Accent2 5 3" xfId="1226" xr:uid="{00000000-0005-0000-0000-0000C7020000}"/>
    <cellStyle name="40% - Accent2 5 3 2" xfId="1227" xr:uid="{00000000-0005-0000-0000-0000C8020000}"/>
    <cellStyle name="40% - Accent2 6 2" xfId="1228" xr:uid="{00000000-0005-0000-0000-0000C9020000}"/>
    <cellStyle name="40% - Accent2 6 2 2" xfId="1229" xr:uid="{00000000-0005-0000-0000-0000CA020000}"/>
    <cellStyle name="40% - Accent2 6 3" xfId="1230" xr:uid="{00000000-0005-0000-0000-0000CB020000}"/>
    <cellStyle name="40% - Accent2 6 3 2" xfId="1231" xr:uid="{00000000-0005-0000-0000-0000CC020000}"/>
    <cellStyle name="40% - Accent2 7 2" xfId="1232" xr:uid="{00000000-0005-0000-0000-0000CD020000}"/>
    <cellStyle name="40% - Accent2 7 2 2" xfId="1233" xr:uid="{00000000-0005-0000-0000-0000CE020000}"/>
    <cellStyle name="40% - Accent2 7 3" xfId="1234" xr:uid="{00000000-0005-0000-0000-0000CF020000}"/>
    <cellStyle name="40% - Accent2 7 3 2" xfId="1235" xr:uid="{00000000-0005-0000-0000-0000D0020000}"/>
    <cellStyle name="40% - Accent2 8 2" xfId="1236" xr:uid="{00000000-0005-0000-0000-0000D1020000}"/>
    <cellStyle name="40% - Accent2 8 2 2" xfId="1237" xr:uid="{00000000-0005-0000-0000-0000D2020000}"/>
    <cellStyle name="40% - Accent2 8 3" xfId="1238" xr:uid="{00000000-0005-0000-0000-0000D3020000}"/>
    <cellStyle name="40% - Accent2 8 3 2" xfId="1239" xr:uid="{00000000-0005-0000-0000-0000D4020000}"/>
    <cellStyle name="40% - Accent2 9 2" xfId="1240" xr:uid="{00000000-0005-0000-0000-0000D5020000}"/>
    <cellStyle name="40% - Accent2 9 2 2" xfId="1241" xr:uid="{00000000-0005-0000-0000-0000D6020000}"/>
    <cellStyle name="40% - Accent2 9 3" xfId="1242" xr:uid="{00000000-0005-0000-0000-0000D7020000}"/>
    <cellStyle name="40% - Accent2 9 3 2" xfId="1243" xr:uid="{00000000-0005-0000-0000-0000D8020000}"/>
    <cellStyle name="40% - Accent3 10 2" xfId="1244" xr:uid="{00000000-0005-0000-0000-0000D9020000}"/>
    <cellStyle name="40% - Accent3 10 2 2" xfId="1245" xr:uid="{00000000-0005-0000-0000-0000DA020000}"/>
    <cellStyle name="40% - Accent3 10 3" xfId="1246" xr:uid="{00000000-0005-0000-0000-0000DB020000}"/>
    <cellStyle name="40% - Accent3 10 3 2" xfId="1247" xr:uid="{00000000-0005-0000-0000-0000DC020000}"/>
    <cellStyle name="40% - Accent3 11 2" xfId="1248" xr:uid="{00000000-0005-0000-0000-0000DD020000}"/>
    <cellStyle name="40% - Accent3 11 2 2" xfId="1249" xr:uid="{00000000-0005-0000-0000-0000DE020000}"/>
    <cellStyle name="40% - Accent3 11 3" xfId="1250" xr:uid="{00000000-0005-0000-0000-0000DF020000}"/>
    <cellStyle name="40% - Accent3 11 3 2" xfId="1251" xr:uid="{00000000-0005-0000-0000-0000E0020000}"/>
    <cellStyle name="40% - Accent3 12 2" xfId="1252" xr:uid="{00000000-0005-0000-0000-0000E1020000}"/>
    <cellStyle name="40% - Accent3 12 2 2" xfId="1253" xr:uid="{00000000-0005-0000-0000-0000E2020000}"/>
    <cellStyle name="40% - Accent3 12 3" xfId="1254" xr:uid="{00000000-0005-0000-0000-0000E3020000}"/>
    <cellStyle name="40% - Accent3 12 3 2" xfId="1255" xr:uid="{00000000-0005-0000-0000-0000E4020000}"/>
    <cellStyle name="40% - Accent3 13 2" xfId="1256" xr:uid="{00000000-0005-0000-0000-0000E5020000}"/>
    <cellStyle name="40% - Accent3 13 2 2" xfId="1257" xr:uid="{00000000-0005-0000-0000-0000E6020000}"/>
    <cellStyle name="40% - Accent3 13 3" xfId="1258" xr:uid="{00000000-0005-0000-0000-0000E7020000}"/>
    <cellStyle name="40% - Accent3 13 3 2" xfId="1259" xr:uid="{00000000-0005-0000-0000-0000E8020000}"/>
    <cellStyle name="40% - Accent3 14 2" xfId="1260" xr:uid="{00000000-0005-0000-0000-0000E9020000}"/>
    <cellStyle name="40% - Accent3 14 2 2" xfId="1261" xr:uid="{00000000-0005-0000-0000-0000EA020000}"/>
    <cellStyle name="40% - Accent3 14 3" xfId="1262" xr:uid="{00000000-0005-0000-0000-0000EB020000}"/>
    <cellStyle name="40% - Accent3 14 3 2" xfId="1263" xr:uid="{00000000-0005-0000-0000-0000EC020000}"/>
    <cellStyle name="40% - Accent3 15" xfId="1264" xr:uid="{00000000-0005-0000-0000-0000ED020000}"/>
    <cellStyle name="40% - Accent3 15 2" xfId="1265" xr:uid="{00000000-0005-0000-0000-0000EE020000}"/>
    <cellStyle name="40% - Accent3 15 2 2" xfId="1266" xr:uid="{00000000-0005-0000-0000-0000EF020000}"/>
    <cellStyle name="40% - Accent3 15 3" xfId="1267" xr:uid="{00000000-0005-0000-0000-0000F0020000}"/>
    <cellStyle name="40% - Accent3 15 3 2" xfId="1268" xr:uid="{00000000-0005-0000-0000-0000F1020000}"/>
    <cellStyle name="40% - Accent3 15 4" xfId="1269" xr:uid="{00000000-0005-0000-0000-0000F2020000}"/>
    <cellStyle name="40% - Accent3 15 4 2" xfId="1270" xr:uid="{00000000-0005-0000-0000-0000F3020000}"/>
    <cellStyle name="40% - Accent3 15 5" xfId="1271" xr:uid="{00000000-0005-0000-0000-0000F4020000}"/>
    <cellStyle name="40% - Accent3 15 5 2" xfId="1272" xr:uid="{00000000-0005-0000-0000-0000F5020000}"/>
    <cellStyle name="40% - Accent3 15 6" xfId="1273" xr:uid="{00000000-0005-0000-0000-0000F6020000}"/>
    <cellStyle name="40% - Accent3 15 6 2" xfId="1274" xr:uid="{00000000-0005-0000-0000-0000F7020000}"/>
    <cellStyle name="40% - Accent3 15 7" xfId="1275" xr:uid="{00000000-0005-0000-0000-0000F8020000}"/>
    <cellStyle name="40% - Accent3 15 7 2" xfId="1276" xr:uid="{00000000-0005-0000-0000-0000F9020000}"/>
    <cellStyle name="40% - Accent3 15 8" xfId="1277" xr:uid="{00000000-0005-0000-0000-0000FA020000}"/>
    <cellStyle name="40% - Accent3 16" xfId="1278" xr:uid="{00000000-0005-0000-0000-0000FB020000}"/>
    <cellStyle name="40% - Accent3 16 2" xfId="1279" xr:uid="{00000000-0005-0000-0000-0000FC020000}"/>
    <cellStyle name="40% - Accent3 17" xfId="1280" xr:uid="{00000000-0005-0000-0000-0000FD020000}"/>
    <cellStyle name="40% - Accent3 17 2" xfId="1281" xr:uid="{00000000-0005-0000-0000-0000FE020000}"/>
    <cellStyle name="40% - Accent3 18" xfId="1282" xr:uid="{00000000-0005-0000-0000-0000FF020000}"/>
    <cellStyle name="40% - Accent3 18 2" xfId="1283" xr:uid="{00000000-0005-0000-0000-000000030000}"/>
    <cellStyle name="40% - Accent3 19" xfId="1284" xr:uid="{00000000-0005-0000-0000-000001030000}"/>
    <cellStyle name="40% - Accent3 19 2" xfId="1285" xr:uid="{00000000-0005-0000-0000-000002030000}"/>
    <cellStyle name="40% - Accent3 2" xfId="86" xr:uid="{00000000-0005-0000-0000-000003030000}"/>
    <cellStyle name="40% - Accent3 2 2" xfId="1286" xr:uid="{00000000-0005-0000-0000-000004030000}"/>
    <cellStyle name="40% - Accent3 2 2 2" xfId="1287" xr:uid="{00000000-0005-0000-0000-000005030000}"/>
    <cellStyle name="40% - Accent3 2 3" xfId="1288" xr:uid="{00000000-0005-0000-0000-000006030000}"/>
    <cellStyle name="40% - Accent3 2 3 2" xfId="1289" xr:uid="{00000000-0005-0000-0000-000007030000}"/>
    <cellStyle name="40% - Accent3 20" xfId="1290" xr:uid="{00000000-0005-0000-0000-000008030000}"/>
    <cellStyle name="40% - Accent3 20 2" xfId="1291" xr:uid="{00000000-0005-0000-0000-000009030000}"/>
    <cellStyle name="40% - Accent3 21" xfId="1292" xr:uid="{00000000-0005-0000-0000-00000A030000}"/>
    <cellStyle name="40% - Accent3 21 2" xfId="1293" xr:uid="{00000000-0005-0000-0000-00000B030000}"/>
    <cellStyle name="40% - Accent3 22" xfId="1294" xr:uid="{00000000-0005-0000-0000-00000C030000}"/>
    <cellStyle name="40% - Accent3 22 2" xfId="1295" xr:uid="{00000000-0005-0000-0000-00000D030000}"/>
    <cellStyle name="40% - Accent3 3" xfId="1296" xr:uid="{00000000-0005-0000-0000-00000E030000}"/>
    <cellStyle name="40% - Accent3 3 2" xfId="1297" xr:uid="{00000000-0005-0000-0000-00000F030000}"/>
    <cellStyle name="40% - Accent3 3 2 2" xfId="1298" xr:uid="{00000000-0005-0000-0000-000010030000}"/>
    <cellStyle name="40% - Accent3 3 3" xfId="1299" xr:uid="{00000000-0005-0000-0000-000011030000}"/>
    <cellStyle name="40% - Accent3 3 3 2" xfId="1300" xr:uid="{00000000-0005-0000-0000-000012030000}"/>
    <cellStyle name="40% - Accent3 4 2" xfId="1301" xr:uid="{00000000-0005-0000-0000-000013030000}"/>
    <cellStyle name="40% - Accent3 4 2 2" xfId="1302" xr:uid="{00000000-0005-0000-0000-000014030000}"/>
    <cellStyle name="40% - Accent3 4 3" xfId="1303" xr:uid="{00000000-0005-0000-0000-000015030000}"/>
    <cellStyle name="40% - Accent3 4 3 2" xfId="1304" xr:uid="{00000000-0005-0000-0000-000016030000}"/>
    <cellStyle name="40% - Accent3 5 2" xfId="1305" xr:uid="{00000000-0005-0000-0000-000017030000}"/>
    <cellStyle name="40% - Accent3 5 2 2" xfId="1306" xr:uid="{00000000-0005-0000-0000-000018030000}"/>
    <cellStyle name="40% - Accent3 5 3" xfId="1307" xr:uid="{00000000-0005-0000-0000-000019030000}"/>
    <cellStyle name="40% - Accent3 5 3 2" xfId="1308" xr:uid="{00000000-0005-0000-0000-00001A030000}"/>
    <cellStyle name="40% - Accent3 6 2" xfId="1309" xr:uid="{00000000-0005-0000-0000-00001B030000}"/>
    <cellStyle name="40% - Accent3 6 2 2" xfId="1310" xr:uid="{00000000-0005-0000-0000-00001C030000}"/>
    <cellStyle name="40% - Accent3 6 3" xfId="1311" xr:uid="{00000000-0005-0000-0000-00001D030000}"/>
    <cellStyle name="40% - Accent3 6 3 2" xfId="1312" xr:uid="{00000000-0005-0000-0000-00001E030000}"/>
    <cellStyle name="40% - Accent3 7 2" xfId="1313" xr:uid="{00000000-0005-0000-0000-00001F030000}"/>
    <cellStyle name="40% - Accent3 7 2 2" xfId="1314" xr:uid="{00000000-0005-0000-0000-000020030000}"/>
    <cellStyle name="40% - Accent3 7 3" xfId="1315" xr:uid="{00000000-0005-0000-0000-000021030000}"/>
    <cellStyle name="40% - Accent3 7 3 2" xfId="1316" xr:uid="{00000000-0005-0000-0000-000022030000}"/>
    <cellStyle name="40% - Accent3 8 2" xfId="1317" xr:uid="{00000000-0005-0000-0000-000023030000}"/>
    <cellStyle name="40% - Accent3 8 2 2" xfId="1318" xr:uid="{00000000-0005-0000-0000-000024030000}"/>
    <cellStyle name="40% - Accent3 8 3" xfId="1319" xr:uid="{00000000-0005-0000-0000-000025030000}"/>
    <cellStyle name="40% - Accent3 8 3 2" xfId="1320" xr:uid="{00000000-0005-0000-0000-000026030000}"/>
    <cellStyle name="40% - Accent3 9 2" xfId="1321" xr:uid="{00000000-0005-0000-0000-000027030000}"/>
    <cellStyle name="40% - Accent3 9 2 2" xfId="1322" xr:uid="{00000000-0005-0000-0000-000028030000}"/>
    <cellStyle name="40% - Accent3 9 3" xfId="1323" xr:uid="{00000000-0005-0000-0000-000029030000}"/>
    <cellStyle name="40% - Accent3 9 3 2" xfId="1324" xr:uid="{00000000-0005-0000-0000-00002A030000}"/>
    <cellStyle name="40% - Accent4 10 2" xfId="1325" xr:uid="{00000000-0005-0000-0000-00002B030000}"/>
    <cellStyle name="40% - Accent4 10 2 2" xfId="1326" xr:uid="{00000000-0005-0000-0000-00002C030000}"/>
    <cellStyle name="40% - Accent4 10 3" xfId="1327" xr:uid="{00000000-0005-0000-0000-00002D030000}"/>
    <cellStyle name="40% - Accent4 10 3 2" xfId="1328" xr:uid="{00000000-0005-0000-0000-00002E030000}"/>
    <cellStyle name="40% - Accent4 11 2" xfId="1329" xr:uid="{00000000-0005-0000-0000-00002F030000}"/>
    <cellStyle name="40% - Accent4 11 2 2" xfId="1330" xr:uid="{00000000-0005-0000-0000-000030030000}"/>
    <cellStyle name="40% - Accent4 11 3" xfId="1331" xr:uid="{00000000-0005-0000-0000-000031030000}"/>
    <cellStyle name="40% - Accent4 11 3 2" xfId="1332" xr:uid="{00000000-0005-0000-0000-000032030000}"/>
    <cellStyle name="40% - Accent4 12 2" xfId="1333" xr:uid="{00000000-0005-0000-0000-000033030000}"/>
    <cellStyle name="40% - Accent4 12 2 2" xfId="1334" xr:uid="{00000000-0005-0000-0000-000034030000}"/>
    <cellStyle name="40% - Accent4 12 3" xfId="1335" xr:uid="{00000000-0005-0000-0000-000035030000}"/>
    <cellStyle name="40% - Accent4 12 3 2" xfId="1336" xr:uid="{00000000-0005-0000-0000-000036030000}"/>
    <cellStyle name="40% - Accent4 13 2" xfId="1337" xr:uid="{00000000-0005-0000-0000-000037030000}"/>
    <cellStyle name="40% - Accent4 13 2 2" xfId="1338" xr:uid="{00000000-0005-0000-0000-000038030000}"/>
    <cellStyle name="40% - Accent4 13 3" xfId="1339" xr:uid="{00000000-0005-0000-0000-000039030000}"/>
    <cellStyle name="40% - Accent4 13 3 2" xfId="1340" xr:uid="{00000000-0005-0000-0000-00003A030000}"/>
    <cellStyle name="40% - Accent4 14 2" xfId="1341" xr:uid="{00000000-0005-0000-0000-00003B030000}"/>
    <cellStyle name="40% - Accent4 14 2 2" xfId="1342" xr:uid="{00000000-0005-0000-0000-00003C030000}"/>
    <cellStyle name="40% - Accent4 14 3" xfId="1343" xr:uid="{00000000-0005-0000-0000-00003D030000}"/>
    <cellStyle name="40% - Accent4 14 3 2" xfId="1344" xr:uid="{00000000-0005-0000-0000-00003E030000}"/>
    <cellStyle name="40% - Accent4 15" xfId="1345" xr:uid="{00000000-0005-0000-0000-00003F030000}"/>
    <cellStyle name="40% - Accent4 15 2" xfId="1346" xr:uid="{00000000-0005-0000-0000-000040030000}"/>
    <cellStyle name="40% - Accent4 15 2 2" xfId="1347" xr:uid="{00000000-0005-0000-0000-000041030000}"/>
    <cellStyle name="40% - Accent4 15 3" xfId="1348" xr:uid="{00000000-0005-0000-0000-000042030000}"/>
    <cellStyle name="40% - Accent4 15 3 2" xfId="1349" xr:uid="{00000000-0005-0000-0000-000043030000}"/>
    <cellStyle name="40% - Accent4 15 4" xfId="1350" xr:uid="{00000000-0005-0000-0000-000044030000}"/>
    <cellStyle name="40% - Accent4 15 4 2" xfId="1351" xr:uid="{00000000-0005-0000-0000-000045030000}"/>
    <cellStyle name="40% - Accent4 15 5" xfId="1352" xr:uid="{00000000-0005-0000-0000-000046030000}"/>
    <cellStyle name="40% - Accent4 15 5 2" xfId="1353" xr:uid="{00000000-0005-0000-0000-000047030000}"/>
    <cellStyle name="40% - Accent4 15 6" xfId="1354" xr:uid="{00000000-0005-0000-0000-000048030000}"/>
    <cellStyle name="40% - Accent4 15 6 2" xfId="1355" xr:uid="{00000000-0005-0000-0000-000049030000}"/>
    <cellStyle name="40% - Accent4 15 7" xfId="1356" xr:uid="{00000000-0005-0000-0000-00004A030000}"/>
    <cellStyle name="40% - Accent4 15 7 2" xfId="1357" xr:uid="{00000000-0005-0000-0000-00004B030000}"/>
    <cellStyle name="40% - Accent4 15 8" xfId="1358" xr:uid="{00000000-0005-0000-0000-00004C030000}"/>
    <cellStyle name="40% - Accent4 16" xfId="1359" xr:uid="{00000000-0005-0000-0000-00004D030000}"/>
    <cellStyle name="40% - Accent4 16 2" xfId="1360" xr:uid="{00000000-0005-0000-0000-00004E030000}"/>
    <cellStyle name="40% - Accent4 17" xfId="1361" xr:uid="{00000000-0005-0000-0000-00004F030000}"/>
    <cellStyle name="40% - Accent4 17 2" xfId="1362" xr:uid="{00000000-0005-0000-0000-000050030000}"/>
    <cellStyle name="40% - Accent4 18" xfId="1363" xr:uid="{00000000-0005-0000-0000-000051030000}"/>
    <cellStyle name="40% - Accent4 18 2" xfId="1364" xr:uid="{00000000-0005-0000-0000-000052030000}"/>
    <cellStyle name="40% - Accent4 19" xfId="1365" xr:uid="{00000000-0005-0000-0000-000053030000}"/>
    <cellStyle name="40% - Accent4 19 2" xfId="1366" xr:uid="{00000000-0005-0000-0000-000054030000}"/>
    <cellStyle name="40% - Accent4 2" xfId="87" xr:uid="{00000000-0005-0000-0000-000055030000}"/>
    <cellStyle name="40% - Accent4 2 2" xfId="1367" xr:uid="{00000000-0005-0000-0000-000056030000}"/>
    <cellStyle name="40% - Accent4 2 2 2" xfId="1368" xr:uid="{00000000-0005-0000-0000-000057030000}"/>
    <cellStyle name="40% - Accent4 2 3" xfId="1369" xr:uid="{00000000-0005-0000-0000-000058030000}"/>
    <cellStyle name="40% - Accent4 2 3 2" xfId="1370" xr:uid="{00000000-0005-0000-0000-000059030000}"/>
    <cellStyle name="40% - Accent4 20" xfId="1371" xr:uid="{00000000-0005-0000-0000-00005A030000}"/>
    <cellStyle name="40% - Accent4 20 2" xfId="1372" xr:uid="{00000000-0005-0000-0000-00005B030000}"/>
    <cellStyle name="40% - Accent4 21" xfId="1373" xr:uid="{00000000-0005-0000-0000-00005C030000}"/>
    <cellStyle name="40% - Accent4 21 2" xfId="1374" xr:uid="{00000000-0005-0000-0000-00005D030000}"/>
    <cellStyle name="40% - Accent4 22" xfId="1375" xr:uid="{00000000-0005-0000-0000-00005E030000}"/>
    <cellStyle name="40% - Accent4 22 2" xfId="1376" xr:uid="{00000000-0005-0000-0000-00005F030000}"/>
    <cellStyle name="40% - Accent4 3" xfId="1377" xr:uid="{00000000-0005-0000-0000-000060030000}"/>
    <cellStyle name="40% - Accent4 3 2" xfId="1378" xr:uid="{00000000-0005-0000-0000-000061030000}"/>
    <cellStyle name="40% - Accent4 3 2 2" xfId="1379" xr:uid="{00000000-0005-0000-0000-000062030000}"/>
    <cellStyle name="40% - Accent4 3 3" xfId="1380" xr:uid="{00000000-0005-0000-0000-000063030000}"/>
    <cellStyle name="40% - Accent4 3 3 2" xfId="1381" xr:uid="{00000000-0005-0000-0000-000064030000}"/>
    <cellStyle name="40% - Accent4 4 2" xfId="1382" xr:uid="{00000000-0005-0000-0000-000065030000}"/>
    <cellStyle name="40% - Accent4 4 2 2" xfId="1383" xr:uid="{00000000-0005-0000-0000-000066030000}"/>
    <cellStyle name="40% - Accent4 4 3" xfId="1384" xr:uid="{00000000-0005-0000-0000-000067030000}"/>
    <cellStyle name="40% - Accent4 4 3 2" xfId="1385" xr:uid="{00000000-0005-0000-0000-000068030000}"/>
    <cellStyle name="40% - Accent4 5 2" xfId="1386" xr:uid="{00000000-0005-0000-0000-000069030000}"/>
    <cellStyle name="40% - Accent4 5 2 2" xfId="1387" xr:uid="{00000000-0005-0000-0000-00006A030000}"/>
    <cellStyle name="40% - Accent4 5 3" xfId="1388" xr:uid="{00000000-0005-0000-0000-00006B030000}"/>
    <cellStyle name="40% - Accent4 5 3 2" xfId="1389" xr:uid="{00000000-0005-0000-0000-00006C030000}"/>
    <cellStyle name="40% - Accent4 6 2" xfId="1390" xr:uid="{00000000-0005-0000-0000-00006D030000}"/>
    <cellStyle name="40% - Accent4 6 2 2" xfId="1391" xr:uid="{00000000-0005-0000-0000-00006E030000}"/>
    <cellStyle name="40% - Accent4 6 3" xfId="1392" xr:uid="{00000000-0005-0000-0000-00006F030000}"/>
    <cellStyle name="40% - Accent4 6 3 2" xfId="1393" xr:uid="{00000000-0005-0000-0000-000070030000}"/>
    <cellStyle name="40% - Accent4 7 2" xfId="1394" xr:uid="{00000000-0005-0000-0000-000071030000}"/>
    <cellStyle name="40% - Accent4 7 2 2" xfId="1395" xr:uid="{00000000-0005-0000-0000-000072030000}"/>
    <cellStyle name="40% - Accent4 7 3" xfId="1396" xr:uid="{00000000-0005-0000-0000-000073030000}"/>
    <cellStyle name="40% - Accent4 7 3 2" xfId="1397" xr:uid="{00000000-0005-0000-0000-000074030000}"/>
    <cellStyle name="40% - Accent4 8 2" xfId="1398" xr:uid="{00000000-0005-0000-0000-000075030000}"/>
    <cellStyle name="40% - Accent4 8 2 2" xfId="1399" xr:uid="{00000000-0005-0000-0000-000076030000}"/>
    <cellStyle name="40% - Accent4 8 3" xfId="1400" xr:uid="{00000000-0005-0000-0000-000077030000}"/>
    <cellStyle name="40% - Accent4 8 3 2" xfId="1401" xr:uid="{00000000-0005-0000-0000-000078030000}"/>
    <cellStyle name="40% - Accent4 9 2" xfId="1402" xr:uid="{00000000-0005-0000-0000-000079030000}"/>
    <cellStyle name="40% - Accent4 9 2 2" xfId="1403" xr:uid="{00000000-0005-0000-0000-00007A030000}"/>
    <cellStyle name="40% - Accent4 9 3" xfId="1404" xr:uid="{00000000-0005-0000-0000-00007B030000}"/>
    <cellStyle name="40% - Accent4 9 3 2" xfId="1405" xr:uid="{00000000-0005-0000-0000-00007C030000}"/>
    <cellStyle name="40% - Accent5 10 2" xfId="1406" xr:uid="{00000000-0005-0000-0000-00007D030000}"/>
    <cellStyle name="40% - Accent5 10 2 2" xfId="1407" xr:uid="{00000000-0005-0000-0000-00007E030000}"/>
    <cellStyle name="40% - Accent5 10 3" xfId="1408" xr:uid="{00000000-0005-0000-0000-00007F030000}"/>
    <cellStyle name="40% - Accent5 10 3 2" xfId="1409" xr:uid="{00000000-0005-0000-0000-000080030000}"/>
    <cellStyle name="40% - Accent5 11 2" xfId="1410" xr:uid="{00000000-0005-0000-0000-000081030000}"/>
    <cellStyle name="40% - Accent5 11 2 2" xfId="1411" xr:uid="{00000000-0005-0000-0000-000082030000}"/>
    <cellStyle name="40% - Accent5 11 3" xfId="1412" xr:uid="{00000000-0005-0000-0000-000083030000}"/>
    <cellStyle name="40% - Accent5 11 3 2" xfId="1413" xr:uid="{00000000-0005-0000-0000-000084030000}"/>
    <cellStyle name="40% - Accent5 12 2" xfId="1414" xr:uid="{00000000-0005-0000-0000-000085030000}"/>
    <cellStyle name="40% - Accent5 12 2 2" xfId="1415" xr:uid="{00000000-0005-0000-0000-000086030000}"/>
    <cellStyle name="40% - Accent5 12 3" xfId="1416" xr:uid="{00000000-0005-0000-0000-000087030000}"/>
    <cellStyle name="40% - Accent5 12 3 2" xfId="1417" xr:uid="{00000000-0005-0000-0000-000088030000}"/>
    <cellStyle name="40% - Accent5 13 2" xfId="1418" xr:uid="{00000000-0005-0000-0000-000089030000}"/>
    <cellStyle name="40% - Accent5 13 2 2" xfId="1419" xr:uid="{00000000-0005-0000-0000-00008A030000}"/>
    <cellStyle name="40% - Accent5 13 3" xfId="1420" xr:uid="{00000000-0005-0000-0000-00008B030000}"/>
    <cellStyle name="40% - Accent5 13 3 2" xfId="1421" xr:uid="{00000000-0005-0000-0000-00008C030000}"/>
    <cellStyle name="40% - Accent5 14 2" xfId="1422" xr:uid="{00000000-0005-0000-0000-00008D030000}"/>
    <cellStyle name="40% - Accent5 14 2 2" xfId="1423" xr:uid="{00000000-0005-0000-0000-00008E030000}"/>
    <cellStyle name="40% - Accent5 14 3" xfId="1424" xr:uid="{00000000-0005-0000-0000-00008F030000}"/>
    <cellStyle name="40% - Accent5 14 3 2" xfId="1425" xr:uid="{00000000-0005-0000-0000-000090030000}"/>
    <cellStyle name="40% - Accent5 15" xfId="1426" xr:uid="{00000000-0005-0000-0000-000091030000}"/>
    <cellStyle name="40% - Accent5 15 2" xfId="1427" xr:uid="{00000000-0005-0000-0000-000092030000}"/>
    <cellStyle name="40% - Accent5 15 2 2" xfId="1428" xr:uid="{00000000-0005-0000-0000-000093030000}"/>
    <cellStyle name="40% - Accent5 15 3" xfId="1429" xr:uid="{00000000-0005-0000-0000-000094030000}"/>
    <cellStyle name="40% - Accent5 15 3 2" xfId="1430" xr:uid="{00000000-0005-0000-0000-000095030000}"/>
    <cellStyle name="40% - Accent5 15 4" xfId="1431" xr:uid="{00000000-0005-0000-0000-000096030000}"/>
    <cellStyle name="40% - Accent5 15 4 2" xfId="1432" xr:uid="{00000000-0005-0000-0000-000097030000}"/>
    <cellStyle name="40% - Accent5 15 5" xfId="1433" xr:uid="{00000000-0005-0000-0000-000098030000}"/>
    <cellStyle name="40% - Accent5 15 5 2" xfId="1434" xr:uid="{00000000-0005-0000-0000-000099030000}"/>
    <cellStyle name="40% - Accent5 15 6" xfId="1435" xr:uid="{00000000-0005-0000-0000-00009A030000}"/>
    <cellStyle name="40% - Accent5 15 6 2" xfId="1436" xr:uid="{00000000-0005-0000-0000-00009B030000}"/>
    <cellStyle name="40% - Accent5 15 7" xfId="1437" xr:uid="{00000000-0005-0000-0000-00009C030000}"/>
    <cellStyle name="40% - Accent5 15 7 2" xfId="1438" xr:uid="{00000000-0005-0000-0000-00009D030000}"/>
    <cellStyle name="40% - Accent5 15 8" xfId="1439" xr:uid="{00000000-0005-0000-0000-00009E030000}"/>
    <cellStyle name="40% - Accent5 16" xfId="1440" xr:uid="{00000000-0005-0000-0000-00009F030000}"/>
    <cellStyle name="40% - Accent5 16 2" xfId="1441" xr:uid="{00000000-0005-0000-0000-0000A0030000}"/>
    <cellStyle name="40% - Accent5 17" xfId="1442" xr:uid="{00000000-0005-0000-0000-0000A1030000}"/>
    <cellStyle name="40% - Accent5 17 2" xfId="1443" xr:uid="{00000000-0005-0000-0000-0000A2030000}"/>
    <cellStyle name="40% - Accent5 18" xfId="1444" xr:uid="{00000000-0005-0000-0000-0000A3030000}"/>
    <cellStyle name="40% - Accent5 18 2" xfId="1445" xr:uid="{00000000-0005-0000-0000-0000A4030000}"/>
    <cellStyle name="40% - Accent5 19" xfId="1446" xr:uid="{00000000-0005-0000-0000-0000A5030000}"/>
    <cellStyle name="40% - Accent5 19 2" xfId="1447" xr:uid="{00000000-0005-0000-0000-0000A6030000}"/>
    <cellStyle name="40% - Accent5 2" xfId="88" xr:uid="{00000000-0005-0000-0000-0000A7030000}"/>
    <cellStyle name="40% - Accent5 2 2" xfId="1448" xr:uid="{00000000-0005-0000-0000-0000A8030000}"/>
    <cellStyle name="40% - Accent5 2 2 2" xfId="1449" xr:uid="{00000000-0005-0000-0000-0000A9030000}"/>
    <cellStyle name="40% - Accent5 2 3" xfId="1450" xr:uid="{00000000-0005-0000-0000-0000AA030000}"/>
    <cellStyle name="40% - Accent5 2 3 2" xfId="1451" xr:uid="{00000000-0005-0000-0000-0000AB030000}"/>
    <cellStyle name="40% - Accent5 20" xfId="1452" xr:uid="{00000000-0005-0000-0000-0000AC030000}"/>
    <cellStyle name="40% - Accent5 20 2" xfId="1453" xr:uid="{00000000-0005-0000-0000-0000AD030000}"/>
    <cellStyle name="40% - Accent5 21" xfId="1454" xr:uid="{00000000-0005-0000-0000-0000AE030000}"/>
    <cellStyle name="40% - Accent5 21 2" xfId="1455" xr:uid="{00000000-0005-0000-0000-0000AF030000}"/>
    <cellStyle name="40% - Accent5 22" xfId="1456" xr:uid="{00000000-0005-0000-0000-0000B0030000}"/>
    <cellStyle name="40% - Accent5 22 2" xfId="1457" xr:uid="{00000000-0005-0000-0000-0000B1030000}"/>
    <cellStyle name="40% - Accent5 3 2" xfId="1458" xr:uid="{00000000-0005-0000-0000-0000B2030000}"/>
    <cellStyle name="40% - Accent5 3 2 2" xfId="1459" xr:uid="{00000000-0005-0000-0000-0000B3030000}"/>
    <cellStyle name="40% - Accent5 3 3" xfId="1460" xr:uid="{00000000-0005-0000-0000-0000B4030000}"/>
    <cellStyle name="40% - Accent5 3 3 2" xfId="1461" xr:uid="{00000000-0005-0000-0000-0000B5030000}"/>
    <cellStyle name="40% - Accent5 4 2" xfId="1462" xr:uid="{00000000-0005-0000-0000-0000B6030000}"/>
    <cellStyle name="40% - Accent5 4 2 2" xfId="1463" xr:uid="{00000000-0005-0000-0000-0000B7030000}"/>
    <cellStyle name="40% - Accent5 4 3" xfId="1464" xr:uid="{00000000-0005-0000-0000-0000B8030000}"/>
    <cellStyle name="40% - Accent5 4 3 2" xfId="1465" xr:uid="{00000000-0005-0000-0000-0000B9030000}"/>
    <cellStyle name="40% - Accent5 5 2" xfId="1466" xr:uid="{00000000-0005-0000-0000-0000BA030000}"/>
    <cellStyle name="40% - Accent5 5 2 2" xfId="1467" xr:uid="{00000000-0005-0000-0000-0000BB030000}"/>
    <cellStyle name="40% - Accent5 5 3" xfId="1468" xr:uid="{00000000-0005-0000-0000-0000BC030000}"/>
    <cellStyle name="40% - Accent5 5 3 2" xfId="1469" xr:uid="{00000000-0005-0000-0000-0000BD030000}"/>
    <cellStyle name="40% - Accent5 6 2" xfId="1470" xr:uid="{00000000-0005-0000-0000-0000BE030000}"/>
    <cellStyle name="40% - Accent5 6 2 2" xfId="1471" xr:uid="{00000000-0005-0000-0000-0000BF030000}"/>
    <cellStyle name="40% - Accent5 6 3" xfId="1472" xr:uid="{00000000-0005-0000-0000-0000C0030000}"/>
    <cellStyle name="40% - Accent5 6 3 2" xfId="1473" xr:uid="{00000000-0005-0000-0000-0000C1030000}"/>
    <cellStyle name="40% - Accent5 7 2" xfId="1474" xr:uid="{00000000-0005-0000-0000-0000C2030000}"/>
    <cellStyle name="40% - Accent5 7 2 2" xfId="1475" xr:uid="{00000000-0005-0000-0000-0000C3030000}"/>
    <cellStyle name="40% - Accent5 7 3" xfId="1476" xr:uid="{00000000-0005-0000-0000-0000C4030000}"/>
    <cellStyle name="40% - Accent5 7 3 2" xfId="1477" xr:uid="{00000000-0005-0000-0000-0000C5030000}"/>
    <cellStyle name="40% - Accent5 8 2" xfId="1478" xr:uid="{00000000-0005-0000-0000-0000C6030000}"/>
    <cellStyle name="40% - Accent5 8 2 2" xfId="1479" xr:uid="{00000000-0005-0000-0000-0000C7030000}"/>
    <cellStyle name="40% - Accent5 8 3" xfId="1480" xr:uid="{00000000-0005-0000-0000-0000C8030000}"/>
    <cellStyle name="40% - Accent5 8 3 2" xfId="1481" xr:uid="{00000000-0005-0000-0000-0000C9030000}"/>
    <cellStyle name="40% - Accent5 9 2" xfId="1482" xr:uid="{00000000-0005-0000-0000-0000CA030000}"/>
    <cellStyle name="40% - Accent5 9 2 2" xfId="1483" xr:uid="{00000000-0005-0000-0000-0000CB030000}"/>
    <cellStyle name="40% - Accent5 9 3" xfId="1484" xr:uid="{00000000-0005-0000-0000-0000CC030000}"/>
    <cellStyle name="40% - Accent5 9 3 2" xfId="1485" xr:uid="{00000000-0005-0000-0000-0000CD030000}"/>
    <cellStyle name="40% - Accent6 10 2" xfId="1486" xr:uid="{00000000-0005-0000-0000-0000CE030000}"/>
    <cellStyle name="40% - Accent6 10 2 2" xfId="1487" xr:uid="{00000000-0005-0000-0000-0000CF030000}"/>
    <cellStyle name="40% - Accent6 10 3" xfId="1488" xr:uid="{00000000-0005-0000-0000-0000D0030000}"/>
    <cellStyle name="40% - Accent6 10 3 2" xfId="1489" xr:uid="{00000000-0005-0000-0000-0000D1030000}"/>
    <cellStyle name="40% - Accent6 11 2" xfId="1490" xr:uid="{00000000-0005-0000-0000-0000D2030000}"/>
    <cellStyle name="40% - Accent6 11 2 2" xfId="1491" xr:uid="{00000000-0005-0000-0000-0000D3030000}"/>
    <cellStyle name="40% - Accent6 11 3" xfId="1492" xr:uid="{00000000-0005-0000-0000-0000D4030000}"/>
    <cellStyle name="40% - Accent6 11 3 2" xfId="1493" xr:uid="{00000000-0005-0000-0000-0000D5030000}"/>
    <cellStyle name="40% - Accent6 12 2" xfId="1494" xr:uid="{00000000-0005-0000-0000-0000D6030000}"/>
    <cellStyle name="40% - Accent6 12 2 2" xfId="1495" xr:uid="{00000000-0005-0000-0000-0000D7030000}"/>
    <cellStyle name="40% - Accent6 12 3" xfId="1496" xr:uid="{00000000-0005-0000-0000-0000D8030000}"/>
    <cellStyle name="40% - Accent6 12 3 2" xfId="1497" xr:uid="{00000000-0005-0000-0000-0000D9030000}"/>
    <cellStyle name="40% - Accent6 13 2" xfId="1498" xr:uid="{00000000-0005-0000-0000-0000DA030000}"/>
    <cellStyle name="40% - Accent6 13 2 2" xfId="1499" xr:uid="{00000000-0005-0000-0000-0000DB030000}"/>
    <cellStyle name="40% - Accent6 13 3" xfId="1500" xr:uid="{00000000-0005-0000-0000-0000DC030000}"/>
    <cellStyle name="40% - Accent6 13 3 2" xfId="1501" xr:uid="{00000000-0005-0000-0000-0000DD030000}"/>
    <cellStyle name="40% - Accent6 14 2" xfId="1502" xr:uid="{00000000-0005-0000-0000-0000DE030000}"/>
    <cellStyle name="40% - Accent6 14 2 2" xfId="1503" xr:uid="{00000000-0005-0000-0000-0000DF030000}"/>
    <cellStyle name="40% - Accent6 14 3" xfId="1504" xr:uid="{00000000-0005-0000-0000-0000E0030000}"/>
    <cellStyle name="40% - Accent6 14 3 2" xfId="1505" xr:uid="{00000000-0005-0000-0000-0000E1030000}"/>
    <cellStyle name="40% - Accent6 15" xfId="1506" xr:uid="{00000000-0005-0000-0000-0000E2030000}"/>
    <cellStyle name="40% - Accent6 15 2" xfId="1507" xr:uid="{00000000-0005-0000-0000-0000E3030000}"/>
    <cellStyle name="40% - Accent6 15 2 2" xfId="1508" xr:uid="{00000000-0005-0000-0000-0000E4030000}"/>
    <cellStyle name="40% - Accent6 15 3" xfId="1509" xr:uid="{00000000-0005-0000-0000-0000E5030000}"/>
    <cellStyle name="40% - Accent6 15 3 2" xfId="1510" xr:uid="{00000000-0005-0000-0000-0000E6030000}"/>
    <cellStyle name="40% - Accent6 15 4" xfId="1511" xr:uid="{00000000-0005-0000-0000-0000E7030000}"/>
    <cellStyle name="40% - Accent6 15 4 2" xfId="1512" xr:uid="{00000000-0005-0000-0000-0000E8030000}"/>
    <cellStyle name="40% - Accent6 15 5" xfId="1513" xr:uid="{00000000-0005-0000-0000-0000E9030000}"/>
    <cellStyle name="40% - Accent6 15 5 2" xfId="1514" xr:uid="{00000000-0005-0000-0000-0000EA030000}"/>
    <cellStyle name="40% - Accent6 15 6" xfId="1515" xr:uid="{00000000-0005-0000-0000-0000EB030000}"/>
    <cellStyle name="40% - Accent6 15 6 2" xfId="1516" xr:uid="{00000000-0005-0000-0000-0000EC030000}"/>
    <cellStyle name="40% - Accent6 15 7" xfId="1517" xr:uid="{00000000-0005-0000-0000-0000ED030000}"/>
    <cellStyle name="40% - Accent6 15 7 2" xfId="1518" xr:uid="{00000000-0005-0000-0000-0000EE030000}"/>
    <cellStyle name="40% - Accent6 15 8" xfId="1519" xr:uid="{00000000-0005-0000-0000-0000EF030000}"/>
    <cellStyle name="40% - Accent6 16" xfId="1520" xr:uid="{00000000-0005-0000-0000-0000F0030000}"/>
    <cellStyle name="40% - Accent6 16 2" xfId="1521" xr:uid="{00000000-0005-0000-0000-0000F1030000}"/>
    <cellStyle name="40% - Accent6 17" xfId="1522" xr:uid="{00000000-0005-0000-0000-0000F2030000}"/>
    <cellStyle name="40% - Accent6 17 2" xfId="1523" xr:uid="{00000000-0005-0000-0000-0000F3030000}"/>
    <cellStyle name="40% - Accent6 18" xfId="1524" xr:uid="{00000000-0005-0000-0000-0000F4030000}"/>
    <cellStyle name="40% - Accent6 18 2" xfId="1525" xr:uid="{00000000-0005-0000-0000-0000F5030000}"/>
    <cellStyle name="40% - Accent6 19" xfId="1526" xr:uid="{00000000-0005-0000-0000-0000F6030000}"/>
    <cellStyle name="40% - Accent6 19 2" xfId="1527" xr:uid="{00000000-0005-0000-0000-0000F7030000}"/>
    <cellStyle name="40% - Accent6 2" xfId="89" xr:uid="{00000000-0005-0000-0000-0000F8030000}"/>
    <cellStyle name="40% - Accent6 2 2" xfId="1528" xr:uid="{00000000-0005-0000-0000-0000F9030000}"/>
    <cellStyle name="40% - Accent6 2 2 2" xfId="1529" xr:uid="{00000000-0005-0000-0000-0000FA030000}"/>
    <cellStyle name="40% - Accent6 2 3" xfId="1530" xr:uid="{00000000-0005-0000-0000-0000FB030000}"/>
    <cellStyle name="40% - Accent6 2 3 2" xfId="1531" xr:uid="{00000000-0005-0000-0000-0000FC030000}"/>
    <cellStyle name="40% - Accent6 20" xfId="1532" xr:uid="{00000000-0005-0000-0000-0000FD030000}"/>
    <cellStyle name="40% - Accent6 20 2" xfId="1533" xr:uid="{00000000-0005-0000-0000-0000FE030000}"/>
    <cellStyle name="40% - Accent6 21" xfId="1534" xr:uid="{00000000-0005-0000-0000-0000FF030000}"/>
    <cellStyle name="40% - Accent6 21 2" xfId="1535" xr:uid="{00000000-0005-0000-0000-000000040000}"/>
    <cellStyle name="40% - Accent6 22" xfId="1536" xr:uid="{00000000-0005-0000-0000-000001040000}"/>
    <cellStyle name="40% - Accent6 22 2" xfId="1537" xr:uid="{00000000-0005-0000-0000-000002040000}"/>
    <cellStyle name="40% - Accent6 3" xfId="1538" xr:uid="{00000000-0005-0000-0000-000003040000}"/>
    <cellStyle name="40% - Accent6 3 2" xfId="1539" xr:uid="{00000000-0005-0000-0000-000004040000}"/>
    <cellStyle name="40% - Accent6 3 2 2" xfId="1540" xr:uid="{00000000-0005-0000-0000-000005040000}"/>
    <cellStyle name="40% - Accent6 3 3" xfId="1541" xr:uid="{00000000-0005-0000-0000-000006040000}"/>
    <cellStyle name="40% - Accent6 3 3 2" xfId="1542" xr:uid="{00000000-0005-0000-0000-000007040000}"/>
    <cellStyle name="40% - Accent6 4 2" xfId="1543" xr:uid="{00000000-0005-0000-0000-000008040000}"/>
    <cellStyle name="40% - Accent6 4 2 2" xfId="1544" xr:uid="{00000000-0005-0000-0000-000009040000}"/>
    <cellStyle name="40% - Accent6 4 3" xfId="1545" xr:uid="{00000000-0005-0000-0000-00000A040000}"/>
    <cellStyle name="40% - Accent6 4 3 2" xfId="1546" xr:uid="{00000000-0005-0000-0000-00000B040000}"/>
    <cellStyle name="40% - Accent6 5 2" xfId="1547" xr:uid="{00000000-0005-0000-0000-00000C040000}"/>
    <cellStyle name="40% - Accent6 5 2 2" xfId="1548" xr:uid="{00000000-0005-0000-0000-00000D040000}"/>
    <cellStyle name="40% - Accent6 5 3" xfId="1549" xr:uid="{00000000-0005-0000-0000-00000E040000}"/>
    <cellStyle name="40% - Accent6 5 3 2" xfId="1550" xr:uid="{00000000-0005-0000-0000-00000F040000}"/>
    <cellStyle name="40% - Accent6 6 2" xfId="1551" xr:uid="{00000000-0005-0000-0000-000010040000}"/>
    <cellStyle name="40% - Accent6 6 2 2" xfId="1552" xr:uid="{00000000-0005-0000-0000-000011040000}"/>
    <cellStyle name="40% - Accent6 6 3" xfId="1553" xr:uid="{00000000-0005-0000-0000-000012040000}"/>
    <cellStyle name="40% - Accent6 6 3 2" xfId="1554" xr:uid="{00000000-0005-0000-0000-000013040000}"/>
    <cellStyle name="40% - Accent6 7 2" xfId="1555" xr:uid="{00000000-0005-0000-0000-000014040000}"/>
    <cellStyle name="40% - Accent6 7 2 2" xfId="1556" xr:uid="{00000000-0005-0000-0000-000015040000}"/>
    <cellStyle name="40% - Accent6 7 3" xfId="1557" xr:uid="{00000000-0005-0000-0000-000016040000}"/>
    <cellStyle name="40% - Accent6 7 3 2" xfId="1558" xr:uid="{00000000-0005-0000-0000-000017040000}"/>
    <cellStyle name="40% - Accent6 8 2" xfId="1559" xr:uid="{00000000-0005-0000-0000-000018040000}"/>
    <cellStyle name="40% - Accent6 8 2 2" xfId="1560" xr:uid="{00000000-0005-0000-0000-000019040000}"/>
    <cellStyle name="40% - Accent6 8 3" xfId="1561" xr:uid="{00000000-0005-0000-0000-00001A040000}"/>
    <cellStyle name="40% - Accent6 8 3 2" xfId="1562" xr:uid="{00000000-0005-0000-0000-00001B040000}"/>
    <cellStyle name="40% - Accent6 9 2" xfId="1563" xr:uid="{00000000-0005-0000-0000-00001C040000}"/>
    <cellStyle name="40% - Accent6 9 2 2" xfId="1564" xr:uid="{00000000-0005-0000-0000-00001D040000}"/>
    <cellStyle name="40% - Accent6 9 3" xfId="1565" xr:uid="{00000000-0005-0000-0000-00001E040000}"/>
    <cellStyle name="40% - Accent6 9 3 2" xfId="1566" xr:uid="{00000000-0005-0000-0000-00001F040000}"/>
    <cellStyle name="60% - Accent1 10 2" xfId="1567" xr:uid="{00000000-0005-0000-0000-000020040000}"/>
    <cellStyle name="60% - Accent1 10 3" xfId="1568" xr:uid="{00000000-0005-0000-0000-000021040000}"/>
    <cellStyle name="60% - Accent1 11 2" xfId="1569" xr:uid="{00000000-0005-0000-0000-000022040000}"/>
    <cellStyle name="60% - Accent1 11 3" xfId="1570" xr:uid="{00000000-0005-0000-0000-000023040000}"/>
    <cellStyle name="60% - Accent1 12 2" xfId="1571" xr:uid="{00000000-0005-0000-0000-000024040000}"/>
    <cellStyle name="60% - Accent1 12 3" xfId="1572" xr:uid="{00000000-0005-0000-0000-000025040000}"/>
    <cellStyle name="60% - Accent1 13 2" xfId="1573" xr:uid="{00000000-0005-0000-0000-000026040000}"/>
    <cellStyle name="60% - Accent1 13 3" xfId="1574" xr:uid="{00000000-0005-0000-0000-000027040000}"/>
    <cellStyle name="60% - Accent1 14 2" xfId="1575" xr:uid="{00000000-0005-0000-0000-000028040000}"/>
    <cellStyle name="60% - Accent1 14 3" xfId="1576" xr:uid="{00000000-0005-0000-0000-000029040000}"/>
    <cellStyle name="60% - Accent1 15" xfId="1577" xr:uid="{00000000-0005-0000-0000-00002A040000}"/>
    <cellStyle name="60% - Accent1 15 2" xfId="1578" xr:uid="{00000000-0005-0000-0000-00002B040000}"/>
    <cellStyle name="60% - Accent1 15 3" xfId="1579" xr:uid="{00000000-0005-0000-0000-00002C040000}"/>
    <cellStyle name="60% - Accent1 15 4" xfId="1580" xr:uid="{00000000-0005-0000-0000-00002D040000}"/>
    <cellStyle name="60% - Accent1 15 5" xfId="1581" xr:uid="{00000000-0005-0000-0000-00002E040000}"/>
    <cellStyle name="60% - Accent1 15 6" xfId="1582" xr:uid="{00000000-0005-0000-0000-00002F040000}"/>
    <cellStyle name="60% - Accent1 15 7" xfId="1583" xr:uid="{00000000-0005-0000-0000-000030040000}"/>
    <cellStyle name="60% - Accent1 16" xfId="1584" xr:uid="{00000000-0005-0000-0000-000031040000}"/>
    <cellStyle name="60% - Accent1 17" xfId="1585" xr:uid="{00000000-0005-0000-0000-000032040000}"/>
    <cellStyle name="60% - Accent1 18" xfId="1586" xr:uid="{00000000-0005-0000-0000-000033040000}"/>
    <cellStyle name="60% - Accent1 19" xfId="1587" xr:uid="{00000000-0005-0000-0000-000034040000}"/>
    <cellStyle name="60% - Accent1 2" xfId="90" xr:uid="{00000000-0005-0000-0000-000035040000}"/>
    <cellStyle name="60% - Accent1 2 2" xfId="1589" xr:uid="{00000000-0005-0000-0000-000036040000}"/>
    <cellStyle name="60% - Accent1 2 3" xfId="1590" xr:uid="{00000000-0005-0000-0000-000037040000}"/>
    <cellStyle name="60% - Accent1 2 4" xfId="1588" xr:uid="{00000000-0005-0000-0000-000038040000}"/>
    <cellStyle name="60% - Accent1 20" xfId="1591" xr:uid="{00000000-0005-0000-0000-000039040000}"/>
    <cellStyle name="60% - Accent1 21" xfId="1592" xr:uid="{00000000-0005-0000-0000-00003A040000}"/>
    <cellStyle name="60% - Accent1 22" xfId="1593" xr:uid="{00000000-0005-0000-0000-00003B040000}"/>
    <cellStyle name="60% - Accent1 3 2" xfId="1594" xr:uid="{00000000-0005-0000-0000-00003C040000}"/>
    <cellStyle name="60% - Accent1 3 3" xfId="1595" xr:uid="{00000000-0005-0000-0000-00003D040000}"/>
    <cellStyle name="60% - Accent1 4 2" xfId="1596" xr:uid="{00000000-0005-0000-0000-00003E040000}"/>
    <cellStyle name="60% - Accent1 4 3" xfId="1597" xr:uid="{00000000-0005-0000-0000-00003F040000}"/>
    <cellStyle name="60% - Accent1 5 2" xfId="1598" xr:uid="{00000000-0005-0000-0000-000040040000}"/>
    <cellStyle name="60% - Accent1 5 3" xfId="1599" xr:uid="{00000000-0005-0000-0000-000041040000}"/>
    <cellStyle name="60% - Accent1 6 2" xfId="1600" xr:uid="{00000000-0005-0000-0000-000042040000}"/>
    <cellStyle name="60% - Accent1 6 3" xfId="1601" xr:uid="{00000000-0005-0000-0000-000043040000}"/>
    <cellStyle name="60% - Accent1 7 2" xfId="1602" xr:uid="{00000000-0005-0000-0000-000044040000}"/>
    <cellStyle name="60% - Accent1 7 3" xfId="1603" xr:uid="{00000000-0005-0000-0000-000045040000}"/>
    <cellStyle name="60% - Accent1 8 2" xfId="1604" xr:uid="{00000000-0005-0000-0000-000046040000}"/>
    <cellStyle name="60% - Accent1 8 3" xfId="1605" xr:uid="{00000000-0005-0000-0000-000047040000}"/>
    <cellStyle name="60% - Accent1 9 2" xfId="1606" xr:uid="{00000000-0005-0000-0000-000048040000}"/>
    <cellStyle name="60% - Accent1 9 3" xfId="1607" xr:uid="{00000000-0005-0000-0000-000049040000}"/>
    <cellStyle name="60% - Accent2 10 2" xfId="1608" xr:uid="{00000000-0005-0000-0000-00004A040000}"/>
    <cellStyle name="60% - Accent2 10 3" xfId="1609" xr:uid="{00000000-0005-0000-0000-00004B040000}"/>
    <cellStyle name="60% - Accent2 11 2" xfId="1610" xr:uid="{00000000-0005-0000-0000-00004C040000}"/>
    <cellStyle name="60% - Accent2 11 3" xfId="1611" xr:uid="{00000000-0005-0000-0000-00004D040000}"/>
    <cellStyle name="60% - Accent2 12 2" xfId="1612" xr:uid="{00000000-0005-0000-0000-00004E040000}"/>
    <cellStyle name="60% - Accent2 12 3" xfId="1613" xr:uid="{00000000-0005-0000-0000-00004F040000}"/>
    <cellStyle name="60% - Accent2 13 2" xfId="1614" xr:uid="{00000000-0005-0000-0000-000050040000}"/>
    <cellStyle name="60% - Accent2 13 3" xfId="1615" xr:uid="{00000000-0005-0000-0000-000051040000}"/>
    <cellStyle name="60% - Accent2 14 2" xfId="1616" xr:uid="{00000000-0005-0000-0000-000052040000}"/>
    <cellStyle name="60% - Accent2 14 3" xfId="1617" xr:uid="{00000000-0005-0000-0000-000053040000}"/>
    <cellStyle name="60% - Accent2 15" xfId="1618" xr:uid="{00000000-0005-0000-0000-000054040000}"/>
    <cellStyle name="60% - Accent2 15 2" xfId="1619" xr:uid="{00000000-0005-0000-0000-000055040000}"/>
    <cellStyle name="60% - Accent2 15 3" xfId="1620" xr:uid="{00000000-0005-0000-0000-000056040000}"/>
    <cellStyle name="60% - Accent2 15 4" xfId="1621" xr:uid="{00000000-0005-0000-0000-000057040000}"/>
    <cellStyle name="60% - Accent2 15 5" xfId="1622" xr:uid="{00000000-0005-0000-0000-000058040000}"/>
    <cellStyle name="60% - Accent2 15 6" xfId="1623" xr:uid="{00000000-0005-0000-0000-000059040000}"/>
    <cellStyle name="60% - Accent2 15 7" xfId="1624" xr:uid="{00000000-0005-0000-0000-00005A040000}"/>
    <cellStyle name="60% - Accent2 16" xfId="1625" xr:uid="{00000000-0005-0000-0000-00005B040000}"/>
    <cellStyle name="60% - Accent2 17" xfId="1626" xr:uid="{00000000-0005-0000-0000-00005C040000}"/>
    <cellStyle name="60% - Accent2 18" xfId="1627" xr:uid="{00000000-0005-0000-0000-00005D040000}"/>
    <cellStyle name="60% - Accent2 19" xfId="1628" xr:uid="{00000000-0005-0000-0000-00005E040000}"/>
    <cellStyle name="60% - Accent2 2" xfId="91" xr:uid="{00000000-0005-0000-0000-00005F040000}"/>
    <cellStyle name="60% - Accent2 2 2" xfId="1629" xr:uid="{00000000-0005-0000-0000-000060040000}"/>
    <cellStyle name="60% - Accent2 2 3" xfId="1630" xr:uid="{00000000-0005-0000-0000-000061040000}"/>
    <cellStyle name="60% - Accent2 20" xfId="1631" xr:uid="{00000000-0005-0000-0000-000062040000}"/>
    <cellStyle name="60% - Accent2 21" xfId="1632" xr:uid="{00000000-0005-0000-0000-000063040000}"/>
    <cellStyle name="60% - Accent2 22" xfId="1633" xr:uid="{00000000-0005-0000-0000-000064040000}"/>
    <cellStyle name="60% - Accent2 3 2" xfId="1634" xr:uid="{00000000-0005-0000-0000-000065040000}"/>
    <cellStyle name="60% - Accent2 3 3" xfId="1635" xr:uid="{00000000-0005-0000-0000-000066040000}"/>
    <cellStyle name="60% - Accent2 4 2" xfId="1636" xr:uid="{00000000-0005-0000-0000-000067040000}"/>
    <cellStyle name="60% - Accent2 4 3" xfId="1637" xr:uid="{00000000-0005-0000-0000-000068040000}"/>
    <cellStyle name="60% - Accent2 5 2" xfId="1638" xr:uid="{00000000-0005-0000-0000-000069040000}"/>
    <cellStyle name="60% - Accent2 5 3" xfId="1639" xr:uid="{00000000-0005-0000-0000-00006A040000}"/>
    <cellStyle name="60% - Accent2 6 2" xfId="1640" xr:uid="{00000000-0005-0000-0000-00006B040000}"/>
    <cellStyle name="60% - Accent2 6 3" xfId="1641" xr:uid="{00000000-0005-0000-0000-00006C040000}"/>
    <cellStyle name="60% - Accent2 7 2" xfId="1642" xr:uid="{00000000-0005-0000-0000-00006D040000}"/>
    <cellStyle name="60% - Accent2 7 3" xfId="1643" xr:uid="{00000000-0005-0000-0000-00006E040000}"/>
    <cellStyle name="60% - Accent2 8 2" xfId="1644" xr:uid="{00000000-0005-0000-0000-00006F040000}"/>
    <cellStyle name="60% - Accent2 8 3" xfId="1645" xr:uid="{00000000-0005-0000-0000-000070040000}"/>
    <cellStyle name="60% - Accent2 9 2" xfId="1646" xr:uid="{00000000-0005-0000-0000-000071040000}"/>
    <cellStyle name="60% - Accent2 9 3" xfId="1647" xr:uid="{00000000-0005-0000-0000-000072040000}"/>
    <cellStyle name="60% - Accent3 10 2" xfId="1648" xr:uid="{00000000-0005-0000-0000-000073040000}"/>
    <cellStyle name="60% - Accent3 10 3" xfId="1649" xr:uid="{00000000-0005-0000-0000-000074040000}"/>
    <cellStyle name="60% - Accent3 11 2" xfId="1650" xr:uid="{00000000-0005-0000-0000-000075040000}"/>
    <cellStyle name="60% - Accent3 11 3" xfId="1651" xr:uid="{00000000-0005-0000-0000-000076040000}"/>
    <cellStyle name="60% - Accent3 12 2" xfId="1652" xr:uid="{00000000-0005-0000-0000-000077040000}"/>
    <cellStyle name="60% - Accent3 12 3" xfId="1653" xr:uid="{00000000-0005-0000-0000-000078040000}"/>
    <cellStyle name="60% - Accent3 13 2" xfId="1654" xr:uid="{00000000-0005-0000-0000-000079040000}"/>
    <cellStyle name="60% - Accent3 13 3" xfId="1655" xr:uid="{00000000-0005-0000-0000-00007A040000}"/>
    <cellStyle name="60% - Accent3 14 2" xfId="1656" xr:uid="{00000000-0005-0000-0000-00007B040000}"/>
    <cellStyle name="60% - Accent3 14 3" xfId="1657" xr:uid="{00000000-0005-0000-0000-00007C040000}"/>
    <cellStyle name="60% - Accent3 15" xfId="1658" xr:uid="{00000000-0005-0000-0000-00007D040000}"/>
    <cellStyle name="60% - Accent3 15 2" xfId="1659" xr:uid="{00000000-0005-0000-0000-00007E040000}"/>
    <cellStyle name="60% - Accent3 15 3" xfId="1660" xr:uid="{00000000-0005-0000-0000-00007F040000}"/>
    <cellStyle name="60% - Accent3 15 4" xfId="1661" xr:uid="{00000000-0005-0000-0000-000080040000}"/>
    <cellStyle name="60% - Accent3 15 5" xfId="1662" xr:uid="{00000000-0005-0000-0000-000081040000}"/>
    <cellStyle name="60% - Accent3 15 6" xfId="1663" xr:uid="{00000000-0005-0000-0000-000082040000}"/>
    <cellStyle name="60% - Accent3 15 7" xfId="1664" xr:uid="{00000000-0005-0000-0000-000083040000}"/>
    <cellStyle name="60% - Accent3 16" xfId="1665" xr:uid="{00000000-0005-0000-0000-000084040000}"/>
    <cellStyle name="60% - Accent3 17" xfId="1666" xr:uid="{00000000-0005-0000-0000-000085040000}"/>
    <cellStyle name="60% - Accent3 18" xfId="1667" xr:uid="{00000000-0005-0000-0000-000086040000}"/>
    <cellStyle name="60% - Accent3 19" xfId="1668" xr:uid="{00000000-0005-0000-0000-000087040000}"/>
    <cellStyle name="60% - Accent3 2" xfId="92" xr:uid="{00000000-0005-0000-0000-000088040000}"/>
    <cellStyle name="60% - Accent3 2 2" xfId="1670" xr:uid="{00000000-0005-0000-0000-000089040000}"/>
    <cellStyle name="60% - Accent3 2 3" xfId="1671" xr:uid="{00000000-0005-0000-0000-00008A040000}"/>
    <cellStyle name="60% - Accent3 2 4" xfId="1669" xr:uid="{00000000-0005-0000-0000-00008B040000}"/>
    <cellStyle name="60% - Accent3 20" xfId="1672" xr:uid="{00000000-0005-0000-0000-00008C040000}"/>
    <cellStyle name="60% - Accent3 21" xfId="1673" xr:uid="{00000000-0005-0000-0000-00008D040000}"/>
    <cellStyle name="60% - Accent3 22" xfId="1674" xr:uid="{00000000-0005-0000-0000-00008E040000}"/>
    <cellStyle name="60% - Accent3 3 2" xfId="1675" xr:uid="{00000000-0005-0000-0000-00008F040000}"/>
    <cellStyle name="60% - Accent3 3 3" xfId="1676" xr:uid="{00000000-0005-0000-0000-000090040000}"/>
    <cellStyle name="60% - Accent3 4 2" xfId="1677" xr:uid="{00000000-0005-0000-0000-000091040000}"/>
    <cellStyle name="60% - Accent3 4 3" xfId="1678" xr:uid="{00000000-0005-0000-0000-000092040000}"/>
    <cellStyle name="60% - Accent3 5 2" xfId="1679" xr:uid="{00000000-0005-0000-0000-000093040000}"/>
    <cellStyle name="60% - Accent3 5 3" xfId="1680" xr:uid="{00000000-0005-0000-0000-000094040000}"/>
    <cellStyle name="60% - Accent3 6 2" xfId="1681" xr:uid="{00000000-0005-0000-0000-000095040000}"/>
    <cellStyle name="60% - Accent3 6 3" xfId="1682" xr:uid="{00000000-0005-0000-0000-000096040000}"/>
    <cellStyle name="60% - Accent3 7 2" xfId="1683" xr:uid="{00000000-0005-0000-0000-000097040000}"/>
    <cellStyle name="60% - Accent3 7 3" xfId="1684" xr:uid="{00000000-0005-0000-0000-000098040000}"/>
    <cellStyle name="60% - Accent3 8 2" xfId="1685" xr:uid="{00000000-0005-0000-0000-000099040000}"/>
    <cellStyle name="60% - Accent3 8 3" xfId="1686" xr:uid="{00000000-0005-0000-0000-00009A040000}"/>
    <cellStyle name="60% - Accent3 9 2" xfId="1687" xr:uid="{00000000-0005-0000-0000-00009B040000}"/>
    <cellStyle name="60% - Accent3 9 3" xfId="1688" xr:uid="{00000000-0005-0000-0000-00009C040000}"/>
    <cellStyle name="60% - Accent4 10 2" xfId="1689" xr:uid="{00000000-0005-0000-0000-00009D040000}"/>
    <cellStyle name="60% - Accent4 10 3" xfId="1690" xr:uid="{00000000-0005-0000-0000-00009E040000}"/>
    <cellStyle name="60% - Accent4 11 2" xfId="1691" xr:uid="{00000000-0005-0000-0000-00009F040000}"/>
    <cellStyle name="60% - Accent4 11 3" xfId="1692" xr:uid="{00000000-0005-0000-0000-0000A0040000}"/>
    <cellStyle name="60% - Accent4 12 2" xfId="1693" xr:uid="{00000000-0005-0000-0000-0000A1040000}"/>
    <cellStyle name="60% - Accent4 12 3" xfId="1694" xr:uid="{00000000-0005-0000-0000-0000A2040000}"/>
    <cellStyle name="60% - Accent4 13 2" xfId="1695" xr:uid="{00000000-0005-0000-0000-0000A3040000}"/>
    <cellStyle name="60% - Accent4 13 3" xfId="1696" xr:uid="{00000000-0005-0000-0000-0000A4040000}"/>
    <cellStyle name="60% - Accent4 14 2" xfId="1697" xr:uid="{00000000-0005-0000-0000-0000A5040000}"/>
    <cellStyle name="60% - Accent4 14 3" xfId="1698" xr:uid="{00000000-0005-0000-0000-0000A6040000}"/>
    <cellStyle name="60% - Accent4 15" xfId="1699" xr:uid="{00000000-0005-0000-0000-0000A7040000}"/>
    <cellStyle name="60% - Accent4 15 2" xfId="1700" xr:uid="{00000000-0005-0000-0000-0000A8040000}"/>
    <cellStyle name="60% - Accent4 15 3" xfId="1701" xr:uid="{00000000-0005-0000-0000-0000A9040000}"/>
    <cellStyle name="60% - Accent4 15 4" xfId="1702" xr:uid="{00000000-0005-0000-0000-0000AA040000}"/>
    <cellStyle name="60% - Accent4 15 5" xfId="1703" xr:uid="{00000000-0005-0000-0000-0000AB040000}"/>
    <cellStyle name="60% - Accent4 15 6" xfId="1704" xr:uid="{00000000-0005-0000-0000-0000AC040000}"/>
    <cellStyle name="60% - Accent4 15 7" xfId="1705" xr:uid="{00000000-0005-0000-0000-0000AD040000}"/>
    <cellStyle name="60% - Accent4 16" xfId="1706" xr:uid="{00000000-0005-0000-0000-0000AE040000}"/>
    <cellStyle name="60% - Accent4 17" xfId="1707" xr:uid="{00000000-0005-0000-0000-0000AF040000}"/>
    <cellStyle name="60% - Accent4 18" xfId="1708" xr:uid="{00000000-0005-0000-0000-0000B0040000}"/>
    <cellStyle name="60% - Accent4 19" xfId="1709" xr:uid="{00000000-0005-0000-0000-0000B1040000}"/>
    <cellStyle name="60% - Accent4 2" xfId="93" xr:uid="{00000000-0005-0000-0000-0000B2040000}"/>
    <cellStyle name="60% - Accent4 2 2" xfId="1711" xr:uid="{00000000-0005-0000-0000-0000B3040000}"/>
    <cellStyle name="60% - Accent4 2 3" xfId="1712" xr:uid="{00000000-0005-0000-0000-0000B4040000}"/>
    <cellStyle name="60% - Accent4 2 4" xfId="1710" xr:uid="{00000000-0005-0000-0000-0000B5040000}"/>
    <cellStyle name="60% - Accent4 20" xfId="1713" xr:uid="{00000000-0005-0000-0000-0000B6040000}"/>
    <cellStyle name="60% - Accent4 21" xfId="1714" xr:uid="{00000000-0005-0000-0000-0000B7040000}"/>
    <cellStyle name="60% - Accent4 22" xfId="1715" xr:uid="{00000000-0005-0000-0000-0000B8040000}"/>
    <cellStyle name="60% - Accent4 3 2" xfId="1716" xr:uid="{00000000-0005-0000-0000-0000B9040000}"/>
    <cellStyle name="60% - Accent4 3 3" xfId="1717" xr:uid="{00000000-0005-0000-0000-0000BA040000}"/>
    <cellStyle name="60% - Accent4 4 2" xfId="1718" xr:uid="{00000000-0005-0000-0000-0000BB040000}"/>
    <cellStyle name="60% - Accent4 4 3" xfId="1719" xr:uid="{00000000-0005-0000-0000-0000BC040000}"/>
    <cellStyle name="60% - Accent4 5 2" xfId="1720" xr:uid="{00000000-0005-0000-0000-0000BD040000}"/>
    <cellStyle name="60% - Accent4 5 3" xfId="1721" xr:uid="{00000000-0005-0000-0000-0000BE040000}"/>
    <cellStyle name="60% - Accent4 6 2" xfId="1722" xr:uid="{00000000-0005-0000-0000-0000BF040000}"/>
    <cellStyle name="60% - Accent4 6 3" xfId="1723" xr:uid="{00000000-0005-0000-0000-0000C0040000}"/>
    <cellStyle name="60% - Accent4 7 2" xfId="1724" xr:uid="{00000000-0005-0000-0000-0000C1040000}"/>
    <cellStyle name="60% - Accent4 7 3" xfId="1725" xr:uid="{00000000-0005-0000-0000-0000C2040000}"/>
    <cellStyle name="60% - Accent4 8 2" xfId="1726" xr:uid="{00000000-0005-0000-0000-0000C3040000}"/>
    <cellStyle name="60% - Accent4 8 3" xfId="1727" xr:uid="{00000000-0005-0000-0000-0000C4040000}"/>
    <cellStyle name="60% - Accent4 9 2" xfId="1728" xr:uid="{00000000-0005-0000-0000-0000C5040000}"/>
    <cellStyle name="60% - Accent4 9 3" xfId="1729" xr:uid="{00000000-0005-0000-0000-0000C6040000}"/>
    <cellStyle name="60% - Accent5 10 2" xfId="1730" xr:uid="{00000000-0005-0000-0000-0000C7040000}"/>
    <cellStyle name="60% - Accent5 10 3" xfId="1731" xr:uid="{00000000-0005-0000-0000-0000C8040000}"/>
    <cellStyle name="60% - Accent5 11 2" xfId="1732" xr:uid="{00000000-0005-0000-0000-0000C9040000}"/>
    <cellStyle name="60% - Accent5 11 3" xfId="1733" xr:uid="{00000000-0005-0000-0000-0000CA040000}"/>
    <cellStyle name="60% - Accent5 12 2" xfId="1734" xr:uid="{00000000-0005-0000-0000-0000CB040000}"/>
    <cellStyle name="60% - Accent5 12 3" xfId="1735" xr:uid="{00000000-0005-0000-0000-0000CC040000}"/>
    <cellStyle name="60% - Accent5 13 2" xfId="1736" xr:uid="{00000000-0005-0000-0000-0000CD040000}"/>
    <cellStyle name="60% - Accent5 13 3" xfId="1737" xr:uid="{00000000-0005-0000-0000-0000CE040000}"/>
    <cellStyle name="60% - Accent5 14 2" xfId="1738" xr:uid="{00000000-0005-0000-0000-0000CF040000}"/>
    <cellStyle name="60% - Accent5 14 3" xfId="1739" xr:uid="{00000000-0005-0000-0000-0000D0040000}"/>
    <cellStyle name="60% - Accent5 15" xfId="1740" xr:uid="{00000000-0005-0000-0000-0000D1040000}"/>
    <cellStyle name="60% - Accent5 15 2" xfId="1741" xr:uid="{00000000-0005-0000-0000-0000D2040000}"/>
    <cellStyle name="60% - Accent5 15 3" xfId="1742" xr:uid="{00000000-0005-0000-0000-0000D3040000}"/>
    <cellStyle name="60% - Accent5 15 4" xfId="1743" xr:uid="{00000000-0005-0000-0000-0000D4040000}"/>
    <cellStyle name="60% - Accent5 15 5" xfId="1744" xr:uid="{00000000-0005-0000-0000-0000D5040000}"/>
    <cellStyle name="60% - Accent5 15 6" xfId="1745" xr:uid="{00000000-0005-0000-0000-0000D6040000}"/>
    <cellStyle name="60% - Accent5 15 7" xfId="1746" xr:uid="{00000000-0005-0000-0000-0000D7040000}"/>
    <cellStyle name="60% - Accent5 16" xfId="1747" xr:uid="{00000000-0005-0000-0000-0000D8040000}"/>
    <cellStyle name="60% - Accent5 17" xfId="1748" xr:uid="{00000000-0005-0000-0000-0000D9040000}"/>
    <cellStyle name="60% - Accent5 18" xfId="1749" xr:uid="{00000000-0005-0000-0000-0000DA040000}"/>
    <cellStyle name="60% - Accent5 19" xfId="1750" xr:uid="{00000000-0005-0000-0000-0000DB040000}"/>
    <cellStyle name="60% - Accent5 2" xfId="94" xr:uid="{00000000-0005-0000-0000-0000DC040000}"/>
    <cellStyle name="60% - Accent5 2 2" xfId="1751" xr:uid="{00000000-0005-0000-0000-0000DD040000}"/>
    <cellStyle name="60% - Accent5 2 3" xfId="1752" xr:uid="{00000000-0005-0000-0000-0000DE040000}"/>
    <cellStyle name="60% - Accent5 20" xfId="1753" xr:uid="{00000000-0005-0000-0000-0000DF040000}"/>
    <cellStyle name="60% - Accent5 21" xfId="1754" xr:uid="{00000000-0005-0000-0000-0000E0040000}"/>
    <cellStyle name="60% - Accent5 22" xfId="1755" xr:uid="{00000000-0005-0000-0000-0000E1040000}"/>
    <cellStyle name="60% - Accent5 3 2" xfId="1756" xr:uid="{00000000-0005-0000-0000-0000E2040000}"/>
    <cellStyle name="60% - Accent5 3 3" xfId="1757" xr:uid="{00000000-0005-0000-0000-0000E3040000}"/>
    <cellStyle name="60% - Accent5 4 2" xfId="1758" xr:uid="{00000000-0005-0000-0000-0000E4040000}"/>
    <cellStyle name="60% - Accent5 4 3" xfId="1759" xr:uid="{00000000-0005-0000-0000-0000E5040000}"/>
    <cellStyle name="60% - Accent5 5 2" xfId="1760" xr:uid="{00000000-0005-0000-0000-0000E6040000}"/>
    <cellStyle name="60% - Accent5 5 3" xfId="1761" xr:uid="{00000000-0005-0000-0000-0000E7040000}"/>
    <cellStyle name="60% - Accent5 6 2" xfId="1762" xr:uid="{00000000-0005-0000-0000-0000E8040000}"/>
    <cellStyle name="60% - Accent5 6 3" xfId="1763" xr:uid="{00000000-0005-0000-0000-0000E9040000}"/>
    <cellStyle name="60% - Accent5 7 2" xfId="1764" xr:uid="{00000000-0005-0000-0000-0000EA040000}"/>
    <cellStyle name="60% - Accent5 7 3" xfId="1765" xr:uid="{00000000-0005-0000-0000-0000EB040000}"/>
    <cellStyle name="60% - Accent5 8 2" xfId="1766" xr:uid="{00000000-0005-0000-0000-0000EC040000}"/>
    <cellStyle name="60% - Accent5 8 3" xfId="1767" xr:uid="{00000000-0005-0000-0000-0000ED040000}"/>
    <cellStyle name="60% - Accent5 9 2" xfId="1768" xr:uid="{00000000-0005-0000-0000-0000EE040000}"/>
    <cellStyle name="60% - Accent5 9 3" xfId="1769" xr:uid="{00000000-0005-0000-0000-0000EF040000}"/>
    <cellStyle name="60% - Accent6 10 2" xfId="1770" xr:uid="{00000000-0005-0000-0000-0000F0040000}"/>
    <cellStyle name="60% - Accent6 10 3" xfId="1771" xr:uid="{00000000-0005-0000-0000-0000F1040000}"/>
    <cellStyle name="60% - Accent6 11 2" xfId="1772" xr:uid="{00000000-0005-0000-0000-0000F2040000}"/>
    <cellStyle name="60% - Accent6 11 3" xfId="1773" xr:uid="{00000000-0005-0000-0000-0000F3040000}"/>
    <cellStyle name="60% - Accent6 12 2" xfId="1774" xr:uid="{00000000-0005-0000-0000-0000F4040000}"/>
    <cellStyle name="60% - Accent6 12 3" xfId="1775" xr:uid="{00000000-0005-0000-0000-0000F5040000}"/>
    <cellStyle name="60% - Accent6 13 2" xfId="1776" xr:uid="{00000000-0005-0000-0000-0000F6040000}"/>
    <cellStyle name="60% - Accent6 13 3" xfId="1777" xr:uid="{00000000-0005-0000-0000-0000F7040000}"/>
    <cellStyle name="60% - Accent6 14 2" xfId="1778" xr:uid="{00000000-0005-0000-0000-0000F8040000}"/>
    <cellStyle name="60% - Accent6 14 3" xfId="1779" xr:uid="{00000000-0005-0000-0000-0000F9040000}"/>
    <cellStyle name="60% - Accent6 15" xfId="1780" xr:uid="{00000000-0005-0000-0000-0000FA040000}"/>
    <cellStyle name="60% - Accent6 15 2" xfId="1781" xr:uid="{00000000-0005-0000-0000-0000FB040000}"/>
    <cellStyle name="60% - Accent6 15 3" xfId="1782" xr:uid="{00000000-0005-0000-0000-0000FC040000}"/>
    <cellStyle name="60% - Accent6 15 4" xfId="1783" xr:uid="{00000000-0005-0000-0000-0000FD040000}"/>
    <cellStyle name="60% - Accent6 15 5" xfId="1784" xr:uid="{00000000-0005-0000-0000-0000FE040000}"/>
    <cellStyle name="60% - Accent6 15 6" xfId="1785" xr:uid="{00000000-0005-0000-0000-0000FF040000}"/>
    <cellStyle name="60% - Accent6 15 7" xfId="1786" xr:uid="{00000000-0005-0000-0000-000000050000}"/>
    <cellStyle name="60% - Accent6 16" xfId="1787" xr:uid="{00000000-0005-0000-0000-000001050000}"/>
    <cellStyle name="60% - Accent6 17" xfId="1788" xr:uid="{00000000-0005-0000-0000-000002050000}"/>
    <cellStyle name="60% - Accent6 18" xfId="1789" xr:uid="{00000000-0005-0000-0000-000003050000}"/>
    <cellStyle name="60% - Accent6 19" xfId="1790" xr:uid="{00000000-0005-0000-0000-000004050000}"/>
    <cellStyle name="60% - Accent6 2" xfId="95" xr:uid="{00000000-0005-0000-0000-000005050000}"/>
    <cellStyle name="60% - Accent6 2 2" xfId="1792" xr:uid="{00000000-0005-0000-0000-000006050000}"/>
    <cellStyle name="60% - Accent6 2 3" xfId="1793" xr:uid="{00000000-0005-0000-0000-000007050000}"/>
    <cellStyle name="60% - Accent6 2 4" xfId="1791" xr:uid="{00000000-0005-0000-0000-000008050000}"/>
    <cellStyle name="60% - Accent6 20" xfId="1794" xr:uid="{00000000-0005-0000-0000-000009050000}"/>
    <cellStyle name="60% - Accent6 21" xfId="1795" xr:uid="{00000000-0005-0000-0000-00000A050000}"/>
    <cellStyle name="60% - Accent6 22" xfId="1796" xr:uid="{00000000-0005-0000-0000-00000B050000}"/>
    <cellStyle name="60% - Accent6 3 2" xfId="1797" xr:uid="{00000000-0005-0000-0000-00000C050000}"/>
    <cellStyle name="60% - Accent6 3 3" xfId="1798" xr:uid="{00000000-0005-0000-0000-00000D050000}"/>
    <cellStyle name="60% - Accent6 4 2" xfId="1799" xr:uid="{00000000-0005-0000-0000-00000E050000}"/>
    <cellStyle name="60% - Accent6 4 3" xfId="1800" xr:uid="{00000000-0005-0000-0000-00000F050000}"/>
    <cellStyle name="60% - Accent6 5 2" xfId="1801" xr:uid="{00000000-0005-0000-0000-000010050000}"/>
    <cellStyle name="60% - Accent6 5 3" xfId="1802" xr:uid="{00000000-0005-0000-0000-000011050000}"/>
    <cellStyle name="60% - Accent6 6 2" xfId="1803" xr:uid="{00000000-0005-0000-0000-000012050000}"/>
    <cellStyle name="60% - Accent6 6 3" xfId="1804" xr:uid="{00000000-0005-0000-0000-000013050000}"/>
    <cellStyle name="60% - Accent6 7 2" xfId="1805" xr:uid="{00000000-0005-0000-0000-000014050000}"/>
    <cellStyle name="60% - Accent6 7 3" xfId="1806" xr:uid="{00000000-0005-0000-0000-000015050000}"/>
    <cellStyle name="60% - Accent6 8 2" xfId="1807" xr:uid="{00000000-0005-0000-0000-000016050000}"/>
    <cellStyle name="60% - Accent6 8 3" xfId="1808" xr:uid="{00000000-0005-0000-0000-000017050000}"/>
    <cellStyle name="60% - Accent6 9 2" xfId="1809" xr:uid="{00000000-0005-0000-0000-000018050000}"/>
    <cellStyle name="60% - Accent6 9 3" xfId="1810" xr:uid="{00000000-0005-0000-0000-000019050000}"/>
    <cellStyle name="Accent1 10 2" xfId="1811" xr:uid="{00000000-0005-0000-0000-00001A050000}"/>
    <cellStyle name="Accent1 10 3" xfId="1812" xr:uid="{00000000-0005-0000-0000-00001B050000}"/>
    <cellStyle name="Accent1 11 2" xfId="1813" xr:uid="{00000000-0005-0000-0000-00001C050000}"/>
    <cellStyle name="Accent1 11 3" xfId="1814" xr:uid="{00000000-0005-0000-0000-00001D050000}"/>
    <cellStyle name="Accent1 12 2" xfId="1815" xr:uid="{00000000-0005-0000-0000-00001E050000}"/>
    <cellStyle name="Accent1 12 3" xfId="1816" xr:uid="{00000000-0005-0000-0000-00001F050000}"/>
    <cellStyle name="Accent1 13 2" xfId="1817" xr:uid="{00000000-0005-0000-0000-000020050000}"/>
    <cellStyle name="Accent1 13 3" xfId="1818" xr:uid="{00000000-0005-0000-0000-000021050000}"/>
    <cellStyle name="Accent1 14 2" xfId="1819" xr:uid="{00000000-0005-0000-0000-000022050000}"/>
    <cellStyle name="Accent1 14 3" xfId="1820" xr:uid="{00000000-0005-0000-0000-000023050000}"/>
    <cellStyle name="Accent1 15" xfId="1821" xr:uid="{00000000-0005-0000-0000-000024050000}"/>
    <cellStyle name="Accent1 15 2" xfId="1822" xr:uid="{00000000-0005-0000-0000-000025050000}"/>
    <cellStyle name="Accent1 15 3" xfId="1823" xr:uid="{00000000-0005-0000-0000-000026050000}"/>
    <cellStyle name="Accent1 15 4" xfId="1824" xr:uid="{00000000-0005-0000-0000-000027050000}"/>
    <cellStyle name="Accent1 15 5" xfId="1825" xr:uid="{00000000-0005-0000-0000-000028050000}"/>
    <cellStyle name="Accent1 15 6" xfId="1826" xr:uid="{00000000-0005-0000-0000-000029050000}"/>
    <cellStyle name="Accent1 15 7" xfId="1827" xr:uid="{00000000-0005-0000-0000-00002A050000}"/>
    <cellStyle name="Accent1 16" xfId="1828" xr:uid="{00000000-0005-0000-0000-00002B050000}"/>
    <cellStyle name="Accent1 17" xfId="1829" xr:uid="{00000000-0005-0000-0000-00002C050000}"/>
    <cellStyle name="Accent1 18" xfId="1830" xr:uid="{00000000-0005-0000-0000-00002D050000}"/>
    <cellStyle name="Accent1 19" xfId="1831" xr:uid="{00000000-0005-0000-0000-00002E050000}"/>
    <cellStyle name="Accent1 2" xfId="96" xr:uid="{00000000-0005-0000-0000-00002F050000}"/>
    <cellStyle name="Accent1 2 2" xfId="1833" xr:uid="{00000000-0005-0000-0000-000030050000}"/>
    <cellStyle name="Accent1 2 3" xfId="1834" xr:uid="{00000000-0005-0000-0000-000031050000}"/>
    <cellStyle name="Accent1 2 4" xfId="1832" xr:uid="{00000000-0005-0000-0000-000032050000}"/>
    <cellStyle name="Accent1 20" xfId="1835" xr:uid="{00000000-0005-0000-0000-000033050000}"/>
    <cellStyle name="Accent1 21" xfId="1836" xr:uid="{00000000-0005-0000-0000-000034050000}"/>
    <cellStyle name="Accent1 22" xfId="1837" xr:uid="{00000000-0005-0000-0000-000035050000}"/>
    <cellStyle name="Accent1 3 2" xfId="1838" xr:uid="{00000000-0005-0000-0000-000036050000}"/>
    <cellStyle name="Accent1 3 3" xfId="1839" xr:uid="{00000000-0005-0000-0000-000037050000}"/>
    <cellStyle name="Accent1 4 2" xfId="1840" xr:uid="{00000000-0005-0000-0000-000038050000}"/>
    <cellStyle name="Accent1 4 3" xfId="1841" xr:uid="{00000000-0005-0000-0000-000039050000}"/>
    <cellStyle name="Accent1 5 2" xfId="1842" xr:uid="{00000000-0005-0000-0000-00003A050000}"/>
    <cellStyle name="Accent1 5 3" xfId="1843" xr:uid="{00000000-0005-0000-0000-00003B050000}"/>
    <cellStyle name="Accent1 6 2" xfId="1844" xr:uid="{00000000-0005-0000-0000-00003C050000}"/>
    <cellStyle name="Accent1 6 3" xfId="1845" xr:uid="{00000000-0005-0000-0000-00003D050000}"/>
    <cellStyle name="Accent1 7 2" xfId="1846" xr:uid="{00000000-0005-0000-0000-00003E050000}"/>
    <cellStyle name="Accent1 7 3" xfId="1847" xr:uid="{00000000-0005-0000-0000-00003F050000}"/>
    <cellStyle name="Accent1 8 2" xfId="1848" xr:uid="{00000000-0005-0000-0000-000040050000}"/>
    <cellStyle name="Accent1 8 3" xfId="1849" xr:uid="{00000000-0005-0000-0000-000041050000}"/>
    <cellStyle name="Accent1 9 2" xfId="1850" xr:uid="{00000000-0005-0000-0000-000042050000}"/>
    <cellStyle name="Accent1 9 3" xfId="1851" xr:uid="{00000000-0005-0000-0000-000043050000}"/>
    <cellStyle name="Accent2 10 2" xfId="1852" xr:uid="{00000000-0005-0000-0000-000044050000}"/>
    <cellStyle name="Accent2 10 3" xfId="1853" xr:uid="{00000000-0005-0000-0000-000045050000}"/>
    <cellStyle name="Accent2 11 2" xfId="1854" xr:uid="{00000000-0005-0000-0000-000046050000}"/>
    <cellStyle name="Accent2 11 3" xfId="1855" xr:uid="{00000000-0005-0000-0000-000047050000}"/>
    <cellStyle name="Accent2 12 2" xfId="1856" xr:uid="{00000000-0005-0000-0000-000048050000}"/>
    <cellStyle name="Accent2 12 3" xfId="1857" xr:uid="{00000000-0005-0000-0000-000049050000}"/>
    <cellStyle name="Accent2 13 2" xfId="1858" xr:uid="{00000000-0005-0000-0000-00004A050000}"/>
    <cellStyle name="Accent2 13 3" xfId="1859" xr:uid="{00000000-0005-0000-0000-00004B050000}"/>
    <cellStyle name="Accent2 14 2" xfId="1860" xr:uid="{00000000-0005-0000-0000-00004C050000}"/>
    <cellStyle name="Accent2 14 3" xfId="1861" xr:uid="{00000000-0005-0000-0000-00004D050000}"/>
    <cellStyle name="Accent2 15" xfId="1862" xr:uid="{00000000-0005-0000-0000-00004E050000}"/>
    <cellStyle name="Accent2 15 2" xfId="1863" xr:uid="{00000000-0005-0000-0000-00004F050000}"/>
    <cellStyle name="Accent2 15 3" xfId="1864" xr:uid="{00000000-0005-0000-0000-000050050000}"/>
    <cellStyle name="Accent2 15 4" xfId="1865" xr:uid="{00000000-0005-0000-0000-000051050000}"/>
    <cellStyle name="Accent2 15 5" xfId="1866" xr:uid="{00000000-0005-0000-0000-000052050000}"/>
    <cellStyle name="Accent2 15 6" xfId="1867" xr:uid="{00000000-0005-0000-0000-000053050000}"/>
    <cellStyle name="Accent2 15 7" xfId="1868" xr:uid="{00000000-0005-0000-0000-000054050000}"/>
    <cellStyle name="Accent2 16" xfId="1869" xr:uid="{00000000-0005-0000-0000-000055050000}"/>
    <cellStyle name="Accent2 17" xfId="1870" xr:uid="{00000000-0005-0000-0000-000056050000}"/>
    <cellStyle name="Accent2 18" xfId="1871" xr:uid="{00000000-0005-0000-0000-000057050000}"/>
    <cellStyle name="Accent2 19" xfId="1872" xr:uid="{00000000-0005-0000-0000-000058050000}"/>
    <cellStyle name="Accent2 2" xfId="97" xr:uid="{00000000-0005-0000-0000-000059050000}"/>
    <cellStyle name="Accent2 2 2" xfId="1873" xr:uid="{00000000-0005-0000-0000-00005A050000}"/>
    <cellStyle name="Accent2 2 3" xfId="1874" xr:uid="{00000000-0005-0000-0000-00005B050000}"/>
    <cellStyle name="Accent2 20" xfId="1875" xr:uid="{00000000-0005-0000-0000-00005C050000}"/>
    <cellStyle name="Accent2 21" xfId="1876" xr:uid="{00000000-0005-0000-0000-00005D050000}"/>
    <cellStyle name="Accent2 22" xfId="1877" xr:uid="{00000000-0005-0000-0000-00005E050000}"/>
    <cellStyle name="Accent2 3 2" xfId="1878" xr:uid="{00000000-0005-0000-0000-00005F050000}"/>
    <cellStyle name="Accent2 3 3" xfId="1879" xr:uid="{00000000-0005-0000-0000-000060050000}"/>
    <cellStyle name="Accent2 4 2" xfId="1880" xr:uid="{00000000-0005-0000-0000-000061050000}"/>
    <cellStyle name="Accent2 4 3" xfId="1881" xr:uid="{00000000-0005-0000-0000-000062050000}"/>
    <cellStyle name="Accent2 5 2" xfId="1882" xr:uid="{00000000-0005-0000-0000-000063050000}"/>
    <cellStyle name="Accent2 5 3" xfId="1883" xr:uid="{00000000-0005-0000-0000-000064050000}"/>
    <cellStyle name="Accent2 6 2" xfId="1884" xr:uid="{00000000-0005-0000-0000-000065050000}"/>
    <cellStyle name="Accent2 6 3" xfId="1885" xr:uid="{00000000-0005-0000-0000-000066050000}"/>
    <cellStyle name="Accent2 7 2" xfId="1886" xr:uid="{00000000-0005-0000-0000-000067050000}"/>
    <cellStyle name="Accent2 7 3" xfId="1887" xr:uid="{00000000-0005-0000-0000-000068050000}"/>
    <cellStyle name="Accent2 8 2" xfId="1888" xr:uid="{00000000-0005-0000-0000-000069050000}"/>
    <cellStyle name="Accent2 8 3" xfId="1889" xr:uid="{00000000-0005-0000-0000-00006A050000}"/>
    <cellStyle name="Accent2 9 2" xfId="1890" xr:uid="{00000000-0005-0000-0000-00006B050000}"/>
    <cellStyle name="Accent2 9 3" xfId="1891" xr:uid="{00000000-0005-0000-0000-00006C050000}"/>
    <cellStyle name="Accent3 10 2" xfId="1892" xr:uid="{00000000-0005-0000-0000-00006D050000}"/>
    <cellStyle name="Accent3 10 3" xfId="1893" xr:uid="{00000000-0005-0000-0000-00006E050000}"/>
    <cellStyle name="Accent3 11 2" xfId="1894" xr:uid="{00000000-0005-0000-0000-00006F050000}"/>
    <cellStyle name="Accent3 11 3" xfId="1895" xr:uid="{00000000-0005-0000-0000-000070050000}"/>
    <cellStyle name="Accent3 12 2" xfId="1896" xr:uid="{00000000-0005-0000-0000-000071050000}"/>
    <cellStyle name="Accent3 12 3" xfId="1897" xr:uid="{00000000-0005-0000-0000-000072050000}"/>
    <cellStyle name="Accent3 13 2" xfId="1898" xr:uid="{00000000-0005-0000-0000-000073050000}"/>
    <cellStyle name="Accent3 13 3" xfId="1899" xr:uid="{00000000-0005-0000-0000-000074050000}"/>
    <cellStyle name="Accent3 14 2" xfId="1900" xr:uid="{00000000-0005-0000-0000-000075050000}"/>
    <cellStyle name="Accent3 14 3" xfId="1901" xr:uid="{00000000-0005-0000-0000-000076050000}"/>
    <cellStyle name="Accent3 15" xfId="1902" xr:uid="{00000000-0005-0000-0000-000077050000}"/>
    <cellStyle name="Accent3 15 2" xfId="1903" xr:uid="{00000000-0005-0000-0000-000078050000}"/>
    <cellStyle name="Accent3 15 3" xfId="1904" xr:uid="{00000000-0005-0000-0000-000079050000}"/>
    <cellStyle name="Accent3 15 4" xfId="1905" xr:uid="{00000000-0005-0000-0000-00007A050000}"/>
    <cellStyle name="Accent3 15 5" xfId="1906" xr:uid="{00000000-0005-0000-0000-00007B050000}"/>
    <cellStyle name="Accent3 15 6" xfId="1907" xr:uid="{00000000-0005-0000-0000-00007C050000}"/>
    <cellStyle name="Accent3 15 7" xfId="1908" xr:uid="{00000000-0005-0000-0000-00007D050000}"/>
    <cellStyle name="Accent3 16" xfId="1909" xr:uid="{00000000-0005-0000-0000-00007E050000}"/>
    <cellStyle name="Accent3 17" xfId="1910" xr:uid="{00000000-0005-0000-0000-00007F050000}"/>
    <cellStyle name="Accent3 18" xfId="1911" xr:uid="{00000000-0005-0000-0000-000080050000}"/>
    <cellStyle name="Accent3 19" xfId="1912" xr:uid="{00000000-0005-0000-0000-000081050000}"/>
    <cellStyle name="Accent3 2" xfId="98" xr:uid="{00000000-0005-0000-0000-000082050000}"/>
    <cellStyle name="Accent3 2 2" xfId="1913" xr:uid="{00000000-0005-0000-0000-000083050000}"/>
    <cellStyle name="Accent3 2 3" xfId="1914" xr:uid="{00000000-0005-0000-0000-000084050000}"/>
    <cellStyle name="Accent3 20" xfId="1915" xr:uid="{00000000-0005-0000-0000-000085050000}"/>
    <cellStyle name="Accent3 21" xfId="1916" xr:uid="{00000000-0005-0000-0000-000086050000}"/>
    <cellStyle name="Accent3 22" xfId="1917" xr:uid="{00000000-0005-0000-0000-000087050000}"/>
    <cellStyle name="Accent3 3 2" xfId="1918" xr:uid="{00000000-0005-0000-0000-000088050000}"/>
    <cellStyle name="Accent3 3 3" xfId="1919" xr:uid="{00000000-0005-0000-0000-000089050000}"/>
    <cellStyle name="Accent3 4 2" xfId="1920" xr:uid="{00000000-0005-0000-0000-00008A050000}"/>
    <cellStyle name="Accent3 4 3" xfId="1921" xr:uid="{00000000-0005-0000-0000-00008B050000}"/>
    <cellStyle name="Accent3 5 2" xfId="1922" xr:uid="{00000000-0005-0000-0000-00008C050000}"/>
    <cellStyle name="Accent3 5 3" xfId="1923" xr:uid="{00000000-0005-0000-0000-00008D050000}"/>
    <cellStyle name="Accent3 6 2" xfId="1924" xr:uid="{00000000-0005-0000-0000-00008E050000}"/>
    <cellStyle name="Accent3 6 3" xfId="1925" xr:uid="{00000000-0005-0000-0000-00008F050000}"/>
    <cellStyle name="Accent3 7 2" xfId="1926" xr:uid="{00000000-0005-0000-0000-000090050000}"/>
    <cellStyle name="Accent3 7 3" xfId="1927" xr:uid="{00000000-0005-0000-0000-000091050000}"/>
    <cellStyle name="Accent3 8 2" xfId="1928" xr:uid="{00000000-0005-0000-0000-000092050000}"/>
    <cellStyle name="Accent3 8 3" xfId="1929" xr:uid="{00000000-0005-0000-0000-000093050000}"/>
    <cellStyle name="Accent3 9 2" xfId="1930" xr:uid="{00000000-0005-0000-0000-000094050000}"/>
    <cellStyle name="Accent3 9 3" xfId="1931" xr:uid="{00000000-0005-0000-0000-000095050000}"/>
    <cellStyle name="Accent4 10 2" xfId="1932" xr:uid="{00000000-0005-0000-0000-000096050000}"/>
    <cellStyle name="Accent4 10 3" xfId="1933" xr:uid="{00000000-0005-0000-0000-000097050000}"/>
    <cellStyle name="Accent4 11 2" xfId="1934" xr:uid="{00000000-0005-0000-0000-000098050000}"/>
    <cellStyle name="Accent4 11 3" xfId="1935" xr:uid="{00000000-0005-0000-0000-000099050000}"/>
    <cellStyle name="Accent4 12 2" xfId="1936" xr:uid="{00000000-0005-0000-0000-00009A050000}"/>
    <cellStyle name="Accent4 12 3" xfId="1937" xr:uid="{00000000-0005-0000-0000-00009B050000}"/>
    <cellStyle name="Accent4 13 2" xfId="1938" xr:uid="{00000000-0005-0000-0000-00009C050000}"/>
    <cellStyle name="Accent4 13 3" xfId="1939" xr:uid="{00000000-0005-0000-0000-00009D050000}"/>
    <cellStyle name="Accent4 14 2" xfId="1940" xr:uid="{00000000-0005-0000-0000-00009E050000}"/>
    <cellStyle name="Accent4 14 3" xfId="1941" xr:uid="{00000000-0005-0000-0000-00009F050000}"/>
    <cellStyle name="Accent4 15" xfId="1942" xr:uid="{00000000-0005-0000-0000-0000A0050000}"/>
    <cellStyle name="Accent4 15 2" xfId="1943" xr:uid="{00000000-0005-0000-0000-0000A1050000}"/>
    <cellStyle name="Accent4 15 3" xfId="1944" xr:uid="{00000000-0005-0000-0000-0000A2050000}"/>
    <cellStyle name="Accent4 15 4" xfId="1945" xr:uid="{00000000-0005-0000-0000-0000A3050000}"/>
    <cellStyle name="Accent4 15 5" xfId="1946" xr:uid="{00000000-0005-0000-0000-0000A4050000}"/>
    <cellStyle name="Accent4 15 6" xfId="1947" xr:uid="{00000000-0005-0000-0000-0000A5050000}"/>
    <cellStyle name="Accent4 15 7" xfId="1948" xr:uid="{00000000-0005-0000-0000-0000A6050000}"/>
    <cellStyle name="Accent4 16" xfId="1949" xr:uid="{00000000-0005-0000-0000-0000A7050000}"/>
    <cellStyle name="Accent4 17" xfId="1950" xr:uid="{00000000-0005-0000-0000-0000A8050000}"/>
    <cellStyle name="Accent4 18" xfId="1951" xr:uid="{00000000-0005-0000-0000-0000A9050000}"/>
    <cellStyle name="Accent4 19" xfId="1952" xr:uid="{00000000-0005-0000-0000-0000AA050000}"/>
    <cellStyle name="Accent4 2" xfId="99" xr:uid="{00000000-0005-0000-0000-0000AB050000}"/>
    <cellStyle name="Accent4 2 2" xfId="1954" xr:uid="{00000000-0005-0000-0000-0000AC050000}"/>
    <cellStyle name="Accent4 2 3" xfId="1955" xr:uid="{00000000-0005-0000-0000-0000AD050000}"/>
    <cellStyle name="Accent4 2 4" xfId="1953" xr:uid="{00000000-0005-0000-0000-0000AE050000}"/>
    <cellStyle name="Accent4 20" xfId="1956" xr:uid="{00000000-0005-0000-0000-0000AF050000}"/>
    <cellStyle name="Accent4 21" xfId="1957" xr:uid="{00000000-0005-0000-0000-0000B0050000}"/>
    <cellStyle name="Accent4 22" xfId="1958" xr:uid="{00000000-0005-0000-0000-0000B1050000}"/>
    <cellStyle name="Accent4 3 2" xfId="1959" xr:uid="{00000000-0005-0000-0000-0000B2050000}"/>
    <cellStyle name="Accent4 3 3" xfId="1960" xr:uid="{00000000-0005-0000-0000-0000B3050000}"/>
    <cellStyle name="Accent4 4 2" xfId="1961" xr:uid="{00000000-0005-0000-0000-0000B4050000}"/>
    <cellStyle name="Accent4 4 3" xfId="1962" xr:uid="{00000000-0005-0000-0000-0000B5050000}"/>
    <cellStyle name="Accent4 5 2" xfId="1963" xr:uid="{00000000-0005-0000-0000-0000B6050000}"/>
    <cellStyle name="Accent4 5 3" xfId="1964" xr:uid="{00000000-0005-0000-0000-0000B7050000}"/>
    <cellStyle name="Accent4 6 2" xfId="1965" xr:uid="{00000000-0005-0000-0000-0000B8050000}"/>
    <cellStyle name="Accent4 6 3" xfId="1966" xr:uid="{00000000-0005-0000-0000-0000B9050000}"/>
    <cellStyle name="Accent4 7 2" xfId="1967" xr:uid="{00000000-0005-0000-0000-0000BA050000}"/>
    <cellStyle name="Accent4 7 3" xfId="1968" xr:uid="{00000000-0005-0000-0000-0000BB050000}"/>
    <cellStyle name="Accent4 8 2" xfId="1969" xr:uid="{00000000-0005-0000-0000-0000BC050000}"/>
    <cellStyle name="Accent4 8 3" xfId="1970" xr:uid="{00000000-0005-0000-0000-0000BD050000}"/>
    <cellStyle name="Accent4 9 2" xfId="1971" xr:uid="{00000000-0005-0000-0000-0000BE050000}"/>
    <cellStyle name="Accent4 9 3" xfId="1972" xr:uid="{00000000-0005-0000-0000-0000BF050000}"/>
    <cellStyle name="Accent5 10 2" xfId="1973" xr:uid="{00000000-0005-0000-0000-0000C0050000}"/>
    <cellStyle name="Accent5 10 3" xfId="1974" xr:uid="{00000000-0005-0000-0000-0000C1050000}"/>
    <cellStyle name="Accent5 11 2" xfId="1975" xr:uid="{00000000-0005-0000-0000-0000C2050000}"/>
    <cellStyle name="Accent5 11 3" xfId="1976" xr:uid="{00000000-0005-0000-0000-0000C3050000}"/>
    <cellStyle name="Accent5 12 2" xfId="1977" xr:uid="{00000000-0005-0000-0000-0000C4050000}"/>
    <cellStyle name="Accent5 12 3" xfId="1978" xr:uid="{00000000-0005-0000-0000-0000C5050000}"/>
    <cellStyle name="Accent5 13 2" xfId="1979" xr:uid="{00000000-0005-0000-0000-0000C6050000}"/>
    <cellStyle name="Accent5 13 3" xfId="1980" xr:uid="{00000000-0005-0000-0000-0000C7050000}"/>
    <cellStyle name="Accent5 14 2" xfId="1981" xr:uid="{00000000-0005-0000-0000-0000C8050000}"/>
    <cellStyle name="Accent5 14 3" xfId="1982" xr:uid="{00000000-0005-0000-0000-0000C9050000}"/>
    <cellStyle name="Accent5 15" xfId="1983" xr:uid="{00000000-0005-0000-0000-0000CA050000}"/>
    <cellStyle name="Accent5 15 2" xfId="1984" xr:uid="{00000000-0005-0000-0000-0000CB050000}"/>
    <cellStyle name="Accent5 15 3" xfId="1985" xr:uid="{00000000-0005-0000-0000-0000CC050000}"/>
    <cellStyle name="Accent5 15 4" xfId="1986" xr:uid="{00000000-0005-0000-0000-0000CD050000}"/>
    <cellStyle name="Accent5 15 5" xfId="1987" xr:uid="{00000000-0005-0000-0000-0000CE050000}"/>
    <cellStyle name="Accent5 15 6" xfId="1988" xr:uid="{00000000-0005-0000-0000-0000CF050000}"/>
    <cellStyle name="Accent5 15 7" xfId="1989" xr:uid="{00000000-0005-0000-0000-0000D0050000}"/>
    <cellStyle name="Accent5 16" xfId="1990" xr:uid="{00000000-0005-0000-0000-0000D1050000}"/>
    <cellStyle name="Accent5 17" xfId="1991" xr:uid="{00000000-0005-0000-0000-0000D2050000}"/>
    <cellStyle name="Accent5 18" xfId="1992" xr:uid="{00000000-0005-0000-0000-0000D3050000}"/>
    <cellStyle name="Accent5 19" xfId="1993" xr:uid="{00000000-0005-0000-0000-0000D4050000}"/>
    <cellStyle name="Accent5 2" xfId="100" xr:uid="{00000000-0005-0000-0000-0000D5050000}"/>
    <cellStyle name="Accent5 2 2" xfId="1994" xr:uid="{00000000-0005-0000-0000-0000D6050000}"/>
    <cellStyle name="Accent5 2 3" xfId="1995" xr:uid="{00000000-0005-0000-0000-0000D7050000}"/>
    <cellStyle name="Accent5 20" xfId="1996" xr:uid="{00000000-0005-0000-0000-0000D8050000}"/>
    <cellStyle name="Accent5 21" xfId="1997" xr:uid="{00000000-0005-0000-0000-0000D9050000}"/>
    <cellStyle name="Accent5 22" xfId="1998" xr:uid="{00000000-0005-0000-0000-0000DA050000}"/>
    <cellStyle name="Accent5 3 2" xfId="1999" xr:uid="{00000000-0005-0000-0000-0000DB050000}"/>
    <cellStyle name="Accent5 3 3" xfId="2000" xr:uid="{00000000-0005-0000-0000-0000DC050000}"/>
    <cellStyle name="Accent5 4 2" xfId="2001" xr:uid="{00000000-0005-0000-0000-0000DD050000}"/>
    <cellStyle name="Accent5 4 3" xfId="2002" xr:uid="{00000000-0005-0000-0000-0000DE050000}"/>
    <cellStyle name="Accent5 5 2" xfId="2003" xr:uid="{00000000-0005-0000-0000-0000DF050000}"/>
    <cellStyle name="Accent5 5 3" xfId="2004" xr:uid="{00000000-0005-0000-0000-0000E0050000}"/>
    <cellStyle name="Accent5 6 2" xfId="2005" xr:uid="{00000000-0005-0000-0000-0000E1050000}"/>
    <cellStyle name="Accent5 6 3" xfId="2006" xr:uid="{00000000-0005-0000-0000-0000E2050000}"/>
    <cellStyle name="Accent5 7 2" xfId="2007" xr:uid="{00000000-0005-0000-0000-0000E3050000}"/>
    <cellStyle name="Accent5 7 3" xfId="2008" xr:uid="{00000000-0005-0000-0000-0000E4050000}"/>
    <cellStyle name="Accent5 8 2" xfId="2009" xr:uid="{00000000-0005-0000-0000-0000E5050000}"/>
    <cellStyle name="Accent5 8 3" xfId="2010" xr:uid="{00000000-0005-0000-0000-0000E6050000}"/>
    <cellStyle name="Accent5 9 2" xfId="2011" xr:uid="{00000000-0005-0000-0000-0000E7050000}"/>
    <cellStyle name="Accent5 9 3" xfId="2012" xr:uid="{00000000-0005-0000-0000-0000E8050000}"/>
    <cellStyle name="Accent6 10 2" xfId="2013" xr:uid="{00000000-0005-0000-0000-0000E9050000}"/>
    <cellStyle name="Accent6 10 3" xfId="2014" xr:uid="{00000000-0005-0000-0000-0000EA050000}"/>
    <cellStyle name="Accent6 11 2" xfId="2015" xr:uid="{00000000-0005-0000-0000-0000EB050000}"/>
    <cellStyle name="Accent6 11 3" xfId="2016" xr:uid="{00000000-0005-0000-0000-0000EC050000}"/>
    <cellStyle name="Accent6 12 2" xfId="2017" xr:uid="{00000000-0005-0000-0000-0000ED050000}"/>
    <cellStyle name="Accent6 12 3" xfId="2018" xr:uid="{00000000-0005-0000-0000-0000EE050000}"/>
    <cellStyle name="Accent6 13 2" xfId="2019" xr:uid="{00000000-0005-0000-0000-0000EF050000}"/>
    <cellStyle name="Accent6 13 3" xfId="2020" xr:uid="{00000000-0005-0000-0000-0000F0050000}"/>
    <cellStyle name="Accent6 14 2" xfId="2021" xr:uid="{00000000-0005-0000-0000-0000F1050000}"/>
    <cellStyle name="Accent6 14 3" xfId="2022" xr:uid="{00000000-0005-0000-0000-0000F2050000}"/>
    <cellStyle name="Accent6 15" xfId="2023" xr:uid="{00000000-0005-0000-0000-0000F3050000}"/>
    <cellStyle name="Accent6 15 2" xfId="2024" xr:uid="{00000000-0005-0000-0000-0000F4050000}"/>
    <cellStyle name="Accent6 15 3" xfId="2025" xr:uid="{00000000-0005-0000-0000-0000F5050000}"/>
    <cellStyle name="Accent6 15 4" xfId="2026" xr:uid="{00000000-0005-0000-0000-0000F6050000}"/>
    <cellStyle name="Accent6 15 5" xfId="2027" xr:uid="{00000000-0005-0000-0000-0000F7050000}"/>
    <cellStyle name="Accent6 15 6" xfId="2028" xr:uid="{00000000-0005-0000-0000-0000F8050000}"/>
    <cellStyle name="Accent6 15 7" xfId="2029" xr:uid="{00000000-0005-0000-0000-0000F9050000}"/>
    <cellStyle name="Accent6 16" xfId="2030" xr:uid="{00000000-0005-0000-0000-0000FA050000}"/>
    <cellStyle name="Accent6 17" xfId="2031" xr:uid="{00000000-0005-0000-0000-0000FB050000}"/>
    <cellStyle name="Accent6 18" xfId="2032" xr:uid="{00000000-0005-0000-0000-0000FC050000}"/>
    <cellStyle name="Accent6 19" xfId="2033" xr:uid="{00000000-0005-0000-0000-0000FD050000}"/>
    <cellStyle name="Accent6 2" xfId="101" xr:uid="{00000000-0005-0000-0000-0000FE050000}"/>
    <cellStyle name="Accent6 2 2" xfId="2034" xr:uid="{00000000-0005-0000-0000-0000FF050000}"/>
    <cellStyle name="Accent6 2 3" xfId="2035" xr:uid="{00000000-0005-0000-0000-000000060000}"/>
    <cellStyle name="Accent6 20" xfId="2036" xr:uid="{00000000-0005-0000-0000-000001060000}"/>
    <cellStyle name="Accent6 21" xfId="2037" xr:uid="{00000000-0005-0000-0000-000002060000}"/>
    <cellStyle name="Accent6 22" xfId="2038" xr:uid="{00000000-0005-0000-0000-000003060000}"/>
    <cellStyle name="Accent6 3 2" xfId="2039" xr:uid="{00000000-0005-0000-0000-000004060000}"/>
    <cellStyle name="Accent6 3 3" xfId="2040" xr:uid="{00000000-0005-0000-0000-000005060000}"/>
    <cellStyle name="Accent6 4 2" xfId="2041" xr:uid="{00000000-0005-0000-0000-000006060000}"/>
    <cellStyle name="Accent6 4 3" xfId="2042" xr:uid="{00000000-0005-0000-0000-000007060000}"/>
    <cellStyle name="Accent6 5 2" xfId="2043" xr:uid="{00000000-0005-0000-0000-000008060000}"/>
    <cellStyle name="Accent6 5 3" xfId="2044" xr:uid="{00000000-0005-0000-0000-000009060000}"/>
    <cellStyle name="Accent6 6 2" xfId="2045" xr:uid="{00000000-0005-0000-0000-00000A060000}"/>
    <cellStyle name="Accent6 6 3" xfId="2046" xr:uid="{00000000-0005-0000-0000-00000B060000}"/>
    <cellStyle name="Accent6 7 2" xfId="2047" xr:uid="{00000000-0005-0000-0000-00000C060000}"/>
    <cellStyle name="Accent6 7 3" xfId="2048" xr:uid="{00000000-0005-0000-0000-00000D060000}"/>
    <cellStyle name="Accent6 8 2" xfId="2049" xr:uid="{00000000-0005-0000-0000-00000E060000}"/>
    <cellStyle name="Accent6 8 3" xfId="2050" xr:uid="{00000000-0005-0000-0000-00000F060000}"/>
    <cellStyle name="Accent6 9 2" xfId="2051" xr:uid="{00000000-0005-0000-0000-000010060000}"/>
    <cellStyle name="Accent6 9 3" xfId="2052" xr:uid="{00000000-0005-0000-0000-000011060000}"/>
    <cellStyle name="Actual Date" xfId="2053" xr:uid="{00000000-0005-0000-0000-000012060000}"/>
    <cellStyle name="ARIAL NAR9" xfId="31" xr:uid="{00000000-0005-0000-0000-000013060000}"/>
    <cellStyle name="ARIAL8" xfId="32" xr:uid="{00000000-0005-0000-0000-000014060000}"/>
    <cellStyle name="ARIAL9" xfId="33" xr:uid="{00000000-0005-0000-0000-000015060000}"/>
    <cellStyle name="Bad 10 2" xfId="2054" xr:uid="{00000000-0005-0000-0000-000016060000}"/>
    <cellStyle name="Bad 10 3" xfId="2055" xr:uid="{00000000-0005-0000-0000-000017060000}"/>
    <cellStyle name="Bad 11 2" xfId="2056" xr:uid="{00000000-0005-0000-0000-000018060000}"/>
    <cellStyle name="Bad 11 3" xfId="2057" xr:uid="{00000000-0005-0000-0000-000019060000}"/>
    <cellStyle name="Bad 12 2" xfId="2058" xr:uid="{00000000-0005-0000-0000-00001A060000}"/>
    <cellStyle name="Bad 12 3" xfId="2059" xr:uid="{00000000-0005-0000-0000-00001B060000}"/>
    <cellStyle name="Bad 13 2" xfId="2060" xr:uid="{00000000-0005-0000-0000-00001C060000}"/>
    <cellStyle name="Bad 13 3" xfId="2061" xr:uid="{00000000-0005-0000-0000-00001D060000}"/>
    <cellStyle name="Bad 14 2" xfId="2062" xr:uid="{00000000-0005-0000-0000-00001E060000}"/>
    <cellStyle name="Bad 14 3" xfId="2063" xr:uid="{00000000-0005-0000-0000-00001F060000}"/>
    <cellStyle name="Bad 15" xfId="2064" xr:uid="{00000000-0005-0000-0000-000020060000}"/>
    <cellStyle name="Bad 15 2" xfId="2065" xr:uid="{00000000-0005-0000-0000-000021060000}"/>
    <cellStyle name="Bad 15 3" xfId="2066" xr:uid="{00000000-0005-0000-0000-000022060000}"/>
    <cellStyle name="Bad 15 4" xfId="2067" xr:uid="{00000000-0005-0000-0000-000023060000}"/>
    <cellStyle name="Bad 15 5" xfId="2068" xr:uid="{00000000-0005-0000-0000-000024060000}"/>
    <cellStyle name="Bad 15 6" xfId="2069" xr:uid="{00000000-0005-0000-0000-000025060000}"/>
    <cellStyle name="Bad 15 7" xfId="2070" xr:uid="{00000000-0005-0000-0000-000026060000}"/>
    <cellStyle name="Bad 16" xfId="2071" xr:uid="{00000000-0005-0000-0000-000027060000}"/>
    <cellStyle name="Bad 17" xfId="2072" xr:uid="{00000000-0005-0000-0000-000028060000}"/>
    <cellStyle name="Bad 18" xfId="2073" xr:uid="{00000000-0005-0000-0000-000029060000}"/>
    <cellStyle name="Bad 19" xfId="2074" xr:uid="{00000000-0005-0000-0000-00002A060000}"/>
    <cellStyle name="Bad 2" xfId="102" xr:uid="{00000000-0005-0000-0000-00002B060000}"/>
    <cellStyle name="Bad 2 2" xfId="2075" xr:uid="{00000000-0005-0000-0000-00002C060000}"/>
    <cellStyle name="Bad 2 3" xfId="2076" xr:uid="{00000000-0005-0000-0000-00002D060000}"/>
    <cellStyle name="Bad 20" xfId="2077" xr:uid="{00000000-0005-0000-0000-00002E060000}"/>
    <cellStyle name="Bad 21" xfId="2078" xr:uid="{00000000-0005-0000-0000-00002F060000}"/>
    <cellStyle name="Bad 22" xfId="2079" xr:uid="{00000000-0005-0000-0000-000030060000}"/>
    <cellStyle name="Bad 3 2" xfId="2080" xr:uid="{00000000-0005-0000-0000-000031060000}"/>
    <cellStyle name="Bad 3 3" xfId="2081" xr:uid="{00000000-0005-0000-0000-000032060000}"/>
    <cellStyle name="Bad 4 2" xfId="2082" xr:uid="{00000000-0005-0000-0000-000033060000}"/>
    <cellStyle name="Bad 4 3" xfId="2083" xr:uid="{00000000-0005-0000-0000-000034060000}"/>
    <cellStyle name="Bad 5 2" xfId="2084" xr:uid="{00000000-0005-0000-0000-000035060000}"/>
    <cellStyle name="Bad 5 3" xfId="2085" xr:uid="{00000000-0005-0000-0000-000036060000}"/>
    <cellStyle name="Bad 6 2" xfId="2086" xr:uid="{00000000-0005-0000-0000-000037060000}"/>
    <cellStyle name="Bad 6 3" xfId="2087" xr:uid="{00000000-0005-0000-0000-000038060000}"/>
    <cellStyle name="Bad 7 2" xfId="2088" xr:uid="{00000000-0005-0000-0000-000039060000}"/>
    <cellStyle name="Bad 7 3" xfId="2089" xr:uid="{00000000-0005-0000-0000-00003A060000}"/>
    <cellStyle name="Bad 8 2" xfId="2090" xr:uid="{00000000-0005-0000-0000-00003B060000}"/>
    <cellStyle name="Bad 8 3" xfId="2091" xr:uid="{00000000-0005-0000-0000-00003C060000}"/>
    <cellStyle name="Bad 9 2" xfId="2092" xr:uid="{00000000-0005-0000-0000-00003D060000}"/>
    <cellStyle name="Bad 9 3" xfId="2093" xr:uid="{00000000-0005-0000-0000-00003E060000}"/>
    <cellStyle name="Calculation 10 2" xfId="2094" xr:uid="{00000000-0005-0000-0000-00003F060000}"/>
    <cellStyle name="Calculation 10 2 2" xfId="2095" xr:uid="{00000000-0005-0000-0000-000040060000}"/>
    <cellStyle name="Calculation 10 2 2 2" xfId="2096" xr:uid="{00000000-0005-0000-0000-000041060000}"/>
    <cellStyle name="Calculation 10 2 2 3" xfId="2097" xr:uid="{00000000-0005-0000-0000-000042060000}"/>
    <cellStyle name="Calculation 10 2 3" xfId="2098" xr:uid="{00000000-0005-0000-0000-000043060000}"/>
    <cellStyle name="Calculation 10 2 4" xfId="2099" xr:uid="{00000000-0005-0000-0000-000044060000}"/>
    <cellStyle name="Calculation 10 3" xfId="2100" xr:uid="{00000000-0005-0000-0000-000045060000}"/>
    <cellStyle name="Calculation 10 3 2" xfId="2101" xr:uid="{00000000-0005-0000-0000-000046060000}"/>
    <cellStyle name="Calculation 10 3 2 2" xfId="2102" xr:uid="{00000000-0005-0000-0000-000047060000}"/>
    <cellStyle name="Calculation 10 3 2 3" xfId="2103" xr:uid="{00000000-0005-0000-0000-000048060000}"/>
    <cellStyle name="Calculation 10 3 3" xfId="2104" xr:uid="{00000000-0005-0000-0000-000049060000}"/>
    <cellStyle name="Calculation 10 3 4" xfId="2105" xr:uid="{00000000-0005-0000-0000-00004A060000}"/>
    <cellStyle name="Calculation 11 2" xfId="2106" xr:uid="{00000000-0005-0000-0000-00004B060000}"/>
    <cellStyle name="Calculation 11 2 2" xfId="2107" xr:uid="{00000000-0005-0000-0000-00004C060000}"/>
    <cellStyle name="Calculation 11 2 2 2" xfId="2108" xr:uid="{00000000-0005-0000-0000-00004D060000}"/>
    <cellStyle name="Calculation 11 2 2 3" xfId="2109" xr:uid="{00000000-0005-0000-0000-00004E060000}"/>
    <cellStyle name="Calculation 11 2 3" xfId="2110" xr:uid="{00000000-0005-0000-0000-00004F060000}"/>
    <cellStyle name="Calculation 11 2 4" xfId="2111" xr:uid="{00000000-0005-0000-0000-000050060000}"/>
    <cellStyle name="Calculation 11 3" xfId="2112" xr:uid="{00000000-0005-0000-0000-000051060000}"/>
    <cellStyle name="Calculation 11 3 2" xfId="2113" xr:uid="{00000000-0005-0000-0000-000052060000}"/>
    <cellStyle name="Calculation 11 3 2 2" xfId="2114" xr:uid="{00000000-0005-0000-0000-000053060000}"/>
    <cellStyle name="Calculation 11 3 2 3" xfId="2115" xr:uid="{00000000-0005-0000-0000-000054060000}"/>
    <cellStyle name="Calculation 11 3 3" xfId="2116" xr:uid="{00000000-0005-0000-0000-000055060000}"/>
    <cellStyle name="Calculation 11 3 4" xfId="2117" xr:uid="{00000000-0005-0000-0000-000056060000}"/>
    <cellStyle name="Calculation 12 2" xfId="2118" xr:uid="{00000000-0005-0000-0000-000057060000}"/>
    <cellStyle name="Calculation 12 2 2" xfId="2119" xr:uid="{00000000-0005-0000-0000-000058060000}"/>
    <cellStyle name="Calculation 12 2 2 2" xfId="2120" xr:uid="{00000000-0005-0000-0000-000059060000}"/>
    <cellStyle name="Calculation 12 2 2 3" xfId="2121" xr:uid="{00000000-0005-0000-0000-00005A060000}"/>
    <cellStyle name="Calculation 12 2 3" xfId="2122" xr:uid="{00000000-0005-0000-0000-00005B060000}"/>
    <cellStyle name="Calculation 12 2 4" xfId="2123" xr:uid="{00000000-0005-0000-0000-00005C060000}"/>
    <cellStyle name="Calculation 12 3" xfId="2124" xr:uid="{00000000-0005-0000-0000-00005D060000}"/>
    <cellStyle name="Calculation 12 3 2" xfId="2125" xr:uid="{00000000-0005-0000-0000-00005E060000}"/>
    <cellStyle name="Calculation 12 3 2 2" xfId="2126" xr:uid="{00000000-0005-0000-0000-00005F060000}"/>
    <cellStyle name="Calculation 12 3 2 3" xfId="2127" xr:uid="{00000000-0005-0000-0000-000060060000}"/>
    <cellStyle name="Calculation 12 3 3" xfId="2128" xr:uid="{00000000-0005-0000-0000-000061060000}"/>
    <cellStyle name="Calculation 12 3 4" xfId="2129" xr:uid="{00000000-0005-0000-0000-000062060000}"/>
    <cellStyle name="Calculation 13 2" xfId="2130" xr:uid="{00000000-0005-0000-0000-000063060000}"/>
    <cellStyle name="Calculation 13 2 2" xfId="2131" xr:uid="{00000000-0005-0000-0000-000064060000}"/>
    <cellStyle name="Calculation 13 2 2 2" xfId="2132" xr:uid="{00000000-0005-0000-0000-000065060000}"/>
    <cellStyle name="Calculation 13 2 2 3" xfId="2133" xr:uid="{00000000-0005-0000-0000-000066060000}"/>
    <cellStyle name="Calculation 13 2 3" xfId="2134" xr:uid="{00000000-0005-0000-0000-000067060000}"/>
    <cellStyle name="Calculation 13 2 4" xfId="2135" xr:uid="{00000000-0005-0000-0000-000068060000}"/>
    <cellStyle name="Calculation 13 3" xfId="2136" xr:uid="{00000000-0005-0000-0000-000069060000}"/>
    <cellStyle name="Calculation 13 3 2" xfId="2137" xr:uid="{00000000-0005-0000-0000-00006A060000}"/>
    <cellStyle name="Calculation 13 3 2 2" xfId="2138" xr:uid="{00000000-0005-0000-0000-00006B060000}"/>
    <cellStyle name="Calculation 13 3 2 3" xfId="2139" xr:uid="{00000000-0005-0000-0000-00006C060000}"/>
    <cellStyle name="Calculation 13 3 3" xfId="2140" xr:uid="{00000000-0005-0000-0000-00006D060000}"/>
    <cellStyle name="Calculation 13 3 4" xfId="2141" xr:uid="{00000000-0005-0000-0000-00006E060000}"/>
    <cellStyle name="Calculation 14 2" xfId="2142" xr:uid="{00000000-0005-0000-0000-00006F060000}"/>
    <cellStyle name="Calculation 14 2 2" xfId="2143" xr:uid="{00000000-0005-0000-0000-000070060000}"/>
    <cellStyle name="Calculation 14 2 2 2" xfId="2144" xr:uid="{00000000-0005-0000-0000-000071060000}"/>
    <cellStyle name="Calculation 14 2 2 3" xfId="2145" xr:uid="{00000000-0005-0000-0000-000072060000}"/>
    <cellStyle name="Calculation 14 2 3" xfId="2146" xr:uid="{00000000-0005-0000-0000-000073060000}"/>
    <cellStyle name="Calculation 14 2 4" xfId="2147" xr:uid="{00000000-0005-0000-0000-000074060000}"/>
    <cellStyle name="Calculation 14 3" xfId="2148" xr:uid="{00000000-0005-0000-0000-000075060000}"/>
    <cellStyle name="Calculation 14 3 2" xfId="2149" xr:uid="{00000000-0005-0000-0000-000076060000}"/>
    <cellStyle name="Calculation 14 3 2 2" xfId="2150" xr:uid="{00000000-0005-0000-0000-000077060000}"/>
    <cellStyle name="Calculation 14 3 2 3" xfId="2151" xr:uid="{00000000-0005-0000-0000-000078060000}"/>
    <cellStyle name="Calculation 14 3 3" xfId="2152" xr:uid="{00000000-0005-0000-0000-000079060000}"/>
    <cellStyle name="Calculation 14 3 4" xfId="2153" xr:uid="{00000000-0005-0000-0000-00007A060000}"/>
    <cellStyle name="Calculation 15" xfId="2154" xr:uid="{00000000-0005-0000-0000-00007B060000}"/>
    <cellStyle name="Calculation 15 10" xfId="2155" xr:uid="{00000000-0005-0000-0000-00007C060000}"/>
    <cellStyle name="Calculation 15 2" xfId="2156" xr:uid="{00000000-0005-0000-0000-00007D060000}"/>
    <cellStyle name="Calculation 15 2 2" xfId="2157" xr:uid="{00000000-0005-0000-0000-00007E060000}"/>
    <cellStyle name="Calculation 15 2 2 2" xfId="2158" xr:uid="{00000000-0005-0000-0000-00007F060000}"/>
    <cellStyle name="Calculation 15 2 2 3" xfId="2159" xr:uid="{00000000-0005-0000-0000-000080060000}"/>
    <cellStyle name="Calculation 15 2 3" xfId="2160" xr:uid="{00000000-0005-0000-0000-000081060000}"/>
    <cellStyle name="Calculation 15 2 4" xfId="2161" xr:uid="{00000000-0005-0000-0000-000082060000}"/>
    <cellStyle name="Calculation 15 3" xfId="2162" xr:uid="{00000000-0005-0000-0000-000083060000}"/>
    <cellStyle name="Calculation 15 3 2" xfId="2163" xr:uid="{00000000-0005-0000-0000-000084060000}"/>
    <cellStyle name="Calculation 15 3 2 2" xfId="2164" xr:uid="{00000000-0005-0000-0000-000085060000}"/>
    <cellStyle name="Calculation 15 3 2 3" xfId="2165" xr:uid="{00000000-0005-0000-0000-000086060000}"/>
    <cellStyle name="Calculation 15 3 3" xfId="2166" xr:uid="{00000000-0005-0000-0000-000087060000}"/>
    <cellStyle name="Calculation 15 3 4" xfId="2167" xr:uid="{00000000-0005-0000-0000-000088060000}"/>
    <cellStyle name="Calculation 15 4" xfId="2168" xr:uid="{00000000-0005-0000-0000-000089060000}"/>
    <cellStyle name="Calculation 15 4 2" xfId="2169" xr:uid="{00000000-0005-0000-0000-00008A060000}"/>
    <cellStyle name="Calculation 15 4 2 2" xfId="2170" xr:uid="{00000000-0005-0000-0000-00008B060000}"/>
    <cellStyle name="Calculation 15 4 2 3" xfId="2171" xr:uid="{00000000-0005-0000-0000-00008C060000}"/>
    <cellStyle name="Calculation 15 4 3" xfId="2172" xr:uid="{00000000-0005-0000-0000-00008D060000}"/>
    <cellStyle name="Calculation 15 4 4" xfId="2173" xr:uid="{00000000-0005-0000-0000-00008E060000}"/>
    <cellStyle name="Calculation 15 5" xfId="2174" xr:uid="{00000000-0005-0000-0000-00008F060000}"/>
    <cellStyle name="Calculation 15 5 2" xfId="2175" xr:uid="{00000000-0005-0000-0000-000090060000}"/>
    <cellStyle name="Calculation 15 5 2 2" xfId="2176" xr:uid="{00000000-0005-0000-0000-000091060000}"/>
    <cellStyle name="Calculation 15 5 2 3" xfId="2177" xr:uid="{00000000-0005-0000-0000-000092060000}"/>
    <cellStyle name="Calculation 15 5 3" xfId="2178" xr:uid="{00000000-0005-0000-0000-000093060000}"/>
    <cellStyle name="Calculation 15 5 4" xfId="2179" xr:uid="{00000000-0005-0000-0000-000094060000}"/>
    <cellStyle name="Calculation 15 6" xfId="2180" xr:uid="{00000000-0005-0000-0000-000095060000}"/>
    <cellStyle name="Calculation 15 6 2" xfId="2181" xr:uid="{00000000-0005-0000-0000-000096060000}"/>
    <cellStyle name="Calculation 15 6 2 2" xfId="2182" xr:uid="{00000000-0005-0000-0000-000097060000}"/>
    <cellStyle name="Calculation 15 6 2 3" xfId="2183" xr:uid="{00000000-0005-0000-0000-000098060000}"/>
    <cellStyle name="Calculation 15 6 3" xfId="2184" xr:uid="{00000000-0005-0000-0000-000099060000}"/>
    <cellStyle name="Calculation 15 6 4" xfId="2185" xr:uid="{00000000-0005-0000-0000-00009A060000}"/>
    <cellStyle name="Calculation 15 7" xfId="2186" xr:uid="{00000000-0005-0000-0000-00009B060000}"/>
    <cellStyle name="Calculation 15 7 2" xfId="2187" xr:uid="{00000000-0005-0000-0000-00009C060000}"/>
    <cellStyle name="Calculation 15 7 2 2" xfId="2188" xr:uid="{00000000-0005-0000-0000-00009D060000}"/>
    <cellStyle name="Calculation 15 7 2 3" xfId="2189" xr:uid="{00000000-0005-0000-0000-00009E060000}"/>
    <cellStyle name="Calculation 15 7 3" xfId="2190" xr:uid="{00000000-0005-0000-0000-00009F060000}"/>
    <cellStyle name="Calculation 15 7 4" xfId="2191" xr:uid="{00000000-0005-0000-0000-0000A0060000}"/>
    <cellStyle name="Calculation 15 8" xfId="2192" xr:uid="{00000000-0005-0000-0000-0000A1060000}"/>
    <cellStyle name="Calculation 15 8 2" xfId="2193" xr:uid="{00000000-0005-0000-0000-0000A2060000}"/>
    <cellStyle name="Calculation 15 8 3" xfId="2194" xr:uid="{00000000-0005-0000-0000-0000A3060000}"/>
    <cellStyle name="Calculation 15 9" xfId="2195" xr:uid="{00000000-0005-0000-0000-0000A4060000}"/>
    <cellStyle name="Calculation 16" xfId="2196" xr:uid="{00000000-0005-0000-0000-0000A5060000}"/>
    <cellStyle name="Calculation 16 2" xfId="2197" xr:uid="{00000000-0005-0000-0000-0000A6060000}"/>
    <cellStyle name="Calculation 16 2 2" xfId="2198" xr:uid="{00000000-0005-0000-0000-0000A7060000}"/>
    <cellStyle name="Calculation 16 2 3" xfId="2199" xr:uid="{00000000-0005-0000-0000-0000A8060000}"/>
    <cellStyle name="Calculation 16 3" xfId="2200" xr:uid="{00000000-0005-0000-0000-0000A9060000}"/>
    <cellStyle name="Calculation 16 4" xfId="2201" xr:uid="{00000000-0005-0000-0000-0000AA060000}"/>
    <cellStyle name="Calculation 17" xfId="2202" xr:uid="{00000000-0005-0000-0000-0000AB060000}"/>
    <cellStyle name="Calculation 17 2" xfId="2203" xr:uid="{00000000-0005-0000-0000-0000AC060000}"/>
    <cellStyle name="Calculation 17 2 2" xfId="2204" xr:uid="{00000000-0005-0000-0000-0000AD060000}"/>
    <cellStyle name="Calculation 17 2 3" xfId="2205" xr:uid="{00000000-0005-0000-0000-0000AE060000}"/>
    <cellStyle name="Calculation 17 3" xfId="2206" xr:uid="{00000000-0005-0000-0000-0000AF060000}"/>
    <cellStyle name="Calculation 17 4" xfId="2207" xr:uid="{00000000-0005-0000-0000-0000B0060000}"/>
    <cellStyle name="Calculation 18" xfId="2208" xr:uid="{00000000-0005-0000-0000-0000B1060000}"/>
    <cellStyle name="Calculation 18 2" xfId="2209" xr:uid="{00000000-0005-0000-0000-0000B2060000}"/>
    <cellStyle name="Calculation 18 2 2" xfId="2210" xr:uid="{00000000-0005-0000-0000-0000B3060000}"/>
    <cellStyle name="Calculation 18 2 3" xfId="2211" xr:uid="{00000000-0005-0000-0000-0000B4060000}"/>
    <cellStyle name="Calculation 18 3" xfId="2212" xr:uid="{00000000-0005-0000-0000-0000B5060000}"/>
    <cellStyle name="Calculation 18 4" xfId="2213" xr:uid="{00000000-0005-0000-0000-0000B6060000}"/>
    <cellStyle name="Calculation 19" xfId="2214" xr:uid="{00000000-0005-0000-0000-0000B7060000}"/>
    <cellStyle name="Calculation 19 2" xfId="2215" xr:uid="{00000000-0005-0000-0000-0000B8060000}"/>
    <cellStyle name="Calculation 19 2 2" xfId="2216" xr:uid="{00000000-0005-0000-0000-0000B9060000}"/>
    <cellStyle name="Calculation 19 2 3" xfId="2217" xr:uid="{00000000-0005-0000-0000-0000BA060000}"/>
    <cellStyle name="Calculation 19 3" xfId="2218" xr:uid="{00000000-0005-0000-0000-0000BB060000}"/>
    <cellStyle name="Calculation 19 4" xfId="2219" xr:uid="{00000000-0005-0000-0000-0000BC060000}"/>
    <cellStyle name="Calculation 2" xfId="103" xr:uid="{00000000-0005-0000-0000-0000BD060000}"/>
    <cellStyle name="Calculation 2 2" xfId="181" xr:uid="{00000000-0005-0000-0000-0000BE060000}"/>
    <cellStyle name="Calculation 2 2 2" xfId="316" xr:uid="{00000000-0005-0000-0000-0000BF060000}"/>
    <cellStyle name="Calculation 2 2 2 2" xfId="2221" xr:uid="{00000000-0005-0000-0000-0000C0060000}"/>
    <cellStyle name="Calculation 2 2 2 3" xfId="2222" xr:uid="{00000000-0005-0000-0000-0000C1060000}"/>
    <cellStyle name="Calculation 2 2 3" xfId="2223" xr:uid="{00000000-0005-0000-0000-0000C2060000}"/>
    <cellStyle name="Calculation 2 2 4" xfId="2224" xr:uid="{00000000-0005-0000-0000-0000C3060000}"/>
    <cellStyle name="Calculation 2 3" xfId="190" xr:uid="{00000000-0005-0000-0000-0000C4060000}"/>
    <cellStyle name="Calculation 2 3 2" xfId="324" xr:uid="{00000000-0005-0000-0000-0000C5060000}"/>
    <cellStyle name="Calculation 2 3 2 2" xfId="2225" xr:uid="{00000000-0005-0000-0000-0000C6060000}"/>
    <cellStyle name="Calculation 2 3 2 3" xfId="2226" xr:uid="{00000000-0005-0000-0000-0000C7060000}"/>
    <cellStyle name="Calculation 2 3 3" xfId="2227" xr:uid="{00000000-0005-0000-0000-0000C8060000}"/>
    <cellStyle name="Calculation 2 3 4" xfId="2228" xr:uid="{00000000-0005-0000-0000-0000C9060000}"/>
    <cellStyle name="Calculation 2 4" xfId="197" xr:uid="{00000000-0005-0000-0000-0000CA060000}"/>
    <cellStyle name="Calculation 2 4 2" xfId="329" xr:uid="{00000000-0005-0000-0000-0000CB060000}"/>
    <cellStyle name="Calculation 2 4 3" xfId="2229" xr:uid="{00000000-0005-0000-0000-0000CC060000}"/>
    <cellStyle name="Calculation 2 5" xfId="199" xr:uid="{00000000-0005-0000-0000-0000CD060000}"/>
    <cellStyle name="Calculation 2 5 2" xfId="330" xr:uid="{00000000-0005-0000-0000-0000CE060000}"/>
    <cellStyle name="Calculation 2 6" xfId="178" xr:uid="{00000000-0005-0000-0000-0000CF060000}"/>
    <cellStyle name="Calculation 2 7" xfId="2220" xr:uid="{00000000-0005-0000-0000-0000D0060000}"/>
    <cellStyle name="Calculation 2 8" xfId="379" xr:uid="{00000000-0005-0000-0000-0000D1060000}"/>
    <cellStyle name="Calculation 20" xfId="2230" xr:uid="{00000000-0005-0000-0000-0000D2060000}"/>
    <cellStyle name="Calculation 20 2" xfId="2231" xr:uid="{00000000-0005-0000-0000-0000D3060000}"/>
    <cellStyle name="Calculation 20 2 2" xfId="2232" xr:uid="{00000000-0005-0000-0000-0000D4060000}"/>
    <cellStyle name="Calculation 20 2 3" xfId="2233" xr:uid="{00000000-0005-0000-0000-0000D5060000}"/>
    <cellStyle name="Calculation 20 3" xfId="2234" xr:uid="{00000000-0005-0000-0000-0000D6060000}"/>
    <cellStyle name="Calculation 20 4" xfId="2235" xr:uid="{00000000-0005-0000-0000-0000D7060000}"/>
    <cellStyle name="Calculation 21" xfId="2236" xr:uid="{00000000-0005-0000-0000-0000D8060000}"/>
    <cellStyle name="Calculation 21 2" xfId="2237" xr:uid="{00000000-0005-0000-0000-0000D9060000}"/>
    <cellStyle name="Calculation 21 2 2" xfId="2238" xr:uid="{00000000-0005-0000-0000-0000DA060000}"/>
    <cellStyle name="Calculation 21 2 3" xfId="2239" xr:uid="{00000000-0005-0000-0000-0000DB060000}"/>
    <cellStyle name="Calculation 21 3" xfId="2240" xr:uid="{00000000-0005-0000-0000-0000DC060000}"/>
    <cellStyle name="Calculation 21 4" xfId="2241" xr:uid="{00000000-0005-0000-0000-0000DD060000}"/>
    <cellStyle name="Calculation 22" xfId="2242" xr:uid="{00000000-0005-0000-0000-0000DE060000}"/>
    <cellStyle name="Calculation 22 2" xfId="2243" xr:uid="{00000000-0005-0000-0000-0000DF060000}"/>
    <cellStyle name="Calculation 22 2 2" xfId="2244" xr:uid="{00000000-0005-0000-0000-0000E0060000}"/>
    <cellStyle name="Calculation 22 2 3" xfId="2245" xr:uid="{00000000-0005-0000-0000-0000E1060000}"/>
    <cellStyle name="Calculation 22 3" xfId="2246" xr:uid="{00000000-0005-0000-0000-0000E2060000}"/>
    <cellStyle name="Calculation 22 4" xfId="2247" xr:uid="{00000000-0005-0000-0000-0000E3060000}"/>
    <cellStyle name="Calculation 3" xfId="2248" xr:uid="{00000000-0005-0000-0000-0000E4060000}"/>
    <cellStyle name="Calculation 3 2" xfId="2249" xr:uid="{00000000-0005-0000-0000-0000E5060000}"/>
    <cellStyle name="Calculation 3 2 2" xfId="2250" xr:uid="{00000000-0005-0000-0000-0000E6060000}"/>
    <cellStyle name="Calculation 3 2 2 2" xfId="2251" xr:uid="{00000000-0005-0000-0000-0000E7060000}"/>
    <cellStyle name="Calculation 3 2 2 3" xfId="2252" xr:uid="{00000000-0005-0000-0000-0000E8060000}"/>
    <cellStyle name="Calculation 3 2 3" xfId="2253" xr:uid="{00000000-0005-0000-0000-0000E9060000}"/>
    <cellStyle name="Calculation 3 2 4" xfId="2254" xr:uid="{00000000-0005-0000-0000-0000EA060000}"/>
    <cellStyle name="Calculation 3 3" xfId="2255" xr:uid="{00000000-0005-0000-0000-0000EB060000}"/>
    <cellStyle name="Calculation 3 3 2" xfId="2256" xr:uid="{00000000-0005-0000-0000-0000EC060000}"/>
    <cellStyle name="Calculation 3 3 2 2" xfId="2257" xr:uid="{00000000-0005-0000-0000-0000ED060000}"/>
    <cellStyle name="Calculation 3 3 2 3" xfId="2258" xr:uid="{00000000-0005-0000-0000-0000EE060000}"/>
    <cellStyle name="Calculation 3 3 3" xfId="2259" xr:uid="{00000000-0005-0000-0000-0000EF060000}"/>
    <cellStyle name="Calculation 3 3 4" xfId="2260" xr:uid="{00000000-0005-0000-0000-0000F0060000}"/>
    <cellStyle name="Calculation 3 4" xfId="2261" xr:uid="{00000000-0005-0000-0000-0000F1060000}"/>
    <cellStyle name="Calculation 3 5" xfId="2262" xr:uid="{00000000-0005-0000-0000-0000F2060000}"/>
    <cellStyle name="Calculation 4 2" xfId="2263" xr:uid="{00000000-0005-0000-0000-0000F3060000}"/>
    <cellStyle name="Calculation 4 2 2" xfId="2264" xr:uid="{00000000-0005-0000-0000-0000F4060000}"/>
    <cellStyle name="Calculation 4 2 2 2" xfId="2265" xr:uid="{00000000-0005-0000-0000-0000F5060000}"/>
    <cellStyle name="Calculation 4 2 2 3" xfId="2266" xr:uid="{00000000-0005-0000-0000-0000F6060000}"/>
    <cellStyle name="Calculation 4 2 3" xfId="2267" xr:uid="{00000000-0005-0000-0000-0000F7060000}"/>
    <cellStyle name="Calculation 4 2 4" xfId="2268" xr:uid="{00000000-0005-0000-0000-0000F8060000}"/>
    <cellStyle name="Calculation 4 3" xfId="2269" xr:uid="{00000000-0005-0000-0000-0000F9060000}"/>
    <cellStyle name="Calculation 4 3 2" xfId="2270" xr:uid="{00000000-0005-0000-0000-0000FA060000}"/>
    <cellStyle name="Calculation 4 3 2 2" xfId="2271" xr:uid="{00000000-0005-0000-0000-0000FB060000}"/>
    <cellStyle name="Calculation 4 3 2 3" xfId="2272" xr:uid="{00000000-0005-0000-0000-0000FC060000}"/>
    <cellStyle name="Calculation 4 3 3" xfId="2273" xr:uid="{00000000-0005-0000-0000-0000FD060000}"/>
    <cellStyle name="Calculation 4 3 4" xfId="2274" xr:uid="{00000000-0005-0000-0000-0000FE060000}"/>
    <cellStyle name="Calculation 5 2" xfId="2275" xr:uid="{00000000-0005-0000-0000-0000FF060000}"/>
    <cellStyle name="Calculation 5 2 2" xfId="2276" xr:uid="{00000000-0005-0000-0000-000000070000}"/>
    <cellStyle name="Calculation 5 2 2 2" xfId="2277" xr:uid="{00000000-0005-0000-0000-000001070000}"/>
    <cellStyle name="Calculation 5 2 2 3" xfId="2278" xr:uid="{00000000-0005-0000-0000-000002070000}"/>
    <cellStyle name="Calculation 5 2 3" xfId="2279" xr:uid="{00000000-0005-0000-0000-000003070000}"/>
    <cellStyle name="Calculation 5 2 4" xfId="2280" xr:uid="{00000000-0005-0000-0000-000004070000}"/>
    <cellStyle name="Calculation 5 3" xfId="2281" xr:uid="{00000000-0005-0000-0000-000005070000}"/>
    <cellStyle name="Calculation 5 3 2" xfId="2282" xr:uid="{00000000-0005-0000-0000-000006070000}"/>
    <cellStyle name="Calculation 5 3 2 2" xfId="2283" xr:uid="{00000000-0005-0000-0000-000007070000}"/>
    <cellStyle name="Calculation 5 3 2 3" xfId="2284" xr:uid="{00000000-0005-0000-0000-000008070000}"/>
    <cellStyle name="Calculation 5 3 3" xfId="2285" xr:uid="{00000000-0005-0000-0000-000009070000}"/>
    <cellStyle name="Calculation 5 3 4" xfId="2286" xr:uid="{00000000-0005-0000-0000-00000A070000}"/>
    <cellStyle name="Calculation 6 2" xfId="2287" xr:uid="{00000000-0005-0000-0000-00000B070000}"/>
    <cellStyle name="Calculation 6 2 2" xfId="2288" xr:uid="{00000000-0005-0000-0000-00000C070000}"/>
    <cellStyle name="Calculation 6 2 2 2" xfId="2289" xr:uid="{00000000-0005-0000-0000-00000D070000}"/>
    <cellStyle name="Calculation 6 2 2 3" xfId="2290" xr:uid="{00000000-0005-0000-0000-00000E070000}"/>
    <cellStyle name="Calculation 6 2 3" xfId="2291" xr:uid="{00000000-0005-0000-0000-00000F070000}"/>
    <cellStyle name="Calculation 6 2 4" xfId="2292" xr:uid="{00000000-0005-0000-0000-000010070000}"/>
    <cellStyle name="Calculation 6 3" xfId="2293" xr:uid="{00000000-0005-0000-0000-000011070000}"/>
    <cellStyle name="Calculation 6 3 2" xfId="2294" xr:uid="{00000000-0005-0000-0000-000012070000}"/>
    <cellStyle name="Calculation 6 3 2 2" xfId="2295" xr:uid="{00000000-0005-0000-0000-000013070000}"/>
    <cellStyle name="Calculation 6 3 2 3" xfId="2296" xr:uid="{00000000-0005-0000-0000-000014070000}"/>
    <cellStyle name="Calculation 6 3 3" xfId="2297" xr:uid="{00000000-0005-0000-0000-000015070000}"/>
    <cellStyle name="Calculation 6 3 4" xfId="2298" xr:uid="{00000000-0005-0000-0000-000016070000}"/>
    <cellStyle name="Calculation 7 2" xfId="2299" xr:uid="{00000000-0005-0000-0000-000017070000}"/>
    <cellStyle name="Calculation 7 2 2" xfId="2300" xr:uid="{00000000-0005-0000-0000-000018070000}"/>
    <cellStyle name="Calculation 7 2 2 2" xfId="2301" xr:uid="{00000000-0005-0000-0000-000019070000}"/>
    <cellStyle name="Calculation 7 2 2 3" xfId="2302" xr:uid="{00000000-0005-0000-0000-00001A070000}"/>
    <cellStyle name="Calculation 7 2 3" xfId="2303" xr:uid="{00000000-0005-0000-0000-00001B070000}"/>
    <cellStyle name="Calculation 7 2 4" xfId="2304" xr:uid="{00000000-0005-0000-0000-00001C070000}"/>
    <cellStyle name="Calculation 7 3" xfId="2305" xr:uid="{00000000-0005-0000-0000-00001D070000}"/>
    <cellStyle name="Calculation 7 3 2" xfId="2306" xr:uid="{00000000-0005-0000-0000-00001E070000}"/>
    <cellStyle name="Calculation 7 3 2 2" xfId="2307" xr:uid="{00000000-0005-0000-0000-00001F070000}"/>
    <cellStyle name="Calculation 7 3 2 3" xfId="2308" xr:uid="{00000000-0005-0000-0000-000020070000}"/>
    <cellStyle name="Calculation 7 3 3" xfId="2309" xr:uid="{00000000-0005-0000-0000-000021070000}"/>
    <cellStyle name="Calculation 7 3 4" xfId="2310" xr:uid="{00000000-0005-0000-0000-000022070000}"/>
    <cellStyle name="Calculation 8 2" xfId="2311" xr:uid="{00000000-0005-0000-0000-000023070000}"/>
    <cellStyle name="Calculation 8 2 2" xfId="2312" xr:uid="{00000000-0005-0000-0000-000024070000}"/>
    <cellStyle name="Calculation 8 2 2 2" xfId="2313" xr:uid="{00000000-0005-0000-0000-000025070000}"/>
    <cellStyle name="Calculation 8 2 2 3" xfId="2314" xr:uid="{00000000-0005-0000-0000-000026070000}"/>
    <cellStyle name="Calculation 8 2 3" xfId="2315" xr:uid="{00000000-0005-0000-0000-000027070000}"/>
    <cellStyle name="Calculation 8 2 4" xfId="2316" xr:uid="{00000000-0005-0000-0000-000028070000}"/>
    <cellStyle name="Calculation 8 3" xfId="2317" xr:uid="{00000000-0005-0000-0000-000029070000}"/>
    <cellStyle name="Calculation 8 3 2" xfId="2318" xr:uid="{00000000-0005-0000-0000-00002A070000}"/>
    <cellStyle name="Calculation 8 3 2 2" xfId="2319" xr:uid="{00000000-0005-0000-0000-00002B070000}"/>
    <cellStyle name="Calculation 8 3 2 3" xfId="2320" xr:uid="{00000000-0005-0000-0000-00002C070000}"/>
    <cellStyle name="Calculation 8 3 3" xfId="2321" xr:uid="{00000000-0005-0000-0000-00002D070000}"/>
    <cellStyle name="Calculation 8 3 4" xfId="2322" xr:uid="{00000000-0005-0000-0000-00002E070000}"/>
    <cellStyle name="Calculation 9 2" xfId="2323" xr:uid="{00000000-0005-0000-0000-00002F070000}"/>
    <cellStyle name="Calculation 9 2 2" xfId="2324" xr:uid="{00000000-0005-0000-0000-000030070000}"/>
    <cellStyle name="Calculation 9 2 2 2" xfId="2325" xr:uid="{00000000-0005-0000-0000-000031070000}"/>
    <cellStyle name="Calculation 9 2 2 3" xfId="2326" xr:uid="{00000000-0005-0000-0000-000032070000}"/>
    <cellStyle name="Calculation 9 2 3" xfId="2327" xr:uid="{00000000-0005-0000-0000-000033070000}"/>
    <cellStyle name="Calculation 9 2 4" xfId="2328" xr:uid="{00000000-0005-0000-0000-000034070000}"/>
    <cellStyle name="Calculation 9 3" xfId="2329" xr:uid="{00000000-0005-0000-0000-000035070000}"/>
    <cellStyle name="Calculation 9 3 2" xfId="2330" xr:uid="{00000000-0005-0000-0000-000036070000}"/>
    <cellStyle name="Calculation 9 3 2 2" xfId="2331" xr:uid="{00000000-0005-0000-0000-000037070000}"/>
    <cellStyle name="Calculation 9 3 2 3" xfId="2332" xr:uid="{00000000-0005-0000-0000-000038070000}"/>
    <cellStyle name="Calculation 9 3 3" xfId="2333" xr:uid="{00000000-0005-0000-0000-000039070000}"/>
    <cellStyle name="Calculation 9 3 4" xfId="2334" xr:uid="{00000000-0005-0000-0000-00003A070000}"/>
    <cellStyle name="Check Cell 10 2" xfId="2335" xr:uid="{00000000-0005-0000-0000-00003B070000}"/>
    <cellStyle name="Check Cell 10 3" xfId="2336" xr:uid="{00000000-0005-0000-0000-00003C070000}"/>
    <cellStyle name="Check Cell 11 2" xfId="2337" xr:uid="{00000000-0005-0000-0000-00003D070000}"/>
    <cellStyle name="Check Cell 11 3" xfId="2338" xr:uid="{00000000-0005-0000-0000-00003E070000}"/>
    <cellStyle name="Check Cell 12 2" xfId="2339" xr:uid="{00000000-0005-0000-0000-00003F070000}"/>
    <cellStyle name="Check Cell 12 3" xfId="2340" xr:uid="{00000000-0005-0000-0000-000040070000}"/>
    <cellStyle name="Check Cell 13 2" xfId="2341" xr:uid="{00000000-0005-0000-0000-000041070000}"/>
    <cellStyle name="Check Cell 13 3" xfId="2342" xr:uid="{00000000-0005-0000-0000-000042070000}"/>
    <cellStyle name="Check Cell 14 2" xfId="2343" xr:uid="{00000000-0005-0000-0000-000043070000}"/>
    <cellStyle name="Check Cell 14 3" xfId="2344" xr:uid="{00000000-0005-0000-0000-000044070000}"/>
    <cellStyle name="Check Cell 15" xfId="2345" xr:uid="{00000000-0005-0000-0000-000045070000}"/>
    <cellStyle name="Check Cell 15 2" xfId="2346" xr:uid="{00000000-0005-0000-0000-000046070000}"/>
    <cellStyle name="Check Cell 15 3" xfId="2347" xr:uid="{00000000-0005-0000-0000-000047070000}"/>
    <cellStyle name="Check Cell 15 4" xfId="2348" xr:uid="{00000000-0005-0000-0000-000048070000}"/>
    <cellStyle name="Check Cell 15 5" xfId="2349" xr:uid="{00000000-0005-0000-0000-000049070000}"/>
    <cellStyle name="Check Cell 15 6" xfId="2350" xr:uid="{00000000-0005-0000-0000-00004A070000}"/>
    <cellStyle name="Check Cell 15 7" xfId="2351" xr:uid="{00000000-0005-0000-0000-00004B070000}"/>
    <cellStyle name="Check Cell 16" xfId="2352" xr:uid="{00000000-0005-0000-0000-00004C070000}"/>
    <cellStyle name="Check Cell 17" xfId="2353" xr:uid="{00000000-0005-0000-0000-00004D070000}"/>
    <cellStyle name="Check Cell 18" xfId="2354" xr:uid="{00000000-0005-0000-0000-00004E070000}"/>
    <cellStyle name="Check Cell 19" xfId="2355" xr:uid="{00000000-0005-0000-0000-00004F070000}"/>
    <cellStyle name="Check Cell 2" xfId="104" xr:uid="{00000000-0005-0000-0000-000050070000}"/>
    <cellStyle name="Check Cell 2 2" xfId="2356" xr:uid="{00000000-0005-0000-0000-000051070000}"/>
    <cellStyle name="Check Cell 2 3" xfId="2357" xr:uid="{00000000-0005-0000-0000-000052070000}"/>
    <cellStyle name="Check Cell 20" xfId="2358" xr:uid="{00000000-0005-0000-0000-000053070000}"/>
    <cellStyle name="Check Cell 21" xfId="2359" xr:uid="{00000000-0005-0000-0000-000054070000}"/>
    <cellStyle name="Check Cell 22" xfId="2360" xr:uid="{00000000-0005-0000-0000-000055070000}"/>
    <cellStyle name="Check Cell 3 2" xfId="2361" xr:uid="{00000000-0005-0000-0000-000056070000}"/>
    <cellStyle name="Check Cell 3 3" xfId="2362" xr:uid="{00000000-0005-0000-0000-000057070000}"/>
    <cellStyle name="Check Cell 4 2" xfId="2363" xr:uid="{00000000-0005-0000-0000-000058070000}"/>
    <cellStyle name="Check Cell 4 3" xfId="2364" xr:uid="{00000000-0005-0000-0000-000059070000}"/>
    <cellStyle name="Check Cell 5 2" xfId="2365" xr:uid="{00000000-0005-0000-0000-00005A070000}"/>
    <cellStyle name="Check Cell 5 3" xfId="2366" xr:uid="{00000000-0005-0000-0000-00005B070000}"/>
    <cellStyle name="Check Cell 6 2" xfId="2367" xr:uid="{00000000-0005-0000-0000-00005C070000}"/>
    <cellStyle name="Check Cell 6 3" xfId="2368" xr:uid="{00000000-0005-0000-0000-00005D070000}"/>
    <cellStyle name="Check Cell 7 2" xfId="2369" xr:uid="{00000000-0005-0000-0000-00005E070000}"/>
    <cellStyle name="Check Cell 7 3" xfId="2370" xr:uid="{00000000-0005-0000-0000-00005F070000}"/>
    <cellStyle name="Check Cell 8 2" xfId="2371" xr:uid="{00000000-0005-0000-0000-000060070000}"/>
    <cellStyle name="Check Cell 8 3" xfId="2372" xr:uid="{00000000-0005-0000-0000-000061070000}"/>
    <cellStyle name="Check Cell 9 2" xfId="2373" xr:uid="{00000000-0005-0000-0000-000062070000}"/>
    <cellStyle name="Check Cell 9 3" xfId="2374" xr:uid="{00000000-0005-0000-0000-000063070000}"/>
    <cellStyle name="Comma" xfId="1" builtinId="3"/>
    <cellStyle name="Comma 10" xfId="105" xr:uid="{00000000-0005-0000-0000-000065070000}"/>
    <cellStyle name="Comma 10 10" xfId="2376" xr:uid="{00000000-0005-0000-0000-000066070000}"/>
    <cellStyle name="Comma 10 10 2" xfId="2377" xr:uid="{00000000-0005-0000-0000-000067070000}"/>
    <cellStyle name="Comma 10 11" xfId="2378" xr:uid="{00000000-0005-0000-0000-000068070000}"/>
    <cellStyle name="Comma 10 11 2" xfId="2379" xr:uid="{00000000-0005-0000-0000-000069070000}"/>
    <cellStyle name="Comma 10 12" xfId="2380" xr:uid="{00000000-0005-0000-0000-00006A070000}"/>
    <cellStyle name="Comma 10 13" xfId="2381" xr:uid="{00000000-0005-0000-0000-00006B070000}"/>
    <cellStyle name="Comma 10 14" xfId="2382" xr:uid="{00000000-0005-0000-0000-00006C070000}"/>
    <cellStyle name="Comma 10 15" xfId="2383" xr:uid="{00000000-0005-0000-0000-00006D070000}"/>
    <cellStyle name="Comma 10 16" xfId="2384" xr:uid="{00000000-0005-0000-0000-00006E070000}"/>
    <cellStyle name="Comma 10 17" xfId="2385" xr:uid="{00000000-0005-0000-0000-00006F070000}"/>
    <cellStyle name="Comma 10 18" xfId="2375" xr:uid="{00000000-0005-0000-0000-000070070000}"/>
    <cellStyle name="Comma 10 19" xfId="380" xr:uid="{00000000-0005-0000-0000-000071070000}"/>
    <cellStyle name="Comma 10 2" xfId="273" xr:uid="{00000000-0005-0000-0000-000072070000}"/>
    <cellStyle name="Comma 10 2 2" xfId="2387" xr:uid="{00000000-0005-0000-0000-000073070000}"/>
    <cellStyle name="Comma 10 2 3" xfId="2386" xr:uid="{00000000-0005-0000-0000-000074070000}"/>
    <cellStyle name="Comma 10 2 4" xfId="485" xr:uid="{00000000-0005-0000-0000-000075070000}"/>
    <cellStyle name="Comma 10 3" xfId="2388" xr:uid="{00000000-0005-0000-0000-000076070000}"/>
    <cellStyle name="Comma 10 3 2" xfId="2389" xr:uid="{00000000-0005-0000-0000-000077070000}"/>
    <cellStyle name="Comma 10 4" xfId="2390" xr:uid="{00000000-0005-0000-0000-000078070000}"/>
    <cellStyle name="Comma 10 4 2" xfId="2391" xr:uid="{00000000-0005-0000-0000-000079070000}"/>
    <cellStyle name="Comma 10 5" xfId="2392" xr:uid="{00000000-0005-0000-0000-00007A070000}"/>
    <cellStyle name="Comma 10 5 2" xfId="2393" xr:uid="{00000000-0005-0000-0000-00007B070000}"/>
    <cellStyle name="Comma 10 6" xfId="2394" xr:uid="{00000000-0005-0000-0000-00007C070000}"/>
    <cellStyle name="Comma 10 6 2" xfId="2395" xr:uid="{00000000-0005-0000-0000-00007D070000}"/>
    <cellStyle name="Comma 10 7" xfId="2396" xr:uid="{00000000-0005-0000-0000-00007E070000}"/>
    <cellStyle name="Comma 10 7 2" xfId="2397" xr:uid="{00000000-0005-0000-0000-00007F070000}"/>
    <cellStyle name="Comma 10 8" xfId="2398" xr:uid="{00000000-0005-0000-0000-000080070000}"/>
    <cellStyle name="Comma 10 8 2" xfId="2399" xr:uid="{00000000-0005-0000-0000-000081070000}"/>
    <cellStyle name="Comma 10 9" xfId="2400" xr:uid="{00000000-0005-0000-0000-000082070000}"/>
    <cellStyle name="Comma 10 9 2" xfId="2401" xr:uid="{00000000-0005-0000-0000-000083070000}"/>
    <cellStyle name="Comma 11" xfId="76" xr:uid="{00000000-0005-0000-0000-000084070000}"/>
    <cellStyle name="Comma 11 10" xfId="377" xr:uid="{00000000-0005-0000-0000-000085070000}"/>
    <cellStyle name="Comma 11 2" xfId="271" xr:uid="{00000000-0005-0000-0000-000086070000}"/>
    <cellStyle name="Comma 11 2 10" xfId="2404" xr:uid="{00000000-0005-0000-0000-000087070000}"/>
    <cellStyle name="Comma 11 2 11" xfId="2403" xr:uid="{00000000-0005-0000-0000-000088070000}"/>
    <cellStyle name="Comma 11 2 12" xfId="483" xr:uid="{00000000-0005-0000-0000-000089070000}"/>
    <cellStyle name="Comma 11 2 2" xfId="2405" xr:uid="{00000000-0005-0000-0000-00008A070000}"/>
    <cellStyle name="Comma 11 2 3" xfId="2406" xr:uid="{00000000-0005-0000-0000-00008B070000}"/>
    <cellStyle name="Comma 11 2 4" xfId="2407" xr:uid="{00000000-0005-0000-0000-00008C070000}"/>
    <cellStyle name="Comma 11 2 5" xfId="2408" xr:uid="{00000000-0005-0000-0000-00008D070000}"/>
    <cellStyle name="Comma 11 2 6" xfId="2409" xr:uid="{00000000-0005-0000-0000-00008E070000}"/>
    <cellStyle name="Comma 11 2 7" xfId="2410" xr:uid="{00000000-0005-0000-0000-00008F070000}"/>
    <cellStyle name="Comma 11 2 8" xfId="2411" xr:uid="{00000000-0005-0000-0000-000090070000}"/>
    <cellStyle name="Comma 11 2 9" xfId="2412" xr:uid="{00000000-0005-0000-0000-000091070000}"/>
    <cellStyle name="Comma 11 3" xfId="2413" xr:uid="{00000000-0005-0000-0000-000092070000}"/>
    <cellStyle name="Comma 11 3 10" xfId="2414" xr:uid="{00000000-0005-0000-0000-000093070000}"/>
    <cellStyle name="Comma 11 3 2" xfId="2415" xr:uid="{00000000-0005-0000-0000-000094070000}"/>
    <cellStyle name="Comma 11 3 3" xfId="2416" xr:uid="{00000000-0005-0000-0000-000095070000}"/>
    <cellStyle name="Comma 11 3 4" xfId="2417" xr:uid="{00000000-0005-0000-0000-000096070000}"/>
    <cellStyle name="Comma 11 3 5" xfId="2418" xr:uid="{00000000-0005-0000-0000-000097070000}"/>
    <cellStyle name="Comma 11 3 6" xfId="2419" xr:uid="{00000000-0005-0000-0000-000098070000}"/>
    <cellStyle name="Comma 11 3 7" xfId="2420" xr:uid="{00000000-0005-0000-0000-000099070000}"/>
    <cellStyle name="Comma 11 3 8" xfId="2421" xr:uid="{00000000-0005-0000-0000-00009A070000}"/>
    <cellStyle name="Comma 11 3 9" xfId="2422" xr:uid="{00000000-0005-0000-0000-00009B070000}"/>
    <cellStyle name="Comma 11 4" xfId="2423" xr:uid="{00000000-0005-0000-0000-00009C070000}"/>
    <cellStyle name="Comma 11 4 10" xfId="2424" xr:uid="{00000000-0005-0000-0000-00009D070000}"/>
    <cellStyle name="Comma 11 4 2" xfId="2425" xr:uid="{00000000-0005-0000-0000-00009E070000}"/>
    <cellStyle name="Comma 11 4 3" xfId="2426" xr:uid="{00000000-0005-0000-0000-00009F070000}"/>
    <cellStyle name="Comma 11 4 4" xfId="2427" xr:uid="{00000000-0005-0000-0000-0000A0070000}"/>
    <cellStyle name="Comma 11 4 5" xfId="2428" xr:uid="{00000000-0005-0000-0000-0000A1070000}"/>
    <cellStyle name="Comma 11 4 6" xfId="2429" xr:uid="{00000000-0005-0000-0000-0000A2070000}"/>
    <cellStyle name="Comma 11 4 7" xfId="2430" xr:uid="{00000000-0005-0000-0000-0000A3070000}"/>
    <cellStyle name="Comma 11 4 8" xfId="2431" xr:uid="{00000000-0005-0000-0000-0000A4070000}"/>
    <cellStyle name="Comma 11 4 9" xfId="2432" xr:uid="{00000000-0005-0000-0000-0000A5070000}"/>
    <cellStyle name="Comma 11 5" xfId="2433" xr:uid="{00000000-0005-0000-0000-0000A6070000}"/>
    <cellStyle name="Comma 11 5 10" xfId="2434" xr:uid="{00000000-0005-0000-0000-0000A7070000}"/>
    <cellStyle name="Comma 11 5 2" xfId="2435" xr:uid="{00000000-0005-0000-0000-0000A8070000}"/>
    <cellStyle name="Comma 11 5 3" xfId="2436" xr:uid="{00000000-0005-0000-0000-0000A9070000}"/>
    <cellStyle name="Comma 11 5 4" xfId="2437" xr:uid="{00000000-0005-0000-0000-0000AA070000}"/>
    <cellStyle name="Comma 11 5 5" xfId="2438" xr:uid="{00000000-0005-0000-0000-0000AB070000}"/>
    <cellStyle name="Comma 11 5 6" xfId="2439" xr:uid="{00000000-0005-0000-0000-0000AC070000}"/>
    <cellStyle name="Comma 11 5 7" xfId="2440" xr:uid="{00000000-0005-0000-0000-0000AD070000}"/>
    <cellStyle name="Comma 11 5 8" xfId="2441" xr:uid="{00000000-0005-0000-0000-0000AE070000}"/>
    <cellStyle name="Comma 11 5 9" xfId="2442" xr:uid="{00000000-0005-0000-0000-0000AF070000}"/>
    <cellStyle name="Comma 11 6" xfId="2443" xr:uid="{00000000-0005-0000-0000-0000B0070000}"/>
    <cellStyle name="Comma 11 6 10" xfId="2444" xr:uid="{00000000-0005-0000-0000-0000B1070000}"/>
    <cellStyle name="Comma 11 6 2" xfId="2445" xr:uid="{00000000-0005-0000-0000-0000B2070000}"/>
    <cellStyle name="Comma 11 6 3" xfId="2446" xr:uid="{00000000-0005-0000-0000-0000B3070000}"/>
    <cellStyle name="Comma 11 6 4" xfId="2447" xr:uid="{00000000-0005-0000-0000-0000B4070000}"/>
    <cellStyle name="Comma 11 6 5" xfId="2448" xr:uid="{00000000-0005-0000-0000-0000B5070000}"/>
    <cellStyle name="Comma 11 6 6" xfId="2449" xr:uid="{00000000-0005-0000-0000-0000B6070000}"/>
    <cellStyle name="Comma 11 6 7" xfId="2450" xr:uid="{00000000-0005-0000-0000-0000B7070000}"/>
    <cellStyle name="Comma 11 6 8" xfId="2451" xr:uid="{00000000-0005-0000-0000-0000B8070000}"/>
    <cellStyle name="Comma 11 6 9" xfId="2452" xr:uid="{00000000-0005-0000-0000-0000B9070000}"/>
    <cellStyle name="Comma 11 7" xfId="2453" xr:uid="{00000000-0005-0000-0000-0000BA070000}"/>
    <cellStyle name="Comma 11 7 10" xfId="2454" xr:uid="{00000000-0005-0000-0000-0000BB070000}"/>
    <cellStyle name="Comma 11 7 2" xfId="2455" xr:uid="{00000000-0005-0000-0000-0000BC070000}"/>
    <cellStyle name="Comma 11 7 3" xfId="2456" xr:uid="{00000000-0005-0000-0000-0000BD070000}"/>
    <cellStyle name="Comma 11 7 4" xfId="2457" xr:uid="{00000000-0005-0000-0000-0000BE070000}"/>
    <cellStyle name="Comma 11 7 5" xfId="2458" xr:uid="{00000000-0005-0000-0000-0000BF070000}"/>
    <cellStyle name="Comma 11 7 6" xfId="2459" xr:uid="{00000000-0005-0000-0000-0000C0070000}"/>
    <cellStyle name="Comma 11 7 7" xfId="2460" xr:uid="{00000000-0005-0000-0000-0000C1070000}"/>
    <cellStyle name="Comma 11 7 8" xfId="2461" xr:uid="{00000000-0005-0000-0000-0000C2070000}"/>
    <cellStyle name="Comma 11 7 9" xfId="2462" xr:uid="{00000000-0005-0000-0000-0000C3070000}"/>
    <cellStyle name="Comma 11 8" xfId="2463" xr:uid="{00000000-0005-0000-0000-0000C4070000}"/>
    <cellStyle name="Comma 11 9" xfId="2402" xr:uid="{00000000-0005-0000-0000-0000C5070000}"/>
    <cellStyle name="Comma 12" xfId="2464" xr:uid="{00000000-0005-0000-0000-0000C6070000}"/>
    <cellStyle name="Comma 12 2" xfId="2465" xr:uid="{00000000-0005-0000-0000-0000C7070000}"/>
    <cellStyle name="Comma 13" xfId="2466" xr:uid="{00000000-0005-0000-0000-0000C8070000}"/>
    <cellStyle name="Comma 13 2" xfId="2467" xr:uid="{00000000-0005-0000-0000-0000C9070000}"/>
    <cellStyle name="Comma 14" xfId="2468" xr:uid="{00000000-0005-0000-0000-0000CA070000}"/>
    <cellStyle name="Comma 14 2" xfId="2469" xr:uid="{00000000-0005-0000-0000-0000CB070000}"/>
    <cellStyle name="Comma 15" xfId="2470" xr:uid="{00000000-0005-0000-0000-0000CC070000}"/>
    <cellStyle name="Comma 15 2" xfId="2471" xr:uid="{00000000-0005-0000-0000-0000CD070000}"/>
    <cellStyle name="Comma 16" xfId="2472" xr:uid="{00000000-0005-0000-0000-0000CE070000}"/>
    <cellStyle name="Comma 16 2" xfId="2473" xr:uid="{00000000-0005-0000-0000-0000CF070000}"/>
    <cellStyle name="Comma 17" xfId="2474" xr:uid="{00000000-0005-0000-0000-0000D0070000}"/>
    <cellStyle name="Comma 17 2" xfId="2475" xr:uid="{00000000-0005-0000-0000-0000D1070000}"/>
    <cellStyle name="Comma 18" xfId="2476" xr:uid="{00000000-0005-0000-0000-0000D2070000}"/>
    <cellStyle name="Comma 18 2" xfId="2477" xr:uid="{00000000-0005-0000-0000-0000D3070000}"/>
    <cellStyle name="Comma 19" xfId="2478" xr:uid="{00000000-0005-0000-0000-0000D4070000}"/>
    <cellStyle name="Comma 19 2" xfId="2479" xr:uid="{00000000-0005-0000-0000-0000D5070000}"/>
    <cellStyle name="Comma 2" xfId="6" xr:uid="{00000000-0005-0000-0000-0000D6070000}"/>
    <cellStyle name="Comma 2 10" xfId="2480" xr:uid="{00000000-0005-0000-0000-0000D7070000}"/>
    <cellStyle name="Comma 2 11" xfId="2481" xr:uid="{00000000-0005-0000-0000-0000D8070000}"/>
    <cellStyle name="Comma 2 12" xfId="2482" xr:uid="{00000000-0005-0000-0000-0000D9070000}"/>
    <cellStyle name="Comma 2 13" xfId="2483" xr:uid="{00000000-0005-0000-0000-0000DA070000}"/>
    <cellStyle name="Comma 2 14" xfId="2484" xr:uid="{00000000-0005-0000-0000-0000DB070000}"/>
    <cellStyle name="Comma 2 15" xfId="2485" xr:uid="{00000000-0005-0000-0000-0000DC070000}"/>
    <cellStyle name="Comma 2 16" xfId="2486" xr:uid="{00000000-0005-0000-0000-0000DD070000}"/>
    <cellStyle name="Comma 2 17" xfId="2487" xr:uid="{00000000-0005-0000-0000-0000DE070000}"/>
    <cellStyle name="Comma 2 18" xfId="2488" xr:uid="{00000000-0005-0000-0000-0000DF070000}"/>
    <cellStyle name="Comma 2 19" xfId="2489" xr:uid="{00000000-0005-0000-0000-0000E0070000}"/>
    <cellStyle name="Comma 2 2" xfId="27" xr:uid="{00000000-0005-0000-0000-0000E1070000}"/>
    <cellStyle name="Comma 2 20" xfId="2490" xr:uid="{00000000-0005-0000-0000-0000E2070000}"/>
    <cellStyle name="Comma 2 21" xfId="2491" xr:uid="{00000000-0005-0000-0000-0000E3070000}"/>
    <cellStyle name="Comma 2 22" xfId="2492" xr:uid="{00000000-0005-0000-0000-0000E4070000}"/>
    <cellStyle name="Comma 2 23" xfId="2493" xr:uid="{00000000-0005-0000-0000-0000E5070000}"/>
    <cellStyle name="Comma 2 23 2" xfId="2494" xr:uid="{00000000-0005-0000-0000-0000E6070000}"/>
    <cellStyle name="Comma 2 24" xfId="2495" xr:uid="{00000000-0005-0000-0000-0000E7070000}"/>
    <cellStyle name="Comma 2 25" xfId="2496" xr:uid="{00000000-0005-0000-0000-0000E8070000}"/>
    <cellStyle name="Comma 2 3" xfId="61" xr:uid="{00000000-0005-0000-0000-0000E9070000}"/>
    <cellStyle name="Comma 2 3 2" xfId="260" xr:uid="{00000000-0005-0000-0000-0000EA070000}"/>
    <cellStyle name="Comma 2 3 2 2" xfId="472" xr:uid="{00000000-0005-0000-0000-0000EB070000}"/>
    <cellStyle name="Comma 2 3 3" xfId="2497" xr:uid="{00000000-0005-0000-0000-0000EC070000}"/>
    <cellStyle name="Comma 2 3 4" xfId="366" xr:uid="{00000000-0005-0000-0000-0000ED070000}"/>
    <cellStyle name="Comma 2 4" xfId="2498" xr:uid="{00000000-0005-0000-0000-0000EE070000}"/>
    <cellStyle name="Comma 2 5" xfId="2499" xr:uid="{00000000-0005-0000-0000-0000EF070000}"/>
    <cellStyle name="Comma 2 6" xfId="2500" xr:uid="{00000000-0005-0000-0000-0000F0070000}"/>
    <cellStyle name="Comma 2 7" xfId="2501" xr:uid="{00000000-0005-0000-0000-0000F1070000}"/>
    <cellStyle name="Comma 2 8" xfId="2502" xr:uid="{00000000-0005-0000-0000-0000F2070000}"/>
    <cellStyle name="Comma 2 9" xfId="2503" xr:uid="{00000000-0005-0000-0000-0000F3070000}"/>
    <cellStyle name="Comma 2_Budget2014_NS 2013-02-06C" xfId="2504" xr:uid="{00000000-0005-0000-0000-0000F4070000}"/>
    <cellStyle name="Comma 20" xfId="2505" xr:uid="{00000000-0005-0000-0000-0000F5070000}"/>
    <cellStyle name="Comma 20 2" xfId="2506" xr:uid="{00000000-0005-0000-0000-0000F6070000}"/>
    <cellStyle name="Comma 21" xfId="2507" xr:uid="{00000000-0005-0000-0000-0000F7070000}"/>
    <cellStyle name="Comma 21 2" xfId="2508" xr:uid="{00000000-0005-0000-0000-0000F8070000}"/>
    <cellStyle name="Comma 22" xfId="2509" xr:uid="{00000000-0005-0000-0000-0000F9070000}"/>
    <cellStyle name="Comma 22 2" xfId="2510" xr:uid="{00000000-0005-0000-0000-0000FA070000}"/>
    <cellStyle name="Comma 23" xfId="2511" xr:uid="{00000000-0005-0000-0000-0000FB070000}"/>
    <cellStyle name="Comma 23 2" xfId="2512" xr:uid="{00000000-0005-0000-0000-0000FC070000}"/>
    <cellStyle name="Comma 24" xfId="2513" xr:uid="{00000000-0005-0000-0000-0000FD070000}"/>
    <cellStyle name="Comma 24 2" xfId="2514" xr:uid="{00000000-0005-0000-0000-0000FE070000}"/>
    <cellStyle name="Comma 25" xfId="2515" xr:uid="{00000000-0005-0000-0000-0000FF070000}"/>
    <cellStyle name="Comma 25 2" xfId="2516" xr:uid="{00000000-0005-0000-0000-000000080000}"/>
    <cellStyle name="Comma 26" xfId="2517" xr:uid="{00000000-0005-0000-0000-000001080000}"/>
    <cellStyle name="Comma 26 2" xfId="2518" xr:uid="{00000000-0005-0000-0000-000002080000}"/>
    <cellStyle name="Comma 27" xfId="2519" xr:uid="{00000000-0005-0000-0000-000003080000}"/>
    <cellStyle name="Comma 27 2" xfId="2520" xr:uid="{00000000-0005-0000-0000-000004080000}"/>
    <cellStyle name="Comma 28" xfId="2521" xr:uid="{00000000-0005-0000-0000-000005080000}"/>
    <cellStyle name="Comma 28 2" xfId="2522" xr:uid="{00000000-0005-0000-0000-000006080000}"/>
    <cellStyle name="Comma 29" xfId="2523" xr:uid="{00000000-0005-0000-0000-000007080000}"/>
    <cellStyle name="Comma 29 2" xfId="2524" xr:uid="{00000000-0005-0000-0000-000008080000}"/>
    <cellStyle name="Comma 3" xfId="7" xr:uid="{00000000-0005-0000-0000-000009080000}"/>
    <cellStyle name="Comma 3 2" xfId="74" xr:uid="{00000000-0005-0000-0000-00000A080000}"/>
    <cellStyle name="Comma 3 2 2" xfId="2525" xr:uid="{00000000-0005-0000-0000-00000B080000}"/>
    <cellStyle name="Comma 3 3" xfId="173" xr:uid="{00000000-0005-0000-0000-00000C080000}"/>
    <cellStyle name="Comma 3 3 2" xfId="310" xr:uid="{00000000-0005-0000-0000-00000D080000}"/>
    <cellStyle name="Comma 3 3 2 2" xfId="521" xr:uid="{00000000-0005-0000-0000-00000E080000}"/>
    <cellStyle name="Comma 3 3 3" xfId="2526" xr:uid="{00000000-0005-0000-0000-00000F080000}"/>
    <cellStyle name="Comma 3 3 4" xfId="418" xr:uid="{00000000-0005-0000-0000-000010080000}"/>
    <cellStyle name="Comma 3 4" xfId="66" xr:uid="{00000000-0005-0000-0000-000011080000}"/>
    <cellStyle name="Comma 3 4 2" xfId="264" xr:uid="{00000000-0005-0000-0000-000012080000}"/>
    <cellStyle name="Comma 3 4 2 2" xfId="476" xr:uid="{00000000-0005-0000-0000-000013080000}"/>
    <cellStyle name="Comma 3 4 3" xfId="2527" xr:uid="{00000000-0005-0000-0000-000014080000}"/>
    <cellStyle name="Comma 3 4 4" xfId="370" xr:uid="{00000000-0005-0000-0000-000015080000}"/>
    <cellStyle name="Comma 3 5" xfId="2528" xr:uid="{00000000-0005-0000-0000-000016080000}"/>
    <cellStyle name="Comma 3 6" xfId="2529" xr:uid="{00000000-0005-0000-0000-000017080000}"/>
    <cellStyle name="Comma 30" xfId="2530" xr:uid="{00000000-0005-0000-0000-000018080000}"/>
    <cellStyle name="Comma 30 2" xfId="2531" xr:uid="{00000000-0005-0000-0000-000019080000}"/>
    <cellStyle name="Comma 31" xfId="2532" xr:uid="{00000000-0005-0000-0000-00001A080000}"/>
    <cellStyle name="Comma 31 2" xfId="2533" xr:uid="{00000000-0005-0000-0000-00001B080000}"/>
    <cellStyle name="Comma 31 2 2" xfId="2534" xr:uid="{00000000-0005-0000-0000-00001C080000}"/>
    <cellStyle name="Comma 31 3" xfId="2535" xr:uid="{00000000-0005-0000-0000-00001D080000}"/>
    <cellStyle name="Comma 31 3 2" xfId="2536" xr:uid="{00000000-0005-0000-0000-00001E080000}"/>
    <cellStyle name="Comma 31 4" xfId="2537" xr:uid="{00000000-0005-0000-0000-00001F080000}"/>
    <cellStyle name="Comma 31 4 2" xfId="2538" xr:uid="{00000000-0005-0000-0000-000020080000}"/>
    <cellStyle name="Comma 31 5" xfId="2539" xr:uid="{00000000-0005-0000-0000-000021080000}"/>
    <cellStyle name="Comma 31 5 2" xfId="2540" xr:uid="{00000000-0005-0000-0000-000022080000}"/>
    <cellStyle name="Comma 31 6" xfId="2541" xr:uid="{00000000-0005-0000-0000-000023080000}"/>
    <cellStyle name="Comma 31 6 2" xfId="2542" xr:uid="{00000000-0005-0000-0000-000024080000}"/>
    <cellStyle name="Comma 31 7" xfId="2543" xr:uid="{00000000-0005-0000-0000-000025080000}"/>
    <cellStyle name="Comma 31 7 2" xfId="2544" xr:uid="{00000000-0005-0000-0000-000026080000}"/>
    <cellStyle name="Comma 31 8" xfId="2545" xr:uid="{00000000-0005-0000-0000-000027080000}"/>
    <cellStyle name="Comma 32" xfId="2546" xr:uid="{00000000-0005-0000-0000-000028080000}"/>
    <cellStyle name="Comma 32 2" xfId="2547" xr:uid="{00000000-0005-0000-0000-000029080000}"/>
    <cellStyle name="Comma 33" xfId="2548" xr:uid="{00000000-0005-0000-0000-00002A080000}"/>
    <cellStyle name="Comma 33 2" xfId="2549" xr:uid="{00000000-0005-0000-0000-00002B080000}"/>
    <cellStyle name="Comma 34" xfId="2550" xr:uid="{00000000-0005-0000-0000-00002C080000}"/>
    <cellStyle name="Comma 34 2" xfId="2551" xr:uid="{00000000-0005-0000-0000-00002D080000}"/>
    <cellStyle name="Comma 35" xfId="2552" xr:uid="{00000000-0005-0000-0000-00002E080000}"/>
    <cellStyle name="Comma 35 2" xfId="2553" xr:uid="{00000000-0005-0000-0000-00002F080000}"/>
    <cellStyle name="Comma 36" xfId="2554" xr:uid="{00000000-0005-0000-0000-000030080000}"/>
    <cellStyle name="Comma 36 2" xfId="2555" xr:uid="{00000000-0005-0000-0000-000031080000}"/>
    <cellStyle name="Comma 37" xfId="2556" xr:uid="{00000000-0005-0000-0000-000032080000}"/>
    <cellStyle name="Comma 37 2" xfId="2557" xr:uid="{00000000-0005-0000-0000-000033080000}"/>
    <cellStyle name="Comma 38" xfId="2558" xr:uid="{00000000-0005-0000-0000-000034080000}"/>
    <cellStyle name="Comma 38 2" xfId="2559" xr:uid="{00000000-0005-0000-0000-000035080000}"/>
    <cellStyle name="Comma 39" xfId="2560" xr:uid="{00000000-0005-0000-0000-000036080000}"/>
    <cellStyle name="Comma 39 2" xfId="2561" xr:uid="{00000000-0005-0000-0000-000037080000}"/>
    <cellStyle name="Comma 4" xfId="12" xr:uid="{00000000-0005-0000-0000-000038080000}"/>
    <cellStyle name="Comma 4 10" xfId="335" xr:uid="{00000000-0005-0000-0000-000039080000}"/>
    <cellStyle name="Comma 4 2" xfId="44" xr:uid="{00000000-0005-0000-0000-00003A080000}"/>
    <cellStyle name="Comma 4 2 2" xfId="245" xr:uid="{00000000-0005-0000-0000-00003B080000}"/>
    <cellStyle name="Comma 4 2 2 2" xfId="457" xr:uid="{00000000-0005-0000-0000-00003C080000}"/>
    <cellStyle name="Comma 4 2 3" xfId="2563" xr:uid="{00000000-0005-0000-0000-00003D080000}"/>
    <cellStyle name="Comma 4 2 4" xfId="351" xr:uid="{00000000-0005-0000-0000-00003E080000}"/>
    <cellStyle name="Comma 4 3" xfId="69" xr:uid="{00000000-0005-0000-0000-00003F080000}"/>
    <cellStyle name="Comma 4 3 2" xfId="267" xr:uid="{00000000-0005-0000-0000-000040080000}"/>
    <cellStyle name="Comma 4 3 2 2" xfId="479" xr:uid="{00000000-0005-0000-0000-000041080000}"/>
    <cellStyle name="Comma 4 3 3" xfId="2564" xr:uid="{00000000-0005-0000-0000-000042080000}"/>
    <cellStyle name="Comma 4 3 4" xfId="373" xr:uid="{00000000-0005-0000-0000-000043080000}"/>
    <cellStyle name="Comma 4 4" xfId="226" xr:uid="{00000000-0005-0000-0000-000044080000}"/>
    <cellStyle name="Comma 4 4 2" xfId="2565" xr:uid="{00000000-0005-0000-0000-000045080000}"/>
    <cellStyle name="Comma 4 4 3" xfId="441" xr:uid="{00000000-0005-0000-0000-000046080000}"/>
    <cellStyle name="Comma 4 5" xfId="204" xr:uid="{00000000-0005-0000-0000-000047080000}"/>
    <cellStyle name="Comma 4 5 2" xfId="2566" xr:uid="{00000000-0005-0000-0000-000048080000}"/>
    <cellStyle name="Comma 4 5 3" xfId="423" xr:uid="{00000000-0005-0000-0000-000049080000}"/>
    <cellStyle name="Comma 4 6" xfId="2567" xr:uid="{00000000-0005-0000-0000-00004A080000}"/>
    <cellStyle name="Comma 4 7" xfId="2568" xr:uid="{00000000-0005-0000-0000-00004B080000}"/>
    <cellStyle name="Comma 4 8" xfId="2562" xr:uid="{00000000-0005-0000-0000-00004C080000}"/>
    <cellStyle name="Comma 4 9" xfId="2754" xr:uid="{00000000-0005-0000-0000-00004D080000}"/>
    <cellStyle name="Comma 40" xfId="2569" xr:uid="{00000000-0005-0000-0000-00004E080000}"/>
    <cellStyle name="Comma 40 2" xfId="2570" xr:uid="{00000000-0005-0000-0000-00004F080000}"/>
    <cellStyle name="Comma 41" xfId="2571" xr:uid="{00000000-0005-0000-0000-000050080000}"/>
    <cellStyle name="Comma 41 2" xfId="2572" xr:uid="{00000000-0005-0000-0000-000051080000}"/>
    <cellStyle name="Comma 42" xfId="2573" xr:uid="{00000000-0005-0000-0000-000052080000}"/>
    <cellStyle name="Comma 42 2" xfId="2574" xr:uid="{00000000-0005-0000-0000-000053080000}"/>
    <cellStyle name="Comma 43" xfId="2575" xr:uid="{00000000-0005-0000-0000-000054080000}"/>
    <cellStyle name="Comma 43 10" xfId="2576" xr:uid="{00000000-0005-0000-0000-000055080000}"/>
    <cellStyle name="Comma 43 2" xfId="2577" xr:uid="{00000000-0005-0000-0000-000056080000}"/>
    <cellStyle name="Comma 43 3" xfId="2578" xr:uid="{00000000-0005-0000-0000-000057080000}"/>
    <cellStyle name="Comma 43 4" xfId="2579" xr:uid="{00000000-0005-0000-0000-000058080000}"/>
    <cellStyle name="Comma 43 5" xfId="2580" xr:uid="{00000000-0005-0000-0000-000059080000}"/>
    <cellStyle name="Comma 43 6" xfId="2581" xr:uid="{00000000-0005-0000-0000-00005A080000}"/>
    <cellStyle name="Comma 43 7" xfId="2582" xr:uid="{00000000-0005-0000-0000-00005B080000}"/>
    <cellStyle name="Comma 43 8" xfId="2583" xr:uid="{00000000-0005-0000-0000-00005C080000}"/>
    <cellStyle name="Comma 43 9" xfId="2584" xr:uid="{00000000-0005-0000-0000-00005D080000}"/>
    <cellStyle name="Comma 44" xfId="2585" xr:uid="{00000000-0005-0000-0000-00005E080000}"/>
    <cellStyle name="Comma 44 10" xfId="2586" xr:uid="{00000000-0005-0000-0000-00005F080000}"/>
    <cellStyle name="Comma 44 2" xfId="2587" xr:uid="{00000000-0005-0000-0000-000060080000}"/>
    <cellStyle name="Comma 44 3" xfId="2588" xr:uid="{00000000-0005-0000-0000-000061080000}"/>
    <cellStyle name="Comma 44 4" xfId="2589" xr:uid="{00000000-0005-0000-0000-000062080000}"/>
    <cellStyle name="Comma 44 5" xfId="2590" xr:uid="{00000000-0005-0000-0000-000063080000}"/>
    <cellStyle name="Comma 44 6" xfId="2591" xr:uid="{00000000-0005-0000-0000-000064080000}"/>
    <cellStyle name="Comma 44 7" xfId="2592" xr:uid="{00000000-0005-0000-0000-000065080000}"/>
    <cellStyle name="Comma 44 8" xfId="2593" xr:uid="{00000000-0005-0000-0000-000066080000}"/>
    <cellStyle name="Comma 44 9" xfId="2594" xr:uid="{00000000-0005-0000-0000-000067080000}"/>
    <cellStyle name="Comma 45" xfId="2595" xr:uid="{00000000-0005-0000-0000-000068080000}"/>
    <cellStyle name="Comma 45 10" xfId="2596" xr:uid="{00000000-0005-0000-0000-000069080000}"/>
    <cellStyle name="Comma 45 2" xfId="2597" xr:uid="{00000000-0005-0000-0000-00006A080000}"/>
    <cellStyle name="Comma 45 3" xfId="2598" xr:uid="{00000000-0005-0000-0000-00006B080000}"/>
    <cellStyle name="Comma 45 4" xfId="2599" xr:uid="{00000000-0005-0000-0000-00006C080000}"/>
    <cellStyle name="Comma 45 5" xfId="2600" xr:uid="{00000000-0005-0000-0000-00006D080000}"/>
    <cellStyle name="Comma 45 6" xfId="2601" xr:uid="{00000000-0005-0000-0000-00006E080000}"/>
    <cellStyle name="Comma 45 7" xfId="2602" xr:uid="{00000000-0005-0000-0000-00006F080000}"/>
    <cellStyle name="Comma 45 8" xfId="2603" xr:uid="{00000000-0005-0000-0000-000070080000}"/>
    <cellStyle name="Comma 45 9" xfId="2604" xr:uid="{00000000-0005-0000-0000-000071080000}"/>
    <cellStyle name="Comma 46" xfId="2605" xr:uid="{00000000-0005-0000-0000-000072080000}"/>
    <cellStyle name="Comma 46 10" xfId="2606" xr:uid="{00000000-0005-0000-0000-000073080000}"/>
    <cellStyle name="Comma 46 2" xfId="2607" xr:uid="{00000000-0005-0000-0000-000074080000}"/>
    <cellStyle name="Comma 46 3" xfId="2608" xr:uid="{00000000-0005-0000-0000-000075080000}"/>
    <cellStyle name="Comma 46 4" xfId="2609" xr:uid="{00000000-0005-0000-0000-000076080000}"/>
    <cellStyle name="Comma 46 5" xfId="2610" xr:uid="{00000000-0005-0000-0000-000077080000}"/>
    <cellStyle name="Comma 46 6" xfId="2611" xr:uid="{00000000-0005-0000-0000-000078080000}"/>
    <cellStyle name="Comma 46 7" xfId="2612" xr:uid="{00000000-0005-0000-0000-000079080000}"/>
    <cellStyle name="Comma 46 8" xfId="2613" xr:uid="{00000000-0005-0000-0000-00007A080000}"/>
    <cellStyle name="Comma 46 9" xfId="2614" xr:uid="{00000000-0005-0000-0000-00007B080000}"/>
    <cellStyle name="Comma 47" xfId="2615" xr:uid="{00000000-0005-0000-0000-00007C080000}"/>
    <cellStyle name="Comma 47 10" xfId="2616" xr:uid="{00000000-0005-0000-0000-00007D080000}"/>
    <cellStyle name="Comma 47 2" xfId="2617" xr:uid="{00000000-0005-0000-0000-00007E080000}"/>
    <cellStyle name="Comma 47 3" xfId="2618" xr:uid="{00000000-0005-0000-0000-00007F080000}"/>
    <cellStyle name="Comma 47 4" xfId="2619" xr:uid="{00000000-0005-0000-0000-000080080000}"/>
    <cellStyle name="Comma 47 5" xfId="2620" xr:uid="{00000000-0005-0000-0000-000081080000}"/>
    <cellStyle name="Comma 47 6" xfId="2621" xr:uid="{00000000-0005-0000-0000-000082080000}"/>
    <cellStyle name="Comma 47 7" xfId="2622" xr:uid="{00000000-0005-0000-0000-000083080000}"/>
    <cellStyle name="Comma 47 8" xfId="2623" xr:uid="{00000000-0005-0000-0000-000084080000}"/>
    <cellStyle name="Comma 47 9" xfId="2624" xr:uid="{00000000-0005-0000-0000-000085080000}"/>
    <cellStyle name="Comma 48" xfId="2625" xr:uid="{00000000-0005-0000-0000-000086080000}"/>
    <cellStyle name="Comma 48 10" xfId="2626" xr:uid="{00000000-0005-0000-0000-000087080000}"/>
    <cellStyle name="Comma 48 2" xfId="2627" xr:uid="{00000000-0005-0000-0000-000088080000}"/>
    <cellStyle name="Comma 48 3" xfId="2628" xr:uid="{00000000-0005-0000-0000-000089080000}"/>
    <cellStyle name="Comma 48 4" xfId="2629" xr:uid="{00000000-0005-0000-0000-00008A080000}"/>
    <cellStyle name="Comma 48 5" xfId="2630" xr:uid="{00000000-0005-0000-0000-00008B080000}"/>
    <cellStyle name="Comma 48 6" xfId="2631" xr:uid="{00000000-0005-0000-0000-00008C080000}"/>
    <cellStyle name="Comma 48 7" xfId="2632" xr:uid="{00000000-0005-0000-0000-00008D080000}"/>
    <cellStyle name="Comma 48 8" xfId="2633" xr:uid="{00000000-0005-0000-0000-00008E080000}"/>
    <cellStyle name="Comma 48 9" xfId="2634" xr:uid="{00000000-0005-0000-0000-00008F080000}"/>
    <cellStyle name="Comma 49" xfId="2635" xr:uid="{00000000-0005-0000-0000-000090080000}"/>
    <cellStyle name="Comma 49 2" xfId="2636" xr:uid="{00000000-0005-0000-0000-000091080000}"/>
    <cellStyle name="Comma 49 2 2" xfId="2637" xr:uid="{00000000-0005-0000-0000-000092080000}"/>
    <cellStyle name="Comma 5" xfId="20" xr:uid="{00000000-0005-0000-0000-000093080000}"/>
    <cellStyle name="Comma 5 10" xfId="2639" xr:uid="{00000000-0005-0000-0000-000094080000}"/>
    <cellStyle name="Comma 5 10 2" xfId="2640" xr:uid="{00000000-0005-0000-0000-000095080000}"/>
    <cellStyle name="Comma 5 11" xfId="2641" xr:uid="{00000000-0005-0000-0000-000096080000}"/>
    <cellStyle name="Comma 5 11 2" xfId="2642" xr:uid="{00000000-0005-0000-0000-000097080000}"/>
    <cellStyle name="Comma 5 12" xfId="2643" xr:uid="{00000000-0005-0000-0000-000098080000}"/>
    <cellStyle name="Comma 5 12 2" xfId="2644" xr:uid="{00000000-0005-0000-0000-000099080000}"/>
    <cellStyle name="Comma 5 13" xfId="2645" xr:uid="{00000000-0005-0000-0000-00009A080000}"/>
    <cellStyle name="Comma 5 13 2" xfId="2646" xr:uid="{00000000-0005-0000-0000-00009B080000}"/>
    <cellStyle name="Comma 5 14" xfId="2647" xr:uid="{00000000-0005-0000-0000-00009C080000}"/>
    <cellStyle name="Comma 5 14 2" xfId="2648" xr:uid="{00000000-0005-0000-0000-00009D080000}"/>
    <cellStyle name="Comma 5 15" xfId="2649" xr:uid="{00000000-0005-0000-0000-00009E080000}"/>
    <cellStyle name="Comma 5 15 2" xfId="2650" xr:uid="{00000000-0005-0000-0000-00009F080000}"/>
    <cellStyle name="Comma 5 16" xfId="2651" xr:uid="{00000000-0005-0000-0000-0000A0080000}"/>
    <cellStyle name="Comma 5 16 2" xfId="2652" xr:uid="{00000000-0005-0000-0000-0000A1080000}"/>
    <cellStyle name="Comma 5 17" xfId="2653" xr:uid="{00000000-0005-0000-0000-0000A2080000}"/>
    <cellStyle name="Comma 5 17 2" xfId="2654" xr:uid="{00000000-0005-0000-0000-0000A3080000}"/>
    <cellStyle name="Comma 5 18" xfId="2655" xr:uid="{00000000-0005-0000-0000-0000A4080000}"/>
    <cellStyle name="Comma 5 19" xfId="2656" xr:uid="{00000000-0005-0000-0000-0000A5080000}"/>
    <cellStyle name="Comma 5 2" xfId="51" xr:uid="{00000000-0005-0000-0000-0000A6080000}"/>
    <cellStyle name="Comma 5 2 2" xfId="252" xr:uid="{00000000-0005-0000-0000-0000A7080000}"/>
    <cellStyle name="Comma 5 2 2 2" xfId="2658" xr:uid="{00000000-0005-0000-0000-0000A8080000}"/>
    <cellStyle name="Comma 5 2 2 3" xfId="464" xr:uid="{00000000-0005-0000-0000-0000A9080000}"/>
    <cellStyle name="Comma 5 2 3" xfId="2657" xr:uid="{00000000-0005-0000-0000-0000AA080000}"/>
    <cellStyle name="Comma 5 2 4" xfId="358" xr:uid="{00000000-0005-0000-0000-0000AB080000}"/>
    <cellStyle name="Comma 5 20" xfId="2659" xr:uid="{00000000-0005-0000-0000-0000AC080000}"/>
    <cellStyle name="Comma 5 21" xfId="2660" xr:uid="{00000000-0005-0000-0000-0000AD080000}"/>
    <cellStyle name="Comma 5 22" xfId="2661" xr:uid="{00000000-0005-0000-0000-0000AE080000}"/>
    <cellStyle name="Comma 5 23" xfId="2662" xr:uid="{00000000-0005-0000-0000-0000AF080000}"/>
    <cellStyle name="Comma 5 24" xfId="2663" xr:uid="{00000000-0005-0000-0000-0000B0080000}"/>
    <cellStyle name="Comma 5 25" xfId="2638" xr:uid="{00000000-0005-0000-0000-0000B1080000}"/>
    <cellStyle name="Comma 5 26" xfId="342" xr:uid="{00000000-0005-0000-0000-0000B2080000}"/>
    <cellStyle name="Comma 5 3" xfId="106" xr:uid="{00000000-0005-0000-0000-0000B3080000}"/>
    <cellStyle name="Comma 5 3 2" xfId="2665" xr:uid="{00000000-0005-0000-0000-0000B4080000}"/>
    <cellStyle name="Comma 5 3 3" xfId="2664" xr:uid="{00000000-0005-0000-0000-0000B5080000}"/>
    <cellStyle name="Comma 5 4" xfId="233" xr:uid="{00000000-0005-0000-0000-0000B6080000}"/>
    <cellStyle name="Comma 5 4 2" xfId="2667" xr:uid="{00000000-0005-0000-0000-0000B7080000}"/>
    <cellStyle name="Comma 5 4 3" xfId="2666" xr:uid="{00000000-0005-0000-0000-0000B8080000}"/>
    <cellStyle name="Comma 5 4 4" xfId="448" xr:uid="{00000000-0005-0000-0000-0000B9080000}"/>
    <cellStyle name="Comma 5 5" xfId="211" xr:uid="{00000000-0005-0000-0000-0000BA080000}"/>
    <cellStyle name="Comma 5 5 2" xfId="2669" xr:uid="{00000000-0005-0000-0000-0000BB080000}"/>
    <cellStyle name="Comma 5 5 3" xfId="2668" xr:uid="{00000000-0005-0000-0000-0000BC080000}"/>
    <cellStyle name="Comma 5 5 4" xfId="430" xr:uid="{00000000-0005-0000-0000-0000BD080000}"/>
    <cellStyle name="Comma 5 6" xfId="2670" xr:uid="{00000000-0005-0000-0000-0000BE080000}"/>
    <cellStyle name="Comma 5 6 2" xfId="2671" xr:uid="{00000000-0005-0000-0000-0000BF080000}"/>
    <cellStyle name="Comma 5 7" xfId="2672" xr:uid="{00000000-0005-0000-0000-0000C0080000}"/>
    <cellStyle name="Comma 5 7 2" xfId="2673" xr:uid="{00000000-0005-0000-0000-0000C1080000}"/>
    <cellStyle name="Comma 5 8" xfId="2674" xr:uid="{00000000-0005-0000-0000-0000C2080000}"/>
    <cellStyle name="Comma 5 8 2" xfId="2675" xr:uid="{00000000-0005-0000-0000-0000C3080000}"/>
    <cellStyle name="Comma 5 9" xfId="2676" xr:uid="{00000000-0005-0000-0000-0000C4080000}"/>
    <cellStyle name="Comma 5 9 2" xfId="2677" xr:uid="{00000000-0005-0000-0000-0000C5080000}"/>
    <cellStyle name="Comma 50" xfId="2678" xr:uid="{00000000-0005-0000-0000-0000C6080000}"/>
    <cellStyle name="Comma 50 2" xfId="2679" xr:uid="{00000000-0005-0000-0000-0000C7080000}"/>
    <cellStyle name="Comma 50 2 2" xfId="2680" xr:uid="{00000000-0005-0000-0000-0000C8080000}"/>
    <cellStyle name="Comma 50 3" xfId="2681" xr:uid="{00000000-0005-0000-0000-0000C9080000}"/>
    <cellStyle name="Comma 50 4" xfId="2682" xr:uid="{00000000-0005-0000-0000-0000CA080000}"/>
    <cellStyle name="Comma 51" xfId="2683" xr:uid="{00000000-0005-0000-0000-0000CB080000}"/>
    <cellStyle name="Comma 52" xfId="2684" xr:uid="{00000000-0005-0000-0000-0000CC080000}"/>
    <cellStyle name="Comma 52 2" xfId="2685" xr:uid="{00000000-0005-0000-0000-0000CD080000}"/>
    <cellStyle name="Comma 52 3" xfId="2686" xr:uid="{00000000-0005-0000-0000-0000CE080000}"/>
    <cellStyle name="Comma 53" xfId="2687" xr:uid="{00000000-0005-0000-0000-0000CF080000}"/>
    <cellStyle name="Comma 53 2" xfId="2688" xr:uid="{00000000-0005-0000-0000-0000D0080000}"/>
    <cellStyle name="Comma 59 2" xfId="2689" xr:uid="{00000000-0005-0000-0000-0000D1080000}"/>
    <cellStyle name="Comma 59 3" xfId="2690" xr:uid="{00000000-0005-0000-0000-0000D2080000}"/>
    <cellStyle name="Comma 6" xfId="25" xr:uid="{00000000-0005-0000-0000-0000D3080000}"/>
    <cellStyle name="Comma 6 10" xfId="2691" xr:uid="{00000000-0005-0000-0000-0000D4080000}"/>
    <cellStyle name="Comma 6 11" xfId="2692" xr:uid="{00000000-0005-0000-0000-0000D5080000}"/>
    <cellStyle name="Comma 6 2" xfId="54" xr:uid="{00000000-0005-0000-0000-0000D6080000}"/>
    <cellStyle name="Comma 6 2 2" xfId="2693" xr:uid="{00000000-0005-0000-0000-0000D7080000}"/>
    <cellStyle name="Comma 6 3" xfId="107" xr:uid="{00000000-0005-0000-0000-0000D8080000}"/>
    <cellStyle name="Comma 6 3 2" xfId="274" xr:uid="{00000000-0005-0000-0000-0000D9080000}"/>
    <cellStyle name="Comma 6 3 2 2" xfId="2695" xr:uid="{00000000-0005-0000-0000-0000DA080000}"/>
    <cellStyle name="Comma 6 3 2 3" xfId="486" xr:uid="{00000000-0005-0000-0000-0000DB080000}"/>
    <cellStyle name="Comma 6 3 3" xfId="2694" xr:uid="{00000000-0005-0000-0000-0000DC080000}"/>
    <cellStyle name="Comma 6 3 4" xfId="381" xr:uid="{00000000-0005-0000-0000-0000DD080000}"/>
    <cellStyle name="Comma 6 4" xfId="236" xr:uid="{00000000-0005-0000-0000-0000DE080000}"/>
    <cellStyle name="Comma 6 4 2" xfId="2696" xr:uid="{00000000-0005-0000-0000-0000DF080000}"/>
    <cellStyle name="Comma 6 5" xfId="2697" xr:uid="{00000000-0005-0000-0000-0000E0080000}"/>
    <cellStyle name="Comma 6 5 2" xfId="2698" xr:uid="{00000000-0005-0000-0000-0000E1080000}"/>
    <cellStyle name="Comma 6 6" xfId="2699" xr:uid="{00000000-0005-0000-0000-0000E2080000}"/>
    <cellStyle name="Comma 6 7" xfId="2700" xr:uid="{00000000-0005-0000-0000-0000E3080000}"/>
    <cellStyle name="Comma 6 8" xfId="2701" xr:uid="{00000000-0005-0000-0000-0000E4080000}"/>
    <cellStyle name="Comma 6 9" xfId="2702" xr:uid="{00000000-0005-0000-0000-0000E5080000}"/>
    <cellStyle name="Comma 60 2" xfId="2703" xr:uid="{00000000-0005-0000-0000-0000E6080000}"/>
    <cellStyle name="Comma 60 3" xfId="2704" xr:uid="{00000000-0005-0000-0000-0000E7080000}"/>
    <cellStyle name="Comma 7" xfId="108" xr:uid="{00000000-0005-0000-0000-0000E8080000}"/>
    <cellStyle name="Comma 7 10" xfId="2705" xr:uid="{00000000-0005-0000-0000-0000E9080000}"/>
    <cellStyle name="Comma 7 11" xfId="2706" xr:uid="{00000000-0005-0000-0000-0000EA080000}"/>
    <cellStyle name="Comma 7 12" xfId="382" xr:uid="{00000000-0005-0000-0000-0000EB080000}"/>
    <cellStyle name="Comma 7 2" xfId="109" xr:uid="{00000000-0005-0000-0000-0000EC080000}"/>
    <cellStyle name="Comma 7 2 2" xfId="276" xr:uid="{00000000-0005-0000-0000-0000ED080000}"/>
    <cellStyle name="Comma 7 2 2 2" xfId="2708" xr:uid="{00000000-0005-0000-0000-0000EE080000}"/>
    <cellStyle name="Comma 7 2 2 3" xfId="488" xr:uid="{00000000-0005-0000-0000-0000EF080000}"/>
    <cellStyle name="Comma 7 2 3" xfId="2707" xr:uid="{00000000-0005-0000-0000-0000F0080000}"/>
    <cellStyle name="Comma 7 2 4" xfId="383" xr:uid="{00000000-0005-0000-0000-0000F1080000}"/>
    <cellStyle name="Comma 7 3" xfId="275" xr:uid="{00000000-0005-0000-0000-0000F2080000}"/>
    <cellStyle name="Comma 7 3 2" xfId="2710" xr:uid="{00000000-0005-0000-0000-0000F3080000}"/>
    <cellStyle name="Comma 7 3 3" xfId="2709" xr:uid="{00000000-0005-0000-0000-0000F4080000}"/>
    <cellStyle name="Comma 7 3 4" xfId="487" xr:uid="{00000000-0005-0000-0000-0000F5080000}"/>
    <cellStyle name="Comma 7 4" xfId="219" xr:uid="{00000000-0005-0000-0000-0000F6080000}"/>
    <cellStyle name="Comma 7 4 2" xfId="2711" xr:uid="{00000000-0005-0000-0000-0000F7080000}"/>
    <cellStyle name="Comma 7 5" xfId="2712" xr:uid="{00000000-0005-0000-0000-0000F8080000}"/>
    <cellStyle name="Comma 7 5 2" xfId="2713" xr:uid="{00000000-0005-0000-0000-0000F9080000}"/>
    <cellStyle name="Comma 7 6" xfId="2714" xr:uid="{00000000-0005-0000-0000-0000FA080000}"/>
    <cellStyle name="Comma 7 7" xfId="2715" xr:uid="{00000000-0005-0000-0000-0000FB080000}"/>
    <cellStyle name="Comma 7 8" xfId="2716" xr:uid="{00000000-0005-0000-0000-0000FC080000}"/>
    <cellStyle name="Comma 7 9" xfId="2717" xr:uid="{00000000-0005-0000-0000-0000FD080000}"/>
    <cellStyle name="Comma 8" xfId="110" xr:uid="{00000000-0005-0000-0000-0000FE080000}"/>
    <cellStyle name="Comma 8 2" xfId="277" xr:uid="{00000000-0005-0000-0000-0000FF080000}"/>
    <cellStyle name="Comma 8 2 2" xfId="489" xr:uid="{00000000-0005-0000-0000-000000090000}"/>
    <cellStyle name="Comma 8 3" xfId="2718" xr:uid="{00000000-0005-0000-0000-000001090000}"/>
    <cellStyle name="Comma 8 4" xfId="384" xr:uid="{00000000-0005-0000-0000-000002090000}"/>
    <cellStyle name="Comma 9" xfId="111" xr:uid="{00000000-0005-0000-0000-000003090000}"/>
    <cellStyle name="Comma 9 2" xfId="278" xr:uid="{00000000-0005-0000-0000-000004090000}"/>
    <cellStyle name="Comma 9 2 2" xfId="490" xr:uid="{00000000-0005-0000-0000-000005090000}"/>
    <cellStyle name="Comma 9 3" xfId="385" xr:uid="{00000000-0005-0000-0000-000006090000}"/>
    <cellStyle name="Comma($)" xfId="34" xr:uid="{00000000-0005-0000-0000-000007090000}"/>
    <cellStyle name="Comma($) 2" xfId="2719" xr:uid="{00000000-0005-0000-0000-000008090000}"/>
    <cellStyle name="Comma0" xfId="2720" xr:uid="{00000000-0005-0000-0000-000009090000}"/>
    <cellStyle name="Currency" xfId="10" builtinId="4"/>
    <cellStyle name="Currency 10" xfId="42" xr:uid="{00000000-0005-0000-0000-00000B090000}"/>
    <cellStyle name="Currency 10 2" xfId="243" xr:uid="{00000000-0005-0000-0000-00000C090000}"/>
    <cellStyle name="Currency 11" xfId="220" xr:uid="{00000000-0005-0000-0000-00000D090000}"/>
    <cellStyle name="Currency 2" xfId="8" xr:uid="{00000000-0005-0000-0000-00000E090000}"/>
    <cellStyle name="Currency 2 2" xfId="40" xr:uid="{00000000-0005-0000-0000-00000F090000}"/>
    <cellStyle name="Currency 2 2 2" xfId="112" xr:uid="{00000000-0005-0000-0000-000010090000}"/>
    <cellStyle name="Currency 2 2 3" xfId="241" xr:uid="{00000000-0005-0000-0000-000011090000}"/>
    <cellStyle name="Currency 2 2 3 2" xfId="454" xr:uid="{00000000-0005-0000-0000-000012090000}"/>
    <cellStyle name="Currency 2 2 4" xfId="348" xr:uid="{00000000-0005-0000-0000-000013090000}"/>
    <cellStyle name="Currency 2 3" xfId="62" xr:uid="{00000000-0005-0000-0000-000014090000}"/>
    <cellStyle name="Currency 2 3 2" xfId="261" xr:uid="{00000000-0005-0000-0000-000015090000}"/>
    <cellStyle name="Currency 2 3 2 2" xfId="473" xr:uid="{00000000-0005-0000-0000-000016090000}"/>
    <cellStyle name="Currency 2 3 3" xfId="367" xr:uid="{00000000-0005-0000-0000-000017090000}"/>
    <cellStyle name="Currency 2 4" xfId="223" xr:uid="{00000000-0005-0000-0000-000018090000}"/>
    <cellStyle name="Currency 2 4 2" xfId="438" xr:uid="{00000000-0005-0000-0000-000019090000}"/>
    <cellStyle name="Currency 2 5" xfId="201" xr:uid="{00000000-0005-0000-0000-00001A090000}"/>
    <cellStyle name="Currency 2 5 2" xfId="420" xr:uid="{00000000-0005-0000-0000-00001B090000}"/>
    <cellStyle name="Currency 2 6" xfId="332" xr:uid="{00000000-0005-0000-0000-00001C090000}"/>
    <cellStyle name="Currency 3" xfId="15" xr:uid="{00000000-0005-0000-0000-00001D090000}"/>
    <cellStyle name="Currency 3 2" xfId="47" xr:uid="{00000000-0005-0000-0000-00001E090000}"/>
    <cellStyle name="Currency 3 2 2" xfId="248" xr:uid="{00000000-0005-0000-0000-00001F090000}"/>
    <cellStyle name="Currency 3 2 2 2" xfId="460" xr:uid="{00000000-0005-0000-0000-000020090000}"/>
    <cellStyle name="Currency 3 2 3" xfId="354" xr:uid="{00000000-0005-0000-0000-000021090000}"/>
    <cellStyle name="Currency 3 3" xfId="71" xr:uid="{00000000-0005-0000-0000-000022090000}"/>
    <cellStyle name="Currency 3 3 2" xfId="269" xr:uid="{00000000-0005-0000-0000-000023090000}"/>
    <cellStyle name="Currency 3 3 2 2" xfId="481" xr:uid="{00000000-0005-0000-0000-000024090000}"/>
    <cellStyle name="Currency 3 3 3" xfId="375" xr:uid="{00000000-0005-0000-0000-000025090000}"/>
    <cellStyle name="Currency 3 4" xfId="229" xr:uid="{00000000-0005-0000-0000-000026090000}"/>
    <cellStyle name="Currency 3 4 2" xfId="444" xr:uid="{00000000-0005-0000-0000-000027090000}"/>
    <cellStyle name="Currency 3 5" xfId="207" xr:uid="{00000000-0005-0000-0000-000028090000}"/>
    <cellStyle name="Currency 3 5 2" xfId="426" xr:uid="{00000000-0005-0000-0000-000029090000}"/>
    <cellStyle name="Currency 3 6" xfId="2721" xr:uid="{00000000-0005-0000-0000-00002A090000}"/>
    <cellStyle name="Currency 3 7" xfId="338" xr:uid="{00000000-0005-0000-0000-00002B090000}"/>
    <cellStyle name="Currency 4" xfId="18" xr:uid="{00000000-0005-0000-0000-00002C090000}"/>
    <cellStyle name="Currency 4 2" xfId="49" xr:uid="{00000000-0005-0000-0000-00002D090000}"/>
    <cellStyle name="Currency 4 2 2" xfId="250" xr:uid="{00000000-0005-0000-0000-00002E090000}"/>
    <cellStyle name="Currency 4 2 2 2" xfId="462" xr:uid="{00000000-0005-0000-0000-00002F090000}"/>
    <cellStyle name="Currency 4 2 3" xfId="356" xr:uid="{00000000-0005-0000-0000-000030090000}"/>
    <cellStyle name="Currency 4 3" xfId="113" xr:uid="{00000000-0005-0000-0000-000031090000}"/>
    <cellStyle name="Currency 4 3 2" xfId="279" xr:uid="{00000000-0005-0000-0000-000032090000}"/>
    <cellStyle name="Currency 4 3 2 2" xfId="491" xr:uid="{00000000-0005-0000-0000-000033090000}"/>
    <cellStyle name="Currency 4 3 3" xfId="386" xr:uid="{00000000-0005-0000-0000-000034090000}"/>
    <cellStyle name="Currency 4 4" xfId="231" xr:uid="{00000000-0005-0000-0000-000035090000}"/>
    <cellStyle name="Currency 4 4 2" xfId="446" xr:uid="{00000000-0005-0000-0000-000036090000}"/>
    <cellStyle name="Currency 4 5" xfId="209" xr:uid="{00000000-0005-0000-0000-000037090000}"/>
    <cellStyle name="Currency 4 5 2" xfId="428" xr:uid="{00000000-0005-0000-0000-000038090000}"/>
    <cellStyle name="Currency 4 6" xfId="340" xr:uid="{00000000-0005-0000-0000-000039090000}"/>
    <cellStyle name="Currency 5" xfId="23" xr:uid="{00000000-0005-0000-0000-00003A090000}"/>
    <cellStyle name="Currency 5 2" xfId="114" xr:uid="{00000000-0005-0000-0000-00003B090000}"/>
    <cellStyle name="Currency 5 2 2" xfId="280" xr:uid="{00000000-0005-0000-0000-00003C090000}"/>
    <cellStyle name="Currency 5 2 2 2" xfId="492" xr:uid="{00000000-0005-0000-0000-00003D090000}"/>
    <cellStyle name="Currency 5 2 3" xfId="387" xr:uid="{00000000-0005-0000-0000-00003E090000}"/>
    <cellStyle name="Currency 5 3" xfId="73" xr:uid="{00000000-0005-0000-0000-00003F090000}"/>
    <cellStyle name="Currency 6" xfId="26" xr:uid="{00000000-0005-0000-0000-000040090000}"/>
    <cellStyle name="Currency 6 2" xfId="55" xr:uid="{00000000-0005-0000-0000-000041090000}"/>
    <cellStyle name="Currency 6 3" xfId="115" xr:uid="{00000000-0005-0000-0000-000042090000}"/>
    <cellStyle name="Currency 6 3 2" xfId="281" xr:uid="{00000000-0005-0000-0000-000043090000}"/>
    <cellStyle name="Currency 6 3 2 2" xfId="493" xr:uid="{00000000-0005-0000-0000-000044090000}"/>
    <cellStyle name="Currency 6 3 3" xfId="388" xr:uid="{00000000-0005-0000-0000-000045090000}"/>
    <cellStyle name="Currency 6 4" xfId="237" xr:uid="{00000000-0005-0000-0000-000046090000}"/>
    <cellStyle name="Currency 7" xfId="30" xr:uid="{00000000-0005-0000-0000-000047090000}"/>
    <cellStyle name="Currency 7 2" xfId="116" xr:uid="{00000000-0005-0000-0000-000048090000}"/>
    <cellStyle name="Currency 7 2 2" xfId="282" xr:uid="{00000000-0005-0000-0000-000049090000}"/>
    <cellStyle name="Currency 7 2 2 2" xfId="494" xr:uid="{00000000-0005-0000-0000-00004A090000}"/>
    <cellStyle name="Currency 7 2 3" xfId="389" xr:uid="{00000000-0005-0000-0000-00004B090000}"/>
    <cellStyle name="Currency 7 3" xfId="239" xr:uid="{00000000-0005-0000-0000-00004C090000}"/>
    <cellStyle name="Currency 7 3 2" xfId="452" xr:uid="{00000000-0005-0000-0000-00004D090000}"/>
    <cellStyle name="Currency 7 4" xfId="215" xr:uid="{00000000-0005-0000-0000-00004E090000}"/>
    <cellStyle name="Currency 7 4 2" xfId="434" xr:uid="{00000000-0005-0000-0000-00004F090000}"/>
    <cellStyle name="Currency 7 5" xfId="346" xr:uid="{00000000-0005-0000-0000-000050090000}"/>
    <cellStyle name="Currency 8" xfId="57" xr:uid="{00000000-0005-0000-0000-000051090000}"/>
    <cellStyle name="Currency 8 2" xfId="77" xr:uid="{00000000-0005-0000-0000-000052090000}"/>
    <cellStyle name="Currency 8 2 2" xfId="272" xr:uid="{00000000-0005-0000-0000-000053090000}"/>
    <cellStyle name="Currency 8 2 2 2" xfId="484" xr:uid="{00000000-0005-0000-0000-000054090000}"/>
    <cellStyle name="Currency 8 2 3" xfId="378" xr:uid="{00000000-0005-0000-0000-000055090000}"/>
    <cellStyle name="Currency 8 3" xfId="256" xr:uid="{00000000-0005-0000-0000-000056090000}"/>
    <cellStyle name="Currency 8 3 2" xfId="468" xr:uid="{00000000-0005-0000-0000-000057090000}"/>
    <cellStyle name="Currency 8 4" xfId="217" xr:uid="{00000000-0005-0000-0000-000058090000}"/>
    <cellStyle name="Currency 8 4 2" xfId="435" xr:uid="{00000000-0005-0000-0000-000059090000}"/>
    <cellStyle name="Currency 8 5" xfId="362" xr:uid="{00000000-0005-0000-0000-00005A090000}"/>
    <cellStyle name="Currency 9" xfId="58" xr:uid="{00000000-0005-0000-0000-00005B090000}"/>
    <cellStyle name="Currency 9 2" xfId="257" xr:uid="{00000000-0005-0000-0000-00005C090000}"/>
    <cellStyle name="Currency 9 2 2" xfId="469" xr:uid="{00000000-0005-0000-0000-00005D090000}"/>
    <cellStyle name="Currency 9 3" xfId="218" xr:uid="{00000000-0005-0000-0000-00005E090000}"/>
    <cellStyle name="Currency 9 3 2" xfId="436" xr:uid="{00000000-0005-0000-0000-00005F090000}"/>
    <cellStyle name="Currency 9 4" xfId="363" xr:uid="{00000000-0005-0000-0000-000060090000}"/>
    <cellStyle name="Currency0" xfId="2722" xr:uid="{00000000-0005-0000-0000-000061090000}"/>
    <cellStyle name="Date" xfId="2723" xr:uid="{00000000-0005-0000-0000-000062090000}"/>
    <cellStyle name="Euro" xfId="35" xr:uid="{00000000-0005-0000-0000-000063090000}"/>
    <cellStyle name="Explanatory Text 2" xfId="117" xr:uid="{00000000-0005-0000-0000-000064090000}"/>
    <cellStyle name="Fixed" xfId="2724" xr:uid="{00000000-0005-0000-0000-000065090000}"/>
    <cellStyle name="Good 2" xfId="118" xr:uid="{00000000-0005-0000-0000-000066090000}"/>
    <cellStyle name="Grey" xfId="2725" xr:uid="{00000000-0005-0000-0000-000067090000}"/>
    <cellStyle name="HEADER" xfId="2726" xr:uid="{00000000-0005-0000-0000-000068090000}"/>
    <cellStyle name="Header1" xfId="36" xr:uid="{00000000-0005-0000-0000-000069090000}"/>
    <cellStyle name="Header2" xfId="37" xr:uid="{00000000-0005-0000-0000-00006A090000}"/>
    <cellStyle name="Header2 2" xfId="119" xr:uid="{00000000-0005-0000-0000-00006B090000}"/>
    <cellStyle name="Header2 2 2" xfId="283" xr:uid="{00000000-0005-0000-0000-00006C090000}"/>
    <cellStyle name="Header2 3" xfId="187" xr:uid="{00000000-0005-0000-0000-00006D090000}"/>
    <cellStyle name="Header2 3 2" xfId="321" xr:uid="{00000000-0005-0000-0000-00006E090000}"/>
    <cellStyle name="Header2 4" xfId="174" xr:uid="{00000000-0005-0000-0000-00006F090000}"/>
    <cellStyle name="Header2 4 2" xfId="311" xr:uid="{00000000-0005-0000-0000-000070090000}"/>
    <cellStyle name="Header2 5" xfId="186" xr:uid="{00000000-0005-0000-0000-000071090000}"/>
    <cellStyle name="Header2 5 2" xfId="320" xr:uid="{00000000-0005-0000-0000-000072090000}"/>
    <cellStyle name="Header2 6" xfId="184" xr:uid="{00000000-0005-0000-0000-000073090000}"/>
    <cellStyle name="Header2 6 2" xfId="319" xr:uid="{00000000-0005-0000-0000-000074090000}"/>
    <cellStyle name="Header2 7" xfId="185" xr:uid="{00000000-0005-0000-0000-000075090000}"/>
    <cellStyle name="Header2 8" xfId="216" xr:uid="{00000000-0005-0000-0000-000076090000}"/>
    <cellStyle name="Heading 1 2" xfId="120" xr:uid="{00000000-0005-0000-0000-000077090000}"/>
    <cellStyle name="Heading 2 2" xfId="121" xr:uid="{00000000-0005-0000-0000-000078090000}"/>
    <cellStyle name="Heading 3 2" xfId="122" xr:uid="{00000000-0005-0000-0000-000079090000}"/>
    <cellStyle name="Heading 4 2" xfId="123" xr:uid="{00000000-0005-0000-0000-00007A090000}"/>
    <cellStyle name="Heading1" xfId="2727" xr:uid="{00000000-0005-0000-0000-00007B090000}"/>
    <cellStyle name="Heading2" xfId="2728" xr:uid="{00000000-0005-0000-0000-00007C090000}"/>
    <cellStyle name="HIGHLIGHT" xfId="2729" xr:uid="{00000000-0005-0000-0000-00007D090000}"/>
    <cellStyle name="Hyperlink 2" xfId="124" xr:uid="{00000000-0005-0000-0000-00007E090000}"/>
    <cellStyle name="Input [yellow]" xfId="2730" xr:uid="{00000000-0005-0000-0000-00007F090000}"/>
    <cellStyle name="Input 2" xfId="125" xr:uid="{00000000-0005-0000-0000-000080090000}"/>
    <cellStyle name="Input 2 2" xfId="189" xr:uid="{00000000-0005-0000-0000-000081090000}"/>
    <cellStyle name="Input 2 2 2" xfId="323" xr:uid="{00000000-0005-0000-0000-000082090000}"/>
    <cellStyle name="Input 2 3" xfId="182" xr:uid="{00000000-0005-0000-0000-000083090000}"/>
    <cellStyle name="Input 2 3 2" xfId="317" xr:uid="{00000000-0005-0000-0000-000084090000}"/>
    <cellStyle name="Input 2 4" xfId="188" xr:uid="{00000000-0005-0000-0000-000085090000}"/>
    <cellStyle name="Input 2 4 2" xfId="322" xr:uid="{00000000-0005-0000-0000-000086090000}"/>
    <cellStyle name="Input 2 5" xfId="183" xr:uid="{00000000-0005-0000-0000-000087090000}"/>
    <cellStyle name="Input 2 5 2" xfId="318" xr:uid="{00000000-0005-0000-0000-000088090000}"/>
    <cellStyle name="Input 2 6" xfId="192" xr:uid="{00000000-0005-0000-0000-000089090000}"/>
    <cellStyle name="Input 2 7" xfId="390" xr:uid="{00000000-0005-0000-0000-00008A090000}"/>
    <cellStyle name="Linked Cell 2" xfId="126" xr:uid="{00000000-0005-0000-0000-00008B090000}"/>
    <cellStyle name="Neutral 2" xfId="127" xr:uid="{00000000-0005-0000-0000-00008C090000}"/>
    <cellStyle name="no dec" xfId="2731" xr:uid="{00000000-0005-0000-0000-00008D090000}"/>
    <cellStyle name="Normal" xfId="0" builtinId="0"/>
    <cellStyle name="Normal - Style1" xfId="2732" xr:uid="{00000000-0005-0000-0000-00008F090000}"/>
    <cellStyle name="Normal 10" xfId="29" xr:uid="{00000000-0005-0000-0000-000090090000}"/>
    <cellStyle name="Normal 10 2" xfId="128" xr:uid="{00000000-0005-0000-0000-000091090000}"/>
    <cellStyle name="Normal 10 2 2" xfId="284" xr:uid="{00000000-0005-0000-0000-000092090000}"/>
    <cellStyle name="Normal 10 2 2 2" xfId="495" xr:uid="{00000000-0005-0000-0000-000093090000}"/>
    <cellStyle name="Normal 10 2 3" xfId="391" xr:uid="{00000000-0005-0000-0000-000094090000}"/>
    <cellStyle name="Normal 11" xfId="129" xr:uid="{00000000-0005-0000-0000-000095090000}"/>
    <cellStyle name="Normal 12" xfId="130" xr:uid="{00000000-0005-0000-0000-000096090000}"/>
    <cellStyle name="Normal 12 2" xfId="131" xr:uid="{00000000-0005-0000-0000-000097090000}"/>
    <cellStyle name="Normal 12 2 2" xfId="132" xr:uid="{00000000-0005-0000-0000-000098090000}"/>
    <cellStyle name="Normal 12 2 2 2" xfId="287" xr:uid="{00000000-0005-0000-0000-000099090000}"/>
    <cellStyle name="Normal 12 2 2 2 2" xfId="498" xr:uid="{00000000-0005-0000-0000-00009A090000}"/>
    <cellStyle name="Normal 12 2 2 3" xfId="394" xr:uid="{00000000-0005-0000-0000-00009B090000}"/>
    <cellStyle name="Normal 12 2 3" xfId="286" xr:uid="{00000000-0005-0000-0000-00009C090000}"/>
    <cellStyle name="Normal 12 2 3 2" xfId="497" xr:uid="{00000000-0005-0000-0000-00009D090000}"/>
    <cellStyle name="Normal 12 2 4" xfId="393" xr:uid="{00000000-0005-0000-0000-00009E090000}"/>
    <cellStyle name="Normal 12 3" xfId="285" xr:uid="{00000000-0005-0000-0000-00009F090000}"/>
    <cellStyle name="Normal 12 3 2" xfId="496" xr:uid="{00000000-0005-0000-0000-0000A0090000}"/>
    <cellStyle name="Normal 12 4" xfId="392" xr:uid="{00000000-0005-0000-0000-0000A1090000}"/>
    <cellStyle name="Normal 13" xfId="133" xr:uid="{00000000-0005-0000-0000-0000A2090000}"/>
    <cellStyle name="Normal 13 2" xfId="288" xr:uid="{00000000-0005-0000-0000-0000A3090000}"/>
    <cellStyle name="Normal 13 2 2" xfId="499" xr:uid="{00000000-0005-0000-0000-0000A4090000}"/>
    <cellStyle name="Normal 13 3" xfId="395" xr:uid="{00000000-0005-0000-0000-0000A5090000}"/>
    <cellStyle name="Normal 14" xfId="134" xr:uid="{00000000-0005-0000-0000-0000A6090000}"/>
    <cellStyle name="Normal 14 2" xfId="289" xr:uid="{00000000-0005-0000-0000-0000A7090000}"/>
    <cellStyle name="Normal 14 2 2" xfId="500" xr:uid="{00000000-0005-0000-0000-0000A8090000}"/>
    <cellStyle name="Normal 14 3" xfId="396" xr:uid="{00000000-0005-0000-0000-0000A9090000}"/>
    <cellStyle name="Normal 15" xfId="135" xr:uid="{00000000-0005-0000-0000-0000AA090000}"/>
    <cellStyle name="Normal 15 2" xfId="290" xr:uid="{00000000-0005-0000-0000-0000AB090000}"/>
    <cellStyle name="Normal 15 2 2" xfId="501" xr:uid="{00000000-0005-0000-0000-0000AC090000}"/>
    <cellStyle name="Normal 15 3" xfId="397" xr:uid="{00000000-0005-0000-0000-0000AD090000}"/>
    <cellStyle name="Normal 16" xfId="136" xr:uid="{00000000-0005-0000-0000-0000AE090000}"/>
    <cellStyle name="Normal 16 2" xfId="291" xr:uid="{00000000-0005-0000-0000-0000AF090000}"/>
    <cellStyle name="Normal 16 2 2" xfId="502" xr:uid="{00000000-0005-0000-0000-0000B0090000}"/>
    <cellStyle name="Normal 16 3" xfId="398" xr:uid="{00000000-0005-0000-0000-0000B1090000}"/>
    <cellStyle name="Normal 17" xfId="75" xr:uid="{00000000-0005-0000-0000-0000B2090000}"/>
    <cellStyle name="Normal 17 2" xfId="270" xr:uid="{00000000-0005-0000-0000-0000B3090000}"/>
    <cellStyle name="Normal 17 2 2" xfId="482" xr:uid="{00000000-0005-0000-0000-0000B4090000}"/>
    <cellStyle name="Normal 17 3" xfId="376" xr:uid="{00000000-0005-0000-0000-0000B5090000}"/>
    <cellStyle name="Normal 18" xfId="522" xr:uid="{00000000-0005-0000-0000-0000B6090000}"/>
    <cellStyle name="Normal 19" xfId="2734" xr:uid="{00000000-0005-0000-0000-0000B7090000}"/>
    <cellStyle name="Normal 2" xfId="2" xr:uid="{00000000-0005-0000-0000-0000B8090000}"/>
    <cellStyle name="Normal 2 10" xfId="2755" xr:uid="{00000000-0005-0000-0000-0000B9090000}"/>
    <cellStyle name="Normal 2 11" xfId="331" xr:uid="{00000000-0005-0000-0000-0000BA090000}"/>
    <cellStyle name="Normal 2 2" xfId="22" xr:uid="{00000000-0005-0000-0000-0000BB090000}"/>
    <cellStyle name="Normal 2 2 2" xfId="137" xr:uid="{00000000-0005-0000-0000-0000BC090000}"/>
    <cellStyle name="Normal 2 2 2 2" xfId="292" xr:uid="{00000000-0005-0000-0000-0000BD090000}"/>
    <cellStyle name="Normal 2 2 2 2 2" xfId="503" xr:uid="{00000000-0005-0000-0000-0000BE090000}"/>
    <cellStyle name="Normal 2 2 2 3" xfId="64" xr:uid="{00000000-0005-0000-0000-0000BF090000}"/>
    <cellStyle name="Normal 2 2 2 4" xfId="399" xr:uid="{00000000-0005-0000-0000-0000C0090000}"/>
    <cellStyle name="Normal 2 3" xfId="38" xr:uid="{00000000-0005-0000-0000-0000C1090000}"/>
    <cellStyle name="Normal 2 3 2" xfId="138" xr:uid="{00000000-0005-0000-0000-0000C2090000}"/>
    <cellStyle name="Normal 2 3 2 2" xfId="293" xr:uid="{00000000-0005-0000-0000-0000C3090000}"/>
    <cellStyle name="Normal 2 3 2 2 2" xfId="504" xr:uid="{00000000-0005-0000-0000-0000C4090000}"/>
    <cellStyle name="Normal 2 3 2 3" xfId="400" xr:uid="{00000000-0005-0000-0000-0000C5090000}"/>
    <cellStyle name="Normal 2 3 3" xfId="240" xr:uid="{00000000-0005-0000-0000-0000C6090000}"/>
    <cellStyle name="Normal 2 3 3 2" xfId="453" xr:uid="{00000000-0005-0000-0000-0000C7090000}"/>
    <cellStyle name="Normal 2 3 4" xfId="2735" xr:uid="{00000000-0005-0000-0000-0000C8090000}"/>
    <cellStyle name="Normal 2 3 5" xfId="347" xr:uid="{00000000-0005-0000-0000-0000C9090000}"/>
    <cellStyle name="Normal 2 4" xfId="139" xr:uid="{00000000-0005-0000-0000-0000CA090000}"/>
    <cellStyle name="Normal 2 4 2" xfId="171" xr:uid="{00000000-0005-0000-0000-0000CB090000}"/>
    <cellStyle name="Normal 2 4 2 2" xfId="309" xr:uid="{00000000-0005-0000-0000-0000CC090000}"/>
    <cellStyle name="Normal 2 4 2 2 2" xfId="520" xr:uid="{00000000-0005-0000-0000-0000CD090000}"/>
    <cellStyle name="Normal 2 4 2 3" xfId="417" xr:uid="{00000000-0005-0000-0000-0000CE090000}"/>
    <cellStyle name="Normal 2 4 3" xfId="294" xr:uid="{00000000-0005-0000-0000-0000CF090000}"/>
    <cellStyle name="Normal 2 4 3 2" xfId="505" xr:uid="{00000000-0005-0000-0000-0000D0090000}"/>
    <cellStyle name="Normal 2 4 4" xfId="2736" xr:uid="{00000000-0005-0000-0000-0000D1090000}"/>
    <cellStyle name="Normal 2 4 5" xfId="2756" xr:uid="{00000000-0005-0000-0000-0000D2090000}"/>
    <cellStyle name="Normal 2 4 6" xfId="401" xr:uid="{00000000-0005-0000-0000-0000D3090000}"/>
    <cellStyle name="Normal 2 5" xfId="140" xr:uid="{00000000-0005-0000-0000-0000D4090000}"/>
    <cellStyle name="Normal 2 6" xfId="59" xr:uid="{00000000-0005-0000-0000-0000D5090000}"/>
    <cellStyle name="Normal 2 6 2" xfId="258" xr:uid="{00000000-0005-0000-0000-0000D6090000}"/>
    <cellStyle name="Normal 2 6 2 2" xfId="470" xr:uid="{00000000-0005-0000-0000-0000D7090000}"/>
    <cellStyle name="Normal 2 6 3" xfId="364" xr:uid="{00000000-0005-0000-0000-0000D8090000}"/>
    <cellStyle name="Normal 2 7" xfId="221" xr:uid="{00000000-0005-0000-0000-0000D9090000}"/>
    <cellStyle name="Normal 2 7 2" xfId="437" xr:uid="{00000000-0005-0000-0000-0000DA090000}"/>
    <cellStyle name="Normal 2 8" xfId="200" xr:uid="{00000000-0005-0000-0000-0000DB090000}"/>
    <cellStyle name="Normal 2 8 2" xfId="419" xr:uid="{00000000-0005-0000-0000-0000DC090000}"/>
    <cellStyle name="Normal 2 9" xfId="2733" xr:uid="{00000000-0005-0000-0000-0000DD090000}"/>
    <cellStyle name="Normal 20" xfId="2749" xr:uid="{00000000-0005-0000-0000-0000DE090000}"/>
    <cellStyle name="Normal 21" xfId="2750" xr:uid="{00000000-0005-0000-0000-0000DF090000}"/>
    <cellStyle name="Normal 22" xfId="2751" xr:uid="{00000000-0005-0000-0000-0000E0090000}"/>
    <cellStyle name="Normal 23" xfId="2752" xr:uid="{00000000-0005-0000-0000-0000E1090000}"/>
    <cellStyle name="Normal 24" xfId="2753" xr:uid="{00000000-0005-0000-0000-0000E2090000}"/>
    <cellStyle name="Normal 25" xfId="2760" xr:uid="{00000000-0005-0000-0000-0000E3090000}"/>
    <cellStyle name="Normal 26" xfId="2762" xr:uid="{00000000-0005-0000-0000-0000E4090000}"/>
    <cellStyle name="Normal 27" xfId="2763" xr:uid="{00000000-0005-0000-0000-0000E5090000}"/>
    <cellStyle name="Normal 28" xfId="2761" xr:uid="{00000000-0005-0000-0000-0000E6090000}"/>
    <cellStyle name="Normal 3" xfId="3" xr:uid="{00000000-0005-0000-0000-0000E7090000}"/>
    <cellStyle name="Normal 3 2" xfId="5" xr:uid="{00000000-0005-0000-0000-0000E8090000}"/>
    <cellStyle name="Normal 3 2 2" xfId="169" xr:uid="{00000000-0005-0000-0000-0000E9090000}"/>
    <cellStyle name="Normal 3 2 3" xfId="141" xr:uid="{00000000-0005-0000-0000-0000EA090000}"/>
    <cellStyle name="Normal 3 3" xfId="24" xr:uid="{00000000-0005-0000-0000-0000EB090000}"/>
    <cellStyle name="Normal 3 3 2" xfId="53" xr:uid="{00000000-0005-0000-0000-0000EC090000}"/>
    <cellStyle name="Normal 3 3 2 2" xfId="143" xr:uid="{00000000-0005-0000-0000-0000ED090000}"/>
    <cellStyle name="Normal 3 3 2 2 2" xfId="296" xr:uid="{00000000-0005-0000-0000-0000EE090000}"/>
    <cellStyle name="Normal 3 3 2 2 2 2" xfId="507" xr:uid="{00000000-0005-0000-0000-0000EF090000}"/>
    <cellStyle name="Normal 3 3 2 2 3" xfId="403" xr:uid="{00000000-0005-0000-0000-0000F0090000}"/>
    <cellStyle name="Normal 3 3 2 3" xfId="254" xr:uid="{00000000-0005-0000-0000-0000F1090000}"/>
    <cellStyle name="Normal 3 3 2 3 2" xfId="466" xr:uid="{00000000-0005-0000-0000-0000F2090000}"/>
    <cellStyle name="Normal 3 3 2 4" xfId="360" xr:uid="{00000000-0005-0000-0000-0000F3090000}"/>
    <cellStyle name="Normal 3 3 3" xfId="142" xr:uid="{00000000-0005-0000-0000-0000F4090000}"/>
    <cellStyle name="Normal 3 3 3 2" xfId="295" xr:uid="{00000000-0005-0000-0000-0000F5090000}"/>
    <cellStyle name="Normal 3 3 3 2 2" xfId="506" xr:uid="{00000000-0005-0000-0000-0000F6090000}"/>
    <cellStyle name="Normal 3 3 3 3" xfId="402" xr:uid="{00000000-0005-0000-0000-0000F7090000}"/>
    <cellStyle name="Normal 3 3 4" xfId="235" xr:uid="{00000000-0005-0000-0000-0000F8090000}"/>
    <cellStyle name="Normal 3 3 4 2" xfId="450" xr:uid="{00000000-0005-0000-0000-0000F9090000}"/>
    <cellStyle name="Normal 3 3 5" xfId="213" xr:uid="{00000000-0005-0000-0000-0000FA090000}"/>
    <cellStyle name="Normal 3 3 5 2" xfId="432" xr:uid="{00000000-0005-0000-0000-0000FB090000}"/>
    <cellStyle name="Normal 3 3 6" xfId="344" xr:uid="{00000000-0005-0000-0000-0000FC090000}"/>
    <cellStyle name="Normal 3 4" xfId="144" xr:uid="{00000000-0005-0000-0000-0000FD090000}"/>
    <cellStyle name="Normal 3 4 2" xfId="297" xr:uid="{00000000-0005-0000-0000-0000FE090000}"/>
    <cellStyle name="Normal 3 4 2 2" xfId="508" xr:uid="{00000000-0005-0000-0000-0000FF090000}"/>
    <cellStyle name="Normal 3 4 3" xfId="404" xr:uid="{00000000-0005-0000-0000-0000000A0000}"/>
    <cellStyle name="Normal 3 5" xfId="2737" xr:uid="{00000000-0005-0000-0000-0000010A0000}"/>
    <cellStyle name="Normal 4" xfId="9" xr:uid="{00000000-0005-0000-0000-0000020A0000}"/>
    <cellStyle name="Normal 4 2" xfId="41" xr:uid="{00000000-0005-0000-0000-0000030A0000}"/>
    <cellStyle name="Normal 4 2 2" xfId="145" xr:uid="{00000000-0005-0000-0000-0000040A0000}"/>
    <cellStyle name="Normal 4 2 3" xfId="242" xr:uid="{00000000-0005-0000-0000-0000050A0000}"/>
    <cellStyle name="Normal 4 2 3 2" xfId="455" xr:uid="{00000000-0005-0000-0000-0000060A0000}"/>
    <cellStyle name="Normal 4 2 4" xfId="2739" xr:uid="{00000000-0005-0000-0000-0000070A0000}"/>
    <cellStyle name="Normal 4 2 5" xfId="2758" xr:uid="{00000000-0005-0000-0000-0000080A0000}"/>
    <cellStyle name="Normal 4 2 6" xfId="349" xr:uid="{00000000-0005-0000-0000-0000090A0000}"/>
    <cellStyle name="Normal 4 3" xfId="60" xr:uid="{00000000-0005-0000-0000-00000A0A0000}"/>
    <cellStyle name="Normal 4 3 2" xfId="259" xr:uid="{00000000-0005-0000-0000-00000B0A0000}"/>
    <cellStyle name="Normal 4 3 2 2" xfId="471" xr:uid="{00000000-0005-0000-0000-00000C0A0000}"/>
    <cellStyle name="Normal 4 3 3" xfId="365" xr:uid="{00000000-0005-0000-0000-00000D0A0000}"/>
    <cellStyle name="Normal 4 4" xfId="224" xr:uid="{00000000-0005-0000-0000-00000E0A0000}"/>
    <cellStyle name="Normal 4 4 2" xfId="439" xr:uid="{00000000-0005-0000-0000-00000F0A0000}"/>
    <cellStyle name="Normal 4 5" xfId="202" xr:uid="{00000000-0005-0000-0000-0000100A0000}"/>
    <cellStyle name="Normal 4 5 2" xfId="421" xr:uid="{00000000-0005-0000-0000-0000110A0000}"/>
    <cellStyle name="Normal 4 6" xfId="2738" xr:uid="{00000000-0005-0000-0000-0000120A0000}"/>
    <cellStyle name="Normal 4 7" xfId="2757" xr:uid="{00000000-0005-0000-0000-0000130A0000}"/>
    <cellStyle name="Normal 4 8" xfId="333" xr:uid="{00000000-0005-0000-0000-0000140A0000}"/>
    <cellStyle name="Normal 5" xfId="11" xr:uid="{00000000-0005-0000-0000-0000150A0000}"/>
    <cellStyle name="Normal 5 2" xfId="43" xr:uid="{00000000-0005-0000-0000-0000160A0000}"/>
    <cellStyle name="Normal 5 2 2" xfId="146" xr:uid="{00000000-0005-0000-0000-0000170A0000}"/>
    <cellStyle name="Normal 5 2 3" xfId="244" xr:uid="{00000000-0005-0000-0000-0000180A0000}"/>
    <cellStyle name="Normal 5 2 3 2" xfId="456" xr:uid="{00000000-0005-0000-0000-0000190A0000}"/>
    <cellStyle name="Normal 5 2 4" xfId="350" xr:uid="{00000000-0005-0000-0000-00001A0A0000}"/>
    <cellStyle name="Normal 5 3" xfId="65" xr:uid="{00000000-0005-0000-0000-00001B0A0000}"/>
    <cellStyle name="Normal 5 3 2" xfId="263" xr:uid="{00000000-0005-0000-0000-00001C0A0000}"/>
    <cellStyle name="Normal 5 3 2 2" xfId="475" xr:uid="{00000000-0005-0000-0000-00001D0A0000}"/>
    <cellStyle name="Normal 5 3 3" xfId="369" xr:uid="{00000000-0005-0000-0000-00001E0A0000}"/>
    <cellStyle name="Normal 5 4" xfId="225" xr:uid="{00000000-0005-0000-0000-00001F0A0000}"/>
    <cellStyle name="Normal 5 4 2" xfId="440" xr:uid="{00000000-0005-0000-0000-0000200A0000}"/>
    <cellStyle name="Normal 5 5" xfId="203" xr:uid="{00000000-0005-0000-0000-0000210A0000}"/>
    <cellStyle name="Normal 5 5 2" xfId="422" xr:uid="{00000000-0005-0000-0000-0000220A0000}"/>
    <cellStyle name="Normal 5 6" xfId="2740" xr:uid="{00000000-0005-0000-0000-0000230A0000}"/>
    <cellStyle name="Normal 5 7" xfId="334" xr:uid="{00000000-0005-0000-0000-0000240A0000}"/>
    <cellStyle name="Normal 6" xfId="13" xr:uid="{00000000-0005-0000-0000-0000250A0000}"/>
    <cellStyle name="Normal 6 2" xfId="45" xr:uid="{00000000-0005-0000-0000-0000260A0000}"/>
    <cellStyle name="Normal 6 2 2" xfId="72" xr:uid="{00000000-0005-0000-0000-0000270A0000}"/>
    <cellStyle name="Normal 6 2 3" xfId="246" xr:uid="{00000000-0005-0000-0000-0000280A0000}"/>
    <cellStyle name="Normal 6 2 3 2" xfId="458" xr:uid="{00000000-0005-0000-0000-0000290A0000}"/>
    <cellStyle name="Normal 6 2 4" xfId="352" xr:uid="{00000000-0005-0000-0000-00002A0A0000}"/>
    <cellStyle name="Normal 6 3" xfId="68" xr:uid="{00000000-0005-0000-0000-00002B0A0000}"/>
    <cellStyle name="Normal 6 3 2" xfId="266" xr:uid="{00000000-0005-0000-0000-00002C0A0000}"/>
    <cellStyle name="Normal 6 3 2 2" xfId="478" xr:uid="{00000000-0005-0000-0000-00002D0A0000}"/>
    <cellStyle name="Normal 6 3 3" xfId="372" xr:uid="{00000000-0005-0000-0000-00002E0A0000}"/>
    <cellStyle name="Normal 6 4" xfId="227" xr:uid="{00000000-0005-0000-0000-00002F0A0000}"/>
    <cellStyle name="Normal 6 4 2" xfId="442" xr:uid="{00000000-0005-0000-0000-0000300A0000}"/>
    <cellStyle name="Normal 6 5" xfId="205" xr:uid="{00000000-0005-0000-0000-0000310A0000}"/>
    <cellStyle name="Normal 6 5 2" xfId="424" xr:uid="{00000000-0005-0000-0000-0000320A0000}"/>
    <cellStyle name="Normal 6 6" xfId="2741" xr:uid="{00000000-0005-0000-0000-0000330A0000}"/>
    <cellStyle name="Normal 6 7" xfId="336" xr:uid="{00000000-0005-0000-0000-0000340A0000}"/>
    <cellStyle name="Normal 7" xfId="14" xr:uid="{00000000-0005-0000-0000-0000350A0000}"/>
    <cellStyle name="Normal 7 2" xfId="28" xr:uid="{00000000-0005-0000-0000-0000360A0000}"/>
    <cellStyle name="Normal 7 2 2" xfId="56" xr:uid="{00000000-0005-0000-0000-0000370A0000}"/>
    <cellStyle name="Normal 7 2 2 2" xfId="255" xr:uid="{00000000-0005-0000-0000-0000380A0000}"/>
    <cellStyle name="Normal 7 2 2 2 2" xfId="467" xr:uid="{00000000-0005-0000-0000-0000390A0000}"/>
    <cellStyle name="Normal 7 2 2 3" xfId="361" xr:uid="{00000000-0005-0000-0000-00003A0A0000}"/>
    <cellStyle name="Normal 7 2 3" xfId="170" xr:uid="{00000000-0005-0000-0000-00003B0A0000}"/>
    <cellStyle name="Normal 7 2 3 2" xfId="308" xr:uid="{00000000-0005-0000-0000-00003C0A0000}"/>
    <cellStyle name="Normal 7 2 3 2 2" xfId="519" xr:uid="{00000000-0005-0000-0000-00003D0A0000}"/>
    <cellStyle name="Normal 7 2 3 3" xfId="416" xr:uid="{00000000-0005-0000-0000-00003E0A0000}"/>
    <cellStyle name="Normal 7 2 4" xfId="238" xr:uid="{00000000-0005-0000-0000-00003F0A0000}"/>
    <cellStyle name="Normal 7 2 4 2" xfId="451" xr:uid="{00000000-0005-0000-0000-0000400A0000}"/>
    <cellStyle name="Normal 7 2 5" xfId="214" xr:uid="{00000000-0005-0000-0000-0000410A0000}"/>
    <cellStyle name="Normal 7 2 5 2" xfId="433" xr:uid="{00000000-0005-0000-0000-0000420A0000}"/>
    <cellStyle name="Normal 7 2 6" xfId="345" xr:uid="{00000000-0005-0000-0000-0000430A0000}"/>
    <cellStyle name="Normal 7 3" xfId="46" xr:uid="{00000000-0005-0000-0000-0000440A0000}"/>
    <cellStyle name="Normal 7 3 2" xfId="247" xr:uid="{00000000-0005-0000-0000-0000450A0000}"/>
    <cellStyle name="Normal 7 3 2 2" xfId="459" xr:uid="{00000000-0005-0000-0000-0000460A0000}"/>
    <cellStyle name="Normal 7 3 3" xfId="353" xr:uid="{00000000-0005-0000-0000-0000470A0000}"/>
    <cellStyle name="Normal 7 4" xfId="147" xr:uid="{00000000-0005-0000-0000-0000480A0000}"/>
    <cellStyle name="Normal 7 5" xfId="228" xr:uid="{00000000-0005-0000-0000-0000490A0000}"/>
    <cellStyle name="Normal 7 5 2" xfId="443" xr:uid="{00000000-0005-0000-0000-00004A0A0000}"/>
    <cellStyle name="Normal 7 6" xfId="206" xr:uid="{00000000-0005-0000-0000-00004B0A0000}"/>
    <cellStyle name="Normal 7 6 2" xfId="425" xr:uid="{00000000-0005-0000-0000-00004C0A0000}"/>
    <cellStyle name="Normal 7 7" xfId="337" xr:uid="{00000000-0005-0000-0000-00004D0A0000}"/>
    <cellStyle name="Normal 8" xfId="17" xr:uid="{00000000-0005-0000-0000-00004E0A0000}"/>
    <cellStyle name="Normal 8 2" xfId="48" xr:uid="{00000000-0005-0000-0000-00004F0A0000}"/>
    <cellStyle name="Normal 8 2 2" xfId="149" xr:uid="{00000000-0005-0000-0000-0000500A0000}"/>
    <cellStyle name="Normal 8 2 2 2" xfId="299" xr:uid="{00000000-0005-0000-0000-0000510A0000}"/>
    <cellStyle name="Normal 8 2 2 2 2" xfId="510" xr:uid="{00000000-0005-0000-0000-0000520A0000}"/>
    <cellStyle name="Normal 8 2 2 3" xfId="406" xr:uid="{00000000-0005-0000-0000-0000530A0000}"/>
    <cellStyle name="Normal 8 2 3" xfId="249" xr:uid="{00000000-0005-0000-0000-0000540A0000}"/>
    <cellStyle name="Normal 8 2 3 2" xfId="461" xr:uid="{00000000-0005-0000-0000-0000550A0000}"/>
    <cellStyle name="Normal 8 2 4" xfId="355" xr:uid="{00000000-0005-0000-0000-0000560A0000}"/>
    <cellStyle name="Normal 8 3" xfId="148" xr:uid="{00000000-0005-0000-0000-0000570A0000}"/>
    <cellStyle name="Normal 8 3 2" xfId="298" xr:uid="{00000000-0005-0000-0000-0000580A0000}"/>
    <cellStyle name="Normal 8 3 2 2" xfId="509" xr:uid="{00000000-0005-0000-0000-0000590A0000}"/>
    <cellStyle name="Normal 8 3 3" xfId="405" xr:uid="{00000000-0005-0000-0000-00005A0A0000}"/>
    <cellStyle name="Normal 8 4" xfId="230" xr:uid="{00000000-0005-0000-0000-00005B0A0000}"/>
    <cellStyle name="Normal 8 4 2" xfId="445" xr:uid="{00000000-0005-0000-0000-00005C0A0000}"/>
    <cellStyle name="Normal 8 5" xfId="208" xr:uid="{00000000-0005-0000-0000-00005D0A0000}"/>
    <cellStyle name="Normal 8 5 2" xfId="427" xr:uid="{00000000-0005-0000-0000-00005E0A0000}"/>
    <cellStyle name="Normal 8 6" xfId="339" xr:uid="{00000000-0005-0000-0000-00005F0A0000}"/>
    <cellStyle name="Normal 9" xfId="19" xr:uid="{00000000-0005-0000-0000-0000600A0000}"/>
    <cellStyle name="Normal 9 2" xfId="50" xr:uid="{00000000-0005-0000-0000-0000610A0000}"/>
    <cellStyle name="Normal 9 2 2" xfId="251" xr:uid="{00000000-0005-0000-0000-0000620A0000}"/>
    <cellStyle name="Normal 9 2 2 2" xfId="463" xr:uid="{00000000-0005-0000-0000-0000630A0000}"/>
    <cellStyle name="Normal 9 2 3" xfId="357" xr:uid="{00000000-0005-0000-0000-0000640A0000}"/>
    <cellStyle name="Normal 9 3" xfId="150" xr:uid="{00000000-0005-0000-0000-0000650A0000}"/>
    <cellStyle name="Normal 9 4" xfId="232" xr:uid="{00000000-0005-0000-0000-0000660A0000}"/>
    <cellStyle name="Normal 9 4 2" xfId="447" xr:uid="{00000000-0005-0000-0000-0000670A0000}"/>
    <cellStyle name="Normal 9 5" xfId="210" xr:uid="{00000000-0005-0000-0000-0000680A0000}"/>
    <cellStyle name="Normal 9 5 2" xfId="429" xr:uid="{00000000-0005-0000-0000-0000690A0000}"/>
    <cellStyle name="Normal 9 6" xfId="341" xr:uid="{00000000-0005-0000-0000-00006A0A0000}"/>
    <cellStyle name="Normal_CCBFactors" xfId="16" xr:uid="{00000000-0005-0000-0000-00006B0A0000}"/>
    <cellStyle name="Note 2" xfId="151" xr:uid="{00000000-0005-0000-0000-00006C0A0000}"/>
    <cellStyle name="Note 2 2" xfId="193" xr:uid="{00000000-0005-0000-0000-00006D0A0000}"/>
    <cellStyle name="Note 2 2 2" xfId="326" xr:uid="{00000000-0005-0000-0000-00006E0A0000}"/>
    <cellStyle name="Note 2 3" xfId="180" xr:uid="{00000000-0005-0000-0000-00006F0A0000}"/>
    <cellStyle name="Note 2 3 2" xfId="315" xr:uid="{00000000-0005-0000-0000-0000700A0000}"/>
    <cellStyle name="Note 2 4" xfId="198" xr:uid="{00000000-0005-0000-0000-0000710A0000}"/>
    <cellStyle name="Note 2 5" xfId="407" xr:uid="{00000000-0005-0000-0000-0000720A0000}"/>
    <cellStyle name="Output 2" xfId="152" xr:uid="{00000000-0005-0000-0000-0000730A0000}"/>
    <cellStyle name="Output 2 2" xfId="194" xr:uid="{00000000-0005-0000-0000-0000740A0000}"/>
    <cellStyle name="Output 2 2 2" xfId="327" xr:uid="{00000000-0005-0000-0000-0000750A0000}"/>
    <cellStyle name="Output 2 3" xfId="179" xr:uid="{00000000-0005-0000-0000-0000760A0000}"/>
    <cellStyle name="Output 2 3 2" xfId="314" xr:uid="{00000000-0005-0000-0000-0000770A0000}"/>
    <cellStyle name="Output 2 4" xfId="175" xr:uid="{00000000-0005-0000-0000-0000780A0000}"/>
    <cellStyle name="Output 2 4 2" xfId="312" xr:uid="{00000000-0005-0000-0000-0000790A0000}"/>
    <cellStyle name="Output 2 5" xfId="195" xr:uid="{00000000-0005-0000-0000-00007A0A0000}"/>
    <cellStyle name="Percent" xfId="4" builtinId="5"/>
    <cellStyle name="Percent [2]" xfId="2742" xr:uid="{00000000-0005-0000-0000-00007C0A0000}"/>
    <cellStyle name="Percent 10" xfId="153" xr:uid="{00000000-0005-0000-0000-00007D0A0000}"/>
    <cellStyle name="Percent 10 2" xfId="300" xr:uid="{00000000-0005-0000-0000-00007E0A0000}"/>
    <cellStyle name="Percent 10 2 2" xfId="511" xr:uid="{00000000-0005-0000-0000-00007F0A0000}"/>
    <cellStyle name="Percent 10 3" xfId="408" xr:uid="{00000000-0005-0000-0000-0000800A0000}"/>
    <cellStyle name="Percent 11" xfId="154" xr:uid="{00000000-0005-0000-0000-0000810A0000}"/>
    <cellStyle name="Percent 11 2" xfId="301" xr:uid="{00000000-0005-0000-0000-0000820A0000}"/>
    <cellStyle name="Percent 11 2 2" xfId="512" xr:uid="{00000000-0005-0000-0000-0000830A0000}"/>
    <cellStyle name="Percent 11 3" xfId="409" xr:uid="{00000000-0005-0000-0000-0000840A0000}"/>
    <cellStyle name="Percent 12" xfId="222" xr:uid="{00000000-0005-0000-0000-0000850A0000}"/>
    <cellStyle name="Percent 2" xfId="21" xr:uid="{00000000-0005-0000-0000-0000860A0000}"/>
    <cellStyle name="Percent 2 2" xfId="52" xr:uid="{00000000-0005-0000-0000-0000870A0000}"/>
    <cellStyle name="Percent 2 2 2" xfId="155" xr:uid="{00000000-0005-0000-0000-0000880A0000}"/>
    <cellStyle name="Percent 2 2 3" xfId="253" xr:uid="{00000000-0005-0000-0000-0000890A0000}"/>
    <cellStyle name="Percent 2 2 3 2" xfId="465" xr:uid="{00000000-0005-0000-0000-00008A0A0000}"/>
    <cellStyle name="Percent 2 2 4" xfId="359" xr:uid="{00000000-0005-0000-0000-00008B0A0000}"/>
    <cellStyle name="Percent 2 3" xfId="63" xr:uid="{00000000-0005-0000-0000-00008C0A0000}"/>
    <cellStyle name="Percent 2 3 2" xfId="262" xr:uid="{00000000-0005-0000-0000-00008D0A0000}"/>
    <cellStyle name="Percent 2 3 2 2" xfId="474" xr:uid="{00000000-0005-0000-0000-00008E0A0000}"/>
    <cellStyle name="Percent 2 3 3" xfId="368" xr:uid="{00000000-0005-0000-0000-00008F0A0000}"/>
    <cellStyle name="Percent 2 4" xfId="234" xr:uid="{00000000-0005-0000-0000-0000900A0000}"/>
    <cellStyle name="Percent 2 4 2" xfId="449" xr:uid="{00000000-0005-0000-0000-0000910A0000}"/>
    <cellStyle name="Percent 2 5" xfId="212" xr:uid="{00000000-0005-0000-0000-0000920A0000}"/>
    <cellStyle name="Percent 2 5 2" xfId="431" xr:uid="{00000000-0005-0000-0000-0000930A0000}"/>
    <cellStyle name="Percent 2 6" xfId="2743" xr:uid="{00000000-0005-0000-0000-0000940A0000}"/>
    <cellStyle name="Percent 2 7" xfId="2759" xr:uid="{00000000-0005-0000-0000-0000950A0000}"/>
    <cellStyle name="Percent 2 8" xfId="343" xr:uid="{00000000-0005-0000-0000-0000960A0000}"/>
    <cellStyle name="Percent 3" xfId="39" xr:uid="{00000000-0005-0000-0000-0000970A0000}"/>
    <cellStyle name="Percent 3 2" xfId="156" xr:uid="{00000000-0005-0000-0000-0000980A0000}"/>
    <cellStyle name="Percent 3 2 2" xfId="302" xr:uid="{00000000-0005-0000-0000-0000990A0000}"/>
    <cellStyle name="Percent 3 2 2 2" xfId="513" xr:uid="{00000000-0005-0000-0000-00009A0A0000}"/>
    <cellStyle name="Percent 3 2 3" xfId="410" xr:uid="{00000000-0005-0000-0000-00009B0A0000}"/>
    <cellStyle name="Percent 3 3" xfId="172" xr:uid="{00000000-0005-0000-0000-00009C0A0000}"/>
    <cellStyle name="Percent 3 4" xfId="67" xr:uid="{00000000-0005-0000-0000-00009D0A0000}"/>
    <cellStyle name="Percent 3 4 2" xfId="265" xr:uid="{00000000-0005-0000-0000-00009E0A0000}"/>
    <cellStyle name="Percent 3 4 2 2" xfId="477" xr:uid="{00000000-0005-0000-0000-00009F0A0000}"/>
    <cellStyle name="Percent 3 4 3" xfId="371" xr:uid="{00000000-0005-0000-0000-0000A00A0000}"/>
    <cellStyle name="Percent 4" xfId="70" xr:uid="{00000000-0005-0000-0000-0000A10A0000}"/>
    <cellStyle name="Percent 4 2" xfId="268" xr:uid="{00000000-0005-0000-0000-0000A20A0000}"/>
    <cellStyle name="Percent 4 2 2" xfId="480" xr:uid="{00000000-0005-0000-0000-0000A30A0000}"/>
    <cellStyle name="Percent 4 3" xfId="374" xr:uid="{00000000-0005-0000-0000-0000A40A0000}"/>
    <cellStyle name="Percent 5" xfId="157" xr:uid="{00000000-0005-0000-0000-0000A50A0000}"/>
    <cellStyle name="Percent 6" xfId="158" xr:uid="{00000000-0005-0000-0000-0000A60A0000}"/>
    <cellStyle name="Percent 6 2" xfId="303" xr:uid="{00000000-0005-0000-0000-0000A70A0000}"/>
    <cellStyle name="Percent 6 2 2" xfId="514" xr:uid="{00000000-0005-0000-0000-0000A80A0000}"/>
    <cellStyle name="Percent 6 3" xfId="2744" xr:uid="{00000000-0005-0000-0000-0000A90A0000}"/>
    <cellStyle name="Percent 6 4" xfId="411" xr:uid="{00000000-0005-0000-0000-0000AA0A0000}"/>
    <cellStyle name="Percent 7" xfId="159" xr:uid="{00000000-0005-0000-0000-0000AB0A0000}"/>
    <cellStyle name="Percent 7 2" xfId="160" xr:uid="{00000000-0005-0000-0000-0000AC0A0000}"/>
    <cellStyle name="Percent 7 2 2" xfId="305" xr:uid="{00000000-0005-0000-0000-0000AD0A0000}"/>
    <cellStyle name="Percent 7 2 2 2" xfId="516" xr:uid="{00000000-0005-0000-0000-0000AE0A0000}"/>
    <cellStyle name="Percent 7 2 3" xfId="413" xr:uid="{00000000-0005-0000-0000-0000AF0A0000}"/>
    <cellStyle name="Percent 7 3" xfId="304" xr:uid="{00000000-0005-0000-0000-0000B00A0000}"/>
    <cellStyle name="Percent 7 3 2" xfId="515" xr:uid="{00000000-0005-0000-0000-0000B10A0000}"/>
    <cellStyle name="Percent 7 4" xfId="412" xr:uid="{00000000-0005-0000-0000-0000B20A0000}"/>
    <cellStyle name="Percent 8" xfId="161" xr:uid="{00000000-0005-0000-0000-0000B30A0000}"/>
    <cellStyle name="Percent 8 2" xfId="306" xr:uid="{00000000-0005-0000-0000-0000B40A0000}"/>
    <cellStyle name="Percent 8 2 2" xfId="517" xr:uid="{00000000-0005-0000-0000-0000B50A0000}"/>
    <cellStyle name="Percent 8 3" xfId="414" xr:uid="{00000000-0005-0000-0000-0000B60A0000}"/>
    <cellStyle name="Percent 9" xfId="162" xr:uid="{00000000-0005-0000-0000-0000B70A0000}"/>
    <cellStyle name="Percent 9 2" xfId="307" xr:uid="{00000000-0005-0000-0000-0000B80A0000}"/>
    <cellStyle name="Percent 9 2 2" xfId="518" xr:uid="{00000000-0005-0000-0000-0000B90A0000}"/>
    <cellStyle name="Percent 9 3" xfId="415" xr:uid="{00000000-0005-0000-0000-0000BA0A0000}"/>
    <cellStyle name="Title 2" xfId="163" xr:uid="{00000000-0005-0000-0000-0000BB0A0000}"/>
    <cellStyle name="Total 2" xfId="164" xr:uid="{00000000-0005-0000-0000-0000BC0A0000}"/>
    <cellStyle name="Total 2 2" xfId="196" xr:uid="{00000000-0005-0000-0000-0000BD0A0000}"/>
    <cellStyle name="Total 2 2 2" xfId="328" xr:uid="{00000000-0005-0000-0000-0000BE0A0000}"/>
    <cellStyle name="Total 2 3" xfId="176" xr:uid="{00000000-0005-0000-0000-0000BF0A0000}"/>
    <cellStyle name="Total 2 3 2" xfId="313" xr:uid="{00000000-0005-0000-0000-0000C00A0000}"/>
    <cellStyle name="Total 2 4" xfId="191" xr:uid="{00000000-0005-0000-0000-0000C10A0000}"/>
    <cellStyle name="Total 2 4 2" xfId="325" xr:uid="{00000000-0005-0000-0000-0000C20A0000}"/>
    <cellStyle name="Total 2 5" xfId="177" xr:uid="{00000000-0005-0000-0000-0000C30A0000}"/>
    <cellStyle name="Unprot" xfId="2745" xr:uid="{00000000-0005-0000-0000-0000C40A0000}"/>
    <cellStyle name="Unprot$" xfId="2746" xr:uid="{00000000-0005-0000-0000-0000C50A0000}"/>
    <cellStyle name="Unprot_CEC Form 2.2, 8.1a and 8.1b 2011-06-13" xfId="2747" xr:uid="{00000000-0005-0000-0000-0000C60A0000}"/>
    <cellStyle name="Unprotect" xfId="2748" xr:uid="{00000000-0005-0000-0000-0000C70A0000}"/>
    <cellStyle name="Warning Text 2" xfId="165" xr:uid="{00000000-0005-0000-0000-0000C80A0000}"/>
    <cellStyle name="WT" xfId="166" xr:uid="{00000000-0005-0000-0000-0000C90A0000}"/>
    <cellStyle name="WT 2" xfId="167" xr:uid="{00000000-0005-0000-0000-0000CA0A0000}"/>
    <cellStyle name="Yellow" xfId="168" xr:uid="{00000000-0005-0000-0000-0000CB0A0000}"/>
  </cellStyles>
  <dxfs count="0"/>
  <tableStyles count="0" defaultTableStyle="TableStyleMedium2" defaultPivotStyle="PivotStyleLight16"/>
  <colors>
    <mruColors>
      <color rgb="FF000000"/>
      <color rgb="FF000099"/>
      <color rgb="FF00B050"/>
      <color rgb="FF7DBBFF"/>
      <color rgb="FFA37EFE"/>
      <color rgb="FF682DFD"/>
      <color rgb="FF0000FF"/>
      <color rgb="FF87CB3D"/>
      <color rgb="FF74B230"/>
      <color rgb="FF89CC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9.xml"/><Relationship Id="rId18" Type="http://schemas.openxmlformats.org/officeDocument/2006/relationships/worksheet" Target="worksheets/sheet12.xml"/><Relationship Id="rId26" Type="http://schemas.openxmlformats.org/officeDocument/2006/relationships/worksheet" Target="worksheets/sheet17.xml"/><Relationship Id="rId39" Type="http://schemas.openxmlformats.org/officeDocument/2006/relationships/worksheet" Target="worksheets/sheet29.xml"/><Relationship Id="rId21" Type="http://schemas.openxmlformats.org/officeDocument/2006/relationships/worksheet" Target="worksheets/sheet14.xml"/><Relationship Id="rId34" Type="http://schemas.openxmlformats.org/officeDocument/2006/relationships/chartsheet" Target="chartsheets/sheet10.xml"/><Relationship Id="rId42" Type="http://schemas.openxmlformats.org/officeDocument/2006/relationships/worksheet" Target="worksheets/sheet32.xml"/><Relationship Id="rId47" Type="http://schemas.openxmlformats.org/officeDocument/2006/relationships/calcChain" Target="calcChain.xml"/><Relationship Id="rId7" Type="http://schemas.openxmlformats.org/officeDocument/2006/relationships/worksheet" Target="worksheets/sheet6.xml"/><Relationship Id="rId2" Type="http://schemas.openxmlformats.org/officeDocument/2006/relationships/worksheet" Target="worksheets/sheet2.xml"/><Relationship Id="rId16" Type="http://schemas.openxmlformats.org/officeDocument/2006/relationships/chartsheet" Target="chartsheets/sheet5.xml"/><Relationship Id="rId29"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7.xml"/><Relationship Id="rId24" Type="http://schemas.openxmlformats.org/officeDocument/2006/relationships/worksheet" Target="worksheets/sheet15.xml"/><Relationship Id="rId32" Type="http://schemas.openxmlformats.org/officeDocument/2006/relationships/worksheet" Target="worksheets/sheet23.xml"/><Relationship Id="rId37" Type="http://schemas.openxmlformats.org/officeDocument/2006/relationships/worksheet" Target="worksheets/sheet27.xml"/><Relationship Id="rId40" Type="http://schemas.openxmlformats.org/officeDocument/2006/relationships/worksheet" Target="worksheets/sheet30.xml"/><Relationship Id="rId45" Type="http://schemas.openxmlformats.org/officeDocument/2006/relationships/styles" Target="styles.xml"/><Relationship Id="rId5" Type="http://schemas.openxmlformats.org/officeDocument/2006/relationships/worksheet" Target="worksheets/sheet4.xml"/><Relationship Id="rId15" Type="http://schemas.openxmlformats.org/officeDocument/2006/relationships/worksheet" Target="worksheets/sheet11.xml"/><Relationship Id="rId23" Type="http://schemas.openxmlformats.org/officeDocument/2006/relationships/chartsheet" Target="chartsheets/sheet9.xml"/><Relationship Id="rId28" Type="http://schemas.openxmlformats.org/officeDocument/2006/relationships/worksheet" Target="worksheets/sheet19.xml"/><Relationship Id="rId36" Type="http://schemas.openxmlformats.org/officeDocument/2006/relationships/worksheet" Target="worksheets/sheet26.xml"/><Relationship Id="rId10" Type="http://schemas.openxmlformats.org/officeDocument/2006/relationships/chartsheet" Target="chartsheets/sheet4.xml"/><Relationship Id="rId19" Type="http://schemas.openxmlformats.org/officeDocument/2006/relationships/chartsheet" Target="chartsheets/sheet7.xml"/><Relationship Id="rId31" Type="http://schemas.openxmlformats.org/officeDocument/2006/relationships/worksheet" Target="worksheets/sheet22.xml"/><Relationship Id="rId44" Type="http://schemas.openxmlformats.org/officeDocument/2006/relationships/theme" Target="theme/theme1.xml"/><Relationship Id="rId4" Type="http://schemas.openxmlformats.org/officeDocument/2006/relationships/chartsheet" Target="chartsheets/sheet1.xml"/><Relationship Id="rId9" Type="http://schemas.openxmlformats.org/officeDocument/2006/relationships/chartsheet" Target="chartsheets/sheet3.xml"/><Relationship Id="rId14" Type="http://schemas.openxmlformats.org/officeDocument/2006/relationships/worksheet" Target="worksheets/sheet10.xml"/><Relationship Id="rId22" Type="http://schemas.openxmlformats.org/officeDocument/2006/relationships/chartsheet" Target="chartsheets/sheet8.xml"/><Relationship Id="rId27" Type="http://schemas.openxmlformats.org/officeDocument/2006/relationships/worksheet" Target="worksheets/sheet18.xml"/><Relationship Id="rId30" Type="http://schemas.openxmlformats.org/officeDocument/2006/relationships/worksheet" Target="worksheets/sheet21.xml"/><Relationship Id="rId35" Type="http://schemas.openxmlformats.org/officeDocument/2006/relationships/worksheet" Target="worksheets/sheet25.xml"/><Relationship Id="rId43" Type="http://schemas.openxmlformats.org/officeDocument/2006/relationships/worksheet" Target="worksheets/sheet33.xml"/><Relationship Id="rId8" Type="http://schemas.openxmlformats.org/officeDocument/2006/relationships/chartsheet" Target="chartsheets/sheet2.xml"/><Relationship Id="rId3" Type="http://schemas.openxmlformats.org/officeDocument/2006/relationships/worksheet" Target="worksheets/sheet3.xml"/><Relationship Id="rId12" Type="http://schemas.openxmlformats.org/officeDocument/2006/relationships/worksheet" Target="worksheets/sheet8.xml"/><Relationship Id="rId17" Type="http://schemas.openxmlformats.org/officeDocument/2006/relationships/chartsheet" Target="chartsheets/sheet6.xml"/><Relationship Id="rId25" Type="http://schemas.openxmlformats.org/officeDocument/2006/relationships/worksheet" Target="worksheets/sheet16.xml"/><Relationship Id="rId33" Type="http://schemas.openxmlformats.org/officeDocument/2006/relationships/worksheet" Target="worksheets/sheet24.xml"/><Relationship Id="rId38" Type="http://schemas.openxmlformats.org/officeDocument/2006/relationships/worksheet" Target="worksheets/sheet28.xml"/><Relationship Id="rId46" Type="http://schemas.openxmlformats.org/officeDocument/2006/relationships/sharedStrings" Target="sharedStrings.xml"/><Relationship Id="rId20" Type="http://schemas.openxmlformats.org/officeDocument/2006/relationships/worksheet" Target="worksheets/sheet13.xml"/><Relationship Id="rId41" Type="http://schemas.openxmlformats.org/officeDocument/2006/relationships/worksheet" Target="worksheets/sheet3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b="1"/>
            </a:pPr>
            <a:r>
              <a:rPr lang="en-US" sz="1800" b="1"/>
              <a:t>LADWP Schedule R-1</a:t>
            </a:r>
          </a:p>
          <a:p>
            <a:pPr algn="ctr">
              <a:defRPr b="1"/>
            </a:pPr>
            <a:r>
              <a:rPr lang="en-US" sz="1800" b="1"/>
              <a:t>Residential Power Rates</a:t>
            </a:r>
          </a:p>
        </c:rich>
      </c:tx>
      <c:layout>
        <c:manualLayout>
          <c:xMode val="edge"/>
          <c:yMode val="edge"/>
          <c:x val="0.31816783684386496"/>
          <c:y val="6.4850441349899334E-4"/>
        </c:manualLayout>
      </c:layout>
      <c:overlay val="0"/>
      <c:spPr>
        <a:noFill/>
        <a:ln w="25400">
          <a:noFill/>
        </a:ln>
      </c:spPr>
    </c:title>
    <c:autoTitleDeleted val="0"/>
    <c:plotArea>
      <c:layout>
        <c:manualLayout>
          <c:layoutTarget val="inner"/>
          <c:xMode val="edge"/>
          <c:yMode val="edge"/>
          <c:x val="8.9745295922516732E-2"/>
          <c:y val="9.0998450686835611E-2"/>
          <c:w val="0.76503493401352995"/>
          <c:h val="0.81553009212239969"/>
        </c:manualLayout>
      </c:layout>
      <c:lineChart>
        <c:grouping val="standard"/>
        <c:varyColors val="0"/>
        <c:ser>
          <c:idx val="4"/>
          <c:order val="0"/>
          <c:tx>
            <c:strRef>
              <c:f>'Calcs Res R1 Rates'!$B$103</c:f>
              <c:strCache>
                <c:ptCount val="1"/>
                <c:pt idx="0">
                  <c:v>Tier 3 Actual Billing Rate</c:v>
                </c:pt>
              </c:strCache>
            </c:strRef>
          </c:tx>
          <c:spPr>
            <a:ln w="47625">
              <a:solidFill>
                <a:srgbClr val="FF0000">
                  <a:alpha val="66000"/>
                </a:srgbClr>
              </a:solidFill>
              <a:prstDash val="solid"/>
            </a:ln>
          </c:spPr>
          <c:marker>
            <c:symbol val="none"/>
          </c:marker>
          <c:cat>
            <c:numRef>
              <c:f>'Calcs Res R1 Rates'!$C$5:$HS$5</c:f>
              <c:numCache>
                <c:formatCode>[$-409]mmm\-yy;@</c:formatCode>
                <c:ptCount val="225"/>
                <c:pt idx="0">
                  <c:v>38626</c:v>
                </c:pt>
                <c:pt idx="1">
                  <c:v>38657</c:v>
                </c:pt>
                <c:pt idx="2">
                  <c:v>38687</c:v>
                </c:pt>
                <c:pt idx="3">
                  <c:v>38718</c:v>
                </c:pt>
                <c:pt idx="4">
                  <c:v>38749</c:v>
                </c:pt>
                <c:pt idx="5">
                  <c:v>38777</c:v>
                </c:pt>
                <c:pt idx="6">
                  <c:v>38808</c:v>
                </c:pt>
                <c:pt idx="7">
                  <c:v>38838</c:v>
                </c:pt>
                <c:pt idx="8">
                  <c:v>38869</c:v>
                </c:pt>
                <c:pt idx="9">
                  <c:v>38899</c:v>
                </c:pt>
                <c:pt idx="10">
                  <c:v>38930</c:v>
                </c:pt>
                <c:pt idx="11">
                  <c:v>38961</c:v>
                </c:pt>
                <c:pt idx="12">
                  <c:v>38991</c:v>
                </c:pt>
                <c:pt idx="13">
                  <c:v>39022</c:v>
                </c:pt>
                <c:pt idx="14">
                  <c:v>39052</c:v>
                </c:pt>
                <c:pt idx="15">
                  <c:v>39083</c:v>
                </c:pt>
                <c:pt idx="16">
                  <c:v>39114</c:v>
                </c:pt>
                <c:pt idx="17">
                  <c:v>39142</c:v>
                </c:pt>
                <c:pt idx="18">
                  <c:v>39173</c:v>
                </c:pt>
                <c:pt idx="19">
                  <c:v>39203</c:v>
                </c:pt>
                <c:pt idx="20">
                  <c:v>39234</c:v>
                </c:pt>
                <c:pt idx="21">
                  <c:v>39264</c:v>
                </c:pt>
                <c:pt idx="22">
                  <c:v>39295</c:v>
                </c:pt>
                <c:pt idx="23">
                  <c:v>39326</c:v>
                </c:pt>
                <c:pt idx="24">
                  <c:v>39356</c:v>
                </c:pt>
                <c:pt idx="25">
                  <c:v>39387</c:v>
                </c:pt>
                <c:pt idx="26">
                  <c:v>39417</c:v>
                </c:pt>
                <c:pt idx="27">
                  <c:v>39448</c:v>
                </c:pt>
                <c:pt idx="28">
                  <c:v>39479</c:v>
                </c:pt>
                <c:pt idx="29">
                  <c:v>39508</c:v>
                </c:pt>
                <c:pt idx="30">
                  <c:v>39539</c:v>
                </c:pt>
                <c:pt idx="31">
                  <c:v>39569</c:v>
                </c:pt>
                <c:pt idx="32">
                  <c:v>39600</c:v>
                </c:pt>
                <c:pt idx="33">
                  <c:v>39630</c:v>
                </c:pt>
                <c:pt idx="34">
                  <c:v>39661</c:v>
                </c:pt>
                <c:pt idx="35">
                  <c:v>39692</c:v>
                </c:pt>
                <c:pt idx="36">
                  <c:v>39722</c:v>
                </c:pt>
                <c:pt idx="37">
                  <c:v>39753</c:v>
                </c:pt>
                <c:pt idx="38">
                  <c:v>39783</c:v>
                </c:pt>
                <c:pt idx="39">
                  <c:v>39814</c:v>
                </c:pt>
                <c:pt idx="40">
                  <c:v>39845</c:v>
                </c:pt>
                <c:pt idx="41">
                  <c:v>39873</c:v>
                </c:pt>
                <c:pt idx="42">
                  <c:v>39904</c:v>
                </c:pt>
                <c:pt idx="43">
                  <c:v>39934</c:v>
                </c:pt>
                <c:pt idx="44">
                  <c:v>39965</c:v>
                </c:pt>
                <c:pt idx="45">
                  <c:v>39995</c:v>
                </c:pt>
                <c:pt idx="46">
                  <c:v>40026</c:v>
                </c:pt>
                <c:pt idx="47">
                  <c:v>40057</c:v>
                </c:pt>
                <c:pt idx="48">
                  <c:v>40087</c:v>
                </c:pt>
                <c:pt idx="49">
                  <c:v>40118</c:v>
                </c:pt>
                <c:pt idx="50">
                  <c:v>40148</c:v>
                </c:pt>
                <c:pt idx="51">
                  <c:v>40179</c:v>
                </c:pt>
                <c:pt idx="52">
                  <c:v>40210</c:v>
                </c:pt>
                <c:pt idx="53">
                  <c:v>40238</c:v>
                </c:pt>
                <c:pt idx="54">
                  <c:v>40269</c:v>
                </c:pt>
                <c:pt idx="55">
                  <c:v>40299</c:v>
                </c:pt>
                <c:pt idx="56">
                  <c:v>40330</c:v>
                </c:pt>
                <c:pt idx="57">
                  <c:v>40360</c:v>
                </c:pt>
                <c:pt idx="58">
                  <c:v>40391</c:v>
                </c:pt>
                <c:pt idx="59">
                  <c:v>40422</c:v>
                </c:pt>
                <c:pt idx="60">
                  <c:v>40452</c:v>
                </c:pt>
                <c:pt idx="61">
                  <c:v>40483</c:v>
                </c:pt>
                <c:pt idx="62">
                  <c:v>40513</c:v>
                </c:pt>
                <c:pt idx="63">
                  <c:v>40544</c:v>
                </c:pt>
                <c:pt idx="64">
                  <c:v>40575</c:v>
                </c:pt>
                <c:pt idx="65">
                  <c:v>40603</c:v>
                </c:pt>
                <c:pt idx="66">
                  <c:v>40634</c:v>
                </c:pt>
                <c:pt idx="67">
                  <c:v>40664</c:v>
                </c:pt>
                <c:pt idx="68">
                  <c:v>40695</c:v>
                </c:pt>
                <c:pt idx="69">
                  <c:v>40725</c:v>
                </c:pt>
                <c:pt idx="70">
                  <c:v>40756</c:v>
                </c:pt>
                <c:pt idx="71">
                  <c:v>40787</c:v>
                </c:pt>
                <c:pt idx="72">
                  <c:v>40817</c:v>
                </c:pt>
                <c:pt idx="73">
                  <c:v>40848</c:v>
                </c:pt>
                <c:pt idx="74">
                  <c:v>40878</c:v>
                </c:pt>
                <c:pt idx="75">
                  <c:v>40909</c:v>
                </c:pt>
                <c:pt idx="76">
                  <c:v>40940</c:v>
                </c:pt>
                <c:pt idx="77">
                  <c:v>40969</c:v>
                </c:pt>
                <c:pt idx="78">
                  <c:v>41000</c:v>
                </c:pt>
                <c:pt idx="79">
                  <c:v>41030</c:v>
                </c:pt>
                <c:pt idx="80">
                  <c:v>41061</c:v>
                </c:pt>
                <c:pt idx="81">
                  <c:v>41091</c:v>
                </c:pt>
                <c:pt idx="82">
                  <c:v>41122</c:v>
                </c:pt>
                <c:pt idx="83">
                  <c:v>41153</c:v>
                </c:pt>
                <c:pt idx="84">
                  <c:v>41183</c:v>
                </c:pt>
                <c:pt idx="85">
                  <c:v>41224</c:v>
                </c:pt>
                <c:pt idx="86">
                  <c:v>41244</c:v>
                </c:pt>
                <c:pt idx="87">
                  <c:v>41275</c:v>
                </c:pt>
                <c:pt idx="88">
                  <c:v>41306</c:v>
                </c:pt>
                <c:pt idx="89">
                  <c:v>41334</c:v>
                </c:pt>
                <c:pt idx="90">
                  <c:v>41365</c:v>
                </c:pt>
                <c:pt idx="91">
                  <c:v>41395</c:v>
                </c:pt>
                <c:pt idx="92">
                  <c:v>41426</c:v>
                </c:pt>
                <c:pt idx="93">
                  <c:v>41456</c:v>
                </c:pt>
                <c:pt idx="94">
                  <c:v>41487</c:v>
                </c:pt>
                <c:pt idx="95">
                  <c:v>41518</c:v>
                </c:pt>
                <c:pt idx="96">
                  <c:v>41548</c:v>
                </c:pt>
                <c:pt idx="97">
                  <c:v>41579</c:v>
                </c:pt>
                <c:pt idx="98">
                  <c:v>41609</c:v>
                </c:pt>
                <c:pt idx="99">
                  <c:v>41640</c:v>
                </c:pt>
                <c:pt idx="100">
                  <c:v>41671</c:v>
                </c:pt>
                <c:pt idx="101">
                  <c:v>41699</c:v>
                </c:pt>
                <c:pt idx="102">
                  <c:v>41730</c:v>
                </c:pt>
                <c:pt idx="103">
                  <c:v>41760</c:v>
                </c:pt>
                <c:pt idx="104">
                  <c:v>41791</c:v>
                </c:pt>
                <c:pt idx="105">
                  <c:v>41821</c:v>
                </c:pt>
                <c:pt idx="106">
                  <c:v>41852</c:v>
                </c:pt>
                <c:pt idx="107">
                  <c:v>41883</c:v>
                </c:pt>
                <c:pt idx="108">
                  <c:v>41913</c:v>
                </c:pt>
                <c:pt idx="109">
                  <c:v>41944</c:v>
                </c:pt>
                <c:pt idx="110">
                  <c:v>41974</c:v>
                </c:pt>
                <c:pt idx="111">
                  <c:v>42005</c:v>
                </c:pt>
                <c:pt idx="112">
                  <c:v>42036</c:v>
                </c:pt>
                <c:pt idx="113">
                  <c:v>42064</c:v>
                </c:pt>
                <c:pt idx="114">
                  <c:v>42095</c:v>
                </c:pt>
                <c:pt idx="115">
                  <c:v>42125</c:v>
                </c:pt>
                <c:pt idx="116">
                  <c:v>42156</c:v>
                </c:pt>
                <c:pt idx="117">
                  <c:v>42186</c:v>
                </c:pt>
                <c:pt idx="118">
                  <c:v>42217</c:v>
                </c:pt>
                <c:pt idx="119">
                  <c:v>42248</c:v>
                </c:pt>
                <c:pt idx="120">
                  <c:v>42278</c:v>
                </c:pt>
                <c:pt idx="121">
                  <c:v>42309</c:v>
                </c:pt>
                <c:pt idx="122">
                  <c:v>42339</c:v>
                </c:pt>
                <c:pt idx="123">
                  <c:v>42370</c:v>
                </c:pt>
                <c:pt idx="124">
                  <c:v>42401</c:v>
                </c:pt>
                <c:pt idx="125">
                  <c:v>42430</c:v>
                </c:pt>
                <c:pt idx="126">
                  <c:v>42461</c:v>
                </c:pt>
                <c:pt idx="127">
                  <c:v>42491</c:v>
                </c:pt>
                <c:pt idx="128">
                  <c:v>42522</c:v>
                </c:pt>
                <c:pt idx="129">
                  <c:v>42552</c:v>
                </c:pt>
                <c:pt idx="130">
                  <c:v>42583</c:v>
                </c:pt>
                <c:pt idx="131">
                  <c:v>42614</c:v>
                </c:pt>
                <c:pt idx="132">
                  <c:v>42644</c:v>
                </c:pt>
                <c:pt idx="133">
                  <c:v>42675</c:v>
                </c:pt>
                <c:pt idx="134">
                  <c:v>42705</c:v>
                </c:pt>
                <c:pt idx="135">
                  <c:v>42736</c:v>
                </c:pt>
                <c:pt idx="136">
                  <c:v>42767</c:v>
                </c:pt>
                <c:pt idx="137">
                  <c:v>42795</c:v>
                </c:pt>
                <c:pt idx="138">
                  <c:v>42826</c:v>
                </c:pt>
                <c:pt idx="139">
                  <c:v>42856</c:v>
                </c:pt>
                <c:pt idx="140">
                  <c:v>42887</c:v>
                </c:pt>
                <c:pt idx="141">
                  <c:v>42917</c:v>
                </c:pt>
                <c:pt idx="142">
                  <c:v>42948</c:v>
                </c:pt>
                <c:pt idx="143">
                  <c:v>42979</c:v>
                </c:pt>
                <c:pt idx="144">
                  <c:v>43009</c:v>
                </c:pt>
                <c:pt idx="145">
                  <c:v>43040</c:v>
                </c:pt>
                <c:pt idx="146">
                  <c:v>43070</c:v>
                </c:pt>
                <c:pt idx="147">
                  <c:v>43101</c:v>
                </c:pt>
                <c:pt idx="148">
                  <c:v>43132</c:v>
                </c:pt>
                <c:pt idx="149">
                  <c:v>43160</c:v>
                </c:pt>
                <c:pt idx="150">
                  <c:v>43191</c:v>
                </c:pt>
                <c:pt idx="151">
                  <c:v>43221</c:v>
                </c:pt>
                <c:pt idx="152">
                  <c:v>43252</c:v>
                </c:pt>
                <c:pt idx="153">
                  <c:v>43282</c:v>
                </c:pt>
                <c:pt idx="154">
                  <c:v>43313</c:v>
                </c:pt>
                <c:pt idx="155">
                  <c:v>43344</c:v>
                </c:pt>
                <c:pt idx="156">
                  <c:v>43374</c:v>
                </c:pt>
                <c:pt idx="157">
                  <c:v>43405</c:v>
                </c:pt>
                <c:pt idx="158">
                  <c:v>43435</c:v>
                </c:pt>
                <c:pt idx="159">
                  <c:v>43466</c:v>
                </c:pt>
                <c:pt idx="160">
                  <c:v>43497</c:v>
                </c:pt>
                <c:pt idx="161">
                  <c:v>43525</c:v>
                </c:pt>
                <c:pt idx="162">
                  <c:v>43556</c:v>
                </c:pt>
                <c:pt idx="163">
                  <c:v>43586</c:v>
                </c:pt>
                <c:pt idx="164">
                  <c:v>43617</c:v>
                </c:pt>
                <c:pt idx="165">
                  <c:v>43647</c:v>
                </c:pt>
                <c:pt idx="166">
                  <c:v>43678</c:v>
                </c:pt>
                <c:pt idx="167">
                  <c:v>43709</c:v>
                </c:pt>
                <c:pt idx="168">
                  <c:v>43739</c:v>
                </c:pt>
                <c:pt idx="169">
                  <c:v>43770</c:v>
                </c:pt>
                <c:pt idx="170">
                  <c:v>43800</c:v>
                </c:pt>
                <c:pt idx="171">
                  <c:v>43831</c:v>
                </c:pt>
                <c:pt idx="172">
                  <c:v>43862</c:v>
                </c:pt>
                <c:pt idx="173">
                  <c:v>43891</c:v>
                </c:pt>
                <c:pt idx="174">
                  <c:v>43922</c:v>
                </c:pt>
                <c:pt idx="175">
                  <c:v>43952</c:v>
                </c:pt>
                <c:pt idx="176">
                  <c:v>43983</c:v>
                </c:pt>
                <c:pt idx="177">
                  <c:v>44013</c:v>
                </c:pt>
                <c:pt idx="178">
                  <c:v>44044</c:v>
                </c:pt>
                <c:pt idx="179">
                  <c:v>44075</c:v>
                </c:pt>
                <c:pt idx="180">
                  <c:v>44105</c:v>
                </c:pt>
                <c:pt idx="181">
                  <c:v>44136</c:v>
                </c:pt>
                <c:pt idx="182">
                  <c:v>44166</c:v>
                </c:pt>
                <c:pt idx="183">
                  <c:v>44197</c:v>
                </c:pt>
                <c:pt idx="184">
                  <c:v>44228</c:v>
                </c:pt>
                <c:pt idx="185">
                  <c:v>44256</c:v>
                </c:pt>
                <c:pt idx="186">
                  <c:v>44287</c:v>
                </c:pt>
                <c:pt idx="187">
                  <c:v>44317</c:v>
                </c:pt>
                <c:pt idx="188">
                  <c:v>44348</c:v>
                </c:pt>
                <c:pt idx="189">
                  <c:v>44378</c:v>
                </c:pt>
                <c:pt idx="190">
                  <c:v>44409</c:v>
                </c:pt>
                <c:pt idx="191">
                  <c:v>44440</c:v>
                </c:pt>
                <c:pt idx="192">
                  <c:v>44470</c:v>
                </c:pt>
                <c:pt idx="193">
                  <c:v>44501</c:v>
                </c:pt>
                <c:pt idx="194">
                  <c:v>44531</c:v>
                </c:pt>
                <c:pt idx="195">
                  <c:v>44562</c:v>
                </c:pt>
                <c:pt idx="196">
                  <c:v>44593</c:v>
                </c:pt>
                <c:pt idx="197">
                  <c:v>44621</c:v>
                </c:pt>
                <c:pt idx="198">
                  <c:v>44652</c:v>
                </c:pt>
                <c:pt idx="199">
                  <c:v>44682</c:v>
                </c:pt>
                <c:pt idx="200">
                  <c:v>44713</c:v>
                </c:pt>
                <c:pt idx="201">
                  <c:v>44743</c:v>
                </c:pt>
                <c:pt idx="202">
                  <c:v>44774</c:v>
                </c:pt>
                <c:pt idx="203">
                  <c:v>44805</c:v>
                </c:pt>
                <c:pt idx="204">
                  <c:v>44835</c:v>
                </c:pt>
                <c:pt idx="205">
                  <c:v>44866</c:v>
                </c:pt>
                <c:pt idx="206">
                  <c:v>44896</c:v>
                </c:pt>
                <c:pt idx="207">
                  <c:v>44927</c:v>
                </c:pt>
                <c:pt idx="208">
                  <c:v>44958</c:v>
                </c:pt>
                <c:pt idx="209">
                  <c:v>44986</c:v>
                </c:pt>
                <c:pt idx="210">
                  <c:v>45017</c:v>
                </c:pt>
                <c:pt idx="211">
                  <c:v>45047</c:v>
                </c:pt>
                <c:pt idx="212">
                  <c:v>45078</c:v>
                </c:pt>
                <c:pt idx="213">
                  <c:v>45108</c:v>
                </c:pt>
                <c:pt idx="214">
                  <c:v>45139</c:v>
                </c:pt>
                <c:pt idx="215">
                  <c:v>45170</c:v>
                </c:pt>
                <c:pt idx="216">
                  <c:v>45200</c:v>
                </c:pt>
                <c:pt idx="217">
                  <c:v>45231</c:v>
                </c:pt>
                <c:pt idx="218">
                  <c:v>45261</c:v>
                </c:pt>
                <c:pt idx="219">
                  <c:v>45292</c:v>
                </c:pt>
                <c:pt idx="220">
                  <c:v>45323</c:v>
                </c:pt>
                <c:pt idx="221">
                  <c:v>45352</c:v>
                </c:pt>
                <c:pt idx="222">
                  <c:v>45383</c:v>
                </c:pt>
                <c:pt idx="223">
                  <c:v>45413</c:v>
                </c:pt>
                <c:pt idx="224">
                  <c:v>45444</c:v>
                </c:pt>
              </c:numCache>
            </c:numRef>
          </c:cat>
          <c:val>
            <c:numRef>
              <c:f>'Calcs Res R1 Rates'!$C$103:$HS$103</c:f>
              <c:numCache>
                <c:formatCode>"$"#,##0.00000</c:formatCode>
                <c:ptCount val="225"/>
                <c:pt idx="0">
                  <c:v>0.10375</c:v>
                </c:pt>
                <c:pt idx="1">
                  <c:v>0.10375</c:v>
                </c:pt>
                <c:pt idx="2">
                  <c:v>0.10375</c:v>
                </c:pt>
                <c:pt idx="3">
                  <c:v>0.10375</c:v>
                </c:pt>
                <c:pt idx="4">
                  <c:v>0.10375</c:v>
                </c:pt>
                <c:pt idx="5">
                  <c:v>0.10375</c:v>
                </c:pt>
                <c:pt idx="6">
                  <c:v>0.10375</c:v>
                </c:pt>
                <c:pt idx="7">
                  <c:v>0.10375</c:v>
                </c:pt>
                <c:pt idx="8">
                  <c:v>0.10375</c:v>
                </c:pt>
                <c:pt idx="9">
                  <c:v>0.10375</c:v>
                </c:pt>
                <c:pt idx="10">
                  <c:v>0.10375</c:v>
                </c:pt>
                <c:pt idx="11">
                  <c:v>0.10375</c:v>
                </c:pt>
                <c:pt idx="12">
                  <c:v>0.10475000000000001</c:v>
                </c:pt>
                <c:pt idx="13">
                  <c:v>0.10475000000000001</c:v>
                </c:pt>
                <c:pt idx="14">
                  <c:v>0.10475000000000001</c:v>
                </c:pt>
                <c:pt idx="15">
                  <c:v>0.10575</c:v>
                </c:pt>
                <c:pt idx="16">
                  <c:v>0.10575</c:v>
                </c:pt>
                <c:pt idx="17">
                  <c:v>0.10575</c:v>
                </c:pt>
                <c:pt idx="18">
                  <c:v>0.10675</c:v>
                </c:pt>
                <c:pt idx="19">
                  <c:v>0.10675</c:v>
                </c:pt>
                <c:pt idx="20">
                  <c:v>0.10675</c:v>
                </c:pt>
                <c:pt idx="21">
                  <c:v>0.10775</c:v>
                </c:pt>
                <c:pt idx="22">
                  <c:v>0.10775</c:v>
                </c:pt>
                <c:pt idx="23">
                  <c:v>0.10775</c:v>
                </c:pt>
                <c:pt idx="24">
                  <c:v>0.10875</c:v>
                </c:pt>
                <c:pt idx="25">
                  <c:v>0.10875</c:v>
                </c:pt>
                <c:pt idx="26">
                  <c:v>0.10875</c:v>
                </c:pt>
                <c:pt idx="27">
                  <c:v>0.10975</c:v>
                </c:pt>
                <c:pt idx="28">
                  <c:v>0.10975</c:v>
                </c:pt>
                <c:pt idx="29">
                  <c:v>0.10975</c:v>
                </c:pt>
                <c:pt idx="30">
                  <c:v>0.11075</c:v>
                </c:pt>
                <c:pt idx="31">
                  <c:v>0.11424999999999999</c:v>
                </c:pt>
                <c:pt idx="32">
                  <c:v>0.11424999999999999</c:v>
                </c:pt>
                <c:pt idx="33">
                  <c:v>0.11874999999999999</c:v>
                </c:pt>
                <c:pt idx="34">
                  <c:v>0.11874999999999999</c:v>
                </c:pt>
                <c:pt idx="35">
                  <c:v>0.11874999999999999</c:v>
                </c:pt>
                <c:pt idx="36">
                  <c:v>0.11975</c:v>
                </c:pt>
                <c:pt idx="37">
                  <c:v>0.11975</c:v>
                </c:pt>
                <c:pt idx="38">
                  <c:v>0.11975</c:v>
                </c:pt>
                <c:pt idx="39">
                  <c:v>0.12075</c:v>
                </c:pt>
                <c:pt idx="40">
                  <c:v>0.12075</c:v>
                </c:pt>
                <c:pt idx="41">
                  <c:v>0.12075</c:v>
                </c:pt>
                <c:pt idx="42">
                  <c:v>0.12175</c:v>
                </c:pt>
                <c:pt idx="43">
                  <c:v>0.12175</c:v>
                </c:pt>
                <c:pt idx="44">
                  <c:v>0.12175</c:v>
                </c:pt>
                <c:pt idx="45">
                  <c:v>0.12357</c:v>
                </c:pt>
                <c:pt idx="46">
                  <c:v>0.12357</c:v>
                </c:pt>
                <c:pt idx="47">
                  <c:v>0.12357</c:v>
                </c:pt>
                <c:pt idx="48">
                  <c:v>0.12457</c:v>
                </c:pt>
                <c:pt idx="49">
                  <c:v>0.12457</c:v>
                </c:pt>
                <c:pt idx="50">
                  <c:v>0.12457</c:v>
                </c:pt>
                <c:pt idx="51">
                  <c:v>0.12557000000000001</c:v>
                </c:pt>
                <c:pt idx="52">
                  <c:v>0.12557000000000001</c:v>
                </c:pt>
                <c:pt idx="53">
                  <c:v>0.12557000000000001</c:v>
                </c:pt>
                <c:pt idx="54">
                  <c:v>0.12557000000000001</c:v>
                </c:pt>
                <c:pt idx="55">
                  <c:v>0.12557000000000001</c:v>
                </c:pt>
                <c:pt idx="56">
                  <c:v>0.17537</c:v>
                </c:pt>
                <c:pt idx="57">
                  <c:v>0.18137</c:v>
                </c:pt>
                <c:pt idx="58">
                  <c:v>0.18137</c:v>
                </c:pt>
                <c:pt idx="59">
                  <c:v>0.18137</c:v>
                </c:pt>
                <c:pt idx="60">
                  <c:v>0.13156999999999999</c:v>
                </c:pt>
                <c:pt idx="61">
                  <c:v>0.13156999999999999</c:v>
                </c:pt>
                <c:pt idx="62">
                  <c:v>0.13156999999999999</c:v>
                </c:pt>
                <c:pt idx="63">
                  <c:v>0.13156999999999999</c:v>
                </c:pt>
                <c:pt idx="64">
                  <c:v>0.13156999999999999</c:v>
                </c:pt>
                <c:pt idx="65">
                  <c:v>0.13156999999999999</c:v>
                </c:pt>
                <c:pt idx="66">
                  <c:v>0.13156999999999999</c:v>
                </c:pt>
                <c:pt idx="67">
                  <c:v>0.13156999999999999</c:v>
                </c:pt>
                <c:pt idx="68">
                  <c:v>0.18137</c:v>
                </c:pt>
                <c:pt idx="69">
                  <c:v>0.18137</c:v>
                </c:pt>
                <c:pt idx="70">
                  <c:v>0.18137</c:v>
                </c:pt>
                <c:pt idx="71">
                  <c:v>0.18137</c:v>
                </c:pt>
                <c:pt idx="72">
                  <c:v>0.13156999999999999</c:v>
                </c:pt>
                <c:pt idx="73">
                  <c:v>0.13156999999999999</c:v>
                </c:pt>
                <c:pt idx="74">
                  <c:v>0.13156999999999999</c:v>
                </c:pt>
                <c:pt idx="75">
                  <c:v>0.13156999999999999</c:v>
                </c:pt>
                <c:pt idx="76">
                  <c:v>0.13156999999999999</c:v>
                </c:pt>
                <c:pt idx="77">
                  <c:v>0.13156999999999999</c:v>
                </c:pt>
                <c:pt idx="78">
                  <c:v>0.13156999999999999</c:v>
                </c:pt>
                <c:pt idx="79">
                  <c:v>0.13156999999999999</c:v>
                </c:pt>
                <c:pt idx="80">
                  <c:v>0.18137</c:v>
                </c:pt>
                <c:pt idx="81">
                  <c:v>0.18137</c:v>
                </c:pt>
                <c:pt idx="82">
                  <c:v>0.18137</c:v>
                </c:pt>
                <c:pt idx="83">
                  <c:v>0.18137</c:v>
                </c:pt>
                <c:pt idx="84">
                  <c:v>0.13156999999999999</c:v>
                </c:pt>
                <c:pt idx="85">
                  <c:v>0.15109999999999998</c:v>
                </c:pt>
                <c:pt idx="86">
                  <c:v>0.15109999999999998</c:v>
                </c:pt>
                <c:pt idx="87">
                  <c:v>0.15151999999999999</c:v>
                </c:pt>
                <c:pt idx="88">
                  <c:v>0.15151999999999999</c:v>
                </c:pt>
                <c:pt idx="89">
                  <c:v>0.15151999999999999</c:v>
                </c:pt>
                <c:pt idx="90">
                  <c:v>0.15198999999999999</c:v>
                </c:pt>
                <c:pt idx="91">
                  <c:v>0.15198999999999999</c:v>
                </c:pt>
                <c:pt idx="92">
                  <c:v>0.18878999999999999</c:v>
                </c:pt>
                <c:pt idx="93">
                  <c:v>0.20846000000000001</c:v>
                </c:pt>
                <c:pt idx="94">
                  <c:v>0.20846000000000001</c:v>
                </c:pt>
                <c:pt idx="95">
                  <c:v>0.20846000000000001</c:v>
                </c:pt>
                <c:pt idx="96">
                  <c:v>0.16761999999999999</c:v>
                </c:pt>
                <c:pt idx="97">
                  <c:v>0.16761999999999999</c:v>
                </c:pt>
                <c:pt idx="98">
                  <c:v>0.16761999999999999</c:v>
                </c:pt>
                <c:pt idx="99">
                  <c:v>0.16719999999999999</c:v>
                </c:pt>
                <c:pt idx="100">
                  <c:v>0.16719999999999999</c:v>
                </c:pt>
                <c:pt idx="101">
                  <c:v>0.16719999999999999</c:v>
                </c:pt>
                <c:pt idx="102">
                  <c:v>0.16785999999999998</c:v>
                </c:pt>
                <c:pt idx="103">
                  <c:v>0.16785999999999998</c:v>
                </c:pt>
                <c:pt idx="104">
                  <c:v>0.20956</c:v>
                </c:pt>
                <c:pt idx="105">
                  <c:v>0.21546000000000001</c:v>
                </c:pt>
                <c:pt idx="106">
                  <c:v>0.21546000000000001</c:v>
                </c:pt>
                <c:pt idx="107">
                  <c:v>0.21546000000000001</c:v>
                </c:pt>
                <c:pt idx="108">
                  <c:v>0.17735999999999999</c:v>
                </c:pt>
                <c:pt idx="109">
                  <c:v>0.17735999999999999</c:v>
                </c:pt>
                <c:pt idx="110">
                  <c:v>0.17735999999999999</c:v>
                </c:pt>
                <c:pt idx="111">
                  <c:v>0.17377999999999999</c:v>
                </c:pt>
                <c:pt idx="112">
                  <c:v>0.17377999999999999</c:v>
                </c:pt>
                <c:pt idx="113">
                  <c:v>0.17377999999999999</c:v>
                </c:pt>
                <c:pt idx="114">
                  <c:v>0.17463999999999999</c:v>
                </c:pt>
                <c:pt idx="115">
                  <c:v>0.17463999999999999</c:v>
                </c:pt>
                <c:pt idx="116">
                  <c:v>0.21634</c:v>
                </c:pt>
                <c:pt idx="117">
                  <c:v>0.21587000000000001</c:v>
                </c:pt>
                <c:pt idx="118">
                  <c:v>0.21587000000000001</c:v>
                </c:pt>
                <c:pt idx="119">
                  <c:v>0.21587000000000001</c:v>
                </c:pt>
                <c:pt idx="120">
                  <c:v>0.17598</c:v>
                </c:pt>
                <c:pt idx="121">
                  <c:v>0.17598</c:v>
                </c:pt>
                <c:pt idx="122">
                  <c:v>0.17598</c:v>
                </c:pt>
                <c:pt idx="123">
                  <c:v>0.17073999999999998</c:v>
                </c:pt>
                <c:pt idx="124">
                  <c:v>0.17073999999999998</c:v>
                </c:pt>
                <c:pt idx="125">
                  <c:v>0.17073999999999998</c:v>
                </c:pt>
                <c:pt idx="126">
                  <c:v>0.16772999999999999</c:v>
                </c:pt>
                <c:pt idx="127">
                  <c:v>0.16772999999999999</c:v>
                </c:pt>
                <c:pt idx="128">
                  <c:v>0.21668999999999999</c:v>
                </c:pt>
                <c:pt idx="129">
                  <c:v>0.23122000000000001</c:v>
                </c:pt>
                <c:pt idx="130">
                  <c:v>0.23122000000000001</c:v>
                </c:pt>
                <c:pt idx="131">
                  <c:v>0.23122000000000001</c:v>
                </c:pt>
                <c:pt idx="132">
                  <c:v>0.17898</c:v>
                </c:pt>
                <c:pt idx="133">
                  <c:v>0.17898</c:v>
                </c:pt>
                <c:pt idx="134">
                  <c:v>0.17898</c:v>
                </c:pt>
                <c:pt idx="135">
                  <c:v>0.18401000000000001</c:v>
                </c:pt>
                <c:pt idx="136">
                  <c:v>0.18401000000000001</c:v>
                </c:pt>
                <c:pt idx="137">
                  <c:v>0.18401000000000001</c:v>
                </c:pt>
                <c:pt idx="138">
                  <c:v>0.18620999999999999</c:v>
                </c:pt>
                <c:pt idx="139">
                  <c:v>0.18620999999999999</c:v>
                </c:pt>
                <c:pt idx="140">
                  <c:v>0.24198</c:v>
                </c:pt>
                <c:pt idx="141">
                  <c:v>0.25601000000000002</c:v>
                </c:pt>
                <c:pt idx="142">
                  <c:v>0.25601000000000002</c:v>
                </c:pt>
                <c:pt idx="143">
                  <c:v>0.25601000000000002</c:v>
                </c:pt>
                <c:pt idx="144">
                  <c:v>0.19306000000000001</c:v>
                </c:pt>
                <c:pt idx="145">
                  <c:v>0.19306000000000001</c:v>
                </c:pt>
                <c:pt idx="146">
                  <c:v>0.19306000000000001</c:v>
                </c:pt>
                <c:pt idx="147">
                  <c:v>0.19526000000000002</c:v>
                </c:pt>
                <c:pt idx="148">
                  <c:v>0.19526000000000002</c:v>
                </c:pt>
                <c:pt idx="149">
                  <c:v>0.19526000000000002</c:v>
                </c:pt>
                <c:pt idx="150">
                  <c:v>0.19642000000000001</c:v>
                </c:pt>
                <c:pt idx="151">
                  <c:v>0.19642000000000001</c:v>
                </c:pt>
                <c:pt idx="152">
                  <c:v>0.26427</c:v>
                </c:pt>
                <c:pt idx="153">
                  <c:v>0.28922000000000003</c:v>
                </c:pt>
                <c:pt idx="154">
                  <c:v>0.28922000000000003</c:v>
                </c:pt>
                <c:pt idx="155">
                  <c:v>0.28922000000000003</c:v>
                </c:pt>
                <c:pt idx="156">
                  <c:v>0.21396000000000001</c:v>
                </c:pt>
                <c:pt idx="157">
                  <c:v>0.21396000000000001</c:v>
                </c:pt>
                <c:pt idx="158">
                  <c:v>0.21396000000000001</c:v>
                </c:pt>
                <c:pt idx="159">
                  <c:v>0.21659</c:v>
                </c:pt>
                <c:pt idx="160">
                  <c:v>0.21659</c:v>
                </c:pt>
                <c:pt idx="161">
                  <c:v>0.21659</c:v>
                </c:pt>
                <c:pt idx="162">
                  <c:v>0.22071000000000002</c:v>
                </c:pt>
                <c:pt idx="163">
                  <c:v>0.22071000000000002</c:v>
                </c:pt>
                <c:pt idx="164">
                  <c:v>0.29681000000000002</c:v>
                </c:pt>
                <c:pt idx="165">
                  <c:v>0.31969999999999998</c:v>
                </c:pt>
                <c:pt idx="166">
                  <c:v>0.31969999999999998</c:v>
                </c:pt>
                <c:pt idx="167">
                  <c:v>0.31969999999999998</c:v>
                </c:pt>
                <c:pt idx="168">
                  <c:v>0.23241000000000001</c:v>
                </c:pt>
                <c:pt idx="169">
                  <c:v>0.23241000000000001</c:v>
                </c:pt>
                <c:pt idx="170">
                  <c:v>0.23241000000000001</c:v>
                </c:pt>
                <c:pt idx="171">
                  <c:v>0.23211000000000004</c:v>
                </c:pt>
                <c:pt idx="172">
                  <c:v>0.23211000000000004</c:v>
                </c:pt>
                <c:pt idx="173">
                  <c:v>0.23211000000000004</c:v>
                </c:pt>
                <c:pt idx="174">
                  <c:v>0.22918000000000002</c:v>
                </c:pt>
                <c:pt idx="175">
                  <c:v>0.22918000000000002</c:v>
                </c:pt>
                <c:pt idx="176">
                  <c:v>0.31618999999999997</c:v>
                </c:pt>
                <c:pt idx="177">
                  <c:v>0.32172999999999996</c:v>
                </c:pt>
                <c:pt idx="178">
                  <c:v>0.32172999999999996</c:v>
                </c:pt>
                <c:pt idx="179">
                  <c:v>0.32172999999999996</c:v>
                </c:pt>
                <c:pt idx="180">
                  <c:v>0.23568</c:v>
                </c:pt>
                <c:pt idx="181">
                  <c:v>0.23568</c:v>
                </c:pt>
                <c:pt idx="182">
                  <c:v>0.23568</c:v>
                </c:pt>
                <c:pt idx="183">
                  <c:v>0.23509000000000002</c:v>
                </c:pt>
                <c:pt idx="184">
                  <c:v>0.23509000000000002</c:v>
                </c:pt>
                <c:pt idx="185">
                  <c:v>0.23509000000000002</c:v>
                </c:pt>
                <c:pt idx="186">
                  <c:v>0.23309000000000002</c:v>
                </c:pt>
                <c:pt idx="187">
                  <c:v>0.23309000000000002</c:v>
                </c:pt>
                <c:pt idx="188">
                  <c:v>0.32009999999999994</c:v>
                </c:pt>
                <c:pt idx="189">
                  <c:v>0.32813999999999999</c:v>
                </c:pt>
                <c:pt idx="190">
                  <c:v>0.32813999999999999</c:v>
                </c:pt>
                <c:pt idx="191">
                  <c:v>0.32813999999999999</c:v>
                </c:pt>
                <c:pt idx="192">
                  <c:v>0.24446000000000001</c:v>
                </c:pt>
                <c:pt idx="193">
                  <c:v>0.24446000000000001</c:v>
                </c:pt>
                <c:pt idx="194">
                  <c:v>0.24446000000000001</c:v>
                </c:pt>
                <c:pt idx="195">
                  <c:v>0.25347000000000003</c:v>
                </c:pt>
                <c:pt idx="196">
                  <c:v>0.25347000000000003</c:v>
                </c:pt>
                <c:pt idx="197">
                  <c:v>0.25347000000000003</c:v>
                </c:pt>
                <c:pt idx="198">
                  <c:v>0.25234000000000001</c:v>
                </c:pt>
                <c:pt idx="199">
                  <c:v>0.25234000000000001</c:v>
                </c:pt>
                <c:pt idx="200">
                  <c:v>0.33934999999999998</c:v>
                </c:pt>
                <c:pt idx="201">
                  <c:v>0.32738999999999996</c:v>
                </c:pt>
                <c:pt idx="202">
                  <c:v>0.32738999999999996</c:v>
                </c:pt>
                <c:pt idx="203">
                  <c:v>0.32738999999999996</c:v>
                </c:pt>
                <c:pt idx="204">
                  <c:v>0.25051000000000001</c:v>
                </c:pt>
                <c:pt idx="205">
                  <c:v>0.25051000000000001</c:v>
                </c:pt>
                <c:pt idx="206">
                  <c:v>0.25051000000000001</c:v>
                </c:pt>
                <c:pt idx="207">
                  <c:v>0.24716000000000002</c:v>
                </c:pt>
                <c:pt idx="208">
                  <c:v>0.24716000000000002</c:v>
                </c:pt>
                <c:pt idx="209">
                  <c:v>0.24716000000000002</c:v>
                </c:pt>
                <c:pt idx="210">
                  <c:v>0.24816000000000002</c:v>
                </c:pt>
                <c:pt idx="211">
                  <c:v>0.24816000000000002</c:v>
                </c:pt>
                <c:pt idx="212">
                  <c:v>0.33516999999999997</c:v>
                </c:pt>
                <c:pt idx="213">
                  <c:v>0.35341999999999996</c:v>
                </c:pt>
                <c:pt idx="214">
                  <c:v>0.35341999999999996</c:v>
                </c:pt>
                <c:pt idx="215">
                  <c:v>0.35341999999999996</c:v>
                </c:pt>
                <c:pt idx="216">
                  <c:v>0.26503000000000004</c:v>
                </c:pt>
                <c:pt idx="217">
                  <c:v>0.26503000000000004</c:v>
                </c:pt>
                <c:pt idx="218">
                  <c:v>0.26503000000000004</c:v>
                </c:pt>
                <c:pt idx="219">
                  <c:v>0.25901000000000002</c:v>
                </c:pt>
                <c:pt idx="220">
                  <c:v>0.25901000000000002</c:v>
                </c:pt>
                <c:pt idx="221">
                  <c:v>0.25901000000000002</c:v>
                </c:pt>
                <c:pt idx="222">
                  <c:v>0.25504000000000004</c:v>
                </c:pt>
                <c:pt idx="223">
                  <c:v>0.25504000000000004</c:v>
                </c:pt>
                <c:pt idx="224">
                  <c:v>0.30484</c:v>
                </c:pt>
              </c:numCache>
            </c:numRef>
          </c:val>
          <c:smooth val="0"/>
          <c:extLst>
            <c:ext xmlns:c16="http://schemas.microsoft.com/office/drawing/2014/chart" uri="{C3380CC4-5D6E-409C-BE32-E72D297353CC}">
              <c16:uniqueId val="{00000000-B04B-4FF3-B3DB-B5CE113B5A5B}"/>
            </c:ext>
          </c:extLst>
        </c:ser>
        <c:ser>
          <c:idx val="3"/>
          <c:order val="1"/>
          <c:tx>
            <c:strRef>
              <c:f>'Calcs Res R1 Rates'!$B$104</c:f>
              <c:strCache>
                <c:ptCount val="1"/>
                <c:pt idx="0">
                  <c:v>Tier 2 Actual Billing Rate</c:v>
                </c:pt>
              </c:strCache>
            </c:strRef>
          </c:tx>
          <c:spPr>
            <a:ln w="76200">
              <a:solidFill>
                <a:schemeClr val="tx1"/>
              </a:solidFill>
            </a:ln>
          </c:spPr>
          <c:marker>
            <c:symbol val="none"/>
          </c:marker>
          <c:cat>
            <c:numRef>
              <c:f>'Calcs Res R1 Rates'!$C$5:$HS$5</c:f>
              <c:numCache>
                <c:formatCode>[$-409]mmm\-yy;@</c:formatCode>
                <c:ptCount val="225"/>
                <c:pt idx="0">
                  <c:v>38626</c:v>
                </c:pt>
                <c:pt idx="1">
                  <c:v>38657</c:v>
                </c:pt>
                <c:pt idx="2">
                  <c:v>38687</c:v>
                </c:pt>
                <c:pt idx="3">
                  <c:v>38718</c:v>
                </c:pt>
                <c:pt idx="4">
                  <c:v>38749</c:v>
                </c:pt>
                <c:pt idx="5">
                  <c:v>38777</c:v>
                </c:pt>
                <c:pt idx="6">
                  <c:v>38808</c:v>
                </c:pt>
                <c:pt idx="7">
                  <c:v>38838</c:v>
                </c:pt>
                <c:pt idx="8">
                  <c:v>38869</c:v>
                </c:pt>
                <c:pt idx="9">
                  <c:v>38899</c:v>
                </c:pt>
                <c:pt idx="10">
                  <c:v>38930</c:v>
                </c:pt>
                <c:pt idx="11">
                  <c:v>38961</c:v>
                </c:pt>
                <c:pt idx="12">
                  <c:v>38991</c:v>
                </c:pt>
                <c:pt idx="13">
                  <c:v>39022</c:v>
                </c:pt>
                <c:pt idx="14">
                  <c:v>39052</c:v>
                </c:pt>
                <c:pt idx="15">
                  <c:v>39083</c:v>
                </c:pt>
                <c:pt idx="16">
                  <c:v>39114</c:v>
                </c:pt>
                <c:pt idx="17">
                  <c:v>39142</c:v>
                </c:pt>
                <c:pt idx="18">
                  <c:v>39173</c:v>
                </c:pt>
                <c:pt idx="19">
                  <c:v>39203</c:v>
                </c:pt>
                <c:pt idx="20">
                  <c:v>39234</c:v>
                </c:pt>
                <c:pt idx="21">
                  <c:v>39264</c:v>
                </c:pt>
                <c:pt idx="22">
                  <c:v>39295</c:v>
                </c:pt>
                <c:pt idx="23">
                  <c:v>39326</c:v>
                </c:pt>
                <c:pt idx="24">
                  <c:v>39356</c:v>
                </c:pt>
                <c:pt idx="25">
                  <c:v>39387</c:v>
                </c:pt>
                <c:pt idx="26">
                  <c:v>39417</c:v>
                </c:pt>
                <c:pt idx="27">
                  <c:v>39448</c:v>
                </c:pt>
                <c:pt idx="28">
                  <c:v>39479</c:v>
                </c:pt>
                <c:pt idx="29">
                  <c:v>39508</c:v>
                </c:pt>
                <c:pt idx="30">
                  <c:v>39539</c:v>
                </c:pt>
                <c:pt idx="31">
                  <c:v>39569</c:v>
                </c:pt>
                <c:pt idx="32">
                  <c:v>39600</c:v>
                </c:pt>
                <c:pt idx="33">
                  <c:v>39630</c:v>
                </c:pt>
                <c:pt idx="34">
                  <c:v>39661</c:v>
                </c:pt>
                <c:pt idx="35">
                  <c:v>39692</c:v>
                </c:pt>
                <c:pt idx="36">
                  <c:v>39722</c:v>
                </c:pt>
                <c:pt idx="37">
                  <c:v>39753</c:v>
                </c:pt>
                <c:pt idx="38">
                  <c:v>39783</c:v>
                </c:pt>
                <c:pt idx="39">
                  <c:v>39814</c:v>
                </c:pt>
                <c:pt idx="40">
                  <c:v>39845</c:v>
                </c:pt>
                <c:pt idx="41">
                  <c:v>39873</c:v>
                </c:pt>
                <c:pt idx="42">
                  <c:v>39904</c:v>
                </c:pt>
                <c:pt idx="43">
                  <c:v>39934</c:v>
                </c:pt>
                <c:pt idx="44">
                  <c:v>39965</c:v>
                </c:pt>
                <c:pt idx="45">
                  <c:v>39995</c:v>
                </c:pt>
                <c:pt idx="46">
                  <c:v>40026</c:v>
                </c:pt>
                <c:pt idx="47">
                  <c:v>40057</c:v>
                </c:pt>
                <c:pt idx="48">
                  <c:v>40087</c:v>
                </c:pt>
                <c:pt idx="49">
                  <c:v>40118</c:v>
                </c:pt>
                <c:pt idx="50">
                  <c:v>40148</c:v>
                </c:pt>
                <c:pt idx="51">
                  <c:v>40179</c:v>
                </c:pt>
                <c:pt idx="52">
                  <c:v>40210</c:v>
                </c:pt>
                <c:pt idx="53">
                  <c:v>40238</c:v>
                </c:pt>
                <c:pt idx="54">
                  <c:v>40269</c:v>
                </c:pt>
                <c:pt idx="55">
                  <c:v>40299</c:v>
                </c:pt>
                <c:pt idx="56">
                  <c:v>40330</c:v>
                </c:pt>
                <c:pt idx="57">
                  <c:v>40360</c:v>
                </c:pt>
                <c:pt idx="58">
                  <c:v>40391</c:v>
                </c:pt>
                <c:pt idx="59">
                  <c:v>40422</c:v>
                </c:pt>
                <c:pt idx="60">
                  <c:v>40452</c:v>
                </c:pt>
                <c:pt idx="61">
                  <c:v>40483</c:v>
                </c:pt>
                <c:pt idx="62">
                  <c:v>40513</c:v>
                </c:pt>
                <c:pt idx="63">
                  <c:v>40544</c:v>
                </c:pt>
                <c:pt idx="64">
                  <c:v>40575</c:v>
                </c:pt>
                <c:pt idx="65">
                  <c:v>40603</c:v>
                </c:pt>
                <c:pt idx="66">
                  <c:v>40634</c:v>
                </c:pt>
                <c:pt idx="67">
                  <c:v>40664</c:v>
                </c:pt>
                <c:pt idx="68">
                  <c:v>40695</c:v>
                </c:pt>
                <c:pt idx="69">
                  <c:v>40725</c:v>
                </c:pt>
                <c:pt idx="70">
                  <c:v>40756</c:v>
                </c:pt>
                <c:pt idx="71">
                  <c:v>40787</c:v>
                </c:pt>
                <c:pt idx="72">
                  <c:v>40817</c:v>
                </c:pt>
                <c:pt idx="73">
                  <c:v>40848</c:v>
                </c:pt>
                <c:pt idx="74">
                  <c:v>40878</c:v>
                </c:pt>
                <c:pt idx="75">
                  <c:v>40909</c:v>
                </c:pt>
                <c:pt idx="76">
                  <c:v>40940</c:v>
                </c:pt>
                <c:pt idx="77">
                  <c:v>40969</c:v>
                </c:pt>
                <c:pt idx="78">
                  <c:v>41000</c:v>
                </c:pt>
                <c:pt idx="79">
                  <c:v>41030</c:v>
                </c:pt>
                <c:pt idx="80">
                  <c:v>41061</c:v>
                </c:pt>
                <c:pt idx="81">
                  <c:v>41091</c:v>
                </c:pt>
                <c:pt idx="82">
                  <c:v>41122</c:v>
                </c:pt>
                <c:pt idx="83">
                  <c:v>41153</c:v>
                </c:pt>
                <c:pt idx="84">
                  <c:v>41183</c:v>
                </c:pt>
                <c:pt idx="85">
                  <c:v>41224</c:v>
                </c:pt>
                <c:pt idx="86">
                  <c:v>41244</c:v>
                </c:pt>
                <c:pt idx="87">
                  <c:v>41275</c:v>
                </c:pt>
                <c:pt idx="88">
                  <c:v>41306</c:v>
                </c:pt>
                <c:pt idx="89">
                  <c:v>41334</c:v>
                </c:pt>
                <c:pt idx="90">
                  <c:v>41365</c:v>
                </c:pt>
                <c:pt idx="91">
                  <c:v>41395</c:v>
                </c:pt>
                <c:pt idx="92">
                  <c:v>41426</c:v>
                </c:pt>
                <c:pt idx="93">
                  <c:v>41456</c:v>
                </c:pt>
                <c:pt idx="94">
                  <c:v>41487</c:v>
                </c:pt>
                <c:pt idx="95">
                  <c:v>41518</c:v>
                </c:pt>
                <c:pt idx="96">
                  <c:v>41548</c:v>
                </c:pt>
                <c:pt idx="97">
                  <c:v>41579</c:v>
                </c:pt>
                <c:pt idx="98">
                  <c:v>41609</c:v>
                </c:pt>
                <c:pt idx="99">
                  <c:v>41640</c:v>
                </c:pt>
                <c:pt idx="100">
                  <c:v>41671</c:v>
                </c:pt>
                <c:pt idx="101">
                  <c:v>41699</c:v>
                </c:pt>
                <c:pt idx="102">
                  <c:v>41730</c:v>
                </c:pt>
                <c:pt idx="103">
                  <c:v>41760</c:v>
                </c:pt>
                <c:pt idx="104">
                  <c:v>41791</c:v>
                </c:pt>
                <c:pt idx="105">
                  <c:v>41821</c:v>
                </c:pt>
                <c:pt idx="106">
                  <c:v>41852</c:v>
                </c:pt>
                <c:pt idx="107">
                  <c:v>41883</c:v>
                </c:pt>
                <c:pt idx="108">
                  <c:v>41913</c:v>
                </c:pt>
                <c:pt idx="109">
                  <c:v>41944</c:v>
                </c:pt>
                <c:pt idx="110">
                  <c:v>41974</c:v>
                </c:pt>
                <c:pt idx="111">
                  <c:v>42005</c:v>
                </c:pt>
                <c:pt idx="112">
                  <c:v>42036</c:v>
                </c:pt>
                <c:pt idx="113">
                  <c:v>42064</c:v>
                </c:pt>
                <c:pt idx="114">
                  <c:v>42095</c:v>
                </c:pt>
                <c:pt idx="115">
                  <c:v>42125</c:v>
                </c:pt>
                <c:pt idx="116">
                  <c:v>42156</c:v>
                </c:pt>
                <c:pt idx="117">
                  <c:v>42186</c:v>
                </c:pt>
                <c:pt idx="118">
                  <c:v>42217</c:v>
                </c:pt>
                <c:pt idx="119">
                  <c:v>42248</c:v>
                </c:pt>
                <c:pt idx="120">
                  <c:v>42278</c:v>
                </c:pt>
                <c:pt idx="121">
                  <c:v>42309</c:v>
                </c:pt>
                <c:pt idx="122">
                  <c:v>42339</c:v>
                </c:pt>
                <c:pt idx="123">
                  <c:v>42370</c:v>
                </c:pt>
                <c:pt idx="124">
                  <c:v>42401</c:v>
                </c:pt>
                <c:pt idx="125">
                  <c:v>42430</c:v>
                </c:pt>
                <c:pt idx="126">
                  <c:v>42461</c:v>
                </c:pt>
                <c:pt idx="127">
                  <c:v>42491</c:v>
                </c:pt>
                <c:pt idx="128">
                  <c:v>42522</c:v>
                </c:pt>
                <c:pt idx="129">
                  <c:v>42552</c:v>
                </c:pt>
                <c:pt idx="130">
                  <c:v>42583</c:v>
                </c:pt>
                <c:pt idx="131">
                  <c:v>42614</c:v>
                </c:pt>
                <c:pt idx="132">
                  <c:v>42644</c:v>
                </c:pt>
                <c:pt idx="133">
                  <c:v>42675</c:v>
                </c:pt>
                <c:pt idx="134">
                  <c:v>42705</c:v>
                </c:pt>
                <c:pt idx="135">
                  <c:v>42736</c:v>
                </c:pt>
                <c:pt idx="136">
                  <c:v>42767</c:v>
                </c:pt>
                <c:pt idx="137">
                  <c:v>42795</c:v>
                </c:pt>
                <c:pt idx="138">
                  <c:v>42826</c:v>
                </c:pt>
                <c:pt idx="139">
                  <c:v>42856</c:v>
                </c:pt>
                <c:pt idx="140">
                  <c:v>42887</c:v>
                </c:pt>
                <c:pt idx="141">
                  <c:v>42917</c:v>
                </c:pt>
                <c:pt idx="142">
                  <c:v>42948</c:v>
                </c:pt>
                <c:pt idx="143">
                  <c:v>42979</c:v>
                </c:pt>
                <c:pt idx="144">
                  <c:v>43009</c:v>
                </c:pt>
                <c:pt idx="145">
                  <c:v>43040</c:v>
                </c:pt>
                <c:pt idx="146">
                  <c:v>43070</c:v>
                </c:pt>
                <c:pt idx="147">
                  <c:v>43101</c:v>
                </c:pt>
                <c:pt idx="148">
                  <c:v>43132</c:v>
                </c:pt>
                <c:pt idx="149">
                  <c:v>43160</c:v>
                </c:pt>
                <c:pt idx="150">
                  <c:v>43191</c:v>
                </c:pt>
                <c:pt idx="151">
                  <c:v>43221</c:v>
                </c:pt>
                <c:pt idx="152">
                  <c:v>43252</c:v>
                </c:pt>
                <c:pt idx="153">
                  <c:v>43282</c:v>
                </c:pt>
                <c:pt idx="154">
                  <c:v>43313</c:v>
                </c:pt>
                <c:pt idx="155">
                  <c:v>43344</c:v>
                </c:pt>
                <c:pt idx="156">
                  <c:v>43374</c:v>
                </c:pt>
                <c:pt idx="157">
                  <c:v>43405</c:v>
                </c:pt>
                <c:pt idx="158">
                  <c:v>43435</c:v>
                </c:pt>
                <c:pt idx="159">
                  <c:v>43466</c:v>
                </c:pt>
                <c:pt idx="160">
                  <c:v>43497</c:v>
                </c:pt>
                <c:pt idx="161">
                  <c:v>43525</c:v>
                </c:pt>
                <c:pt idx="162">
                  <c:v>43556</c:v>
                </c:pt>
                <c:pt idx="163">
                  <c:v>43586</c:v>
                </c:pt>
                <c:pt idx="164">
                  <c:v>43617</c:v>
                </c:pt>
                <c:pt idx="165">
                  <c:v>43647</c:v>
                </c:pt>
                <c:pt idx="166">
                  <c:v>43678</c:v>
                </c:pt>
                <c:pt idx="167">
                  <c:v>43709</c:v>
                </c:pt>
                <c:pt idx="168">
                  <c:v>43739</c:v>
                </c:pt>
                <c:pt idx="169">
                  <c:v>43770</c:v>
                </c:pt>
                <c:pt idx="170">
                  <c:v>43800</c:v>
                </c:pt>
                <c:pt idx="171">
                  <c:v>43831</c:v>
                </c:pt>
                <c:pt idx="172">
                  <c:v>43862</c:v>
                </c:pt>
                <c:pt idx="173">
                  <c:v>43891</c:v>
                </c:pt>
                <c:pt idx="174">
                  <c:v>43922</c:v>
                </c:pt>
                <c:pt idx="175">
                  <c:v>43952</c:v>
                </c:pt>
                <c:pt idx="176">
                  <c:v>43983</c:v>
                </c:pt>
                <c:pt idx="177">
                  <c:v>44013</c:v>
                </c:pt>
                <c:pt idx="178">
                  <c:v>44044</c:v>
                </c:pt>
                <c:pt idx="179">
                  <c:v>44075</c:v>
                </c:pt>
                <c:pt idx="180">
                  <c:v>44105</c:v>
                </c:pt>
                <c:pt idx="181">
                  <c:v>44136</c:v>
                </c:pt>
                <c:pt idx="182">
                  <c:v>44166</c:v>
                </c:pt>
                <c:pt idx="183">
                  <c:v>44197</c:v>
                </c:pt>
                <c:pt idx="184">
                  <c:v>44228</c:v>
                </c:pt>
                <c:pt idx="185">
                  <c:v>44256</c:v>
                </c:pt>
                <c:pt idx="186">
                  <c:v>44287</c:v>
                </c:pt>
                <c:pt idx="187">
                  <c:v>44317</c:v>
                </c:pt>
                <c:pt idx="188">
                  <c:v>44348</c:v>
                </c:pt>
                <c:pt idx="189">
                  <c:v>44378</c:v>
                </c:pt>
                <c:pt idx="190">
                  <c:v>44409</c:v>
                </c:pt>
                <c:pt idx="191">
                  <c:v>44440</c:v>
                </c:pt>
                <c:pt idx="192">
                  <c:v>44470</c:v>
                </c:pt>
                <c:pt idx="193">
                  <c:v>44501</c:v>
                </c:pt>
                <c:pt idx="194">
                  <c:v>44531</c:v>
                </c:pt>
                <c:pt idx="195">
                  <c:v>44562</c:v>
                </c:pt>
                <c:pt idx="196">
                  <c:v>44593</c:v>
                </c:pt>
                <c:pt idx="197">
                  <c:v>44621</c:v>
                </c:pt>
                <c:pt idx="198">
                  <c:v>44652</c:v>
                </c:pt>
                <c:pt idx="199">
                  <c:v>44682</c:v>
                </c:pt>
                <c:pt idx="200">
                  <c:v>44713</c:v>
                </c:pt>
                <c:pt idx="201">
                  <c:v>44743</c:v>
                </c:pt>
                <c:pt idx="202">
                  <c:v>44774</c:v>
                </c:pt>
                <c:pt idx="203">
                  <c:v>44805</c:v>
                </c:pt>
                <c:pt idx="204">
                  <c:v>44835</c:v>
                </c:pt>
                <c:pt idx="205">
                  <c:v>44866</c:v>
                </c:pt>
                <c:pt idx="206">
                  <c:v>44896</c:v>
                </c:pt>
                <c:pt idx="207">
                  <c:v>44927</c:v>
                </c:pt>
                <c:pt idx="208">
                  <c:v>44958</c:v>
                </c:pt>
                <c:pt idx="209">
                  <c:v>44986</c:v>
                </c:pt>
                <c:pt idx="210">
                  <c:v>45017</c:v>
                </c:pt>
                <c:pt idx="211">
                  <c:v>45047</c:v>
                </c:pt>
                <c:pt idx="212">
                  <c:v>45078</c:v>
                </c:pt>
                <c:pt idx="213">
                  <c:v>45108</c:v>
                </c:pt>
                <c:pt idx="214">
                  <c:v>45139</c:v>
                </c:pt>
                <c:pt idx="215">
                  <c:v>45170</c:v>
                </c:pt>
                <c:pt idx="216">
                  <c:v>45200</c:v>
                </c:pt>
                <c:pt idx="217">
                  <c:v>45231</c:v>
                </c:pt>
                <c:pt idx="218">
                  <c:v>45261</c:v>
                </c:pt>
                <c:pt idx="219">
                  <c:v>45292</c:v>
                </c:pt>
                <c:pt idx="220">
                  <c:v>45323</c:v>
                </c:pt>
                <c:pt idx="221">
                  <c:v>45352</c:v>
                </c:pt>
                <c:pt idx="222">
                  <c:v>45383</c:v>
                </c:pt>
                <c:pt idx="223">
                  <c:v>45413</c:v>
                </c:pt>
                <c:pt idx="224">
                  <c:v>45444</c:v>
                </c:pt>
              </c:numCache>
            </c:numRef>
          </c:cat>
          <c:val>
            <c:numRef>
              <c:f>'Calcs Res R1 Rates'!$C$104:$HS$104</c:f>
              <c:numCache>
                <c:formatCode>"$"#,##0.00000</c:formatCode>
                <c:ptCount val="225"/>
                <c:pt idx="0">
                  <c:v>0.10375</c:v>
                </c:pt>
                <c:pt idx="1">
                  <c:v>0.10375</c:v>
                </c:pt>
                <c:pt idx="2">
                  <c:v>0.10375</c:v>
                </c:pt>
                <c:pt idx="3">
                  <c:v>0.10375</c:v>
                </c:pt>
                <c:pt idx="4">
                  <c:v>0.10375</c:v>
                </c:pt>
                <c:pt idx="5">
                  <c:v>0.10375</c:v>
                </c:pt>
                <c:pt idx="6">
                  <c:v>0.10375</c:v>
                </c:pt>
                <c:pt idx="7">
                  <c:v>0.10375</c:v>
                </c:pt>
                <c:pt idx="8">
                  <c:v>0.10375</c:v>
                </c:pt>
                <c:pt idx="9">
                  <c:v>0.10375</c:v>
                </c:pt>
                <c:pt idx="10">
                  <c:v>0.10375</c:v>
                </c:pt>
                <c:pt idx="11">
                  <c:v>0.10375</c:v>
                </c:pt>
                <c:pt idx="12">
                  <c:v>0.10475000000000001</c:v>
                </c:pt>
                <c:pt idx="13">
                  <c:v>0.10475000000000001</c:v>
                </c:pt>
                <c:pt idx="14">
                  <c:v>0.10475000000000001</c:v>
                </c:pt>
                <c:pt idx="15">
                  <c:v>0.10575</c:v>
                </c:pt>
                <c:pt idx="16">
                  <c:v>0.10575</c:v>
                </c:pt>
                <c:pt idx="17">
                  <c:v>0.10575</c:v>
                </c:pt>
                <c:pt idx="18">
                  <c:v>0.10675</c:v>
                </c:pt>
                <c:pt idx="19">
                  <c:v>0.10675</c:v>
                </c:pt>
                <c:pt idx="20">
                  <c:v>0.10675</c:v>
                </c:pt>
                <c:pt idx="21">
                  <c:v>0.10775</c:v>
                </c:pt>
                <c:pt idx="22">
                  <c:v>0.10775</c:v>
                </c:pt>
                <c:pt idx="23">
                  <c:v>0.10775</c:v>
                </c:pt>
                <c:pt idx="24">
                  <c:v>0.10875</c:v>
                </c:pt>
                <c:pt idx="25">
                  <c:v>0.10875</c:v>
                </c:pt>
                <c:pt idx="26">
                  <c:v>0.10875</c:v>
                </c:pt>
                <c:pt idx="27">
                  <c:v>0.10975</c:v>
                </c:pt>
                <c:pt idx="28">
                  <c:v>0.10975</c:v>
                </c:pt>
                <c:pt idx="29">
                  <c:v>0.10975</c:v>
                </c:pt>
                <c:pt idx="30">
                  <c:v>0.11075</c:v>
                </c:pt>
                <c:pt idx="31">
                  <c:v>0.11424999999999999</c:v>
                </c:pt>
                <c:pt idx="32">
                  <c:v>0.11424999999999999</c:v>
                </c:pt>
                <c:pt idx="33">
                  <c:v>0.11874999999999999</c:v>
                </c:pt>
                <c:pt idx="34">
                  <c:v>0.11874999999999999</c:v>
                </c:pt>
                <c:pt idx="35">
                  <c:v>0.11874999999999999</c:v>
                </c:pt>
                <c:pt idx="36">
                  <c:v>0.11975</c:v>
                </c:pt>
                <c:pt idx="37">
                  <c:v>0.11975</c:v>
                </c:pt>
                <c:pt idx="38">
                  <c:v>0.11975</c:v>
                </c:pt>
                <c:pt idx="39">
                  <c:v>0.12075</c:v>
                </c:pt>
                <c:pt idx="40">
                  <c:v>0.12075</c:v>
                </c:pt>
                <c:pt idx="41">
                  <c:v>0.12075</c:v>
                </c:pt>
                <c:pt idx="42">
                  <c:v>0.12175</c:v>
                </c:pt>
                <c:pt idx="43">
                  <c:v>0.12175</c:v>
                </c:pt>
                <c:pt idx="44">
                  <c:v>0.12175</c:v>
                </c:pt>
                <c:pt idx="45">
                  <c:v>0.12357</c:v>
                </c:pt>
                <c:pt idx="46">
                  <c:v>0.12357</c:v>
                </c:pt>
                <c:pt idx="47">
                  <c:v>0.12357</c:v>
                </c:pt>
                <c:pt idx="48">
                  <c:v>0.12457</c:v>
                </c:pt>
                <c:pt idx="49">
                  <c:v>0.12457</c:v>
                </c:pt>
                <c:pt idx="50">
                  <c:v>0.12457</c:v>
                </c:pt>
                <c:pt idx="51">
                  <c:v>0.12557000000000001</c:v>
                </c:pt>
                <c:pt idx="52">
                  <c:v>0.12557000000000001</c:v>
                </c:pt>
                <c:pt idx="53">
                  <c:v>0.12557000000000001</c:v>
                </c:pt>
                <c:pt idx="54">
                  <c:v>0.12557000000000001</c:v>
                </c:pt>
                <c:pt idx="55">
                  <c:v>0.12557000000000001</c:v>
                </c:pt>
                <c:pt idx="56">
                  <c:v>0.14057</c:v>
                </c:pt>
                <c:pt idx="57">
                  <c:v>0.14657000000000001</c:v>
                </c:pt>
                <c:pt idx="58">
                  <c:v>0.14657000000000001</c:v>
                </c:pt>
                <c:pt idx="59">
                  <c:v>0.14657000000000001</c:v>
                </c:pt>
                <c:pt idx="60">
                  <c:v>0.13156999999999999</c:v>
                </c:pt>
                <c:pt idx="61">
                  <c:v>0.13156999999999999</c:v>
                </c:pt>
                <c:pt idx="62">
                  <c:v>0.13156999999999999</c:v>
                </c:pt>
                <c:pt idx="63">
                  <c:v>0.13156999999999999</c:v>
                </c:pt>
                <c:pt idx="64">
                  <c:v>0.13156999999999999</c:v>
                </c:pt>
                <c:pt idx="65">
                  <c:v>0.13156999999999999</c:v>
                </c:pt>
                <c:pt idx="66">
                  <c:v>0.13156999999999999</c:v>
                </c:pt>
                <c:pt idx="67">
                  <c:v>0.13156999999999999</c:v>
                </c:pt>
                <c:pt idx="68">
                  <c:v>0.14657000000000001</c:v>
                </c:pt>
                <c:pt idx="69">
                  <c:v>0.14657000000000001</c:v>
                </c:pt>
                <c:pt idx="70">
                  <c:v>0.14657000000000001</c:v>
                </c:pt>
                <c:pt idx="71">
                  <c:v>0.14657000000000001</c:v>
                </c:pt>
                <c:pt idx="72">
                  <c:v>0.13156999999999999</c:v>
                </c:pt>
                <c:pt idx="73">
                  <c:v>0.13156999999999999</c:v>
                </c:pt>
                <c:pt idx="74">
                  <c:v>0.13156999999999999</c:v>
                </c:pt>
                <c:pt idx="75">
                  <c:v>0.13156999999999999</c:v>
                </c:pt>
                <c:pt idx="76">
                  <c:v>0.13156999999999999</c:v>
                </c:pt>
                <c:pt idx="77">
                  <c:v>0.13156999999999999</c:v>
                </c:pt>
                <c:pt idx="78">
                  <c:v>0.13156999999999999</c:v>
                </c:pt>
                <c:pt idx="79">
                  <c:v>0.13156999999999999</c:v>
                </c:pt>
                <c:pt idx="80">
                  <c:v>0.14657000000000001</c:v>
                </c:pt>
                <c:pt idx="81">
                  <c:v>0.14657000000000001</c:v>
                </c:pt>
                <c:pt idx="82">
                  <c:v>0.14657000000000001</c:v>
                </c:pt>
                <c:pt idx="83">
                  <c:v>0.14657000000000001</c:v>
                </c:pt>
                <c:pt idx="84">
                  <c:v>0.13156999999999999</c:v>
                </c:pt>
                <c:pt idx="85">
                  <c:v>0.15109999999999998</c:v>
                </c:pt>
                <c:pt idx="86">
                  <c:v>0.15109999999999998</c:v>
                </c:pt>
                <c:pt idx="87">
                  <c:v>0.15151999999999999</c:v>
                </c:pt>
                <c:pt idx="88">
                  <c:v>0.15151999999999999</c:v>
                </c:pt>
                <c:pt idx="89">
                  <c:v>0.15151999999999999</c:v>
                </c:pt>
                <c:pt idx="90">
                  <c:v>0.15198999999999999</c:v>
                </c:pt>
                <c:pt idx="91">
                  <c:v>0.15198999999999999</c:v>
                </c:pt>
                <c:pt idx="92">
                  <c:v>0.15198999999999999</c:v>
                </c:pt>
                <c:pt idx="93">
                  <c:v>0.16675999999999999</c:v>
                </c:pt>
                <c:pt idx="94">
                  <c:v>0.16675999999999999</c:v>
                </c:pt>
                <c:pt idx="95">
                  <c:v>0.16675999999999999</c:v>
                </c:pt>
                <c:pt idx="96">
                  <c:v>0.16761999999999999</c:v>
                </c:pt>
                <c:pt idx="97">
                  <c:v>0.16761999999999999</c:v>
                </c:pt>
                <c:pt idx="98">
                  <c:v>0.16761999999999999</c:v>
                </c:pt>
                <c:pt idx="99">
                  <c:v>0.16719999999999999</c:v>
                </c:pt>
                <c:pt idx="100">
                  <c:v>0.16719999999999999</c:v>
                </c:pt>
                <c:pt idx="101">
                  <c:v>0.16719999999999999</c:v>
                </c:pt>
                <c:pt idx="102">
                  <c:v>0.16785999999999998</c:v>
                </c:pt>
                <c:pt idx="103">
                  <c:v>0.16785999999999998</c:v>
                </c:pt>
                <c:pt idx="104">
                  <c:v>0.16785999999999998</c:v>
                </c:pt>
                <c:pt idx="105">
                  <c:v>0.17376</c:v>
                </c:pt>
                <c:pt idx="106">
                  <c:v>0.17376</c:v>
                </c:pt>
                <c:pt idx="107">
                  <c:v>0.17376</c:v>
                </c:pt>
                <c:pt idx="108">
                  <c:v>0.17735999999999999</c:v>
                </c:pt>
                <c:pt idx="109">
                  <c:v>0.17735999999999999</c:v>
                </c:pt>
                <c:pt idx="110">
                  <c:v>0.17735999999999999</c:v>
                </c:pt>
                <c:pt idx="111">
                  <c:v>0.17377999999999999</c:v>
                </c:pt>
                <c:pt idx="112">
                  <c:v>0.17377999999999999</c:v>
                </c:pt>
                <c:pt idx="113">
                  <c:v>0.17377999999999999</c:v>
                </c:pt>
                <c:pt idx="114">
                  <c:v>0.17463999999999999</c:v>
                </c:pt>
                <c:pt idx="115">
                  <c:v>0.17463999999999999</c:v>
                </c:pt>
                <c:pt idx="116">
                  <c:v>0.17463999999999999</c:v>
                </c:pt>
                <c:pt idx="117">
                  <c:v>0.17416999999999999</c:v>
                </c:pt>
                <c:pt idx="118">
                  <c:v>0.17416999999999999</c:v>
                </c:pt>
                <c:pt idx="119">
                  <c:v>0.17416999999999999</c:v>
                </c:pt>
                <c:pt idx="120">
                  <c:v>0.17598</c:v>
                </c:pt>
                <c:pt idx="121">
                  <c:v>0.17598</c:v>
                </c:pt>
                <c:pt idx="122">
                  <c:v>0.17598</c:v>
                </c:pt>
                <c:pt idx="123">
                  <c:v>0.17073999999999998</c:v>
                </c:pt>
                <c:pt idx="124">
                  <c:v>0.17073999999999998</c:v>
                </c:pt>
                <c:pt idx="125">
                  <c:v>0.17073999999999998</c:v>
                </c:pt>
                <c:pt idx="126">
                  <c:v>0.16772999999999999</c:v>
                </c:pt>
                <c:pt idx="127">
                  <c:v>0.16772999999999999</c:v>
                </c:pt>
                <c:pt idx="128">
                  <c:v>0.16772999999999999</c:v>
                </c:pt>
                <c:pt idx="129">
                  <c:v>0.17544999999999999</c:v>
                </c:pt>
                <c:pt idx="130">
                  <c:v>0.17544999999999999</c:v>
                </c:pt>
                <c:pt idx="131">
                  <c:v>0.17544999999999999</c:v>
                </c:pt>
                <c:pt idx="132">
                  <c:v>0.17898</c:v>
                </c:pt>
                <c:pt idx="133">
                  <c:v>0.17898</c:v>
                </c:pt>
                <c:pt idx="134">
                  <c:v>0.17898</c:v>
                </c:pt>
                <c:pt idx="135">
                  <c:v>0.18401000000000001</c:v>
                </c:pt>
                <c:pt idx="136">
                  <c:v>0.18401000000000001</c:v>
                </c:pt>
                <c:pt idx="137">
                  <c:v>0.18401000000000001</c:v>
                </c:pt>
                <c:pt idx="138">
                  <c:v>0.18620999999999999</c:v>
                </c:pt>
                <c:pt idx="139">
                  <c:v>0.18620999999999999</c:v>
                </c:pt>
                <c:pt idx="140">
                  <c:v>0.18620999999999999</c:v>
                </c:pt>
                <c:pt idx="141">
                  <c:v>0.18816000000000002</c:v>
                </c:pt>
                <c:pt idx="142">
                  <c:v>0.18816000000000002</c:v>
                </c:pt>
                <c:pt idx="143">
                  <c:v>0.18816000000000002</c:v>
                </c:pt>
                <c:pt idx="144">
                  <c:v>0.19306000000000001</c:v>
                </c:pt>
                <c:pt idx="145">
                  <c:v>0.19306000000000001</c:v>
                </c:pt>
                <c:pt idx="146">
                  <c:v>0.19306000000000001</c:v>
                </c:pt>
                <c:pt idx="147">
                  <c:v>0.19526000000000002</c:v>
                </c:pt>
                <c:pt idx="148">
                  <c:v>0.19526000000000002</c:v>
                </c:pt>
                <c:pt idx="149">
                  <c:v>0.19526000000000002</c:v>
                </c:pt>
                <c:pt idx="150">
                  <c:v>0.19642000000000001</c:v>
                </c:pt>
                <c:pt idx="151">
                  <c:v>0.19642000000000001</c:v>
                </c:pt>
                <c:pt idx="152">
                  <c:v>0.19642000000000001</c:v>
                </c:pt>
                <c:pt idx="153">
                  <c:v>0.21312</c:v>
                </c:pt>
                <c:pt idx="154">
                  <c:v>0.21312</c:v>
                </c:pt>
                <c:pt idx="155">
                  <c:v>0.21312</c:v>
                </c:pt>
                <c:pt idx="156">
                  <c:v>0.21396000000000001</c:v>
                </c:pt>
                <c:pt idx="157">
                  <c:v>0.21396000000000001</c:v>
                </c:pt>
                <c:pt idx="158">
                  <c:v>0.21396000000000001</c:v>
                </c:pt>
                <c:pt idx="159">
                  <c:v>0.21659</c:v>
                </c:pt>
                <c:pt idx="160">
                  <c:v>0.21659</c:v>
                </c:pt>
                <c:pt idx="161">
                  <c:v>0.21659</c:v>
                </c:pt>
                <c:pt idx="162">
                  <c:v>0.22071000000000002</c:v>
                </c:pt>
                <c:pt idx="163">
                  <c:v>0.22071000000000002</c:v>
                </c:pt>
                <c:pt idx="164">
                  <c:v>0.22071000000000002</c:v>
                </c:pt>
                <c:pt idx="165">
                  <c:v>0.23269000000000001</c:v>
                </c:pt>
                <c:pt idx="166">
                  <c:v>0.23269000000000001</c:v>
                </c:pt>
                <c:pt idx="167">
                  <c:v>0.23269000000000001</c:v>
                </c:pt>
                <c:pt idx="168">
                  <c:v>0.23241000000000001</c:v>
                </c:pt>
                <c:pt idx="169">
                  <c:v>0.23241000000000001</c:v>
                </c:pt>
                <c:pt idx="170">
                  <c:v>0.23241000000000001</c:v>
                </c:pt>
                <c:pt idx="171">
                  <c:v>0.23211000000000004</c:v>
                </c:pt>
                <c:pt idx="172">
                  <c:v>0.23211000000000004</c:v>
                </c:pt>
                <c:pt idx="173">
                  <c:v>0.23211000000000004</c:v>
                </c:pt>
                <c:pt idx="174">
                  <c:v>0.22918000000000002</c:v>
                </c:pt>
                <c:pt idx="175">
                  <c:v>0.22918000000000002</c:v>
                </c:pt>
                <c:pt idx="176">
                  <c:v>0.22918000000000002</c:v>
                </c:pt>
                <c:pt idx="177">
                  <c:v>0.23472000000000004</c:v>
                </c:pt>
                <c:pt idx="178">
                  <c:v>0.23472000000000004</c:v>
                </c:pt>
                <c:pt idx="179">
                  <c:v>0.23472000000000004</c:v>
                </c:pt>
                <c:pt idx="180">
                  <c:v>0.23568</c:v>
                </c:pt>
                <c:pt idx="181">
                  <c:v>0.23568</c:v>
                </c:pt>
                <c:pt idx="182">
                  <c:v>0.23568</c:v>
                </c:pt>
                <c:pt idx="183">
                  <c:v>0.23509000000000002</c:v>
                </c:pt>
                <c:pt idx="184">
                  <c:v>0.23509000000000002</c:v>
                </c:pt>
                <c:pt idx="185">
                  <c:v>0.23509000000000002</c:v>
                </c:pt>
                <c:pt idx="186">
                  <c:v>0.23309000000000002</c:v>
                </c:pt>
                <c:pt idx="187">
                  <c:v>0.23309000000000002</c:v>
                </c:pt>
                <c:pt idx="188">
                  <c:v>0.23309000000000002</c:v>
                </c:pt>
                <c:pt idx="189">
                  <c:v>0.24113000000000001</c:v>
                </c:pt>
                <c:pt idx="190">
                  <c:v>0.24113000000000001</c:v>
                </c:pt>
                <c:pt idx="191">
                  <c:v>0.24113000000000001</c:v>
                </c:pt>
                <c:pt idx="192">
                  <c:v>0.24446000000000001</c:v>
                </c:pt>
                <c:pt idx="193">
                  <c:v>0.24446000000000001</c:v>
                </c:pt>
                <c:pt idx="194">
                  <c:v>0.24446000000000001</c:v>
                </c:pt>
                <c:pt idx="195">
                  <c:v>0.25347000000000003</c:v>
                </c:pt>
                <c:pt idx="196">
                  <c:v>0.25347000000000003</c:v>
                </c:pt>
                <c:pt idx="197">
                  <c:v>0.25347000000000003</c:v>
                </c:pt>
                <c:pt idx="198">
                  <c:v>0.25234000000000001</c:v>
                </c:pt>
                <c:pt idx="199">
                  <c:v>0.25234000000000001</c:v>
                </c:pt>
                <c:pt idx="200">
                  <c:v>0.25234000000000001</c:v>
                </c:pt>
                <c:pt idx="201">
                  <c:v>0.24038000000000004</c:v>
                </c:pt>
                <c:pt idx="202">
                  <c:v>0.24038000000000004</c:v>
                </c:pt>
                <c:pt idx="203">
                  <c:v>0.24038000000000004</c:v>
                </c:pt>
                <c:pt idx="204">
                  <c:v>0.25051000000000001</c:v>
                </c:pt>
                <c:pt idx="205">
                  <c:v>0.25051000000000001</c:v>
                </c:pt>
                <c:pt idx="206">
                  <c:v>0.25051000000000001</c:v>
                </c:pt>
                <c:pt idx="207">
                  <c:v>0.24716000000000002</c:v>
                </c:pt>
                <c:pt idx="208">
                  <c:v>0.24716000000000002</c:v>
                </c:pt>
                <c:pt idx="209">
                  <c:v>0.24716000000000002</c:v>
                </c:pt>
                <c:pt idx="210">
                  <c:v>0.24816000000000002</c:v>
                </c:pt>
                <c:pt idx="211">
                  <c:v>0.24816000000000002</c:v>
                </c:pt>
                <c:pt idx="212">
                  <c:v>0.24816000000000002</c:v>
                </c:pt>
                <c:pt idx="213">
                  <c:v>0.26641000000000004</c:v>
                </c:pt>
                <c:pt idx="214">
                  <c:v>0.26641000000000004</c:v>
                </c:pt>
                <c:pt idx="215">
                  <c:v>0.26641000000000004</c:v>
                </c:pt>
                <c:pt idx="216">
                  <c:v>0.26503000000000004</c:v>
                </c:pt>
                <c:pt idx="217">
                  <c:v>0.26503000000000004</c:v>
                </c:pt>
                <c:pt idx="218">
                  <c:v>0.26503000000000004</c:v>
                </c:pt>
                <c:pt idx="219">
                  <c:v>0.25901000000000002</c:v>
                </c:pt>
                <c:pt idx="220">
                  <c:v>0.25901000000000002</c:v>
                </c:pt>
                <c:pt idx="221">
                  <c:v>0.25901000000000002</c:v>
                </c:pt>
                <c:pt idx="222">
                  <c:v>0.25504000000000004</c:v>
                </c:pt>
                <c:pt idx="223">
                  <c:v>0.25504000000000004</c:v>
                </c:pt>
                <c:pt idx="224">
                  <c:v>0.27004</c:v>
                </c:pt>
              </c:numCache>
            </c:numRef>
          </c:val>
          <c:smooth val="0"/>
          <c:extLst>
            <c:ext xmlns:c16="http://schemas.microsoft.com/office/drawing/2014/chart" uri="{C3380CC4-5D6E-409C-BE32-E72D297353CC}">
              <c16:uniqueId val="{00000001-B04B-4FF3-B3DB-B5CE113B5A5B}"/>
            </c:ext>
          </c:extLst>
        </c:ser>
        <c:ser>
          <c:idx val="2"/>
          <c:order val="2"/>
          <c:tx>
            <c:strRef>
              <c:f>'Calcs Res R1 Rates'!$B$105</c:f>
              <c:strCache>
                <c:ptCount val="1"/>
                <c:pt idx="0">
                  <c:v>Tier 1 Actual Billing Rate</c:v>
                </c:pt>
              </c:strCache>
            </c:strRef>
          </c:tx>
          <c:spPr>
            <a:ln w="63500">
              <a:solidFill>
                <a:srgbClr val="0000FF"/>
              </a:solidFill>
            </a:ln>
          </c:spPr>
          <c:marker>
            <c:symbol val="none"/>
          </c:marker>
          <c:cat>
            <c:numRef>
              <c:f>'Calcs Res R1 Rates'!$C$5:$HS$5</c:f>
              <c:numCache>
                <c:formatCode>[$-409]mmm\-yy;@</c:formatCode>
                <c:ptCount val="225"/>
                <c:pt idx="0">
                  <c:v>38626</c:v>
                </c:pt>
                <c:pt idx="1">
                  <c:v>38657</c:v>
                </c:pt>
                <c:pt idx="2">
                  <c:v>38687</c:v>
                </c:pt>
                <c:pt idx="3">
                  <c:v>38718</c:v>
                </c:pt>
                <c:pt idx="4">
                  <c:v>38749</c:v>
                </c:pt>
                <c:pt idx="5">
                  <c:v>38777</c:v>
                </c:pt>
                <c:pt idx="6">
                  <c:v>38808</c:v>
                </c:pt>
                <c:pt idx="7">
                  <c:v>38838</c:v>
                </c:pt>
                <c:pt idx="8">
                  <c:v>38869</c:v>
                </c:pt>
                <c:pt idx="9">
                  <c:v>38899</c:v>
                </c:pt>
                <c:pt idx="10">
                  <c:v>38930</c:v>
                </c:pt>
                <c:pt idx="11">
                  <c:v>38961</c:v>
                </c:pt>
                <c:pt idx="12">
                  <c:v>38991</c:v>
                </c:pt>
                <c:pt idx="13">
                  <c:v>39022</c:v>
                </c:pt>
                <c:pt idx="14">
                  <c:v>39052</c:v>
                </c:pt>
                <c:pt idx="15">
                  <c:v>39083</c:v>
                </c:pt>
                <c:pt idx="16">
                  <c:v>39114</c:v>
                </c:pt>
                <c:pt idx="17">
                  <c:v>39142</c:v>
                </c:pt>
                <c:pt idx="18">
                  <c:v>39173</c:v>
                </c:pt>
                <c:pt idx="19">
                  <c:v>39203</c:v>
                </c:pt>
                <c:pt idx="20">
                  <c:v>39234</c:v>
                </c:pt>
                <c:pt idx="21">
                  <c:v>39264</c:v>
                </c:pt>
                <c:pt idx="22">
                  <c:v>39295</c:v>
                </c:pt>
                <c:pt idx="23">
                  <c:v>39326</c:v>
                </c:pt>
                <c:pt idx="24">
                  <c:v>39356</c:v>
                </c:pt>
                <c:pt idx="25">
                  <c:v>39387</c:v>
                </c:pt>
                <c:pt idx="26">
                  <c:v>39417</c:v>
                </c:pt>
                <c:pt idx="27">
                  <c:v>39448</c:v>
                </c:pt>
                <c:pt idx="28">
                  <c:v>39479</c:v>
                </c:pt>
                <c:pt idx="29">
                  <c:v>39508</c:v>
                </c:pt>
                <c:pt idx="30">
                  <c:v>39539</c:v>
                </c:pt>
                <c:pt idx="31">
                  <c:v>39569</c:v>
                </c:pt>
                <c:pt idx="32">
                  <c:v>39600</c:v>
                </c:pt>
                <c:pt idx="33">
                  <c:v>39630</c:v>
                </c:pt>
                <c:pt idx="34">
                  <c:v>39661</c:v>
                </c:pt>
                <c:pt idx="35">
                  <c:v>39692</c:v>
                </c:pt>
                <c:pt idx="36">
                  <c:v>39722</c:v>
                </c:pt>
                <c:pt idx="37">
                  <c:v>39753</c:v>
                </c:pt>
                <c:pt idx="38">
                  <c:v>39783</c:v>
                </c:pt>
                <c:pt idx="39">
                  <c:v>39814</c:v>
                </c:pt>
                <c:pt idx="40">
                  <c:v>39845</c:v>
                </c:pt>
                <c:pt idx="41">
                  <c:v>39873</c:v>
                </c:pt>
                <c:pt idx="42">
                  <c:v>39904</c:v>
                </c:pt>
                <c:pt idx="43">
                  <c:v>39934</c:v>
                </c:pt>
                <c:pt idx="44">
                  <c:v>39965</c:v>
                </c:pt>
                <c:pt idx="45">
                  <c:v>39995</c:v>
                </c:pt>
                <c:pt idx="46">
                  <c:v>40026</c:v>
                </c:pt>
                <c:pt idx="47">
                  <c:v>40057</c:v>
                </c:pt>
                <c:pt idx="48">
                  <c:v>40087</c:v>
                </c:pt>
                <c:pt idx="49">
                  <c:v>40118</c:v>
                </c:pt>
                <c:pt idx="50">
                  <c:v>40148</c:v>
                </c:pt>
                <c:pt idx="51">
                  <c:v>40179</c:v>
                </c:pt>
                <c:pt idx="52">
                  <c:v>40210</c:v>
                </c:pt>
                <c:pt idx="53">
                  <c:v>40238</c:v>
                </c:pt>
                <c:pt idx="54">
                  <c:v>40269</c:v>
                </c:pt>
                <c:pt idx="55">
                  <c:v>40299</c:v>
                </c:pt>
                <c:pt idx="56">
                  <c:v>40330</c:v>
                </c:pt>
                <c:pt idx="57">
                  <c:v>40360</c:v>
                </c:pt>
                <c:pt idx="58">
                  <c:v>40391</c:v>
                </c:pt>
                <c:pt idx="59">
                  <c:v>40422</c:v>
                </c:pt>
                <c:pt idx="60">
                  <c:v>40452</c:v>
                </c:pt>
                <c:pt idx="61">
                  <c:v>40483</c:v>
                </c:pt>
                <c:pt idx="62">
                  <c:v>40513</c:v>
                </c:pt>
                <c:pt idx="63">
                  <c:v>40544</c:v>
                </c:pt>
                <c:pt idx="64">
                  <c:v>40575</c:v>
                </c:pt>
                <c:pt idx="65">
                  <c:v>40603</c:v>
                </c:pt>
                <c:pt idx="66">
                  <c:v>40634</c:v>
                </c:pt>
                <c:pt idx="67">
                  <c:v>40664</c:v>
                </c:pt>
                <c:pt idx="68">
                  <c:v>40695</c:v>
                </c:pt>
                <c:pt idx="69">
                  <c:v>40725</c:v>
                </c:pt>
                <c:pt idx="70">
                  <c:v>40756</c:v>
                </c:pt>
                <c:pt idx="71">
                  <c:v>40787</c:v>
                </c:pt>
                <c:pt idx="72">
                  <c:v>40817</c:v>
                </c:pt>
                <c:pt idx="73">
                  <c:v>40848</c:v>
                </c:pt>
                <c:pt idx="74">
                  <c:v>40878</c:v>
                </c:pt>
                <c:pt idx="75">
                  <c:v>40909</c:v>
                </c:pt>
                <c:pt idx="76">
                  <c:v>40940</c:v>
                </c:pt>
                <c:pt idx="77">
                  <c:v>40969</c:v>
                </c:pt>
                <c:pt idx="78">
                  <c:v>41000</c:v>
                </c:pt>
                <c:pt idx="79">
                  <c:v>41030</c:v>
                </c:pt>
                <c:pt idx="80">
                  <c:v>41061</c:v>
                </c:pt>
                <c:pt idx="81">
                  <c:v>41091</c:v>
                </c:pt>
                <c:pt idx="82">
                  <c:v>41122</c:v>
                </c:pt>
                <c:pt idx="83">
                  <c:v>41153</c:v>
                </c:pt>
                <c:pt idx="84">
                  <c:v>41183</c:v>
                </c:pt>
                <c:pt idx="85">
                  <c:v>41224</c:v>
                </c:pt>
                <c:pt idx="86">
                  <c:v>41244</c:v>
                </c:pt>
                <c:pt idx="87">
                  <c:v>41275</c:v>
                </c:pt>
                <c:pt idx="88">
                  <c:v>41306</c:v>
                </c:pt>
                <c:pt idx="89">
                  <c:v>41334</c:v>
                </c:pt>
                <c:pt idx="90">
                  <c:v>41365</c:v>
                </c:pt>
                <c:pt idx="91">
                  <c:v>41395</c:v>
                </c:pt>
                <c:pt idx="92">
                  <c:v>41426</c:v>
                </c:pt>
                <c:pt idx="93">
                  <c:v>41456</c:v>
                </c:pt>
                <c:pt idx="94">
                  <c:v>41487</c:v>
                </c:pt>
                <c:pt idx="95">
                  <c:v>41518</c:v>
                </c:pt>
                <c:pt idx="96">
                  <c:v>41548</c:v>
                </c:pt>
                <c:pt idx="97">
                  <c:v>41579</c:v>
                </c:pt>
                <c:pt idx="98">
                  <c:v>41609</c:v>
                </c:pt>
                <c:pt idx="99">
                  <c:v>41640</c:v>
                </c:pt>
                <c:pt idx="100">
                  <c:v>41671</c:v>
                </c:pt>
                <c:pt idx="101">
                  <c:v>41699</c:v>
                </c:pt>
                <c:pt idx="102">
                  <c:v>41730</c:v>
                </c:pt>
                <c:pt idx="103">
                  <c:v>41760</c:v>
                </c:pt>
                <c:pt idx="104">
                  <c:v>41791</c:v>
                </c:pt>
                <c:pt idx="105">
                  <c:v>41821</c:v>
                </c:pt>
                <c:pt idx="106">
                  <c:v>41852</c:v>
                </c:pt>
                <c:pt idx="107">
                  <c:v>41883</c:v>
                </c:pt>
                <c:pt idx="108">
                  <c:v>41913</c:v>
                </c:pt>
                <c:pt idx="109">
                  <c:v>41944</c:v>
                </c:pt>
                <c:pt idx="110">
                  <c:v>41974</c:v>
                </c:pt>
                <c:pt idx="111">
                  <c:v>42005</c:v>
                </c:pt>
                <c:pt idx="112">
                  <c:v>42036</c:v>
                </c:pt>
                <c:pt idx="113">
                  <c:v>42064</c:v>
                </c:pt>
                <c:pt idx="114">
                  <c:v>42095</c:v>
                </c:pt>
                <c:pt idx="115">
                  <c:v>42125</c:v>
                </c:pt>
                <c:pt idx="116">
                  <c:v>42156</c:v>
                </c:pt>
                <c:pt idx="117">
                  <c:v>42186</c:v>
                </c:pt>
                <c:pt idx="118">
                  <c:v>42217</c:v>
                </c:pt>
                <c:pt idx="119">
                  <c:v>42248</c:v>
                </c:pt>
                <c:pt idx="120">
                  <c:v>42278</c:v>
                </c:pt>
                <c:pt idx="121">
                  <c:v>42309</c:v>
                </c:pt>
                <c:pt idx="122">
                  <c:v>42339</c:v>
                </c:pt>
                <c:pt idx="123">
                  <c:v>42370</c:v>
                </c:pt>
                <c:pt idx="124">
                  <c:v>42401</c:v>
                </c:pt>
                <c:pt idx="125">
                  <c:v>42430</c:v>
                </c:pt>
                <c:pt idx="126">
                  <c:v>42461</c:v>
                </c:pt>
                <c:pt idx="127">
                  <c:v>42491</c:v>
                </c:pt>
                <c:pt idx="128">
                  <c:v>42522</c:v>
                </c:pt>
                <c:pt idx="129">
                  <c:v>42552</c:v>
                </c:pt>
                <c:pt idx="130">
                  <c:v>42583</c:v>
                </c:pt>
                <c:pt idx="131">
                  <c:v>42614</c:v>
                </c:pt>
                <c:pt idx="132">
                  <c:v>42644</c:v>
                </c:pt>
                <c:pt idx="133">
                  <c:v>42675</c:v>
                </c:pt>
                <c:pt idx="134">
                  <c:v>42705</c:v>
                </c:pt>
                <c:pt idx="135">
                  <c:v>42736</c:v>
                </c:pt>
                <c:pt idx="136">
                  <c:v>42767</c:v>
                </c:pt>
                <c:pt idx="137">
                  <c:v>42795</c:v>
                </c:pt>
                <c:pt idx="138">
                  <c:v>42826</c:v>
                </c:pt>
                <c:pt idx="139">
                  <c:v>42856</c:v>
                </c:pt>
                <c:pt idx="140">
                  <c:v>42887</c:v>
                </c:pt>
                <c:pt idx="141">
                  <c:v>42917</c:v>
                </c:pt>
                <c:pt idx="142">
                  <c:v>42948</c:v>
                </c:pt>
                <c:pt idx="143">
                  <c:v>42979</c:v>
                </c:pt>
                <c:pt idx="144">
                  <c:v>43009</c:v>
                </c:pt>
                <c:pt idx="145">
                  <c:v>43040</c:v>
                </c:pt>
                <c:pt idx="146">
                  <c:v>43070</c:v>
                </c:pt>
                <c:pt idx="147">
                  <c:v>43101</c:v>
                </c:pt>
                <c:pt idx="148">
                  <c:v>43132</c:v>
                </c:pt>
                <c:pt idx="149">
                  <c:v>43160</c:v>
                </c:pt>
                <c:pt idx="150">
                  <c:v>43191</c:v>
                </c:pt>
                <c:pt idx="151">
                  <c:v>43221</c:v>
                </c:pt>
                <c:pt idx="152">
                  <c:v>43252</c:v>
                </c:pt>
                <c:pt idx="153">
                  <c:v>43282</c:v>
                </c:pt>
                <c:pt idx="154">
                  <c:v>43313</c:v>
                </c:pt>
                <c:pt idx="155">
                  <c:v>43344</c:v>
                </c:pt>
                <c:pt idx="156">
                  <c:v>43374</c:v>
                </c:pt>
                <c:pt idx="157">
                  <c:v>43405</c:v>
                </c:pt>
                <c:pt idx="158">
                  <c:v>43435</c:v>
                </c:pt>
                <c:pt idx="159">
                  <c:v>43466</c:v>
                </c:pt>
                <c:pt idx="160">
                  <c:v>43497</c:v>
                </c:pt>
                <c:pt idx="161">
                  <c:v>43525</c:v>
                </c:pt>
                <c:pt idx="162">
                  <c:v>43556</c:v>
                </c:pt>
                <c:pt idx="163">
                  <c:v>43586</c:v>
                </c:pt>
                <c:pt idx="164">
                  <c:v>43617</c:v>
                </c:pt>
                <c:pt idx="165">
                  <c:v>43647</c:v>
                </c:pt>
                <c:pt idx="166">
                  <c:v>43678</c:v>
                </c:pt>
                <c:pt idx="167">
                  <c:v>43709</c:v>
                </c:pt>
                <c:pt idx="168">
                  <c:v>43739</c:v>
                </c:pt>
                <c:pt idx="169">
                  <c:v>43770</c:v>
                </c:pt>
                <c:pt idx="170">
                  <c:v>43800</c:v>
                </c:pt>
                <c:pt idx="171">
                  <c:v>43831</c:v>
                </c:pt>
                <c:pt idx="172">
                  <c:v>43862</c:v>
                </c:pt>
                <c:pt idx="173">
                  <c:v>43891</c:v>
                </c:pt>
                <c:pt idx="174">
                  <c:v>43922</c:v>
                </c:pt>
                <c:pt idx="175">
                  <c:v>43952</c:v>
                </c:pt>
                <c:pt idx="176">
                  <c:v>43983</c:v>
                </c:pt>
                <c:pt idx="177">
                  <c:v>44013</c:v>
                </c:pt>
                <c:pt idx="178">
                  <c:v>44044</c:v>
                </c:pt>
                <c:pt idx="179">
                  <c:v>44075</c:v>
                </c:pt>
                <c:pt idx="180">
                  <c:v>44105</c:v>
                </c:pt>
                <c:pt idx="181">
                  <c:v>44136</c:v>
                </c:pt>
                <c:pt idx="182">
                  <c:v>44166</c:v>
                </c:pt>
                <c:pt idx="183">
                  <c:v>44197</c:v>
                </c:pt>
                <c:pt idx="184">
                  <c:v>44228</c:v>
                </c:pt>
                <c:pt idx="185">
                  <c:v>44256</c:v>
                </c:pt>
                <c:pt idx="186">
                  <c:v>44287</c:v>
                </c:pt>
                <c:pt idx="187">
                  <c:v>44317</c:v>
                </c:pt>
                <c:pt idx="188">
                  <c:v>44348</c:v>
                </c:pt>
                <c:pt idx="189">
                  <c:v>44378</c:v>
                </c:pt>
                <c:pt idx="190">
                  <c:v>44409</c:v>
                </c:pt>
                <c:pt idx="191">
                  <c:v>44440</c:v>
                </c:pt>
                <c:pt idx="192">
                  <c:v>44470</c:v>
                </c:pt>
                <c:pt idx="193">
                  <c:v>44501</c:v>
                </c:pt>
                <c:pt idx="194">
                  <c:v>44531</c:v>
                </c:pt>
                <c:pt idx="195">
                  <c:v>44562</c:v>
                </c:pt>
                <c:pt idx="196">
                  <c:v>44593</c:v>
                </c:pt>
                <c:pt idx="197">
                  <c:v>44621</c:v>
                </c:pt>
                <c:pt idx="198">
                  <c:v>44652</c:v>
                </c:pt>
                <c:pt idx="199">
                  <c:v>44682</c:v>
                </c:pt>
                <c:pt idx="200">
                  <c:v>44713</c:v>
                </c:pt>
                <c:pt idx="201">
                  <c:v>44743</c:v>
                </c:pt>
                <c:pt idx="202">
                  <c:v>44774</c:v>
                </c:pt>
                <c:pt idx="203">
                  <c:v>44805</c:v>
                </c:pt>
                <c:pt idx="204">
                  <c:v>44835</c:v>
                </c:pt>
                <c:pt idx="205">
                  <c:v>44866</c:v>
                </c:pt>
                <c:pt idx="206">
                  <c:v>44896</c:v>
                </c:pt>
                <c:pt idx="207">
                  <c:v>44927</c:v>
                </c:pt>
                <c:pt idx="208">
                  <c:v>44958</c:v>
                </c:pt>
                <c:pt idx="209">
                  <c:v>44986</c:v>
                </c:pt>
                <c:pt idx="210">
                  <c:v>45017</c:v>
                </c:pt>
                <c:pt idx="211">
                  <c:v>45047</c:v>
                </c:pt>
                <c:pt idx="212">
                  <c:v>45078</c:v>
                </c:pt>
                <c:pt idx="213">
                  <c:v>45108</c:v>
                </c:pt>
                <c:pt idx="214">
                  <c:v>45139</c:v>
                </c:pt>
                <c:pt idx="215">
                  <c:v>45170</c:v>
                </c:pt>
                <c:pt idx="216">
                  <c:v>45200</c:v>
                </c:pt>
                <c:pt idx="217">
                  <c:v>45231</c:v>
                </c:pt>
                <c:pt idx="218">
                  <c:v>45261</c:v>
                </c:pt>
                <c:pt idx="219">
                  <c:v>45292</c:v>
                </c:pt>
                <c:pt idx="220">
                  <c:v>45323</c:v>
                </c:pt>
                <c:pt idx="221">
                  <c:v>45352</c:v>
                </c:pt>
                <c:pt idx="222">
                  <c:v>45383</c:v>
                </c:pt>
                <c:pt idx="223">
                  <c:v>45413</c:v>
                </c:pt>
                <c:pt idx="224">
                  <c:v>45444</c:v>
                </c:pt>
              </c:numCache>
            </c:numRef>
          </c:cat>
          <c:val>
            <c:numRef>
              <c:f>'Calcs Res R1 Rates'!$C$105:$HS$105</c:f>
              <c:numCache>
                <c:formatCode>"$"#,##0.00000</c:formatCode>
                <c:ptCount val="225"/>
                <c:pt idx="0">
                  <c:v>0.10375</c:v>
                </c:pt>
                <c:pt idx="1">
                  <c:v>0.10375</c:v>
                </c:pt>
                <c:pt idx="2">
                  <c:v>0.10375</c:v>
                </c:pt>
                <c:pt idx="3">
                  <c:v>0.10375</c:v>
                </c:pt>
                <c:pt idx="4">
                  <c:v>0.10375</c:v>
                </c:pt>
                <c:pt idx="5">
                  <c:v>0.10375</c:v>
                </c:pt>
                <c:pt idx="6">
                  <c:v>0.10375</c:v>
                </c:pt>
                <c:pt idx="7">
                  <c:v>0.10375</c:v>
                </c:pt>
                <c:pt idx="8">
                  <c:v>0.10375</c:v>
                </c:pt>
                <c:pt idx="9">
                  <c:v>0.10375</c:v>
                </c:pt>
                <c:pt idx="10">
                  <c:v>0.10375</c:v>
                </c:pt>
                <c:pt idx="11">
                  <c:v>0.10375</c:v>
                </c:pt>
                <c:pt idx="12">
                  <c:v>0.10475000000000001</c:v>
                </c:pt>
                <c:pt idx="13">
                  <c:v>0.10475000000000001</c:v>
                </c:pt>
                <c:pt idx="14">
                  <c:v>0.10475000000000001</c:v>
                </c:pt>
                <c:pt idx="15">
                  <c:v>0.10575</c:v>
                </c:pt>
                <c:pt idx="16">
                  <c:v>0.10575</c:v>
                </c:pt>
                <c:pt idx="17">
                  <c:v>0.10575</c:v>
                </c:pt>
                <c:pt idx="18">
                  <c:v>0.10675</c:v>
                </c:pt>
                <c:pt idx="19">
                  <c:v>0.10675</c:v>
                </c:pt>
                <c:pt idx="20">
                  <c:v>0.10675</c:v>
                </c:pt>
                <c:pt idx="21">
                  <c:v>0.10775</c:v>
                </c:pt>
                <c:pt idx="22">
                  <c:v>0.10775</c:v>
                </c:pt>
                <c:pt idx="23">
                  <c:v>0.10775</c:v>
                </c:pt>
                <c:pt idx="24">
                  <c:v>0.10875</c:v>
                </c:pt>
                <c:pt idx="25">
                  <c:v>0.10875</c:v>
                </c:pt>
                <c:pt idx="26">
                  <c:v>0.10875</c:v>
                </c:pt>
                <c:pt idx="27">
                  <c:v>0.10975</c:v>
                </c:pt>
                <c:pt idx="28">
                  <c:v>0.10975</c:v>
                </c:pt>
                <c:pt idx="29">
                  <c:v>0.10975</c:v>
                </c:pt>
                <c:pt idx="30">
                  <c:v>0.11075</c:v>
                </c:pt>
                <c:pt idx="31">
                  <c:v>0.11424999999999999</c:v>
                </c:pt>
                <c:pt idx="32">
                  <c:v>0.11424999999999999</c:v>
                </c:pt>
                <c:pt idx="33">
                  <c:v>0.11874999999999999</c:v>
                </c:pt>
                <c:pt idx="34">
                  <c:v>0.11874999999999999</c:v>
                </c:pt>
                <c:pt idx="35">
                  <c:v>0.11874999999999999</c:v>
                </c:pt>
                <c:pt idx="36">
                  <c:v>0.11975</c:v>
                </c:pt>
                <c:pt idx="37">
                  <c:v>0.11975</c:v>
                </c:pt>
                <c:pt idx="38">
                  <c:v>0.11975</c:v>
                </c:pt>
                <c:pt idx="39">
                  <c:v>0.12075</c:v>
                </c:pt>
                <c:pt idx="40">
                  <c:v>0.12075</c:v>
                </c:pt>
                <c:pt idx="41">
                  <c:v>0.12075</c:v>
                </c:pt>
                <c:pt idx="42">
                  <c:v>0.12175</c:v>
                </c:pt>
                <c:pt idx="43">
                  <c:v>0.12175</c:v>
                </c:pt>
                <c:pt idx="44">
                  <c:v>0.12175</c:v>
                </c:pt>
                <c:pt idx="45">
                  <c:v>0.12357</c:v>
                </c:pt>
                <c:pt idx="46">
                  <c:v>0.12357</c:v>
                </c:pt>
                <c:pt idx="47">
                  <c:v>0.12357</c:v>
                </c:pt>
                <c:pt idx="48">
                  <c:v>0.12457</c:v>
                </c:pt>
                <c:pt idx="49">
                  <c:v>0.12457</c:v>
                </c:pt>
                <c:pt idx="50">
                  <c:v>0.12457</c:v>
                </c:pt>
                <c:pt idx="51">
                  <c:v>0.12557000000000001</c:v>
                </c:pt>
                <c:pt idx="52">
                  <c:v>0.12557000000000001</c:v>
                </c:pt>
                <c:pt idx="53">
                  <c:v>0.12557000000000001</c:v>
                </c:pt>
                <c:pt idx="54">
                  <c:v>0.12557000000000001</c:v>
                </c:pt>
                <c:pt idx="55">
                  <c:v>0.12557000000000001</c:v>
                </c:pt>
                <c:pt idx="56">
                  <c:v>0.12557000000000001</c:v>
                </c:pt>
                <c:pt idx="57">
                  <c:v>0.13156999999999999</c:v>
                </c:pt>
                <c:pt idx="58">
                  <c:v>0.13156999999999999</c:v>
                </c:pt>
                <c:pt idx="59">
                  <c:v>0.13156999999999999</c:v>
                </c:pt>
                <c:pt idx="60">
                  <c:v>0.13156999999999999</c:v>
                </c:pt>
                <c:pt idx="61">
                  <c:v>0.13156999999999999</c:v>
                </c:pt>
                <c:pt idx="62">
                  <c:v>0.13156999999999999</c:v>
                </c:pt>
                <c:pt idx="63">
                  <c:v>0.13156999999999999</c:v>
                </c:pt>
                <c:pt idx="64">
                  <c:v>0.13156999999999999</c:v>
                </c:pt>
                <c:pt idx="65">
                  <c:v>0.13156999999999999</c:v>
                </c:pt>
                <c:pt idx="66">
                  <c:v>0.13156999999999999</c:v>
                </c:pt>
                <c:pt idx="67">
                  <c:v>0.13156999999999999</c:v>
                </c:pt>
                <c:pt idx="68">
                  <c:v>0.13156999999999999</c:v>
                </c:pt>
                <c:pt idx="69">
                  <c:v>0.13156999999999999</c:v>
                </c:pt>
                <c:pt idx="70">
                  <c:v>0.13156999999999999</c:v>
                </c:pt>
                <c:pt idx="71">
                  <c:v>0.13156999999999999</c:v>
                </c:pt>
                <c:pt idx="72">
                  <c:v>0.13156999999999999</c:v>
                </c:pt>
                <c:pt idx="73">
                  <c:v>0.13156999999999999</c:v>
                </c:pt>
                <c:pt idx="74">
                  <c:v>0.13156999999999999</c:v>
                </c:pt>
                <c:pt idx="75">
                  <c:v>0.13156999999999999</c:v>
                </c:pt>
                <c:pt idx="76">
                  <c:v>0.13156999999999999</c:v>
                </c:pt>
                <c:pt idx="77">
                  <c:v>0.13156999999999999</c:v>
                </c:pt>
                <c:pt idx="78">
                  <c:v>0.13156999999999999</c:v>
                </c:pt>
                <c:pt idx="79">
                  <c:v>0.13156999999999999</c:v>
                </c:pt>
                <c:pt idx="80">
                  <c:v>0.13156999999999999</c:v>
                </c:pt>
                <c:pt idx="81">
                  <c:v>0.13156999999999999</c:v>
                </c:pt>
                <c:pt idx="82">
                  <c:v>0.13156999999999999</c:v>
                </c:pt>
                <c:pt idx="83">
                  <c:v>0.13156999999999999</c:v>
                </c:pt>
                <c:pt idx="84">
                  <c:v>0.13156999999999999</c:v>
                </c:pt>
                <c:pt idx="85">
                  <c:v>0.13519999999999999</c:v>
                </c:pt>
                <c:pt idx="86">
                  <c:v>0.13519999999999999</c:v>
                </c:pt>
                <c:pt idx="87">
                  <c:v>0.13561999999999999</c:v>
                </c:pt>
                <c:pt idx="88">
                  <c:v>0.13561999999999999</c:v>
                </c:pt>
                <c:pt idx="89">
                  <c:v>0.13561999999999999</c:v>
                </c:pt>
                <c:pt idx="90">
                  <c:v>0.13608999999999999</c:v>
                </c:pt>
                <c:pt idx="91">
                  <c:v>0.13608999999999999</c:v>
                </c:pt>
                <c:pt idx="92">
                  <c:v>0.13608999999999999</c:v>
                </c:pt>
                <c:pt idx="93">
                  <c:v>0.13875999999999999</c:v>
                </c:pt>
                <c:pt idx="94">
                  <c:v>0.13875999999999999</c:v>
                </c:pt>
                <c:pt idx="95">
                  <c:v>0.13875999999999999</c:v>
                </c:pt>
                <c:pt idx="96">
                  <c:v>0.13961999999999999</c:v>
                </c:pt>
                <c:pt idx="97">
                  <c:v>0.13961999999999999</c:v>
                </c:pt>
                <c:pt idx="98">
                  <c:v>0.13961999999999999</c:v>
                </c:pt>
                <c:pt idx="99">
                  <c:v>0.13919999999999999</c:v>
                </c:pt>
                <c:pt idx="100">
                  <c:v>0.13919999999999999</c:v>
                </c:pt>
                <c:pt idx="101">
                  <c:v>0.13919999999999999</c:v>
                </c:pt>
                <c:pt idx="102">
                  <c:v>0.13985999999999998</c:v>
                </c:pt>
                <c:pt idx="103">
                  <c:v>0.13985999999999998</c:v>
                </c:pt>
                <c:pt idx="104">
                  <c:v>0.13985999999999998</c:v>
                </c:pt>
                <c:pt idx="105">
                  <c:v>0.14576</c:v>
                </c:pt>
                <c:pt idx="106">
                  <c:v>0.14576</c:v>
                </c:pt>
                <c:pt idx="107">
                  <c:v>0.14576</c:v>
                </c:pt>
                <c:pt idx="108">
                  <c:v>0.14935999999999999</c:v>
                </c:pt>
                <c:pt idx="109">
                  <c:v>0.14935999999999999</c:v>
                </c:pt>
                <c:pt idx="110">
                  <c:v>0.14935999999999999</c:v>
                </c:pt>
                <c:pt idx="111">
                  <c:v>0.14577999999999999</c:v>
                </c:pt>
                <c:pt idx="112">
                  <c:v>0.14577999999999999</c:v>
                </c:pt>
                <c:pt idx="113">
                  <c:v>0.14577999999999999</c:v>
                </c:pt>
                <c:pt idx="114">
                  <c:v>0.14663999999999999</c:v>
                </c:pt>
                <c:pt idx="115">
                  <c:v>0.14663999999999999</c:v>
                </c:pt>
                <c:pt idx="116">
                  <c:v>0.14663999999999999</c:v>
                </c:pt>
                <c:pt idx="117">
                  <c:v>0.14616999999999999</c:v>
                </c:pt>
                <c:pt idx="118">
                  <c:v>0.14616999999999999</c:v>
                </c:pt>
                <c:pt idx="119">
                  <c:v>0.14616999999999999</c:v>
                </c:pt>
                <c:pt idx="120">
                  <c:v>0.14798</c:v>
                </c:pt>
                <c:pt idx="121">
                  <c:v>0.14798</c:v>
                </c:pt>
                <c:pt idx="122">
                  <c:v>0.14798</c:v>
                </c:pt>
                <c:pt idx="123">
                  <c:v>0.14273999999999998</c:v>
                </c:pt>
                <c:pt idx="124">
                  <c:v>0.14273999999999998</c:v>
                </c:pt>
                <c:pt idx="125">
                  <c:v>0.14273999999999998</c:v>
                </c:pt>
                <c:pt idx="126">
                  <c:v>0.13555</c:v>
                </c:pt>
                <c:pt idx="127">
                  <c:v>0.13555</c:v>
                </c:pt>
                <c:pt idx="128">
                  <c:v>0.13555</c:v>
                </c:pt>
                <c:pt idx="129">
                  <c:v>0.14016000000000001</c:v>
                </c:pt>
                <c:pt idx="130">
                  <c:v>0.14016000000000001</c:v>
                </c:pt>
                <c:pt idx="131">
                  <c:v>0.14016000000000001</c:v>
                </c:pt>
                <c:pt idx="132">
                  <c:v>0.14369000000000001</c:v>
                </c:pt>
                <c:pt idx="133">
                  <c:v>0.14369000000000001</c:v>
                </c:pt>
                <c:pt idx="134">
                  <c:v>0.14369000000000001</c:v>
                </c:pt>
                <c:pt idx="135">
                  <c:v>0.14872000000000002</c:v>
                </c:pt>
                <c:pt idx="136">
                  <c:v>0.14872000000000002</c:v>
                </c:pt>
                <c:pt idx="137">
                  <c:v>0.14872000000000002</c:v>
                </c:pt>
                <c:pt idx="138">
                  <c:v>0.15092</c:v>
                </c:pt>
                <c:pt idx="139">
                  <c:v>0.15092</c:v>
                </c:pt>
                <c:pt idx="140">
                  <c:v>0.15092</c:v>
                </c:pt>
                <c:pt idx="141">
                  <c:v>0.14788000000000001</c:v>
                </c:pt>
                <c:pt idx="142">
                  <c:v>0.14788000000000001</c:v>
                </c:pt>
                <c:pt idx="143">
                  <c:v>0.14788000000000001</c:v>
                </c:pt>
                <c:pt idx="144">
                  <c:v>0.15278</c:v>
                </c:pt>
                <c:pt idx="145">
                  <c:v>0.15278</c:v>
                </c:pt>
                <c:pt idx="146">
                  <c:v>0.15278</c:v>
                </c:pt>
                <c:pt idx="147">
                  <c:v>0.15498000000000001</c:v>
                </c:pt>
                <c:pt idx="148">
                  <c:v>0.15498000000000001</c:v>
                </c:pt>
                <c:pt idx="149">
                  <c:v>0.15498000000000001</c:v>
                </c:pt>
                <c:pt idx="150">
                  <c:v>0.15614</c:v>
                </c:pt>
                <c:pt idx="151">
                  <c:v>0.15614</c:v>
                </c:pt>
                <c:pt idx="152">
                  <c:v>0.15614</c:v>
                </c:pt>
                <c:pt idx="153">
                  <c:v>0.16478999999999999</c:v>
                </c:pt>
                <c:pt idx="154">
                  <c:v>0.16478999999999999</c:v>
                </c:pt>
                <c:pt idx="155">
                  <c:v>0.16478999999999999</c:v>
                </c:pt>
                <c:pt idx="156">
                  <c:v>0.16563</c:v>
                </c:pt>
                <c:pt idx="157">
                  <c:v>0.16563</c:v>
                </c:pt>
                <c:pt idx="158">
                  <c:v>0.16563</c:v>
                </c:pt>
                <c:pt idx="159">
                  <c:v>0.16825999999999999</c:v>
                </c:pt>
                <c:pt idx="160">
                  <c:v>0.16825999999999999</c:v>
                </c:pt>
                <c:pt idx="161">
                  <c:v>0.16825999999999999</c:v>
                </c:pt>
                <c:pt idx="162">
                  <c:v>0.17237999999999998</c:v>
                </c:pt>
                <c:pt idx="163">
                  <c:v>0.17237999999999998</c:v>
                </c:pt>
                <c:pt idx="164">
                  <c:v>0.17237999999999998</c:v>
                </c:pt>
                <c:pt idx="165">
                  <c:v>0.17409999999999998</c:v>
                </c:pt>
                <c:pt idx="166">
                  <c:v>0.17409999999999998</c:v>
                </c:pt>
                <c:pt idx="167">
                  <c:v>0.17409999999999998</c:v>
                </c:pt>
                <c:pt idx="168">
                  <c:v>0.17381999999999997</c:v>
                </c:pt>
                <c:pt idx="169">
                  <c:v>0.17381999999999997</c:v>
                </c:pt>
                <c:pt idx="170">
                  <c:v>0.17381999999999997</c:v>
                </c:pt>
                <c:pt idx="171">
                  <c:v>0.17352000000000001</c:v>
                </c:pt>
                <c:pt idx="172">
                  <c:v>0.17352000000000001</c:v>
                </c:pt>
                <c:pt idx="173">
                  <c:v>0.17352000000000001</c:v>
                </c:pt>
                <c:pt idx="174">
                  <c:v>0.17058999999999999</c:v>
                </c:pt>
                <c:pt idx="175">
                  <c:v>0.17058999999999999</c:v>
                </c:pt>
                <c:pt idx="176">
                  <c:v>0.17058999999999999</c:v>
                </c:pt>
                <c:pt idx="177">
                  <c:v>0.17613000000000001</c:v>
                </c:pt>
                <c:pt idx="178">
                  <c:v>0.17613000000000001</c:v>
                </c:pt>
                <c:pt idx="179">
                  <c:v>0.17613000000000001</c:v>
                </c:pt>
                <c:pt idx="180">
                  <c:v>0.17708999999999997</c:v>
                </c:pt>
                <c:pt idx="181">
                  <c:v>0.17708999999999997</c:v>
                </c:pt>
                <c:pt idx="182">
                  <c:v>0.17708999999999997</c:v>
                </c:pt>
                <c:pt idx="183">
                  <c:v>0.17649999999999999</c:v>
                </c:pt>
                <c:pt idx="184">
                  <c:v>0.17649999999999999</c:v>
                </c:pt>
                <c:pt idx="185">
                  <c:v>0.17649999999999999</c:v>
                </c:pt>
                <c:pt idx="186">
                  <c:v>0.17449999999999999</c:v>
                </c:pt>
                <c:pt idx="187">
                  <c:v>0.17449999999999999</c:v>
                </c:pt>
                <c:pt idx="188">
                  <c:v>0.17449999999999999</c:v>
                </c:pt>
                <c:pt idx="189">
                  <c:v>0.18253999999999998</c:v>
                </c:pt>
                <c:pt idx="190">
                  <c:v>0.18253999999999998</c:v>
                </c:pt>
                <c:pt idx="191">
                  <c:v>0.18253999999999998</c:v>
                </c:pt>
                <c:pt idx="192">
                  <c:v>0.18586999999999998</c:v>
                </c:pt>
                <c:pt idx="193">
                  <c:v>0.18586999999999998</c:v>
                </c:pt>
                <c:pt idx="194">
                  <c:v>0.18586999999999998</c:v>
                </c:pt>
                <c:pt idx="195">
                  <c:v>0.19488</c:v>
                </c:pt>
                <c:pt idx="196">
                  <c:v>0.19488</c:v>
                </c:pt>
                <c:pt idx="197">
                  <c:v>0.19488</c:v>
                </c:pt>
                <c:pt idx="198">
                  <c:v>0.19374999999999998</c:v>
                </c:pt>
                <c:pt idx="199">
                  <c:v>0.19374999999999998</c:v>
                </c:pt>
                <c:pt idx="200">
                  <c:v>0.19374999999999998</c:v>
                </c:pt>
                <c:pt idx="201">
                  <c:v>0.18179000000000001</c:v>
                </c:pt>
                <c:pt idx="202">
                  <c:v>0.18179000000000001</c:v>
                </c:pt>
                <c:pt idx="203">
                  <c:v>0.18179000000000001</c:v>
                </c:pt>
                <c:pt idx="204">
                  <c:v>0.19191999999999998</c:v>
                </c:pt>
                <c:pt idx="205">
                  <c:v>0.19191999999999998</c:v>
                </c:pt>
                <c:pt idx="206">
                  <c:v>0.19191999999999998</c:v>
                </c:pt>
                <c:pt idx="207">
                  <c:v>0.18856999999999999</c:v>
                </c:pt>
                <c:pt idx="208">
                  <c:v>0.18856999999999999</c:v>
                </c:pt>
                <c:pt idx="209">
                  <c:v>0.18856999999999999</c:v>
                </c:pt>
                <c:pt idx="210">
                  <c:v>0.18956999999999999</c:v>
                </c:pt>
                <c:pt idx="211">
                  <c:v>0.18956999999999999</c:v>
                </c:pt>
                <c:pt idx="212">
                  <c:v>0.18956999999999999</c:v>
                </c:pt>
                <c:pt idx="213">
                  <c:v>0.20782</c:v>
                </c:pt>
                <c:pt idx="214">
                  <c:v>0.20782</c:v>
                </c:pt>
                <c:pt idx="215">
                  <c:v>0.20782</c:v>
                </c:pt>
                <c:pt idx="216">
                  <c:v>0.20644000000000001</c:v>
                </c:pt>
                <c:pt idx="217">
                  <c:v>0.20644000000000001</c:v>
                </c:pt>
                <c:pt idx="218">
                  <c:v>0.20644000000000001</c:v>
                </c:pt>
                <c:pt idx="219">
                  <c:v>0.20041999999999999</c:v>
                </c:pt>
                <c:pt idx="220">
                  <c:v>0.20041999999999999</c:v>
                </c:pt>
                <c:pt idx="221">
                  <c:v>0.20041999999999999</c:v>
                </c:pt>
                <c:pt idx="222">
                  <c:v>0.19644999999999999</c:v>
                </c:pt>
                <c:pt idx="223">
                  <c:v>0.19644999999999999</c:v>
                </c:pt>
                <c:pt idx="224">
                  <c:v>0.19644999999999999</c:v>
                </c:pt>
              </c:numCache>
            </c:numRef>
          </c:val>
          <c:smooth val="0"/>
          <c:extLst>
            <c:ext xmlns:c16="http://schemas.microsoft.com/office/drawing/2014/chart" uri="{C3380CC4-5D6E-409C-BE32-E72D297353CC}">
              <c16:uniqueId val="{00000002-B04B-4FF3-B3DB-B5CE113B5A5B}"/>
            </c:ext>
          </c:extLst>
        </c:ser>
        <c:dLbls>
          <c:showLegendKey val="0"/>
          <c:showVal val="0"/>
          <c:showCatName val="0"/>
          <c:showSerName val="0"/>
          <c:showPercent val="0"/>
          <c:showBubbleSize val="0"/>
        </c:dLbls>
        <c:marker val="1"/>
        <c:smooth val="0"/>
        <c:axId val="210717312"/>
        <c:axId val="210727296"/>
      </c:lineChart>
      <c:lineChart>
        <c:grouping val="stacked"/>
        <c:varyColors val="0"/>
        <c:ser>
          <c:idx val="0"/>
          <c:order val="3"/>
          <c:tx>
            <c:strRef>
              <c:f>'Calcs Res R1 Rates'!$B$67</c:f>
              <c:strCache>
                <c:ptCount val="1"/>
                <c:pt idx="0">
                  <c:v>Access Charge Tier 1</c:v>
                </c:pt>
              </c:strCache>
            </c:strRef>
          </c:tx>
          <c:spPr>
            <a:ln w="25400">
              <a:solidFill>
                <a:srgbClr val="00B050"/>
              </a:solidFill>
              <a:prstDash val="solid"/>
            </a:ln>
          </c:spPr>
          <c:marker>
            <c:symbol val="none"/>
          </c:marker>
          <c:cat>
            <c:numRef>
              <c:f>'Calcs Res R1 Rates'!$C$5:$GU$5</c:f>
              <c:numCache>
                <c:formatCode>[$-409]mmm\-yy;@</c:formatCode>
                <c:ptCount val="201"/>
                <c:pt idx="0">
                  <c:v>38626</c:v>
                </c:pt>
                <c:pt idx="1">
                  <c:v>38657</c:v>
                </c:pt>
                <c:pt idx="2">
                  <c:v>38687</c:v>
                </c:pt>
                <c:pt idx="3">
                  <c:v>38718</c:v>
                </c:pt>
                <c:pt idx="4">
                  <c:v>38749</c:v>
                </c:pt>
                <c:pt idx="5">
                  <c:v>38777</c:v>
                </c:pt>
                <c:pt idx="6">
                  <c:v>38808</c:v>
                </c:pt>
                <c:pt idx="7">
                  <c:v>38838</c:v>
                </c:pt>
                <c:pt idx="8">
                  <c:v>38869</c:v>
                </c:pt>
                <c:pt idx="9">
                  <c:v>38899</c:v>
                </c:pt>
                <c:pt idx="10">
                  <c:v>38930</c:v>
                </c:pt>
                <c:pt idx="11">
                  <c:v>38961</c:v>
                </c:pt>
                <c:pt idx="12">
                  <c:v>38991</c:v>
                </c:pt>
                <c:pt idx="13">
                  <c:v>39022</c:v>
                </c:pt>
                <c:pt idx="14">
                  <c:v>39052</c:v>
                </c:pt>
                <c:pt idx="15">
                  <c:v>39083</c:v>
                </c:pt>
                <c:pt idx="16">
                  <c:v>39114</c:v>
                </c:pt>
                <c:pt idx="17">
                  <c:v>39142</c:v>
                </c:pt>
                <c:pt idx="18">
                  <c:v>39173</c:v>
                </c:pt>
                <c:pt idx="19">
                  <c:v>39203</c:v>
                </c:pt>
                <c:pt idx="20">
                  <c:v>39234</c:v>
                </c:pt>
                <c:pt idx="21">
                  <c:v>39264</c:v>
                </c:pt>
                <c:pt idx="22">
                  <c:v>39295</c:v>
                </c:pt>
                <c:pt idx="23">
                  <c:v>39326</c:v>
                </c:pt>
                <c:pt idx="24">
                  <c:v>39356</c:v>
                </c:pt>
                <c:pt idx="25">
                  <c:v>39387</c:v>
                </c:pt>
                <c:pt idx="26">
                  <c:v>39417</c:v>
                </c:pt>
                <c:pt idx="27">
                  <c:v>39448</c:v>
                </c:pt>
                <c:pt idx="28">
                  <c:v>39479</c:v>
                </c:pt>
                <c:pt idx="29">
                  <c:v>39508</c:v>
                </c:pt>
                <c:pt idx="30">
                  <c:v>39539</c:v>
                </c:pt>
                <c:pt idx="31">
                  <c:v>39569</c:v>
                </c:pt>
                <c:pt idx="32">
                  <c:v>39600</c:v>
                </c:pt>
                <c:pt idx="33">
                  <c:v>39630</c:v>
                </c:pt>
                <c:pt idx="34">
                  <c:v>39661</c:v>
                </c:pt>
                <c:pt idx="35">
                  <c:v>39692</c:v>
                </c:pt>
                <c:pt idx="36">
                  <c:v>39722</c:v>
                </c:pt>
                <c:pt idx="37">
                  <c:v>39753</c:v>
                </c:pt>
                <c:pt idx="38">
                  <c:v>39783</c:v>
                </c:pt>
                <c:pt idx="39">
                  <c:v>39814</c:v>
                </c:pt>
                <c:pt idx="40">
                  <c:v>39845</c:v>
                </c:pt>
                <c:pt idx="41">
                  <c:v>39873</c:v>
                </c:pt>
                <c:pt idx="42">
                  <c:v>39904</c:v>
                </c:pt>
                <c:pt idx="43">
                  <c:v>39934</c:v>
                </c:pt>
                <c:pt idx="44">
                  <c:v>39965</c:v>
                </c:pt>
                <c:pt idx="45">
                  <c:v>39995</c:v>
                </c:pt>
                <c:pt idx="46">
                  <c:v>40026</c:v>
                </c:pt>
                <c:pt idx="47">
                  <c:v>40057</c:v>
                </c:pt>
                <c:pt idx="48">
                  <c:v>40087</c:v>
                </c:pt>
                <c:pt idx="49">
                  <c:v>40118</c:v>
                </c:pt>
                <c:pt idx="50">
                  <c:v>40148</c:v>
                </c:pt>
                <c:pt idx="51">
                  <c:v>40179</c:v>
                </c:pt>
                <c:pt idx="52">
                  <c:v>40210</c:v>
                </c:pt>
                <c:pt idx="53">
                  <c:v>40238</c:v>
                </c:pt>
                <c:pt idx="54">
                  <c:v>40269</c:v>
                </c:pt>
                <c:pt idx="55">
                  <c:v>40299</c:v>
                </c:pt>
                <c:pt idx="56">
                  <c:v>40330</c:v>
                </c:pt>
                <c:pt idx="57">
                  <c:v>40360</c:v>
                </c:pt>
                <c:pt idx="58">
                  <c:v>40391</c:v>
                </c:pt>
                <c:pt idx="59">
                  <c:v>40422</c:v>
                </c:pt>
                <c:pt idx="60">
                  <c:v>40452</c:v>
                </c:pt>
                <c:pt idx="61">
                  <c:v>40483</c:v>
                </c:pt>
                <c:pt idx="62">
                  <c:v>40513</c:v>
                </c:pt>
                <c:pt idx="63">
                  <c:v>40544</c:v>
                </c:pt>
                <c:pt idx="64">
                  <c:v>40575</c:v>
                </c:pt>
                <c:pt idx="65">
                  <c:v>40603</c:v>
                </c:pt>
                <c:pt idx="66">
                  <c:v>40634</c:v>
                </c:pt>
                <c:pt idx="67">
                  <c:v>40664</c:v>
                </c:pt>
                <c:pt idx="68">
                  <c:v>40695</c:v>
                </c:pt>
                <c:pt idx="69">
                  <c:v>40725</c:v>
                </c:pt>
                <c:pt idx="70">
                  <c:v>40756</c:v>
                </c:pt>
                <c:pt idx="71">
                  <c:v>40787</c:v>
                </c:pt>
                <c:pt idx="72">
                  <c:v>40817</c:v>
                </c:pt>
                <c:pt idx="73">
                  <c:v>40848</c:v>
                </c:pt>
                <c:pt idx="74">
                  <c:v>40878</c:v>
                </c:pt>
                <c:pt idx="75">
                  <c:v>40909</c:v>
                </c:pt>
                <c:pt idx="76">
                  <c:v>40940</c:v>
                </c:pt>
                <c:pt idx="77">
                  <c:v>40969</c:v>
                </c:pt>
                <c:pt idx="78">
                  <c:v>41000</c:v>
                </c:pt>
                <c:pt idx="79">
                  <c:v>41030</c:v>
                </c:pt>
                <c:pt idx="80">
                  <c:v>41061</c:v>
                </c:pt>
                <c:pt idx="81">
                  <c:v>41091</c:v>
                </c:pt>
                <c:pt idx="82">
                  <c:v>41122</c:v>
                </c:pt>
                <c:pt idx="83">
                  <c:v>41153</c:v>
                </c:pt>
                <c:pt idx="84">
                  <c:v>41183</c:v>
                </c:pt>
                <c:pt idx="85">
                  <c:v>41224</c:v>
                </c:pt>
                <c:pt idx="86">
                  <c:v>41244</c:v>
                </c:pt>
                <c:pt idx="87">
                  <c:v>41275</c:v>
                </c:pt>
                <c:pt idx="88">
                  <c:v>41306</c:v>
                </c:pt>
                <c:pt idx="89">
                  <c:v>41334</c:v>
                </c:pt>
                <c:pt idx="90">
                  <c:v>41365</c:v>
                </c:pt>
                <c:pt idx="91">
                  <c:v>41395</c:v>
                </c:pt>
                <c:pt idx="92">
                  <c:v>41426</c:v>
                </c:pt>
                <c:pt idx="93">
                  <c:v>41456</c:v>
                </c:pt>
                <c:pt idx="94">
                  <c:v>41487</c:v>
                </c:pt>
                <c:pt idx="95">
                  <c:v>41518</c:v>
                </c:pt>
                <c:pt idx="96">
                  <c:v>41548</c:v>
                </c:pt>
                <c:pt idx="97">
                  <c:v>41579</c:v>
                </c:pt>
                <c:pt idx="98">
                  <c:v>41609</c:v>
                </c:pt>
                <c:pt idx="99">
                  <c:v>41640</c:v>
                </c:pt>
                <c:pt idx="100">
                  <c:v>41671</c:v>
                </c:pt>
                <c:pt idx="101">
                  <c:v>41699</c:v>
                </c:pt>
                <c:pt idx="102">
                  <c:v>41730</c:v>
                </c:pt>
                <c:pt idx="103">
                  <c:v>41760</c:v>
                </c:pt>
                <c:pt idx="104">
                  <c:v>41791</c:v>
                </c:pt>
                <c:pt idx="105">
                  <c:v>41821</c:v>
                </c:pt>
                <c:pt idx="106">
                  <c:v>41852</c:v>
                </c:pt>
                <c:pt idx="107">
                  <c:v>41883</c:v>
                </c:pt>
                <c:pt idx="108">
                  <c:v>41913</c:v>
                </c:pt>
                <c:pt idx="109">
                  <c:v>41944</c:v>
                </c:pt>
                <c:pt idx="110">
                  <c:v>41974</c:v>
                </c:pt>
                <c:pt idx="111">
                  <c:v>42005</c:v>
                </c:pt>
                <c:pt idx="112">
                  <c:v>42036</c:v>
                </c:pt>
                <c:pt idx="113">
                  <c:v>42064</c:v>
                </c:pt>
                <c:pt idx="114">
                  <c:v>42095</c:v>
                </c:pt>
                <c:pt idx="115">
                  <c:v>42125</c:v>
                </c:pt>
                <c:pt idx="116">
                  <c:v>42156</c:v>
                </c:pt>
                <c:pt idx="117">
                  <c:v>42186</c:v>
                </c:pt>
                <c:pt idx="118">
                  <c:v>42217</c:v>
                </c:pt>
                <c:pt idx="119">
                  <c:v>42248</c:v>
                </c:pt>
                <c:pt idx="120">
                  <c:v>42278</c:v>
                </c:pt>
                <c:pt idx="121">
                  <c:v>42309</c:v>
                </c:pt>
                <c:pt idx="122">
                  <c:v>42339</c:v>
                </c:pt>
                <c:pt idx="123">
                  <c:v>42370</c:v>
                </c:pt>
                <c:pt idx="124">
                  <c:v>42401</c:v>
                </c:pt>
                <c:pt idx="125">
                  <c:v>42430</c:v>
                </c:pt>
                <c:pt idx="126">
                  <c:v>42461</c:v>
                </c:pt>
                <c:pt idx="127">
                  <c:v>42491</c:v>
                </c:pt>
                <c:pt idx="128">
                  <c:v>42522</c:v>
                </c:pt>
                <c:pt idx="129">
                  <c:v>42552</c:v>
                </c:pt>
                <c:pt idx="130">
                  <c:v>42583</c:v>
                </c:pt>
                <c:pt idx="131">
                  <c:v>42614</c:v>
                </c:pt>
                <c:pt idx="132">
                  <c:v>42644</c:v>
                </c:pt>
                <c:pt idx="133">
                  <c:v>42675</c:v>
                </c:pt>
                <c:pt idx="134">
                  <c:v>42705</c:v>
                </c:pt>
                <c:pt idx="135">
                  <c:v>42736</c:v>
                </c:pt>
                <c:pt idx="136">
                  <c:v>42767</c:v>
                </c:pt>
                <c:pt idx="137">
                  <c:v>42795</c:v>
                </c:pt>
                <c:pt idx="138">
                  <c:v>42826</c:v>
                </c:pt>
                <c:pt idx="139">
                  <c:v>42856</c:v>
                </c:pt>
                <c:pt idx="140">
                  <c:v>42887</c:v>
                </c:pt>
                <c:pt idx="141">
                  <c:v>42917</c:v>
                </c:pt>
                <c:pt idx="142">
                  <c:v>42948</c:v>
                </c:pt>
                <c:pt idx="143">
                  <c:v>42979</c:v>
                </c:pt>
                <c:pt idx="144">
                  <c:v>43009</c:v>
                </c:pt>
                <c:pt idx="145">
                  <c:v>43040</c:v>
                </c:pt>
                <c:pt idx="146">
                  <c:v>43070</c:v>
                </c:pt>
                <c:pt idx="147">
                  <c:v>43101</c:v>
                </c:pt>
                <c:pt idx="148">
                  <c:v>43132</c:v>
                </c:pt>
                <c:pt idx="149">
                  <c:v>43160</c:v>
                </c:pt>
                <c:pt idx="150">
                  <c:v>43191</c:v>
                </c:pt>
                <c:pt idx="151">
                  <c:v>43221</c:v>
                </c:pt>
                <c:pt idx="152">
                  <c:v>43252</c:v>
                </c:pt>
                <c:pt idx="153">
                  <c:v>43282</c:v>
                </c:pt>
                <c:pt idx="154">
                  <c:v>43313</c:v>
                </c:pt>
                <c:pt idx="155">
                  <c:v>43344</c:v>
                </c:pt>
                <c:pt idx="156">
                  <c:v>43374</c:v>
                </c:pt>
                <c:pt idx="157">
                  <c:v>43405</c:v>
                </c:pt>
                <c:pt idx="158">
                  <c:v>43435</c:v>
                </c:pt>
                <c:pt idx="159">
                  <c:v>43466</c:v>
                </c:pt>
                <c:pt idx="160">
                  <c:v>43497</c:v>
                </c:pt>
                <c:pt idx="161">
                  <c:v>43525</c:v>
                </c:pt>
                <c:pt idx="162">
                  <c:v>43556</c:v>
                </c:pt>
                <c:pt idx="163">
                  <c:v>43586</c:v>
                </c:pt>
                <c:pt idx="164">
                  <c:v>43617</c:v>
                </c:pt>
                <c:pt idx="165">
                  <c:v>43647</c:v>
                </c:pt>
                <c:pt idx="166">
                  <c:v>43678</c:v>
                </c:pt>
                <c:pt idx="167">
                  <c:v>43709</c:v>
                </c:pt>
                <c:pt idx="168">
                  <c:v>43739</c:v>
                </c:pt>
                <c:pt idx="169">
                  <c:v>43770</c:v>
                </c:pt>
                <c:pt idx="170">
                  <c:v>43800</c:v>
                </c:pt>
                <c:pt idx="171">
                  <c:v>43831</c:v>
                </c:pt>
                <c:pt idx="172">
                  <c:v>43862</c:v>
                </c:pt>
                <c:pt idx="173">
                  <c:v>43891</c:v>
                </c:pt>
                <c:pt idx="174">
                  <c:v>43922</c:v>
                </c:pt>
                <c:pt idx="175">
                  <c:v>43952</c:v>
                </c:pt>
                <c:pt idx="176">
                  <c:v>43983</c:v>
                </c:pt>
                <c:pt idx="177">
                  <c:v>44013</c:v>
                </c:pt>
                <c:pt idx="178">
                  <c:v>44044</c:v>
                </c:pt>
                <c:pt idx="179">
                  <c:v>44075</c:v>
                </c:pt>
                <c:pt idx="180">
                  <c:v>44105</c:v>
                </c:pt>
                <c:pt idx="181">
                  <c:v>44136</c:v>
                </c:pt>
                <c:pt idx="182">
                  <c:v>44166</c:v>
                </c:pt>
                <c:pt idx="183">
                  <c:v>44197</c:v>
                </c:pt>
                <c:pt idx="184">
                  <c:v>44228</c:v>
                </c:pt>
                <c:pt idx="185">
                  <c:v>44256</c:v>
                </c:pt>
                <c:pt idx="186">
                  <c:v>44287</c:v>
                </c:pt>
                <c:pt idx="187">
                  <c:v>44317</c:v>
                </c:pt>
                <c:pt idx="188">
                  <c:v>44348</c:v>
                </c:pt>
                <c:pt idx="189">
                  <c:v>44378</c:v>
                </c:pt>
                <c:pt idx="190">
                  <c:v>44409</c:v>
                </c:pt>
                <c:pt idx="191">
                  <c:v>44440</c:v>
                </c:pt>
                <c:pt idx="192">
                  <c:v>44470</c:v>
                </c:pt>
                <c:pt idx="193">
                  <c:v>44501</c:v>
                </c:pt>
                <c:pt idx="194">
                  <c:v>44531</c:v>
                </c:pt>
                <c:pt idx="195">
                  <c:v>44562</c:v>
                </c:pt>
                <c:pt idx="196">
                  <c:v>44593</c:v>
                </c:pt>
                <c:pt idx="197">
                  <c:v>44621</c:v>
                </c:pt>
                <c:pt idx="198">
                  <c:v>44652</c:v>
                </c:pt>
                <c:pt idx="199">
                  <c:v>44682</c:v>
                </c:pt>
                <c:pt idx="200">
                  <c:v>44713</c:v>
                </c:pt>
              </c:numCache>
            </c:numRef>
          </c:cat>
          <c:val>
            <c:numRef>
              <c:f>'Calcs Res R1 Rates'!$C$67:$HS$67</c:f>
              <c:numCache>
                <c:formatCode>General</c:formatCode>
                <c:ptCount val="225"/>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pt idx="121">
                  <c:v>-5</c:v>
                </c:pt>
                <c:pt idx="122" formatCode="&quot;$&quot;#,##0.00">
                  <c:v>-5</c:v>
                </c:pt>
                <c:pt idx="123" formatCode="&quot;$&quot;#,##0.00">
                  <c:v>-5</c:v>
                </c:pt>
                <c:pt idx="124" formatCode="&quot;$&quot;#,##0.00">
                  <c:v>-5</c:v>
                </c:pt>
                <c:pt idx="125" formatCode="&quot;$&quot;#,##0.00">
                  <c:v>-5</c:v>
                </c:pt>
                <c:pt idx="126" formatCode="&quot;$&quot;#,##0.00">
                  <c:v>0.55000000000000004</c:v>
                </c:pt>
                <c:pt idx="127" formatCode="&quot;$&quot;#,##0.00">
                  <c:v>0.55000000000000004</c:v>
                </c:pt>
                <c:pt idx="128" formatCode="&quot;$&quot;#,##0.00">
                  <c:v>0.55000000000000004</c:v>
                </c:pt>
                <c:pt idx="129" formatCode="&quot;$&quot;#,##0.00">
                  <c:v>0.85</c:v>
                </c:pt>
                <c:pt idx="130" formatCode="&quot;$&quot;#,##0.00">
                  <c:v>0.85</c:v>
                </c:pt>
                <c:pt idx="131" formatCode="&quot;$&quot;#,##0.00">
                  <c:v>0.85</c:v>
                </c:pt>
                <c:pt idx="132" formatCode="&quot;$&quot;#,##0.00">
                  <c:v>0.85</c:v>
                </c:pt>
                <c:pt idx="133" formatCode="&quot;$&quot;#,##0.00">
                  <c:v>0.85</c:v>
                </c:pt>
                <c:pt idx="134" formatCode="&quot;$&quot;#,##0.00">
                  <c:v>0.85</c:v>
                </c:pt>
                <c:pt idx="135" formatCode="&quot;$&quot;#,##0.00">
                  <c:v>0.85</c:v>
                </c:pt>
                <c:pt idx="136" formatCode="&quot;$&quot;#,##0.00">
                  <c:v>0.85</c:v>
                </c:pt>
                <c:pt idx="137" formatCode="&quot;$&quot;#,##0.00">
                  <c:v>0.85</c:v>
                </c:pt>
                <c:pt idx="138" formatCode="&quot;$&quot;#,##0.00">
                  <c:v>0.85</c:v>
                </c:pt>
                <c:pt idx="139" formatCode="&quot;$&quot;#,##0.00">
                  <c:v>0.85</c:v>
                </c:pt>
                <c:pt idx="140" formatCode="&quot;$&quot;#,##0.00">
                  <c:v>0.85</c:v>
                </c:pt>
                <c:pt idx="141" formatCode="&quot;$&quot;#,##0.00">
                  <c:v>1.3</c:v>
                </c:pt>
                <c:pt idx="142" formatCode="&quot;$&quot;#,##0.00">
                  <c:v>1.3</c:v>
                </c:pt>
                <c:pt idx="143" formatCode="&quot;$&quot;#,##0.00">
                  <c:v>1.3</c:v>
                </c:pt>
                <c:pt idx="144" formatCode="&quot;$&quot;#,##0.00">
                  <c:v>1.3</c:v>
                </c:pt>
                <c:pt idx="145" formatCode="&quot;$&quot;#,##0.00">
                  <c:v>1.3</c:v>
                </c:pt>
                <c:pt idx="146" formatCode="&quot;$&quot;#,##0.00">
                  <c:v>1.3</c:v>
                </c:pt>
                <c:pt idx="147" formatCode="&quot;$&quot;#,##0.00">
                  <c:v>1.3</c:v>
                </c:pt>
                <c:pt idx="148" formatCode="&quot;$&quot;#,##0.00">
                  <c:v>1.3</c:v>
                </c:pt>
                <c:pt idx="149" formatCode="&quot;$&quot;#,##0.00">
                  <c:v>1.3</c:v>
                </c:pt>
                <c:pt idx="150" formatCode="&quot;$&quot;#,##0.00">
                  <c:v>1.3</c:v>
                </c:pt>
                <c:pt idx="151" formatCode="&quot;$&quot;#,##0.00">
                  <c:v>1.3</c:v>
                </c:pt>
                <c:pt idx="152" formatCode="&quot;$&quot;#,##0.00">
                  <c:v>1.3</c:v>
                </c:pt>
                <c:pt idx="153" formatCode="&quot;$&quot;#,##0.00">
                  <c:v>1.75</c:v>
                </c:pt>
                <c:pt idx="154" formatCode="&quot;$&quot;#,##0.00">
                  <c:v>1.75</c:v>
                </c:pt>
                <c:pt idx="155" formatCode="&quot;$&quot;#,##0.00">
                  <c:v>1.75</c:v>
                </c:pt>
                <c:pt idx="156" formatCode="&quot;$&quot;#,##0.00">
                  <c:v>1.75</c:v>
                </c:pt>
                <c:pt idx="157" formatCode="&quot;$&quot;#,##0.00">
                  <c:v>1.75</c:v>
                </c:pt>
                <c:pt idx="158" formatCode="&quot;$&quot;#,##0.00">
                  <c:v>1.75</c:v>
                </c:pt>
                <c:pt idx="159" formatCode="&quot;$&quot;#,##0.00">
                  <c:v>1.75</c:v>
                </c:pt>
                <c:pt idx="160" formatCode="&quot;$&quot;#,##0.00">
                  <c:v>1.75</c:v>
                </c:pt>
                <c:pt idx="161" formatCode="&quot;$&quot;#,##0.00">
                  <c:v>1.75</c:v>
                </c:pt>
                <c:pt idx="162" formatCode="&quot;$&quot;#,##0.00">
                  <c:v>1.75</c:v>
                </c:pt>
                <c:pt idx="163" formatCode="&quot;$&quot;#,##0.00">
                  <c:v>1.75</c:v>
                </c:pt>
                <c:pt idx="164" formatCode="&quot;$&quot;#,##0.00">
                  <c:v>1.75</c:v>
                </c:pt>
                <c:pt idx="165" formatCode="&quot;$&quot;#,##0.00">
                  <c:v>2.2999999999999998</c:v>
                </c:pt>
                <c:pt idx="166" formatCode="&quot;$&quot;#,##0.00">
                  <c:v>2.2999999999999998</c:v>
                </c:pt>
                <c:pt idx="167" formatCode="&quot;$&quot;#,##0.00">
                  <c:v>2.2999999999999998</c:v>
                </c:pt>
                <c:pt idx="168" formatCode="&quot;$&quot;#,##0.00">
                  <c:v>2.2999999999999998</c:v>
                </c:pt>
                <c:pt idx="169" formatCode="&quot;$&quot;#,##0.00">
                  <c:v>2.2999999999999998</c:v>
                </c:pt>
                <c:pt idx="170" formatCode="&quot;$&quot;#,##0.00">
                  <c:v>2.2999999999999998</c:v>
                </c:pt>
                <c:pt idx="171" formatCode="&quot;$&quot;#,##0.00">
                  <c:v>2.2999999999999998</c:v>
                </c:pt>
                <c:pt idx="172" formatCode="&quot;$&quot;#,##0.00">
                  <c:v>2.2999999999999998</c:v>
                </c:pt>
                <c:pt idx="173" formatCode="&quot;$&quot;#,##0.00">
                  <c:v>2.2999999999999998</c:v>
                </c:pt>
                <c:pt idx="174" formatCode="&quot;$&quot;#,##0.00">
                  <c:v>2.2999999999999998</c:v>
                </c:pt>
                <c:pt idx="175" formatCode="&quot;$&quot;#,##0.00">
                  <c:v>2.2999999999999998</c:v>
                </c:pt>
                <c:pt idx="176" formatCode="&quot;$&quot;#,##0.00">
                  <c:v>2.2999999999999998</c:v>
                </c:pt>
                <c:pt idx="177" formatCode="&quot;$&quot;#,##0.00">
                  <c:v>2.2999999999999998</c:v>
                </c:pt>
                <c:pt idx="178" formatCode="&quot;$&quot;#,##0.00">
                  <c:v>2.2999999999999998</c:v>
                </c:pt>
                <c:pt idx="179" formatCode="&quot;$&quot;#,##0.00">
                  <c:v>2.2999999999999998</c:v>
                </c:pt>
                <c:pt idx="180" formatCode="&quot;$&quot;#,##0.00">
                  <c:v>2.2999999999999998</c:v>
                </c:pt>
                <c:pt idx="181" formatCode="&quot;$&quot;#,##0.00">
                  <c:v>2.2999999999999998</c:v>
                </c:pt>
                <c:pt idx="182" formatCode="&quot;$&quot;#,##0.00">
                  <c:v>2.2999999999999998</c:v>
                </c:pt>
                <c:pt idx="183" formatCode="&quot;$&quot;#,##0.00">
                  <c:v>2.2999999999999998</c:v>
                </c:pt>
                <c:pt idx="184" formatCode="&quot;$&quot;#,##0.00">
                  <c:v>2.2999999999999998</c:v>
                </c:pt>
                <c:pt idx="185" formatCode="&quot;$&quot;#,##0.00">
                  <c:v>2.2999999999999998</c:v>
                </c:pt>
                <c:pt idx="186" formatCode="&quot;$&quot;#,##0.00">
                  <c:v>2.2999999999999998</c:v>
                </c:pt>
                <c:pt idx="187" formatCode="&quot;$&quot;#,##0.00">
                  <c:v>2.2999999999999998</c:v>
                </c:pt>
                <c:pt idx="188" formatCode="&quot;$&quot;#,##0.00">
                  <c:v>2.2999999999999998</c:v>
                </c:pt>
                <c:pt idx="189" formatCode="&quot;$&quot;#,##0.00">
                  <c:v>2.2999999999999998</c:v>
                </c:pt>
                <c:pt idx="190" formatCode="&quot;$&quot;#,##0.00">
                  <c:v>2.2999999999999998</c:v>
                </c:pt>
                <c:pt idx="191" formatCode="&quot;$&quot;#,##0.00">
                  <c:v>2.2999999999999998</c:v>
                </c:pt>
                <c:pt idx="192" formatCode="&quot;$&quot;#,##0.00">
                  <c:v>2.2999999999999998</c:v>
                </c:pt>
                <c:pt idx="193" formatCode="&quot;$&quot;#,##0.00">
                  <c:v>2.2999999999999998</c:v>
                </c:pt>
                <c:pt idx="194" formatCode="&quot;$&quot;#,##0.00">
                  <c:v>2.2999999999999998</c:v>
                </c:pt>
                <c:pt idx="195" formatCode="&quot;$&quot;#,##0.00">
                  <c:v>2.2999999999999998</c:v>
                </c:pt>
                <c:pt idx="196" formatCode="&quot;$&quot;#,##0.00">
                  <c:v>2.2999999999999998</c:v>
                </c:pt>
                <c:pt idx="197" formatCode="&quot;$&quot;#,##0.00">
                  <c:v>2.2999999999999998</c:v>
                </c:pt>
                <c:pt idx="198" formatCode="&quot;$&quot;#,##0.00">
                  <c:v>2.2999999999999998</c:v>
                </c:pt>
                <c:pt idx="199" formatCode="&quot;$&quot;#,##0.00">
                  <c:v>2.2999999999999998</c:v>
                </c:pt>
                <c:pt idx="200" formatCode="&quot;$&quot;#,##0.00">
                  <c:v>2.2999999999999998</c:v>
                </c:pt>
                <c:pt idx="201" formatCode="&quot;$&quot;#,##0.00">
                  <c:v>2.2999999999999998</c:v>
                </c:pt>
                <c:pt idx="202" formatCode="&quot;$&quot;#,##0.00">
                  <c:v>2.2999999999999998</c:v>
                </c:pt>
                <c:pt idx="203" formatCode="&quot;$&quot;#,##0.00">
                  <c:v>2.2999999999999998</c:v>
                </c:pt>
                <c:pt idx="204" formatCode="&quot;$&quot;#,##0.00">
                  <c:v>2.2999999999999998</c:v>
                </c:pt>
                <c:pt idx="205" formatCode="&quot;$&quot;#,##0.00">
                  <c:v>2.2999999999999998</c:v>
                </c:pt>
                <c:pt idx="206" formatCode="&quot;$&quot;#,##0.00">
                  <c:v>2.2999999999999998</c:v>
                </c:pt>
                <c:pt idx="207" formatCode="&quot;$&quot;#,##0.00">
                  <c:v>2.2999999999999998</c:v>
                </c:pt>
                <c:pt idx="208" formatCode="&quot;$&quot;#,##0.00">
                  <c:v>2.2999999999999998</c:v>
                </c:pt>
                <c:pt idx="209" formatCode="&quot;$&quot;#,##0.00">
                  <c:v>2.2999999999999998</c:v>
                </c:pt>
                <c:pt idx="210" formatCode="&quot;$&quot;#,##0.00">
                  <c:v>2.2999999999999998</c:v>
                </c:pt>
                <c:pt idx="211" formatCode="&quot;$&quot;#,##0.00">
                  <c:v>2.2999999999999998</c:v>
                </c:pt>
                <c:pt idx="212" formatCode="&quot;$&quot;#,##0.00">
                  <c:v>2.2999999999999998</c:v>
                </c:pt>
                <c:pt idx="213" formatCode="&quot;$&quot;#,##0.00">
                  <c:v>2.2999999999999998</c:v>
                </c:pt>
                <c:pt idx="214" formatCode="&quot;$&quot;#,##0.00">
                  <c:v>2.2999999999999998</c:v>
                </c:pt>
                <c:pt idx="215" formatCode="&quot;$&quot;#,##0.00">
                  <c:v>2.2999999999999998</c:v>
                </c:pt>
                <c:pt idx="216" formatCode="&quot;$&quot;#,##0.00">
                  <c:v>2.2999999999999998</c:v>
                </c:pt>
                <c:pt idx="217" formatCode="&quot;$&quot;#,##0.00">
                  <c:v>2.2999999999999998</c:v>
                </c:pt>
                <c:pt idx="218" formatCode="&quot;$&quot;#,##0.00">
                  <c:v>2.2999999999999998</c:v>
                </c:pt>
                <c:pt idx="219" formatCode="&quot;$&quot;#,##0.00">
                  <c:v>2.2999999999999998</c:v>
                </c:pt>
                <c:pt idx="220" formatCode="&quot;$&quot;#,##0.00">
                  <c:v>2.2999999999999998</c:v>
                </c:pt>
                <c:pt idx="221" formatCode="&quot;$&quot;#,##0.00">
                  <c:v>2.2999999999999998</c:v>
                </c:pt>
                <c:pt idx="222" formatCode="&quot;$&quot;#,##0.00">
                  <c:v>2.2999999999999998</c:v>
                </c:pt>
                <c:pt idx="223" formatCode="&quot;$&quot;#,##0.00">
                  <c:v>2.2999999999999998</c:v>
                </c:pt>
                <c:pt idx="224" formatCode="&quot;$&quot;#,##0.00">
                  <c:v>2.2999999999999998</c:v>
                </c:pt>
              </c:numCache>
            </c:numRef>
          </c:val>
          <c:smooth val="0"/>
          <c:extLst>
            <c:ext xmlns:c16="http://schemas.microsoft.com/office/drawing/2014/chart" uri="{C3380CC4-5D6E-409C-BE32-E72D297353CC}">
              <c16:uniqueId val="{00000003-B04B-4FF3-B3DB-B5CE113B5A5B}"/>
            </c:ext>
          </c:extLst>
        </c:ser>
        <c:ser>
          <c:idx val="5"/>
          <c:order val="4"/>
          <c:tx>
            <c:strRef>
              <c:f>'Calcs Res R1 Rates'!$B$68</c:f>
              <c:strCache>
                <c:ptCount val="1"/>
                <c:pt idx="0">
                  <c:v>Access Charge Tier 2</c:v>
                </c:pt>
              </c:strCache>
            </c:strRef>
          </c:tx>
          <c:spPr>
            <a:ln w="25400">
              <a:solidFill>
                <a:schemeClr val="tx1"/>
              </a:solidFill>
              <a:prstDash val="sysDash"/>
            </a:ln>
          </c:spPr>
          <c:marker>
            <c:symbol val="none"/>
          </c:marker>
          <c:cat>
            <c:numRef>
              <c:f>'Calcs Res R1 Rates'!$C$5:$GU$5</c:f>
              <c:numCache>
                <c:formatCode>[$-409]mmm\-yy;@</c:formatCode>
                <c:ptCount val="201"/>
                <c:pt idx="0">
                  <c:v>38626</c:v>
                </c:pt>
                <c:pt idx="1">
                  <c:v>38657</c:v>
                </c:pt>
                <c:pt idx="2">
                  <c:v>38687</c:v>
                </c:pt>
                <c:pt idx="3">
                  <c:v>38718</c:v>
                </c:pt>
                <c:pt idx="4">
                  <c:v>38749</c:v>
                </c:pt>
                <c:pt idx="5">
                  <c:v>38777</c:v>
                </c:pt>
                <c:pt idx="6">
                  <c:v>38808</c:v>
                </c:pt>
                <c:pt idx="7">
                  <c:v>38838</c:v>
                </c:pt>
                <c:pt idx="8">
                  <c:v>38869</c:v>
                </c:pt>
                <c:pt idx="9">
                  <c:v>38899</c:v>
                </c:pt>
                <c:pt idx="10">
                  <c:v>38930</c:v>
                </c:pt>
                <c:pt idx="11">
                  <c:v>38961</c:v>
                </c:pt>
                <c:pt idx="12">
                  <c:v>38991</c:v>
                </c:pt>
                <c:pt idx="13">
                  <c:v>39022</c:v>
                </c:pt>
                <c:pt idx="14">
                  <c:v>39052</c:v>
                </c:pt>
                <c:pt idx="15">
                  <c:v>39083</c:v>
                </c:pt>
                <c:pt idx="16">
                  <c:v>39114</c:v>
                </c:pt>
                <c:pt idx="17">
                  <c:v>39142</c:v>
                </c:pt>
                <c:pt idx="18">
                  <c:v>39173</c:v>
                </c:pt>
                <c:pt idx="19">
                  <c:v>39203</c:v>
                </c:pt>
                <c:pt idx="20">
                  <c:v>39234</c:v>
                </c:pt>
                <c:pt idx="21">
                  <c:v>39264</c:v>
                </c:pt>
                <c:pt idx="22">
                  <c:v>39295</c:v>
                </c:pt>
                <c:pt idx="23">
                  <c:v>39326</c:v>
                </c:pt>
                <c:pt idx="24">
                  <c:v>39356</c:v>
                </c:pt>
                <c:pt idx="25">
                  <c:v>39387</c:v>
                </c:pt>
                <c:pt idx="26">
                  <c:v>39417</c:v>
                </c:pt>
                <c:pt idx="27">
                  <c:v>39448</c:v>
                </c:pt>
                <c:pt idx="28">
                  <c:v>39479</c:v>
                </c:pt>
                <c:pt idx="29">
                  <c:v>39508</c:v>
                </c:pt>
                <c:pt idx="30">
                  <c:v>39539</c:v>
                </c:pt>
                <c:pt idx="31">
                  <c:v>39569</c:v>
                </c:pt>
                <c:pt idx="32">
                  <c:v>39600</c:v>
                </c:pt>
                <c:pt idx="33">
                  <c:v>39630</c:v>
                </c:pt>
                <c:pt idx="34">
                  <c:v>39661</c:v>
                </c:pt>
                <c:pt idx="35">
                  <c:v>39692</c:v>
                </c:pt>
                <c:pt idx="36">
                  <c:v>39722</c:v>
                </c:pt>
                <c:pt idx="37">
                  <c:v>39753</c:v>
                </c:pt>
                <c:pt idx="38">
                  <c:v>39783</c:v>
                </c:pt>
                <c:pt idx="39">
                  <c:v>39814</c:v>
                </c:pt>
                <c:pt idx="40">
                  <c:v>39845</c:v>
                </c:pt>
                <c:pt idx="41">
                  <c:v>39873</c:v>
                </c:pt>
                <c:pt idx="42">
                  <c:v>39904</c:v>
                </c:pt>
                <c:pt idx="43">
                  <c:v>39934</c:v>
                </c:pt>
                <c:pt idx="44">
                  <c:v>39965</c:v>
                </c:pt>
                <c:pt idx="45">
                  <c:v>39995</c:v>
                </c:pt>
                <c:pt idx="46">
                  <c:v>40026</c:v>
                </c:pt>
                <c:pt idx="47">
                  <c:v>40057</c:v>
                </c:pt>
                <c:pt idx="48">
                  <c:v>40087</c:v>
                </c:pt>
                <c:pt idx="49">
                  <c:v>40118</c:v>
                </c:pt>
                <c:pt idx="50">
                  <c:v>40148</c:v>
                </c:pt>
                <c:pt idx="51">
                  <c:v>40179</c:v>
                </c:pt>
                <c:pt idx="52">
                  <c:v>40210</c:v>
                </c:pt>
                <c:pt idx="53">
                  <c:v>40238</c:v>
                </c:pt>
                <c:pt idx="54">
                  <c:v>40269</c:v>
                </c:pt>
                <c:pt idx="55">
                  <c:v>40299</c:v>
                </c:pt>
                <c:pt idx="56">
                  <c:v>40330</c:v>
                </c:pt>
                <c:pt idx="57">
                  <c:v>40360</c:v>
                </c:pt>
                <c:pt idx="58">
                  <c:v>40391</c:v>
                </c:pt>
                <c:pt idx="59">
                  <c:v>40422</c:v>
                </c:pt>
                <c:pt idx="60">
                  <c:v>40452</c:v>
                </c:pt>
                <c:pt idx="61">
                  <c:v>40483</c:v>
                </c:pt>
                <c:pt idx="62">
                  <c:v>40513</c:v>
                </c:pt>
                <c:pt idx="63">
                  <c:v>40544</c:v>
                </c:pt>
                <c:pt idx="64">
                  <c:v>40575</c:v>
                </c:pt>
                <c:pt idx="65">
                  <c:v>40603</c:v>
                </c:pt>
                <c:pt idx="66">
                  <c:v>40634</c:v>
                </c:pt>
                <c:pt idx="67">
                  <c:v>40664</c:v>
                </c:pt>
                <c:pt idx="68">
                  <c:v>40695</c:v>
                </c:pt>
                <c:pt idx="69">
                  <c:v>40725</c:v>
                </c:pt>
                <c:pt idx="70">
                  <c:v>40756</c:v>
                </c:pt>
                <c:pt idx="71">
                  <c:v>40787</c:v>
                </c:pt>
                <c:pt idx="72">
                  <c:v>40817</c:v>
                </c:pt>
                <c:pt idx="73">
                  <c:v>40848</c:v>
                </c:pt>
                <c:pt idx="74">
                  <c:v>40878</c:v>
                </c:pt>
                <c:pt idx="75">
                  <c:v>40909</c:v>
                </c:pt>
                <c:pt idx="76">
                  <c:v>40940</c:v>
                </c:pt>
                <c:pt idx="77">
                  <c:v>40969</c:v>
                </c:pt>
                <c:pt idx="78">
                  <c:v>41000</c:v>
                </c:pt>
                <c:pt idx="79">
                  <c:v>41030</c:v>
                </c:pt>
                <c:pt idx="80">
                  <c:v>41061</c:v>
                </c:pt>
                <c:pt idx="81">
                  <c:v>41091</c:v>
                </c:pt>
                <c:pt idx="82">
                  <c:v>41122</c:v>
                </c:pt>
                <c:pt idx="83">
                  <c:v>41153</c:v>
                </c:pt>
                <c:pt idx="84">
                  <c:v>41183</c:v>
                </c:pt>
                <c:pt idx="85">
                  <c:v>41224</c:v>
                </c:pt>
                <c:pt idx="86">
                  <c:v>41244</c:v>
                </c:pt>
                <c:pt idx="87">
                  <c:v>41275</c:v>
                </c:pt>
                <c:pt idx="88">
                  <c:v>41306</c:v>
                </c:pt>
                <c:pt idx="89">
                  <c:v>41334</c:v>
                </c:pt>
                <c:pt idx="90">
                  <c:v>41365</c:v>
                </c:pt>
                <c:pt idx="91">
                  <c:v>41395</c:v>
                </c:pt>
                <c:pt idx="92">
                  <c:v>41426</c:v>
                </c:pt>
                <c:pt idx="93">
                  <c:v>41456</c:v>
                </c:pt>
                <c:pt idx="94">
                  <c:v>41487</c:v>
                </c:pt>
                <c:pt idx="95">
                  <c:v>41518</c:v>
                </c:pt>
                <c:pt idx="96">
                  <c:v>41548</c:v>
                </c:pt>
                <c:pt idx="97">
                  <c:v>41579</c:v>
                </c:pt>
                <c:pt idx="98">
                  <c:v>41609</c:v>
                </c:pt>
                <c:pt idx="99">
                  <c:v>41640</c:v>
                </c:pt>
                <c:pt idx="100">
                  <c:v>41671</c:v>
                </c:pt>
                <c:pt idx="101">
                  <c:v>41699</c:v>
                </c:pt>
                <c:pt idx="102">
                  <c:v>41730</c:v>
                </c:pt>
                <c:pt idx="103">
                  <c:v>41760</c:v>
                </c:pt>
                <c:pt idx="104">
                  <c:v>41791</c:v>
                </c:pt>
                <c:pt idx="105">
                  <c:v>41821</c:v>
                </c:pt>
                <c:pt idx="106">
                  <c:v>41852</c:v>
                </c:pt>
                <c:pt idx="107">
                  <c:v>41883</c:v>
                </c:pt>
                <c:pt idx="108">
                  <c:v>41913</c:v>
                </c:pt>
                <c:pt idx="109">
                  <c:v>41944</c:v>
                </c:pt>
                <c:pt idx="110">
                  <c:v>41974</c:v>
                </c:pt>
                <c:pt idx="111">
                  <c:v>42005</c:v>
                </c:pt>
                <c:pt idx="112">
                  <c:v>42036</c:v>
                </c:pt>
                <c:pt idx="113">
                  <c:v>42064</c:v>
                </c:pt>
                <c:pt idx="114">
                  <c:v>42095</c:v>
                </c:pt>
                <c:pt idx="115">
                  <c:v>42125</c:v>
                </c:pt>
                <c:pt idx="116">
                  <c:v>42156</c:v>
                </c:pt>
                <c:pt idx="117">
                  <c:v>42186</c:v>
                </c:pt>
                <c:pt idx="118">
                  <c:v>42217</c:v>
                </c:pt>
                <c:pt idx="119">
                  <c:v>42248</c:v>
                </c:pt>
                <c:pt idx="120">
                  <c:v>42278</c:v>
                </c:pt>
                <c:pt idx="121">
                  <c:v>42309</c:v>
                </c:pt>
                <c:pt idx="122">
                  <c:v>42339</c:v>
                </c:pt>
                <c:pt idx="123">
                  <c:v>42370</c:v>
                </c:pt>
                <c:pt idx="124">
                  <c:v>42401</c:v>
                </c:pt>
                <c:pt idx="125">
                  <c:v>42430</c:v>
                </c:pt>
                <c:pt idx="126">
                  <c:v>42461</c:v>
                </c:pt>
                <c:pt idx="127">
                  <c:v>42491</c:v>
                </c:pt>
                <c:pt idx="128">
                  <c:v>42522</c:v>
                </c:pt>
                <c:pt idx="129">
                  <c:v>42552</c:v>
                </c:pt>
                <c:pt idx="130">
                  <c:v>42583</c:v>
                </c:pt>
                <c:pt idx="131">
                  <c:v>42614</c:v>
                </c:pt>
                <c:pt idx="132">
                  <c:v>42644</c:v>
                </c:pt>
                <c:pt idx="133">
                  <c:v>42675</c:v>
                </c:pt>
                <c:pt idx="134">
                  <c:v>42705</c:v>
                </c:pt>
                <c:pt idx="135">
                  <c:v>42736</c:v>
                </c:pt>
                <c:pt idx="136">
                  <c:v>42767</c:v>
                </c:pt>
                <c:pt idx="137">
                  <c:v>42795</c:v>
                </c:pt>
                <c:pt idx="138">
                  <c:v>42826</c:v>
                </c:pt>
                <c:pt idx="139">
                  <c:v>42856</c:v>
                </c:pt>
                <c:pt idx="140">
                  <c:v>42887</c:v>
                </c:pt>
                <c:pt idx="141">
                  <c:v>42917</c:v>
                </c:pt>
                <c:pt idx="142">
                  <c:v>42948</c:v>
                </c:pt>
                <c:pt idx="143">
                  <c:v>42979</c:v>
                </c:pt>
                <c:pt idx="144">
                  <c:v>43009</c:v>
                </c:pt>
                <c:pt idx="145">
                  <c:v>43040</c:v>
                </c:pt>
                <c:pt idx="146">
                  <c:v>43070</c:v>
                </c:pt>
                <c:pt idx="147">
                  <c:v>43101</c:v>
                </c:pt>
                <c:pt idx="148">
                  <c:v>43132</c:v>
                </c:pt>
                <c:pt idx="149">
                  <c:v>43160</c:v>
                </c:pt>
                <c:pt idx="150">
                  <c:v>43191</c:v>
                </c:pt>
                <c:pt idx="151">
                  <c:v>43221</c:v>
                </c:pt>
                <c:pt idx="152">
                  <c:v>43252</c:v>
                </c:pt>
                <c:pt idx="153">
                  <c:v>43282</c:v>
                </c:pt>
                <c:pt idx="154">
                  <c:v>43313</c:v>
                </c:pt>
                <c:pt idx="155">
                  <c:v>43344</c:v>
                </c:pt>
                <c:pt idx="156">
                  <c:v>43374</c:v>
                </c:pt>
                <c:pt idx="157">
                  <c:v>43405</c:v>
                </c:pt>
                <c:pt idx="158">
                  <c:v>43435</c:v>
                </c:pt>
                <c:pt idx="159">
                  <c:v>43466</c:v>
                </c:pt>
                <c:pt idx="160">
                  <c:v>43497</c:v>
                </c:pt>
                <c:pt idx="161">
                  <c:v>43525</c:v>
                </c:pt>
                <c:pt idx="162">
                  <c:v>43556</c:v>
                </c:pt>
                <c:pt idx="163">
                  <c:v>43586</c:v>
                </c:pt>
                <c:pt idx="164">
                  <c:v>43617</c:v>
                </c:pt>
                <c:pt idx="165">
                  <c:v>43647</c:v>
                </c:pt>
                <c:pt idx="166">
                  <c:v>43678</c:v>
                </c:pt>
                <c:pt idx="167">
                  <c:v>43709</c:v>
                </c:pt>
                <c:pt idx="168">
                  <c:v>43739</c:v>
                </c:pt>
                <c:pt idx="169">
                  <c:v>43770</c:v>
                </c:pt>
                <c:pt idx="170">
                  <c:v>43800</c:v>
                </c:pt>
                <c:pt idx="171">
                  <c:v>43831</c:v>
                </c:pt>
                <c:pt idx="172">
                  <c:v>43862</c:v>
                </c:pt>
                <c:pt idx="173">
                  <c:v>43891</c:v>
                </c:pt>
                <c:pt idx="174">
                  <c:v>43922</c:v>
                </c:pt>
                <c:pt idx="175">
                  <c:v>43952</c:v>
                </c:pt>
                <c:pt idx="176">
                  <c:v>43983</c:v>
                </c:pt>
                <c:pt idx="177">
                  <c:v>44013</c:v>
                </c:pt>
                <c:pt idx="178">
                  <c:v>44044</c:v>
                </c:pt>
                <c:pt idx="179">
                  <c:v>44075</c:v>
                </c:pt>
                <c:pt idx="180">
                  <c:v>44105</c:v>
                </c:pt>
                <c:pt idx="181">
                  <c:v>44136</c:v>
                </c:pt>
                <c:pt idx="182">
                  <c:v>44166</c:v>
                </c:pt>
                <c:pt idx="183">
                  <c:v>44197</c:v>
                </c:pt>
                <c:pt idx="184">
                  <c:v>44228</c:v>
                </c:pt>
                <c:pt idx="185">
                  <c:v>44256</c:v>
                </c:pt>
                <c:pt idx="186">
                  <c:v>44287</c:v>
                </c:pt>
                <c:pt idx="187">
                  <c:v>44317</c:v>
                </c:pt>
                <c:pt idx="188">
                  <c:v>44348</c:v>
                </c:pt>
                <c:pt idx="189">
                  <c:v>44378</c:v>
                </c:pt>
                <c:pt idx="190">
                  <c:v>44409</c:v>
                </c:pt>
                <c:pt idx="191">
                  <c:v>44440</c:v>
                </c:pt>
                <c:pt idx="192">
                  <c:v>44470</c:v>
                </c:pt>
                <c:pt idx="193">
                  <c:v>44501</c:v>
                </c:pt>
                <c:pt idx="194">
                  <c:v>44531</c:v>
                </c:pt>
                <c:pt idx="195">
                  <c:v>44562</c:v>
                </c:pt>
                <c:pt idx="196">
                  <c:v>44593</c:v>
                </c:pt>
                <c:pt idx="197">
                  <c:v>44621</c:v>
                </c:pt>
                <c:pt idx="198">
                  <c:v>44652</c:v>
                </c:pt>
                <c:pt idx="199">
                  <c:v>44682</c:v>
                </c:pt>
                <c:pt idx="200">
                  <c:v>44713</c:v>
                </c:pt>
              </c:numCache>
            </c:numRef>
          </c:cat>
          <c:val>
            <c:numRef>
              <c:f>'Calcs Res R1 Rates'!$C$68:$HS$68</c:f>
              <c:numCache>
                <c:formatCode>General</c:formatCode>
                <c:ptCount val="225"/>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pt idx="121">
                  <c:v>-5</c:v>
                </c:pt>
                <c:pt idx="122" formatCode="&quot;$&quot;#,##0.00">
                  <c:v>-5</c:v>
                </c:pt>
                <c:pt idx="123" formatCode="&quot;$&quot;#,##0.00">
                  <c:v>-5</c:v>
                </c:pt>
                <c:pt idx="124" formatCode="&quot;$&quot;#,##0.00">
                  <c:v>-5</c:v>
                </c:pt>
                <c:pt idx="125" formatCode="&quot;$&quot;#,##0.00">
                  <c:v>-5</c:v>
                </c:pt>
                <c:pt idx="126" formatCode="&quot;$&quot;#,##0.00">
                  <c:v>0</c:v>
                </c:pt>
                <c:pt idx="127" formatCode="&quot;$&quot;#,##0.00">
                  <c:v>0</c:v>
                </c:pt>
                <c:pt idx="128" formatCode="&quot;$&quot;#,##0.00">
                  <c:v>1.45</c:v>
                </c:pt>
                <c:pt idx="129" formatCode="&quot;$&quot;#,##0.00">
                  <c:v>2.15</c:v>
                </c:pt>
                <c:pt idx="130" formatCode="&quot;$&quot;#,##0.00">
                  <c:v>2.15</c:v>
                </c:pt>
                <c:pt idx="131" formatCode="&quot;$&quot;#,##0.00">
                  <c:v>2.15</c:v>
                </c:pt>
                <c:pt idx="132" formatCode="&quot;$&quot;#,##0.00">
                  <c:v>2.15</c:v>
                </c:pt>
                <c:pt idx="133" formatCode="&quot;$&quot;#,##0.00">
                  <c:v>2.15</c:v>
                </c:pt>
                <c:pt idx="134" formatCode="&quot;$&quot;#,##0.00">
                  <c:v>2.15</c:v>
                </c:pt>
                <c:pt idx="135" formatCode="&quot;$&quot;#,##0.00">
                  <c:v>2.15</c:v>
                </c:pt>
                <c:pt idx="136" formatCode="&quot;$&quot;#,##0.00">
                  <c:v>2.15</c:v>
                </c:pt>
                <c:pt idx="137" formatCode="&quot;$&quot;#,##0.00">
                  <c:v>2.15</c:v>
                </c:pt>
                <c:pt idx="138" formatCode="&quot;$&quot;#,##0.00">
                  <c:v>2.15</c:v>
                </c:pt>
                <c:pt idx="139" formatCode="&quot;$&quot;#,##0.00">
                  <c:v>2.15</c:v>
                </c:pt>
                <c:pt idx="140" formatCode="&quot;$&quot;#,##0.00">
                  <c:v>2.15</c:v>
                </c:pt>
                <c:pt idx="141" formatCode="&quot;$&quot;#,##0.00">
                  <c:v>3.6000000000000005</c:v>
                </c:pt>
                <c:pt idx="142" formatCode="&quot;$&quot;#,##0.00">
                  <c:v>3.6000000000000005</c:v>
                </c:pt>
                <c:pt idx="143" formatCode="&quot;$&quot;#,##0.00">
                  <c:v>3.6000000000000005</c:v>
                </c:pt>
                <c:pt idx="144" formatCode="&quot;$&quot;#,##0.00">
                  <c:v>3.6000000000000005</c:v>
                </c:pt>
                <c:pt idx="145" formatCode="&quot;$&quot;#,##0.00">
                  <c:v>3.6000000000000005</c:v>
                </c:pt>
                <c:pt idx="146" formatCode="&quot;$&quot;#,##0.00">
                  <c:v>3.6000000000000005</c:v>
                </c:pt>
                <c:pt idx="147" formatCode="&quot;$&quot;#,##0.00">
                  <c:v>3.6000000000000005</c:v>
                </c:pt>
                <c:pt idx="148" formatCode="&quot;$&quot;#,##0.00">
                  <c:v>3.6000000000000005</c:v>
                </c:pt>
                <c:pt idx="149" formatCode="&quot;$&quot;#,##0.00">
                  <c:v>3.6000000000000005</c:v>
                </c:pt>
                <c:pt idx="150" formatCode="&quot;$&quot;#,##0.00">
                  <c:v>3.6000000000000005</c:v>
                </c:pt>
                <c:pt idx="151" formatCode="&quot;$&quot;#,##0.00">
                  <c:v>3.6000000000000005</c:v>
                </c:pt>
                <c:pt idx="152" formatCode="&quot;$&quot;#,##0.00">
                  <c:v>3.6000000000000005</c:v>
                </c:pt>
                <c:pt idx="153" formatCode="&quot;$&quot;#,##0.00">
                  <c:v>4.5</c:v>
                </c:pt>
                <c:pt idx="154" formatCode="&quot;$&quot;#,##0.00">
                  <c:v>4.5</c:v>
                </c:pt>
                <c:pt idx="155" formatCode="&quot;$&quot;#,##0.00">
                  <c:v>4.5</c:v>
                </c:pt>
                <c:pt idx="156" formatCode="&quot;$&quot;#,##0.00">
                  <c:v>4.5</c:v>
                </c:pt>
                <c:pt idx="157" formatCode="&quot;$&quot;#,##0.00">
                  <c:v>4.5</c:v>
                </c:pt>
                <c:pt idx="158" formatCode="&quot;$&quot;#,##0.00">
                  <c:v>4.5</c:v>
                </c:pt>
                <c:pt idx="159" formatCode="&quot;$&quot;#,##0.00">
                  <c:v>4.5</c:v>
                </c:pt>
                <c:pt idx="160" formatCode="&quot;$&quot;#,##0.00">
                  <c:v>4.5</c:v>
                </c:pt>
                <c:pt idx="161" formatCode="&quot;$&quot;#,##0.00">
                  <c:v>4.5</c:v>
                </c:pt>
                <c:pt idx="162" formatCode="&quot;$&quot;#,##0.00">
                  <c:v>4.5</c:v>
                </c:pt>
                <c:pt idx="163" formatCode="&quot;$&quot;#,##0.00">
                  <c:v>4.5</c:v>
                </c:pt>
                <c:pt idx="164" formatCode="&quot;$&quot;#,##0.00">
                  <c:v>4.5</c:v>
                </c:pt>
                <c:pt idx="165" formatCode="&quot;$&quot;#,##0.00">
                  <c:v>5.6000000000000005</c:v>
                </c:pt>
                <c:pt idx="166" formatCode="&quot;$&quot;#,##0.00">
                  <c:v>5.6000000000000005</c:v>
                </c:pt>
                <c:pt idx="167" formatCode="&quot;$&quot;#,##0.00">
                  <c:v>5.6000000000000005</c:v>
                </c:pt>
                <c:pt idx="168" formatCode="&quot;$&quot;#,##0.00">
                  <c:v>5.6000000000000005</c:v>
                </c:pt>
                <c:pt idx="169" formatCode="&quot;$&quot;#,##0.00">
                  <c:v>5.6000000000000005</c:v>
                </c:pt>
                <c:pt idx="170" formatCode="&quot;$&quot;#,##0.00">
                  <c:v>5.6000000000000005</c:v>
                </c:pt>
                <c:pt idx="171" formatCode="&quot;$&quot;#,##0.00">
                  <c:v>5.6000000000000005</c:v>
                </c:pt>
                <c:pt idx="172" formatCode="&quot;$&quot;#,##0.00">
                  <c:v>5.6000000000000005</c:v>
                </c:pt>
                <c:pt idx="173" formatCode="&quot;$&quot;#,##0.00">
                  <c:v>5.6000000000000005</c:v>
                </c:pt>
                <c:pt idx="174" formatCode="&quot;$&quot;#,##0.00">
                  <c:v>5.6000000000000005</c:v>
                </c:pt>
                <c:pt idx="175" formatCode="&quot;$&quot;#,##0.00">
                  <c:v>5.6000000000000005</c:v>
                </c:pt>
                <c:pt idx="176" formatCode="&quot;$&quot;#,##0.00">
                  <c:v>5.6000000000000005</c:v>
                </c:pt>
                <c:pt idx="177" formatCode="&quot;$&quot;#,##0.00">
                  <c:v>5.6000000000000005</c:v>
                </c:pt>
                <c:pt idx="178" formatCode="&quot;$&quot;#,##0.00">
                  <c:v>5.6000000000000005</c:v>
                </c:pt>
                <c:pt idx="179" formatCode="&quot;$&quot;#,##0.00">
                  <c:v>5.6000000000000005</c:v>
                </c:pt>
                <c:pt idx="180" formatCode="&quot;$&quot;#,##0.00">
                  <c:v>5.6000000000000005</c:v>
                </c:pt>
                <c:pt idx="181" formatCode="&quot;$&quot;#,##0.00">
                  <c:v>5.6000000000000005</c:v>
                </c:pt>
                <c:pt idx="182" formatCode="&quot;$&quot;#,##0.00">
                  <c:v>5.6000000000000005</c:v>
                </c:pt>
                <c:pt idx="183" formatCode="&quot;$&quot;#,##0.00">
                  <c:v>5.6000000000000005</c:v>
                </c:pt>
                <c:pt idx="184" formatCode="&quot;$&quot;#,##0.00">
                  <c:v>5.6000000000000005</c:v>
                </c:pt>
                <c:pt idx="185" formatCode="&quot;$&quot;#,##0.00">
                  <c:v>5.6000000000000005</c:v>
                </c:pt>
                <c:pt idx="186" formatCode="&quot;$&quot;#,##0.00">
                  <c:v>5.6000000000000005</c:v>
                </c:pt>
                <c:pt idx="187" formatCode="&quot;$&quot;#,##0.00">
                  <c:v>5.6000000000000005</c:v>
                </c:pt>
                <c:pt idx="188" formatCode="&quot;$&quot;#,##0.00">
                  <c:v>5.6000000000000005</c:v>
                </c:pt>
                <c:pt idx="189" formatCode="&quot;$&quot;#,##0.00">
                  <c:v>5.6000000000000005</c:v>
                </c:pt>
                <c:pt idx="190" formatCode="&quot;$&quot;#,##0.00">
                  <c:v>5.6000000000000005</c:v>
                </c:pt>
                <c:pt idx="191" formatCode="&quot;$&quot;#,##0.00">
                  <c:v>5.6000000000000005</c:v>
                </c:pt>
                <c:pt idx="192" formatCode="&quot;$&quot;#,##0.00">
                  <c:v>5.6000000000000005</c:v>
                </c:pt>
                <c:pt idx="193" formatCode="&quot;$&quot;#,##0.00">
                  <c:v>5.6000000000000005</c:v>
                </c:pt>
                <c:pt idx="194" formatCode="&quot;$&quot;#,##0.00">
                  <c:v>5.6000000000000005</c:v>
                </c:pt>
                <c:pt idx="195" formatCode="&quot;$&quot;#,##0.00">
                  <c:v>5.6000000000000005</c:v>
                </c:pt>
                <c:pt idx="196" formatCode="&quot;$&quot;#,##0.00">
                  <c:v>5.6000000000000005</c:v>
                </c:pt>
                <c:pt idx="197" formatCode="&quot;$&quot;#,##0.00">
                  <c:v>5.6000000000000005</c:v>
                </c:pt>
                <c:pt idx="198" formatCode="&quot;$&quot;#,##0.00">
                  <c:v>5.6000000000000005</c:v>
                </c:pt>
                <c:pt idx="199" formatCode="&quot;$&quot;#,##0.00">
                  <c:v>5.6000000000000005</c:v>
                </c:pt>
                <c:pt idx="200" formatCode="&quot;$&quot;#,##0.00">
                  <c:v>5.6000000000000005</c:v>
                </c:pt>
                <c:pt idx="201" formatCode="&quot;$&quot;#,##0.00">
                  <c:v>5.6000000000000005</c:v>
                </c:pt>
                <c:pt idx="202" formatCode="&quot;$&quot;#,##0.00">
                  <c:v>5.6000000000000005</c:v>
                </c:pt>
                <c:pt idx="203" formatCode="&quot;$&quot;#,##0.00">
                  <c:v>5.6000000000000005</c:v>
                </c:pt>
                <c:pt idx="204" formatCode="&quot;$&quot;#,##0.00">
                  <c:v>5.6000000000000005</c:v>
                </c:pt>
                <c:pt idx="205" formatCode="&quot;$&quot;#,##0.00">
                  <c:v>5.6000000000000005</c:v>
                </c:pt>
                <c:pt idx="206" formatCode="&quot;$&quot;#,##0.00">
                  <c:v>5.6000000000000005</c:v>
                </c:pt>
                <c:pt idx="207" formatCode="&quot;$&quot;#,##0.00">
                  <c:v>5.6000000000000005</c:v>
                </c:pt>
                <c:pt idx="208" formatCode="&quot;$&quot;#,##0.00">
                  <c:v>5.6000000000000005</c:v>
                </c:pt>
                <c:pt idx="209" formatCode="&quot;$&quot;#,##0.00">
                  <c:v>5.6000000000000005</c:v>
                </c:pt>
                <c:pt idx="210" formatCode="&quot;$&quot;#,##0.00">
                  <c:v>5.6000000000000005</c:v>
                </c:pt>
                <c:pt idx="211" formatCode="&quot;$&quot;#,##0.00">
                  <c:v>5.6000000000000005</c:v>
                </c:pt>
                <c:pt idx="212" formatCode="&quot;$&quot;#,##0.00">
                  <c:v>5.6000000000000005</c:v>
                </c:pt>
                <c:pt idx="213" formatCode="&quot;$&quot;#,##0.00">
                  <c:v>5.6000000000000005</c:v>
                </c:pt>
                <c:pt idx="214" formatCode="&quot;$&quot;#,##0.00">
                  <c:v>5.6000000000000005</c:v>
                </c:pt>
                <c:pt idx="215" formatCode="&quot;$&quot;#,##0.00">
                  <c:v>5.6000000000000005</c:v>
                </c:pt>
                <c:pt idx="216" formatCode="&quot;$&quot;#,##0.00">
                  <c:v>5.6000000000000005</c:v>
                </c:pt>
                <c:pt idx="217" formatCode="&quot;$&quot;#,##0.00">
                  <c:v>5.6000000000000005</c:v>
                </c:pt>
                <c:pt idx="218" formatCode="&quot;$&quot;#,##0.00">
                  <c:v>5.6000000000000005</c:v>
                </c:pt>
                <c:pt idx="219" formatCode="&quot;$&quot;#,##0.00">
                  <c:v>5.6000000000000005</c:v>
                </c:pt>
                <c:pt idx="220" formatCode="&quot;$&quot;#,##0.00">
                  <c:v>5.6000000000000005</c:v>
                </c:pt>
                <c:pt idx="221" formatCode="&quot;$&quot;#,##0.00">
                  <c:v>5.6000000000000005</c:v>
                </c:pt>
                <c:pt idx="222" formatCode="&quot;$&quot;#,##0.00">
                  <c:v>5.6000000000000005</c:v>
                </c:pt>
                <c:pt idx="223" formatCode="&quot;$&quot;#,##0.00">
                  <c:v>5.6000000000000005</c:v>
                </c:pt>
                <c:pt idx="224" formatCode="&quot;$&quot;#,##0.00">
                  <c:v>5.6000000000000005</c:v>
                </c:pt>
              </c:numCache>
            </c:numRef>
          </c:val>
          <c:smooth val="0"/>
          <c:extLst>
            <c:ext xmlns:c16="http://schemas.microsoft.com/office/drawing/2014/chart" uri="{C3380CC4-5D6E-409C-BE32-E72D297353CC}">
              <c16:uniqueId val="{00000004-B04B-4FF3-B3DB-B5CE113B5A5B}"/>
            </c:ext>
          </c:extLst>
        </c:ser>
        <c:ser>
          <c:idx val="6"/>
          <c:order val="5"/>
          <c:tx>
            <c:strRef>
              <c:f>'Calcs Res R1 Rates'!$B$69</c:f>
              <c:strCache>
                <c:ptCount val="1"/>
                <c:pt idx="0">
                  <c:v>Access Charge Tier 3</c:v>
                </c:pt>
              </c:strCache>
            </c:strRef>
          </c:tx>
          <c:spPr>
            <a:ln w="25400">
              <a:solidFill>
                <a:srgbClr val="0070C0"/>
              </a:solidFill>
              <a:prstDash val="dash"/>
            </a:ln>
          </c:spPr>
          <c:marker>
            <c:symbol val="none"/>
          </c:marker>
          <c:cat>
            <c:numRef>
              <c:f>'Calcs Res R1 Rates'!$C$5:$GU$5</c:f>
              <c:numCache>
                <c:formatCode>[$-409]mmm\-yy;@</c:formatCode>
                <c:ptCount val="201"/>
                <c:pt idx="0">
                  <c:v>38626</c:v>
                </c:pt>
                <c:pt idx="1">
                  <c:v>38657</c:v>
                </c:pt>
                <c:pt idx="2">
                  <c:v>38687</c:v>
                </c:pt>
                <c:pt idx="3">
                  <c:v>38718</c:v>
                </c:pt>
                <c:pt idx="4">
                  <c:v>38749</c:v>
                </c:pt>
                <c:pt idx="5">
                  <c:v>38777</c:v>
                </c:pt>
                <c:pt idx="6">
                  <c:v>38808</c:v>
                </c:pt>
                <c:pt idx="7">
                  <c:v>38838</c:v>
                </c:pt>
                <c:pt idx="8">
                  <c:v>38869</c:v>
                </c:pt>
                <c:pt idx="9">
                  <c:v>38899</c:v>
                </c:pt>
                <c:pt idx="10">
                  <c:v>38930</c:v>
                </c:pt>
                <c:pt idx="11">
                  <c:v>38961</c:v>
                </c:pt>
                <c:pt idx="12">
                  <c:v>38991</c:v>
                </c:pt>
                <c:pt idx="13">
                  <c:v>39022</c:v>
                </c:pt>
                <c:pt idx="14">
                  <c:v>39052</c:v>
                </c:pt>
                <c:pt idx="15">
                  <c:v>39083</c:v>
                </c:pt>
                <c:pt idx="16">
                  <c:v>39114</c:v>
                </c:pt>
                <c:pt idx="17">
                  <c:v>39142</c:v>
                </c:pt>
                <c:pt idx="18">
                  <c:v>39173</c:v>
                </c:pt>
                <c:pt idx="19">
                  <c:v>39203</c:v>
                </c:pt>
                <c:pt idx="20">
                  <c:v>39234</c:v>
                </c:pt>
                <c:pt idx="21">
                  <c:v>39264</c:v>
                </c:pt>
                <c:pt idx="22">
                  <c:v>39295</c:v>
                </c:pt>
                <c:pt idx="23">
                  <c:v>39326</c:v>
                </c:pt>
                <c:pt idx="24">
                  <c:v>39356</c:v>
                </c:pt>
                <c:pt idx="25">
                  <c:v>39387</c:v>
                </c:pt>
                <c:pt idx="26">
                  <c:v>39417</c:v>
                </c:pt>
                <c:pt idx="27">
                  <c:v>39448</c:v>
                </c:pt>
                <c:pt idx="28">
                  <c:v>39479</c:v>
                </c:pt>
                <c:pt idx="29">
                  <c:v>39508</c:v>
                </c:pt>
                <c:pt idx="30">
                  <c:v>39539</c:v>
                </c:pt>
                <c:pt idx="31">
                  <c:v>39569</c:v>
                </c:pt>
                <c:pt idx="32">
                  <c:v>39600</c:v>
                </c:pt>
                <c:pt idx="33">
                  <c:v>39630</c:v>
                </c:pt>
                <c:pt idx="34">
                  <c:v>39661</c:v>
                </c:pt>
                <c:pt idx="35">
                  <c:v>39692</c:v>
                </c:pt>
                <c:pt idx="36">
                  <c:v>39722</c:v>
                </c:pt>
                <c:pt idx="37">
                  <c:v>39753</c:v>
                </c:pt>
                <c:pt idx="38">
                  <c:v>39783</c:v>
                </c:pt>
                <c:pt idx="39">
                  <c:v>39814</c:v>
                </c:pt>
                <c:pt idx="40">
                  <c:v>39845</c:v>
                </c:pt>
                <c:pt idx="41">
                  <c:v>39873</c:v>
                </c:pt>
                <c:pt idx="42">
                  <c:v>39904</c:v>
                </c:pt>
                <c:pt idx="43">
                  <c:v>39934</c:v>
                </c:pt>
                <c:pt idx="44">
                  <c:v>39965</c:v>
                </c:pt>
                <c:pt idx="45">
                  <c:v>39995</c:v>
                </c:pt>
                <c:pt idx="46">
                  <c:v>40026</c:v>
                </c:pt>
                <c:pt idx="47">
                  <c:v>40057</c:v>
                </c:pt>
                <c:pt idx="48">
                  <c:v>40087</c:v>
                </c:pt>
                <c:pt idx="49">
                  <c:v>40118</c:v>
                </c:pt>
                <c:pt idx="50">
                  <c:v>40148</c:v>
                </c:pt>
                <c:pt idx="51">
                  <c:v>40179</c:v>
                </c:pt>
                <c:pt idx="52">
                  <c:v>40210</c:v>
                </c:pt>
                <c:pt idx="53">
                  <c:v>40238</c:v>
                </c:pt>
                <c:pt idx="54">
                  <c:v>40269</c:v>
                </c:pt>
                <c:pt idx="55">
                  <c:v>40299</c:v>
                </c:pt>
                <c:pt idx="56">
                  <c:v>40330</c:v>
                </c:pt>
                <c:pt idx="57">
                  <c:v>40360</c:v>
                </c:pt>
                <c:pt idx="58">
                  <c:v>40391</c:v>
                </c:pt>
                <c:pt idx="59">
                  <c:v>40422</c:v>
                </c:pt>
                <c:pt idx="60">
                  <c:v>40452</c:v>
                </c:pt>
                <c:pt idx="61">
                  <c:v>40483</c:v>
                </c:pt>
                <c:pt idx="62">
                  <c:v>40513</c:v>
                </c:pt>
                <c:pt idx="63">
                  <c:v>40544</c:v>
                </c:pt>
                <c:pt idx="64">
                  <c:v>40575</c:v>
                </c:pt>
                <c:pt idx="65">
                  <c:v>40603</c:v>
                </c:pt>
                <c:pt idx="66">
                  <c:v>40634</c:v>
                </c:pt>
                <c:pt idx="67">
                  <c:v>40664</c:v>
                </c:pt>
                <c:pt idx="68">
                  <c:v>40695</c:v>
                </c:pt>
                <c:pt idx="69">
                  <c:v>40725</c:v>
                </c:pt>
                <c:pt idx="70">
                  <c:v>40756</c:v>
                </c:pt>
                <c:pt idx="71">
                  <c:v>40787</c:v>
                </c:pt>
                <c:pt idx="72">
                  <c:v>40817</c:v>
                </c:pt>
                <c:pt idx="73">
                  <c:v>40848</c:v>
                </c:pt>
                <c:pt idx="74">
                  <c:v>40878</c:v>
                </c:pt>
                <c:pt idx="75">
                  <c:v>40909</c:v>
                </c:pt>
                <c:pt idx="76">
                  <c:v>40940</c:v>
                </c:pt>
                <c:pt idx="77">
                  <c:v>40969</c:v>
                </c:pt>
                <c:pt idx="78">
                  <c:v>41000</c:v>
                </c:pt>
                <c:pt idx="79">
                  <c:v>41030</c:v>
                </c:pt>
                <c:pt idx="80">
                  <c:v>41061</c:v>
                </c:pt>
                <c:pt idx="81">
                  <c:v>41091</c:v>
                </c:pt>
                <c:pt idx="82">
                  <c:v>41122</c:v>
                </c:pt>
                <c:pt idx="83">
                  <c:v>41153</c:v>
                </c:pt>
                <c:pt idx="84">
                  <c:v>41183</c:v>
                </c:pt>
                <c:pt idx="85">
                  <c:v>41224</c:v>
                </c:pt>
                <c:pt idx="86">
                  <c:v>41244</c:v>
                </c:pt>
                <c:pt idx="87">
                  <c:v>41275</c:v>
                </c:pt>
                <c:pt idx="88">
                  <c:v>41306</c:v>
                </c:pt>
                <c:pt idx="89">
                  <c:v>41334</c:v>
                </c:pt>
                <c:pt idx="90">
                  <c:v>41365</c:v>
                </c:pt>
                <c:pt idx="91">
                  <c:v>41395</c:v>
                </c:pt>
                <c:pt idx="92">
                  <c:v>41426</c:v>
                </c:pt>
                <c:pt idx="93">
                  <c:v>41456</c:v>
                </c:pt>
                <c:pt idx="94">
                  <c:v>41487</c:v>
                </c:pt>
                <c:pt idx="95">
                  <c:v>41518</c:v>
                </c:pt>
                <c:pt idx="96">
                  <c:v>41548</c:v>
                </c:pt>
                <c:pt idx="97">
                  <c:v>41579</c:v>
                </c:pt>
                <c:pt idx="98">
                  <c:v>41609</c:v>
                </c:pt>
                <c:pt idx="99">
                  <c:v>41640</c:v>
                </c:pt>
                <c:pt idx="100">
                  <c:v>41671</c:v>
                </c:pt>
                <c:pt idx="101">
                  <c:v>41699</c:v>
                </c:pt>
                <c:pt idx="102">
                  <c:v>41730</c:v>
                </c:pt>
                <c:pt idx="103">
                  <c:v>41760</c:v>
                </c:pt>
                <c:pt idx="104">
                  <c:v>41791</c:v>
                </c:pt>
                <c:pt idx="105">
                  <c:v>41821</c:v>
                </c:pt>
                <c:pt idx="106">
                  <c:v>41852</c:v>
                </c:pt>
                <c:pt idx="107">
                  <c:v>41883</c:v>
                </c:pt>
                <c:pt idx="108">
                  <c:v>41913</c:v>
                </c:pt>
                <c:pt idx="109">
                  <c:v>41944</c:v>
                </c:pt>
                <c:pt idx="110">
                  <c:v>41974</c:v>
                </c:pt>
                <c:pt idx="111">
                  <c:v>42005</c:v>
                </c:pt>
                <c:pt idx="112">
                  <c:v>42036</c:v>
                </c:pt>
                <c:pt idx="113">
                  <c:v>42064</c:v>
                </c:pt>
                <c:pt idx="114">
                  <c:v>42095</c:v>
                </c:pt>
                <c:pt idx="115">
                  <c:v>42125</c:v>
                </c:pt>
                <c:pt idx="116">
                  <c:v>42156</c:v>
                </c:pt>
                <c:pt idx="117">
                  <c:v>42186</c:v>
                </c:pt>
                <c:pt idx="118">
                  <c:v>42217</c:v>
                </c:pt>
                <c:pt idx="119">
                  <c:v>42248</c:v>
                </c:pt>
                <c:pt idx="120">
                  <c:v>42278</c:v>
                </c:pt>
                <c:pt idx="121">
                  <c:v>42309</c:v>
                </c:pt>
                <c:pt idx="122">
                  <c:v>42339</c:v>
                </c:pt>
                <c:pt idx="123">
                  <c:v>42370</c:v>
                </c:pt>
                <c:pt idx="124">
                  <c:v>42401</c:v>
                </c:pt>
                <c:pt idx="125">
                  <c:v>42430</c:v>
                </c:pt>
                <c:pt idx="126">
                  <c:v>42461</c:v>
                </c:pt>
                <c:pt idx="127">
                  <c:v>42491</c:v>
                </c:pt>
                <c:pt idx="128">
                  <c:v>42522</c:v>
                </c:pt>
                <c:pt idx="129">
                  <c:v>42552</c:v>
                </c:pt>
                <c:pt idx="130">
                  <c:v>42583</c:v>
                </c:pt>
                <c:pt idx="131">
                  <c:v>42614</c:v>
                </c:pt>
                <c:pt idx="132">
                  <c:v>42644</c:v>
                </c:pt>
                <c:pt idx="133">
                  <c:v>42675</c:v>
                </c:pt>
                <c:pt idx="134">
                  <c:v>42705</c:v>
                </c:pt>
                <c:pt idx="135">
                  <c:v>42736</c:v>
                </c:pt>
                <c:pt idx="136">
                  <c:v>42767</c:v>
                </c:pt>
                <c:pt idx="137">
                  <c:v>42795</c:v>
                </c:pt>
                <c:pt idx="138">
                  <c:v>42826</c:v>
                </c:pt>
                <c:pt idx="139">
                  <c:v>42856</c:v>
                </c:pt>
                <c:pt idx="140">
                  <c:v>42887</c:v>
                </c:pt>
                <c:pt idx="141">
                  <c:v>42917</c:v>
                </c:pt>
                <c:pt idx="142">
                  <c:v>42948</c:v>
                </c:pt>
                <c:pt idx="143">
                  <c:v>42979</c:v>
                </c:pt>
                <c:pt idx="144">
                  <c:v>43009</c:v>
                </c:pt>
                <c:pt idx="145">
                  <c:v>43040</c:v>
                </c:pt>
                <c:pt idx="146">
                  <c:v>43070</c:v>
                </c:pt>
                <c:pt idx="147">
                  <c:v>43101</c:v>
                </c:pt>
                <c:pt idx="148">
                  <c:v>43132</c:v>
                </c:pt>
                <c:pt idx="149">
                  <c:v>43160</c:v>
                </c:pt>
                <c:pt idx="150">
                  <c:v>43191</c:v>
                </c:pt>
                <c:pt idx="151">
                  <c:v>43221</c:v>
                </c:pt>
                <c:pt idx="152">
                  <c:v>43252</c:v>
                </c:pt>
                <c:pt idx="153">
                  <c:v>43282</c:v>
                </c:pt>
                <c:pt idx="154">
                  <c:v>43313</c:v>
                </c:pt>
                <c:pt idx="155">
                  <c:v>43344</c:v>
                </c:pt>
                <c:pt idx="156">
                  <c:v>43374</c:v>
                </c:pt>
                <c:pt idx="157">
                  <c:v>43405</c:v>
                </c:pt>
                <c:pt idx="158">
                  <c:v>43435</c:v>
                </c:pt>
                <c:pt idx="159">
                  <c:v>43466</c:v>
                </c:pt>
                <c:pt idx="160">
                  <c:v>43497</c:v>
                </c:pt>
                <c:pt idx="161">
                  <c:v>43525</c:v>
                </c:pt>
                <c:pt idx="162">
                  <c:v>43556</c:v>
                </c:pt>
                <c:pt idx="163">
                  <c:v>43586</c:v>
                </c:pt>
                <c:pt idx="164">
                  <c:v>43617</c:v>
                </c:pt>
                <c:pt idx="165">
                  <c:v>43647</c:v>
                </c:pt>
                <c:pt idx="166">
                  <c:v>43678</c:v>
                </c:pt>
                <c:pt idx="167">
                  <c:v>43709</c:v>
                </c:pt>
                <c:pt idx="168">
                  <c:v>43739</c:v>
                </c:pt>
                <c:pt idx="169">
                  <c:v>43770</c:v>
                </c:pt>
                <c:pt idx="170">
                  <c:v>43800</c:v>
                </c:pt>
                <c:pt idx="171">
                  <c:v>43831</c:v>
                </c:pt>
                <c:pt idx="172">
                  <c:v>43862</c:v>
                </c:pt>
                <c:pt idx="173">
                  <c:v>43891</c:v>
                </c:pt>
                <c:pt idx="174">
                  <c:v>43922</c:v>
                </c:pt>
                <c:pt idx="175">
                  <c:v>43952</c:v>
                </c:pt>
                <c:pt idx="176">
                  <c:v>43983</c:v>
                </c:pt>
                <c:pt idx="177">
                  <c:v>44013</c:v>
                </c:pt>
                <c:pt idx="178">
                  <c:v>44044</c:v>
                </c:pt>
                <c:pt idx="179">
                  <c:v>44075</c:v>
                </c:pt>
                <c:pt idx="180">
                  <c:v>44105</c:v>
                </c:pt>
                <c:pt idx="181">
                  <c:v>44136</c:v>
                </c:pt>
                <c:pt idx="182">
                  <c:v>44166</c:v>
                </c:pt>
                <c:pt idx="183">
                  <c:v>44197</c:v>
                </c:pt>
                <c:pt idx="184">
                  <c:v>44228</c:v>
                </c:pt>
                <c:pt idx="185">
                  <c:v>44256</c:v>
                </c:pt>
                <c:pt idx="186">
                  <c:v>44287</c:v>
                </c:pt>
                <c:pt idx="187">
                  <c:v>44317</c:v>
                </c:pt>
                <c:pt idx="188">
                  <c:v>44348</c:v>
                </c:pt>
                <c:pt idx="189">
                  <c:v>44378</c:v>
                </c:pt>
                <c:pt idx="190">
                  <c:v>44409</c:v>
                </c:pt>
                <c:pt idx="191">
                  <c:v>44440</c:v>
                </c:pt>
                <c:pt idx="192">
                  <c:v>44470</c:v>
                </c:pt>
                <c:pt idx="193">
                  <c:v>44501</c:v>
                </c:pt>
                <c:pt idx="194">
                  <c:v>44531</c:v>
                </c:pt>
                <c:pt idx="195">
                  <c:v>44562</c:v>
                </c:pt>
                <c:pt idx="196">
                  <c:v>44593</c:v>
                </c:pt>
                <c:pt idx="197">
                  <c:v>44621</c:v>
                </c:pt>
                <c:pt idx="198">
                  <c:v>44652</c:v>
                </c:pt>
                <c:pt idx="199">
                  <c:v>44682</c:v>
                </c:pt>
                <c:pt idx="200">
                  <c:v>44713</c:v>
                </c:pt>
              </c:numCache>
            </c:numRef>
          </c:cat>
          <c:val>
            <c:numRef>
              <c:f>'Calcs Res R1 Rates'!$C$69:$HS$69</c:f>
              <c:numCache>
                <c:formatCode>General</c:formatCode>
                <c:ptCount val="225"/>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pt idx="121">
                  <c:v>-5</c:v>
                </c:pt>
                <c:pt idx="122" formatCode="&quot;$&quot;#,##0.00">
                  <c:v>-5</c:v>
                </c:pt>
                <c:pt idx="123" formatCode="&quot;$&quot;#,##0.00">
                  <c:v>-5</c:v>
                </c:pt>
                <c:pt idx="124" formatCode="&quot;$&quot;#,##0.00">
                  <c:v>-5</c:v>
                </c:pt>
                <c:pt idx="125" formatCode="&quot;$&quot;#,##0.00">
                  <c:v>-5</c:v>
                </c:pt>
                <c:pt idx="126" formatCode="&quot;$&quot;#,##0.00">
                  <c:v>0</c:v>
                </c:pt>
                <c:pt idx="127" formatCode="&quot;$&quot;#,##0.00">
                  <c:v>0</c:v>
                </c:pt>
                <c:pt idx="128" formatCode="&quot;$&quot;#,##0.00">
                  <c:v>4</c:v>
                </c:pt>
                <c:pt idx="129" formatCode="&quot;$&quot;#,##0.00">
                  <c:v>6</c:v>
                </c:pt>
                <c:pt idx="130" formatCode="&quot;$&quot;#,##0.00">
                  <c:v>6</c:v>
                </c:pt>
                <c:pt idx="131" formatCode="&quot;$&quot;#,##0.00">
                  <c:v>6</c:v>
                </c:pt>
                <c:pt idx="132" formatCode="&quot;$&quot;#,##0.00">
                  <c:v>6</c:v>
                </c:pt>
                <c:pt idx="133" formatCode="&quot;$&quot;#,##0.00">
                  <c:v>6</c:v>
                </c:pt>
                <c:pt idx="134" formatCode="&quot;$&quot;#,##0.00">
                  <c:v>6</c:v>
                </c:pt>
                <c:pt idx="135" formatCode="&quot;$&quot;#,##0.00">
                  <c:v>6</c:v>
                </c:pt>
                <c:pt idx="136" formatCode="&quot;$&quot;#,##0.00">
                  <c:v>6</c:v>
                </c:pt>
                <c:pt idx="137" formatCode="&quot;$&quot;#,##0.00">
                  <c:v>6</c:v>
                </c:pt>
                <c:pt idx="138" formatCode="&quot;$&quot;#,##0.00">
                  <c:v>6</c:v>
                </c:pt>
                <c:pt idx="139" formatCode="&quot;$&quot;#,##0.00">
                  <c:v>6</c:v>
                </c:pt>
                <c:pt idx="140" formatCode="&quot;$&quot;#,##0.00">
                  <c:v>6</c:v>
                </c:pt>
                <c:pt idx="141" formatCode="&quot;$&quot;#,##0.00">
                  <c:v>10.099999999999998</c:v>
                </c:pt>
                <c:pt idx="142" formatCode="&quot;$&quot;#,##0.00">
                  <c:v>10.099999999999998</c:v>
                </c:pt>
                <c:pt idx="143" formatCode="&quot;$&quot;#,##0.00">
                  <c:v>10.099999999999998</c:v>
                </c:pt>
                <c:pt idx="144" formatCode="&quot;$&quot;#,##0.00">
                  <c:v>10.099999999999998</c:v>
                </c:pt>
                <c:pt idx="145" formatCode="&quot;$&quot;#,##0.00">
                  <c:v>10.099999999999998</c:v>
                </c:pt>
                <c:pt idx="146" formatCode="&quot;$&quot;#,##0.00">
                  <c:v>10.099999999999998</c:v>
                </c:pt>
                <c:pt idx="147" formatCode="&quot;$&quot;#,##0.00">
                  <c:v>10.099999999999998</c:v>
                </c:pt>
                <c:pt idx="148" formatCode="&quot;$&quot;#,##0.00">
                  <c:v>10.099999999999998</c:v>
                </c:pt>
                <c:pt idx="149" formatCode="&quot;$&quot;#,##0.00">
                  <c:v>10.099999999999998</c:v>
                </c:pt>
                <c:pt idx="150" formatCode="&quot;$&quot;#,##0.00">
                  <c:v>10.099999999999998</c:v>
                </c:pt>
                <c:pt idx="151" formatCode="&quot;$&quot;#,##0.00">
                  <c:v>10.099999999999998</c:v>
                </c:pt>
                <c:pt idx="152" formatCode="&quot;$&quot;#,##0.00">
                  <c:v>10.099999999999998</c:v>
                </c:pt>
                <c:pt idx="153" formatCode="&quot;$&quot;#,##0.00">
                  <c:v>12.25</c:v>
                </c:pt>
                <c:pt idx="154" formatCode="&quot;$&quot;#,##0.00">
                  <c:v>12.25</c:v>
                </c:pt>
                <c:pt idx="155" formatCode="&quot;$&quot;#,##0.00">
                  <c:v>12.25</c:v>
                </c:pt>
                <c:pt idx="156" formatCode="&quot;$&quot;#,##0.00">
                  <c:v>12.25</c:v>
                </c:pt>
                <c:pt idx="157" formatCode="&quot;$&quot;#,##0.00">
                  <c:v>12.25</c:v>
                </c:pt>
                <c:pt idx="158" formatCode="&quot;$&quot;#,##0.00">
                  <c:v>12.25</c:v>
                </c:pt>
                <c:pt idx="159" formatCode="&quot;$&quot;#,##0.00">
                  <c:v>12.25</c:v>
                </c:pt>
                <c:pt idx="160" formatCode="&quot;$&quot;#,##0.00">
                  <c:v>12.25</c:v>
                </c:pt>
                <c:pt idx="161" formatCode="&quot;$&quot;#,##0.00">
                  <c:v>12.25</c:v>
                </c:pt>
                <c:pt idx="162" formatCode="&quot;$&quot;#,##0.00">
                  <c:v>12.25</c:v>
                </c:pt>
                <c:pt idx="163" formatCode="&quot;$&quot;#,##0.00">
                  <c:v>12.25</c:v>
                </c:pt>
                <c:pt idx="164" formatCode="&quot;$&quot;#,##0.00">
                  <c:v>12.25</c:v>
                </c:pt>
                <c:pt idx="165" formatCode="&quot;$&quot;#,##0.00">
                  <c:v>14.799999999999997</c:v>
                </c:pt>
                <c:pt idx="166" formatCode="&quot;$&quot;#,##0.00">
                  <c:v>14.799999999999997</c:v>
                </c:pt>
                <c:pt idx="167" formatCode="&quot;$&quot;#,##0.00">
                  <c:v>14.799999999999997</c:v>
                </c:pt>
                <c:pt idx="168" formatCode="&quot;$&quot;#,##0.00">
                  <c:v>14.799999999999997</c:v>
                </c:pt>
                <c:pt idx="169" formatCode="&quot;$&quot;#,##0.00">
                  <c:v>14.799999999999997</c:v>
                </c:pt>
                <c:pt idx="170" formatCode="&quot;$&quot;#,##0.00">
                  <c:v>14.799999999999997</c:v>
                </c:pt>
                <c:pt idx="171" formatCode="&quot;$&quot;#,##0.00">
                  <c:v>14.799999999999997</c:v>
                </c:pt>
                <c:pt idx="172" formatCode="&quot;$&quot;#,##0.00">
                  <c:v>14.799999999999997</c:v>
                </c:pt>
                <c:pt idx="173" formatCode="&quot;$&quot;#,##0.00">
                  <c:v>14.799999999999997</c:v>
                </c:pt>
                <c:pt idx="174" formatCode="&quot;$&quot;#,##0.00">
                  <c:v>14.799999999999997</c:v>
                </c:pt>
                <c:pt idx="175" formatCode="&quot;$&quot;#,##0.00">
                  <c:v>14.799999999999997</c:v>
                </c:pt>
                <c:pt idx="176" formatCode="&quot;$&quot;#,##0.00">
                  <c:v>14.799999999999997</c:v>
                </c:pt>
                <c:pt idx="177" formatCode="&quot;$&quot;#,##0.00">
                  <c:v>14.799999999999997</c:v>
                </c:pt>
                <c:pt idx="178" formatCode="&quot;$&quot;#,##0.00">
                  <c:v>14.799999999999997</c:v>
                </c:pt>
                <c:pt idx="179" formatCode="&quot;$&quot;#,##0.00">
                  <c:v>14.799999999999997</c:v>
                </c:pt>
                <c:pt idx="180" formatCode="&quot;$&quot;#,##0.00">
                  <c:v>14.799999999999997</c:v>
                </c:pt>
                <c:pt idx="181" formatCode="&quot;$&quot;#,##0.00">
                  <c:v>14.799999999999997</c:v>
                </c:pt>
                <c:pt idx="182" formatCode="&quot;$&quot;#,##0.00">
                  <c:v>14.799999999999997</c:v>
                </c:pt>
                <c:pt idx="183" formatCode="&quot;$&quot;#,##0.00">
                  <c:v>14.799999999999997</c:v>
                </c:pt>
                <c:pt idx="184" formatCode="&quot;$&quot;#,##0.00">
                  <c:v>14.799999999999997</c:v>
                </c:pt>
                <c:pt idx="185" formatCode="&quot;$&quot;#,##0.00">
                  <c:v>14.799999999999997</c:v>
                </c:pt>
                <c:pt idx="186" formatCode="&quot;$&quot;#,##0.00">
                  <c:v>14.799999999999997</c:v>
                </c:pt>
                <c:pt idx="187" formatCode="&quot;$&quot;#,##0.00">
                  <c:v>14.799999999999997</c:v>
                </c:pt>
                <c:pt idx="188" formatCode="&quot;$&quot;#,##0.00">
                  <c:v>14.799999999999997</c:v>
                </c:pt>
                <c:pt idx="189" formatCode="&quot;$&quot;#,##0.00">
                  <c:v>14.799999999999997</c:v>
                </c:pt>
                <c:pt idx="190" formatCode="&quot;$&quot;#,##0.00">
                  <c:v>14.799999999999997</c:v>
                </c:pt>
                <c:pt idx="191" formatCode="&quot;$&quot;#,##0.00">
                  <c:v>14.799999999999997</c:v>
                </c:pt>
                <c:pt idx="192" formatCode="&quot;$&quot;#,##0.00">
                  <c:v>14.799999999999997</c:v>
                </c:pt>
                <c:pt idx="193" formatCode="&quot;$&quot;#,##0.00">
                  <c:v>14.799999999999997</c:v>
                </c:pt>
                <c:pt idx="194" formatCode="&quot;$&quot;#,##0.00">
                  <c:v>14.799999999999997</c:v>
                </c:pt>
                <c:pt idx="195" formatCode="&quot;$&quot;#,##0.00">
                  <c:v>14.799999999999997</c:v>
                </c:pt>
                <c:pt idx="196" formatCode="&quot;$&quot;#,##0.00">
                  <c:v>14.799999999999997</c:v>
                </c:pt>
                <c:pt idx="197" formatCode="&quot;$&quot;#,##0.00">
                  <c:v>14.799999999999997</c:v>
                </c:pt>
                <c:pt idx="198" formatCode="&quot;$&quot;#,##0.00">
                  <c:v>14.799999999999997</c:v>
                </c:pt>
                <c:pt idx="199" formatCode="&quot;$&quot;#,##0.00">
                  <c:v>14.799999999999997</c:v>
                </c:pt>
                <c:pt idx="200" formatCode="&quot;$&quot;#,##0.00">
                  <c:v>14.799999999999997</c:v>
                </c:pt>
                <c:pt idx="201" formatCode="&quot;$&quot;#,##0.00">
                  <c:v>14.799999999999997</c:v>
                </c:pt>
                <c:pt idx="202" formatCode="&quot;$&quot;#,##0.00">
                  <c:v>14.799999999999997</c:v>
                </c:pt>
                <c:pt idx="203" formatCode="&quot;$&quot;#,##0.00">
                  <c:v>14.799999999999997</c:v>
                </c:pt>
                <c:pt idx="204" formatCode="&quot;$&quot;#,##0.00">
                  <c:v>14.799999999999997</c:v>
                </c:pt>
                <c:pt idx="205" formatCode="&quot;$&quot;#,##0.00">
                  <c:v>14.799999999999997</c:v>
                </c:pt>
                <c:pt idx="206" formatCode="&quot;$&quot;#,##0.00">
                  <c:v>14.799999999999997</c:v>
                </c:pt>
                <c:pt idx="207" formatCode="&quot;$&quot;#,##0.00">
                  <c:v>14.799999999999997</c:v>
                </c:pt>
                <c:pt idx="208" formatCode="&quot;$&quot;#,##0.00">
                  <c:v>14.799999999999997</c:v>
                </c:pt>
                <c:pt idx="209" formatCode="&quot;$&quot;#,##0.00">
                  <c:v>14.799999999999997</c:v>
                </c:pt>
                <c:pt idx="210" formatCode="&quot;$&quot;#,##0.00">
                  <c:v>14.799999999999997</c:v>
                </c:pt>
                <c:pt idx="211" formatCode="&quot;$&quot;#,##0.00">
                  <c:v>14.799999999999997</c:v>
                </c:pt>
                <c:pt idx="212" formatCode="&quot;$&quot;#,##0.00">
                  <c:v>14.799999999999997</c:v>
                </c:pt>
                <c:pt idx="213" formatCode="&quot;$&quot;#,##0.00">
                  <c:v>14.799999999999997</c:v>
                </c:pt>
                <c:pt idx="214" formatCode="&quot;$&quot;#,##0.00">
                  <c:v>14.799999999999997</c:v>
                </c:pt>
                <c:pt idx="215" formatCode="&quot;$&quot;#,##0.00">
                  <c:v>14.799999999999997</c:v>
                </c:pt>
                <c:pt idx="216" formatCode="&quot;$&quot;#,##0.00">
                  <c:v>14.799999999999997</c:v>
                </c:pt>
                <c:pt idx="217" formatCode="&quot;$&quot;#,##0.00">
                  <c:v>14.799999999999997</c:v>
                </c:pt>
                <c:pt idx="218" formatCode="&quot;$&quot;#,##0.00">
                  <c:v>14.799999999999997</c:v>
                </c:pt>
                <c:pt idx="219" formatCode="&quot;$&quot;#,##0.00">
                  <c:v>14.799999999999997</c:v>
                </c:pt>
                <c:pt idx="220" formatCode="&quot;$&quot;#,##0.00">
                  <c:v>14.799999999999997</c:v>
                </c:pt>
                <c:pt idx="221" formatCode="&quot;$&quot;#,##0.00">
                  <c:v>14.799999999999997</c:v>
                </c:pt>
                <c:pt idx="222" formatCode="&quot;$&quot;#,##0.00">
                  <c:v>14.799999999999997</c:v>
                </c:pt>
                <c:pt idx="223" formatCode="&quot;$&quot;#,##0.00">
                  <c:v>14.799999999999997</c:v>
                </c:pt>
                <c:pt idx="224" formatCode="&quot;$&quot;#,##0.00">
                  <c:v>14.799999999999997</c:v>
                </c:pt>
              </c:numCache>
            </c:numRef>
          </c:val>
          <c:smooth val="0"/>
          <c:extLst>
            <c:ext xmlns:c16="http://schemas.microsoft.com/office/drawing/2014/chart" uri="{C3380CC4-5D6E-409C-BE32-E72D297353CC}">
              <c16:uniqueId val="{00000005-B04B-4FF3-B3DB-B5CE113B5A5B}"/>
            </c:ext>
          </c:extLst>
        </c:ser>
        <c:dLbls>
          <c:showLegendKey val="0"/>
          <c:showVal val="0"/>
          <c:showCatName val="0"/>
          <c:showSerName val="0"/>
          <c:showPercent val="0"/>
          <c:showBubbleSize val="0"/>
        </c:dLbls>
        <c:marker val="1"/>
        <c:smooth val="0"/>
        <c:axId val="210743296"/>
        <c:axId val="210729216"/>
      </c:lineChart>
      <c:dateAx>
        <c:axId val="210717312"/>
        <c:scaling>
          <c:orientation val="minMax"/>
          <c:max val="45505"/>
          <c:min val="38657"/>
        </c:scaling>
        <c:delete val="0"/>
        <c:axPos val="b"/>
        <c:majorGridlines>
          <c:spPr>
            <a:ln>
              <a:solidFill>
                <a:srgbClr val="C0C0C0"/>
              </a:solidFill>
            </a:ln>
          </c:spPr>
        </c:majorGridlines>
        <c:numFmt formatCode="mmm\-yy" sourceLinked="0"/>
        <c:majorTickMark val="none"/>
        <c:minorTickMark val="none"/>
        <c:tickLblPos val="low"/>
        <c:spPr>
          <a:ln w="3175">
            <a:noFill/>
            <a:prstDash val="solid"/>
          </a:ln>
        </c:spPr>
        <c:txPr>
          <a:bodyPr rot="-2700000" vert="horz"/>
          <a:lstStyle/>
          <a:p>
            <a:pPr>
              <a:defRPr/>
            </a:pPr>
            <a:endParaRPr lang="en-US"/>
          </a:p>
        </c:txPr>
        <c:crossAx val="210727296"/>
        <c:crosses val="autoZero"/>
        <c:auto val="0"/>
        <c:lblOffset val="100"/>
        <c:baseTimeUnit val="months"/>
        <c:majorUnit val="6"/>
        <c:majorTimeUnit val="months"/>
        <c:minorUnit val="1"/>
        <c:minorTimeUnit val="months"/>
      </c:dateAx>
      <c:valAx>
        <c:axId val="210727296"/>
        <c:scaling>
          <c:orientation val="minMax"/>
          <c:max val="0.4"/>
          <c:min val="0"/>
        </c:scaling>
        <c:delete val="0"/>
        <c:axPos val="l"/>
        <c:majorGridlines>
          <c:spPr>
            <a:ln>
              <a:solidFill>
                <a:schemeClr val="tx1"/>
              </a:solidFill>
            </a:ln>
          </c:spPr>
        </c:majorGridlines>
        <c:minorGridlines>
          <c:spPr>
            <a:ln>
              <a:noFill/>
            </a:ln>
          </c:spPr>
        </c:minorGridlines>
        <c:title>
          <c:tx>
            <c:rich>
              <a:bodyPr rot="-5400000" vert="horz"/>
              <a:lstStyle/>
              <a:p>
                <a:pPr>
                  <a:defRPr sz="1600" b="1"/>
                </a:pPr>
                <a:r>
                  <a:rPr lang="en-US" sz="1600" b="1"/>
                  <a:t>Variable Rate</a:t>
                </a:r>
                <a:r>
                  <a:rPr lang="en-US" sz="1600" b="1" baseline="0"/>
                  <a:t> (</a:t>
                </a:r>
                <a:r>
                  <a:rPr lang="en-US" sz="1600" b="1"/>
                  <a:t>$ per kWh billing unit)</a:t>
                </a:r>
              </a:p>
            </c:rich>
          </c:tx>
          <c:layout>
            <c:manualLayout>
              <c:xMode val="edge"/>
              <c:yMode val="edge"/>
              <c:x val="2.8494933619756897E-4"/>
              <c:y val="0.17040926616396854"/>
            </c:manualLayout>
          </c:layout>
          <c:overlay val="0"/>
        </c:title>
        <c:numFmt formatCode="\$#,##0.00" sourceLinked="0"/>
        <c:majorTickMark val="cross"/>
        <c:minorTickMark val="cross"/>
        <c:tickLblPos val="nextTo"/>
        <c:spPr>
          <a:ln w="6350">
            <a:solidFill>
              <a:schemeClr val="tx1"/>
            </a:solidFill>
            <a:prstDash val="solid"/>
          </a:ln>
        </c:spPr>
        <c:txPr>
          <a:bodyPr rot="0" vert="horz"/>
          <a:lstStyle/>
          <a:p>
            <a:pPr>
              <a:defRPr sz="1100" b="1"/>
            </a:pPr>
            <a:endParaRPr lang="en-US"/>
          </a:p>
        </c:txPr>
        <c:crossAx val="210717312"/>
        <c:crosses val="autoZero"/>
        <c:crossBetween val="between"/>
      </c:valAx>
      <c:valAx>
        <c:axId val="210729216"/>
        <c:scaling>
          <c:orientation val="minMax"/>
          <c:max val="70"/>
          <c:min val="0"/>
        </c:scaling>
        <c:delete val="0"/>
        <c:axPos val="r"/>
        <c:numFmt formatCode="&quot;$&quot;#,##0" sourceLinked="0"/>
        <c:majorTickMark val="out"/>
        <c:minorTickMark val="none"/>
        <c:tickLblPos val="nextTo"/>
        <c:spPr>
          <a:ln>
            <a:noFill/>
          </a:ln>
        </c:spPr>
        <c:txPr>
          <a:bodyPr/>
          <a:lstStyle/>
          <a:p>
            <a:pPr>
              <a:defRPr sz="1100" b="1"/>
            </a:pPr>
            <a:endParaRPr lang="en-US"/>
          </a:p>
        </c:txPr>
        <c:crossAx val="210743296"/>
        <c:crosses val="max"/>
        <c:crossBetween val="between"/>
        <c:majorUnit val="4"/>
        <c:minorUnit val="2"/>
      </c:valAx>
      <c:dateAx>
        <c:axId val="210743296"/>
        <c:scaling>
          <c:orientation val="minMax"/>
        </c:scaling>
        <c:delete val="1"/>
        <c:axPos val="b"/>
        <c:numFmt formatCode="[$-409]mmm\-yy;@" sourceLinked="1"/>
        <c:majorTickMark val="out"/>
        <c:minorTickMark val="none"/>
        <c:tickLblPos val="nextTo"/>
        <c:crossAx val="210729216"/>
        <c:crosses val="autoZero"/>
        <c:auto val="1"/>
        <c:lblOffset val="100"/>
        <c:baseTimeUnit val="days"/>
        <c:majorUnit val="1"/>
        <c:minorUnit val="1"/>
      </c:dateAx>
      <c:spPr>
        <a:ln>
          <a:noFill/>
        </a:ln>
      </c:spPr>
    </c:plotArea>
    <c:legend>
      <c:legendPos val="r"/>
      <c:layout>
        <c:manualLayout>
          <c:xMode val="edge"/>
          <c:yMode val="edge"/>
          <c:x val="0.10174923721295118"/>
          <c:y val="0.1095227544363309"/>
          <c:w val="0.32797794641866951"/>
          <c:h val="0.25567481069404902"/>
        </c:manualLayout>
      </c:layout>
      <c:overlay val="0"/>
      <c:spPr>
        <a:solidFill>
          <a:srgbClr val="FFFFFF"/>
        </a:solidFill>
        <a:ln w="12700">
          <a:solidFill>
            <a:srgbClr val="000000"/>
          </a:solidFill>
          <a:prstDash val="solid"/>
        </a:ln>
      </c:spPr>
      <c:txPr>
        <a:bodyPr/>
        <a:lstStyle/>
        <a:p>
          <a:pPr>
            <a:defRPr sz="1200" b="0"/>
          </a:pPr>
          <a:endParaRPr lang="en-US"/>
        </a:p>
      </c:txPr>
    </c:legend>
    <c:plotVisOnly val="1"/>
    <c:dispBlanksAs val="zero"/>
    <c:showDLblsOverMax val="0"/>
  </c:chart>
  <c:spPr>
    <a:solidFill>
      <a:srgbClr val="FFFFFF"/>
    </a:solidFill>
    <a:ln w="12700">
      <a:noFill/>
      <a:prstDash val="solid"/>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451108158877018"/>
          <c:y val="0.10915899148970017"/>
          <c:w val="0.82924934707281084"/>
          <c:h val="0.77155778254990859"/>
        </c:manualLayout>
      </c:layout>
      <c:lineChart>
        <c:grouping val="standard"/>
        <c:varyColors val="0"/>
        <c:ser>
          <c:idx val="4"/>
          <c:order val="0"/>
          <c:tx>
            <c:strRef>
              <c:f>'Calcs Res R1 Rates'!$B$103</c:f>
              <c:strCache>
                <c:ptCount val="1"/>
                <c:pt idx="0">
                  <c:v>Tier 3 Actual Billing Rate</c:v>
                </c:pt>
              </c:strCache>
            </c:strRef>
          </c:tx>
          <c:spPr>
            <a:ln w="31750">
              <a:solidFill>
                <a:schemeClr val="tx1"/>
              </a:solidFill>
              <a:prstDash val="solid"/>
            </a:ln>
          </c:spPr>
          <c:marker>
            <c:symbol val="none"/>
          </c:marker>
          <c:cat>
            <c:numRef>
              <c:f>'Calcs Res R1 Rates'!$ET$5:$HM$5</c:f>
              <c:numCache>
                <c:formatCode>[$-409]mmm\-yy;@</c:formatCode>
                <c:ptCount val="72"/>
                <c:pt idx="0">
                  <c:v>43101</c:v>
                </c:pt>
                <c:pt idx="1">
                  <c:v>43132</c:v>
                </c:pt>
                <c:pt idx="2">
                  <c:v>43160</c:v>
                </c:pt>
                <c:pt idx="3">
                  <c:v>43191</c:v>
                </c:pt>
                <c:pt idx="4">
                  <c:v>43221</c:v>
                </c:pt>
                <c:pt idx="5">
                  <c:v>43252</c:v>
                </c:pt>
                <c:pt idx="6">
                  <c:v>43282</c:v>
                </c:pt>
                <c:pt idx="7">
                  <c:v>43313</c:v>
                </c:pt>
                <c:pt idx="8">
                  <c:v>43344</c:v>
                </c:pt>
                <c:pt idx="9">
                  <c:v>43374</c:v>
                </c:pt>
                <c:pt idx="10">
                  <c:v>43405</c:v>
                </c:pt>
                <c:pt idx="11">
                  <c:v>43435</c:v>
                </c:pt>
                <c:pt idx="12">
                  <c:v>43466</c:v>
                </c:pt>
                <c:pt idx="13">
                  <c:v>43497</c:v>
                </c:pt>
                <c:pt idx="14">
                  <c:v>43525</c:v>
                </c:pt>
                <c:pt idx="15">
                  <c:v>43556</c:v>
                </c:pt>
                <c:pt idx="16">
                  <c:v>43586</c:v>
                </c:pt>
                <c:pt idx="17">
                  <c:v>43617</c:v>
                </c:pt>
                <c:pt idx="18">
                  <c:v>43647</c:v>
                </c:pt>
                <c:pt idx="19">
                  <c:v>43678</c:v>
                </c:pt>
                <c:pt idx="20">
                  <c:v>43709</c:v>
                </c:pt>
                <c:pt idx="21">
                  <c:v>43739</c:v>
                </c:pt>
                <c:pt idx="22">
                  <c:v>43770</c:v>
                </c:pt>
                <c:pt idx="23">
                  <c:v>43800</c:v>
                </c:pt>
                <c:pt idx="24">
                  <c:v>43831</c:v>
                </c:pt>
                <c:pt idx="25">
                  <c:v>43862</c:v>
                </c:pt>
                <c:pt idx="26">
                  <c:v>43891</c:v>
                </c:pt>
                <c:pt idx="27">
                  <c:v>43922</c:v>
                </c:pt>
                <c:pt idx="28">
                  <c:v>43952</c:v>
                </c:pt>
                <c:pt idx="29">
                  <c:v>43983</c:v>
                </c:pt>
                <c:pt idx="30">
                  <c:v>44013</c:v>
                </c:pt>
                <c:pt idx="31">
                  <c:v>44044</c:v>
                </c:pt>
                <c:pt idx="32">
                  <c:v>44075</c:v>
                </c:pt>
                <c:pt idx="33">
                  <c:v>44105</c:v>
                </c:pt>
                <c:pt idx="34">
                  <c:v>44136</c:v>
                </c:pt>
                <c:pt idx="35">
                  <c:v>44166</c:v>
                </c:pt>
                <c:pt idx="36">
                  <c:v>44197</c:v>
                </c:pt>
                <c:pt idx="37">
                  <c:v>44228</c:v>
                </c:pt>
                <c:pt idx="38">
                  <c:v>44256</c:v>
                </c:pt>
                <c:pt idx="39">
                  <c:v>44287</c:v>
                </c:pt>
                <c:pt idx="40">
                  <c:v>44317</c:v>
                </c:pt>
                <c:pt idx="41">
                  <c:v>44348</c:v>
                </c:pt>
                <c:pt idx="42">
                  <c:v>44378</c:v>
                </c:pt>
                <c:pt idx="43">
                  <c:v>44409</c:v>
                </c:pt>
                <c:pt idx="44">
                  <c:v>44440</c:v>
                </c:pt>
                <c:pt idx="45">
                  <c:v>44470</c:v>
                </c:pt>
                <c:pt idx="46">
                  <c:v>44501</c:v>
                </c:pt>
                <c:pt idx="47">
                  <c:v>44531</c:v>
                </c:pt>
                <c:pt idx="48">
                  <c:v>44562</c:v>
                </c:pt>
                <c:pt idx="49">
                  <c:v>44593</c:v>
                </c:pt>
                <c:pt idx="50">
                  <c:v>44621</c:v>
                </c:pt>
                <c:pt idx="51">
                  <c:v>44652</c:v>
                </c:pt>
                <c:pt idx="52">
                  <c:v>44682</c:v>
                </c:pt>
                <c:pt idx="53">
                  <c:v>44713</c:v>
                </c:pt>
                <c:pt idx="54">
                  <c:v>44743</c:v>
                </c:pt>
                <c:pt idx="55">
                  <c:v>44774</c:v>
                </c:pt>
                <c:pt idx="56">
                  <c:v>44805</c:v>
                </c:pt>
                <c:pt idx="57">
                  <c:v>44835</c:v>
                </c:pt>
                <c:pt idx="58">
                  <c:v>44866</c:v>
                </c:pt>
                <c:pt idx="59">
                  <c:v>44896</c:v>
                </c:pt>
                <c:pt idx="60">
                  <c:v>44927</c:v>
                </c:pt>
                <c:pt idx="61">
                  <c:v>44958</c:v>
                </c:pt>
                <c:pt idx="62">
                  <c:v>44986</c:v>
                </c:pt>
                <c:pt idx="63">
                  <c:v>45017</c:v>
                </c:pt>
                <c:pt idx="64">
                  <c:v>45047</c:v>
                </c:pt>
                <c:pt idx="65">
                  <c:v>45078</c:v>
                </c:pt>
                <c:pt idx="66">
                  <c:v>45108</c:v>
                </c:pt>
                <c:pt idx="67">
                  <c:v>45139</c:v>
                </c:pt>
                <c:pt idx="68">
                  <c:v>45170</c:v>
                </c:pt>
                <c:pt idx="69">
                  <c:v>45200</c:v>
                </c:pt>
                <c:pt idx="70">
                  <c:v>45231</c:v>
                </c:pt>
                <c:pt idx="71">
                  <c:v>45261</c:v>
                </c:pt>
              </c:numCache>
            </c:numRef>
          </c:cat>
          <c:val>
            <c:numRef>
              <c:f>'Calcs Res R1 Rates'!$ET$103:$HM$103</c:f>
              <c:numCache>
                <c:formatCode>"$"#,##0.00000</c:formatCode>
                <c:ptCount val="72"/>
                <c:pt idx="0">
                  <c:v>0.19526000000000002</c:v>
                </c:pt>
                <c:pt idx="1">
                  <c:v>0.19526000000000002</c:v>
                </c:pt>
                <c:pt idx="2">
                  <c:v>0.19526000000000002</c:v>
                </c:pt>
                <c:pt idx="3">
                  <c:v>0.19642000000000001</c:v>
                </c:pt>
                <c:pt idx="4">
                  <c:v>0.19642000000000001</c:v>
                </c:pt>
                <c:pt idx="5">
                  <c:v>0.26427</c:v>
                </c:pt>
                <c:pt idx="6">
                  <c:v>0.28922000000000003</c:v>
                </c:pt>
                <c:pt idx="7">
                  <c:v>0.28922000000000003</c:v>
                </c:pt>
                <c:pt idx="8">
                  <c:v>0.28922000000000003</c:v>
                </c:pt>
                <c:pt idx="9">
                  <c:v>0.21396000000000001</c:v>
                </c:pt>
                <c:pt idx="10">
                  <c:v>0.21396000000000001</c:v>
                </c:pt>
                <c:pt idx="11">
                  <c:v>0.21396000000000001</c:v>
                </c:pt>
                <c:pt idx="12">
                  <c:v>0.21659</c:v>
                </c:pt>
                <c:pt idx="13">
                  <c:v>0.21659</c:v>
                </c:pt>
                <c:pt idx="14">
                  <c:v>0.21659</c:v>
                </c:pt>
                <c:pt idx="15">
                  <c:v>0.22071000000000002</c:v>
                </c:pt>
                <c:pt idx="16">
                  <c:v>0.22071000000000002</c:v>
                </c:pt>
                <c:pt idx="17">
                  <c:v>0.29681000000000002</c:v>
                </c:pt>
                <c:pt idx="18">
                  <c:v>0.31969999999999998</c:v>
                </c:pt>
                <c:pt idx="19">
                  <c:v>0.31969999999999998</c:v>
                </c:pt>
                <c:pt idx="20">
                  <c:v>0.31969999999999998</c:v>
                </c:pt>
                <c:pt idx="21">
                  <c:v>0.23241000000000001</c:v>
                </c:pt>
                <c:pt idx="22">
                  <c:v>0.23241000000000001</c:v>
                </c:pt>
                <c:pt idx="23">
                  <c:v>0.23241000000000001</c:v>
                </c:pt>
                <c:pt idx="24">
                  <c:v>0.23211000000000004</c:v>
                </c:pt>
                <c:pt idx="25">
                  <c:v>0.23211000000000004</c:v>
                </c:pt>
                <c:pt idx="26">
                  <c:v>0.23211000000000004</c:v>
                </c:pt>
                <c:pt idx="27">
                  <c:v>0.22918000000000002</c:v>
                </c:pt>
                <c:pt idx="28">
                  <c:v>0.22918000000000002</c:v>
                </c:pt>
                <c:pt idx="29">
                  <c:v>0.31618999999999997</c:v>
                </c:pt>
                <c:pt idx="30">
                  <c:v>0.32172999999999996</c:v>
                </c:pt>
                <c:pt idx="31">
                  <c:v>0.32172999999999996</c:v>
                </c:pt>
                <c:pt idx="32">
                  <c:v>0.32172999999999996</c:v>
                </c:pt>
                <c:pt idx="33">
                  <c:v>0.23568</c:v>
                </c:pt>
                <c:pt idx="34">
                  <c:v>0.23568</c:v>
                </c:pt>
                <c:pt idx="35">
                  <c:v>0.23568</c:v>
                </c:pt>
                <c:pt idx="36">
                  <c:v>0.23509000000000002</c:v>
                </c:pt>
                <c:pt idx="37">
                  <c:v>0.23509000000000002</c:v>
                </c:pt>
                <c:pt idx="38">
                  <c:v>0.23509000000000002</c:v>
                </c:pt>
                <c:pt idx="39">
                  <c:v>0.23309000000000002</c:v>
                </c:pt>
                <c:pt idx="40">
                  <c:v>0.23309000000000002</c:v>
                </c:pt>
                <c:pt idx="41">
                  <c:v>0.32009999999999994</c:v>
                </c:pt>
                <c:pt idx="42">
                  <c:v>0.32813999999999999</c:v>
                </c:pt>
                <c:pt idx="43">
                  <c:v>0.32813999999999999</c:v>
                </c:pt>
                <c:pt idx="44">
                  <c:v>0.32813999999999999</c:v>
                </c:pt>
                <c:pt idx="45">
                  <c:v>0.24446000000000001</c:v>
                </c:pt>
                <c:pt idx="46">
                  <c:v>0.24446000000000001</c:v>
                </c:pt>
                <c:pt idx="47">
                  <c:v>0.24446000000000001</c:v>
                </c:pt>
                <c:pt idx="48">
                  <c:v>0.25347000000000003</c:v>
                </c:pt>
                <c:pt idx="49">
                  <c:v>0.25347000000000003</c:v>
                </c:pt>
                <c:pt idx="50">
                  <c:v>0.25347000000000003</c:v>
                </c:pt>
                <c:pt idx="51">
                  <c:v>0.25234000000000001</c:v>
                </c:pt>
                <c:pt idx="52">
                  <c:v>0.25234000000000001</c:v>
                </c:pt>
                <c:pt idx="53">
                  <c:v>0.33934999999999998</c:v>
                </c:pt>
                <c:pt idx="54">
                  <c:v>0.32738999999999996</c:v>
                </c:pt>
                <c:pt idx="55">
                  <c:v>0.32738999999999996</c:v>
                </c:pt>
                <c:pt idx="56">
                  <c:v>0.32738999999999996</c:v>
                </c:pt>
                <c:pt idx="57">
                  <c:v>0.25051000000000001</c:v>
                </c:pt>
                <c:pt idx="58">
                  <c:v>0.25051000000000001</c:v>
                </c:pt>
                <c:pt idx="59">
                  <c:v>0.25051000000000001</c:v>
                </c:pt>
                <c:pt idx="60">
                  <c:v>0.24716000000000002</c:v>
                </c:pt>
                <c:pt idx="61">
                  <c:v>0.24716000000000002</c:v>
                </c:pt>
                <c:pt idx="62">
                  <c:v>0.24716000000000002</c:v>
                </c:pt>
                <c:pt idx="63">
                  <c:v>0.24816000000000002</c:v>
                </c:pt>
                <c:pt idx="64">
                  <c:v>0.24816000000000002</c:v>
                </c:pt>
                <c:pt idx="65">
                  <c:v>0.33516999999999997</c:v>
                </c:pt>
                <c:pt idx="66">
                  <c:v>0.35341999999999996</c:v>
                </c:pt>
                <c:pt idx="67">
                  <c:v>0.35341999999999996</c:v>
                </c:pt>
                <c:pt idx="68">
                  <c:v>0.35341999999999996</c:v>
                </c:pt>
                <c:pt idx="69">
                  <c:v>0.26503000000000004</c:v>
                </c:pt>
                <c:pt idx="70">
                  <c:v>0.26503000000000004</c:v>
                </c:pt>
                <c:pt idx="71">
                  <c:v>0.26503000000000004</c:v>
                </c:pt>
              </c:numCache>
            </c:numRef>
          </c:val>
          <c:smooth val="0"/>
          <c:extLst>
            <c:ext xmlns:c16="http://schemas.microsoft.com/office/drawing/2014/chart" uri="{C3380CC4-5D6E-409C-BE32-E72D297353CC}">
              <c16:uniqueId val="{00000000-EF11-4F9F-B46C-EA02B4BAE9F8}"/>
            </c:ext>
          </c:extLst>
        </c:ser>
        <c:ser>
          <c:idx val="5"/>
          <c:order val="1"/>
          <c:tx>
            <c:strRef>
              <c:f>'Calcs Res R1 Rates'!$B$100</c:f>
              <c:strCache>
                <c:ptCount val="1"/>
                <c:pt idx="0">
                  <c:v>Tier 3 Rate Case</c:v>
                </c:pt>
              </c:strCache>
            </c:strRef>
          </c:tx>
          <c:spPr>
            <a:ln w="44450">
              <a:solidFill>
                <a:schemeClr val="tx1"/>
              </a:solidFill>
              <a:prstDash val="sysDot"/>
            </a:ln>
          </c:spPr>
          <c:marker>
            <c:symbol val="none"/>
          </c:marker>
          <c:cat>
            <c:numRef>
              <c:f>'Calcs Res R1 Rates'!$ET$5:$HM$5</c:f>
              <c:numCache>
                <c:formatCode>[$-409]mmm\-yy;@</c:formatCode>
                <c:ptCount val="72"/>
                <c:pt idx="0">
                  <c:v>43101</c:v>
                </c:pt>
                <c:pt idx="1">
                  <c:v>43132</c:v>
                </c:pt>
                <c:pt idx="2">
                  <c:v>43160</c:v>
                </c:pt>
                <c:pt idx="3">
                  <c:v>43191</c:v>
                </c:pt>
                <c:pt idx="4">
                  <c:v>43221</c:v>
                </c:pt>
                <c:pt idx="5">
                  <c:v>43252</c:v>
                </c:pt>
                <c:pt idx="6">
                  <c:v>43282</c:v>
                </c:pt>
                <c:pt idx="7">
                  <c:v>43313</c:v>
                </c:pt>
                <c:pt idx="8">
                  <c:v>43344</c:v>
                </c:pt>
                <c:pt idx="9">
                  <c:v>43374</c:v>
                </c:pt>
                <c:pt idx="10">
                  <c:v>43405</c:v>
                </c:pt>
                <c:pt idx="11">
                  <c:v>43435</c:v>
                </c:pt>
                <c:pt idx="12">
                  <c:v>43466</c:v>
                </c:pt>
                <c:pt idx="13">
                  <c:v>43497</c:v>
                </c:pt>
                <c:pt idx="14">
                  <c:v>43525</c:v>
                </c:pt>
                <c:pt idx="15">
                  <c:v>43556</c:v>
                </c:pt>
                <c:pt idx="16">
                  <c:v>43586</c:v>
                </c:pt>
                <c:pt idx="17">
                  <c:v>43617</c:v>
                </c:pt>
                <c:pt idx="18">
                  <c:v>43647</c:v>
                </c:pt>
                <c:pt idx="19">
                  <c:v>43678</c:v>
                </c:pt>
                <c:pt idx="20">
                  <c:v>43709</c:v>
                </c:pt>
                <c:pt idx="21">
                  <c:v>43739</c:v>
                </c:pt>
                <c:pt idx="22">
                  <c:v>43770</c:v>
                </c:pt>
                <c:pt idx="23">
                  <c:v>43800</c:v>
                </c:pt>
                <c:pt idx="24">
                  <c:v>43831</c:v>
                </c:pt>
                <c:pt idx="25">
                  <c:v>43862</c:v>
                </c:pt>
                <c:pt idx="26">
                  <c:v>43891</c:v>
                </c:pt>
                <c:pt idx="27">
                  <c:v>43922</c:v>
                </c:pt>
                <c:pt idx="28">
                  <c:v>43952</c:v>
                </c:pt>
                <c:pt idx="29">
                  <c:v>43983</c:v>
                </c:pt>
                <c:pt idx="30">
                  <c:v>44013</c:v>
                </c:pt>
                <c:pt idx="31">
                  <c:v>44044</c:v>
                </c:pt>
                <c:pt idx="32">
                  <c:v>44075</c:v>
                </c:pt>
                <c:pt idx="33">
                  <c:v>44105</c:v>
                </c:pt>
                <c:pt idx="34">
                  <c:v>44136</c:v>
                </c:pt>
                <c:pt idx="35">
                  <c:v>44166</c:v>
                </c:pt>
                <c:pt idx="36">
                  <c:v>44197</c:v>
                </c:pt>
                <c:pt idx="37">
                  <c:v>44228</c:v>
                </c:pt>
                <c:pt idx="38">
                  <c:v>44256</c:v>
                </c:pt>
                <c:pt idx="39">
                  <c:v>44287</c:v>
                </c:pt>
                <c:pt idx="40">
                  <c:v>44317</c:v>
                </c:pt>
                <c:pt idx="41">
                  <c:v>44348</c:v>
                </c:pt>
                <c:pt idx="42">
                  <c:v>44378</c:v>
                </c:pt>
                <c:pt idx="43">
                  <c:v>44409</c:v>
                </c:pt>
                <c:pt idx="44">
                  <c:v>44440</c:v>
                </c:pt>
                <c:pt idx="45">
                  <c:v>44470</c:v>
                </c:pt>
                <c:pt idx="46">
                  <c:v>44501</c:v>
                </c:pt>
                <c:pt idx="47">
                  <c:v>44531</c:v>
                </c:pt>
                <c:pt idx="48">
                  <c:v>44562</c:v>
                </c:pt>
                <c:pt idx="49">
                  <c:v>44593</c:v>
                </c:pt>
                <c:pt idx="50">
                  <c:v>44621</c:v>
                </c:pt>
                <c:pt idx="51">
                  <c:v>44652</c:v>
                </c:pt>
                <c:pt idx="52">
                  <c:v>44682</c:v>
                </c:pt>
                <c:pt idx="53">
                  <c:v>44713</c:v>
                </c:pt>
                <c:pt idx="54">
                  <c:v>44743</c:v>
                </c:pt>
                <c:pt idx="55">
                  <c:v>44774</c:v>
                </c:pt>
                <c:pt idx="56">
                  <c:v>44805</c:v>
                </c:pt>
                <c:pt idx="57">
                  <c:v>44835</c:v>
                </c:pt>
                <c:pt idx="58">
                  <c:v>44866</c:v>
                </c:pt>
                <c:pt idx="59">
                  <c:v>44896</c:v>
                </c:pt>
                <c:pt idx="60">
                  <c:v>44927</c:v>
                </c:pt>
                <c:pt idx="61">
                  <c:v>44958</c:v>
                </c:pt>
                <c:pt idx="62">
                  <c:v>44986</c:v>
                </c:pt>
                <c:pt idx="63">
                  <c:v>45017</c:v>
                </c:pt>
                <c:pt idx="64">
                  <c:v>45047</c:v>
                </c:pt>
                <c:pt idx="65">
                  <c:v>45078</c:v>
                </c:pt>
                <c:pt idx="66">
                  <c:v>45108</c:v>
                </c:pt>
                <c:pt idx="67">
                  <c:v>45139</c:v>
                </c:pt>
                <c:pt idx="68">
                  <c:v>45170</c:v>
                </c:pt>
                <c:pt idx="69">
                  <c:v>45200</c:v>
                </c:pt>
                <c:pt idx="70">
                  <c:v>45231</c:v>
                </c:pt>
                <c:pt idx="71">
                  <c:v>45261</c:v>
                </c:pt>
              </c:numCache>
            </c:numRef>
          </c:cat>
          <c:val>
            <c:numRef>
              <c:f>'Calcs Res R1 Rates'!$ET$100:$FW$100</c:f>
              <c:numCache>
                <c:formatCode>"$"#,##0.00000</c:formatCode>
                <c:ptCount val="30"/>
                <c:pt idx="0">
                  <c:v>0.19287087983689488</c:v>
                </c:pt>
                <c:pt idx="1">
                  <c:v>0.19287087983689488</c:v>
                </c:pt>
                <c:pt idx="2">
                  <c:v>0.19287087983689488</c:v>
                </c:pt>
                <c:pt idx="3">
                  <c:v>0.19371055915064214</c:v>
                </c:pt>
                <c:pt idx="4">
                  <c:v>0.19371055915064214</c:v>
                </c:pt>
                <c:pt idx="5">
                  <c:v>0.26156055915064214</c:v>
                </c:pt>
                <c:pt idx="6">
                  <c:v>0.27932636272104094</c:v>
                </c:pt>
                <c:pt idx="7">
                  <c:v>0.27932636272104094</c:v>
                </c:pt>
                <c:pt idx="8">
                  <c:v>0.27932636272104094</c:v>
                </c:pt>
                <c:pt idx="9">
                  <c:v>0.20379283378283133</c:v>
                </c:pt>
                <c:pt idx="10">
                  <c:v>0.20379283378283133</c:v>
                </c:pt>
                <c:pt idx="11">
                  <c:v>0.20379283378283133</c:v>
                </c:pt>
                <c:pt idx="12">
                  <c:v>0.20166962014696344</c:v>
                </c:pt>
                <c:pt idx="13">
                  <c:v>0.20166962014696344</c:v>
                </c:pt>
                <c:pt idx="14">
                  <c:v>0.20166962014696344</c:v>
                </c:pt>
                <c:pt idx="15">
                  <c:v>0.20273339105927929</c:v>
                </c:pt>
                <c:pt idx="16">
                  <c:v>0.20273339105927929</c:v>
                </c:pt>
                <c:pt idx="17">
                  <c:v>0.27883339105927929</c:v>
                </c:pt>
                <c:pt idx="18">
                  <c:v>0.30206108387367336</c:v>
                </c:pt>
                <c:pt idx="19">
                  <c:v>0.30206108387367336</c:v>
                </c:pt>
                <c:pt idx="20">
                  <c:v>0.30206108387367336</c:v>
                </c:pt>
                <c:pt idx="21">
                  <c:v>0.21524485195047141</c:v>
                </c:pt>
                <c:pt idx="22">
                  <c:v>0.21524485195047141</c:v>
                </c:pt>
                <c:pt idx="23">
                  <c:v>0.21524485195047141</c:v>
                </c:pt>
                <c:pt idx="24">
                  <c:v>0.2147709008751989</c:v>
                </c:pt>
                <c:pt idx="25">
                  <c:v>0.2147709008751989</c:v>
                </c:pt>
                <c:pt idx="26">
                  <c:v>0.2147709008751989</c:v>
                </c:pt>
                <c:pt idx="27">
                  <c:v>0.21571720182043305</c:v>
                </c:pt>
                <c:pt idx="28">
                  <c:v>0.21571720182043305</c:v>
                </c:pt>
                <c:pt idx="29">
                  <c:v>0.302727201820433</c:v>
                </c:pt>
              </c:numCache>
            </c:numRef>
          </c:val>
          <c:smooth val="0"/>
          <c:extLst>
            <c:ext xmlns:c16="http://schemas.microsoft.com/office/drawing/2014/chart" uri="{C3380CC4-5D6E-409C-BE32-E72D297353CC}">
              <c16:uniqueId val="{00000001-EF11-4F9F-B46C-EA02B4BAE9F8}"/>
            </c:ext>
          </c:extLst>
        </c:ser>
        <c:ser>
          <c:idx val="3"/>
          <c:order val="2"/>
          <c:tx>
            <c:strRef>
              <c:f>'Calcs Res R1 Rates'!$B$104</c:f>
              <c:strCache>
                <c:ptCount val="1"/>
                <c:pt idx="0">
                  <c:v>Tier 2 Actual Billing Rate</c:v>
                </c:pt>
              </c:strCache>
            </c:strRef>
          </c:tx>
          <c:spPr>
            <a:ln w="60325">
              <a:solidFill>
                <a:srgbClr val="7DBBFF"/>
              </a:solidFill>
            </a:ln>
          </c:spPr>
          <c:marker>
            <c:symbol val="none"/>
          </c:marker>
          <c:cat>
            <c:numRef>
              <c:f>'Calcs Res R1 Rates'!$ET$5:$HM$5</c:f>
              <c:numCache>
                <c:formatCode>[$-409]mmm\-yy;@</c:formatCode>
                <c:ptCount val="72"/>
                <c:pt idx="0">
                  <c:v>43101</c:v>
                </c:pt>
                <c:pt idx="1">
                  <c:v>43132</c:v>
                </c:pt>
                <c:pt idx="2">
                  <c:v>43160</c:v>
                </c:pt>
                <c:pt idx="3">
                  <c:v>43191</c:v>
                </c:pt>
                <c:pt idx="4">
                  <c:v>43221</c:v>
                </c:pt>
                <c:pt idx="5">
                  <c:v>43252</c:v>
                </c:pt>
                <c:pt idx="6">
                  <c:v>43282</c:v>
                </c:pt>
                <c:pt idx="7">
                  <c:v>43313</c:v>
                </c:pt>
                <c:pt idx="8">
                  <c:v>43344</c:v>
                </c:pt>
                <c:pt idx="9">
                  <c:v>43374</c:v>
                </c:pt>
                <c:pt idx="10">
                  <c:v>43405</c:v>
                </c:pt>
                <c:pt idx="11">
                  <c:v>43435</c:v>
                </c:pt>
                <c:pt idx="12">
                  <c:v>43466</c:v>
                </c:pt>
                <c:pt idx="13">
                  <c:v>43497</c:v>
                </c:pt>
                <c:pt idx="14">
                  <c:v>43525</c:v>
                </c:pt>
                <c:pt idx="15">
                  <c:v>43556</c:v>
                </c:pt>
                <c:pt idx="16">
                  <c:v>43586</c:v>
                </c:pt>
                <c:pt idx="17">
                  <c:v>43617</c:v>
                </c:pt>
                <c:pt idx="18">
                  <c:v>43647</c:v>
                </c:pt>
                <c:pt idx="19">
                  <c:v>43678</c:v>
                </c:pt>
                <c:pt idx="20">
                  <c:v>43709</c:v>
                </c:pt>
                <c:pt idx="21">
                  <c:v>43739</c:v>
                </c:pt>
                <c:pt idx="22">
                  <c:v>43770</c:v>
                </c:pt>
                <c:pt idx="23">
                  <c:v>43800</c:v>
                </c:pt>
                <c:pt idx="24">
                  <c:v>43831</c:v>
                </c:pt>
                <c:pt idx="25">
                  <c:v>43862</c:v>
                </c:pt>
                <c:pt idx="26">
                  <c:v>43891</c:v>
                </c:pt>
                <c:pt idx="27">
                  <c:v>43922</c:v>
                </c:pt>
                <c:pt idx="28">
                  <c:v>43952</c:v>
                </c:pt>
                <c:pt idx="29">
                  <c:v>43983</c:v>
                </c:pt>
                <c:pt idx="30">
                  <c:v>44013</c:v>
                </c:pt>
                <c:pt idx="31">
                  <c:v>44044</c:v>
                </c:pt>
                <c:pt idx="32">
                  <c:v>44075</c:v>
                </c:pt>
                <c:pt idx="33">
                  <c:v>44105</c:v>
                </c:pt>
                <c:pt idx="34">
                  <c:v>44136</c:v>
                </c:pt>
                <c:pt idx="35">
                  <c:v>44166</c:v>
                </c:pt>
                <c:pt idx="36">
                  <c:v>44197</c:v>
                </c:pt>
                <c:pt idx="37">
                  <c:v>44228</c:v>
                </c:pt>
                <c:pt idx="38">
                  <c:v>44256</c:v>
                </c:pt>
                <c:pt idx="39">
                  <c:v>44287</c:v>
                </c:pt>
                <c:pt idx="40">
                  <c:v>44317</c:v>
                </c:pt>
                <c:pt idx="41">
                  <c:v>44348</c:v>
                </c:pt>
                <c:pt idx="42">
                  <c:v>44378</c:v>
                </c:pt>
                <c:pt idx="43">
                  <c:v>44409</c:v>
                </c:pt>
                <c:pt idx="44">
                  <c:v>44440</c:v>
                </c:pt>
                <c:pt idx="45">
                  <c:v>44470</c:v>
                </c:pt>
                <c:pt idx="46">
                  <c:v>44501</c:v>
                </c:pt>
                <c:pt idx="47">
                  <c:v>44531</c:v>
                </c:pt>
                <c:pt idx="48">
                  <c:v>44562</c:v>
                </c:pt>
                <c:pt idx="49">
                  <c:v>44593</c:v>
                </c:pt>
                <c:pt idx="50">
                  <c:v>44621</c:v>
                </c:pt>
                <c:pt idx="51">
                  <c:v>44652</c:v>
                </c:pt>
                <c:pt idx="52">
                  <c:v>44682</c:v>
                </c:pt>
                <c:pt idx="53">
                  <c:v>44713</c:v>
                </c:pt>
                <c:pt idx="54">
                  <c:v>44743</c:v>
                </c:pt>
                <c:pt idx="55">
                  <c:v>44774</c:v>
                </c:pt>
                <c:pt idx="56">
                  <c:v>44805</c:v>
                </c:pt>
                <c:pt idx="57">
                  <c:v>44835</c:v>
                </c:pt>
                <c:pt idx="58">
                  <c:v>44866</c:v>
                </c:pt>
                <c:pt idx="59">
                  <c:v>44896</c:v>
                </c:pt>
                <c:pt idx="60">
                  <c:v>44927</c:v>
                </c:pt>
                <c:pt idx="61">
                  <c:v>44958</c:v>
                </c:pt>
                <c:pt idx="62">
                  <c:v>44986</c:v>
                </c:pt>
                <c:pt idx="63">
                  <c:v>45017</c:v>
                </c:pt>
                <c:pt idx="64">
                  <c:v>45047</c:v>
                </c:pt>
                <c:pt idx="65">
                  <c:v>45078</c:v>
                </c:pt>
                <c:pt idx="66">
                  <c:v>45108</c:v>
                </c:pt>
                <c:pt idx="67">
                  <c:v>45139</c:v>
                </c:pt>
                <c:pt idx="68">
                  <c:v>45170</c:v>
                </c:pt>
                <c:pt idx="69">
                  <c:v>45200</c:v>
                </c:pt>
                <c:pt idx="70">
                  <c:v>45231</c:v>
                </c:pt>
                <c:pt idx="71">
                  <c:v>45261</c:v>
                </c:pt>
              </c:numCache>
            </c:numRef>
          </c:cat>
          <c:val>
            <c:numRef>
              <c:f>'Calcs Res R1 Rates'!$ET$104:$HM$104</c:f>
              <c:numCache>
                <c:formatCode>"$"#,##0.00000</c:formatCode>
                <c:ptCount val="72"/>
                <c:pt idx="0">
                  <c:v>0.19526000000000002</c:v>
                </c:pt>
                <c:pt idx="1">
                  <c:v>0.19526000000000002</c:v>
                </c:pt>
                <c:pt idx="2">
                  <c:v>0.19526000000000002</c:v>
                </c:pt>
                <c:pt idx="3">
                  <c:v>0.19642000000000001</c:v>
                </c:pt>
                <c:pt idx="4">
                  <c:v>0.19642000000000001</c:v>
                </c:pt>
                <c:pt idx="5">
                  <c:v>0.19642000000000001</c:v>
                </c:pt>
                <c:pt idx="6">
                  <c:v>0.21312</c:v>
                </c:pt>
                <c:pt idx="7">
                  <c:v>0.21312</c:v>
                </c:pt>
                <c:pt idx="8">
                  <c:v>0.21312</c:v>
                </c:pt>
                <c:pt idx="9">
                  <c:v>0.21396000000000001</c:v>
                </c:pt>
                <c:pt idx="10">
                  <c:v>0.21396000000000001</c:v>
                </c:pt>
                <c:pt idx="11">
                  <c:v>0.21396000000000001</c:v>
                </c:pt>
                <c:pt idx="12">
                  <c:v>0.21659</c:v>
                </c:pt>
                <c:pt idx="13">
                  <c:v>0.21659</c:v>
                </c:pt>
                <c:pt idx="14">
                  <c:v>0.21659</c:v>
                </c:pt>
                <c:pt idx="15">
                  <c:v>0.22071000000000002</c:v>
                </c:pt>
                <c:pt idx="16">
                  <c:v>0.22071000000000002</c:v>
                </c:pt>
                <c:pt idx="17">
                  <c:v>0.22071000000000002</c:v>
                </c:pt>
                <c:pt idx="18">
                  <c:v>0.23269000000000001</c:v>
                </c:pt>
                <c:pt idx="19">
                  <c:v>0.23269000000000001</c:v>
                </c:pt>
                <c:pt idx="20">
                  <c:v>0.23269000000000001</c:v>
                </c:pt>
                <c:pt idx="21">
                  <c:v>0.23241000000000001</c:v>
                </c:pt>
                <c:pt idx="22">
                  <c:v>0.23241000000000001</c:v>
                </c:pt>
                <c:pt idx="23">
                  <c:v>0.23241000000000001</c:v>
                </c:pt>
                <c:pt idx="24">
                  <c:v>0.23211000000000004</c:v>
                </c:pt>
                <c:pt idx="25">
                  <c:v>0.23211000000000004</c:v>
                </c:pt>
                <c:pt idx="26">
                  <c:v>0.23211000000000004</c:v>
                </c:pt>
                <c:pt idx="27">
                  <c:v>0.22918000000000002</c:v>
                </c:pt>
                <c:pt idx="28">
                  <c:v>0.22918000000000002</c:v>
                </c:pt>
                <c:pt idx="29">
                  <c:v>0.22918000000000002</c:v>
                </c:pt>
                <c:pt idx="30">
                  <c:v>0.23472000000000004</c:v>
                </c:pt>
                <c:pt idx="31">
                  <c:v>0.23472000000000004</c:v>
                </c:pt>
                <c:pt idx="32">
                  <c:v>0.23472000000000004</c:v>
                </c:pt>
                <c:pt idx="33">
                  <c:v>0.23568</c:v>
                </c:pt>
                <c:pt idx="34">
                  <c:v>0.23568</c:v>
                </c:pt>
                <c:pt idx="35">
                  <c:v>0.23568</c:v>
                </c:pt>
                <c:pt idx="36">
                  <c:v>0.23509000000000002</c:v>
                </c:pt>
                <c:pt idx="37">
                  <c:v>0.23509000000000002</c:v>
                </c:pt>
                <c:pt idx="38">
                  <c:v>0.23509000000000002</c:v>
                </c:pt>
                <c:pt idx="39">
                  <c:v>0.23309000000000002</c:v>
                </c:pt>
                <c:pt idx="40">
                  <c:v>0.23309000000000002</c:v>
                </c:pt>
                <c:pt idx="41">
                  <c:v>0.23309000000000002</c:v>
                </c:pt>
                <c:pt idx="42">
                  <c:v>0.24113000000000001</c:v>
                </c:pt>
                <c:pt idx="43">
                  <c:v>0.24113000000000001</c:v>
                </c:pt>
                <c:pt idx="44">
                  <c:v>0.24113000000000001</c:v>
                </c:pt>
                <c:pt idx="45">
                  <c:v>0.24446000000000001</c:v>
                </c:pt>
                <c:pt idx="46">
                  <c:v>0.24446000000000001</c:v>
                </c:pt>
                <c:pt idx="47">
                  <c:v>0.24446000000000001</c:v>
                </c:pt>
                <c:pt idx="48">
                  <c:v>0.25347000000000003</c:v>
                </c:pt>
                <c:pt idx="49">
                  <c:v>0.25347000000000003</c:v>
                </c:pt>
                <c:pt idx="50">
                  <c:v>0.25347000000000003</c:v>
                </c:pt>
                <c:pt idx="51">
                  <c:v>0.25234000000000001</c:v>
                </c:pt>
                <c:pt idx="52">
                  <c:v>0.25234000000000001</c:v>
                </c:pt>
                <c:pt idx="53">
                  <c:v>0.25234000000000001</c:v>
                </c:pt>
                <c:pt idx="54">
                  <c:v>0.24038000000000004</c:v>
                </c:pt>
                <c:pt idx="55">
                  <c:v>0.24038000000000004</c:v>
                </c:pt>
                <c:pt idx="56">
                  <c:v>0.24038000000000004</c:v>
                </c:pt>
                <c:pt idx="57">
                  <c:v>0.25051000000000001</c:v>
                </c:pt>
                <c:pt idx="58">
                  <c:v>0.25051000000000001</c:v>
                </c:pt>
                <c:pt idx="59">
                  <c:v>0.25051000000000001</c:v>
                </c:pt>
                <c:pt idx="60">
                  <c:v>0.24716000000000002</c:v>
                </c:pt>
                <c:pt idx="61">
                  <c:v>0.24716000000000002</c:v>
                </c:pt>
                <c:pt idx="62">
                  <c:v>0.24716000000000002</c:v>
                </c:pt>
                <c:pt idx="63">
                  <c:v>0.24816000000000002</c:v>
                </c:pt>
                <c:pt idx="64">
                  <c:v>0.24816000000000002</c:v>
                </c:pt>
                <c:pt idx="65">
                  <c:v>0.24816000000000002</c:v>
                </c:pt>
                <c:pt idx="66">
                  <c:v>0.26641000000000004</c:v>
                </c:pt>
                <c:pt idx="67">
                  <c:v>0.26641000000000004</c:v>
                </c:pt>
                <c:pt idx="68">
                  <c:v>0.26641000000000004</c:v>
                </c:pt>
                <c:pt idx="69">
                  <c:v>0.26503000000000004</c:v>
                </c:pt>
                <c:pt idx="70">
                  <c:v>0.26503000000000004</c:v>
                </c:pt>
                <c:pt idx="71">
                  <c:v>0.26503000000000004</c:v>
                </c:pt>
              </c:numCache>
            </c:numRef>
          </c:val>
          <c:smooth val="0"/>
          <c:extLst>
            <c:ext xmlns:c16="http://schemas.microsoft.com/office/drawing/2014/chart" uri="{C3380CC4-5D6E-409C-BE32-E72D297353CC}">
              <c16:uniqueId val="{00000002-EF11-4F9F-B46C-EA02B4BAE9F8}"/>
            </c:ext>
          </c:extLst>
        </c:ser>
        <c:ser>
          <c:idx val="1"/>
          <c:order val="3"/>
          <c:tx>
            <c:strRef>
              <c:f>'Calcs Res R1 Rates'!$B$99</c:f>
              <c:strCache>
                <c:ptCount val="1"/>
                <c:pt idx="0">
                  <c:v>Tier 2 Rate Case</c:v>
                </c:pt>
              </c:strCache>
            </c:strRef>
          </c:tx>
          <c:spPr>
            <a:ln w="60325">
              <a:solidFill>
                <a:srgbClr val="7DBBFF"/>
              </a:solidFill>
              <a:prstDash val="sysDot"/>
            </a:ln>
          </c:spPr>
          <c:marker>
            <c:symbol val="none"/>
          </c:marker>
          <c:cat>
            <c:numRef>
              <c:f>'Calcs Res R1 Rates'!$ET$5:$HM$5</c:f>
              <c:numCache>
                <c:formatCode>[$-409]mmm\-yy;@</c:formatCode>
                <c:ptCount val="72"/>
                <c:pt idx="0">
                  <c:v>43101</c:v>
                </c:pt>
                <c:pt idx="1">
                  <c:v>43132</c:v>
                </c:pt>
                <c:pt idx="2">
                  <c:v>43160</c:v>
                </c:pt>
                <c:pt idx="3">
                  <c:v>43191</c:v>
                </c:pt>
                <c:pt idx="4">
                  <c:v>43221</c:v>
                </c:pt>
                <c:pt idx="5">
                  <c:v>43252</c:v>
                </c:pt>
                <c:pt idx="6">
                  <c:v>43282</c:v>
                </c:pt>
                <c:pt idx="7">
                  <c:v>43313</c:v>
                </c:pt>
                <c:pt idx="8">
                  <c:v>43344</c:v>
                </c:pt>
                <c:pt idx="9">
                  <c:v>43374</c:v>
                </c:pt>
                <c:pt idx="10">
                  <c:v>43405</c:v>
                </c:pt>
                <c:pt idx="11">
                  <c:v>43435</c:v>
                </c:pt>
                <c:pt idx="12">
                  <c:v>43466</c:v>
                </c:pt>
                <c:pt idx="13">
                  <c:v>43497</c:v>
                </c:pt>
                <c:pt idx="14">
                  <c:v>43525</c:v>
                </c:pt>
                <c:pt idx="15">
                  <c:v>43556</c:v>
                </c:pt>
                <c:pt idx="16">
                  <c:v>43586</c:v>
                </c:pt>
                <c:pt idx="17">
                  <c:v>43617</c:v>
                </c:pt>
                <c:pt idx="18">
                  <c:v>43647</c:v>
                </c:pt>
                <c:pt idx="19">
                  <c:v>43678</c:v>
                </c:pt>
                <c:pt idx="20">
                  <c:v>43709</c:v>
                </c:pt>
                <c:pt idx="21">
                  <c:v>43739</c:v>
                </c:pt>
                <c:pt idx="22">
                  <c:v>43770</c:v>
                </c:pt>
                <c:pt idx="23">
                  <c:v>43800</c:v>
                </c:pt>
                <c:pt idx="24">
                  <c:v>43831</c:v>
                </c:pt>
                <c:pt idx="25">
                  <c:v>43862</c:v>
                </c:pt>
                <c:pt idx="26">
                  <c:v>43891</c:v>
                </c:pt>
                <c:pt idx="27">
                  <c:v>43922</c:v>
                </c:pt>
                <c:pt idx="28">
                  <c:v>43952</c:v>
                </c:pt>
                <c:pt idx="29">
                  <c:v>43983</c:v>
                </c:pt>
                <c:pt idx="30">
                  <c:v>44013</c:v>
                </c:pt>
                <c:pt idx="31">
                  <c:v>44044</c:v>
                </c:pt>
                <c:pt idx="32">
                  <c:v>44075</c:v>
                </c:pt>
                <c:pt idx="33">
                  <c:v>44105</c:v>
                </c:pt>
                <c:pt idx="34">
                  <c:v>44136</c:v>
                </c:pt>
                <c:pt idx="35">
                  <c:v>44166</c:v>
                </c:pt>
                <c:pt idx="36">
                  <c:v>44197</c:v>
                </c:pt>
                <c:pt idx="37">
                  <c:v>44228</c:v>
                </c:pt>
                <c:pt idx="38">
                  <c:v>44256</c:v>
                </c:pt>
                <c:pt idx="39">
                  <c:v>44287</c:v>
                </c:pt>
                <c:pt idx="40">
                  <c:v>44317</c:v>
                </c:pt>
                <c:pt idx="41">
                  <c:v>44348</c:v>
                </c:pt>
                <c:pt idx="42">
                  <c:v>44378</c:v>
                </c:pt>
                <c:pt idx="43">
                  <c:v>44409</c:v>
                </c:pt>
                <c:pt idx="44">
                  <c:v>44440</c:v>
                </c:pt>
                <c:pt idx="45">
                  <c:v>44470</c:v>
                </c:pt>
                <c:pt idx="46">
                  <c:v>44501</c:v>
                </c:pt>
                <c:pt idx="47">
                  <c:v>44531</c:v>
                </c:pt>
                <c:pt idx="48">
                  <c:v>44562</c:v>
                </c:pt>
                <c:pt idx="49">
                  <c:v>44593</c:v>
                </c:pt>
                <c:pt idx="50">
                  <c:v>44621</c:v>
                </c:pt>
                <c:pt idx="51">
                  <c:v>44652</c:v>
                </c:pt>
                <c:pt idx="52">
                  <c:v>44682</c:v>
                </c:pt>
                <c:pt idx="53">
                  <c:v>44713</c:v>
                </c:pt>
                <c:pt idx="54">
                  <c:v>44743</c:v>
                </c:pt>
                <c:pt idx="55">
                  <c:v>44774</c:v>
                </c:pt>
                <c:pt idx="56">
                  <c:v>44805</c:v>
                </c:pt>
                <c:pt idx="57">
                  <c:v>44835</c:v>
                </c:pt>
                <c:pt idx="58">
                  <c:v>44866</c:v>
                </c:pt>
                <c:pt idx="59">
                  <c:v>44896</c:v>
                </c:pt>
                <c:pt idx="60">
                  <c:v>44927</c:v>
                </c:pt>
                <c:pt idx="61">
                  <c:v>44958</c:v>
                </c:pt>
                <c:pt idx="62">
                  <c:v>44986</c:v>
                </c:pt>
                <c:pt idx="63">
                  <c:v>45017</c:v>
                </c:pt>
                <c:pt idx="64">
                  <c:v>45047</c:v>
                </c:pt>
                <c:pt idx="65">
                  <c:v>45078</c:v>
                </c:pt>
                <c:pt idx="66">
                  <c:v>45108</c:v>
                </c:pt>
                <c:pt idx="67">
                  <c:v>45139</c:v>
                </c:pt>
                <c:pt idx="68">
                  <c:v>45170</c:v>
                </c:pt>
                <c:pt idx="69">
                  <c:v>45200</c:v>
                </c:pt>
                <c:pt idx="70">
                  <c:v>45231</c:v>
                </c:pt>
                <c:pt idx="71">
                  <c:v>45261</c:v>
                </c:pt>
              </c:numCache>
            </c:numRef>
          </c:cat>
          <c:val>
            <c:numRef>
              <c:f>'Calcs Res R1 Rates'!$ET$99:$FW$99</c:f>
              <c:numCache>
                <c:formatCode>"$"#,##0.00000</c:formatCode>
                <c:ptCount val="30"/>
                <c:pt idx="0">
                  <c:v>0.19287087983689488</c:v>
                </c:pt>
                <c:pt idx="1">
                  <c:v>0.19287087983689488</c:v>
                </c:pt>
                <c:pt idx="2">
                  <c:v>0.19287087983689488</c:v>
                </c:pt>
                <c:pt idx="3">
                  <c:v>0.19371055915064214</c:v>
                </c:pt>
                <c:pt idx="4">
                  <c:v>0.19371055915064214</c:v>
                </c:pt>
                <c:pt idx="5">
                  <c:v>0.19371055915064214</c:v>
                </c:pt>
                <c:pt idx="6">
                  <c:v>0.20322636272104097</c:v>
                </c:pt>
                <c:pt idx="7">
                  <c:v>0.20322636272104097</c:v>
                </c:pt>
                <c:pt idx="8">
                  <c:v>0.20322636272104097</c:v>
                </c:pt>
                <c:pt idx="9">
                  <c:v>0.20379283378283133</c:v>
                </c:pt>
                <c:pt idx="10">
                  <c:v>0.20379283378283133</c:v>
                </c:pt>
                <c:pt idx="11">
                  <c:v>0.20379283378283133</c:v>
                </c:pt>
                <c:pt idx="12">
                  <c:v>0.20166962014696344</c:v>
                </c:pt>
                <c:pt idx="13">
                  <c:v>0.20166962014696344</c:v>
                </c:pt>
                <c:pt idx="14">
                  <c:v>0.20166962014696344</c:v>
                </c:pt>
                <c:pt idx="15">
                  <c:v>0.20273339105927929</c:v>
                </c:pt>
                <c:pt idx="16">
                  <c:v>0.20273339105927929</c:v>
                </c:pt>
                <c:pt idx="17">
                  <c:v>0.20273339105927929</c:v>
                </c:pt>
                <c:pt idx="18">
                  <c:v>0.21505108387367344</c:v>
                </c:pt>
                <c:pt idx="19">
                  <c:v>0.21505108387367344</c:v>
                </c:pt>
                <c:pt idx="20">
                  <c:v>0.21505108387367344</c:v>
                </c:pt>
                <c:pt idx="21">
                  <c:v>0.21524485195047141</c:v>
                </c:pt>
                <c:pt idx="22">
                  <c:v>0.21524485195047141</c:v>
                </c:pt>
                <c:pt idx="23">
                  <c:v>0.21524485195047141</c:v>
                </c:pt>
                <c:pt idx="24">
                  <c:v>0.2147709008751989</c:v>
                </c:pt>
                <c:pt idx="25">
                  <c:v>0.2147709008751989</c:v>
                </c:pt>
                <c:pt idx="26">
                  <c:v>0.2147709008751989</c:v>
                </c:pt>
                <c:pt idx="27">
                  <c:v>0.21571720182043305</c:v>
                </c:pt>
                <c:pt idx="28">
                  <c:v>0.21571720182043305</c:v>
                </c:pt>
                <c:pt idx="29">
                  <c:v>0.21571720182043305</c:v>
                </c:pt>
              </c:numCache>
            </c:numRef>
          </c:val>
          <c:smooth val="0"/>
          <c:extLst>
            <c:ext xmlns:c16="http://schemas.microsoft.com/office/drawing/2014/chart" uri="{C3380CC4-5D6E-409C-BE32-E72D297353CC}">
              <c16:uniqueId val="{00000003-EF11-4F9F-B46C-EA02B4BAE9F8}"/>
            </c:ext>
          </c:extLst>
        </c:ser>
        <c:ser>
          <c:idx val="2"/>
          <c:order val="4"/>
          <c:tx>
            <c:strRef>
              <c:f>'Calcs Res R1 Rates'!$B$105</c:f>
              <c:strCache>
                <c:ptCount val="1"/>
                <c:pt idx="0">
                  <c:v>Tier 1 Actual Billing Rate</c:v>
                </c:pt>
              </c:strCache>
            </c:strRef>
          </c:tx>
          <c:spPr>
            <a:ln w="50800">
              <a:solidFill>
                <a:srgbClr val="00B050"/>
              </a:solidFill>
            </a:ln>
          </c:spPr>
          <c:marker>
            <c:symbol val="none"/>
          </c:marker>
          <c:cat>
            <c:numRef>
              <c:f>'Calcs Res R1 Rates'!$ET$5:$HM$5</c:f>
              <c:numCache>
                <c:formatCode>[$-409]mmm\-yy;@</c:formatCode>
                <c:ptCount val="72"/>
                <c:pt idx="0">
                  <c:v>43101</c:v>
                </c:pt>
                <c:pt idx="1">
                  <c:v>43132</c:v>
                </c:pt>
                <c:pt idx="2">
                  <c:v>43160</c:v>
                </c:pt>
                <c:pt idx="3">
                  <c:v>43191</c:v>
                </c:pt>
                <c:pt idx="4">
                  <c:v>43221</c:v>
                </c:pt>
                <c:pt idx="5">
                  <c:v>43252</c:v>
                </c:pt>
                <c:pt idx="6">
                  <c:v>43282</c:v>
                </c:pt>
                <c:pt idx="7">
                  <c:v>43313</c:v>
                </c:pt>
                <c:pt idx="8">
                  <c:v>43344</c:v>
                </c:pt>
                <c:pt idx="9">
                  <c:v>43374</c:v>
                </c:pt>
                <c:pt idx="10">
                  <c:v>43405</c:v>
                </c:pt>
                <c:pt idx="11">
                  <c:v>43435</c:v>
                </c:pt>
                <c:pt idx="12">
                  <c:v>43466</c:v>
                </c:pt>
                <c:pt idx="13">
                  <c:v>43497</c:v>
                </c:pt>
                <c:pt idx="14">
                  <c:v>43525</c:v>
                </c:pt>
                <c:pt idx="15">
                  <c:v>43556</c:v>
                </c:pt>
                <c:pt idx="16">
                  <c:v>43586</c:v>
                </c:pt>
                <c:pt idx="17">
                  <c:v>43617</c:v>
                </c:pt>
                <c:pt idx="18">
                  <c:v>43647</c:v>
                </c:pt>
                <c:pt idx="19">
                  <c:v>43678</c:v>
                </c:pt>
                <c:pt idx="20">
                  <c:v>43709</c:v>
                </c:pt>
                <c:pt idx="21">
                  <c:v>43739</c:v>
                </c:pt>
                <c:pt idx="22">
                  <c:v>43770</c:v>
                </c:pt>
                <c:pt idx="23">
                  <c:v>43800</c:v>
                </c:pt>
                <c:pt idx="24">
                  <c:v>43831</c:v>
                </c:pt>
                <c:pt idx="25">
                  <c:v>43862</c:v>
                </c:pt>
                <c:pt idx="26">
                  <c:v>43891</c:v>
                </c:pt>
                <c:pt idx="27">
                  <c:v>43922</c:v>
                </c:pt>
                <c:pt idx="28">
                  <c:v>43952</c:v>
                </c:pt>
                <c:pt idx="29">
                  <c:v>43983</c:v>
                </c:pt>
                <c:pt idx="30">
                  <c:v>44013</c:v>
                </c:pt>
                <c:pt idx="31">
                  <c:v>44044</c:v>
                </c:pt>
                <c:pt idx="32">
                  <c:v>44075</c:v>
                </c:pt>
                <c:pt idx="33">
                  <c:v>44105</c:v>
                </c:pt>
                <c:pt idx="34">
                  <c:v>44136</c:v>
                </c:pt>
                <c:pt idx="35">
                  <c:v>44166</c:v>
                </c:pt>
                <c:pt idx="36">
                  <c:v>44197</c:v>
                </c:pt>
                <c:pt idx="37">
                  <c:v>44228</c:v>
                </c:pt>
                <c:pt idx="38">
                  <c:v>44256</c:v>
                </c:pt>
                <c:pt idx="39">
                  <c:v>44287</c:v>
                </c:pt>
                <c:pt idx="40">
                  <c:v>44317</c:v>
                </c:pt>
                <c:pt idx="41">
                  <c:v>44348</c:v>
                </c:pt>
                <c:pt idx="42">
                  <c:v>44378</c:v>
                </c:pt>
                <c:pt idx="43">
                  <c:v>44409</c:v>
                </c:pt>
                <c:pt idx="44">
                  <c:v>44440</c:v>
                </c:pt>
                <c:pt idx="45">
                  <c:v>44470</c:v>
                </c:pt>
                <c:pt idx="46">
                  <c:v>44501</c:v>
                </c:pt>
                <c:pt idx="47">
                  <c:v>44531</c:v>
                </c:pt>
                <c:pt idx="48">
                  <c:v>44562</c:v>
                </c:pt>
                <c:pt idx="49">
                  <c:v>44593</c:v>
                </c:pt>
                <c:pt idx="50">
                  <c:v>44621</c:v>
                </c:pt>
                <c:pt idx="51">
                  <c:v>44652</c:v>
                </c:pt>
                <c:pt idx="52">
                  <c:v>44682</c:v>
                </c:pt>
                <c:pt idx="53">
                  <c:v>44713</c:v>
                </c:pt>
                <c:pt idx="54">
                  <c:v>44743</c:v>
                </c:pt>
                <c:pt idx="55">
                  <c:v>44774</c:v>
                </c:pt>
                <c:pt idx="56">
                  <c:v>44805</c:v>
                </c:pt>
                <c:pt idx="57">
                  <c:v>44835</c:v>
                </c:pt>
                <c:pt idx="58">
                  <c:v>44866</c:v>
                </c:pt>
                <c:pt idx="59">
                  <c:v>44896</c:v>
                </c:pt>
                <c:pt idx="60">
                  <c:v>44927</c:v>
                </c:pt>
                <c:pt idx="61">
                  <c:v>44958</c:v>
                </c:pt>
                <c:pt idx="62">
                  <c:v>44986</c:v>
                </c:pt>
                <c:pt idx="63">
                  <c:v>45017</c:v>
                </c:pt>
                <c:pt idx="64">
                  <c:v>45047</c:v>
                </c:pt>
                <c:pt idx="65">
                  <c:v>45078</c:v>
                </c:pt>
                <c:pt idx="66">
                  <c:v>45108</c:v>
                </c:pt>
                <c:pt idx="67">
                  <c:v>45139</c:v>
                </c:pt>
                <c:pt idx="68">
                  <c:v>45170</c:v>
                </c:pt>
                <c:pt idx="69">
                  <c:v>45200</c:v>
                </c:pt>
                <c:pt idx="70">
                  <c:v>45231</c:v>
                </c:pt>
                <c:pt idx="71">
                  <c:v>45261</c:v>
                </c:pt>
              </c:numCache>
            </c:numRef>
          </c:cat>
          <c:val>
            <c:numRef>
              <c:f>'Calcs Res R1 Rates'!$ET$105:$HM$105</c:f>
              <c:numCache>
                <c:formatCode>"$"#,##0.00000</c:formatCode>
                <c:ptCount val="72"/>
                <c:pt idx="0">
                  <c:v>0.15498000000000001</c:v>
                </c:pt>
                <c:pt idx="1">
                  <c:v>0.15498000000000001</c:v>
                </c:pt>
                <c:pt idx="2">
                  <c:v>0.15498000000000001</c:v>
                </c:pt>
                <c:pt idx="3">
                  <c:v>0.15614</c:v>
                </c:pt>
                <c:pt idx="4">
                  <c:v>0.15614</c:v>
                </c:pt>
                <c:pt idx="5">
                  <c:v>0.15614</c:v>
                </c:pt>
                <c:pt idx="6">
                  <c:v>0.16478999999999999</c:v>
                </c:pt>
                <c:pt idx="7">
                  <c:v>0.16478999999999999</c:v>
                </c:pt>
                <c:pt idx="8">
                  <c:v>0.16478999999999999</c:v>
                </c:pt>
                <c:pt idx="9">
                  <c:v>0.16563</c:v>
                </c:pt>
                <c:pt idx="10">
                  <c:v>0.16563</c:v>
                </c:pt>
                <c:pt idx="11">
                  <c:v>0.16563</c:v>
                </c:pt>
                <c:pt idx="12">
                  <c:v>0.16825999999999999</c:v>
                </c:pt>
                <c:pt idx="13">
                  <c:v>0.16825999999999999</c:v>
                </c:pt>
                <c:pt idx="14">
                  <c:v>0.16825999999999999</c:v>
                </c:pt>
                <c:pt idx="15">
                  <c:v>0.17237999999999998</c:v>
                </c:pt>
                <c:pt idx="16">
                  <c:v>0.17237999999999998</c:v>
                </c:pt>
                <c:pt idx="17">
                  <c:v>0.17237999999999998</c:v>
                </c:pt>
                <c:pt idx="18">
                  <c:v>0.17409999999999998</c:v>
                </c:pt>
                <c:pt idx="19">
                  <c:v>0.17409999999999998</c:v>
                </c:pt>
                <c:pt idx="20">
                  <c:v>0.17409999999999998</c:v>
                </c:pt>
                <c:pt idx="21">
                  <c:v>0.17381999999999997</c:v>
                </c:pt>
                <c:pt idx="22">
                  <c:v>0.17381999999999997</c:v>
                </c:pt>
                <c:pt idx="23">
                  <c:v>0.17381999999999997</c:v>
                </c:pt>
                <c:pt idx="24">
                  <c:v>0.17352000000000001</c:v>
                </c:pt>
                <c:pt idx="25">
                  <c:v>0.17352000000000001</c:v>
                </c:pt>
                <c:pt idx="26">
                  <c:v>0.17352000000000001</c:v>
                </c:pt>
                <c:pt idx="27">
                  <c:v>0.17058999999999999</c:v>
                </c:pt>
                <c:pt idx="28">
                  <c:v>0.17058999999999999</c:v>
                </c:pt>
                <c:pt idx="29">
                  <c:v>0.17058999999999999</c:v>
                </c:pt>
                <c:pt idx="30">
                  <c:v>0.17613000000000001</c:v>
                </c:pt>
                <c:pt idx="31">
                  <c:v>0.17613000000000001</c:v>
                </c:pt>
                <c:pt idx="32">
                  <c:v>0.17613000000000001</c:v>
                </c:pt>
                <c:pt idx="33">
                  <c:v>0.17708999999999997</c:v>
                </c:pt>
                <c:pt idx="34">
                  <c:v>0.17708999999999997</c:v>
                </c:pt>
                <c:pt idx="35">
                  <c:v>0.17708999999999997</c:v>
                </c:pt>
                <c:pt idx="36">
                  <c:v>0.17649999999999999</c:v>
                </c:pt>
                <c:pt idx="37">
                  <c:v>0.17649999999999999</c:v>
                </c:pt>
                <c:pt idx="38">
                  <c:v>0.17649999999999999</c:v>
                </c:pt>
                <c:pt idx="39">
                  <c:v>0.17449999999999999</c:v>
                </c:pt>
                <c:pt idx="40">
                  <c:v>0.17449999999999999</c:v>
                </c:pt>
                <c:pt idx="41">
                  <c:v>0.17449999999999999</c:v>
                </c:pt>
                <c:pt idx="42">
                  <c:v>0.18253999999999998</c:v>
                </c:pt>
                <c:pt idx="43">
                  <c:v>0.18253999999999998</c:v>
                </c:pt>
                <c:pt idx="44">
                  <c:v>0.18253999999999998</c:v>
                </c:pt>
                <c:pt idx="45">
                  <c:v>0.18586999999999998</c:v>
                </c:pt>
                <c:pt idx="46">
                  <c:v>0.18586999999999998</c:v>
                </c:pt>
                <c:pt idx="47">
                  <c:v>0.18586999999999998</c:v>
                </c:pt>
                <c:pt idx="48">
                  <c:v>0.19488</c:v>
                </c:pt>
                <c:pt idx="49">
                  <c:v>0.19488</c:v>
                </c:pt>
                <c:pt idx="50">
                  <c:v>0.19488</c:v>
                </c:pt>
                <c:pt idx="51">
                  <c:v>0.19374999999999998</c:v>
                </c:pt>
                <c:pt idx="52">
                  <c:v>0.19374999999999998</c:v>
                </c:pt>
                <c:pt idx="53">
                  <c:v>0.19374999999999998</c:v>
                </c:pt>
                <c:pt idx="54">
                  <c:v>0.18179000000000001</c:v>
                </c:pt>
                <c:pt idx="55">
                  <c:v>0.18179000000000001</c:v>
                </c:pt>
                <c:pt idx="56">
                  <c:v>0.18179000000000001</c:v>
                </c:pt>
                <c:pt idx="57">
                  <c:v>0.19191999999999998</c:v>
                </c:pt>
                <c:pt idx="58">
                  <c:v>0.19191999999999998</c:v>
                </c:pt>
                <c:pt idx="59">
                  <c:v>0.19191999999999998</c:v>
                </c:pt>
                <c:pt idx="60">
                  <c:v>0.18856999999999999</c:v>
                </c:pt>
                <c:pt idx="61">
                  <c:v>0.18856999999999999</c:v>
                </c:pt>
                <c:pt idx="62">
                  <c:v>0.18856999999999999</c:v>
                </c:pt>
                <c:pt idx="63">
                  <c:v>0.18956999999999999</c:v>
                </c:pt>
                <c:pt idx="64">
                  <c:v>0.18956999999999999</c:v>
                </c:pt>
                <c:pt idx="65">
                  <c:v>0.18956999999999999</c:v>
                </c:pt>
                <c:pt idx="66">
                  <c:v>0.20782</c:v>
                </c:pt>
                <c:pt idx="67">
                  <c:v>0.20782</c:v>
                </c:pt>
                <c:pt idx="68">
                  <c:v>0.20782</c:v>
                </c:pt>
                <c:pt idx="69">
                  <c:v>0.20644000000000001</c:v>
                </c:pt>
                <c:pt idx="70">
                  <c:v>0.20644000000000001</c:v>
                </c:pt>
                <c:pt idx="71">
                  <c:v>0.20644000000000001</c:v>
                </c:pt>
              </c:numCache>
            </c:numRef>
          </c:val>
          <c:smooth val="0"/>
          <c:extLst>
            <c:ext xmlns:c16="http://schemas.microsoft.com/office/drawing/2014/chart" uri="{C3380CC4-5D6E-409C-BE32-E72D297353CC}">
              <c16:uniqueId val="{00000004-EF11-4F9F-B46C-EA02B4BAE9F8}"/>
            </c:ext>
          </c:extLst>
        </c:ser>
        <c:ser>
          <c:idx val="0"/>
          <c:order val="5"/>
          <c:tx>
            <c:strRef>
              <c:f>'Calcs Res R1 Rates'!$B$98</c:f>
              <c:strCache>
                <c:ptCount val="1"/>
                <c:pt idx="0">
                  <c:v>Tier 1 Rate Case</c:v>
                </c:pt>
              </c:strCache>
            </c:strRef>
          </c:tx>
          <c:spPr>
            <a:ln w="53975">
              <a:solidFill>
                <a:srgbClr val="00B050"/>
              </a:solidFill>
              <a:prstDash val="sysDot"/>
            </a:ln>
          </c:spPr>
          <c:marker>
            <c:symbol val="none"/>
          </c:marker>
          <c:cat>
            <c:numRef>
              <c:f>'Calcs Res R1 Rates'!$ET$5:$HM$5</c:f>
              <c:numCache>
                <c:formatCode>[$-409]mmm\-yy;@</c:formatCode>
                <c:ptCount val="72"/>
                <c:pt idx="0">
                  <c:v>43101</c:v>
                </c:pt>
                <c:pt idx="1">
                  <c:v>43132</c:v>
                </c:pt>
                <c:pt idx="2">
                  <c:v>43160</c:v>
                </c:pt>
                <c:pt idx="3">
                  <c:v>43191</c:v>
                </c:pt>
                <c:pt idx="4">
                  <c:v>43221</c:v>
                </c:pt>
                <c:pt idx="5">
                  <c:v>43252</c:v>
                </c:pt>
                <c:pt idx="6">
                  <c:v>43282</c:v>
                </c:pt>
                <c:pt idx="7">
                  <c:v>43313</c:v>
                </c:pt>
                <c:pt idx="8">
                  <c:v>43344</c:v>
                </c:pt>
                <c:pt idx="9">
                  <c:v>43374</c:v>
                </c:pt>
                <c:pt idx="10">
                  <c:v>43405</c:v>
                </c:pt>
                <c:pt idx="11">
                  <c:v>43435</c:v>
                </c:pt>
                <c:pt idx="12">
                  <c:v>43466</c:v>
                </c:pt>
                <c:pt idx="13">
                  <c:v>43497</c:v>
                </c:pt>
                <c:pt idx="14">
                  <c:v>43525</c:v>
                </c:pt>
                <c:pt idx="15">
                  <c:v>43556</c:v>
                </c:pt>
                <c:pt idx="16">
                  <c:v>43586</c:v>
                </c:pt>
                <c:pt idx="17">
                  <c:v>43617</c:v>
                </c:pt>
                <c:pt idx="18">
                  <c:v>43647</c:v>
                </c:pt>
                <c:pt idx="19">
                  <c:v>43678</c:v>
                </c:pt>
                <c:pt idx="20">
                  <c:v>43709</c:v>
                </c:pt>
                <c:pt idx="21">
                  <c:v>43739</c:v>
                </c:pt>
                <c:pt idx="22">
                  <c:v>43770</c:v>
                </c:pt>
                <c:pt idx="23">
                  <c:v>43800</c:v>
                </c:pt>
                <c:pt idx="24">
                  <c:v>43831</c:v>
                </c:pt>
                <c:pt idx="25">
                  <c:v>43862</c:v>
                </c:pt>
                <c:pt idx="26">
                  <c:v>43891</c:v>
                </c:pt>
                <c:pt idx="27">
                  <c:v>43922</c:v>
                </c:pt>
                <c:pt idx="28">
                  <c:v>43952</c:v>
                </c:pt>
                <c:pt idx="29">
                  <c:v>43983</c:v>
                </c:pt>
                <c:pt idx="30">
                  <c:v>44013</c:v>
                </c:pt>
                <c:pt idx="31">
                  <c:v>44044</c:v>
                </c:pt>
                <c:pt idx="32">
                  <c:v>44075</c:v>
                </c:pt>
                <c:pt idx="33">
                  <c:v>44105</c:v>
                </c:pt>
                <c:pt idx="34">
                  <c:v>44136</c:v>
                </c:pt>
                <c:pt idx="35">
                  <c:v>44166</c:v>
                </c:pt>
                <c:pt idx="36">
                  <c:v>44197</c:v>
                </c:pt>
                <c:pt idx="37">
                  <c:v>44228</c:v>
                </c:pt>
                <c:pt idx="38">
                  <c:v>44256</c:v>
                </c:pt>
                <c:pt idx="39">
                  <c:v>44287</c:v>
                </c:pt>
                <c:pt idx="40">
                  <c:v>44317</c:v>
                </c:pt>
                <c:pt idx="41">
                  <c:v>44348</c:v>
                </c:pt>
                <c:pt idx="42">
                  <c:v>44378</c:v>
                </c:pt>
                <c:pt idx="43">
                  <c:v>44409</c:v>
                </c:pt>
                <c:pt idx="44">
                  <c:v>44440</c:v>
                </c:pt>
                <c:pt idx="45">
                  <c:v>44470</c:v>
                </c:pt>
                <c:pt idx="46">
                  <c:v>44501</c:v>
                </c:pt>
                <c:pt idx="47">
                  <c:v>44531</c:v>
                </c:pt>
                <c:pt idx="48">
                  <c:v>44562</c:v>
                </c:pt>
                <c:pt idx="49">
                  <c:v>44593</c:v>
                </c:pt>
                <c:pt idx="50">
                  <c:v>44621</c:v>
                </c:pt>
                <c:pt idx="51">
                  <c:v>44652</c:v>
                </c:pt>
                <c:pt idx="52">
                  <c:v>44682</c:v>
                </c:pt>
                <c:pt idx="53">
                  <c:v>44713</c:v>
                </c:pt>
                <c:pt idx="54">
                  <c:v>44743</c:v>
                </c:pt>
                <c:pt idx="55">
                  <c:v>44774</c:v>
                </c:pt>
                <c:pt idx="56">
                  <c:v>44805</c:v>
                </c:pt>
                <c:pt idx="57">
                  <c:v>44835</c:v>
                </c:pt>
                <c:pt idx="58">
                  <c:v>44866</c:v>
                </c:pt>
                <c:pt idx="59">
                  <c:v>44896</c:v>
                </c:pt>
                <c:pt idx="60">
                  <c:v>44927</c:v>
                </c:pt>
                <c:pt idx="61">
                  <c:v>44958</c:v>
                </c:pt>
                <c:pt idx="62">
                  <c:v>44986</c:v>
                </c:pt>
                <c:pt idx="63">
                  <c:v>45017</c:v>
                </c:pt>
                <c:pt idx="64">
                  <c:v>45047</c:v>
                </c:pt>
                <c:pt idx="65">
                  <c:v>45078</c:v>
                </c:pt>
                <c:pt idx="66">
                  <c:v>45108</c:v>
                </c:pt>
                <c:pt idx="67">
                  <c:v>45139</c:v>
                </c:pt>
                <c:pt idx="68">
                  <c:v>45170</c:v>
                </c:pt>
                <c:pt idx="69">
                  <c:v>45200</c:v>
                </c:pt>
                <c:pt idx="70">
                  <c:v>45231</c:v>
                </c:pt>
                <c:pt idx="71">
                  <c:v>45261</c:v>
                </c:pt>
              </c:numCache>
            </c:numRef>
          </c:cat>
          <c:val>
            <c:numRef>
              <c:f>'Calcs Res R1 Rates'!$ET$98:$FW$98</c:f>
              <c:numCache>
                <c:formatCode>"$"#,##0.00000</c:formatCode>
                <c:ptCount val="30"/>
                <c:pt idx="0">
                  <c:v>0.15259087983689487</c:v>
                </c:pt>
                <c:pt idx="1">
                  <c:v>0.15259087983689487</c:v>
                </c:pt>
                <c:pt idx="2">
                  <c:v>0.15259087983689487</c:v>
                </c:pt>
                <c:pt idx="3">
                  <c:v>0.15343055915064213</c:v>
                </c:pt>
                <c:pt idx="4">
                  <c:v>0.15343055915064213</c:v>
                </c:pt>
                <c:pt idx="5">
                  <c:v>0.15343055915064213</c:v>
                </c:pt>
                <c:pt idx="6">
                  <c:v>0.15489636272104096</c:v>
                </c:pt>
                <c:pt idx="7">
                  <c:v>0.15489636272104096</c:v>
                </c:pt>
                <c:pt idx="8">
                  <c:v>0.15489636272104096</c:v>
                </c:pt>
                <c:pt idx="9">
                  <c:v>0.15546283378283132</c:v>
                </c:pt>
                <c:pt idx="10">
                  <c:v>0.15546283378283132</c:v>
                </c:pt>
                <c:pt idx="11">
                  <c:v>0.15546283378283132</c:v>
                </c:pt>
                <c:pt idx="12">
                  <c:v>0.15333962014696342</c:v>
                </c:pt>
                <c:pt idx="13">
                  <c:v>0.15333962014696342</c:v>
                </c:pt>
                <c:pt idx="14">
                  <c:v>0.15333962014696342</c:v>
                </c:pt>
                <c:pt idx="15">
                  <c:v>0.15440339105927928</c:v>
                </c:pt>
                <c:pt idx="16">
                  <c:v>0.15440339105927928</c:v>
                </c:pt>
                <c:pt idx="17">
                  <c:v>0.15440339105927928</c:v>
                </c:pt>
                <c:pt idx="18">
                  <c:v>0.15646108387367341</c:v>
                </c:pt>
                <c:pt idx="19">
                  <c:v>0.15646108387367341</c:v>
                </c:pt>
                <c:pt idx="20">
                  <c:v>0.15646108387367341</c:v>
                </c:pt>
                <c:pt idx="21">
                  <c:v>0.15665485195047138</c:v>
                </c:pt>
                <c:pt idx="22">
                  <c:v>0.15665485195047138</c:v>
                </c:pt>
                <c:pt idx="23">
                  <c:v>0.15665485195047138</c:v>
                </c:pt>
                <c:pt idx="24">
                  <c:v>0.15618090087519887</c:v>
                </c:pt>
                <c:pt idx="25">
                  <c:v>0.15618090087519887</c:v>
                </c:pt>
                <c:pt idx="26">
                  <c:v>0.15618090087519887</c:v>
                </c:pt>
                <c:pt idx="27">
                  <c:v>0.15712720182043302</c:v>
                </c:pt>
                <c:pt idx="28">
                  <c:v>0.15712720182043302</c:v>
                </c:pt>
                <c:pt idx="29">
                  <c:v>0.15712720182043302</c:v>
                </c:pt>
              </c:numCache>
            </c:numRef>
          </c:val>
          <c:smooth val="0"/>
          <c:extLst>
            <c:ext xmlns:c16="http://schemas.microsoft.com/office/drawing/2014/chart" uri="{C3380CC4-5D6E-409C-BE32-E72D297353CC}">
              <c16:uniqueId val="{00000005-EF11-4F9F-B46C-EA02B4BAE9F8}"/>
            </c:ext>
          </c:extLst>
        </c:ser>
        <c:dLbls>
          <c:showLegendKey val="0"/>
          <c:showVal val="0"/>
          <c:showCatName val="0"/>
          <c:showSerName val="0"/>
          <c:showPercent val="0"/>
          <c:showBubbleSize val="0"/>
        </c:dLbls>
        <c:smooth val="0"/>
        <c:axId val="210317312"/>
        <c:axId val="210318848"/>
      </c:lineChart>
      <c:dateAx>
        <c:axId val="210317312"/>
        <c:scaling>
          <c:orientation val="minMax"/>
          <c:max val="45292"/>
          <c:min val="43101"/>
        </c:scaling>
        <c:delete val="0"/>
        <c:axPos val="b"/>
        <c:majorGridlines>
          <c:spPr>
            <a:ln>
              <a:solidFill>
                <a:schemeClr val="tx1"/>
              </a:solidFill>
            </a:ln>
          </c:spPr>
        </c:majorGridlines>
        <c:minorGridlines>
          <c:spPr>
            <a:ln>
              <a:noFill/>
            </a:ln>
          </c:spPr>
        </c:minorGridlines>
        <c:numFmt formatCode="mmm\-yy" sourceLinked="0"/>
        <c:majorTickMark val="none"/>
        <c:minorTickMark val="none"/>
        <c:tickLblPos val="low"/>
        <c:spPr>
          <a:ln w="3175">
            <a:noFill/>
            <a:prstDash val="solid"/>
          </a:ln>
        </c:spPr>
        <c:txPr>
          <a:bodyPr rot="-2700000" vert="horz"/>
          <a:lstStyle/>
          <a:p>
            <a:pPr>
              <a:defRPr sz="1200" b="0"/>
            </a:pPr>
            <a:endParaRPr lang="en-US"/>
          </a:p>
        </c:txPr>
        <c:crossAx val="210318848"/>
        <c:crosses val="autoZero"/>
        <c:auto val="1"/>
        <c:lblOffset val="100"/>
        <c:baseTimeUnit val="months"/>
        <c:majorUnit val="3"/>
        <c:majorTimeUnit val="months"/>
        <c:minorUnit val="1"/>
        <c:minorTimeUnit val="months"/>
      </c:dateAx>
      <c:valAx>
        <c:axId val="210318848"/>
        <c:scaling>
          <c:orientation val="minMax"/>
          <c:max val="0.4"/>
          <c:min val="0.1"/>
        </c:scaling>
        <c:delete val="0"/>
        <c:axPos val="l"/>
        <c:majorGridlines>
          <c:spPr>
            <a:ln w="41275">
              <a:solidFill>
                <a:srgbClr val="BABABA"/>
              </a:solidFill>
            </a:ln>
          </c:spPr>
        </c:majorGridlines>
        <c:minorGridlines>
          <c:spPr>
            <a:ln w="19050">
              <a:solidFill>
                <a:srgbClr val="CDCDCD"/>
              </a:solidFill>
            </a:ln>
          </c:spPr>
        </c:minorGridlines>
        <c:title>
          <c:tx>
            <c:rich>
              <a:bodyPr rot="-5400000" vert="horz"/>
              <a:lstStyle/>
              <a:p>
                <a:pPr>
                  <a:defRPr sz="1600" b="0"/>
                </a:pPr>
                <a:r>
                  <a:rPr lang="en-US" sz="1600" b="0"/>
                  <a:t>Variable Rate ($ per kWh billing unit)</a:t>
                </a:r>
              </a:p>
            </c:rich>
          </c:tx>
          <c:layout>
            <c:manualLayout>
              <c:xMode val="edge"/>
              <c:yMode val="edge"/>
              <c:x val="1.9007784508380789E-2"/>
              <c:y val="0.25714653293149248"/>
            </c:manualLayout>
          </c:layout>
          <c:overlay val="0"/>
        </c:title>
        <c:numFmt formatCode="\$#,##0.00" sourceLinked="0"/>
        <c:majorTickMark val="cross"/>
        <c:minorTickMark val="cross"/>
        <c:tickLblPos val="nextTo"/>
        <c:spPr>
          <a:ln w="6350">
            <a:solidFill>
              <a:schemeClr val="tx1"/>
            </a:solidFill>
            <a:prstDash val="solid"/>
          </a:ln>
        </c:spPr>
        <c:txPr>
          <a:bodyPr rot="0" vert="horz"/>
          <a:lstStyle/>
          <a:p>
            <a:pPr>
              <a:defRPr sz="1200" b="0"/>
            </a:pPr>
            <a:endParaRPr lang="en-US"/>
          </a:p>
        </c:txPr>
        <c:crossAx val="210317312"/>
        <c:crossesAt val="42186"/>
        <c:crossBetween val="between"/>
        <c:minorUnit val="2.5000000000000005E-2"/>
      </c:valAx>
      <c:spPr>
        <a:noFill/>
        <a:ln w="12700">
          <a:solidFill>
            <a:schemeClr val="bg1"/>
          </a:solidFill>
        </a:ln>
      </c:spPr>
    </c:plotArea>
    <c:legend>
      <c:legendPos val="r"/>
      <c:layout>
        <c:manualLayout>
          <c:xMode val="edge"/>
          <c:yMode val="edge"/>
          <c:x val="0.35318712041636724"/>
          <c:y val="0.6018383027386327"/>
          <c:w val="0.24749703177774796"/>
          <c:h val="0.26688553492084288"/>
        </c:manualLayout>
      </c:layout>
      <c:overlay val="0"/>
      <c:spPr>
        <a:solidFill>
          <a:srgbClr val="FFFFFF"/>
        </a:solidFill>
        <a:ln w="12700">
          <a:solidFill>
            <a:srgbClr val="000000"/>
          </a:solidFill>
          <a:prstDash val="solid"/>
        </a:ln>
      </c:spPr>
      <c:txPr>
        <a:bodyPr/>
        <a:lstStyle/>
        <a:p>
          <a:pPr>
            <a:defRPr sz="1400" b="0">
              <a:latin typeface="+mn-lt"/>
              <a:cs typeface="Calibri" panose="020F0502020204030204" pitchFamily="34" charset="0"/>
            </a:defRPr>
          </a:pPr>
          <a:endParaRPr lang="en-US"/>
        </a:p>
      </c:txPr>
    </c:legend>
    <c:plotVisOnly val="1"/>
    <c:dispBlanksAs val="gap"/>
    <c:showDLblsOverMax val="0"/>
  </c:chart>
  <c:spPr>
    <a:solidFill>
      <a:srgbClr val="FFFFFF"/>
    </a:solidFill>
    <a:ln w="12700">
      <a:noFill/>
      <a:prstDash val="solid"/>
    </a:ln>
  </c:spPr>
  <c:txPr>
    <a:bodyPr/>
    <a:lstStyle/>
    <a:p>
      <a:pPr algn="ctr" rtl="0">
        <a:defRPr lang="en-US" sz="1800" b="1" i="0" u="none" strike="noStrike" kern="1200"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b="1"/>
            </a:pPr>
            <a:r>
              <a:rPr lang="en-US" sz="1800" b="1"/>
              <a:t>LADWP Schedule R-1</a:t>
            </a:r>
          </a:p>
          <a:p>
            <a:pPr algn="ctr">
              <a:defRPr b="1"/>
            </a:pPr>
            <a:r>
              <a:rPr lang="en-US" sz="1800" b="1"/>
              <a:t>Residential Power Rates</a:t>
            </a:r>
          </a:p>
          <a:p>
            <a:pPr algn="ctr">
              <a:defRPr b="1"/>
            </a:pPr>
            <a:endParaRPr lang="en-US" b="1"/>
          </a:p>
        </c:rich>
      </c:tx>
      <c:layout>
        <c:manualLayout>
          <c:xMode val="edge"/>
          <c:yMode val="edge"/>
          <c:x val="0.36010914020362839"/>
          <c:y val="6.117420820442506E-4"/>
        </c:manualLayout>
      </c:layout>
      <c:overlay val="0"/>
      <c:spPr>
        <a:noFill/>
        <a:ln w="25400">
          <a:noFill/>
        </a:ln>
      </c:spPr>
    </c:title>
    <c:autoTitleDeleted val="0"/>
    <c:plotArea>
      <c:layout>
        <c:manualLayout>
          <c:layoutTarget val="inner"/>
          <c:xMode val="edge"/>
          <c:yMode val="edge"/>
          <c:x val="0.11037148533228926"/>
          <c:y val="9.0998450686835611E-2"/>
          <c:w val="0.84346282681515639"/>
          <c:h val="0.81553009212239969"/>
        </c:manualLayout>
      </c:layout>
      <c:lineChart>
        <c:grouping val="standard"/>
        <c:varyColors val="0"/>
        <c:ser>
          <c:idx val="4"/>
          <c:order val="0"/>
          <c:tx>
            <c:strRef>
              <c:f>XXXX!$B$106</c:f>
              <c:strCache>
                <c:ptCount val="1"/>
              </c:strCache>
            </c:strRef>
          </c:tx>
          <c:spPr>
            <a:ln w="41275">
              <a:solidFill>
                <a:srgbClr val="FE0000"/>
              </a:solidFill>
              <a:prstDash val="solid"/>
            </a:ln>
          </c:spPr>
          <c:marker>
            <c:symbol val="none"/>
          </c:marker>
          <c:cat>
            <c:numRef>
              <c:f>XXXX!$C$5:$FW$5</c:f>
              <c:numCache>
                <c:formatCode>[$-409]mmm\-yy;@</c:formatCode>
                <c:ptCount val="126"/>
              </c:numCache>
            </c:numRef>
          </c:cat>
          <c:val>
            <c:numRef>
              <c:f>XXXX!$BB$106:$EV$106</c:f>
              <c:numCache>
                <c:formatCode>"$"#,##0.00000</c:formatCode>
                <c:ptCount val="99"/>
              </c:numCache>
            </c:numRef>
          </c:val>
          <c:smooth val="0"/>
          <c:extLst>
            <c:ext xmlns:c16="http://schemas.microsoft.com/office/drawing/2014/chart" uri="{C3380CC4-5D6E-409C-BE32-E72D297353CC}">
              <c16:uniqueId val="{00000000-6332-47B4-B519-C570205D1692}"/>
            </c:ext>
          </c:extLst>
        </c:ser>
        <c:ser>
          <c:idx val="5"/>
          <c:order val="1"/>
          <c:tx>
            <c:strRef>
              <c:f>XXXX!$B$103</c:f>
              <c:strCache>
                <c:ptCount val="1"/>
              </c:strCache>
            </c:strRef>
          </c:tx>
          <c:spPr>
            <a:ln w="44450">
              <a:solidFill>
                <a:srgbClr val="FE0000"/>
              </a:solidFill>
              <a:prstDash val="sysDot"/>
            </a:ln>
          </c:spPr>
          <c:marker>
            <c:symbol val="none"/>
          </c:marker>
          <c:val>
            <c:numRef>
              <c:f>XXXX!$BB$103:$FW$103</c:f>
              <c:numCache>
                <c:formatCode>"$"#,##0.00000</c:formatCode>
                <c:ptCount val="126"/>
              </c:numCache>
            </c:numRef>
          </c:val>
          <c:smooth val="0"/>
          <c:extLst>
            <c:ext xmlns:c16="http://schemas.microsoft.com/office/drawing/2014/chart" uri="{C3380CC4-5D6E-409C-BE32-E72D297353CC}">
              <c16:uniqueId val="{00000001-6332-47B4-B519-C570205D1692}"/>
            </c:ext>
          </c:extLst>
        </c:ser>
        <c:ser>
          <c:idx val="3"/>
          <c:order val="2"/>
          <c:tx>
            <c:strRef>
              <c:f>XXXX!$B$107</c:f>
              <c:strCache>
                <c:ptCount val="1"/>
              </c:strCache>
            </c:strRef>
          </c:tx>
          <c:spPr>
            <a:ln w="53975">
              <a:solidFill>
                <a:schemeClr val="tx1"/>
              </a:solidFill>
            </a:ln>
          </c:spPr>
          <c:marker>
            <c:symbol val="none"/>
          </c:marker>
          <c:cat>
            <c:numRef>
              <c:f>XXXX!$C$5:$FW$5</c:f>
              <c:numCache>
                <c:formatCode>[$-409]mmm\-yy;@</c:formatCode>
                <c:ptCount val="126"/>
              </c:numCache>
            </c:numRef>
          </c:cat>
          <c:val>
            <c:numRef>
              <c:f>XXXX!$BB$107:$EV$107</c:f>
              <c:numCache>
                <c:formatCode>"$"#,##0.00000</c:formatCode>
                <c:ptCount val="99"/>
              </c:numCache>
            </c:numRef>
          </c:val>
          <c:smooth val="0"/>
          <c:extLst>
            <c:ext xmlns:c16="http://schemas.microsoft.com/office/drawing/2014/chart" uri="{C3380CC4-5D6E-409C-BE32-E72D297353CC}">
              <c16:uniqueId val="{00000002-6332-47B4-B519-C570205D1692}"/>
            </c:ext>
          </c:extLst>
        </c:ser>
        <c:ser>
          <c:idx val="1"/>
          <c:order val="3"/>
          <c:tx>
            <c:strRef>
              <c:f>XXXX!$B$102</c:f>
              <c:strCache>
                <c:ptCount val="1"/>
              </c:strCache>
            </c:strRef>
          </c:tx>
          <c:spPr>
            <a:ln w="47625">
              <a:solidFill>
                <a:schemeClr val="tx1"/>
              </a:solidFill>
              <a:prstDash val="sysDot"/>
            </a:ln>
          </c:spPr>
          <c:marker>
            <c:symbol val="none"/>
          </c:marker>
          <c:val>
            <c:numRef>
              <c:f>XXXX!$BB$102:$FW$102</c:f>
              <c:numCache>
                <c:formatCode>"$"#,##0.00000</c:formatCode>
                <c:ptCount val="126"/>
              </c:numCache>
            </c:numRef>
          </c:val>
          <c:smooth val="0"/>
          <c:extLst>
            <c:ext xmlns:c16="http://schemas.microsoft.com/office/drawing/2014/chart" uri="{C3380CC4-5D6E-409C-BE32-E72D297353CC}">
              <c16:uniqueId val="{00000003-6332-47B4-B519-C570205D1692}"/>
            </c:ext>
          </c:extLst>
        </c:ser>
        <c:ser>
          <c:idx val="2"/>
          <c:order val="4"/>
          <c:tx>
            <c:strRef>
              <c:f>XXXX!$B$108</c:f>
              <c:strCache>
                <c:ptCount val="1"/>
              </c:strCache>
            </c:strRef>
          </c:tx>
          <c:spPr>
            <a:ln w="50800">
              <a:solidFill>
                <a:srgbClr val="0000FF"/>
              </a:solidFill>
            </a:ln>
          </c:spPr>
          <c:marker>
            <c:symbol val="none"/>
          </c:marker>
          <c:cat>
            <c:numRef>
              <c:f>XXXX!$C$5:$FW$5</c:f>
              <c:numCache>
                <c:formatCode>[$-409]mmm\-yy;@</c:formatCode>
                <c:ptCount val="126"/>
              </c:numCache>
            </c:numRef>
          </c:cat>
          <c:val>
            <c:numRef>
              <c:f>XXXX!$BB$108:$EV$108</c:f>
              <c:numCache>
                <c:formatCode>"$"#,##0.00000</c:formatCode>
                <c:ptCount val="99"/>
              </c:numCache>
            </c:numRef>
          </c:val>
          <c:smooth val="0"/>
          <c:extLst>
            <c:ext xmlns:c16="http://schemas.microsoft.com/office/drawing/2014/chart" uri="{C3380CC4-5D6E-409C-BE32-E72D297353CC}">
              <c16:uniqueId val="{00000004-6332-47B4-B519-C570205D1692}"/>
            </c:ext>
          </c:extLst>
        </c:ser>
        <c:ser>
          <c:idx val="0"/>
          <c:order val="5"/>
          <c:tx>
            <c:strRef>
              <c:f>XXXX!$B$101</c:f>
              <c:strCache>
                <c:ptCount val="1"/>
              </c:strCache>
            </c:strRef>
          </c:tx>
          <c:spPr>
            <a:ln w="53975">
              <a:solidFill>
                <a:srgbClr val="0000FF"/>
              </a:solidFill>
              <a:prstDash val="sysDot"/>
            </a:ln>
          </c:spPr>
          <c:marker>
            <c:symbol val="none"/>
          </c:marker>
          <c:val>
            <c:numRef>
              <c:f>XXXX!$BB$101:$FW$101</c:f>
              <c:numCache>
                <c:formatCode>"$"#,##0.00000</c:formatCode>
                <c:ptCount val="126"/>
              </c:numCache>
            </c:numRef>
          </c:val>
          <c:smooth val="0"/>
          <c:extLst>
            <c:ext xmlns:c16="http://schemas.microsoft.com/office/drawing/2014/chart" uri="{C3380CC4-5D6E-409C-BE32-E72D297353CC}">
              <c16:uniqueId val="{00000005-6332-47B4-B519-C570205D1692}"/>
            </c:ext>
          </c:extLst>
        </c:ser>
        <c:dLbls>
          <c:showLegendKey val="0"/>
          <c:showVal val="0"/>
          <c:showCatName val="0"/>
          <c:showSerName val="0"/>
          <c:showPercent val="0"/>
          <c:showBubbleSize val="0"/>
        </c:dLbls>
        <c:smooth val="0"/>
        <c:axId val="210409728"/>
        <c:axId val="210427904"/>
      </c:lineChart>
      <c:dateAx>
        <c:axId val="210409728"/>
        <c:scaling>
          <c:orientation val="minMax"/>
          <c:max val="44013"/>
          <c:min val="40179"/>
        </c:scaling>
        <c:delete val="0"/>
        <c:axPos val="b"/>
        <c:majorGridlines>
          <c:spPr>
            <a:ln>
              <a:solidFill>
                <a:srgbClr val="C0C0C0"/>
              </a:solidFill>
            </a:ln>
          </c:spPr>
        </c:majorGridlines>
        <c:minorGridlines>
          <c:spPr>
            <a:ln>
              <a:noFill/>
            </a:ln>
          </c:spPr>
        </c:minorGridlines>
        <c:numFmt formatCode="mmm\-yy" sourceLinked="0"/>
        <c:majorTickMark val="none"/>
        <c:minorTickMark val="none"/>
        <c:tickLblPos val="low"/>
        <c:spPr>
          <a:ln w="3175">
            <a:noFill/>
            <a:prstDash val="solid"/>
          </a:ln>
        </c:spPr>
        <c:txPr>
          <a:bodyPr rot="-2700000" vert="horz"/>
          <a:lstStyle/>
          <a:p>
            <a:pPr>
              <a:defRPr sz="1100"/>
            </a:pPr>
            <a:endParaRPr lang="en-US"/>
          </a:p>
        </c:txPr>
        <c:crossAx val="210427904"/>
        <c:crosses val="autoZero"/>
        <c:auto val="0"/>
        <c:lblOffset val="100"/>
        <c:baseTimeUnit val="months"/>
        <c:majorUnit val="6"/>
        <c:majorTimeUnit val="months"/>
        <c:minorUnit val="1"/>
        <c:minorTimeUnit val="months"/>
      </c:dateAx>
      <c:valAx>
        <c:axId val="210427904"/>
        <c:scaling>
          <c:orientation val="minMax"/>
          <c:max val="0.35000000000000003"/>
          <c:min val="0"/>
        </c:scaling>
        <c:delete val="0"/>
        <c:axPos val="l"/>
        <c:majorGridlines>
          <c:spPr>
            <a:ln>
              <a:solidFill>
                <a:schemeClr val="tx1"/>
              </a:solidFill>
            </a:ln>
          </c:spPr>
        </c:majorGridlines>
        <c:minorGridlines/>
        <c:title>
          <c:tx>
            <c:rich>
              <a:bodyPr rot="-5400000" vert="horz"/>
              <a:lstStyle/>
              <a:p>
                <a:pPr>
                  <a:defRPr sz="1600" b="1"/>
                </a:pPr>
                <a:r>
                  <a:rPr lang="en-US" sz="1400" b="1"/>
                  <a:t>Power  Rate</a:t>
                </a:r>
                <a:r>
                  <a:rPr lang="en-US" sz="1400" b="1" baseline="0"/>
                  <a:t> (</a:t>
                </a:r>
                <a:r>
                  <a:rPr lang="en-US" sz="1400" b="1"/>
                  <a:t>$ per kWh billing unit)</a:t>
                </a:r>
                <a:endParaRPr lang="en-US" sz="1100" b="1"/>
              </a:p>
            </c:rich>
          </c:tx>
          <c:layout>
            <c:manualLayout>
              <c:xMode val="edge"/>
              <c:yMode val="edge"/>
              <c:x val="2.8491466191035513E-4"/>
              <c:y val="0.2312920017417914"/>
            </c:manualLayout>
          </c:layout>
          <c:overlay val="0"/>
        </c:title>
        <c:numFmt formatCode="\$#,##0.00" sourceLinked="0"/>
        <c:majorTickMark val="cross"/>
        <c:minorTickMark val="cross"/>
        <c:tickLblPos val="nextTo"/>
        <c:spPr>
          <a:ln w="6350">
            <a:solidFill>
              <a:schemeClr val="tx1"/>
            </a:solidFill>
            <a:prstDash val="solid"/>
          </a:ln>
        </c:spPr>
        <c:txPr>
          <a:bodyPr rot="0" vert="horz"/>
          <a:lstStyle/>
          <a:p>
            <a:pPr>
              <a:defRPr sz="1400" b="0"/>
            </a:pPr>
            <a:endParaRPr lang="en-US"/>
          </a:p>
        </c:txPr>
        <c:crossAx val="210409728"/>
        <c:crosses val="autoZero"/>
        <c:crossBetween val="between"/>
      </c:valAx>
      <c:spPr>
        <a:noFill/>
      </c:spPr>
    </c:plotArea>
    <c:legend>
      <c:legendPos val="r"/>
      <c:layout>
        <c:manualLayout>
          <c:xMode val="edge"/>
          <c:yMode val="edge"/>
          <c:x val="0.13135273560418206"/>
          <c:y val="0.10373038986565035"/>
          <c:w val="0.36511987514000949"/>
          <c:h val="0.2629706188092194"/>
        </c:manualLayout>
      </c:layout>
      <c:overlay val="0"/>
      <c:spPr>
        <a:solidFill>
          <a:srgbClr val="FFFFFF"/>
        </a:solidFill>
        <a:ln w="12700">
          <a:solidFill>
            <a:srgbClr val="000000"/>
          </a:solidFill>
          <a:prstDash val="solid"/>
        </a:ln>
      </c:spPr>
      <c:txPr>
        <a:bodyPr/>
        <a:lstStyle/>
        <a:p>
          <a:pPr>
            <a:defRPr sz="1200" b="0"/>
          </a:pPr>
          <a:endParaRPr lang="en-US"/>
        </a:p>
      </c:txPr>
    </c:legend>
    <c:plotVisOnly val="1"/>
    <c:dispBlanksAs val="zero"/>
    <c:showDLblsOverMax val="0"/>
  </c:chart>
  <c:spPr>
    <a:solidFill>
      <a:srgbClr val="FFFFFF"/>
    </a:solidFill>
    <a:ln w="12700">
      <a:noFill/>
      <a:prstDash val="solid"/>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b="1"/>
            </a:pPr>
            <a:r>
              <a:rPr lang="en-US" sz="1800" b="1"/>
              <a:t>LADWP Schedule R-1</a:t>
            </a:r>
          </a:p>
          <a:p>
            <a:pPr algn="ctr">
              <a:defRPr b="1"/>
            </a:pPr>
            <a:r>
              <a:rPr lang="en-US" sz="1800" b="1"/>
              <a:t>Residential Power Rates</a:t>
            </a:r>
          </a:p>
        </c:rich>
      </c:tx>
      <c:layout>
        <c:manualLayout>
          <c:xMode val="edge"/>
          <c:yMode val="edge"/>
          <c:x val="0.31816783684386496"/>
          <c:y val="6.4850441349899334E-4"/>
        </c:manualLayout>
      </c:layout>
      <c:overlay val="0"/>
      <c:spPr>
        <a:noFill/>
        <a:ln w="25400">
          <a:noFill/>
        </a:ln>
      </c:spPr>
    </c:title>
    <c:autoTitleDeleted val="0"/>
    <c:plotArea>
      <c:layout>
        <c:manualLayout>
          <c:layoutTarget val="inner"/>
          <c:xMode val="edge"/>
          <c:yMode val="edge"/>
          <c:x val="8.9745295922516732E-2"/>
          <c:y val="9.0998450686835611E-2"/>
          <c:w val="0.76503493401352995"/>
          <c:h val="0.81553009212239969"/>
        </c:manualLayout>
      </c:layout>
      <c:lineChart>
        <c:grouping val="standard"/>
        <c:varyColors val="0"/>
        <c:ser>
          <c:idx val="4"/>
          <c:order val="0"/>
          <c:tx>
            <c:strRef>
              <c:f>'Calcs Res R1 Rates'!$B$103</c:f>
              <c:strCache>
                <c:ptCount val="1"/>
                <c:pt idx="0">
                  <c:v>Tier 3 Actual Billing Rate</c:v>
                </c:pt>
              </c:strCache>
            </c:strRef>
          </c:tx>
          <c:spPr>
            <a:ln w="47625">
              <a:solidFill>
                <a:srgbClr val="FF0000">
                  <a:alpha val="66000"/>
                </a:srgbClr>
              </a:solidFill>
              <a:prstDash val="solid"/>
            </a:ln>
          </c:spPr>
          <c:marker>
            <c:symbol val="none"/>
          </c:marker>
          <c:cat>
            <c:numRef>
              <c:f>'Calcs Res R1 Rates'!$BB$5:$HS$5</c:f>
              <c:numCache>
                <c:formatCode>[$-409]mmm\-yy;@</c:formatCode>
                <c:ptCount val="17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pt idx="134">
                  <c:v>44256</c:v>
                </c:pt>
                <c:pt idx="135">
                  <c:v>44287</c:v>
                </c:pt>
                <c:pt idx="136">
                  <c:v>44317</c:v>
                </c:pt>
                <c:pt idx="137">
                  <c:v>44348</c:v>
                </c:pt>
                <c:pt idx="138">
                  <c:v>44378</c:v>
                </c:pt>
                <c:pt idx="139">
                  <c:v>44409</c:v>
                </c:pt>
                <c:pt idx="140">
                  <c:v>44440</c:v>
                </c:pt>
                <c:pt idx="141">
                  <c:v>44470</c:v>
                </c:pt>
                <c:pt idx="142">
                  <c:v>44501</c:v>
                </c:pt>
                <c:pt idx="143">
                  <c:v>44531</c:v>
                </c:pt>
                <c:pt idx="144">
                  <c:v>44562</c:v>
                </c:pt>
                <c:pt idx="145">
                  <c:v>44593</c:v>
                </c:pt>
                <c:pt idx="146">
                  <c:v>44621</c:v>
                </c:pt>
                <c:pt idx="147">
                  <c:v>44652</c:v>
                </c:pt>
                <c:pt idx="148">
                  <c:v>44682</c:v>
                </c:pt>
                <c:pt idx="149">
                  <c:v>44713</c:v>
                </c:pt>
                <c:pt idx="150">
                  <c:v>44743</c:v>
                </c:pt>
                <c:pt idx="151">
                  <c:v>44774</c:v>
                </c:pt>
                <c:pt idx="152">
                  <c:v>44805</c:v>
                </c:pt>
                <c:pt idx="153">
                  <c:v>44835</c:v>
                </c:pt>
                <c:pt idx="154">
                  <c:v>44866</c:v>
                </c:pt>
                <c:pt idx="155">
                  <c:v>44896</c:v>
                </c:pt>
                <c:pt idx="156">
                  <c:v>44927</c:v>
                </c:pt>
                <c:pt idx="157">
                  <c:v>44958</c:v>
                </c:pt>
                <c:pt idx="158">
                  <c:v>44986</c:v>
                </c:pt>
                <c:pt idx="159">
                  <c:v>45017</c:v>
                </c:pt>
                <c:pt idx="160">
                  <c:v>45047</c:v>
                </c:pt>
                <c:pt idx="161">
                  <c:v>45078</c:v>
                </c:pt>
                <c:pt idx="162">
                  <c:v>45108</c:v>
                </c:pt>
                <c:pt idx="163">
                  <c:v>45139</c:v>
                </c:pt>
                <c:pt idx="164">
                  <c:v>45170</c:v>
                </c:pt>
                <c:pt idx="165">
                  <c:v>45200</c:v>
                </c:pt>
                <c:pt idx="166">
                  <c:v>45231</c:v>
                </c:pt>
                <c:pt idx="167">
                  <c:v>45261</c:v>
                </c:pt>
                <c:pt idx="168">
                  <c:v>45292</c:v>
                </c:pt>
                <c:pt idx="169">
                  <c:v>45323</c:v>
                </c:pt>
                <c:pt idx="170">
                  <c:v>45352</c:v>
                </c:pt>
                <c:pt idx="171">
                  <c:v>45383</c:v>
                </c:pt>
                <c:pt idx="172">
                  <c:v>45413</c:v>
                </c:pt>
                <c:pt idx="173">
                  <c:v>45444</c:v>
                </c:pt>
              </c:numCache>
            </c:numRef>
          </c:cat>
          <c:val>
            <c:numRef>
              <c:f>'Calcs Res R1 Rates'!$BB$103:$HS$103</c:f>
              <c:numCache>
                <c:formatCode>"$"#,##0.00000</c:formatCode>
                <c:ptCount val="174"/>
                <c:pt idx="0">
                  <c:v>0.12557000000000001</c:v>
                </c:pt>
                <c:pt idx="1">
                  <c:v>0.12557000000000001</c:v>
                </c:pt>
                <c:pt idx="2">
                  <c:v>0.12557000000000001</c:v>
                </c:pt>
                <c:pt idx="3">
                  <c:v>0.12557000000000001</c:v>
                </c:pt>
                <c:pt idx="4">
                  <c:v>0.12557000000000001</c:v>
                </c:pt>
                <c:pt idx="5">
                  <c:v>0.17537</c:v>
                </c:pt>
                <c:pt idx="6">
                  <c:v>0.18137</c:v>
                </c:pt>
                <c:pt idx="7">
                  <c:v>0.18137</c:v>
                </c:pt>
                <c:pt idx="8">
                  <c:v>0.18137</c:v>
                </c:pt>
                <c:pt idx="9">
                  <c:v>0.13156999999999999</c:v>
                </c:pt>
                <c:pt idx="10">
                  <c:v>0.13156999999999999</c:v>
                </c:pt>
                <c:pt idx="11">
                  <c:v>0.13156999999999999</c:v>
                </c:pt>
                <c:pt idx="12">
                  <c:v>0.13156999999999999</c:v>
                </c:pt>
                <c:pt idx="13">
                  <c:v>0.13156999999999999</c:v>
                </c:pt>
                <c:pt idx="14">
                  <c:v>0.13156999999999999</c:v>
                </c:pt>
                <c:pt idx="15">
                  <c:v>0.13156999999999999</c:v>
                </c:pt>
                <c:pt idx="16">
                  <c:v>0.13156999999999999</c:v>
                </c:pt>
                <c:pt idx="17">
                  <c:v>0.18137</c:v>
                </c:pt>
                <c:pt idx="18">
                  <c:v>0.18137</c:v>
                </c:pt>
                <c:pt idx="19">
                  <c:v>0.18137</c:v>
                </c:pt>
                <c:pt idx="20">
                  <c:v>0.18137</c:v>
                </c:pt>
                <c:pt idx="21">
                  <c:v>0.13156999999999999</c:v>
                </c:pt>
                <c:pt idx="22">
                  <c:v>0.13156999999999999</c:v>
                </c:pt>
                <c:pt idx="23">
                  <c:v>0.13156999999999999</c:v>
                </c:pt>
                <c:pt idx="24">
                  <c:v>0.13156999999999999</c:v>
                </c:pt>
                <c:pt idx="25">
                  <c:v>0.13156999999999999</c:v>
                </c:pt>
                <c:pt idx="26">
                  <c:v>0.13156999999999999</c:v>
                </c:pt>
                <c:pt idx="27">
                  <c:v>0.13156999999999999</c:v>
                </c:pt>
                <c:pt idx="28">
                  <c:v>0.13156999999999999</c:v>
                </c:pt>
                <c:pt idx="29">
                  <c:v>0.18137</c:v>
                </c:pt>
                <c:pt idx="30">
                  <c:v>0.18137</c:v>
                </c:pt>
                <c:pt idx="31">
                  <c:v>0.18137</c:v>
                </c:pt>
                <c:pt idx="32">
                  <c:v>0.18137</c:v>
                </c:pt>
                <c:pt idx="33">
                  <c:v>0.13156999999999999</c:v>
                </c:pt>
                <c:pt idx="34">
                  <c:v>0.15109999999999998</c:v>
                </c:pt>
                <c:pt idx="35">
                  <c:v>0.15109999999999998</c:v>
                </c:pt>
                <c:pt idx="36">
                  <c:v>0.15151999999999999</c:v>
                </c:pt>
                <c:pt idx="37">
                  <c:v>0.15151999999999999</c:v>
                </c:pt>
                <c:pt idx="38">
                  <c:v>0.15151999999999999</c:v>
                </c:pt>
                <c:pt idx="39">
                  <c:v>0.15198999999999999</c:v>
                </c:pt>
                <c:pt idx="40">
                  <c:v>0.15198999999999999</c:v>
                </c:pt>
                <c:pt idx="41">
                  <c:v>0.18878999999999999</c:v>
                </c:pt>
                <c:pt idx="42">
                  <c:v>0.20846000000000001</c:v>
                </c:pt>
                <c:pt idx="43">
                  <c:v>0.20846000000000001</c:v>
                </c:pt>
                <c:pt idx="44">
                  <c:v>0.20846000000000001</c:v>
                </c:pt>
                <c:pt idx="45">
                  <c:v>0.16761999999999999</c:v>
                </c:pt>
                <c:pt idx="46">
                  <c:v>0.16761999999999999</c:v>
                </c:pt>
                <c:pt idx="47">
                  <c:v>0.16761999999999999</c:v>
                </c:pt>
                <c:pt idx="48">
                  <c:v>0.16719999999999999</c:v>
                </c:pt>
                <c:pt idx="49">
                  <c:v>0.16719999999999999</c:v>
                </c:pt>
                <c:pt idx="50">
                  <c:v>0.16719999999999999</c:v>
                </c:pt>
                <c:pt idx="51">
                  <c:v>0.16785999999999998</c:v>
                </c:pt>
                <c:pt idx="52">
                  <c:v>0.16785999999999998</c:v>
                </c:pt>
                <c:pt idx="53">
                  <c:v>0.20956</c:v>
                </c:pt>
                <c:pt idx="54">
                  <c:v>0.21546000000000001</c:v>
                </c:pt>
                <c:pt idx="55">
                  <c:v>0.21546000000000001</c:v>
                </c:pt>
                <c:pt idx="56">
                  <c:v>0.21546000000000001</c:v>
                </c:pt>
                <c:pt idx="57">
                  <c:v>0.17735999999999999</c:v>
                </c:pt>
                <c:pt idx="58">
                  <c:v>0.17735999999999999</c:v>
                </c:pt>
                <c:pt idx="59">
                  <c:v>0.17735999999999999</c:v>
                </c:pt>
                <c:pt idx="60">
                  <c:v>0.17377999999999999</c:v>
                </c:pt>
                <c:pt idx="61">
                  <c:v>0.17377999999999999</c:v>
                </c:pt>
                <c:pt idx="62">
                  <c:v>0.17377999999999999</c:v>
                </c:pt>
                <c:pt idx="63">
                  <c:v>0.17463999999999999</c:v>
                </c:pt>
                <c:pt idx="64">
                  <c:v>0.17463999999999999</c:v>
                </c:pt>
                <c:pt idx="65">
                  <c:v>0.21634</c:v>
                </c:pt>
                <c:pt idx="66">
                  <c:v>0.21587000000000001</c:v>
                </c:pt>
                <c:pt idx="67">
                  <c:v>0.21587000000000001</c:v>
                </c:pt>
                <c:pt idx="68">
                  <c:v>0.21587000000000001</c:v>
                </c:pt>
                <c:pt idx="69">
                  <c:v>0.17598</c:v>
                </c:pt>
                <c:pt idx="70">
                  <c:v>0.17598</c:v>
                </c:pt>
                <c:pt idx="71">
                  <c:v>0.17598</c:v>
                </c:pt>
                <c:pt idx="72">
                  <c:v>0.17073999999999998</c:v>
                </c:pt>
                <c:pt idx="73">
                  <c:v>0.17073999999999998</c:v>
                </c:pt>
                <c:pt idx="74">
                  <c:v>0.17073999999999998</c:v>
                </c:pt>
                <c:pt idx="75">
                  <c:v>0.16772999999999999</c:v>
                </c:pt>
                <c:pt idx="76">
                  <c:v>0.16772999999999999</c:v>
                </c:pt>
                <c:pt idx="77">
                  <c:v>0.21668999999999999</c:v>
                </c:pt>
                <c:pt idx="78">
                  <c:v>0.23122000000000001</c:v>
                </c:pt>
                <c:pt idx="79">
                  <c:v>0.23122000000000001</c:v>
                </c:pt>
                <c:pt idx="80">
                  <c:v>0.23122000000000001</c:v>
                </c:pt>
                <c:pt idx="81">
                  <c:v>0.17898</c:v>
                </c:pt>
                <c:pt idx="82">
                  <c:v>0.17898</c:v>
                </c:pt>
                <c:pt idx="83">
                  <c:v>0.17898</c:v>
                </c:pt>
                <c:pt idx="84">
                  <c:v>0.18401000000000001</c:v>
                </c:pt>
                <c:pt idx="85">
                  <c:v>0.18401000000000001</c:v>
                </c:pt>
                <c:pt idx="86">
                  <c:v>0.18401000000000001</c:v>
                </c:pt>
                <c:pt idx="87">
                  <c:v>0.18620999999999999</c:v>
                </c:pt>
                <c:pt idx="88">
                  <c:v>0.18620999999999999</c:v>
                </c:pt>
                <c:pt idx="89">
                  <c:v>0.24198</c:v>
                </c:pt>
                <c:pt idx="90">
                  <c:v>0.25601000000000002</c:v>
                </c:pt>
                <c:pt idx="91">
                  <c:v>0.25601000000000002</c:v>
                </c:pt>
                <c:pt idx="92">
                  <c:v>0.25601000000000002</c:v>
                </c:pt>
                <c:pt idx="93">
                  <c:v>0.19306000000000001</c:v>
                </c:pt>
                <c:pt idx="94">
                  <c:v>0.19306000000000001</c:v>
                </c:pt>
                <c:pt idx="95">
                  <c:v>0.19306000000000001</c:v>
                </c:pt>
                <c:pt idx="96">
                  <c:v>0.19526000000000002</c:v>
                </c:pt>
                <c:pt idx="97">
                  <c:v>0.19526000000000002</c:v>
                </c:pt>
                <c:pt idx="98">
                  <c:v>0.19526000000000002</c:v>
                </c:pt>
                <c:pt idx="99">
                  <c:v>0.19642000000000001</c:v>
                </c:pt>
                <c:pt idx="100">
                  <c:v>0.19642000000000001</c:v>
                </c:pt>
                <c:pt idx="101">
                  <c:v>0.26427</c:v>
                </c:pt>
                <c:pt idx="102">
                  <c:v>0.28922000000000003</c:v>
                </c:pt>
                <c:pt idx="103">
                  <c:v>0.28922000000000003</c:v>
                </c:pt>
                <c:pt idx="104">
                  <c:v>0.28922000000000003</c:v>
                </c:pt>
                <c:pt idx="105">
                  <c:v>0.21396000000000001</c:v>
                </c:pt>
                <c:pt idx="106">
                  <c:v>0.21396000000000001</c:v>
                </c:pt>
                <c:pt idx="107">
                  <c:v>0.21396000000000001</c:v>
                </c:pt>
                <c:pt idx="108">
                  <c:v>0.21659</c:v>
                </c:pt>
                <c:pt idx="109">
                  <c:v>0.21659</c:v>
                </c:pt>
                <c:pt idx="110">
                  <c:v>0.21659</c:v>
                </c:pt>
                <c:pt idx="111">
                  <c:v>0.22071000000000002</c:v>
                </c:pt>
                <c:pt idx="112">
                  <c:v>0.22071000000000002</c:v>
                </c:pt>
                <c:pt idx="113">
                  <c:v>0.29681000000000002</c:v>
                </c:pt>
                <c:pt idx="114">
                  <c:v>0.31969999999999998</c:v>
                </c:pt>
                <c:pt idx="115">
                  <c:v>0.31969999999999998</c:v>
                </c:pt>
                <c:pt idx="116">
                  <c:v>0.31969999999999998</c:v>
                </c:pt>
                <c:pt idx="117">
                  <c:v>0.23241000000000001</c:v>
                </c:pt>
                <c:pt idx="118">
                  <c:v>0.23241000000000001</c:v>
                </c:pt>
                <c:pt idx="119">
                  <c:v>0.23241000000000001</c:v>
                </c:pt>
                <c:pt idx="120">
                  <c:v>0.23211000000000004</c:v>
                </c:pt>
                <c:pt idx="121">
                  <c:v>0.23211000000000004</c:v>
                </c:pt>
                <c:pt idx="122">
                  <c:v>0.23211000000000004</c:v>
                </c:pt>
                <c:pt idx="123">
                  <c:v>0.22918000000000002</c:v>
                </c:pt>
                <c:pt idx="124">
                  <c:v>0.22918000000000002</c:v>
                </c:pt>
                <c:pt idx="125">
                  <c:v>0.31618999999999997</c:v>
                </c:pt>
                <c:pt idx="126">
                  <c:v>0.32172999999999996</c:v>
                </c:pt>
                <c:pt idx="127">
                  <c:v>0.32172999999999996</c:v>
                </c:pt>
                <c:pt idx="128">
                  <c:v>0.32172999999999996</c:v>
                </c:pt>
                <c:pt idx="129">
                  <c:v>0.23568</c:v>
                </c:pt>
                <c:pt idx="130">
                  <c:v>0.23568</c:v>
                </c:pt>
                <c:pt idx="131">
                  <c:v>0.23568</c:v>
                </c:pt>
                <c:pt idx="132">
                  <c:v>0.23509000000000002</c:v>
                </c:pt>
                <c:pt idx="133">
                  <c:v>0.23509000000000002</c:v>
                </c:pt>
                <c:pt idx="134">
                  <c:v>0.23509000000000002</c:v>
                </c:pt>
                <c:pt idx="135">
                  <c:v>0.23309000000000002</c:v>
                </c:pt>
                <c:pt idx="136">
                  <c:v>0.23309000000000002</c:v>
                </c:pt>
                <c:pt idx="137">
                  <c:v>0.32009999999999994</c:v>
                </c:pt>
                <c:pt idx="138">
                  <c:v>0.32813999999999999</c:v>
                </c:pt>
                <c:pt idx="139">
                  <c:v>0.32813999999999999</c:v>
                </c:pt>
                <c:pt idx="140">
                  <c:v>0.32813999999999999</c:v>
                </c:pt>
                <c:pt idx="141">
                  <c:v>0.24446000000000001</c:v>
                </c:pt>
                <c:pt idx="142">
                  <c:v>0.24446000000000001</c:v>
                </c:pt>
                <c:pt idx="143">
                  <c:v>0.24446000000000001</c:v>
                </c:pt>
                <c:pt idx="144">
                  <c:v>0.25347000000000003</c:v>
                </c:pt>
                <c:pt idx="145">
                  <c:v>0.25347000000000003</c:v>
                </c:pt>
                <c:pt idx="146">
                  <c:v>0.25347000000000003</c:v>
                </c:pt>
                <c:pt idx="147">
                  <c:v>0.25234000000000001</c:v>
                </c:pt>
                <c:pt idx="148">
                  <c:v>0.25234000000000001</c:v>
                </c:pt>
                <c:pt idx="149">
                  <c:v>0.33934999999999998</c:v>
                </c:pt>
                <c:pt idx="150">
                  <c:v>0.32738999999999996</c:v>
                </c:pt>
                <c:pt idx="151">
                  <c:v>0.32738999999999996</c:v>
                </c:pt>
                <c:pt idx="152">
                  <c:v>0.32738999999999996</c:v>
                </c:pt>
                <c:pt idx="153">
                  <c:v>0.25051000000000001</c:v>
                </c:pt>
                <c:pt idx="154">
                  <c:v>0.25051000000000001</c:v>
                </c:pt>
                <c:pt idx="155">
                  <c:v>0.25051000000000001</c:v>
                </c:pt>
                <c:pt idx="156">
                  <c:v>0.24716000000000002</c:v>
                </c:pt>
                <c:pt idx="157">
                  <c:v>0.24716000000000002</c:v>
                </c:pt>
                <c:pt idx="158">
                  <c:v>0.24716000000000002</c:v>
                </c:pt>
                <c:pt idx="159">
                  <c:v>0.24816000000000002</c:v>
                </c:pt>
                <c:pt idx="160">
                  <c:v>0.24816000000000002</c:v>
                </c:pt>
                <c:pt idx="161">
                  <c:v>0.33516999999999997</c:v>
                </c:pt>
                <c:pt idx="162">
                  <c:v>0.35341999999999996</c:v>
                </c:pt>
                <c:pt idx="163">
                  <c:v>0.35341999999999996</c:v>
                </c:pt>
                <c:pt idx="164">
                  <c:v>0.35341999999999996</c:v>
                </c:pt>
                <c:pt idx="165">
                  <c:v>0.26503000000000004</c:v>
                </c:pt>
                <c:pt idx="166">
                  <c:v>0.26503000000000004</c:v>
                </c:pt>
                <c:pt idx="167">
                  <c:v>0.26503000000000004</c:v>
                </c:pt>
                <c:pt idx="168">
                  <c:v>0.25901000000000002</c:v>
                </c:pt>
                <c:pt idx="169">
                  <c:v>0.25901000000000002</c:v>
                </c:pt>
                <c:pt idx="170">
                  <c:v>0.25901000000000002</c:v>
                </c:pt>
                <c:pt idx="171">
                  <c:v>0.25504000000000004</c:v>
                </c:pt>
                <c:pt idx="172">
                  <c:v>0.25504000000000004</c:v>
                </c:pt>
                <c:pt idx="173">
                  <c:v>0.30484</c:v>
                </c:pt>
              </c:numCache>
            </c:numRef>
          </c:val>
          <c:smooth val="0"/>
          <c:extLst>
            <c:ext xmlns:c16="http://schemas.microsoft.com/office/drawing/2014/chart" uri="{C3380CC4-5D6E-409C-BE32-E72D297353CC}">
              <c16:uniqueId val="{00000002-A76E-47DB-AA6C-EB96F0409265}"/>
            </c:ext>
          </c:extLst>
        </c:ser>
        <c:ser>
          <c:idx val="3"/>
          <c:order val="1"/>
          <c:tx>
            <c:strRef>
              <c:f>'Calcs Res R1 Rates'!$B$104</c:f>
              <c:strCache>
                <c:ptCount val="1"/>
                <c:pt idx="0">
                  <c:v>Tier 2 Actual Billing Rate</c:v>
                </c:pt>
              </c:strCache>
            </c:strRef>
          </c:tx>
          <c:spPr>
            <a:ln w="76200">
              <a:solidFill>
                <a:schemeClr val="tx1"/>
              </a:solidFill>
            </a:ln>
          </c:spPr>
          <c:marker>
            <c:symbol val="none"/>
          </c:marker>
          <c:cat>
            <c:numRef>
              <c:f>'Calcs Res R1 Rates'!$BB$5:$HS$5</c:f>
              <c:numCache>
                <c:formatCode>[$-409]mmm\-yy;@</c:formatCode>
                <c:ptCount val="17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pt idx="134">
                  <c:v>44256</c:v>
                </c:pt>
                <c:pt idx="135">
                  <c:v>44287</c:v>
                </c:pt>
                <c:pt idx="136">
                  <c:v>44317</c:v>
                </c:pt>
                <c:pt idx="137">
                  <c:v>44348</c:v>
                </c:pt>
                <c:pt idx="138">
                  <c:v>44378</c:v>
                </c:pt>
                <c:pt idx="139">
                  <c:v>44409</c:v>
                </c:pt>
                <c:pt idx="140">
                  <c:v>44440</c:v>
                </c:pt>
                <c:pt idx="141">
                  <c:v>44470</c:v>
                </c:pt>
                <c:pt idx="142">
                  <c:v>44501</c:v>
                </c:pt>
                <c:pt idx="143">
                  <c:v>44531</c:v>
                </c:pt>
                <c:pt idx="144">
                  <c:v>44562</c:v>
                </c:pt>
                <c:pt idx="145">
                  <c:v>44593</c:v>
                </c:pt>
                <c:pt idx="146">
                  <c:v>44621</c:v>
                </c:pt>
                <c:pt idx="147">
                  <c:v>44652</c:v>
                </c:pt>
                <c:pt idx="148">
                  <c:v>44682</c:v>
                </c:pt>
                <c:pt idx="149">
                  <c:v>44713</c:v>
                </c:pt>
                <c:pt idx="150">
                  <c:v>44743</c:v>
                </c:pt>
                <c:pt idx="151">
                  <c:v>44774</c:v>
                </c:pt>
                <c:pt idx="152">
                  <c:v>44805</c:v>
                </c:pt>
                <c:pt idx="153">
                  <c:v>44835</c:v>
                </c:pt>
                <c:pt idx="154">
                  <c:v>44866</c:v>
                </c:pt>
                <c:pt idx="155">
                  <c:v>44896</c:v>
                </c:pt>
                <c:pt idx="156">
                  <c:v>44927</c:v>
                </c:pt>
                <c:pt idx="157">
                  <c:v>44958</c:v>
                </c:pt>
                <c:pt idx="158">
                  <c:v>44986</c:v>
                </c:pt>
                <c:pt idx="159">
                  <c:v>45017</c:v>
                </c:pt>
                <c:pt idx="160">
                  <c:v>45047</c:v>
                </c:pt>
                <c:pt idx="161">
                  <c:v>45078</c:v>
                </c:pt>
                <c:pt idx="162">
                  <c:v>45108</c:v>
                </c:pt>
                <c:pt idx="163">
                  <c:v>45139</c:v>
                </c:pt>
                <c:pt idx="164">
                  <c:v>45170</c:v>
                </c:pt>
                <c:pt idx="165">
                  <c:v>45200</c:v>
                </c:pt>
                <c:pt idx="166">
                  <c:v>45231</c:v>
                </c:pt>
                <c:pt idx="167">
                  <c:v>45261</c:v>
                </c:pt>
                <c:pt idx="168">
                  <c:v>45292</c:v>
                </c:pt>
                <c:pt idx="169">
                  <c:v>45323</c:v>
                </c:pt>
                <c:pt idx="170">
                  <c:v>45352</c:v>
                </c:pt>
                <c:pt idx="171">
                  <c:v>45383</c:v>
                </c:pt>
                <c:pt idx="172">
                  <c:v>45413</c:v>
                </c:pt>
                <c:pt idx="173">
                  <c:v>45444</c:v>
                </c:pt>
              </c:numCache>
            </c:numRef>
          </c:cat>
          <c:val>
            <c:numRef>
              <c:f>'Calcs Res R1 Rates'!$BB$104:$HS$104</c:f>
              <c:numCache>
                <c:formatCode>"$"#,##0.00000</c:formatCode>
                <c:ptCount val="174"/>
                <c:pt idx="0">
                  <c:v>0.12557000000000001</c:v>
                </c:pt>
                <c:pt idx="1">
                  <c:v>0.12557000000000001</c:v>
                </c:pt>
                <c:pt idx="2">
                  <c:v>0.12557000000000001</c:v>
                </c:pt>
                <c:pt idx="3">
                  <c:v>0.12557000000000001</c:v>
                </c:pt>
                <c:pt idx="4">
                  <c:v>0.12557000000000001</c:v>
                </c:pt>
                <c:pt idx="5">
                  <c:v>0.14057</c:v>
                </c:pt>
                <c:pt idx="6">
                  <c:v>0.14657000000000001</c:v>
                </c:pt>
                <c:pt idx="7">
                  <c:v>0.14657000000000001</c:v>
                </c:pt>
                <c:pt idx="8">
                  <c:v>0.14657000000000001</c:v>
                </c:pt>
                <c:pt idx="9">
                  <c:v>0.13156999999999999</c:v>
                </c:pt>
                <c:pt idx="10">
                  <c:v>0.13156999999999999</c:v>
                </c:pt>
                <c:pt idx="11">
                  <c:v>0.13156999999999999</c:v>
                </c:pt>
                <c:pt idx="12">
                  <c:v>0.13156999999999999</c:v>
                </c:pt>
                <c:pt idx="13">
                  <c:v>0.13156999999999999</c:v>
                </c:pt>
                <c:pt idx="14">
                  <c:v>0.13156999999999999</c:v>
                </c:pt>
                <c:pt idx="15">
                  <c:v>0.13156999999999999</c:v>
                </c:pt>
                <c:pt idx="16">
                  <c:v>0.13156999999999999</c:v>
                </c:pt>
                <c:pt idx="17">
                  <c:v>0.14657000000000001</c:v>
                </c:pt>
                <c:pt idx="18">
                  <c:v>0.14657000000000001</c:v>
                </c:pt>
                <c:pt idx="19">
                  <c:v>0.14657000000000001</c:v>
                </c:pt>
                <c:pt idx="20">
                  <c:v>0.14657000000000001</c:v>
                </c:pt>
                <c:pt idx="21">
                  <c:v>0.13156999999999999</c:v>
                </c:pt>
                <c:pt idx="22">
                  <c:v>0.13156999999999999</c:v>
                </c:pt>
                <c:pt idx="23">
                  <c:v>0.13156999999999999</c:v>
                </c:pt>
                <c:pt idx="24">
                  <c:v>0.13156999999999999</c:v>
                </c:pt>
                <c:pt idx="25">
                  <c:v>0.13156999999999999</c:v>
                </c:pt>
                <c:pt idx="26">
                  <c:v>0.13156999999999999</c:v>
                </c:pt>
                <c:pt idx="27">
                  <c:v>0.13156999999999999</c:v>
                </c:pt>
                <c:pt idx="28">
                  <c:v>0.13156999999999999</c:v>
                </c:pt>
                <c:pt idx="29">
                  <c:v>0.14657000000000001</c:v>
                </c:pt>
                <c:pt idx="30">
                  <c:v>0.14657000000000001</c:v>
                </c:pt>
                <c:pt idx="31">
                  <c:v>0.14657000000000001</c:v>
                </c:pt>
                <c:pt idx="32">
                  <c:v>0.14657000000000001</c:v>
                </c:pt>
                <c:pt idx="33">
                  <c:v>0.13156999999999999</c:v>
                </c:pt>
                <c:pt idx="34">
                  <c:v>0.15109999999999998</c:v>
                </c:pt>
                <c:pt idx="35">
                  <c:v>0.15109999999999998</c:v>
                </c:pt>
                <c:pt idx="36">
                  <c:v>0.15151999999999999</c:v>
                </c:pt>
                <c:pt idx="37">
                  <c:v>0.15151999999999999</c:v>
                </c:pt>
                <c:pt idx="38">
                  <c:v>0.15151999999999999</c:v>
                </c:pt>
                <c:pt idx="39">
                  <c:v>0.15198999999999999</c:v>
                </c:pt>
                <c:pt idx="40">
                  <c:v>0.15198999999999999</c:v>
                </c:pt>
                <c:pt idx="41">
                  <c:v>0.15198999999999999</c:v>
                </c:pt>
                <c:pt idx="42">
                  <c:v>0.16675999999999999</c:v>
                </c:pt>
                <c:pt idx="43">
                  <c:v>0.16675999999999999</c:v>
                </c:pt>
                <c:pt idx="44">
                  <c:v>0.16675999999999999</c:v>
                </c:pt>
                <c:pt idx="45">
                  <c:v>0.16761999999999999</c:v>
                </c:pt>
                <c:pt idx="46">
                  <c:v>0.16761999999999999</c:v>
                </c:pt>
                <c:pt idx="47">
                  <c:v>0.16761999999999999</c:v>
                </c:pt>
                <c:pt idx="48">
                  <c:v>0.16719999999999999</c:v>
                </c:pt>
                <c:pt idx="49">
                  <c:v>0.16719999999999999</c:v>
                </c:pt>
                <c:pt idx="50">
                  <c:v>0.16719999999999999</c:v>
                </c:pt>
                <c:pt idx="51">
                  <c:v>0.16785999999999998</c:v>
                </c:pt>
                <c:pt idx="52">
                  <c:v>0.16785999999999998</c:v>
                </c:pt>
                <c:pt idx="53">
                  <c:v>0.16785999999999998</c:v>
                </c:pt>
                <c:pt idx="54">
                  <c:v>0.17376</c:v>
                </c:pt>
                <c:pt idx="55">
                  <c:v>0.17376</c:v>
                </c:pt>
                <c:pt idx="56">
                  <c:v>0.17376</c:v>
                </c:pt>
                <c:pt idx="57">
                  <c:v>0.17735999999999999</c:v>
                </c:pt>
                <c:pt idx="58">
                  <c:v>0.17735999999999999</c:v>
                </c:pt>
                <c:pt idx="59">
                  <c:v>0.17735999999999999</c:v>
                </c:pt>
                <c:pt idx="60">
                  <c:v>0.17377999999999999</c:v>
                </c:pt>
                <c:pt idx="61">
                  <c:v>0.17377999999999999</c:v>
                </c:pt>
                <c:pt idx="62">
                  <c:v>0.17377999999999999</c:v>
                </c:pt>
                <c:pt idx="63">
                  <c:v>0.17463999999999999</c:v>
                </c:pt>
                <c:pt idx="64">
                  <c:v>0.17463999999999999</c:v>
                </c:pt>
                <c:pt idx="65">
                  <c:v>0.17463999999999999</c:v>
                </c:pt>
                <c:pt idx="66">
                  <c:v>0.17416999999999999</c:v>
                </c:pt>
                <c:pt idx="67">
                  <c:v>0.17416999999999999</c:v>
                </c:pt>
                <c:pt idx="68">
                  <c:v>0.17416999999999999</c:v>
                </c:pt>
                <c:pt idx="69">
                  <c:v>0.17598</c:v>
                </c:pt>
                <c:pt idx="70">
                  <c:v>0.17598</c:v>
                </c:pt>
                <c:pt idx="71">
                  <c:v>0.17598</c:v>
                </c:pt>
                <c:pt idx="72">
                  <c:v>0.17073999999999998</c:v>
                </c:pt>
                <c:pt idx="73">
                  <c:v>0.17073999999999998</c:v>
                </c:pt>
                <c:pt idx="74">
                  <c:v>0.17073999999999998</c:v>
                </c:pt>
                <c:pt idx="75">
                  <c:v>0.16772999999999999</c:v>
                </c:pt>
                <c:pt idx="76">
                  <c:v>0.16772999999999999</c:v>
                </c:pt>
                <c:pt idx="77">
                  <c:v>0.16772999999999999</c:v>
                </c:pt>
                <c:pt idx="78">
                  <c:v>0.17544999999999999</c:v>
                </c:pt>
                <c:pt idx="79">
                  <c:v>0.17544999999999999</c:v>
                </c:pt>
                <c:pt idx="80">
                  <c:v>0.17544999999999999</c:v>
                </c:pt>
                <c:pt idx="81">
                  <c:v>0.17898</c:v>
                </c:pt>
                <c:pt idx="82">
                  <c:v>0.17898</c:v>
                </c:pt>
                <c:pt idx="83">
                  <c:v>0.17898</c:v>
                </c:pt>
                <c:pt idx="84">
                  <c:v>0.18401000000000001</c:v>
                </c:pt>
                <c:pt idx="85">
                  <c:v>0.18401000000000001</c:v>
                </c:pt>
                <c:pt idx="86">
                  <c:v>0.18401000000000001</c:v>
                </c:pt>
                <c:pt idx="87">
                  <c:v>0.18620999999999999</c:v>
                </c:pt>
                <c:pt idx="88">
                  <c:v>0.18620999999999999</c:v>
                </c:pt>
                <c:pt idx="89">
                  <c:v>0.18620999999999999</c:v>
                </c:pt>
                <c:pt idx="90">
                  <c:v>0.18816000000000002</c:v>
                </c:pt>
                <c:pt idx="91">
                  <c:v>0.18816000000000002</c:v>
                </c:pt>
                <c:pt idx="92">
                  <c:v>0.18816000000000002</c:v>
                </c:pt>
                <c:pt idx="93">
                  <c:v>0.19306000000000001</c:v>
                </c:pt>
                <c:pt idx="94">
                  <c:v>0.19306000000000001</c:v>
                </c:pt>
                <c:pt idx="95">
                  <c:v>0.19306000000000001</c:v>
                </c:pt>
                <c:pt idx="96">
                  <c:v>0.19526000000000002</c:v>
                </c:pt>
                <c:pt idx="97">
                  <c:v>0.19526000000000002</c:v>
                </c:pt>
                <c:pt idx="98">
                  <c:v>0.19526000000000002</c:v>
                </c:pt>
                <c:pt idx="99">
                  <c:v>0.19642000000000001</c:v>
                </c:pt>
                <c:pt idx="100">
                  <c:v>0.19642000000000001</c:v>
                </c:pt>
                <c:pt idx="101">
                  <c:v>0.19642000000000001</c:v>
                </c:pt>
                <c:pt idx="102">
                  <c:v>0.21312</c:v>
                </c:pt>
                <c:pt idx="103">
                  <c:v>0.21312</c:v>
                </c:pt>
                <c:pt idx="104">
                  <c:v>0.21312</c:v>
                </c:pt>
                <c:pt idx="105">
                  <c:v>0.21396000000000001</c:v>
                </c:pt>
                <c:pt idx="106">
                  <c:v>0.21396000000000001</c:v>
                </c:pt>
                <c:pt idx="107">
                  <c:v>0.21396000000000001</c:v>
                </c:pt>
                <c:pt idx="108">
                  <c:v>0.21659</c:v>
                </c:pt>
                <c:pt idx="109">
                  <c:v>0.21659</c:v>
                </c:pt>
                <c:pt idx="110">
                  <c:v>0.21659</c:v>
                </c:pt>
                <c:pt idx="111">
                  <c:v>0.22071000000000002</c:v>
                </c:pt>
                <c:pt idx="112">
                  <c:v>0.22071000000000002</c:v>
                </c:pt>
                <c:pt idx="113">
                  <c:v>0.22071000000000002</c:v>
                </c:pt>
                <c:pt idx="114">
                  <c:v>0.23269000000000001</c:v>
                </c:pt>
                <c:pt idx="115">
                  <c:v>0.23269000000000001</c:v>
                </c:pt>
                <c:pt idx="116">
                  <c:v>0.23269000000000001</c:v>
                </c:pt>
                <c:pt idx="117">
                  <c:v>0.23241000000000001</c:v>
                </c:pt>
                <c:pt idx="118">
                  <c:v>0.23241000000000001</c:v>
                </c:pt>
                <c:pt idx="119">
                  <c:v>0.23241000000000001</c:v>
                </c:pt>
                <c:pt idx="120">
                  <c:v>0.23211000000000004</c:v>
                </c:pt>
                <c:pt idx="121">
                  <c:v>0.23211000000000004</c:v>
                </c:pt>
                <c:pt idx="122">
                  <c:v>0.23211000000000004</c:v>
                </c:pt>
                <c:pt idx="123">
                  <c:v>0.22918000000000002</c:v>
                </c:pt>
                <c:pt idx="124">
                  <c:v>0.22918000000000002</c:v>
                </c:pt>
                <c:pt idx="125">
                  <c:v>0.22918000000000002</c:v>
                </c:pt>
                <c:pt idx="126">
                  <c:v>0.23472000000000004</c:v>
                </c:pt>
                <c:pt idx="127">
                  <c:v>0.23472000000000004</c:v>
                </c:pt>
                <c:pt idx="128">
                  <c:v>0.23472000000000004</c:v>
                </c:pt>
                <c:pt idx="129">
                  <c:v>0.23568</c:v>
                </c:pt>
                <c:pt idx="130">
                  <c:v>0.23568</c:v>
                </c:pt>
                <c:pt idx="131">
                  <c:v>0.23568</c:v>
                </c:pt>
                <c:pt idx="132">
                  <c:v>0.23509000000000002</c:v>
                </c:pt>
                <c:pt idx="133">
                  <c:v>0.23509000000000002</c:v>
                </c:pt>
                <c:pt idx="134">
                  <c:v>0.23509000000000002</c:v>
                </c:pt>
                <c:pt idx="135">
                  <c:v>0.23309000000000002</c:v>
                </c:pt>
                <c:pt idx="136">
                  <c:v>0.23309000000000002</c:v>
                </c:pt>
                <c:pt idx="137">
                  <c:v>0.23309000000000002</c:v>
                </c:pt>
                <c:pt idx="138">
                  <c:v>0.24113000000000001</c:v>
                </c:pt>
                <c:pt idx="139">
                  <c:v>0.24113000000000001</c:v>
                </c:pt>
                <c:pt idx="140">
                  <c:v>0.24113000000000001</c:v>
                </c:pt>
                <c:pt idx="141">
                  <c:v>0.24446000000000001</c:v>
                </c:pt>
                <c:pt idx="142">
                  <c:v>0.24446000000000001</c:v>
                </c:pt>
                <c:pt idx="143">
                  <c:v>0.24446000000000001</c:v>
                </c:pt>
                <c:pt idx="144">
                  <c:v>0.25347000000000003</c:v>
                </c:pt>
                <c:pt idx="145">
                  <c:v>0.25347000000000003</c:v>
                </c:pt>
                <c:pt idx="146">
                  <c:v>0.25347000000000003</c:v>
                </c:pt>
                <c:pt idx="147">
                  <c:v>0.25234000000000001</c:v>
                </c:pt>
                <c:pt idx="148">
                  <c:v>0.25234000000000001</c:v>
                </c:pt>
                <c:pt idx="149">
                  <c:v>0.25234000000000001</c:v>
                </c:pt>
                <c:pt idx="150">
                  <c:v>0.24038000000000004</c:v>
                </c:pt>
                <c:pt idx="151">
                  <c:v>0.24038000000000004</c:v>
                </c:pt>
                <c:pt idx="152">
                  <c:v>0.24038000000000004</c:v>
                </c:pt>
                <c:pt idx="153">
                  <c:v>0.25051000000000001</c:v>
                </c:pt>
                <c:pt idx="154">
                  <c:v>0.25051000000000001</c:v>
                </c:pt>
                <c:pt idx="155">
                  <c:v>0.25051000000000001</c:v>
                </c:pt>
                <c:pt idx="156">
                  <c:v>0.24716000000000002</c:v>
                </c:pt>
                <c:pt idx="157">
                  <c:v>0.24716000000000002</c:v>
                </c:pt>
                <c:pt idx="158">
                  <c:v>0.24716000000000002</c:v>
                </c:pt>
                <c:pt idx="159">
                  <c:v>0.24816000000000002</c:v>
                </c:pt>
                <c:pt idx="160">
                  <c:v>0.24816000000000002</c:v>
                </c:pt>
                <c:pt idx="161">
                  <c:v>0.24816000000000002</c:v>
                </c:pt>
                <c:pt idx="162">
                  <c:v>0.26641000000000004</c:v>
                </c:pt>
                <c:pt idx="163">
                  <c:v>0.26641000000000004</c:v>
                </c:pt>
                <c:pt idx="164">
                  <c:v>0.26641000000000004</c:v>
                </c:pt>
                <c:pt idx="165">
                  <c:v>0.26503000000000004</c:v>
                </c:pt>
                <c:pt idx="166">
                  <c:v>0.26503000000000004</c:v>
                </c:pt>
                <c:pt idx="167">
                  <c:v>0.26503000000000004</c:v>
                </c:pt>
                <c:pt idx="168">
                  <c:v>0.25901000000000002</c:v>
                </c:pt>
                <c:pt idx="169">
                  <c:v>0.25901000000000002</c:v>
                </c:pt>
                <c:pt idx="170">
                  <c:v>0.25901000000000002</c:v>
                </c:pt>
                <c:pt idx="171">
                  <c:v>0.25504000000000004</c:v>
                </c:pt>
                <c:pt idx="172">
                  <c:v>0.25504000000000004</c:v>
                </c:pt>
                <c:pt idx="173">
                  <c:v>0.27004</c:v>
                </c:pt>
              </c:numCache>
            </c:numRef>
          </c:val>
          <c:smooth val="0"/>
          <c:extLst>
            <c:ext xmlns:c16="http://schemas.microsoft.com/office/drawing/2014/chart" uri="{C3380CC4-5D6E-409C-BE32-E72D297353CC}">
              <c16:uniqueId val="{00000001-A76E-47DB-AA6C-EB96F0409265}"/>
            </c:ext>
          </c:extLst>
        </c:ser>
        <c:ser>
          <c:idx val="2"/>
          <c:order val="2"/>
          <c:tx>
            <c:strRef>
              <c:f>'Calcs Res R1 Rates'!$B$105</c:f>
              <c:strCache>
                <c:ptCount val="1"/>
                <c:pt idx="0">
                  <c:v>Tier 1 Actual Billing Rate</c:v>
                </c:pt>
              </c:strCache>
            </c:strRef>
          </c:tx>
          <c:spPr>
            <a:ln w="63500">
              <a:solidFill>
                <a:srgbClr val="0000FF"/>
              </a:solidFill>
            </a:ln>
          </c:spPr>
          <c:marker>
            <c:symbol val="none"/>
          </c:marker>
          <c:cat>
            <c:numRef>
              <c:f>'Calcs Res R1 Rates'!$BB$5:$HS$5</c:f>
              <c:numCache>
                <c:formatCode>[$-409]mmm\-yy;@</c:formatCode>
                <c:ptCount val="174"/>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pt idx="127">
                  <c:v>44044</c:v>
                </c:pt>
                <c:pt idx="128">
                  <c:v>44075</c:v>
                </c:pt>
                <c:pt idx="129">
                  <c:v>44105</c:v>
                </c:pt>
                <c:pt idx="130">
                  <c:v>44136</c:v>
                </c:pt>
                <c:pt idx="131">
                  <c:v>44166</c:v>
                </c:pt>
                <c:pt idx="132">
                  <c:v>44197</c:v>
                </c:pt>
                <c:pt idx="133">
                  <c:v>44228</c:v>
                </c:pt>
                <c:pt idx="134">
                  <c:v>44256</c:v>
                </c:pt>
                <c:pt idx="135">
                  <c:v>44287</c:v>
                </c:pt>
                <c:pt idx="136">
                  <c:v>44317</c:v>
                </c:pt>
                <c:pt idx="137">
                  <c:v>44348</c:v>
                </c:pt>
                <c:pt idx="138">
                  <c:v>44378</c:v>
                </c:pt>
                <c:pt idx="139">
                  <c:v>44409</c:v>
                </c:pt>
                <c:pt idx="140">
                  <c:v>44440</c:v>
                </c:pt>
                <c:pt idx="141">
                  <c:v>44470</c:v>
                </c:pt>
                <c:pt idx="142">
                  <c:v>44501</c:v>
                </c:pt>
                <c:pt idx="143">
                  <c:v>44531</c:v>
                </c:pt>
                <c:pt idx="144">
                  <c:v>44562</c:v>
                </c:pt>
                <c:pt idx="145">
                  <c:v>44593</c:v>
                </c:pt>
                <c:pt idx="146">
                  <c:v>44621</c:v>
                </c:pt>
                <c:pt idx="147">
                  <c:v>44652</c:v>
                </c:pt>
                <c:pt idx="148">
                  <c:v>44682</c:v>
                </c:pt>
                <c:pt idx="149">
                  <c:v>44713</c:v>
                </c:pt>
                <c:pt idx="150">
                  <c:v>44743</c:v>
                </c:pt>
                <c:pt idx="151">
                  <c:v>44774</c:v>
                </c:pt>
                <c:pt idx="152">
                  <c:v>44805</c:v>
                </c:pt>
                <c:pt idx="153">
                  <c:v>44835</c:v>
                </c:pt>
                <c:pt idx="154">
                  <c:v>44866</c:v>
                </c:pt>
                <c:pt idx="155">
                  <c:v>44896</c:v>
                </c:pt>
                <c:pt idx="156">
                  <c:v>44927</c:v>
                </c:pt>
                <c:pt idx="157">
                  <c:v>44958</c:v>
                </c:pt>
                <c:pt idx="158">
                  <c:v>44986</c:v>
                </c:pt>
                <c:pt idx="159">
                  <c:v>45017</c:v>
                </c:pt>
                <c:pt idx="160">
                  <c:v>45047</c:v>
                </c:pt>
                <c:pt idx="161">
                  <c:v>45078</c:v>
                </c:pt>
                <c:pt idx="162">
                  <c:v>45108</c:v>
                </c:pt>
                <c:pt idx="163">
                  <c:v>45139</c:v>
                </c:pt>
                <c:pt idx="164">
                  <c:v>45170</c:v>
                </c:pt>
                <c:pt idx="165">
                  <c:v>45200</c:v>
                </c:pt>
                <c:pt idx="166">
                  <c:v>45231</c:v>
                </c:pt>
                <c:pt idx="167">
                  <c:v>45261</c:v>
                </c:pt>
                <c:pt idx="168">
                  <c:v>45292</c:v>
                </c:pt>
                <c:pt idx="169">
                  <c:v>45323</c:v>
                </c:pt>
                <c:pt idx="170">
                  <c:v>45352</c:v>
                </c:pt>
                <c:pt idx="171">
                  <c:v>45383</c:v>
                </c:pt>
                <c:pt idx="172">
                  <c:v>45413</c:v>
                </c:pt>
                <c:pt idx="173">
                  <c:v>45444</c:v>
                </c:pt>
              </c:numCache>
            </c:numRef>
          </c:cat>
          <c:val>
            <c:numRef>
              <c:f>'Calcs Res R1 Rates'!$G$105:$HS$105</c:f>
              <c:numCache>
                <c:formatCode>"$"#,##0.00000</c:formatCode>
                <c:ptCount val="221"/>
                <c:pt idx="0">
                  <c:v>0.10375</c:v>
                </c:pt>
                <c:pt idx="1">
                  <c:v>0.10375</c:v>
                </c:pt>
                <c:pt idx="2">
                  <c:v>0.10375</c:v>
                </c:pt>
                <c:pt idx="3">
                  <c:v>0.10375</c:v>
                </c:pt>
                <c:pt idx="4">
                  <c:v>0.10375</c:v>
                </c:pt>
                <c:pt idx="5">
                  <c:v>0.10375</c:v>
                </c:pt>
                <c:pt idx="6">
                  <c:v>0.10375</c:v>
                </c:pt>
                <c:pt idx="7">
                  <c:v>0.10375</c:v>
                </c:pt>
                <c:pt idx="8">
                  <c:v>0.10475000000000001</c:v>
                </c:pt>
                <c:pt idx="9">
                  <c:v>0.10475000000000001</c:v>
                </c:pt>
                <c:pt idx="10">
                  <c:v>0.10475000000000001</c:v>
                </c:pt>
                <c:pt idx="11">
                  <c:v>0.10575</c:v>
                </c:pt>
                <c:pt idx="12">
                  <c:v>0.10575</c:v>
                </c:pt>
                <c:pt idx="13">
                  <c:v>0.10575</c:v>
                </c:pt>
                <c:pt idx="14">
                  <c:v>0.10675</c:v>
                </c:pt>
                <c:pt idx="15">
                  <c:v>0.10675</c:v>
                </c:pt>
                <c:pt idx="16">
                  <c:v>0.10675</c:v>
                </c:pt>
                <c:pt idx="17">
                  <c:v>0.10775</c:v>
                </c:pt>
                <c:pt idx="18">
                  <c:v>0.10775</c:v>
                </c:pt>
                <c:pt idx="19">
                  <c:v>0.10775</c:v>
                </c:pt>
                <c:pt idx="20">
                  <c:v>0.10875</c:v>
                </c:pt>
                <c:pt idx="21">
                  <c:v>0.10875</c:v>
                </c:pt>
                <c:pt idx="22">
                  <c:v>0.10875</c:v>
                </c:pt>
                <c:pt idx="23">
                  <c:v>0.10975</c:v>
                </c:pt>
                <c:pt idx="24">
                  <c:v>0.10975</c:v>
                </c:pt>
                <c:pt idx="25">
                  <c:v>0.10975</c:v>
                </c:pt>
                <c:pt idx="26">
                  <c:v>0.11075</c:v>
                </c:pt>
                <c:pt idx="27">
                  <c:v>0.11424999999999999</c:v>
                </c:pt>
                <c:pt idx="28">
                  <c:v>0.11424999999999999</c:v>
                </c:pt>
                <c:pt idx="29">
                  <c:v>0.11874999999999999</c:v>
                </c:pt>
                <c:pt idx="30">
                  <c:v>0.11874999999999999</c:v>
                </c:pt>
                <c:pt idx="31">
                  <c:v>0.11874999999999999</c:v>
                </c:pt>
                <c:pt idx="32">
                  <c:v>0.11975</c:v>
                </c:pt>
                <c:pt idx="33">
                  <c:v>0.11975</c:v>
                </c:pt>
                <c:pt idx="34">
                  <c:v>0.11975</c:v>
                </c:pt>
                <c:pt idx="35">
                  <c:v>0.12075</c:v>
                </c:pt>
                <c:pt idx="36">
                  <c:v>0.12075</c:v>
                </c:pt>
                <c:pt idx="37">
                  <c:v>0.12075</c:v>
                </c:pt>
                <c:pt idx="38">
                  <c:v>0.12175</c:v>
                </c:pt>
                <c:pt idx="39">
                  <c:v>0.12175</c:v>
                </c:pt>
                <c:pt idx="40">
                  <c:v>0.12175</c:v>
                </c:pt>
                <c:pt idx="41">
                  <c:v>0.12357</c:v>
                </c:pt>
                <c:pt idx="42">
                  <c:v>0.12357</c:v>
                </c:pt>
                <c:pt idx="43">
                  <c:v>0.12357</c:v>
                </c:pt>
                <c:pt idx="44">
                  <c:v>0.12457</c:v>
                </c:pt>
                <c:pt idx="45">
                  <c:v>0.12457</c:v>
                </c:pt>
                <c:pt idx="46">
                  <c:v>0.12457</c:v>
                </c:pt>
                <c:pt idx="47">
                  <c:v>0.12557000000000001</c:v>
                </c:pt>
                <c:pt idx="48">
                  <c:v>0.12557000000000001</c:v>
                </c:pt>
                <c:pt idx="49">
                  <c:v>0.12557000000000001</c:v>
                </c:pt>
                <c:pt idx="50">
                  <c:v>0.12557000000000001</c:v>
                </c:pt>
                <c:pt idx="51">
                  <c:v>0.12557000000000001</c:v>
                </c:pt>
                <c:pt idx="52">
                  <c:v>0.12557000000000001</c:v>
                </c:pt>
                <c:pt idx="53">
                  <c:v>0.13156999999999999</c:v>
                </c:pt>
                <c:pt idx="54">
                  <c:v>0.13156999999999999</c:v>
                </c:pt>
                <c:pt idx="55">
                  <c:v>0.13156999999999999</c:v>
                </c:pt>
                <c:pt idx="56">
                  <c:v>0.13156999999999999</c:v>
                </c:pt>
                <c:pt idx="57">
                  <c:v>0.13156999999999999</c:v>
                </c:pt>
                <c:pt idx="58">
                  <c:v>0.13156999999999999</c:v>
                </c:pt>
                <c:pt idx="59">
                  <c:v>0.13156999999999999</c:v>
                </c:pt>
                <c:pt idx="60">
                  <c:v>0.13156999999999999</c:v>
                </c:pt>
                <c:pt idx="61">
                  <c:v>0.13156999999999999</c:v>
                </c:pt>
                <c:pt idx="62">
                  <c:v>0.13156999999999999</c:v>
                </c:pt>
                <c:pt idx="63">
                  <c:v>0.13156999999999999</c:v>
                </c:pt>
                <c:pt idx="64">
                  <c:v>0.13156999999999999</c:v>
                </c:pt>
                <c:pt idx="65">
                  <c:v>0.13156999999999999</c:v>
                </c:pt>
                <c:pt idx="66">
                  <c:v>0.13156999999999999</c:v>
                </c:pt>
                <c:pt idx="67">
                  <c:v>0.13156999999999999</c:v>
                </c:pt>
                <c:pt idx="68">
                  <c:v>0.13156999999999999</c:v>
                </c:pt>
                <c:pt idx="69">
                  <c:v>0.13156999999999999</c:v>
                </c:pt>
                <c:pt idx="70">
                  <c:v>0.13156999999999999</c:v>
                </c:pt>
                <c:pt idx="71">
                  <c:v>0.13156999999999999</c:v>
                </c:pt>
                <c:pt idx="72">
                  <c:v>0.13156999999999999</c:v>
                </c:pt>
                <c:pt idx="73">
                  <c:v>0.13156999999999999</c:v>
                </c:pt>
                <c:pt idx="74">
                  <c:v>0.13156999999999999</c:v>
                </c:pt>
                <c:pt idx="75">
                  <c:v>0.13156999999999999</c:v>
                </c:pt>
                <c:pt idx="76">
                  <c:v>0.13156999999999999</c:v>
                </c:pt>
                <c:pt idx="77">
                  <c:v>0.13156999999999999</c:v>
                </c:pt>
                <c:pt idx="78">
                  <c:v>0.13156999999999999</c:v>
                </c:pt>
                <c:pt idx="79">
                  <c:v>0.13156999999999999</c:v>
                </c:pt>
                <c:pt idx="80">
                  <c:v>0.13156999999999999</c:v>
                </c:pt>
                <c:pt idx="81">
                  <c:v>0.13519999999999999</c:v>
                </c:pt>
                <c:pt idx="82">
                  <c:v>0.13519999999999999</c:v>
                </c:pt>
                <c:pt idx="83">
                  <c:v>0.13561999999999999</c:v>
                </c:pt>
                <c:pt idx="84">
                  <c:v>0.13561999999999999</c:v>
                </c:pt>
                <c:pt idx="85">
                  <c:v>0.13561999999999999</c:v>
                </c:pt>
                <c:pt idx="86">
                  <c:v>0.13608999999999999</c:v>
                </c:pt>
                <c:pt idx="87">
                  <c:v>0.13608999999999999</c:v>
                </c:pt>
                <c:pt idx="88">
                  <c:v>0.13608999999999999</c:v>
                </c:pt>
                <c:pt idx="89">
                  <c:v>0.13875999999999999</c:v>
                </c:pt>
                <c:pt idx="90">
                  <c:v>0.13875999999999999</c:v>
                </c:pt>
                <c:pt idx="91">
                  <c:v>0.13875999999999999</c:v>
                </c:pt>
                <c:pt idx="92">
                  <c:v>0.13961999999999999</c:v>
                </c:pt>
                <c:pt idx="93">
                  <c:v>0.13961999999999999</c:v>
                </c:pt>
                <c:pt idx="94">
                  <c:v>0.13961999999999999</c:v>
                </c:pt>
                <c:pt idx="95">
                  <c:v>0.13919999999999999</c:v>
                </c:pt>
                <c:pt idx="96">
                  <c:v>0.13919999999999999</c:v>
                </c:pt>
                <c:pt idx="97">
                  <c:v>0.13919999999999999</c:v>
                </c:pt>
                <c:pt idx="98">
                  <c:v>0.13985999999999998</c:v>
                </c:pt>
                <c:pt idx="99">
                  <c:v>0.13985999999999998</c:v>
                </c:pt>
                <c:pt idx="100">
                  <c:v>0.13985999999999998</c:v>
                </c:pt>
                <c:pt idx="101">
                  <c:v>0.14576</c:v>
                </c:pt>
                <c:pt idx="102">
                  <c:v>0.14576</c:v>
                </c:pt>
                <c:pt idx="103">
                  <c:v>0.14576</c:v>
                </c:pt>
                <c:pt idx="104">
                  <c:v>0.14935999999999999</c:v>
                </c:pt>
                <c:pt idx="105">
                  <c:v>0.14935999999999999</c:v>
                </c:pt>
                <c:pt idx="106">
                  <c:v>0.14935999999999999</c:v>
                </c:pt>
                <c:pt idx="107">
                  <c:v>0.14577999999999999</c:v>
                </c:pt>
                <c:pt idx="108">
                  <c:v>0.14577999999999999</c:v>
                </c:pt>
                <c:pt idx="109">
                  <c:v>0.14577999999999999</c:v>
                </c:pt>
                <c:pt idx="110">
                  <c:v>0.14663999999999999</c:v>
                </c:pt>
                <c:pt idx="111">
                  <c:v>0.14663999999999999</c:v>
                </c:pt>
                <c:pt idx="112">
                  <c:v>0.14663999999999999</c:v>
                </c:pt>
                <c:pt idx="113">
                  <c:v>0.14616999999999999</c:v>
                </c:pt>
                <c:pt idx="114">
                  <c:v>0.14616999999999999</c:v>
                </c:pt>
                <c:pt idx="115">
                  <c:v>0.14616999999999999</c:v>
                </c:pt>
                <c:pt idx="116">
                  <c:v>0.14798</c:v>
                </c:pt>
                <c:pt idx="117">
                  <c:v>0.14798</c:v>
                </c:pt>
                <c:pt idx="118">
                  <c:v>0.14798</c:v>
                </c:pt>
                <c:pt idx="119">
                  <c:v>0.14273999999999998</c:v>
                </c:pt>
                <c:pt idx="120">
                  <c:v>0.14273999999999998</c:v>
                </c:pt>
                <c:pt idx="121">
                  <c:v>0.14273999999999998</c:v>
                </c:pt>
                <c:pt idx="122">
                  <c:v>0.13555</c:v>
                </c:pt>
                <c:pt idx="123">
                  <c:v>0.13555</c:v>
                </c:pt>
                <c:pt idx="124">
                  <c:v>0.13555</c:v>
                </c:pt>
                <c:pt idx="125">
                  <c:v>0.14016000000000001</c:v>
                </c:pt>
                <c:pt idx="126">
                  <c:v>0.14016000000000001</c:v>
                </c:pt>
                <c:pt idx="127">
                  <c:v>0.14016000000000001</c:v>
                </c:pt>
                <c:pt idx="128">
                  <c:v>0.14369000000000001</c:v>
                </c:pt>
                <c:pt idx="129">
                  <c:v>0.14369000000000001</c:v>
                </c:pt>
                <c:pt idx="130">
                  <c:v>0.14369000000000001</c:v>
                </c:pt>
                <c:pt idx="131">
                  <c:v>0.14872000000000002</c:v>
                </c:pt>
                <c:pt idx="132">
                  <c:v>0.14872000000000002</c:v>
                </c:pt>
                <c:pt idx="133">
                  <c:v>0.14872000000000002</c:v>
                </c:pt>
                <c:pt idx="134">
                  <c:v>0.15092</c:v>
                </c:pt>
                <c:pt idx="135">
                  <c:v>0.15092</c:v>
                </c:pt>
                <c:pt idx="136">
                  <c:v>0.15092</c:v>
                </c:pt>
                <c:pt idx="137">
                  <c:v>0.14788000000000001</c:v>
                </c:pt>
                <c:pt idx="138">
                  <c:v>0.14788000000000001</c:v>
                </c:pt>
                <c:pt idx="139">
                  <c:v>0.14788000000000001</c:v>
                </c:pt>
                <c:pt idx="140">
                  <c:v>0.15278</c:v>
                </c:pt>
                <c:pt idx="141">
                  <c:v>0.15278</c:v>
                </c:pt>
                <c:pt idx="142">
                  <c:v>0.15278</c:v>
                </c:pt>
                <c:pt idx="143">
                  <c:v>0.15498000000000001</c:v>
                </c:pt>
                <c:pt idx="144">
                  <c:v>0.15498000000000001</c:v>
                </c:pt>
                <c:pt idx="145">
                  <c:v>0.15498000000000001</c:v>
                </c:pt>
                <c:pt idx="146">
                  <c:v>0.15614</c:v>
                </c:pt>
                <c:pt idx="147">
                  <c:v>0.15614</c:v>
                </c:pt>
                <c:pt idx="148">
                  <c:v>0.15614</c:v>
                </c:pt>
                <c:pt idx="149">
                  <c:v>0.16478999999999999</c:v>
                </c:pt>
                <c:pt idx="150">
                  <c:v>0.16478999999999999</c:v>
                </c:pt>
                <c:pt idx="151">
                  <c:v>0.16478999999999999</c:v>
                </c:pt>
                <c:pt idx="152">
                  <c:v>0.16563</c:v>
                </c:pt>
                <c:pt idx="153">
                  <c:v>0.16563</c:v>
                </c:pt>
                <c:pt idx="154">
                  <c:v>0.16563</c:v>
                </c:pt>
                <c:pt idx="155">
                  <c:v>0.16825999999999999</c:v>
                </c:pt>
                <c:pt idx="156">
                  <c:v>0.16825999999999999</c:v>
                </c:pt>
                <c:pt idx="157">
                  <c:v>0.16825999999999999</c:v>
                </c:pt>
                <c:pt idx="158">
                  <c:v>0.17237999999999998</c:v>
                </c:pt>
                <c:pt idx="159">
                  <c:v>0.17237999999999998</c:v>
                </c:pt>
                <c:pt idx="160">
                  <c:v>0.17237999999999998</c:v>
                </c:pt>
                <c:pt idx="161">
                  <c:v>0.17409999999999998</c:v>
                </c:pt>
                <c:pt idx="162">
                  <c:v>0.17409999999999998</c:v>
                </c:pt>
                <c:pt idx="163">
                  <c:v>0.17409999999999998</c:v>
                </c:pt>
                <c:pt idx="164">
                  <c:v>0.17381999999999997</c:v>
                </c:pt>
                <c:pt idx="165">
                  <c:v>0.17381999999999997</c:v>
                </c:pt>
                <c:pt idx="166">
                  <c:v>0.17381999999999997</c:v>
                </c:pt>
                <c:pt idx="167">
                  <c:v>0.17352000000000001</c:v>
                </c:pt>
                <c:pt idx="168">
                  <c:v>0.17352000000000001</c:v>
                </c:pt>
                <c:pt idx="169">
                  <c:v>0.17352000000000001</c:v>
                </c:pt>
                <c:pt idx="170">
                  <c:v>0.17058999999999999</c:v>
                </c:pt>
                <c:pt idx="171">
                  <c:v>0.17058999999999999</c:v>
                </c:pt>
                <c:pt idx="172">
                  <c:v>0.17058999999999999</c:v>
                </c:pt>
                <c:pt idx="173">
                  <c:v>0.17613000000000001</c:v>
                </c:pt>
                <c:pt idx="174">
                  <c:v>0.17613000000000001</c:v>
                </c:pt>
                <c:pt idx="175">
                  <c:v>0.17613000000000001</c:v>
                </c:pt>
                <c:pt idx="176">
                  <c:v>0.17708999999999997</c:v>
                </c:pt>
                <c:pt idx="177">
                  <c:v>0.17708999999999997</c:v>
                </c:pt>
                <c:pt idx="178">
                  <c:v>0.17708999999999997</c:v>
                </c:pt>
                <c:pt idx="179">
                  <c:v>0.17649999999999999</c:v>
                </c:pt>
                <c:pt idx="180">
                  <c:v>0.17649999999999999</c:v>
                </c:pt>
                <c:pt idx="181">
                  <c:v>0.17649999999999999</c:v>
                </c:pt>
                <c:pt idx="182">
                  <c:v>0.17449999999999999</c:v>
                </c:pt>
                <c:pt idx="183">
                  <c:v>0.17449999999999999</c:v>
                </c:pt>
                <c:pt idx="184">
                  <c:v>0.17449999999999999</c:v>
                </c:pt>
                <c:pt idx="185">
                  <c:v>0.18253999999999998</c:v>
                </c:pt>
                <c:pt idx="186">
                  <c:v>0.18253999999999998</c:v>
                </c:pt>
                <c:pt idx="187">
                  <c:v>0.18253999999999998</c:v>
                </c:pt>
                <c:pt idx="188">
                  <c:v>0.18586999999999998</c:v>
                </c:pt>
                <c:pt idx="189">
                  <c:v>0.18586999999999998</c:v>
                </c:pt>
                <c:pt idx="190">
                  <c:v>0.18586999999999998</c:v>
                </c:pt>
                <c:pt idx="191">
                  <c:v>0.19488</c:v>
                </c:pt>
                <c:pt idx="192">
                  <c:v>0.19488</c:v>
                </c:pt>
                <c:pt idx="193">
                  <c:v>0.19488</c:v>
                </c:pt>
                <c:pt idx="194">
                  <c:v>0.19374999999999998</c:v>
                </c:pt>
                <c:pt idx="195">
                  <c:v>0.19374999999999998</c:v>
                </c:pt>
                <c:pt idx="196">
                  <c:v>0.19374999999999998</c:v>
                </c:pt>
                <c:pt idx="197">
                  <c:v>0.18179000000000001</c:v>
                </c:pt>
                <c:pt idx="198">
                  <c:v>0.18179000000000001</c:v>
                </c:pt>
                <c:pt idx="199">
                  <c:v>0.18179000000000001</c:v>
                </c:pt>
                <c:pt idx="200">
                  <c:v>0.19191999999999998</c:v>
                </c:pt>
                <c:pt idx="201">
                  <c:v>0.19191999999999998</c:v>
                </c:pt>
                <c:pt idx="202">
                  <c:v>0.19191999999999998</c:v>
                </c:pt>
                <c:pt idx="203">
                  <c:v>0.18856999999999999</c:v>
                </c:pt>
                <c:pt idx="204">
                  <c:v>0.18856999999999999</c:v>
                </c:pt>
                <c:pt idx="205">
                  <c:v>0.18856999999999999</c:v>
                </c:pt>
                <c:pt idx="206">
                  <c:v>0.18956999999999999</c:v>
                </c:pt>
                <c:pt idx="207">
                  <c:v>0.18956999999999999</c:v>
                </c:pt>
                <c:pt idx="208">
                  <c:v>0.18956999999999999</c:v>
                </c:pt>
                <c:pt idx="209">
                  <c:v>0.20782</c:v>
                </c:pt>
                <c:pt idx="210">
                  <c:v>0.20782</c:v>
                </c:pt>
                <c:pt idx="211">
                  <c:v>0.20782</c:v>
                </c:pt>
                <c:pt idx="212">
                  <c:v>0.20644000000000001</c:v>
                </c:pt>
                <c:pt idx="213">
                  <c:v>0.20644000000000001</c:v>
                </c:pt>
                <c:pt idx="214">
                  <c:v>0.20644000000000001</c:v>
                </c:pt>
                <c:pt idx="215">
                  <c:v>0.20041999999999999</c:v>
                </c:pt>
                <c:pt idx="216">
                  <c:v>0.20041999999999999</c:v>
                </c:pt>
                <c:pt idx="217">
                  <c:v>0.20041999999999999</c:v>
                </c:pt>
                <c:pt idx="218">
                  <c:v>0.19644999999999999</c:v>
                </c:pt>
                <c:pt idx="219">
                  <c:v>0.19644999999999999</c:v>
                </c:pt>
                <c:pt idx="220">
                  <c:v>0.19644999999999999</c:v>
                </c:pt>
              </c:numCache>
            </c:numRef>
          </c:val>
          <c:smooth val="0"/>
          <c:extLst>
            <c:ext xmlns:c16="http://schemas.microsoft.com/office/drawing/2014/chart" uri="{C3380CC4-5D6E-409C-BE32-E72D297353CC}">
              <c16:uniqueId val="{00000000-A76E-47DB-AA6C-EB96F0409265}"/>
            </c:ext>
          </c:extLst>
        </c:ser>
        <c:dLbls>
          <c:showLegendKey val="0"/>
          <c:showVal val="0"/>
          <c:showCatName val="0"/>
          <c:showSerName val="0"/>
          <c:showPercent val="0"/>
          <c:showBubbleSize val="0"/>
        </c:dLbls>
        <c:marker val="1"/>
        <c:smooth val="0"/>
        <c:axId val="210717312"/>
        <c:axId val="210727296"/>
      </c:lineChart>
      <c:lineChart>
        <c:grouping val="stacked"/>
        <c:varyColors val="0"/>
        <c:ser>
          <c:idx val="0"/>
          <c:order val="3"/>
          <c:tx>
            <c:strRef>
              <c:f>'Calcs Res R1 Rates'!$B$67</c:f>
              <c:strCache>
                <c:ptCount val="1"/>
                <c:pt idx="0">
                  <c:v>Access Charge Tier 1</c:v>
                </c:pt>
              </c:strCache>
            </c:strRef>
          </c:tx>
          <c:spPr>
            <a:ln w="25400">
              <a:solidFill>
                <a:srgbClr val="00B050"/>
              </a:solidFill>
              <a:prstDash val="solid"/>
            </a:ln>
          </c:spPr>
          <c:marker>
            <c:symbol val="none"/>
          </c:marker>
          <c:cat>
            <c:numRef>
              <c:f>'Calcs Res R1 Rates'!$C$5:$GU$5</c:f>
              <c:numCache>
                <c:formatCode>[$-409]mmm\-yy;@</c:formatCode>
                <c:ptCount val="201"/>
                <c:pt idx="0">
                  <c:v>38626</c:v>
                </c:pt>
                <c:pt idx="1">
                  <c:v>38657</c:v>
                </c:pt>
                <c:pt idx="2">
                  <c:v>38687</c:v>
                </c:pt>
                <c:pt idx="3">
                  <c:v>38718</c:v>
                </c:pt>
                <c:pt idx="4">
                  <c:v>38749</c:v>
                </c:pt>
                <c:pt idx="5">
                  <c:v>38777</c:v>
                </c:pt>
                <c:pt idx="6">
                  <c:v>38808</c:v>
                </c:pt>
                <c:pt idx="7">
                  <c:v>38838</c:v>
                </c:pt>
                <c:pt idx="8">
                  <c:v>38869</c:v>
                </c:pt>
                <c:pt idx="9">
                  <c:v>38899</c:v>
                </c:pt>
                <c:pt idx="10">
                  <c:v>38930</c:v>
                </c:pt>
                <c:pt idx="11">
                  <c:v>38961</c:v>
                </c:pt>
                <c:pt idx="12">
                  <c:v>38991</c:v>
                </c:pt>
                <c:pt idx="13">
                  <c:v>39022</c:v>
                </c:pt>
                <c:pt idx="14">
                  <c:v>39052</c:v>
                </c:pt>
                <c:pt idx="15">
                  <c:v>39083</c:v>
                </c:pt>
                <c:pt idx="16">
                  <c:v>39114</c:v>
                </c:pt>
                <c:pt idx="17">
                  <c:v>39142</c:v>
                </c:pt>
                <c:pt idx="18">
                  <c:v>39173</c:v>
                </c:pt>
                <c:pt idx="19">
                  <c:v>39203</c:v>
                </c:pt>
                <c:pt idx="20">
                  <c:v>39234</c:v>
                </c:pt>
                <c:pt idx="21">
                  <c:v>39264</c:v>
                </c:pt>
                <c:pt idx="22">
                  <c:v>39295</c:v>
                </c:pt>
                <c:pt idx="23">
                  <c:v>39326</c:v>
                </c:pt>
                <c:pt idx="24">
                  <c:v>39356</c:v>
                </c:pt>
                <c:pt idx="25">
                  <c:v>39387</c:v>
                </c:pt>
                <c:pt idx="26">
                  <c:v>39417</c:v>
                </c:pt>
                <c:pt idx="27">
                  <c:v>39448</c:v>
                </c:pt>
                <c:pt idx="28">
                  <c:v>39479</c:v>
                </c:pt>
                <c:pt idx="29">
                  <c:v>39508</c:v>
                </c:pt>
                <c:pt idx="30">
                  <c:v>39539</c:v>
                </c:pt>
                <c:pt idx="31">
                  <c:v>39569</c:v>
                </c:pt>
                <c:pt idx="32">
                  <c:v>39600</c:v>
                </c:pt>
                <c:pt idx="33">
                  <c:v>39630</c:v>
                </c:pt>
                <c:pt idx="34">
                  <c:v>39661</c:v>
                </c:pt>
                <c:pt idx="35">
                  <c:v>39692</c:v>
                </c:pt>
                <c:pt idx="36">
                  <c:v>39722</c:v>
                </c:pt>
                <c:pt idx="37">
                  <c:v>39753</c:v>
                </c:pt>
                <c:pt idx="38">
                  <c:v>39783</c:v>
                </c:pt>
                <c:pt idx="39">
                  <c:v>39814</c:v>
                </c:pt>
                <c:pt idx="40">
                  <c:v>39845</c:v>
                </c:pt>
                <c:pt idx="41">
                  <c:v>39873</c:v>
                </c:pt>
                <c:pt idx="42">
                  <c:v>39904</c:v>
                </c:pt>
                <c:pt idx="43">
                  <c:v>39934</c:v>
                </c:pt>
                <c:pt idx="44">
                  <c:v>39965</c:v>
                </c:pt>
                <c:pt idx="45">
                  <c:v>39995</c:v>
                </c:pt>
                <c:pt idx="46">
                  <c:v>40026</c:v>
                </c:pt>
                <c:pt idx="47">
                  <c:v>40057</c:v>
                </c:pt>
                <c:pt idx="48">
                  <c:v>40087</c:v>
                </c:pt>
                <c:pt idx="49">
                  <c:v>40118</c:v>
                </c:pt>
                <c:pt idx="50">
                  <c:v>40148</c:v>
                </c:pt>
                <c:pt idx="51">
                  <c:v>40179</c:v>
                </c:pt>
                <c:pt idx="52">
                  <c:v>40210</c:v>
                </c:pt>
                <c:pt idx="53">
                  <c:v>40238</c:v>
                </c:pt>
                <c:pt idx="54">
                  <c:v>40269</c:v>
                </c:pt>
                <c:pt idx="55">
                  <c:v>40299</c:v>
                </c:pt>
                <c:pt idx="56">
                  <c:v>40330</c:v>
                </c:pt>
                <c:pt idx="57">
                  <c:v>40360</c:v>
                </c:pt>
                <c:pt idx="58">
                  <c:v>40391</c:v>
                </c:pt>
                <c:pt idx="59">
                  <c:v>40422</c:v>
                </c:pt>
                <c:pt idx="60">
                  <c:v>40452</c:v>
                </c:pt>
                <c:pt idx="61">
                  <c:v>40483</c:v>
                </c:pt>
                <c:pt idx="62">
                  <c:v>40513</c:v>
                </c:pt>
                <c:pt idx="63">
                  <c:v>40544</c:v>
                </c:pt>
                <c:pt idx="64">
                  <c:v>40575</c:v>
                </c:pt>
                <c:pt idx="65">
                  <c:v>40603</c:v>
                </c:pt>
                <c:pt idx="66">
                  <c:v>40634</c:v>
                </c:pt>
                <c:pt idx="67">
                  <c:v>40664</c:v>
                </c:pt>
                <c:pt idx="68">
                  <c:v>40695</c:v>
                </c:pt>
                <c:pt idx="69">
                  <c:v>40725</c:v>
                </c:pt>
                <c:pt idx="70">
                  <c:v>40756</c:v>
                </c:pt>
                <c:pt idx="71">
                  <c:v>40787</c:v>
                </c:pt>
                <c:pt idx="72">
                  <c:v>40817</c:v>
                </c:pt>
                <c:pt idx="73">
                  <c:v>40848</c:v>
                </c:pt>
                <c:pt idx="74">
                  <c:v>40878</c:v>
                </c:pt>
                <c:pt idx="75">
                  <c:v>40909</c:v>
                </c:pt>
                <c:pt idx="76">
                  <c:v>40940</c:v>
                </c:pt>
                <c:pt idx="77">
                  <c:v>40969</c:v>
                </c:pt>
                <c:pt idx="78">
                  <c:v>41000</c:v>
                </c:pt>
                <c:pt idx="79">
                  <c:v>41030</c:v>
                </c:pt>
                <c:pt idx="80">
                  <c:v>41061</c:v>
                </c:pt>
                <c:pt idx="81">
                  <c:v>41091</c:v>
                </c:pt>
                <c:pt idx="82">
                  <c:v>41122</c:v>
                </c:pt>
                <c:pt idx="83">
                  <c:v>41153</c:v>
                </c:pt>
                <c:pt idx="84">
                  <c:v>41183</c:v>
                </c:pt>
                <c:pt idx="85">
                  <c:v>41224</c:v>
                </c:pt>
                <c:pt idx="86">
                  <c:v>41244</c:v>
                </c:pt>
                <c:pt idx="87">
                  <c:v>41275</c:v>
                </c:pt>
                <c:pt idx="88">
                  <c:v>41306</c:v>
                </c:pt>
                <c:pt idx="89">
                  <c:v>41334</c:v>
                </c:pt>
                <c:pt idx="90">
                  <c:v>41365</c:v>
                </c:pt>
                <c:pt idx="91">
                  <c:v>41395</c:v>
                </c:pt>
                <c:pt idx="92">
                  <c:v>41426</c:v>
                </c:pt>
                <c:pt idx="93">
                  <c:v>41456</c:v>
                </c:pt>
                <c:pt idx="94">
                  <c:v>41487</c:v>
                </c:pt>
                <c:pt idx="95">
                  <c:v>41518</c:v>
                </c:pt>
                <c:pt idx="96">
                  <c:v>41548</c:v>
                </c:pt>
                <c:pt idx="97">
                  <c:v>41579</c:v>
                </c:pt>
                <c:pt idx="98">
                  <c:v>41609</c:v>
                </c:pt>
                <c:pt idx="99">
                  <c:v>41640</c:v>
                </c:pt>
                <c:pt idx="100">
                  <c:v>41671</c:v>
                </c:pt>
                <c:pt idx="101">
                  <c:v>41699</c:v>
                </c:pt>
                <c:pt idx="102">
                  <c:v>41730</c:v>
                </c:pt>
                <c:pt idx="103">
                  <c:v>41760</c:v>
                </c:pt>
                <c:pt idx="104">
                  <c:v>41791</c:v>
                </c:pt>
                <c:pt idx="105">
                  <c:v>41821</c:v>
                </c:pt>
                <c:pt idx="106">
                  <c:v>41852</c:v>
                </c:pt>
                <c:pt idx="107">
                  <c:v>41883</c:v>
                </c:pt>
                <c:pt idx="108">
                  <c:v>41913</c:v>
                </c:pt>
                <c:pt idx="109">
                  <c:v>41944</c:v>
                </c:pt>
                <c:pt idx="110">
                  <c:v>41974</c:v>
                </c:pt>
                <c:pt idx="111">
                  <c:v>42005</c:v>
                </c:pt>
                <c:pt idx="112">
                  <c:v>42036</c:v>
                </c:pt>
                <c:pt idx="113">
                  <c:v>42064</c:v>
                </c:pt>
                <c:pt idx="114">
                  <c:v>42095</c:v>
                </c:pt>
                <c:pt idx="115">
                  <c:v>42125</c:v>
                </c:pt>
                <c:pt idx="116">
                  <c:v>42156</c:v>
                </c:pt>
                <c:pt idx="117">
                  <c:v>42186</c:v>
                </c:pt>
                <c:pt idx="118">
                  <c:v>42217</c:v>
                </c:pt>
                <c:pt idx="119">
                  <c:v>42248</c:v>
                </c:pt>
                <c:pt idx="120">
                  <c:v>42278</c:v>
                </c:pt>
                <c:pt idx="121">
                  <c:v>42309</c:v>
                </c:pt>
                <c:pt idx="122">
                  <c:v>42339</c:v>
                </c:pt>
                <c:pt idx="123">
                  <c:v>42370</c:v>
                </c:pt>
                <c:pt idx="124">
                  <c:v>42401</c:v>
                </c:pt>
                <c:pt idx="125">
                  <c:v>42430</c:v>
                </c:pt>
                <c:pt idx="126">
                  <c:v>42461</c:v>
                </c:pt>
                <c:pt idx="127">
                  <c:v>42491</c:v>
                </c:pt>
                <c:pt idx="128">
                  <c:v>42522</c:v>
                </c:pt>
                <c:pt idx="129">
                  <c:v>42552</c:v>
                </c:pt>
                <c:pt idx="130">
                  <c:v>42583</c:v>
                </c:pt>
                <c:pt idx="131">
                  <c:v>42614</c:v>
                </c:pt>
                <c:pt idx="132">
                  <c:v>42644</c:v>
                </c:pt>
                <c:pt idx="133">
                  <c:v>42675</c:v>
                </c:pt>
                <c:pt idx="134">
                  <c:v>42705</c:v>
                </c:pt>
                <c:pt idx="135">
                  <c:v>42736</c:v>
                </c:pt>
                <c:pt idx="136">
                  <c:v>42767</c:v>
                </c:pt>
                <c:pt idx="137">
                  <c:v>42795</c:v>
                </c:pt>
                <c:pt idx="138">
                  <c:v>42826</c:v>
                </c:pt>
                <c:pt idx="139">
                  <c:v>42856</c:v>
                </c:pt>
                <c:pt idx="140">
                  <c:v>42887</c:v>
                </c:pt>
                <c:pt idx="141">
                  <c:v>42917</c:v>
                </c:pt>
                <c:pt idx="142">
                  <c:v>42948</c:v>
                </c:pt>
                <c:pt idx="143">
                  <c:v>42979</c:v>
                </c:pt>
                <c:pt idx="144">
                  <c:v>43009</c:v>
                </c:pt>
                <c:pt idx="145">
                  <c:v>43040</c:v>
                </c:pt>
                <c:pt idx="146">
                  <c:v>43070</c:v>
                </c:pt>
                <c:pt idx="147">
                  <c:v>43101</c:v>
                </c:pt>
                <c:pt idx="148">
                  <c:v>43132</c:v>
                </c:pt>
                <c:pt idx="149">
                  <c:v>43160</c:v>
                </c:pt>
                <c:pt idx="150">
                  <c:v>43191</c:v>
                </c:pt>
                <c:pt idx="151">
                  <c:v>43221</c:v>
                </c:pt>
                <c:pt idx="152">
                  <c:v>43252</c:v>
                </c:pt>
                <c:pt idx="153">
                  <c:v>43282</c:v>
                </c:pt>
                <c:pt idx="154">
                  <c:v>43313</c:v>
                </c:pt>
                <c:pt idx="155">
                  <c:v>43344</c:v>
                </c:pt>
                <c:pt idx="156">
                  <c:v>43374</c:v>
                </c:pt>
                <c:pt idx="157">
                  <c:v>43405</c:v>
                </c:pt>
                <c:pt idx="158">
                  <c:v>43435</c:v>
                </c:pt>
                <c:pt idx="159">
                  <c:v>43466</c:v>
                </c:pt>
                <c:pt idx="160">
                  <c:v>43497</c:v>
                </c:pt>
                <c:pt idx="161">
                  <c:v>43525</c:v>
                </c:pt>
                <c:pt idx="162">
                  <c:v>43556</c:v>
                </c:pt>
                <c:pt idx="163">
                  <c:v>43586</c:v>
                </c:pt>
                <c:pt idx="164">
                  <c:v>43617</c:v>
                </c:pt>
                <c:pt idx="165">
                  <c:v>43647</c:v>
                </c:pt>
                <c:pt idx="166">
                  <c:v>43678</c:v>
                </c:pt>
                <c:pt idx="167">
                  <c:v>43709</c:v>
                </c:pt>
                <c:pt idx="168">
                  <c:v>43739</c:v>
                </c:pt>
                <c:pt idx="169">
                  <c:v>43770</c:v>
                </c:pt>
                <c:pt idx="170">
                  <c:v>43800</c:v>
                </c:pt>
                <c:pt idx="171">
                  <c:v>43831</c:v>
                </c:pt>
                <c:pt idx="172">
                  <c:v>43862</c:v>
                </c:pt>
                <c:pt idx="173">
                  <c:v>43891</c:v>
                </c:pt>
                <c:pt idx="174">
                  <c:v>43922</c:v>
                </c:pt>
                <c:pt idx="175">
                  <c:v>43952</c:v>
                </c:pt>
                <c:pt idx="176">
                  <c:v>43983</c:v>
                </c:pt>
                <c:pt idx="177">
                  <c:v>44013</c:v>
                </c:pt>
                <c:pt idx="178">
                  <c:v>44044</c:v>
                </c:pt>
                <c:pt idx="179">
                  <c:v>44075</c:v>
                </c:pt>
                <c:pt idx="180">
                  <c:v>44105</c:v>
                </c:pt>
                <c:pt idx="181">
                  <c:v>44136</c:v>
                </c:pt>
                <c:pt idx="182">
                  <c:v>44166</c:v>
                </c:pt>
                <c:pt idx="183">
                  <c:v>44197</c:v>
                </c:pt>
                <c:pt idx="184">
                  <c:v>44228</c:v>
                </c:pt>
                <c:pt idx="185">
                  <c:v>44256</c:v>
                </c:pt>
                <c:pt idx="186">
                  <c:v>44287</c:v>
                </c:pt>
                <c:pt idx="187">
                  <c:v>44317</c:v>
                </c:pt>
                <c:pt idx="188">
                  <c:v>44348</c:v>
                </c:pt>
                <c:pt idx="189">
                  <c:v>44378</c:v>
                </c:pt>
                <c:pt idx="190">
                  <c:v>44409</c:v>
                </c:pt>
                <c:pt idx="191">
                  <c:v>44440</c:v>
                </c:pt>
                <c:pt idx="192">
                  <c:v>44470</c:v>
                </c:pt>
                <c:pt idx="193">
                  <c:v>44501</c:v>
                </c:pt>
                <c:pt idx="194">
                  <c:v>44531</c:v>
                </c:pt>
                <c:pt idx="195">
                  <c:v>44562</c:v>
                </c:pt>
                <c:pt idx="196">
                  <c:v>44593</c:v>
                </c:pt>
                <c:pt idx="197">
                  <c:v>44621</c:v>
                </c:pt>
                <c:pt idx="198">
                  <c:v>44652</c:v>
                </c:pt>
                <c:pt idx="199">
                  <c:v>44682</c:v>
                </c:pt>
                <c:pt idx="200">
                  <c:v>44713</c:v>
                </c:pt>
              </c:numCache>
            </c:numRef>
          </c:cat>
          <c:val>
            <c:numRef>
              <c:f>'Calcs Res R1 Rates'!$C$67:$HS$67</c:f>
              <c:numCache>
                <c:formatCode>General</c:formatCode>
                <c:ptCount val="225"/>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pt idx="121">
                  <c:v>-5</c:v>
                </c:pt>
                <c:pt idx="122" formatCode="&quot;$&quot;#,##0.00">
                  <c:v>-5</c:v>
                </c:pt>
                <c:pt idx="123" formatCode="&quot;$&quot;#,##0.00">
                  <c:v>-5</c:v>
                </c:pt>
                <c:pt idx="124" formatCode="&quot;$&quot;#,##0.00">
                  <c:v>-5</c:v>
                </c:pt>
                <c:pt idx="125" formatCode="&quot;$&quot;#,##0.00">
                  <c:v>-5</c:v>
                </c:pt>
                <c:pt idx="126" formatCode="&quot;$&quot;#,##0.00">
                  <c:v>0.55000000000000004</c:v>
                </c:pt>
                <c:pt idx="127" formatCode="&quot;$&quot;#,##0.00">
                  <c:v>0.55000000000000004</c:v>
                </c:pt>
                <c:pt idx="128" formatCode="&quot;$&quot;#,##0.00">
                  <c:v>0.55000000000000004</c:v>
                </c:pt>
                <c:pt idx="129" formatCode="&quot;$&quot;#,##0.00">
                  <c:v>0.85</c:v>
                </c:pt>
                <c:pt idx="130" formatCode="&quot;$&quot;#,##0.00">
                  <c:v>0.85</c:v>
                </c:pt>
                <c:pt idx="131" formatCode="&quot;$&quot;#,##0.00">
                  <c:v>0.85</c:v>
                </c:pt>
                <c:pt idx="132" formatCode="&quot;$&quot;#,##0.00">
                  <c:v>0.85</c:v>
                </c:pt>
                <c:pt idx="133" formatCode="&quot;$&quot;#,##0.00">
                  <c:v>0.85</c:v>
                </c:pt>
                <c:pt idx="134" formatCode="&quot;$&quot;#,##0.00">
                  <c:v>0.85</c:v>
                </c:pt>
                <c:pt idx="135" formatCode="&quot;$&quot;#,##0.00">
                  <c:v>0.85</c:v>
                </c:pt>
                <c:pt idx="136" formatCode="&quot;$&quot;#,##0.00">
                  <c:v>0.85</c:v>
                </c:pt>
                <c:pt idx="137" formatCode="&quot;$&quot;#,##0.00">
                  <c:v>0.85</c:v>
                </c:pt>
                <c:pt idx="138" formatCode="&quot;$&quot;#,##0.00">
                  <c:v>0.85</c:v>
                </c:pt>
                <c:pt idx="139" formatCode="&quot;$&quot;#,##0.00">
                  <c:v>0.85</c:v>
                </c:pt>
                <c:pt idx="140" formatCode="&quot;$&quot;#,##0.00">
                  <c:v>0.85</c:v>
                </c:pt>
                <c:pt idx="141" formatCode="&quot;$&quot;#,##0.00">
                  <c:v>1.3</c:v>
                </c:pt>
                <c:pt idx="142" formatCode="&quot;$&quot;#,##0.00">
                  <c:v>1.3</c:v>
                </c:pt>
                <c:pt idx="143" formatCode="&quot;$&quot;#,##0.00">
                  <c:v>1.3</c:v>
                </c:pt>
                <c:pt idx="144" formatCode="&quot;$&quot;#,##0.00">
                  <c:v>1.3</c:v>
                </c:pt>
                <c:pt idx="145" formatCode="&quot;$&quot;#,##0.00">
                  <c:v>1.3</c:v>
                </c:pt>
                <c:pt idx="146" formatCode="&quot;$&quot;#,##0.00">
                  <c:v>1.3</c:v>
                </c:pt>
                <c:pt idx="147" formatCode="&quot;$&quot;#,##0.00">
                  <c:v>1.3</c:v>
                </c:pt>
                <c:pt idx="148" formatCode="&quot;$&quot;#,##0.00">
                  <c:v>1.3</c:v>
                </c:pt>
                <c:pt idx="149" formatCode="&quot;$&quot;#,##0.00">
                  <c:v>1.3</c:v>
                </c:pt>
                <c:pt idx="150" formatCode="&quot;$&quot;#,##0.00">
                  <c:v>1.3</c:v>
                </c:pt>
                <c:pt idx="151" formatCode="&quot;$&quot;#,##0.00">
                  <c:v>1.3</c:v>
                </c:pt>
                <c:pt idx="152" formatCode="&quot;$&quot;#,##0.00">
                  <c:v>1.3</c:v>
                </c:pt>
                <c:pt idx="153" formatCode="&quot;$&quot;#,##0.00">
                  <c:v>1.75</c:v>
                </c:pt>
                <c:pt idx="154" formatCode="&quot;$&quot;#,##0.00">
                  <c:v>1.75</c:v>
                </c:pt>
                <c:pt idx="155" formatCode="&quot;$&quot;#,##0.00">
                  <c:v>1.75</c:v>
                </c:pt>
                <c:pt idx="156" formatCode="&quot;$&quot;#,##0.00">
                  <c:v>1.75</c:v>
                </c:pt>
                <c:pt idx="157" formatCode="&quot;$&quot;#,##0.00">
                  <c:v>1.75</c:v>
                </c:pt>
                <c:pt idx="158" formatCode="&quot;$&quot;#,##0.00">
                  <c:v>1.75</c:v>
                </c:pt>
                <c:pt idx="159" formatCode="&quot;$&quot;#,##0.00">
                  <c:v>1.75</c:v>
                </c:pt>
                <c:pt idx="160" formatCode="&quot;$&quot;#,##0.00">
                  <c:v>1.75</c:v>
                </c:pt>
                <c:pt idx="161" formatCode="&quot;$&quot;#,##0.00">
                  <c:v>1.75</c:v>
                </c:pt>
                <c:pt idx="162" formatCode="&quot;$&quot;#,##0.00">
                  <c:v>1.75</c:v>
                </c:pt>
                <c:pt idx="163" formatCode="&quot;$&quot;#,##0.00">
                  <c:v>1.75</c:v>
                </c:pt>
                <c:pt idx="164" formatCode="&quot;$&quot;#,##0.00">
                  <c:v>1.75</c:v>
                </c:pt>
                <c:pt idx="165" formatCode="&quot;$&quot;#,##0.00">
                  <c:v>2.2999999999999998</c:v>
                </c:pt>
                <c:pt idx="166" formatCode="&quot;$&quot;#,##0.00">
                  <c:v>2.2999999999999998</c:v>
                </c:pt>
                <c:pt idx="167" formatCode="&quot;$&quot;#,##0.00">
                  <c:v>2.2999999999999998</c:v>
                </c:pt>
                <c:pt idx="168" formatCode="&quot;$&quot;#,##0.00">
                  <c:v>2.2999999999999998</c:v>
                </c:pt>
                <c:pt idx="169" formatCode="&quot;$&quot;#,##0.00">
                  <c:v>2.2999999999999998</c:v>
                </c:pt>
                <c:pt idx="170" formatCode="&quot;$&quot;#,##0.00">
                  <c:v>2.2999999999999998</c:v>
                </c:pt>
                <c:pt idx="171" formatCode="&quot;$&quot;#,##0.00">
                  <c:v>2.2999999999999998</c:v>
                </c:pt>
                <c:pt idx="172" formatCode="&quot;$&quot;#,##0.00">
                  <c:v>2.2999999999999998</c:v>
                </c:pt>
                <c:pt idx="173" formatCode="&quot;$&quot;#,##0.00">
                  <c:v>2.2999999999999998</c:v>
                </c:pt>
                <c:pt idx="174" formatCode="&quot;$&quot;#,##0.00">
                  <c:v>2.2999999999999998</c:v>
                </c:pt>
                <c:pt idx="175" formatCode="&quot;$&quot;#,##0.00">
                  <c:v>2.2999999999999998</c:v>
                </c:pt>
                <c:pt idx="176" formatCode="&quot;$&quot;#,##0.00">
                  <c:v>2.2999999999999998</c:v>
                </c:pt>
                <c:pt idx="177" formatCode="&quot;$&quot;#,##0.00">
                  <c:v>2.2999999999999998</c:v>
                </c:pt>
                <c:pt idx="178" formatCode="&quot;$&quot;#,##0.00">
                  <c:v>2.2999999999999998</c:v>
                </c:pt>
                <c:pt idx="179" formatCode="&quot;$&quot;#,##0.00">
                  <c:v>2.2999999999999998</c:v>
                </c:pt>
                <c:pt idx="180" formatCode="&quot;$&quot;#,##0.00">
                  <c:v>2.2999999999999998</c:v>
                </c:pt>
                <c:pt idx="181" formatCode="&quot;$&quot;#,##0.00">
                  <c:v>2.2999999999999998</c:v>
                </c:pt>
                <c:pt idx="182" formatCode="&quot;$&quot;#,##0.00">
                  <c:v>2.2999999999999998</c:v>
                </c:pt>
                <c:pt idx="183" formatCode="&quot;$&quot;#,##0.00">
                  <c:v>2.2999999999999998</c:v>
                </c:pt>
                <c:pt idx="184" formatCode="&quot;$&quot;#,##0.00">
                  <c:v>2.2999999999999998</c:v>
                </c:pt>
                <c:pt idx="185" formatCode="&quot;$&quot;#,##0.00">
                  <c:v>2.2999999999999998</c:v>
                </c:pt>
                <c:pt idx="186" formatCode="&quot;$&quot;#,##0.00">
                  <c:v>2.2999999999999998</c:v>
                </c:pt>
                <c:pt idx="187" formatCode="&quot;$&quot;#,##0.00">
                  <c:v>2.2999999999999998</c:v>
                </c:pt>
                <c:pt idx="188" formatCode="&quot;$&quot;#,##0.00">
                  <c:v>2.2999999999999998</c:v>
                </c:pt>
                <c:pt idx="189" formatCode="&quot;$&quot;#,##0.00">
                  <c:v>2.2999999999999998</c:v>
                </c:pt>
                <c:pt idx="190" formatCode="&quot;$&quot;#,##0.00">
                  <c:v>2.2999999999999998</c:v>
                </c:pt>
                <c:pt idx="191" formatCode="&quot;$&quot;#,##0.00">
                  <c:v>2.2999999999999998</c:v>
                </c:pt>
                <c:pt idx="192" formatCode="&quot;$&quot;#,##0.00">
                  <c:v>2.2999999999999998</c:v>
                </c:pt>
                <c:pt idx="193" formatCode="&quot;$&quot;#,##0.00">
                  <c:v>2.2999999999999998</c:v>
                </c:pt>
                <c:pt idx="194" formatCode="&quot;$&quot;#,##0.00">
                  <c:v>2.2999999999999998</c:v>
                </c:pt>
                <c:pt idx="195" formatCode="&quot;$&quot;#,##0.00">
                  <c:v>2.2999999999999998</c:v>
                </c:pt>
                <c:pt idx="196" formatCode="&quot;$&quot;#,##0.00">
                  <c:v>2.2999999999999998</c:v>
                </c:pt>
                <c:pt idx="197" formatCode="&quot;$&quot;#,##0.00">
                  <c:v>2.2999999999999998</c:v>
                </c:pt>
                <c:pt idx="198" formatCode="&quot;$&quot;#,##0.00">
                  <c:v>2.2999999999999998</c:v>
                </c:pt>
                <c:pt idx="199" formatCode="&quot;$&quot;#,##0.00">
                  <c:v>2.2999999999999998</c:v>
                </c:pt>
                <c:pt idx="200" formatCode="&quot;$&quot;#,##0.00">
                  <c:v>2.2999999999999998</c:v>
                </c:pt>
                <c:pt idx="201" formatCode="&quot;$&quot;#,##0.00">
                  <c:v>2.2999999999999998</c:v>
                </c:pt>
                <c:pt idx="202" formatCode="&quot;$&quot;#,##0.00">
                  <c:v>2.2999999999999998</c:v>
                </c:pt>
                <c:pt idx="203" formatCode="&quot;$&quot;#,##0.00">
                  <c:v>2.2999999999999998</c:v>
                </c:pt>
                <c:pt idx="204" formatCode="&quot;$&quot;#,##0.00">
                  <c:v>2.2999999999999998</c:v>
                </c:pt>
                <c:pt idx="205" formatCode="&quot;$&quot;#,##0.00">
                  <c:v>2.2999999999999998</c:v>
                </c:pt>
                <c:pt idx="206" formatCode="&quot;$&quot;#,##0.00">
                  <c:v>2.2999999999999998</c:v>
                </c:pt>
                <c:pt idx="207" formatCode="&quot;$&quot;#,##0.00">
                  <c:v>2.2999999999999998</c:v>
                </c:pt>
                <c:pt idx="208" formatCode="&quot;$&quot;#,##0.00">
                  <c:v>2.2999999999999998</c:v>
                </c:pt>
                <c:pt idx="209" formatCode="&quot;$&quot;#,##0.00">
                  <c:v>2.2999999999999998</c:v>
                </c:pt>
                <c:pt idx="210" formatCode="&quot;$&quot;#,##0.00">
                  <c:v>2.2999999999999998</c:v>
                </c:pt>
                <c:pt idx="211" formatCode="&quot;$&quot;#,##0.00">
                  <c:v>2.2999999999999998</c:v>
                </c:pt>
                <c:pt idx="212" formatCode="&quot;$&quot;#,##0.00">
                  <c:v>2.2999999999999998</c:v>
                </c:pt>
                <c:pt idx="213" formatCode="&quot;$&quot;#,##0.00">
                  <c:v>2.2999999999999998</c:v>
                </c:pt>
                <c:pt idx="214" formatCode="&quot;$&quot;#,##0.00">
                  <c:v>2.2999999999999998</c:v>
                </c:pt>
                <c:pt idx="215" formatCode="&quot;$&quot;#,##0.00">
                  <c:v>2.2999999999999998</c:v>
                </c:pt>
                <c:pt idx="216" formatCode="&quot;$&quot;#,##0.00">
                  <c:v>2.2999999999999998</c:v>
                </c:pt>
                <c:pt idx="217" formatCode="&quot;$&quot;#,##0.00">
                  <c:v>2.2999999999999998</c:v>
                </c:pt>
                <c:pt idx="218" formatCode="&quot;$&quot;#,##0.00">
                  <c:v>2.2999999999999998</c:v>
                </c:pt>
                <c:pt idx="219" formatCode="&quot;$&quot;#,##0.00">
                  <c:v>2.2999999999999998</c:v>
                </c:pt>
                <c:pt idx="220" formatCode="&quot;$&quot;#,##0.00">
                  <c:v>2.2999999999999998</c:v>
                </c:pt>
                <c:pt idx="221" formatCode="&quot;$&quot;#,##0.00">
                  <c:v>2.2999999999999998</c:v>
                </c:pt>
                <c:pt idx="222" formatCode="&quot;$&quot;#,##0.00">
                  <c:v>2.2999999999999998</c:v>
                </c:pt>
                <c:pt idx="223" formatCode="&quot;$&quot;#,##0.00">
                  <c:v>2.2999999999999998</c:v>
                </c:pt>
                <c:pt idx="224" formatCode="&quot;$&quot;#,##0.00">
                  <c:v>2.2999999999999998</c:v>
                </c:pt>
              </c:numCache>
            </c:numRef>
          </c:val>
          <c:smooth val="0"/>
          <c:extLst>
            <c:ext xmlns:c16="http://schemas.microsoft.com/office/drawing/2014/chart" uri="{C3380CC4-5D6E-409C-BE32-E72D297353CC}">
              <c16:uniqueId val="{00000003-A76E-47DB-AA6C-EB96F0409265}"/>
            </c:ext>
          </c:extLst>
        </c:ser>
        <c:ser>
          <c:idx val="5"/>
          <c:order val="4"/>
          <c:tx>
            <c:strRef>
              <c:f>'Calcs Res R1 Rates'!$B$68</c:f>
              <c:strCache>
                <c:ptCount val="1"/>
                <c:pt idx="0">
                  <c:v>Access Charge Tier 2</c:v>
                </c:pt>
              </c:strCache>
            </c:strRef>
          </c:tx>
          <c:spPr>
            <a:ln w="25400">
              <a:solidFill>
                <a:schemeClr val="tx1"/>
              </a:solidFill>
              <a:prstDash val="sysDash"/>
            </a:ln>
          </c:spPr>
          <c:marker>
            <c:symbol val="none"/>
          </c:marker>
          <c:cat>
            <c:numRef>
              <c:f>'Calcs Res R1 Rates'!$C$5:$GU$5</c:f>
              <c:numCache>
                <c:formatCode>[$-409]mmm\-yy;@</c:formatCode>
                <c:ptCount val="201"/>
                <c:pt idx="0">
                  <c:v>38626</c:v>
                </c:pt>
                <c:pt idx="1">
                  <c:v>38657</c:v>
                </c:pt>
                <c:pt idx="2">
                  <c:v>38687</c:v>
                </c:pt>
                <c:pt idx="3">
                  <c:v>38718</c:v>
                </c:pt>
                <c:pt idx="4">
                  <c:v>38749</c:v>
                </c:pt>
                <c:pt idx="5">
                  <c:v>38777</c:v>
                </c:pt>
                <c:pt idx="6">
                  <c:v>38808</c:v>
                </c:pt>
                <c:pt idx="7">
                  <c:v>38838</c:v>
                </c:pt>
                <c:pt idx="8">
                  <c:v>38869</c:v>
                </c:pt>
                <c:pt idx="9">
                  <c:v>38899</c:v>
                </c:pt>
                <c:pt idx="10">
                  <c:v>38930</c:v>
                </c:pt>
                <c:pt idx="11">
                  <c:v>38961</c:v>
                </c:pt>
                <c:pt idx="12">
                  <c:v>38991</c:v>
                </c:pt>
                <c:pt idx="13">
                  <c:v>39022</c:v>
                </c:pt>
                <c:pt idx="14">
                  <c:v>39052</c:v>
                </c:pt>
                <c:pt idx="15">
                  <c:v>39083</c:v>
                </c:pt>
                <c:pt idx="16">
                  <c:v>39114</c:v>
                </c:pt>
                <c:pt idx="17">
                  <c:v>39142</c:v>
                </c:pt>
                <c:pt idx="18">
                  <c:v>39173</c:v>
                </c:pt>
                <c:pt idx="19">
                  <c:v>39203</c:v>
                </c:pt>
                <c:pt idx="20">
                  <c:v>39234</c:v>
                </c:pt>
                <c:pt idx="21">
                  <c:v>39264</c:v>
                </c:pt>
                <c:pt idx="22">
                  <c:v>39295</c:v>
                </c:pt>
                <c:pt idx="23">
                  <c:v>39326</c:v>
                </c:pt>
                <c:pt idx="24">
                  <c:v>39356</c:v>
                </c:pt>
                <c:pt idx="25">
                  <c:v>39387</c:v>
                </c:pt>
                <c:pt idx="26">
                  <c:v>39417</c:v>
                </c:pt>
                <c:pt idx="27">
                  <c:v>39448</c:v>
                </c:pt>
                <c:pt idx="28">
                  <c:v>39479</c:v>
                </c:pt>
                <c:pt idx="29">
                  <c:v>39508</c:v>
                </c:pt>
                <c:pt idx="30">
                  <c:v>39539</c:v>
                </c:pt>
                <c:pt idx="31">
                  <c:v>39569</c:v>
                </c:pt>
                <c:pt idx="32">
                  <c:v>39600</c:v>
                </c:pt>
                <c:pt idx="33">
                  <c:v>39630</c:v>
                </c:pt>
                <c:pt idx="34">
                  <c:v>39661</c:v>
                </c:pt>
                <c:pt idx="35">
                  <c:v>39692</c:v>
                </c:pt>
                <c:pt idx="36">
                  <c:v>39722</c:v>
                </c:pt>
                <c:pt idx="37">
                  <c:v>39753</c:v>
                </c:pt>
                <c:pt idx="38">
                  <c:v>39783</c:v>
                </c:pt>
                <c:pt idx="39">
                  <c:v>39814</c:v>
                </c:pt>
                <c:pt idx="40">
                  <c:v>39845</c:v>
                </c:pt>
                <c:pt idx="41">
                  <c:v>39873</c:v>
                </c:pt>
                <c:pt idx="42">
                  <c:v>39904</c:v>
                </c:pt>
                <c:pt idx="43">
                  <c:v>39934</c:v>
                </c:pt>
                <c:pt idx="44">
                  <c:v>39965</c:v>
                </c:pt>
                <c:pt idx="45">
                  <c:v>39995</c:v>
                </c:pt>
                <c:pt idx="46">
                  <c:v>40026</c:v>
                </c:pt>
                <c:pt idx="47">
                  <c:v>40057</c:v>
                </c:pt>
                <c:pt idx="48">
                  <c:v>40087</c:v>
                </c:pt>
                <c:pt idx="49">
                  <c:v>40118</c:v>
                </c:pt>
                <c:pt idx="50">
                  <c:v>40148</c:v>
                </c:pt>
                <c:pt idx="51">
                  <c:v>40179</c:v>
                </c:pt>
                <c:pt idx="52">
                  <c:v>40210</c:v>
                </c:pt>
                <c:pt idx="53">
                  <c:v>40238</c:v>
                </c:pt>
                <c:pt idx="54">
                  <c:v>40269</c:v>
                </c:pt>
                <c:pt idx="55">
                  <c:v>40299</c:v>
                </c:pt>
                <c:pt idx="56">
                  <c:v>40330</c:v>
                </c:pt>
                <c:pt idx="57">
                  <c:v>40360</c:v>
                </c:pt>
                <c:pt idx="58">
                  <c:v>40391</c:v>
                </c:pt>
                <c:pt idx="59">
                  <c:v>40422</c:v>
                </c:pt>
                <c:pt idx="60">
                  <c:v>40452</c:v>
                </c:pt>
                <c:pt idx="61">
                  <c:v>40483</c:v>
                </c:pt>
                <c:pt idx="62">
                  <c:v>40513</c:v>
                </c:pt>
                <c:pt idx="63">
                  <c:v>40544</c:v>
                </c:pt>
                <c:pt idx="64">
                  <c:v>40575</c:v>
                </c:pt>
                <c:pt idx="65">
                  <c:v>40603</c:v>
                </c:pt>
                <c:pt idx="66">
                  <c:v>40634</c:v>
                </c:pt>
                <c:pt idx="67">
                  <c:v>40664</c:v>
                </c:pt>
                <c:pt idx="68">
                  <c:v>40695</c:v>
                </c:pt>
                <c:pt idx="69">
                  <c:v>40725</c:v>
                </c:pt>
                <c:pt idx="70">
                  <c:v>40756</c:v>
                </c:pt>
                <c:pt idx="71">
                  <c:v>40787</c:v>
                </c:pt>
                <c:pt idx="72">
                  <c:v>40817</c:v>
                </c:pt>
                <c:pt idx="73">
                  <c:v>40848</c:v>
                </c:pt>
                <c:pt idx="74">
                  <c:v>40878</c:v>
                </c:pt>
                <c:pt idx="75">
                  <c:v>40909</c:v>
                </c:pt>
                <c:pt idx="76">
                  <c:v>40940</c:v>
                </c:pt>
                <c:pt idx="77">
                  <c:v>40969</c:v>
                </c:pt>
                <c:pt idx="78">
                  <c:v>41000</c:v>
                </c:pt>
                <c:pt idx="79">
                  <c:v>41030</c:v>
                </c:pt>
                <c:pt idx="80">
                  <c:v>41061</c:v>
                </c:pt>
                <c:pt idx="81">
                  <c:v>41091</c:v>
                </c:pt>
                <c:pt idx="82">
                  <c:v>41122</c:v>
                </c:pt>
                <c:pt idx="83">
                  <c:v>41153</c:v>
                </c:pt>
                <c:pt idx="84">
                  <c:v>41183</c:v>
                </c:pt>
                <c:pt idx="85">
                  <c:v>41224</c:v>
                </c:pt>
                <c:pt idx="86">
                  <c:v>41244</c:v>
                </c:pt>
                <c:pt idx="87">
                  <c:v>41275</c:v>
                </c:pt>
                <c:pt idx="88">
                  <c:v>41306</c:v>
                </c:pt>
                <c:pt idx="89">
                  <c:v>41334</c:v>
                </c:pt>
                <c:pt idx="90">
                  <c:v>41365</c:v>
                </c:pt>
                <c:pt idx="91">
                  <c:v>41395</c:v>
                </c:pt>
                <c:pt idx="92">
                  <c:v>41426</c:v>
                </c:pt>
                <c:pt idx="93">
                  <c:v>41456</c:v>
                </c:pt>
                <c:pt idx="94">
                  <c:v>41487</c:v>
                </c:pt>
                <c:pt idx="95">
                  <c:v>41518</c:v>
                </c:pt>
                <c:pt idx="96">
                  <c:v>41548</c:v>
                </c:pt>
                <c:pt idx="97">
                  <c:v>41579</c:v>
                </c:pt>
                <c:pt idx="98">
                  <c:v>41609</c:v>
                </c:pt>
                <c:pt idx="99">
                  <c:v>41640</c:v>
                </c:pt>
                <c:pt idx="100">
                  <c:v>41671</c:v>
                </c:pt>
                <c:pt idx="101">
                  <c:v>41699</c:v>
                </c:pt>
                <c:pt idx="102">
                  <c:v>41730</c:v>
                </c:pt>
                <c:pt idx="103">
                  <c:v>41760</c:v>
                </c:pt>
                <c:pt idx="104">
                  <c:v>41791</c:v>
                </c:pt>
                <c:pt idx="105">
                  <c:v>41821</c:v>
                </c:pt>
                <c:pt idx="106">
                  <c:v>41852</c:v>
                </c:pt>
                <c:pt idx="107">
                  <c:v>41883</c:v>
                </c:pt>
                <c:pt idx="108">
                  <c:v>41913</c:v>
                </c:pt>
                <c:pt idx="109">
                  <c:v>41944</c:v>
                </c:pt>
                <c:pt idx="110">
                  <c:v>41974</c:v>
                </c:pt>
                <c:pt idx="111">
                  <c:v>42005</c:v>
                </c:pt>
                <c:pt idx="112">
                  <c:v>42036</c:v>
                </c:pt>
                <c:pt idx="113">
                  <c:v>42064</c:v>
                </c:pt>
                <c:pt idx="114">
                  <c:v>42095</c:v>
                </c:pt>
                <c:pt idx="115">
                  <c:v>42125</c:v>
                </c:pt>
                <c:pt idx="116">
                  <c:v>42156</c:v>
                </c:pt>
                <c:pt idx="117">
                  <c:v>42186</c:v>
                </c:pt>
                <c:pt idx="118">
                  <c:v>42217</c:v>
                </c:pt>
                <c:pt idx="119">
                  <c:v>42248</c:v>
                </c:pt>
                <c:pt idx="120">
                  <c:v>42278</c:v>
                </c:pt>
                <c:pt idx="121">
                  <c:v>42309</c:v>
                </c:pt>
                <c:pt idx="122">
                  <c:v>42339</c:v>
                </c:pt>
                <c:pt idx="123">
                  <c:v>42370</c:v>
                </c:pt>
                <c:pt idx="124">
                  <c:v>42401</c:v>
                </c:pt>
                <c:pt idx="125">
                  <c:v>42430</c:v>
                </c:pt>
                <c:pt idx="126">
                  <c:v>42461</c:v>
                </c:pt>
                <c:pt idx="127">
                  <c:v>42491</c:v>
                </c:pt>
                <c:pt idx="128">
                  <c:v>42522</c:v>
                </c:pt>
                <c:pt idx="129">
                  <c:v>42552</c:v>
                </c:pt>
                <c:pt idx="130">
                  <c:v>42583</c:v>
                </c:pt>
                <c:pt idx="131">
                  <c:v>42614</c:v>
                </c:pt>
                <c:pt idx="132">
                  <c:v>42644</c:v>
                </c:pt>
                <c:pt idx="133">
                  <c:v>42675</c:v>
                </c:pt>
                <c:pt idx="134">
                  <c:v>42705</c:v>
                </c:pt>
                <c:pt idx="135">
                  <c:v>42736</c:v>
                </c:pt>
                <c:pt idx="136">
                  <c:v>42767</c:v>
                </c:pt>
                <c:pt idx="137">
                  <c:v>42795</c:v>
                </c:pt>
                <c:pt idx="138">
                  <c:v>42826</c:v>
                </c:pt>
                <c:pt idx="139">
                  <c:v>42856</c:v>
                </c:pt>
                <c:pt idx="140">
                  <c:v>42887</c:v>
                </c:pt>
                <c:pt idx="141">
                  <c:v>42917</c:v>
                </c:pt>
                <c:pt idx="142">
                  <c:v>42948</c:v>
                </c:pt>
                <c:pt idx="143">
                  <c:v>42979</c:v>
                </c:pt>
                <c:pt idx="144">
                  <c:v>43009</c:v>
                </c:pt>
                <c:pt idx="145">
                  <c:v>43040</c:v>
                </c:pt>
                <c:pt idx="146">
                  <c:v>43070</c:v>
                </c:pt>
                <c:pt idx="147">
                  <c:v>43101</c:v>
                </c:pt>
                <c:pt idx="148">
                  <c:v>43132</c:v>
                </c:pt>
                <c:pt idx="149">
                  <c:v>43160</c:v>
                </c:pt>
                <c:pt idx="150">
                  <c:v>43191</c:v>
                </c:pt>
                <c:pt idx="151">
                  <c:v>43221</c:v>
                </c:pt>
                <c:pt idx="152">
                  <c:v>43252</c:v>
                </c:pt>
                <c:pt idx="153">
                  <c:v>43282</c:v>
                </c:pt>
                <c:pt idx="154">
                  <c:v>43313</c:v>
                </c:pt>
                <c:pt idx="155">
                  <c:v>43344</c:v>
                </c:pt>
                <c:pt idx="156">
                  <c:v>43374</c:v>
                </c:pt>
                <c:pt idx="157">
                  <c:v>43405</c:v>
                </c:pt>
                <c:pt idx="158">
                  <c:v>43435</c:v>
                </c:pt>
                <c:pt idx="159">
                  <c:v>43466</c:v>
                </c:pt>
                <c:pt idx="160">
                  <c:v>43497</c:v>
                </c:pt>
                <c:pt idx="161">
                  <c:v>43525</c:v>
                </c:pt>
                <c:pt idx="162">
                  <c:v>43556</c:v>
                </c:pt>
                <c:pt idx="163">
                  <c:v>43586</c:v>
                </c:pt>
                <c:pt idx="164">
                  <c:v>43617</c:v>
                </c:pt>
                <c:pt idx="165">
                  <c:v>43647</c:v>
                </c:pt>
                <c:pt idx="166">
                  <c:v>43678</c:v>
                </c:pt>
                <c:pt idx="167">
                  <c:v>43709</c:v>
                </c:pt>
                <c:pt idx="168">
                  <c:v>43739</c:v>
                </c:pt>
                <c:pt idx="169">
                  <c:v>43770</c:v>
                </c:pt>
                <c:pt idx="170">
                  <c:v>43800</c:v>
                </c:pt>
                <c:pt idx="171">
                  <c:v>43831</c:v>
                </c:pt>
                <c:pt idx="172">
                  <c:v>43862</c:v>
                </c:pt>
                <c:pt idx="173">
                  <c:v>43891</c:v>
                </c:pt>
                <c:pt idx="174">
                  <c:v>43922</c:v>
                </c:pt>
                <c:pt idx="175">
                  <c:v>43952</c:v>
                </c:pt>
                <c:pt idx="176">
                  <c:v>43983</c:v>
                </c:pt>
                <c:pt idx="177">
                  <c:v>44013</c:v>
                </c:pt>
                <c:pt idx="178">
                  <c:v>44044</c:v>
                </c:pt>
                <c:pt idx="179">
                  <c:v>44075</c:v>
                </c:pt>
                <c:pt idx="180">
                  <c:v>44105</c:v>
                </c:pt>
                <c:pt idx="181">
                  <c:v>44136</c:v>
                </c:pt>
                <c:pt idx="182">
                  <c:v>44166</c:v>
                </c:pt>
                <c:pt idx="183">
                  <c:v>44197</c:v>
                </c:pt>
                <c:pt idx="184">
                  <c:v>44228</c:v>
                </c:pt>
                <c:pt idx="185">
                  <c:v>44256</c:v>
                </c:pt>
                <c:pt idx="186">
                  <c:v>44287</c:v>
                </c:pt>
                <c:pt idx="187">
                  <c:v>44317</c:v>
                </c:pt>
                <c:pt idx="188">
                  <c:v>44348</c:v>
                </c:pt>
                <c:pt idx="189">
                  <c:v>44378</c:v>
                </c:pt>
                <c:pt idx="190">
                  <c:v>44409</c:v>
                </c:pt>
                <c:pt idx="191">
                  <c:v>44440</c:v>
                </c:pt>
                <c:pt idx="192">
                  <c:v>44470</c:v>
                </c:pt>
                <c:pt idx="193">
                  <c:v>44501</c:v>
                </c:pt>
                <c:pt idx="194">
                  <c:v>44531</c:v>
                </c:pt>
                <c:pt idx="195">
                  <c:v>44562</c:v>
                </c:pt>
                <c:pt idx="196">
                  <c:v>44593</c:v>
                </c:pt>
                <c:pt idx="197">
                  <c:v>44621</c:v>
                </c:pt>
                <c:pt idx="198">
                  <c:v>44652</c:v>
                </c:pt>
                <c:pt idx="199">
                  <c:v>44682</c:v>
                </c:pt>
                <c:pt idx="200">
                  <c:v>44713</c:v>
                </c:pt>
              </c:numCache>
            </c:numRef>
          </c:cat>
          <c:val>
            <c:numRef>
              <c:f>'Calcs Res R1 Rates'!$O$68:$HS$68</c:f>
              <c:numCache>
                <c:formatCode>General</c:formatCode>
                <c:ptCount val="213"/>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formatCode="&quot;$&quot;#,##0.00">
                  <c:v>-5</c:v>
                </c:pt>
                <c:pt idx="111" formatCode="&quot;$&quot;#,##0.00">
                  <c:v>-5</c:v>
                </c:pt>
                <c:pt idx="112" formatCode="&quot;$&quot;#,##0.00">
                  <c:v>-5</c:v>
                </c:pt>
                <c:pt idx="113" formatCode="&quot;$&quot;#,##0.00">
                  <c:v>-5</c:v>
                </c:pt>
                <c:pt idx="114" formatCode="&quot;$&quot;#,##0.00">
                  <c:v>0</c:v>
                </c:pt>
                <c:pt idx="115" formatCode="&quot;$&quot;#,##0.00">
                  <c:v>0</c:v>
                </c:pt>
                <c:pt idx="116" formatCode="&quot;$&quot;#,##0.00">
                  <c:v>1.45</c:v>
                </c:pt>
                <c:pt idx="117" formatCode="&quot;$&quot;#,##0.00">
                  <c:v>2.15</c:v>
                </c:pt>
                <c:pt idx="118" formatCode="&quot;$&quot;#,##0.00">
                  <c:v>2.15</c:v>
                </c:pt>
                <c:pt idx="119" formatCode="&quot;$&quot;#,##0.00">
                  <c:v>2.15</c:v>
                </c:pt>
                <c:pt idx="120" formatCode="&quot;$&quot;#,##0.00">
                  <c:v>2.15</c:v>
                </c:pt>
                <c:pt idx="121" formatCode="&quot;$&quot;#,##0.00">
                  <c:v>2.15</c:v>
                </c:pt>
                <c:pt idx="122" formatCode="&quot;$&quot;#,##0.00">
                  <c:v>2.15</c:v>
                </c:pt>
                <c:pt idx="123" formatCode="&quot;$&quot;#,##0.00">
                  <c:v>2.15</c:v>
                </c:pt>
                <c:pt idx="124" formatCode="&quot;$&quot;#,##0.00">
                  <c:v>2.15</c:v>
                </c:pt>
                <c:pt idx="125" formatCode="&quot;$&quot;#,##0.00">
                  <c:v>2.15</c:v>
                </c:pt>
                <c:pt idx="126" formatCode="&quot;$&quot;#,##0.00">
                  <c:v>2.15</c:v>
                </c:pt>
                <c:pt idx="127" formatCode="&quot;$&quot;#,##0.00">
                  <c:v>2.15</c:v>
                </c:pt>
                <c:pt idx="128" formatCode="&quot;$&quot;#,##0.00">
                  <c:v>2.15</c:v>
                </c:pt>
                <c:pt idx="129" formatCode="&quot;$&quot;#,##0.00">
                  <c:v>3.6000000000000005</c:v>
                </c:pt>
                <c:pt idx="130" formatCode="&quot;$&quot;#,##0.00">
                  <c:v>3.6000000000000005</c:v>
                </c:pt>
                <c:pt idx="131" formatCode="&quot;$&quot;#,##0.00">
                  <c:v>3.6000000000000005</c:v>
                </c:pt>
                <c:pt idx="132" formatCode="&quot;$&quot;#,##0.00">
                  <c:v>3.6000000000000005</c:v>
                </c:pt>
                <c:pt idx="133" formatCode="&quot;$&quot;#,##0.00">
                  <c:v>3.6000000000000005</c:v>
                </c:pt>
                <c:pt idx="134" formatCode="&quot;$&quot;#,##0.00">
                  <c:v>3.6000000000000005</c:v>
                </c:pt>
                <c:pt idx="135" formatCode="&quot;$&quot;#,##0.00">
                  <c:v>3.6000000000000005</c:v>
                </c:pt>
                <c:pt idx="136" formatCode="&quot;$&quot;#,##0.00">
                  <c:v>3.6000000000000005</c:v>
                </c:pt>
                <c:pt idx="137" formatCode="&quot;$&quot;#,##0.00">
                  <c:v>3.6000000000000005</c:v>
                </c:pt>
                <c:pt idx="138" formatCode="&quot;$&quot;#,##0.00">
                  <c:v>3.6000000000000005</c:v>
                </c:pt>
                <c:pt idx="139" formatCode="&quot;$&quot;#,##0.00">
                  <c:v>3.6000000000000005</c:v>
                </c:pt>
                <c:pt idx="140" formatCode="&quot;$&quot;#,##0.00">
                  <c:v>3.6000000000000005</c:v>
                </c:pt>
                <c:pt idx="141" formatCode="&quot;$&quot;#,##0.00">
                  <c:v>4.5</c:v>
                </c:pt>
                <c:pt idx="142" formatCode="&quot;$&quot;#,##0.00">
                  <c:v>4.5</c:v>
                </c:pt>
                <c:pt idx="143" formatCode="&quot;$&quot;#,##0.00">
                  <c:v>4.5</c:v>
                </c:pt>
                <c:pt idx="144" formatCode="&quot;$&quot;#,##0.00">
                  <c:v>4.5</c:v>
                </c:pt>
                <c:pt idx="145" formatCode="&quot;$&quot;#,##0.00">
                  <c:v>4.5</c:v>
                </c:pt>
                <c:pt idx="146" formatCode="&quot;$&quot;#,##0.00">
                  <c:v>4.5</c:v>
                </c:pt>
                <c:pt idx="147" formatCode="&quot;$&quot;#,##0.00">
                  <c:v>4.5</c:v>
                </c:pt>
                <c:pt idx="148" formatCode="&quot;$&quot;#,##0.00">
                  <c:v>4.5</c:v>
                </c:pt>
                <c:pt idx="149" formatCode="&quot;$&quot;#,##0.00">
                  <c:v>4.5</c:v>
                </c:pt>
                <c:pt idx="150" formatCode="&quot;$&quot;#,##0.00">
                  <c:v>4.5</c:v>
                </c:pt>
                <c:pt idx="151" formatCode="&quot;$&quot;#,##0.00">
                  <c:v>4.5</c:v>
                </c:pt>
                <c:pt idx="152" formatCode="&quot;$&quot;#,##0.00">
                  <c:v>4.5</c:v>
                </c:pt>
                <c:pt idx="153" formatCode="&quot;$&quot;#,##0.00">
                  <c:v>5.6000000000000005</c:v>
                </c:pt>
                <c:pt idx="154" formatCode="&quot;$&quot;#,##0.00">
                  <c:v>5.6000000000000005</c:v>
                </c:pt>
                <c:pt idx="155" formatCode="&quot;$&quot;#,##0.00">
                  <c:v>5.6000000000000005</c:v>
                </c:pt>
                <c:pt idx="156" formatCode="&quot;$&quot;#,##0.00">
                  <c:v>5.6000000000000005</c:v>
                </c:pt>
                <c:pt idx="157" formatCode="&quot;$&quot;#,##0.00">
                  <c:v>5.6000000000000005</c:v>
                </c:pt>
                <c:pt idx="158" formatCode="&quot;$&quot;#,##0.00">
                  <c:v>5.6000000000000005</c:v>
                </c:pt>
                <c:pt idx="159" formatCode="&quot;$&quot;#,##0.00">
                  <c:v>5.6000000000000005</c:v>
                </c:pt>
                <c:pt idx="160" formatCode="&quot;$&quot;#,##0.00">
                  <c:v>5.6000000000000005</c:v>
                </c:pt>
                <c:pt idx="161" formatCode="&quot;$&quot;#,##0.00">
                  <c:v>5.6000000000000005</c:v>
                </c:pt>
                <c:pt idx="162" formatCode="&quot;$&quot;#,##0.00">
                  <c:v>5.6000000000000005</c:v>
                </c:pt>
                <c:pt idx="163" formatCode="&quot;$&quot;#,##0.00">
                  <c:v>5.6000000000000005</c:v>
                </c:pt>
                <c:pt idx="164" formatCode="&quot;$&quot;#,##0.00">
                  <c:v>5.6000000000000005</c:v>
                </c:pt>
                <c:pt idx="165" formatCode="&quot;$&quot;#,##0.00">
                  <c:v>5.6000000000000005</c:v>
                </c:pt>
                <c:pt idx="166" formatCode="&quot;$&quot;#,##0.00">
                  <c:v>5.6000000000000005</c:v>
                </c:pt>
                <c:pt idx="167" formatCode="&quot;$&quot;#,##0.00">
                  <c:v>5.6000000000000005</c:v>
                </c:pt>
                <c:pt idx="168" formatCode="&quot;$&quot;#,##0.00">
                  <c:v>5.6000000000000005</c:v>
                </c:pt>
                <c:pt idx="169" formatCode="&quot;$&quot;#,##0.00">
                  <c:v>5.6000000000000005</c:v>
                </c:pt>
                <c:pt idx="170" formatCode="&quot;$&quot;#,##0.00">
                  <c:v>5.6000000000000005</c:v>
                </c:pt>
                <c:pt idx="171" formatCode="&quot;$&quot;#,##0.00">
                  <c:v>5.6000000000000005</c:v>
                </c:pt>
                <c:pt idx="172" formatCode="&quot;$&quot;#,##0.00">
                  <c:v>5.6000000000000005</c:v>
                </c:pt>
                <c:pt idx="173" formatCode="&quot;$&quot;#,##0.00">
                  <c:v>5.6000000000000005</c:v>
                </c:pt>
                <c:pt idx="174" formatCode="&quot;$&quot;#,##0.00">
                  <c:v>5.6000000000000005</c:v>
                </c:pt>
                <c:pt idx="175" formatCode="&quot;$&quot;#,##0.00">
                  <c:v>5.6000000000000005</c:v>
                </c:pt>
                <c:pt idx="176" formatCode="&quot;$&quot;#,##0.00">
                  <c:v>5.6000000000000005</c:v>
                </c:pt>
                <c:pt idx="177" formatCode="&quot;$&quot;#,##0.00">
                  <c:v>5.6000000000000005</c:v>
                </c:pt>
                <c:pt idx="178" formatCode="&quot;$&quot;#,##0.00">
                  <c:v>5.6000000000000005</c:v>
                </c:pt>
                <c:pt idx="179" formatCode="&quot;$&quot;#,##0.00">
                  <c:v>5.6000000000000005</c:v>
                </c:pt>
                <c:pt idx="180" formatCode="&quot;$&quot;#,##0.00">
                  <c:v>5.6000000000000005</c:v>
                </c:pt>
                <c:pt idx="181" formatCode="&quot;$&quot;#,##0.00">
                  <c:v>5.6000000000000005</c:v>
                </c:pt>
                <c:pt idx="182" formatCode="&quot;$&quot;#,##0.00">
                  <c:v>5.6000000000000005</c:v>
                </c:pt>
                <c:pt idx="183" formatCode="&quot;$&quot;#,##0.00">
                  <c:v>5.6000000000000005</c:v>
                </c:pt>
                <c:pt idx="184" formatCode="&quot;$&quot;#,##0.00">
                  <c:v>5.6000000000000005</c:v>
                </c:pt>
                <c:pt idx="185" formatCode="&quot;$&quot;#,##0.00">
                  <c:v>5.6000000000000005</c:v>
                </c:pt>
                <c:pt idx="186" formatCode="&quot;$&quot;#,##0.00">
                  <c:v>5.6000000000000005</c:v>
                </c:pt>
                <c:pt idx="187" formatCode="&quot;$&quot;#,##0.00">
                  <c:v>5.6000000000000005</c:v>
                </c:pt>
                <c:pt idx="188" formatCode="&quot;$&quot;#,##0.00">
                  <c:v>5.6000000000000005</c:v>
                </c:pt>
                <c:pt idx="189" formatCode="&quot;$&quot;#,##0.00">
                  <c:v>5.6000000000000005</c:v>
                </c:pt>
                <c:pt idx="190" formatCode="&quot;$&quot;#,##0.00">
                  <c:v>5.6000000000000005</c:v>
                </c:pt>
                <c:pt idx="191" formatCode="&quot;$&quot;#,##0.00">
                  <c:v>5.6000000000000005</c:v>
                </c:pt>
                <c:pt idx="192" formatCode="&quot;$&quot;#,##0.00">
                  <c:v>5.6000000000000005</c:v>
                </c:pt>
                <c:pt idx="193" formatCode="&quot;$&quot;#,##0.00">
                  <c:v>5.6000000000000005</c:v>
                </c:pt>
                <c:pt idx="194" formatCode="&quot;$&quot;#,##0.00">
                  <c:v>5.6000000000000005</c:v>
                </c:pt>
                <c:pt idx="195" formatCode="&quot;$&quot;#,##0.00">
                  <c:v>5.6000000000000005</c:v>
                </c:pt>
                <c:pt idx="196" formatCode="&quot;$&quot;#,##0.00">
                  <c:v>5.6000000000000005</c:v>
                </c:pt>
                <c:pt idx="197" formatCode="&quot;$&quot;#,##0.00">
                  <c:v>5.6000000000000005</c:v>
                </c:pt>
                <c:pt idx="198" formatCode="&quot;$&quot;#,##0.00">
                  <c:v>5.6000000000000005</c:v>
                </c:pt>
                <c:pt idx="199" formatCode="&quot;$&quot;#,##0.00">
                  <c:v>5.6000000000000005</c:v>
                </c:pt>
                <c:pt idx="200" formatCode="&quot;$&quot;#,##0.00">
                  <c:v>5.6000000000000005</c:v>
                </c:pt>
                <c:pt idx="201" formatCode="&quot;$&quot;#,##0.00">
                  <c:v>5.6000000000000005</c:v>
                </c:pt>
                <c:pt idx="202" formatCode="&quot;$&quot;#,##0.00">
                  <c:v>5.6000000000000005</c:v>
                </c:pt>
                <c:pt idx="203" formatCode="&quot;$&quot;#,##0.00">
                  <c:v>5.6000000000000005</c:v>
                </c:pt>
                <c:pt idx="204" formatCode="&quot;$&quot;#,##0.00">
                  <c:v>5.6000000000000005</c:v>
                </c:pt>
                <c:pt idx="205" formatCode="&quot;$&quot;#,##0.00">
                  <c:v>5.6000000000000005</c:v>
                </c:pt>
                <c:pt idx="206" formatCode="&quot;$&quot;#,##0.00">
                  <c:v>5.6000000000000005</c:v>
                </c:pt>
                <c:pt idx="207" formatCode="&quot;$&quot;#,##0.00">
                  <c:v>5.6000000000000005</c:v>
                </c:pt>
                <c:pt idx="208" formatCode="&quot;$&quot;#,##0.00">
                  <c:v>5.6000000000000005</c:v>
                </c:pt>
                <c:pt idx="209" formatCode="&quot;$&quot;#,##0.00">
                  <c:v>5.6000000000000005</c:v>
                </c:pt>
                <c:pt idx="210" formatCode="&quot;$&quot;#,##0.00">
                  <c:v>5.6000000000000005</c:v>
                </c:pt>
                <c:pt idx="211" formatCode="&quot;$&quot;#,##0.00">
                  <c:v>5.6000000000000005</c:v>
                </c:pt>
                <c:pt idx="212" formatCode="&quot;$&quot;#,##0.00">
                  <c:v>5.6000000000000005</c:v>
                </c:pt>
              </c:numCache>
            </c:numRef>
          </c:val>
          <c:smooth val="0"/>
          <c:extLst>
            <c:ext xmlns:c16="http://schemas.microsoft.com/office/drawing/2014/chart" uri="{C3380CC4-5D6E-409C-BE32-E72D297353CC}">
              <c16:uniqueId val="{00000004-A76E-47DB-AA6C-EB96F0409265}"/>
            </c:ext>
          </c:extLst>
        </c:ser>
        <c:ser>
          <c:idx val="6"/>
          <c:order val="5"/>
          <c:tx>
            <c:strRef>
              <c:f>'Calcs Res R1 Rates'!$B$69</c:f>
              <c:strCache>
                <c:ptCount val="1"/>
                <c:pt idx="0">
                  <c:v>Access Charge Tier 3</c:v>
                </c:pt>
              </c:strCache>
            </c:strRef>
          </c:tx>
          <c:spPr>
            <a:ln w="25400">
              <a:solidFill>
                <a:srgbClr val="0070C0"/>
              </a:solidFill>
              <a:prstDash val="dash"/>
            </a:ln>
          </c:spPr>
          <c:marker>
            <c:symbol val="none"/>
          </c:marker>
          <c:cat>
            <c:numRef>
              <c:f>'Calcs Res R1 Rates'!$C$5:$GU$5</c:f>
              <c:numCache>
                <c:formatCode>[$-409]mmm\-yy;@</c:formatCode>
                <c:ptCount val="201"/>
                <c:pt idx="0">
                  <c:v>38626</c:v>
                </c:pt>
                <c:pt idx="1">
                  <c:v>38657</c:v>
                </c:pt>
                <c:pt idx="2">
                  <c:v>38687</c:v>
                </c:pt>
                <c:pt idx="3">
                  <c:v>38718</c:v>
                </c:pt>
                <c:pt idx="4">
                  <c:v>38749</c:v>
                </c:pt>
                <c:pt idx="5">
                  <c:v>38777</c:v>
                </c:pt>
                <c:pt idx="6">
                  <c:v>38808</c:v>
                </c:pt>
                <c:pt idx="7">
                  <c:v>38838</c:v>
                </c:pt>
                <c:pt idx="8">
                  <c:v>38869</c:v>
                </c:pt>
                <c:pt idx="9">
                  <c:v>38899</c:v>
                </c:pt>
                <c:pt idx="10">
                  <c:v>38930</c:v>
                </c:pt>
                <c:pt idx="11">
                  <c:v>38961</c:v>
                </c:pt>
                <c:pt idx="12">
                  <c:v>38991</c:v>
                </c:pt>
                <c:pt idx="13">
                  <c:v>39022</c:v>
                </c:pt>
                <c:pt idx="14">
                  <c:v>39052</c:v>
                </c:pt>
                <c:pt idx="15">
                  <c:v>39083</c:v>
                </c:pt>
                <c:pt idx="16">
                  <c:v>39114</c:v>
                </c:pt>
                <c:pt idx="17">
                  <c:v>39142</c:v>
                </c:pt>
                <c:pt idx="18">
                  <c:v>39173</c:v>
                </c:pt>
                <c:pt idx="19">
                  <c:v>39203</c:v>
                </c:pt>
                <c:pt idx="20">
                  <c:v>39234</c:v>
                </c:pt>
                <c:pt idx="21">
                  <c:v>39264</c:v>
                </c:pt>
                <c:pt idx="22">
                  <c:v>39295</c:v>
                </c:pt>
                <c:pt idx="23">
                  <c:v>39326</c:v>
                </c:pt>
                <c:pt idx="24">
                  <c:v>39356</c:v>
                </c:pt>
                <c:pt idx="25">
                  <c:v>39387</c:v>
                </c:pt>
                <c:pt idx="26">
                  <c:v>39417</c:v>
                </c:pt>
                <c:pt idx="27">
                  <c:v>39448</c:v>
                </c:pt>
                <c:pt idx="28">
                  <c:v>39479</c:v>
                </c:pt>
                <c:pt idx="29">
                  <c:v>39508</c:v>
                </c:pt>
                <c:pt idx="30">
                  <c:v>39539</c:v>
                </c:pt>
                <c:pt idx="31">
                  <c:v>39569</c:v>
                </c:pt>
                <c:pt idx="32">
                  <c:v>39600</c:v>
                </c:pt>
                <c:pt idx="33">
                  <c:v>39630</c:v>
                </c:pt>
                <c:pt idx="34">
                  <c:v>39661</c:v>
                </c:pt>
                <c:pt idx="35">
                  <c:v>39692</c:v>
                </c:pt>
                <c:pt idx="36">
                  <c:v>39722</c:v>
                </c:pt>
                <c:pt idx="37">
                  <c:v>39753</c:v>
                </c:pt>
                <c:pt idx="38">
                  <c:v>39783</c:v>
                </c:pt>
                <c:pt idx="39">
                  <c:v>39814</c:v>
                </c:pt>
                <c:pt idx="40">
                  <c:v>39845</c:v>
                </c:pt>
                <c:pt idx="41">
                  <c:v>39873</c:v>
                </c:pt>
                <c:pt idx="42">
                  <c:v>39904</c:v>
                </c:pt>
                <c:pt idx="43">
                  <c:v>39934</c:v>
                </c:pt>
                <c:pt idx="44">
                  <c:v>39965</c:v>
                </c:pt>
                <c:pt idx="45">
                  <c:v>39995</c:v>
                </c:pt>
                <c:pt idx="46">
                  <c:v>40026</c:v>
                </c:pt>
                <c:pt idx="47">
                  <c:v>40057</c:v>
                </c:pt>
                <c:pt idx="48">
                  <c:v>40087</c:v>
                </c:pt>
                <c:pt idx="49">
                  <c:v>40118</c:v>
                </c:pt>
                <c:pt idx="50">
                  <c:v>40148</c:v>
                </c:pt>
                <c:pt idx="51">
                  <c:v>40179</c:v>
                </c:pt>
                <c:pt idx="52">
                  <c:v>40210</c:v>
                </c:pt>
                <c:pt idx="53">
                  <c:v>40238</c:v>
                </c:pt>
                <c:pt idx="54">
                  <c:v>40269</c:v>
                </c:pt>
                <c:pt idx="55">
                  <c:v>40299</c:v>
                </c:pt>
                <c:pt idx="56">
                  <c:v>40330</c:v>
                </c:pt>
                <c:pt idx="57">
                  <c:v>40360</c:v>
                </c:pt>
                <c:pt idx="58">
                  <c:v>40391</c:v>
                </c:pt>
                <c:pt idx="59">
                  <c:v>40422</c:v>
                </c:pt>
                <c:pt idx="60">
                  <c:v>40452</c:v>
                </c:pt>
                <c:pt idx="61">
                  <c:v>40483</c:v>
                </c:pt>
                <c:pt idx="62">
                  <c:v>40513</c:v>
                </c:pt>
                <c:pt idx="63">
                  <c:v>40544</c:v>
                </c:pt>
                <c:pt idx="64">
                  <c:v>40575</c:v>
                </c:pt>
                <c:pt idx="65">
                  <c:v>40603</c:v>
                </c:pt>
                <c:pt idx="66">
                  <c:v>40634</c:v>
                </c:pt>
                <c:pt idx="67">
                  <c:v>40664</c:v>
                </c:pt>
                <c:pt idx="68">
                  <c:v>40695</c:v>
                </c:pt>
                <c:pt idx="69">
                  <c:v>40725</c:v>
                </c:pt>
                <c:pt idx="70">
                  <c:v>40756</c:v>
                </c:pt>
                <c:pt idx="71">
                  <c:v>40787</c:v>
                </c:pt>
                <c:pt idx="72">
                  <c:v>40817</c:v>
                </c:pt>
                <c:pt idx="73">
                  <c:v>40848</c:v>
                </c:pt>
                <c:pt idx="74">
                  <c:v>40878</c:v>
                </c:pt>
                <c:pt idx="75">
                  <c:v>40909</c:v>
                </c:pt>
                <c:pt idx="76">
                  <c:v>40940</c:v>
                </c:pt>
                <c:pt idx="77">
                  <c:v>40969</c:v>
                </c:pt>
                <c:pt idx="78">
                  <c:v>41000</c:v>
                </c:pt>
                <c:pt idx="79">
                  <c:v>41030</c:v>
                </c:pt>
                <c:pt idx="80">
                  <c:v>41061</c:v>
                </c:pt>
                <c:pt idx="81">
                  <c:v>41091</c:v>
                </c:pt>
                <c:pt idx="82">
                  <c:v>41122</c:v>
                </c:pt>
                <c:pt idx="83">
                  <c:v>41153</c:v>
                </c:pt>
                <c:pt idx="84">
                  <c:v>41183</c:v>
                </c:pt>
                <c:pt idx="85">
                  <c:v>41224</c:v>
                </c:pt>
                <c:pt idx="86">
                  <c:v>41244</c:v>
                </c:pt>
                <c:pt idx="87">
                  <c:v>41275</c:v>
                </c:pt>
                <c:pt idx="88">
                  <c:v>41306</c:v>
                </c:pt>
                <c:pt idx="89">
                  <c:v>41334</c:v>
                </c:pt>
                <c:pt idx="90">
                  <c:v>41365</c:v>
                </c:pt>
                <c:pt idx="91">
                  <c:v>41395</c:v>
                </c:pt>
                <c:pt idx="92">
                  <c:v>41426</c:v>
                </c:pt>
                <c:pt idx="93">
                  <c:v>41456</c:v>
                </c:pt>
                <c:pt idx="94">
                  <c:v>41487</c:v>
                </c:pt>
                <c:pt idx="95">
                  <c:v>41518</c:v>
                </c:pt>
                <c:pt idx="96">
                  <c:v>41548</c:v>
                </c:pt>
                <c:pt idx="97">
                  <c:v>41579</c:v>
                </c:pt>
                <c:pt idx="98">
                  <c:v>41609</c:v>
                </c:pt>
                <c:pt idx="99">
                  <c:v>41640</c:v>
                </c:pt>
                <c:pt idx="100">
                  <c:v>41671</c:v>
                </c:pt>
                <c:pt idx="101">
                  <c:v>41699</c:v>
                </c:pt>
                <c:pt idx="102">
                  <c:v>41730</c:v>
                </c:pt>
                <c:pt idx="103">
                  <c:v>41760</c:v>
                </c:pt>
                <c:pt idx="104">
                  <c:v>41791</c:v>
                </c:pt>
                <c:pt idx="105">
                  <c:v>41821</c:v>
                </c:pt>
                <c:pt idx="106">
                  <c:v>41852</c:v>
                </c:pt>
                <c:pt idx="107">
                  <c:v>41883</c:v>
                </c:pt>
                <c:pt idx="108">
                  <c:v>41913</c:v>
                </c:pt>
                <c:pt idx="109">
                  <c:v>41944</c:v>
                </c:pt>
                <c:pt idx="110">
                  <c:v>41974</c:v>
                </c:pt>
                <c:pt idx="111">
                  <c:v>42005</c:v>
                </c:pt>
                <c:pt idx="112">
                  <c:v>42036</c:v>
                </c:pt>
                <c:pt idx="113">
                  <c:v>42064</c:v>
                </c:pt>
                <c:pt idx="114">
                  <c:v>42095</c:v>
                </c:pt>
                <c:pt idx="115">
                  <c:v>42125</c:v>
                </c:pt>
                <c:pt idx="116">
                  <c:v>42156</c:v>
                </c:pt>
                <c:pt idx="117">
                  <c:v>42186</c:v>
                </c:pt>
                <c:pt idx="118">
                  <c:v>42217</c:v>
                </c:pt>
                <c:pt idx="119">
                  <c:v>42248</c:v>
                </c:pt>
                <c:pt idx="120">
                  <c:v>42278</c:v>
                </c:pt>
                <c:pt idx="121">
                  <c:v>42309</c:v>
                </c:pt>
                <c:pt idx="122">
                  <c:v>42339</c:v>
                </c:pt>
                <c:pt idx="123">
                  <c:v>42370</c:v>
                </c:pt>
                <c:pt idx="124">
                  <c:v>42401</c:v>
                </c:pt>
                <c:pt idx="125">
                  <c:v>42430</c:v>
                </c:pt>
                <c:pt idx="126">
                  <c:v>42461</c:v>
                </c:pt>
                <c:pt idx="127">
                  <c:v>42491</c:v>
                </c:pt>
                <c:pt idx="128">
                  <c:v>42522</c:v>
                </c:pt>
                <c:pt idx="129">
                  <c:v>42552</c:v>
                </c:pt>
                <c:pt idx="130">
                  <c:v>42583</c:v>
                </c:pt>
                <c:pt idx="131">
                  <c:v>42614</c:v>
                </c:pt>
                <c:pt idx="132">
                  <c:v>42644</c:v>
                </c:pt>
                <c:pt idx="133">
                  <c:v>42675</c:v>
                </c:pt>
                <c:pt idx="134">
                  <c:v>42705</c:v>
                </c:pt>
                <c:pt idx="135">
                  <c:v>42736</c:v>
                </c:pt>
                <c:pt idx="136">
                  <c:v>42767</c:v>
                </c:pt>
                <c:pt idx="137">
                  <c:v>42795</c:v>
                </c:pt>
                <c:pt idx="138">
                  <c:v>42826</c:v>
                </c:pt>
                <c:pt idx="139">
                  <c:v>42856</c:v>
                </c:pt>
                <c:pt idx="140">
                  <c:v>42887</c:v>
                </c:pt>
                <c:pt idx="141">
                  <c:v>42917</c:v>
                </c:pt>
                <c:pt idx="142">
                  <c:v>42948</c:v>
                </c:pt>
                <c:pt idx="143">
                  <c:v>42979</c:v>
                </c:pt>
                <c:pt idx="144">
                  <c:v>43009</c:v>
                </c:pt>
                <c:pt idx="145">
                  <c:v>43040</c:v>
                </c:pt>
                <c:pt idx="146">
                  <c:v>43070</c:v>
                </c:pt>
                <c:pt idx="147">
                  <c:v>43101</c:v>
                </c:pt>
                <c:pt idx="148">
                  <c:v>43132</c:v>
                </c:pt>
                <c:pt idx="149">
                  <c:v>43160</c:v>
                </c:pt>
                <c:pt idx="150">
                  <c:v>43191</c:v>
                </c:pt>
                <c:pt idx="151">
                  <c:v>43221</c:v>
                </c:pt>
                <c:pt idx="152">
                  <c:v>43252</c:v>
                </c:pt>
                <c:pt idx="153">
                  <c:v>43282</c:v>
                </c:pt>
                <c:pt idx="154">
                  <c:v>43313</c:v>
                </c:pt>
                <c:pt idx="155">
                  <c:v>43344</c:v>
                </c:pt>
                <c:pt idx="156">
                  <c:v>43374</c:v>
                </c:pt>
                <c:pt idx="157">
                  <c:v>43405</c:v>
                </c:pt>
                <c:pt idx="158">
                  <c:v>43435</c:v>
                </c:pt>
                <c:pt idx="159">
                  <c:v>43466</c:v>
                </c:pt>
                <c:pt idx="160">
                  <c:v>43497</c:v>
                </c:pt>
                <c:pt idx="161">
                  <c:v>43525</c:v>
                </c:pt>
                <c:pt idx="162">
                  <c:v>43556</c:v>
                </c:pt>
                <c:pt idx="163">
                  <c:v>43586</c:v>
                </c:pt>
                <c:pt idx="164">
                  <c:v>43617</c:v>
                </c:pt>
                <c:pt idx="165">
                  <c:v>43647</c:v>
                </c:pt>
                <c:pt idx="166">
                  <c:v>43678</c:v>
                </c:pt>
                <c:pt idx="167">
                  <c:v>43709</c:v>
                </c:pt>
                <c:pt idx="168">
                  <c:v>43739</c:v>
                </c:pt>
                <c:pt idx="169">
                  <c:v>43770</c:v>
                </c:pt>
                <c:pt idx="170">
                  <c:v>43800</c:v>
                </c:pt>
                <c:pt idx="171">
                  <c:v>43831</c:v>
                </c:pt>
                <c:pt idx="172">
                  <c:v>43862</c:v>
                </c:pt>
                <c:pt idx="173">
                  <c:v>43891</c:v>
                </c:pt>
                <c:pt idx="174">
                  <c:v>43922</c:v>
                </c:pt>
                <c:pt idx="175">
                  <c:v>43952</c:v>
                </c:pt>
                <c:pt idx="176">
                  <c:v>43983</c:v>
                </c:pt>
                <c:pt idx="177">
                  <c:v>44013</c:v>
                </c:pt>
                <c:pt idx="178">
                  <c:v>44044</c:v>
                </c:pt>
                <c:pt idx="179">
                  <c:v>44075</c:v>
                </c:pt>
                <c:pt idx="180">
                  <c:v>44105</c:v>
                </c:pt>
                <c:pt idx="181">
                  <c:v>44136</c:v>
                </c:pt>
                <c:pt idx="182">
                  <c:v>44166</c:v>
                </c:pt>
                <c:pt idx="183">
                  <c:v>44197</c:v>
                </c:pt>
                <c:pt idx="184">
                  <c:v>44228</c:v>
                </c:pt>
                <c:pt idx="185">
                  <c:v>44256</c:v>
                </c:pt>
                <c:pt idx="186">
                  <c:v>44287</c:v>
                </c:pt>
                <c:pt idx="187">
                  <c:v>44317</c:v>
                </c:pt>
                <c:pt idx="188">
                  <c:v>44348</c:v>
                </c:pt>
                <c:pt idx="189">
                  <c:v>44378</c:v>
                </c:pt>
                <c:pt idx="190">
                  <c:v>44409</c:v>
                </c:pt>
                <c:pt idx="191">
                  <c:v>44440</c:v>
                </c:pt>
                <c:pt idx="192">
                  <c:v>44470</c:v>
                </c:pt>
                <c:pt idx="193">
                  <c:v>44501</c:v>
                </c:pt>
                <c:pt idx="194">
                  <c:v>44531</c:v>
                </c:pt>
                <c:pt idx="195">
                  <c:v>44562</c:v>
                </c:pt>
                <c:pt idx="196">
                  <c:v>44593</c:v>
                </c:pt>
                <c:pt idx="197">
                  <c:v>44621</c:v>
                </c:pt>
                <c:pt idx="198">
                  <c:v>44652</c:v>
                </c:pt>
                <c:pt idx="199">
                  <c:v>44682</c:v>
                </c:pt>
                <c:pt idx="200">
                  <c:v>44713</c:v>
                </c:pt>
              </c:numCache>
            </c:numRef>
          </c:cat>
          <c:val>
            <c:numRef>
              <c:f>'Calcs Res R1 Rates'!$O$69:$HS$69</c:f>
              <c:numCache>
                <c:formatCode>General</c:formatCode>
                <c:ptCount val="213"/>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formatCode="&quot;$&quot;#,##0.00">
                  <c:v>-5</c:v>
                </c:pt>
                <c:pt idx="111" formatCode="&quot;$&quot;#,##0.00">
                  <c:v>-5</c:v>
                </c:pt>
                <c:pt idx="112" formatCode="&quot;$&quot;#,##0.00">
                  <c:v>-5</c:v>
                </c:pt>
                <c:pt idx="113" formatCode="&quot;$&quot;#,##0.00">
                  <c:v>-5</c:v>
                </c:pt>
                <c:pt idx="114" formatCode="&quot;$&quot;#,##0.00">
                  <c:v>0</c:v>
                </c:pt>
                <c:pt idx="115" formatCode="&quot;$&quot;#,##0.00">
                  <c:v>0</c:v>
                </c:pt>
                <c:pt idx="116" formatCode="&quot;$&quot;#,##0.00">
                  <c:v>4</c:v>
                </c:pt>
                <c:pt idx="117" formatCode="&quot;$&quot;#,##0.00">
                  <c:v>6</c:v>
                </c:pt>
                <c:pt idx="118" formatCode="&quot;$&quot;#,##0.00">
                  <c:v>6</c:v>
                </c:pt>
                <c:pt idx="119" formatCode="&quot;$&quot;#,##0.00">
                  <c:v>6</c:v>
                </c:pt>
                <c:pt idx="120" formatCode="&quot;$&quot;#,##0.00">
                  <c:v>6</c:v>
                </c:pt>
                <c:pt idx="121" formatCode="&quot;$&quot;#,##0.00">
                  <c:v>6</c:v>
                </c:pt>
                <c:pt idx="122" formatCode="&quot;$&quot;#,##0.00">
                  <c:v>6</c:v>
                </c:pt>
                <c:pt idx="123" formatCode="&quot;$&quot;#,##0.00">
                  <c:v>6</c:v>
                </c:pt>
                <c:pt idx="124" formatCode="&quot;$&quot;#,##0.00">
                  <c:v>6</c:v>
                </c:pt>
                <c:pt idx="125" formatCode="&quot;$&quot;#,##0.00">
                  <c:v>6</c:v>
                </c:pt>
                <c:pt idx="126" formatCode="&quot;$&quot;#,##0.00">
                  <c:v>6</c:v>
                </c:pt>
                <c:pt idx="127" formatCode="&quot;$&quot;#,##0.00">
                  <c:v>6</c:v>
                </c:pt>
                <c:pt idx="128" formatCode="&quot;$&quot;#,##0.00">
                  <c:v>6</c:v>
                </c:pt>
                <c:pt idx="129" formatCode="&quot;$&quot;#,##0.00">
                  <c:v>10.099999999999998</c:v>
                </c:pt>
                <c:pt idx="130" formatCode="&quot;$&quot;#,##0.00">
                  <c:v>10.099999999999998</c:v>
                </c:pt>
                <c:pt idx="131" formatCode="&quot;$&quot;#,##0.00">
                  <c:v>10.099999999999998</c:v>
                </c:pt>
                <c:pt idx="132" formatCode="&quot;$&quot;#,##0.00">
                  <c:v>10.099999999999998</c:v>
                </c:pt>
                <c:pt idx="133" formatCode="&quot;$&quot;#,##0.00">
                  <c:v>10.099999999999998</c:v>
                </c:pt>
                <c:pt idx="134" formatCode="&quot;$&quot;#,##0.00">
                  <c:v>10.099999999999998</c:v>
                </c:pt>
                <c:pt idx="135" formatCode="&quot;$&quot;#,##0.00">
                  <c:v>10.099999999999998</c:v>
                </c:pt>
                <c:pt idx="136" formatCode="&quot;$&quot;#,##0.00">
                  <c:v>10.099999999999998</c:v>
                </c:pt>
                <c:pt idx="137" formatCode="&quot;$&quot;#,##0.00">
                  <c:v>10.099999999999998</c:v>
                </c:pt>
                <c:pt idx="138" formatCode="&quot;$&quot;#,##0.00">
                  <c:v>10.099999999999998</c:v>
                </c:pt>
                <c:pt idx="139" formatCode="&quot;$&quot;#,##0.00">
                  <c:v>10.099999999999998</c:v>
                </c:pt>
                <c:pt idx="140" formatCode="&quot;$&quot;#,##0.00">
                  <c:v>10.099999999999998</c:v>
                </c:pt>
                <c:pt idx="141" formatCode="&quot;$&quot;#,##0.00">
                  <c:v>12.25</c:v>
                </c:pt>
                <c:pt idx="142" formatCode="&quot;$&quot;#,##0.00">
                  <c:v>12.25</c:v>
                </c:pt>
                <c:pt idx="143" formatCode="&quot;$&quot;#,##0.00">
                  <c:v>12.25</c:v>
                </c:pt>
                <c:pt idx="144" formatCode="&quot;$&quot;#,##0.00">
                  <c:v>12.25</c:v>
                </c:pt>
                <c:pt idx="145" formatCode="&quot;$&quot;#,##0.00">
                  <c:v>12.25</c:v>
                </c:pt>
                <c:pt idx="146" formatCode="&quot;$&quot;#,##0.00">
                  <c:v>12.25</c:v>
                </c:pt>
                <c:pt idx="147" formatCode="&quot;$&quot;#,##0.00">
                  <c:v>12.25</c:v>
                </c:pt>
                <c:pt idx="148" formatCode="&quot;$&quot;#,##0.00">
                  <c:v>12.25</c:v>
                </c:pt>
                <c:pt idx="149" formatCode="&quot;$&quot;#,##0.00">
                  <c:v>12.25</c:v>
                </c:pt>
                <c:pt idx="150" formatCode="&quot;$&quot;#,##0.00">
                  <c:v>12.25</c:v>
                </c:pt>
                <c:pt idx="151" formatCode="&quot;$&quot;#,##0.00">
                  <c:v>12.25</c:v>
                </c:pt>
                <c:pt idx="152" formatCode="&quot;$&quot;#,##0.00">
                  <c:v>12.25</c:v>
                </c:pt>
                <c:pt idx="153" formatCode="&quot;$&quot;#,##0.00">
                  <c:v>14.799999999999997</c:v>
                </c:pt>
                <c:pt idx="154" formatCode="&quot;$&quot;#,##0.00">
                  <c:v>14.799999999999997</c:v>
                </c:pt>
                <c:pt idx="155" formatCode="&quot;$&quot;#,##0.00">
                  <c:v>14.799999999999997</c:v>
                </c:pt>
                <c:pt idx="156" formatCode="&quot;$&quot;#,##0.00">
                  <c:v>14.799999999999997</c:v>
                </c:pt>
                <c:pt idx="157" formatCode="&quot;$&quot;#,##0.00">
                  <c:v>14.799999999999997</c:v>
                </c:pt>
                <c:pt idx="158" formatCode="&quot;$&quot;#,##0.00">
                  <c:v>14.799999999999997</c:v>
                </c:pt>
                <c:pt idx="159" formatCode="&quot;$&quot;#,##0.00">
                  <c:v>14.799999999999997</c:v>
                </c:pt>
                <c:pt idx="160" formatCode="&quot;$&quot;#,##0.00">
                  <c:v>14.799999999999997</c:v>
                </c:pt>
                <c:pt idx="161" formatCode="&quot;$&quot;#,##0.00">
                  <c:v>14.799999999999997</c:v>
                </c:pt>
                <c:pt idx="162" formatCode="&quot;$&quot;#,##0.00">
                  <c:v>14.799999999999997</c:v>
                </c:pt>
                <c:pt idx="163" formatCode="&quot;$&quot;#,##0.00">
                  <c:v>14.799999999999997</c:v>
                </c:pt>
                <c:pt idx="164" formatCode="&quot;$&quot;#,##0.00">
                  <c:v>14.799999999999997</c:v>
                </c:pt>
                <c:pt idx="165" formatCode="&quot;$&quot;#,##0.00">
                  <c:v>14.799999999999997</c:v>
                </c:pt>
                <c:pt idx="166" formatCode="&quot;$&quot;#,##0.00">
                  <c:v>14.799999999999997</c:v>
                </c:pt>
                <c:pt idx="167" formatCode="&quot;$&quot;#,##0.00">
                  <c:v>14.799999999999997</c:v>
                </c:pt>
                <c:pt idx="168" formatCode="&quot;$&quot;#,##0.00">
                  <c:v>14.799999999999997</c:v>
                </c:pt>
                <c:pt idx="169" formatCode="&quot;$&quot;#,##0.00">
                  <c:v>14.799999999999997</c:v>
                </c:pt>
                <c:pt idx="170" formatCode="&quot;$&quot;#,##0.00">
                  <c:v>14.799999999999997</c:v>
                </c:pt>
                <c:pt idx="171" formatCode="&quot;$&quot;#,##0.00">
                  <c:v>14.799999999999997</c:v>
                </c:pt>
                <c:pt idx="172" formatCode="&quot;$&quot;#,##0.00">
                  <c:v>14.799999999999997</c:v>
                </c:pt>
                <c:pt idx="173" formatCode="&quot;$&quot;#,##0.00">
                  <c:v>14.799999999999997</c:v>
                </c:pt>
                <c:pt idx="174" formatCode="&quot;$&quot;#,##0.00">
                  <c:v>14.799999999999997</c:v>
                </c:pt>
                <c:pt idx="175" formatCode="&quot;$&quot;#,##0.00">
                  <c:v>14.799999999999997</c:v>
                </c:pt>
                <c:pt idx="176" formatCode="&quot;$&quot;#,##0.00">
                  <c:v>14.799999999999997</c:v>
                </c:pt>
                <c:pt idx="177" formatCode="&quot;$&quot;#,##0.00">
                  <c:v>14.799999999999997</c:v>
                </c:pt>
                <c:pt idx="178" formatCode="&quot;$&quot;#,##0.00">
                  <c:v>14.799999999999997</c:v>
                </c:pt>
                <c:pt idx="179" formatCode="&quot;$&quot;#,##0.00">
                  <c:v>14.799999999999997</c:v>
                </c:pt>
                <c:pt idx="180" formatCode="&quot;$&quot;#,##0.00">
                  <c:v>14.799999999999997</c:v>
                </c:pt>
                <c:pt idx="181" formatCode="&quot;$&quot;#,##0.00">
                  <c:v>14.799999999999997</c:v>
                </c:pt>
                <c:pt idx="182" formatCode="&quot;$&quot;#,##0.00">
                  <c:v>14.799999999999997</c:v>
                </c:pt>
                <c:pt idx="183" formatCode="&quot;$&quot;#,##0.00">
                  <c:v>14.799999999999997</c:v>
                </c:pt>
                <c:pt idx="184" formatCode="&quot;$&quot;#,##0.00">
                  <c:v>14.799999999999997</c:v>
                </c:pt>
                <c:pt idx="185" formatCode="&quot;$&quot;#,##0.00">
                  <c:v>14.799999999999997</c:v>
                </c:pt>
                <c:pt idx="186" formatCode="&quot;$&quot;#,##0.00">
                  <c:v>14.799999999999997</c:v>
                </c:pt>
                <c:pt idx="187" formatCode="&quot;$&quot;#,##0.00">
                  <c:v>14.799999999999997</c:v>
                </c:pt>
                <c:pt idx="188" formatCode="&quot;$&quot;#,##0.00">
                  <c:v>14.799999999999997</c:v>
                </c:pt>
                <c:pt idx="189" formatCode="&quot;$&quot;#,##0.00">
                  <c:v>14.799999999999997</c:v>
                </c:pt>
                <c:pt idx="190" formatCode="&quot;$&quot;#,##0.00">
                  <c:v>14.799999999999997</c:v>
                </c:pt>
                <c:pt idx="191" formatCode="&quot;$&quot;#,##0.00">
                  <c:v>14.799999999999997</c:v>
                </c:pt>
                <c:pt idx="192" formatCode="&quot;$&quot;#,##0.00">
                  <c:v>14.799999999999997</c:v>
                </c:pt>
                <c:pt idx="193" formatCode="&quot;$&quot;#,##0.00">
                  <c:v>14.799999999999997</c:v>
                </c:pt>
                <c:pt idx="194" formatCode="&quot;$&quot;#,##0.00">
                  <c:v>14.799999999999997</c:v>
                </c:pt>
                <c:pt idx="195" formatCode="&quot;$&quot;#,##0.00">
                  <c:v>14.799999999999997</c:v>
                </c:pt>
                <c:pt idx="196" formatCode="&quot;$&quot;#,##0.00">
                  <c:v>14.799999999999997</c:v>
                </c:pt>
                <c:pt idx="197" formatCode="&quot;$&quot;#,##0.00">
                  <c:v>14.799999999999997</c:v>
                </c:pt>
                <c:pt idx="198" formatCode="&quot;$&quot;#,##0.00">
                  <c:v>14.799999999999997</c:v>
                </c:pt>
                <c:pt idx="199" formatCode="&quot;$&quot;#,##0.00">
                  <c:v>14.799999999999997</c:v>
                </c:pt>
                <c:pt idx="200" formatCode="&quot;$&quot;#,##0.00">
                  <c:v>14.799999999999997</c:v>
                </c:pt>
                <c:pt idx="201" formatCode="&quot;$&quot;#,##0.00">
                  <c:v>14.799999999999997</c:v>
                </c:pt>
                <c:pt idx="202" formatCode="&quot;$&quot;#,##0.00">
                  <c:v>14.799999999999997</c:v>
                </c:pt>
                <c:pt idx="203" formatCode="&quot;$&quot;#,##0.00">
                  <c:v>14.799999999999997</c:v>
                </c:pt>
                <c:pt idx="204" formatCode="&quot;$&quot;#,##0.00">
                  <c:v>14.799999999999997</c:v>
                </c:pt>
                <c:pt idx="205" formatCode="&quot;$&quot;#,##0.00">
                  <c:v>14.799999999999997</c:v>
                </c:pt>
                <c:pt idx="206" formatCode="&quot;$&quot;#,##0.00">
                  <c:v>14.799999999999997</c:v>
                </c:pt>
                <c:pt idx="207" formatCode="&quot;$&quot;#,##0.00">
                  <c:v>14.799999999999997</c:v>
                </c:pt>
                <c:pt idx="208" formatCode="&quot;$&quot;#,##0.00">
                  <c:v>14.799999999999997</c:v>
                </c:pt>
                <c:pt idx="209" formatCode="&quot;$&quot;#,##0.00">
                  <c:v>14.799999999999997</c:v>
                </c:pt>
                <c:pt idx="210" formatCode="&quot;$&quot;#,##0.00">
                  <c:v>14.799999999999997</c:v>
                </c:pt>
                <c:pt idx="211" formatCode="&quot;$&quot;#,##0.00">
                  <c:v>14.799999999999997</c:v>
                </c:pt>
                <c:pt idx="212" formatCode="&quot;$&quot;#,##0.00">
                  <c:v>14.799999999999997</c:v>
                </c:pt>
              </c:numCache>
            </c:numRef>
          </c:val>
          <c:smooth val="0"/>
          <c:extLst>
            <c:ext xmlns:c16="http://schemas.microsoft.com/office/drawing/2014/chart" uri="{C3380CC4-5D6E-409C-BE32-E72D297353CC}">
              <c16:uniqueId val="{00000005-A76E-47DB-AA6C-EB96F0409265}"/>
            </c:ext>
          </c:extLst>
        </c:ser>
        <c:dLbls>
          <c:showLegendKey val="0"/>
          <c:showVal val="0"/>
          <c:showCatName val="0"/>
          <c:showSerName val="0"/>
          <c:showPercent val="0"/>
          <c:showBubbleSize val="0"/>
        </c:dLbls>
        <c:marker val="1"/>
        <c:smooth val="0"/>
        <c:axId val="210743296"/>
        <c:axId val="210729216"/>
      </c:lineChart>
      <c:dateAx>
        <c:axId val="210717312"/>
        <c:scaling>
          <c:orientation val="minMax"/>
          <c:max val="45505"/>
          <c:min val="40179"/>
        </c:scaling>
        <c:delete val="0"/>
        <c:axPos val="b"/>
        <c:majorGridlines>
          <c:spPr>
            <a:ln>
              <a:solidFill>
                <a:srgbClr val="C0C0C0"/>
              </a:solidFill>
            </a:ln>
          </c:spPr>
        </c:majorGridlines>
        <c:numFmt formatCode="mmm\-yy" sourceLinked="0"/>
        <c:majorTickMark val="none"/>
        <c:minorTickMark val="none"/>
        <c:tickLblPos val="low"/>
        <c:spPr>
          <a:ln w="3175">
            <a:noFill/>
            <a:prstDash val="solid"/>
          </a:ln>
        </c:spPr>
        <c:txPr>
          <a:bodyPr rot="-2700000" vert="horz"/>
          <a:lstStyle/>
          <a:p>
            <a:pPr>
              <a:defRPr/>
            </a:pPr>
            <a:endParaRPr lang="en-US"/>
          </a:p>
        </c:txPr>
        <c:crossAx val="210727296"/>
        <c:crosses val="autoZero"/>
        <c:auto val="0"/>
        <c:lblOffset val="100"/>
        <c:baseTimeUnit val="months"/>
        <c:majorUnit val="6"/>
        <c:majorTimeUnit val="months"/>
        <c:minorUnit val="1"/>
        <c:minorTimeUnit val="months"/>
      </c:dateAx>
      <c:valAx>
        <c:axId val="210727296"/>
        <c:scaling>
          <c:orientation val="minMax"/>
          <c:max val="0.4"/>
          <c:min val="0"/>
        </c:scaling>
        <c:delete val="0"/>
        <c:axPos val="l"/>
        <c:majorGridlines>
          <c:spPr>
            <a:ln>
              <a:solidFill>
                <a:schemeClr val="tx1"/>
              </a:solidFill>
            </a:ln>
          </c:spPr>
        </c:majorGridlines>
        <c:minorGridlines>
          <c:spPr>
            <a:ln>
              <a:noFill/>
            </a:ln>
          </c:spPr>
        </c:minorGridlines>
        <c:title>
          <c:tx>
            <c:rich>
              <a:bodyPr rot="-5400000" vert="horz"/>
              <a:lstStyle/>
              <a:p>
                <a:pPr>
                  <a:defRPr sz="1600" b="1"/>
                </a:pPr>
                <a:r>
                  <a:rPr lang="en-US" sz="1600" b="1"/>
                  <a:t>Variable Rate</a:t>
                </a:r>
                <a:r>
                  <a:rPr lang="en-US" sz="1600" b="1" baseline="0"/>
                  <a:t> (</a:t>
                </a:r>
                <a:r>
                  <a:rPr lang="en-US" sz="1600" b="1"/>
                  <a:t>$ per kWh billing unit)</a:t>
                </a:r>
              </a:p>
            </c:rich>
          </c:tx>
          <c:layout>
            <c:manualLayout>
              <c:xMode val="edge"/>
              <c:yMode val="edge"/>
              <c:x val="2.8494933619756897E-4"/>
              <c:y val="0.17040926616396854"/>
            </c:manualLayout>
          </c:layout>
          <c:overlay val="0"/>
        </c:title>
        <c:numFmt formatCode="\$#,##0.00" sourceLinked="0"/>
        <c:majorTickMark val="cross"/>
        <c:minorTickMark val="cross"/>
        <c:tickLblPos val="nextTo"/>
        <c:spPr>
          <a:ln w="6350">
            <a:solidFill>
              <a:schemeClr val="tx1"/>
            </a:solidFill>
            <a:prstDash val="solid"/>
          </a:ln>
        </c:spPr>
        <c:txPr>
          <a:bodyPr rot="0" vert="horz"/>
          <a:lstStyle/>
          <a:p>
            <a:pPr>
              <a:defRPr sz="1100" b="1"/>
            </a:pPr>
            <a:endParaRPr lang="en-US"/>
          </a:p>
        </c:txPr>
        <c:crossAx val="210717312"/>
        <c:crosses val="autoZero"/>
        <c:crossBetween val="between"/>
      </c:valAx>
      <c:valAx>
        <c:axId val="210729216"/>
        <c:scaling>
          <c:orientation val="minMax"/>
          <c:max val="70"/>
          <c:min val="0"/>
        </c:scaling>
        <c:delete val="0"/>
        <c:axPos val="r"/>
        <c:numFmt formatCode="&quot;$&quot;#,##0" sourceLinked="0"/>
        <c:majorTickMark val="out"/>
        <c:minorTickMark val="none"/>
        <c:tickLblPos val="nextTo"/>
        <c:spPr>
          <a:ln>
            <a:noFill/>
          </a:ln>
        </c:spPr>
        <c:txPr>
          <a:bodyPr/>
          <a:lstStyle/>
          <a:p>
            <a:pPr>
              <a:defRPr sz="1100" b="1"/>
            </a:pPr>
            <a:endParaRPr lang="en-US"/>
          </a:p>
        </c:txPr>
        <c:crossAx val="210743296"/>
        <c:crosses val="max"/>
        <c:crossBetween val="between"/>
        <c:majorUnit val="4"/>
        <c:minorUnit val="2"/>
      </c:valAx>
      <c:dateAx>
        <c:axId val="210743296"/>
        <c:scaling>
          <c:orientation val="minMax"/>
        </c:scaling>
        <c:delete val="1"/>
        <c:axPos val="b"/>
        <c:numFmt formatCode="[$-409]mmm\-yy;@" sourceLinked="1"/>
        <c:majorTickMark val="out"/>
        <c:minorTickMark val="none"/>
        <c:tickLblPos val="nextTo"/>
        <c:crossAx val="210729216"/>
        <c:crosses val="autoZero"/>
        <c:auto val="1"/>
        <c:lblOffset val="100"/>
        <c:baseTimeUnit val="days"/>
        <c:majorUnit val="1"/>
        <c:minorUnit val="1"/>
      </c:dateAx>
      <c:spPr>
        <a:ln>
          <a:noFill/>
        </a:ln>
      </c:spPr>
    </c:plotArea>
    <c:legend>
      <c:legendPos val="r"/>
      <c:layout>
        <c:manualLayout>
          <c:xMode val="edge"/>
          <c:yMode val="edge"/>
          <c:x val="0.10174923721295118"/>
          <c:y val="0.1095227544363309"/>
          <c:w val="0.32797794641866951"/>
          <c:h val="0.25567481069404902"/>
        </c:manualLayout>
      </c:layout>
      <c:overlay val="0"/>
      <c:spPr>
        <a:solidFill>
          <a:srgbClr val="FFFFFF"/>
        </a:solidFill>
        <a:ln w="12700">
          <a:solidFill>
            <a:srgbClr val="000000"/>
          </a:solidFill>
          <a:prstDash val="solid"/>
        </a:ln>
      </c:spPr>
      <c:txPr>
        <a:bodyPr/>
        <a:lstStyle/>
        <a:p>
          <a:pPr>
            <a:defRPr sz="1200" b="0"/>
          </a:pPr>
          <a:endParaRPr lang="en-US"/>
        </a:p>
      </c:txPr>
    </c:legend>
    <c:plotVisOnly val="1"/>
    <c:dispBlanksAs val="zero"/>
    <c:showDLblsOverMax val="0"/>
  </c:chart>
  <c:spPr>
    <a:solidFill>
      <a:srgbClr val="FFFFFF"/>
    </a:solidFill>
    <a:ln w="12700">
      <a:noFill/>
      <a:prstDash val="solid"/>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b="1"/>
            </a:pPr>
            <a:r>
              <a:rPr lang="en-US" sz="1800" b="1"/>
              <a:t>DWP Power Rate Case - Residential R-1 Tiers [NO</a:t>
            </a:r>
            <a:r>
              <a:rPr lang="en-US" sz="1800" b="1" baseline="0"/>
              <a:t> UPDATES]</a:t>
            </a:r>
            <a:endParaRPr lang="en-US" sz="1800" b="1"/>
          </a:p>
          <a:p>
            <a:pPr algn="ctr">
              <a:defRPr b="1"/>
            </a:pPr>
            <a:endParaRPr lang="en-US" b="1"/>
          </a:p>
        </c:rich>
      </c:tx>
      <c:layout>
        <c:manualLayout>
          <c:xMode val="edge"/>
          <c:yMode val="edge"/>
          <c:x val="0.17096549490992663"/>
          <c:y val="1.2714530199610071E-2"/>
        </c:manualLayout>
      </c:layout>
      <c:overlay val="0"/>
      <c:spPr>
        <a:noFill/>
        <a:ln w="25400">
          <a:noFill/>
        </a:ln>
      </c:spPr>
    </c:title>
    <c:autoTitleDeleted val="0"/>
    <c:plotArea>
      <c:layout>
        <c:manualLayout>
          <c:layoutTarget val="inner"/>
          <c:xMode val="edge"/>
          <c:yMode val="edge"/>
          <c:x val="8.9745246237399864E-2"/>
          <c:y val="9.0998526848289199E-2"/>
          <c:w val="0.76503493401352995"/>
          <c:h val="0.72448298728165783"/>
        </c:manualLayout>
      </c:layout>
      <c:barChart>
        <c:barDir val="col"/>
        <c:grouping val="stacked"/>
        <c:varyColors val="0"/>
        <c:ser>
          <c:idx val="2"/>
          <c:order val="0"/>
          <c:tx>
            <c:strRef>
              <c:f>'Rate Case Res R1'!$B$63</c:f>
              <c:strCache>
                <c:ptCount val="1"/>
                <c:pt idx="0">
                  <c:v>Tier 1 Billing Rate</c:v>
                </c:pt>
              </c:strCache>
            </c:strRef>
          </c:tx>
          <c:spPr>
            <a:solidFill>
              <a:srgbClr val="ABABFF"/>
            </a:solidFill>
            <a:ln w="38100">
              <a:noFill/>
              <a:prstDash val="solid"/>
            </a:ln>
          </c:spPr>
          <c:invertIfNegative val="0"/>
          <c:cat>
            <c:numRef>
              <c:f>'Rate Case Res R1'!$C$5:$FW$5</c:f>
              <c:numCache>
                <c:formatCode>[$-409]mmm\-yy;@</c:formatCode>
                <c:ptCount val="12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numCache>
            </c:numRef>
          </c:cat>
          <c:val>
            <c:numRef>
              <c:f>'Rate Case Res R1'!$C$63:$FW$63</c:f>
              <c:numCache>
                <c:formatCode>"$"#,##0.00000</c:formatCode>
                <c:ptCount val="126"/>
                <c:pt idx="0">
                  <c:v>7.0200000000000012E-2</c:v>
                </c:pt>
                <c:pt idx="1">
                  <c:v>7.0200000000000012E-2</c:v>
                </c:pt>
                <c:pt idx="2">
                  <c:v>7.0200000000000012E-2</c:v>
                </c:pt>
                <c:pt idx="3">
                  <c:v>7.0200000000000012E-2</c:v>
                </c:pt>
                <c:pt idx="4">
                  <c:v>7.0200000000000012E-2</c:v>
                </c:pt>
                <c:pt idx="5">
                  <c:v>7.0200000000000012E-2</c:v>
                </c:pt>
                <c:pt idx="6">
                  <c:v>7.0199999999999985E-2</c:v>
                </c:pt>
                <c:pt idx="7">
                  <c:v>7.0199999999999985E-2</c:v>
                </c:pt>
                <c:pt idx="8">
                  <c:v>7.0199999999999985E-2</c:v>
                </c:pt>
                <c:pt idx="9">
                  <c:v>7.0199999999999985E-2</c:v>
                </c:pt>
                <c:pt idx="10">
                  <c:v>7.0199999999999985E-2</c:v>
                </c:pt>
                <c:pt idx="11">
                  <c:v>7.0199999999999985E-2</c:v>
                </c:pt>
                <c:pt idx="12">
                  <c:v>7.0199999999999985E-2</c:v>
                </c:pt>
                <c:pt idx="13">
                  <c:v>7.0199999999999985E-2</c:v>
                </c:pt>
                <c:pt idx="14">
                  <c:v>7.0199999999999985E-2</c:v>
                </c:pt>
                <c:pt idx="15">
                  <c:v>7.0199999999999985E-2</c:v>
                </c:pt>
                <c:pt idx="16">
                  <c:v>7.0199999999999985E-2</c:v>
                </c:pt>
                <c:pt idx="17">
                  <c:v>7.0199999999999985E-2</c:v>
                </c:pt>
                <c:pt idx="18">
                  <c:v>7.0199999999999985E-2</c:v>
                </c:pt>
                <c:pt idx="19">
                  <c:v>7.0199999999999985E-2</c:v>
                </c:pt>
                <c:pt idx="20">
                  <c:v>7.0199999999999985E-2</c:v>
                </c:pt>
                <c:pt idx="21">
                  <c:v>7.0199999999999985E-2</c:v>
                </c:pt>
                <c:pt idx="22">
                  <c:v>7.0199999999999985E-2</c:v>
                </c:pt>
                <c:pt idx="23">
                  <c:v>7.0199999999999985E-2</c:v>
                </c:pt>
                <c:pt idx="24">
                  <c:v>7.0199999999999985E-2</c:v>
                </c:pt>
                <c:pt idx="25">
                  <c:v>7.0199999999999985E-2</c:v>
                </c:pt>
                <c:pt idx="26">
                  <c:v>7.0199999999999985E-2</c:v>
                </c:pt>
                <c:pt idx="27">
                  <c:v>7.0199999999999985E-2</c:v>
                </c:pt>
                <c:pt idx="28">
                  <c:v>7.0199999999999985E-2</c:v>
                </c:pt>
                <c:pt idx="29">
                  <c:v>7.0199999999999985E-2</c:v>
                </c:pt>
                <c:pt idx="30">
                  <c:v>7.0199999999999985E-2</c:v>
                </c:pt>
                <c:pt idx="31">
                  <c:v>7.0199999999999985E-2</c:v>
                </c:pt>
                <c:pt idx="32">
                  <c:v>7.0199999999999985E-2</c:v>
                </c:pt>
                <c:pt idx="33">
                  <c:v>7.0199999999999985E-2</c:v>
                </c:pt>
                <c:pt idx="34" formatCode="&quot;$&quot;#,##0.00">
                  <c:v>7.1809999999999985E-2</c:v>
                </c:pt>
                <c:pt idx="35" formatCode="&quot;$&quot;#,##0.00">
                  <c:v>7.1809999999999985E-2</c:v>
                </c:pt>
                <c:pt idx="36" formatCode="&quot;$&quot;#,##0.00">
                  <c:v>7.1809999999999985E-2</c:v>
                </c:pt>
                <c:pt idx="37" formatCode="&quot;$&quot;#,##0.00">
                  <c:v>7.1809999999999985E-2</c:v>
                </c:pt>
                <c:pt idx="38" formatCode="&quot;$&quot;#,##0.00">
                  <c:v>7.1809999999999985E-2</c:v>
                </c:pt>
                <c:pt idx="39" formatCode="&quot;$&quot;#,##0.00">
                  <c:v>7.1809999999999985E-2</c:v>
                </c:pt>
                <c:pt idx="40" formatCode="&quot;$&quot;#,##0.00">
                  <c:v>7.1809999999999985E-2</c:v>
                </c:pt>
                <c:pt idx="41" formatCode="&quot;$&quot;#,##0.00">
                  <c:v>7.1809999999999985E-2</c:v>
                </c:pt>
                <c:pt idx="42" formatCode="&quot;$&quot;#,##0.00">
                  <c:v>7.1169999999999983E-2</c:v>
                </c:pt>
                <c:pt idx="43" formatCode="&quot;$&quot;#,##0.00">
                  <c:v>7.1169999999999983E-2</c:v>
                </c:pt>
                <c:pt idx="44" formatCode="&quot;$&quot;#,##0.00">
                  <c:v>7.1169999999999983E-2</c:v>
                </c:pt>
                <c:pt idx="45" formatCode="&quot;$&quot;#,##0.00">
                  <c:v>7.1169999999999983E-2</c:v>
                </c:pt>
                <c:pt idx="46" formatCode="&quot;$&quot;#,##0.00">
                  <c:v>7.1169999999999983E-2</c:v>
                </c:pt>
                <c:pt idx="47" formatCode="&quot;$&quot;#,##0.00">
                  <c:v>7.1169999999999983E-2</c:v>
                </c:pt>
                <c:pt idx="48" formatCode="&quot;$&quot;#,##0.00">
                  <c:v>7.1169999999999983E-2</c:v>
                </c:pt>
                <c:pt idx="49" formatCode="&quot;$&quot;#,##0.00">
                  <c:v>7.1169999999999983E-2</c:v>
                </c:pt>
                <c:pt idx="50" formatCode="&quot;$&quot;#,##0.00">
                  <c:v>7.1169999999999983E-2</c:v>
                </c:pt>
                <c:pt idx="51" formatCode="&quot;$&quot;#,##0.00">
                  <c:v>7.1169999999999983E-2</c:v>
                </c:pt>
                <c:pt idx="52" formatCode="&quot;$&quot;#,##0.00">
                  <c:v>7.1169999999999983E-2</c:v>
                </c:pt>
                <c:pt idx="53" formatCode="&quot;$&quot;#,##0.00">
                  <c:v>7.1169999999999983E-2</c:v>
                </c:pt>
                <c:pt idx="54" formatCode="&quot;$&quot;#,##0.00">
                  <c:v>7.1169999999999983E-2</c:v>
                </c:pt>
                <c:pt idx="55" formatCode="&quot;$&quot;#,##0.00">
                  <c:v>7.1169999999999983E-2</c:v>
                </c:pt>
                <c:pt idx="56" formatCode="&quot;$&quot;#,##0.00">
                  <c:v>7.1169999999999983E-2</c:v>
                </c:pt>
                <c:pt idx="57" formatCode="&quot;$&quot;#,##0.00">
                  <c:v>7.1169999999999983E-2</c:v>
                </c:pt>
                <c:pt idx="58" formatCode="&quot;$&quot;#,##0.00">
                  <c:v>7.1169999999999983E-2</c:v>
                </c:pt>
                <c:pt idx="59" formatCode="&quot;$&quot;#,##0.00">
                  <c:v>7.1169999999999983E-2</c:v>
                </c:pt>
                <c:pt idx="60" formatCode="&quot;$&quot;#,##0.00">
                  <c:v>7.1169999999999983E-2</c:v>
                </c:pt>
                <c:pt idx="61" formatCode="&quot;$&quot;#,##0.00">
                  <c:v>7.1169999999999983E-2</c:v>
                </c:pt>
                <c:pt idx="62" formatCode="&quot;$&quot;#,##0.00">
                  <c:v>7.1169999999999983E-2</c:v>
                </c:pt>
                <c:pt idx="63" formatCode="&quot;$&quot;#,##0.00">
                  <c:v>7.1169999999999983E-2</c:v>
                </c:pt>
                <c:pt idx="64" formatCode="&quot;$&quot;#,##0.00">
                  <c:v>7.1169999999999983E-2</c:v>
                </c:pt>
                <c:pt idx="65">
                  <c:v>7.1169999999999983E-2</c:v>
                </c:pt>
                <c:pt idx="66">
                  <c:v>7.1169999999999983E-2</c:v>
                </c:pt>
                <c:pt idx="67">
                  <c:v>7.1169999999999983E-2</c:v>
                </c:pt>
                <c:pt idx="68">
                  <c:v>7.1169999999999983E-2</c:v>
                </c:pt>
                <c:pt idx="69">
                  <c:v>7.1169999999999983E-2</c:v>
                </c:pt>
                <c:pt idx="70">
                  <c:v>7.1169999999999983E-2</c:v>
                </c:pt>
                <c:pt idx="71">
                  <c:v>7.1169999999999983E-2</c:v>
                </c:pt>
                <c:pt idx="72">
                  <c:v>7.1169999999999983E-2</c:v>
                </c:pt>
                <c:pt idx="73">
                  <c:v>7.1169999999999983E-2</c:v>
                </c:pt>
                <c:pt idx="74">
                  <c:v>7.1169999999999983E-2</c:v>
                </c:pt>
                <c:pt idx="75">
                  <c:v>6.9800000000000001E-2</c:v>
                </c:pt>
                <c:pt idx="76">
                  <c:v>6.9800000000000001E-2</c:v>
                </c:pt>
                <c:pt idx="77">
                  <c:v>6.9800000000000001E-2</c:v>
                </c:pt>
                <c:pt idx="78">
                  <c:v>7.4770000000000003E-2</c:v>
                </c:pt>
                <c:pt idx="79">
                  <c:v>7.4770000000000003E-2</c:v>
                </c:pt>
                <c:pt idx="80">
                  <c:v>7.4770000000000003E-2</c:v>
                </c:pt>
                <c:pt idx="81">
                  <c:v>7.4770000000000003E-2</c:v>
                </c:pt>
                <c:pt idx="82">
                  <c:v>7.4770000000000003E-2</c:v>
                </c:pt>
                <c:pt idx="83">
                  <c:v>7.4770000000000003E-2</c:v>
                </c:pt>
                <c:pt idx="84">
                  <c:v>7.4770000000000003E-2</c:v>
                </c:pt>
                <c:pt idx="85">
                  <c:v>7.4770000000000003E-2</c:v>
                </c:pt>
                <c:pt idx="86">
                  <c:v>7.4770000000000003E-2</c:v>
                </c:pt>
                <c:pt idx="87">
                  <c:v>7.4770000000000003E-2</c:v>
                </c:pt>
                <c:pt idx="88">
                  <c:v>7.4770000000000003E-2</c:v>
                </c:pt>
                <c:pt idx="89">
                  <c:v>7.4770000000000003E-2</c:v>
                </c:pt>
                <c:pt idx="90">
                  <c:v>7.3149999999999993E-2</c:v>
                </c:pt>
                <c:pt idx="91">
                  <c:v>7.3149999999999993E-2</c:v>
                </c:pt>
                <c:pt idx="92">
                  <c:v>7.3149999999999993E-2</c:v>
                </c:pt>
                <c:pt idx="93">
                  <c:v>7.3149999999999993E-2</c:v>
                </c:pt>
                <c:pt idx="94">
                  <c:v>7.3149999999999993E-2</c:v>
                </c:pt>
                <c:pt idx="95">
                  <c:v>7.3149999999999993E-2</c:v>
                </c:pt>
                <c:pt idx="96">
                  <c:v>7.3149999999999993E-2</c:v>
                </c:pt>
                <c:pt idx="97">
                  <c:v>7.3149999999999993E-2</c:v>
                </c:pt>
                <c:pt idx="98">
                  <c:v>7.3149999999999993E-2</c:v>
                </c:pt>
                <c:pt idx="99">
                  <c:v>7.3149999999999993E-2</c:v>
                </c:pt>
                <c:pt idx="100">
                  <c:v>7.3149999999999993E-2</c:v>
                </c:pt>
                <c:pt idx="101">
                  <c:v>7.3149999999999993E-2</c:v>
                </c:pt>
                <c:pt idx="102">
                  <c:v>7.2529999999999983E-2</c:v>
                </c:pt>
                <c:pt idx="103">
                  <c:v>7.2529999999999983E-2</c:v>
                </c:pt>
                <c:pt idx="104">
                  <c:v>7.2529999999999983E-2</c:v>
                </c:pt>
                <c:pt idx="105">
                  <c:v>7.2529999999999983E-2</c:v>
                </c:pt>
                <c:pt idx="106">
                  <c:v>7.2529999999999983E-2</c:v>
                </c:pt>
                <c:pt idx="107">
                  <c:v>7.2529999999999983E-2</c:v>
                </c:pt>
                <c:pt idx="108">
                  <c:v>7.2529999999999983E-2</c:v>
                </c:pt>
                <c:pt idx="109">
                  <c:v>7.2529999999999983E-2</c:v>
                </c:pt>
                <c:pt idx="110">
                  <c:v>7.2529999999999983E-2</c:v>
                </c:pt>
                <c:pt idx="111">
                  <c:v>7.2529999999999983E-2</c:v>
                </c:pt>
                <c:pt idx="112">
                  <c:v>7.2529999999999983E-2</c:v>
                </c:pt>
                <c:pt idx="113">
                  <c:v>7.2529999999999983E-2</c:v>
                </c:pt>
                <c:pt idx="114">
                  <c:v>7.1419999999999983E-2</c:v>
                </c:pt>
                <c:pt idx="115">
                  <c:v>7.1419999999999983E-2</c:v>
                </c:pt>
                <c:pt idx="116">
                  <c:v>7.1419999999999983E-2</c:v>
                </c:pt>
                <c:pt idx="117">
                  <c:v>7.1419999999999983E-2</c:v>
                </c:pt>
                <c:pt idx="118">
                  <c:v>7.1419999999999983E-2</c:v>
                </c:pt>
                <c:pt idx="119">
                  <c:v>7.1419999999999983E-2</c:v>
                </c:pt>
                <c:pt idx="120">
                  <c:v>7.1419999999999983E-2</c:v>
                </c:pt>
                <c:pt idx="121">
                  <c:v>7.1419999999999983E-2</c:v>
                </c:pt>
                <c:pt idx="122">
                  <c:v>7.1419999999999983E-2</c:v>
                </c:pt>
                <c:pt idx="123">
                  <c:v>7.1419999999999983E-2</c:v>
                </c:pt>
                <c:pt idx="124">
                  <c:v>7.1419999999999983E-2</c:v>
                </c:pt>
                <c:pt idx="125">
                  <c:v>7.1419999999999983E-2</c:v>
                </c:pt>
              </c:numCache>
            </c:numRef>
          </c:val>
          <c:extLst>
            <c:ext xmlns:c16="http://schemas.microsoft.com/office/drawing/2014/chart" uri="{C3380CC4-5D6E-409C-BE32-E72D297353CC}">
              <c16:uniqueId val="{00000000-3844-4288-9829-D2E0655416F1}"/>
            </c:ext>
          </c:extLst>
        </c:ser>
        <c:ser>
          <c:idx val="8"/>
          <c:order val="1"/>
          <c:tx>
            <c:strRef>
              <c:f>'Rate Case Res R1'!$B$65</c:f>
              <c:strCache>
                <c:ptCount val="1"/>
                <c:pt idx="0">
                  <c:v>Capped Surcharges</c:v>
                </c:pt>
              </c:strCache>
            </c:strRef>
          </c:tx>
          <c:spPr>
            <a:solidFill>
              <a:srgbClr val="FFE1FF"/>
            </a:solidFill>
            <a:ln w="38100" cap="flat">
              <a:noFill/>
              <a:round/>
            </a:ln>
            <a:effectLst/>
          </c:spPr>
          <c:invertIfNegative val="0"/>
          <c:cat>
            <c:numRef>
              <c:f>'Rate Case Res R1'!$C$5:$FW$5</c:f>
              <c:numCache>
                <c:formatCode>[$-409]mmm\-yy;@</c:formatCode>
                <c:ptCount val="12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numCache>
            </c:numRef>
          </c:cat>
          <c:val>
            <c:numRef>
              <c:f>'Rate Case Res R1'!$C$65:$FW$65</c:f>
              <c:numCache>
                <c:formatCode>"$"#,##0.00000</c:formatCode>
                <c:ptCount val="126"/>
                <c:pt idx="0">
                  <c:v>5.5370000000000003E-2</c:v>
                </c:pt>
                <c:pt idx="1">
                  <c:v>5.5370000000000003E-2</c:v>
                </c:pt>
                <c:pt idx="2">
                  <c:v>5.5370000000000003E-2</c:v>
                </c:pt>
                <c:pt idx="3">
                  <c:v>5.5370000000000003E-2</c:v>
                </c:pt>
                <c:pt idx="4">
                  <c:v>5.5370000000000003E-2</c:v>
                </c:pt>
                <c:pt idx="5">
                  <c:v>5.5370000000000003E-2</c:v>
                </c:pt>
                <c:pt idx="6">
                  <c:v>6.1370000000000001E-2</c:v>
                </c:pt>
                <c:pt idx="7">
                  <c:v>6.1370000000000001E-2</c:v>
                </c:pt>
                <c:pt idx="8">
                  <c:v>6.1370000000000001E-2</c:v>
                </c:pt>
                <c:pt idx="9">
                  <c:v>6.1370000000000001E-2</c:v>
                </c:pt>
                <c:pt idx="10">
                  <c:v>6.1370000000000001E-2</c:v>
                </c:pt>
                <c:pt idx="11">
                  <c:v>6.1370000000000001E-2</c:v>
                </c:pt>
                <c:pt idx="12">
                  <c:v>6.1370000000000001E-2</c:v>
                </c:pt>
                <c:pt idx="13">
                  <c:v>6.1370000000000001E-2</c:v>
                </c:pt>
                <c:pt idx="14">
                  <c:v>6.1370000000000001E-2</c:v>
                </c:pt>
                <c:pt idx="15">
                  <c:v>6.1370000000000001E-2</c:v>
                </c:pt>
                <c:pt idx="16">
                  <c:v>6.1370000000000001E-2</c:v>
                </c:pt>
                <c:pt idx="17">
                  <c:v>6.1370000000000001E-2</c:v>
                </c:pt>
                <c:pt idx="18">
                  <c:v>6.1370000000000001E-2</c:v>
                </c:pt>
                <c:pt idx="19">
                  <c:v>6.1370000000000001E-2</c:v>
                </c:pt>
                <c:pt idx="20">
                  <c:v>6.1370000000000001E-2</c:v>
                </c:pt>
                <c:pt idx="21">
                  <c:v>6.1370000000000001E-2</c:v>
                </c:pt>
                <c:pt idx="22">
                  <c:v>6.1370000000000001E-2</c:v>
                </c:pt>
                <c:pt idx="23">
                  <c:v>6.1370000000000001E-2</c:v>
                </c:pt>
                <c:pt idx="24">
                  <c:v>6.1370000000000001E-2</c:v>
                </c:pt>
                <c:pt idx="25">
                  <c:v>6.1370000000000001E-2</c:v>
                </c:pt>
                <c:pt idx="26">
                  <c:v>6.1370000000000001E-2</c:v>
                </c:pt>
                <c:pt idx="27">
                  <c:v>6.1370000000000001E-2</c:v>
                </c:pt>
                <c:pt idx="28">
                  <c:v>6.1370000000000001E-2</c:v>
                </c:pt>
                <c:pt idx="29">
                  <c:v>6.1370000000000001E-2</c:v>
                </c:pt>
                <c:pt idx="30">
                  <c:v>6.1370000000000001E-2</c:v>
                </c:pt>
                <c:pt idx="31">
                  <c:v>6.1370000000000001E-2</c:v>
                </c:pt>
                <c:pt idx="32">
                  <c:v>6.1370000000000001E-2</c:v>
                </c:pt>
                <c:pt idx="33">
                  <c:v>6.1370000000000001E-2</c:v>
                </c:pt>
                <c:pt idx="34" formatCode="&quot;$&quot;#,##0.00">
                  <c:v>6.1370000000000001E-2</c:v>
                </c:pt>
                <c:pt idx="35" formatCode="&quot;$&quot;#,##0.00">
                  <c:v>6.1370000000000001E-2</c:v>
                </c:pt>
                <c:pt idx="36" formatCode="&quot;$&quot;#,##0.00">
                  <c:v>6.1370000000000001E-2</c:v>
                </c:pt>
                <c:pt idx="37" formatCode="&quot;$&quot;#,##0.00">
                  <c:v>6.1370000000000001E-2</c:v>
                </c:pt>
                <c:pt idx="38" formatCode="&quot;$&quot;#,##0.00">
                  <c:v>6.1370000000000001E-2</c:v>
                </c:pt>
                <c:pt idx="39" formatCode="&quot;$&quot;#,##0.00">
                  <c:v>6.1370000000000001E-2</c:v>
                </c:pt>
                <c:pt idx="40" formatCode="&quot;$&quot;#,##0.00">
                  <c:v>6.1370000000000001E-2</c:v>
                </c:pt>
                <c:pt idx="41" formatCode="&quot;$&quot;#,##0.00">
                  <c:v>6.1370000000000001E-2</c:v>
                </c:pt>
                <c:pt idx="42" formatCode="&quot;$&quot;#,##0.00">
                  <c:v>6.1370000000000001E-2</c:v>
                </c:pt>
                <c:pt idx="43" formatCode="&quot;$&quot;#,##0.00">
                  <c:v>6.1370000000000001E-2</c:v>
                </c:pt>
                <c:pt idx="44" formatCode="&quot;$&quot;#,##0.00">
                  <c:v>6.1370000000000001E-2</c:v>
                </c:pt>
                <c:pt idx="45" formatCode="&quot;$&quot;#,##0.00">
                  <c:v>6.1370000000000001E-2</c:v>
                </c:pt>
                <c:pt idx="46" formatCode="&quot;$&quot;#,##0.00">
                  <c:v>6.1370000000000001E-2</c:v>
                </c:pt>
                <c:pt idx="47" formatCode="&quot;$&quot;#,##0.00">
                  <c:v>6.1370000000000001E-2</c:v>
                </c:pt>
                <c:pt idx="48" formatCode="&quot;$&quot;#,##0.00">
                  <c:v>6.1370000000000001E-2</c:v>
                </c:pt>
                <c:pt idx="49" formatCode="&quot;$&quot;#,##0.00">
                  <c:v>6.1370000000000001E-2</c:v>
                </c:pt>
                <c:pt idx="50" formatCode="&quot;$&quot;#,##0.00">
                  <c:v>6.1370000000000001E-2</c:v>
                </c:pt>
                <c:pt idx="51" formatCode="&quot;$&quot;#,##0.00">
                  <c:v>6.1370000000000001E-2</c:v>
                </c:pt>
                <c:pt idx="52" formatCode="&quot;$&quot;#,##0.00">
                  <c:v>6.1370000000000001E-2</c:v>
                </c:pt>
                <c:pt idx="53" formatCode="&quot;$&quot;#,##0.00">
                  <c:v>6.1370000000000001E-2</c:v>
                </c:pt>
                <c:pt idx="54" formatCode="&quot;$&quot;#,##0.00">
                  <c:v>6.1370000000000001E-2</c:v>
                </c:pt>
                <c:pt idx="55" formatCode="&quot;$&quot;#,##0.00">
                  <c:v>6.1370000000000001E-2</c:v>
                </c:pt>
                <c:pt idx="56" formatCode="&quot;$&quot;#,##0.00">
                  <c:v>6.1370000000000001E-2</c:v>
                </c:pt>
                <c:pt idx="57" formatCode="&quot;$&quot;#,##0.00">
                  <c:v>6.1370000000000001E-2</c:v>
                </c:pt>
                <c:pt idx="58" formatCode="&quot;$&quot;#,##0.00">
                  <c:v>6.1370000000000001E-2</c:v>
                </c:pt>
                <c:pt idx="59" formatCode="&quot;$&quot;#,##0.00">
                  <c:v>6.1370000000000001E-2</c:v>
                </c:pt>
                <c:pt idx="60" formatCode="&quot;$&quot;#,##0.00">
                  <c:v>6.1370000000000001E-2</c:v>
                </c:pt>
                <c:pt idx="61" formatCode="&quot;$&quot;#,##0.00">
                  <c:v>6.1370000000000001E-2</c:v>
                </c:pt>
                <c:pt idx="62" formatCode="&quot;$&quot;#,##0.00">
                  <c:v>6.1370000000000001E-2</c:v>
                </c:pt>
                <c:pt idx="63" formatCode="&quot;$&quot;#,##0.00">
                  <c:v>6.1370000000000001E-2</c:v>
                </c:pt>
                <c:pt idx="64" formatCode="&quot;$&quot;#,##0.00">
                  <c:v>6.1370000000000001E-2</c:v>
                </c:pt>
                <c:pt idx="65">
                  <c:v>6.1370000000000001E-2</c:v>
                </c:pt>
                <c:pt idx="66">
                  <c:v>6.1370000000000001E-2</c:v>
                </c:pt>
                <c:pt idx="67">
                  <c:v>6.1370000000000001E-2</c:v>
                </c:pt>
                <c:pt idx="68">
                  <c:v>6.1370000000000001E-2</c:v>
                </c:pt>
                <c:pt idx="69">
                  <c:v>6.1370000000000001E-2</c:v>
                </c:pt>
                <c:pt idx="70">
                  <c:v>6.1370000000000001E-2</c:v>
                </c:pt>
                <c:pt idx="71">
                  <c:v>6.1370000000000001E-2</c:v>
                </c:pt>
                <c:pt idx="72">
                  <c:v>6.1370000000000001E-2</c:v>
                </c:pt>
                <c:pt idx="73">
                  <c:v>6.1370000000000001E-2</c:v>
                </c:pt>
                <c:pt idx="74">
                  <c:v>6.1370000000000001E-2</c:v>
                </c:pt>
                <c:pt idx="75">
                  <c:v>6.1370000000000001E-2</c:v>
                </c:pt>
                <c:pt idx="76">
                  <c:v>6.1370000000000001E-2</c:v>
                </c:pt>
                <c:pt idx="77">
                  <c:v>6.1370000000000001E-2</c:v>
                </c:pt>
                <c:pt idx="78">
                  <c:v>6.1370000000000001E-2</c:v>
                </c:pt>
                <c:pt idx="79">
                  <c:v>6.1370000000000001E-2</c:v>
                </c:pt>
                <c:pt idx="80">
                  <c:v>6.1370000000000001E-2</c:v>
                </c:pt>
                <c:pt idx="81">
                  <c:v>6.1370000000000001E-2</c:v>
                </c:pt>
                <c:pt idx="82">
                  <c:v>6.1370000000000001E-2</c:v>
                </c:pt>
                <c:pt idx="83">
                  <c:v>6.1370000000000001E-2</c:v>
                </c:pt>
                <c:pt idx="84">
                  <c:v>6.1370000000000001E-2</c:v>
                </c:pt>
                <c:pt idx="85">
                  <c:v>6.1370000000000001E-2</c:v>
                </c:pt>
                <c:pt idx="86">
                  <c:v>6.1370000000000001E-2</c:v>
                </c:pt>
                <c:pt idx="87">
                  <c:v>6.1370000000000001E-2</c:v>
                </c:pt>
                <c:pt idx="88">
                  <c:v>6.1370000000000001E-2</c:v>
                </c:pt>
                <c:pt idx="89">
                  <c:v>6.1370000000000001E-2</c:v>
                </c:pt>
                <c:pt idx="90">
                  <c:v>6.1370000000000001E-2</c:v>
                </c:pt>
                <c:pt idx="91">
                  <c:v>6.1370000000000001E-2</c:v>
                </c:pt>
                <c:pt idx="92">
                  <c:v>6.1370000000000001E-2</c:v>
                </c:pt>
                <c:pt idx="93">
                  <c:v>6.1370000000000001E-2</c:v>
                </c:pt>
                <c:pt idx="94">
                  <c:v>6.1370000000000001E-2</c:v>
                </c:pt>
                <c:pt idx="95">
                  <c:v>6.1370000000000001E-2</c:v>
                </c:pt>
                <c:pt idx="96">
                  <c:v>6.1370000000000001E-2</c:v>
                </c:pt>
                <c:pt idx="97">
                  <c:v>6.1370000000000001E-2</c:v>
                </c:pt>
                <c:pt idx="98">
                  <c:v>6.1370000000000001E-2</c:v>
                </c:pt>
                <c:pt idx="99">
                  <c:v>6.1370000000000001E-2</c:v>
                </c:pt>
                <c:pt idx="100">
                  <c:v>6.1370000000000001E-2</c:v>
                </c:pt>
                <c:pt idx="101">
                  <c:v>6.1370000000000001E-2</c:v>
                </c:pt>
                <c:pt idx="102">
                  <c:v>6.1370000000000001E-2</c:v>
                </c:pt>
                <c:pt idx="103">
                  <c:v>6.1370000000000001E-2</c:v>
                </c:pt>
                <c:pt idx="104">
                  <c:v>6.1370000000000001E-2</c:v>
                </c:pt>
                <c:pt idx="105">
                  <c:v>6.1370000000000001E-2</c:v>
                </c:pt>
                <c:pt idx="106">
                  <c:v>6.1370000000000001E-2</c:v>
                </c:pt>
                <c:pt idx="107">
                  <c:v>6.1370000000000001E-2</c:v>
                </c:pt>
                <c:pt idx="108">
                  <c:v>6.1370000000000001E-2</c:v>
                </c:pt>
                <c:pt idx="109">
                  <c:v>6.1370000000000001E-2</c:v>
                </c:pt>
                <c:pt idx="110">
                  <c:v>6.1370000000000001E-2</c:v>
                </c:pt>
                <c:pt idx="111">
                  <c:v>6.1370000000000001E-2</c:v>
                </c:pt>
                <c:pt idx="112">
                  <c:v>6.1370000000000001E-2</c:v>
                </c:pt>
                <c:pt idx="113">
                  <c:v>6.1370000000000001E-2</c:v>
                </c:pt>
                <c:pt idx="114">
                  <c:v>6.1370000000000001E-2</c:v>
                </c:pt>
                <c:pt idx="115">
                  <c:v>6.1370000000000001E-2</c:v>
                </c:pt>
                <c:pt idx="116">
                  <c:v>6.1370000000000001E-2</c:v>
                </c:pt>
                <c:pt idx="117">
                  <c:v>6.1370000000000001E-2</c:v>
                </c:pt>
                <c:pt idx="118">
                  <c:v>6.1370000000000001E-2</c:v>
                </c:pt>
                <c:pt idx="119">
                  <c:v>6.1370000000000001E-2</c:v>
                </c:pt>
                <c:pt idx="120">
                  <c:v>6.1370000000000001E-2</c:v>
                </c:pt>
                <c:pt idx="121">
                  <c:v>6.1370000000000001E-2</c:v>
                </c:pt>
                <c:pt idx="122">
                  <c:v>6.1370000000000001E-2</c:v>
                </c:pt>
                <c:pt idx="123">
                  <c:v>6.1370000000000001E-2</c:v>
                </c:pt>
                <c:pt idx="124">
                  <c:v>6.1370000000000001E-2</c:v>
                </c:pt>
                <c:pt idx="125">
                  <c:v>6.1370000000000001E-2</c:v>
                </c:pt>
              </c:numCache>
            </c:numRef>
          </c:val>
          <c:extLst>
            <c:ext xmlns:c16="http://schemas.microsoft.com/office/drawing/2014/chart" uri="{C3380CC4-5D6E-409C-BE32-E72D297353CC}">
              <c16:uniqueId val="{00000001-3844-4288-9829-D2E0655416F1}"/>
            </c:ext>
          </c:extLst>
        </c:ser>
        <c:ser>
          <c:idx val="1"/>
          <c:order val="2"/>
          <c:tx>
            <c:strRef>
              <c:f>'Rate Case Res R1'!$B$64</c:f>
              <c:strCache>
                <c:ptCount val="1"/>
                <c:pt idx="0">
                  <c:v>Quarterly Adjustments</c:v>
                </c:pt>
              </c:strCache>
            </c:strRef>
          </c:tx>
          <c:spPr>
            <a:solidFill>
              <a:srgbClr val="9F9F9F"/>
            </a:solidFill>
            <a:ln w="38100">
              <a:noFill/>
              <a:prstDash val="solid"/>
            </a:ln>
          </c:spPr>
          <c:invertIfNegative val="0"/>
          <c:cat>
            <c:numRef>
              <c:f>'Rate Case Res R1'!$C$5:$FW$5</c:f>
              <c:numCache>
                <c:formatCode>[$-409]mmm\-yy;@</c:formatCode>
                <c:ptCount val="12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numCache>
            </c:numRef>
          </c:cat>
          <c:val>
            <c:numRef>
              <c:f>'Rate Case Res R1'!$C$64:$FW$64</c:f>
              <c:numCache>
                <c:formatCode>"$"#,##0.00000</c:formatCode>
                <c:ptCount val="1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4" formatCode="&quot;$&quot;#,##0.00">
                  <c:v>2.0200000000000001E-3</c:v>
                </c:pt>
                <c:pt idx="35" formatCode="&quot;$&quot;#,##0.00">
                  <c:v>2.0200000000000001E-3</c:v>
                </c:pt>
                <c:pt idx="36" formatCode="&quot;$&quot;#,##0.00">
                  <c:v>2.4400000000000003E-3</c:v>
                </c:pt>
                <c:pt idx="37" formatCode="&quot;$&quot;#,##0.00">
                  <c:v>2.4400000000000003E-3</c:v>
                </c:pt>
                <c:pt idx="38" formatCode="&quot;$&quot;#,##0.00">
                  <c:v>2.4400000000000003E-3</c:v>
                </c:pt>
                <c:pt idx="39" formatCode="&quot;$&quot;#,##0.00">
                  <c:v>2.9100000000000003E-3</c:v>
                </c:pt>
                <c:pt idx="40" formatCode="&quot;$&quot;#,##0.00">
                  <c:v>2.9100000000000003E-3</c:v>
                </c:pt>
                <c:pt idx="41" formatCode="&quot;$&quot;#,##0.00">
                  <c:v>2.9100000000000003E-3</c:v>
                </c:pt>
                <c:pt idx="42" formatCode="&quot;$&quot;#,##0.00">
                  <c:v>6.2199999999999998E-3</c:v>
                </c:pt>
                <c:pt idx="43" formatCode="&quot;$&quot;#,##0.00">
                  <c:v>6.2199999999999998E-3</c:v>
                </c:pt>
                <c:pt idx="44" formatCode="&quot;$&quot;#,##0.00">
                  <c:v>6.2199999999999998E-3</c:v>
                </c:pt>
                <c:pt idx="45" formatCode="&quot;$&quot;#,##0.00">
                  <c:v>7.0799999999999995E-3</c:v>
                </c:pt>
                <c:pt idx="46" formatCode="&quot;$&quot;#,##0.00">
                  <c:v>7.0799999999999995E-3</c:v>
                </c:pt>
                <c:pt idx="47" formatCode="&quot;$&quot;#,##0.00">
                  <c:v>7.0799999999999995E-3</c:v>
                </c:pt>
                <c:pt idx="48" formatCode="&quot;$&quot;#,##0.00">
                  <c:v>6.660000000000001E-3</c:v>
                </c:pt>
                <c:pt idx="49" formatCode="&quot;$&quot;#,##0.00">
                  <c:v>6.660000000000001E-3</c:v>
                </c:pt>
                <c:pt idx="50" formatCode="&quot;$&quot;#,##0.00">
                  <c:v>6.660000000000001E-3</c:v>
                </c:pt>
                <c:pt idx="51" formatCode="&quot;$&quot;#,##0.00">
                  <c:v>7.3200000000000001E-3</c:v>
                </c:pt>
                <c:pt idx="52" formatCode="&quot;$&quot;#,##0.00">
                  <c:v>7.3200000000000001E-3</c:v>
                </c:pt>
                <c:pt idx="53" formatCode="&quot;$&quot;#,##0.00">
                  <c:v>7.3200000000000001E-3</c:v>
                </c:pt>
                <c:pt idx="54" formatCode="&quot;$&quot;#,##0.00">
                  <c:v>1.3219999999999999E-2</c:v>
                </c:pt>
                <c:pt idx="55" formatCode="&quot;$&quot;#,##0.00">
                  <c:v>1.3219999999999999E-2</c:v>
                </c:pt>
                <c:pt idx="56" formatCode="&quot;$&quot;#,##0.00">
                  <c:v>1.3219999999999999E-2</c:v>
                </c:pt>
                <c:pt idx="57" formatCode="&quot;$&quot;#,##0.00">
                  <c:v>1.6820000000000002E-2</c:v>
                </c:pt>
                <c:pt idx="58" formatCode="&quot;$&quot;#,##0.00">
                  <c:v>1.6820000000000002E-2</c:v>
                </c:pt>
                <c:pt idx="59" formatCode="&quot;$&quot;#,##0.00">
                  <c:v>1.6820000000000002E-2</c:v>
                </c:pt>
                <c:pt idx="60" formatCode="&quot;$&quot;#,##0.00">
                  <c:v>1.324E-2</c:v>
                </c:pt>
                <c:pt idx="61" formatCode="&quot;$&quot;#,##0.00">
                  <c:v>1.324E-2</c:v>
                </c:pt>
                <c:pt idx="62" formatCode="&quot;$&quot;#,##0.00">
                  <c:v>1.324E-2</c:v>
                </c:pt>
                <c:pt idx="63" formatCode="&quot;$&quot;#,##0.00">
                  <c:v>1.41E-2</c:v>
                </c:pt>
                <c:pt idx="64" formatCode="&quot;$&quot;#,##0.00">
                  <c:v>1.41E-2</c:v>
                </c:pt>
                <c:pt idx="65">
                  <c:v>1.41E-2</c:v>
                </c:pt>
                <c:pt idx="66">
                  <c:v>1.363E-2</c:v>
                </c:pt>
                <c:pt idx="67">
                  <c:v>1.363E-2</c:v>
                </c:pt>
                <c:pt idx="68">
                  <c:v>1.363E-2</c:v>
                </c:pt>
                <c:pt idx="69">
                  <c:v>1.5439999999999999E-2</c:v>
                </c:pt>
                <c:pt idx="70">
                  <c:v>1.5439999999999999E-2</c:v>
                </c:pt>
                <c:pt idx="71">
                  <c:v>1.5439999999999999E-2</c:v>
                </c:pt>
                <c:pt idx="72">
                  <c:v>1.0199999999999999E-2</c:v>
                </c:pt>
                <c:pt idx="73">
                  <c:v>1.0199999999999999E-2</c:v>
                </c:pt>
                <c:pt idx="74">
                  <c:v>1.0199999999999999E-2</c:v>
                </c:pt>
                <c:pt idx="75">
                  <c:v>6.0177146563369296E-3</c:v>
                </c:pt>
                <c:pt idx="76">
                  <c:v>6.0177146563369296E-3</c:v>
                </c:pt>
                <c:pt idx="77">
                  <c:v>6.0177146563369296E-3</c:v>
                </c:pt>
                <c:pt idx="78">
                  <c:v>1.1503902433217091E-2</c:v>
                </c:pt>
                <c:pt idx="79">
                  <c:v>1.1503902433217091E-2</c:v>
                </c:pt>
                <c:pt idx="80">
                  <c:v>1.1503902433217091E-2</c:v>
                </c:pt>
                <c:pt idx="81">
                  <c:v>1.3254054896888887E-2</c:v>
                </c:pt>
                <c:pt idx="82">
                  <c:v>1.3254054896888887E-2</c:v>
                </c:pt>
                <c:pt idx="83">
                  <c:v>1.3254054896888887E-2</c:v>
                </c:pt>
                <c:pt idx="84">
                  <c:v>1.5712221703176116E-2</c:v>
                </c:pt>
                <c:pt idx="85">
                  <c:v>1.5712221703176116E-2</c:v>
                </c:pt>
                <c:pt idx="86">
                  <c:v>1.5712221703176116E-2</c:v>
                </c:pt>
                <c:pt idx="87">
                  <c:v>1.6922594071192197E-2</c:v>
                </c:pt>
                <c:pt idx="88">
                  <c:v>1.6922594071192197E-2</c:v>
                </c:pt>
                <c:pt idx="89">
                  <c:v>1.6922594071192194E-2</c:v>
                </c:pt>
                <c:pt idx="90">
                  <c:v>2.0642083955106305E-2</c:v>
                </c:pt>
                <c:pt idx="91">
                  <c:v>2.0642083955106305E-2</c:v>
                </c:pt>
                <c:pt idx="92">
                  <c:v>2.0642083955106305E-2</c:v>
                </c:pt>
                <c:pt idx="93">
                  <c:v>2.1423404950482117E-2</c:v>
                </c:pt>
                <c:pt idx="94">
                  <c:v>2.1423404950482117E-2</c:v>
                </c:pt>
                <c:pt idx="95">
                  <c:v>2.1423404950482117E-2</c:v>
                </c:pt>
                <c:pt idx="96">
                  <c:v>1.8070879836894867E-2</c:v>
                </c:pt>
                <c:pt idx="97">
                  <c:v>1.8070879836894867E-2</c:v>
                </c:pt>
                <c:pt idx="98">
                  <c:v>1.8070879836894867E-2</c:v>
                </c:pt>
                <c:pt idx="99">
                  <c:v>1.8910559150642138E-2</c:v>
                </c:pt>
                <c:pt idx="100">
                  <c:v>1.8910559150642138E-2</c:v>
                </c:pt>
                <c:pt idx="101">
                  <c:v>1.8910559150642138E-2</c:v>
                </c:pt>
                <c:pt idx="102">
                  <c:v>2.0996362721040961E-2</c:v>
                </c:pt>
                <c:pt idx="103">
                  <c:v>2.0996362721040961E-2</c:v>
                </c:pt>
                <c:pt idx="104">
                  <c:v>2.0996362721040961E-2</c:v>
                </c:pt>
                <c:pt idx="105">
                  <c:v>2.1562833782831331E-2</c:v>
                </c:pt>
                <c:pt idx="106">
                  <c:v>2.1562833782831331E-2</c:v>
                </c:pt>
                <c:pt idx="107">
                  <c:v>2.1562833782831331E-2</c:v>
                </c:pt>
                <c:pt idx="108">
                  <c:v>1.9439620146963422E-2</c:v>
                </c:pt>
                <c:pt idx="109">
                  <c:v>1.9439620146963422E-2</c:v>
                </c:pt>
                <c:pt idx="110">
                  <c:v>1.9439620146963422E-2</c:v>
                </c:pt>
                <c:pt idx="111">
                  <c:v>2.0503391059279279E-2</c:v>
                </c:pt>
                <c:pt idx="112">
                  <c:v>2.0503391059279279E-2</c:v>
                </c:pt>
                <c:pt idx="113">
                  <c:v>2.0503391059279279E-2</c:v>
                </c:pt>
                <c:pt idx="114">
                  <c:v>2.3671083873673414E-2</c:v>
                </c:pt>
                <c:pt idx="115">
                  <c:v>2.3671083873673414E-2</c:v>
                </c:pt>
                <c:pt idx="116">
                  <c:v>2.3671083873673414E-2</c:v>
                </c:pt>
                <c:pt idx="117">
                  <c:v>2.3864851950471392E-2</c:v>
                </c:pt>
                <c:pt idx="118">
                  <c:v>2.3864851950471392E-2</c:v>
                </c:pt>
                <c:pt idx="119">
                  <c:v>2.3864851950471392E-2</c:v>
                </c:pt>
                <c:pt idx="120">
                  <c:v>2.3390900875198871E-2</c:v>
                </c:pt>
                <c:pt idx="121">
                  <c:v>2.3390900875198871E-2</c:v>
                </c:pt>
                <c:pt idx="122">
                  <c:v>2.3390900875198871E-2</c:v>
                </c:pt>
                <c:pt idx="123">
                  <c:v>2.433720182043303E-2</c:v>
                </c:pt>
                <c:pt idx="124">
                  <c:v>2.433720182043303E-2</c:v>
                </c:pt>
                <c:pt idx="125">
                  <c:v>2.433720182043303E-2</c:v>
                </c:pt>
              </c:numCache>
            </c:numRef>
          </c:val>
          <c:extLst>
            <c:ext xmlns:c16="http://schemas.microsoft.com/office/drawing/2014/chart" uri="{C3380CC4-5D6E-409C-BE32-E72D297353CC}">
              <c16:uniqueId val="{00000002-3844-4288-9829-D2E0655416F1}"/>
            </c:ext>
          </c:extLst>
        </c:ser>
        <c:ser>
          <c:idx val="3"/>
          <c:order val="3"/>
          <c:tx>
            <c:strRef>
              <c:f>'Rate Case Res R1'!$B$62</c:f>
              <c:strCache>
                <c:ptCount val="1"/>
                <c:pt idx="0">
                  <c:v>Tier 2 Billing Rate</c:v>
                </c:pt>
              </c:strCache>
            </c:strRef>
          </c:tx>
          <c:spPr>
            <a:solidFill>
              <a:srgbClr val="FFCA7D"/>
            </a:solidFill>
            <a:ln w="25400" cap="sq">
              <a:noFill/>
              <a:prstDash val="solid"/>
              <a:round/>
            </a:ln>
          </c:spPr>
          <c:invertIfNegative val="0"/>
          <c:cat>
            <c:numRef>
              <c:f>'Rate Case Res R1'!$C$5:$FW$5</c:f>
              <c:numCache>
                <c:formatCode>[$-409]mmm\-yy;@</c:formatCode>
                <c:ptCount val="12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numCache>
            </c:numRef>
          </c:cat>
          <c:val>
            <c:numRef>
              <c:f>'Rate Case Res R1'!$C$62:$FW$62</c:f>
              <c:numCache>
                <c:formatCode>"$"#,##0.00000</c:formatCode>
                <c:ptCount val="126"/>
                <c:pt idx="0">
                  <c:v>0</c:v>
                </c:pt>
                <c:pt idx="1">
                  <c:v>0</c:v>
                </c:pt>
                <c:pt idx="2">
                  <c:v>0</c:v>
                </c:pt>
                <c:pt idx="3">
                  <c:v>0</c:v>
                </c:pt>
                <c:pt idx="4">
                  <c:v>0</c:v>
                </c:pt>
                <c:pt idx="5">
                  <c:v>1.4999999999999986E-2</c:v>
                </c:pt>
                <c:pt idx="6">
                  <c:v>1.5000000000000013E-2</c:v>
                </c:pt>
                <c:pt idx="7">
                  <c:v>1.5000000000000013E-2</c:v>
                </c:pt>
                <c:pt idx="8">
                  <c:v>1.5000000000000013E-2</c:v>
                </c:pt>
                <c:pt idx="9">
                  <c:v>0</c:v>
                </c:pt>
                <c:pt idx="10">
                  <c:v>0</c:v>
                </c:pt>
                <c:pt idx="11">
                  <c:v>0</c:v>
                </c:pt>
                <c:pt idx="12">
                  <c:v>0</c:v>
                </c:pt>
                <c:pt idx="13">
                  <c:v>0</c:v>
                </c:pt>
                <c:pt idx="14">
                  <c:v>0</c:v>
                </c:pt>
                <c:pt idx="15">
                  <c:v>0</c:v>
                </c:pt>
                <c:pt idx="16">
                  <c:v>0</c:v>
                </c:pt>
                <c:pt idx="17">
                  <c:v>1.5000000000000013E-2</c:v>
                </c:pt>
                <c:pt idx="18">
                  <c:v>1.5000000000000013E-2</c:v>
                </c:pt>
                <c:pt idx="19">
                  <c:v>1.5000000000000013E-2</c:v>
                </c:pt>
                <c:pt idx="20">
                  <c:v>1.5000000000000013E-2</c:v>
                </c:pt>
                <c:pt idx="21">
                  <c:v>0</c:v>
                </c:pt>
                <c:pt idx="22">
                  <c:v>0</c:v>
                </c:pt>
                <c:pt idx="23">
                  <c:v>0</c:v>
                </c:pt>
                <c:pt idx="24">
                  <c:v>0</c:v>
                </c:pt>
                <c:pt idx="25">
                  <c:v>0</c:v>
                </c:pt>
                <c:pt idx="26">
                  <c:v>0</c:v>
                </c:pt>
                <c:pt idx="27">
                  <c:v>0</c:v>
                </c:pt>
                <c:pt idx="28">
                  <c:v>0</c:v>
                </c:pt>
                <c:pt idx="29">
                  <c:v>1.5000000000000013E-2</c:v>
                </c:pt>
                <c:pt idx="30">
                  <c:v>1.5000000000000013E-2</c:v>
                </c:pt>
                <c:pt idx="31">
                  <c:v>1.5000000000000013E-2</c:v>
                </c:pt>
                <c:pt idx="32">
                  <c:v>1.5000000000000013E-2</c:v>
                </c:pt>
                <c:pt idx="33">
                  <c:v>1.5000000000000013E-2</c:v>
                </c:pt>
                <c:pt idx="34" formatCode="&quot;$&quot;#,##0.00">
                  <c:v>1.5899999999999997E-2</c:v>
                </c:pt>
                <c:pt idx="35" formatCode="&quot;$&quot;#,##0.00">
                  <c:v>1.5899999999999997E-2</c:v>
                </c:pt>
                <c:pt idx="36" formatCode="&quot;$&quot;#,##0.00">
                  <c:v>1.5899999999999997E-2</c:v>
                </c:pt>
                <c:pt idx="37" formatCode="&quot;$&quot;#,##0.00">
                  <c:v>1.5899999999999997E-2</c:v>
                </c:pt>
                <c:pt idx="38" formatCode="&quot;$&quot;#,##0.00">
                  <c:v>1.5899999999999997E-2</c:v>
                </c:pt>
                <c:pt idx="39" formatCode="&quot;$&quot;#,##0.00">
                  <c:v>1.5899999999999997E-2</c:v>
                </c:pt>
                <c:pt idx="40" formatCode="&quot;$&quot;#,##0.00">
                  <c:v>1.5899999999999997E-2</c:v>
                </c:pt>
                <c:pt idx="41" formatCode="&quot;$&quot;#,##0.00">
                  <c:v>1.5899999999999997E-2</c:v>
                </c:pt>
                <c:pt idx="42" formatCode="&quot;$&quot;#,##0.00">
                  <c:v>2.7999999999999997E-2</c:v>
                </c:pt>
                <c:pt idx="43" formatCode="&quot;$&quot;#,##0.00">
                  <c:v>2.7999999999999997E-2</c:v>
                </c:pt>
                <c:pt idx="44" formatCode="&quot;$&quot;#,##0.00">
                  <c:v>2.7999999999999997E-2</c:v>
                </c:pt>
                <c:pt idx="45" formatCode="&quot;$&quot;#,##0.00">
                  <c:v>2.7999999999999997E-2</c:v>
                </c:pt>
                <c:pt idx="46" formatCode="&quot;$&quot;#,##0.00">
                  <c:v>2.7999999999999997E-2</c:v>
                </c:pt>
                <c:pt idx="47" formatCode="&quot;$&quot;#,##0.00">
                  <c:v>2.7999999999999997E-2</c:v>
                </c:pt>
                <c:pt idx="48" formatCode="&quot;$&quot;#,##0.00">
                  <c:v>2.7999999999999997E-2</c:v>
                </c:pt>
                <c:pt idx="49" formatCode="&quot;$&quot;#,##0.00">
                  <c:v>2.7999999999999997E-2</c:v>
                </c:pt>
                <c:pt idx="50" formatCode="&quot;$&quot;#,##0.00">
                  <c:v>2.7999999999999997E-2</c:v>
                </c:pt>
                <c:pt idx="51" formatCode="&quot;$&quot;#,##0.00">
                  <c:v>2.7999999999999997E-2</c:v>
                </c:pt>
                <c:pt idx="52" formatCode="&quot;$&quot;#,##0.00">
                  <c:v>2.7999999999999997E-2</c:v>
                </c:pt>
                <c:pt idx="53" formatCode="&quot;$&quot;#,##0.00">
                  <c:v>2.7999999999999997E-2</c:v>
                </c:pt>
                <c:pt idx="54" formatCode="&quot;$&quot;#,##0.00">
                  <c:v>2.8000000000000025E-2</c:v>
                </c:pt>
                <c:pt idx="55" formatCode="&quot;$&quot;#,##0.00">
                  <c:v>2.8000000000000025E-2</c:v>
                </c:pt>
                <c:pt idx="56" formatCode="&quot;$&quot;#,##0.00">
                  <c:v>2.8000000000000025E-2</c:v>
                </c:pt>
                <c:pt idx="57" formatCode="&quot;$&quot;#,##0.00">
                  <c:v>2.7999999999999997E-2</c:v>
                </c:pt>
                <c:pt idx="58" formatCode="&quot;$&quot;#,##0.00">
                  <c:v>2.7999999999999997E-2</c:v>
                </c:pt>
                <c:pt idx="59" formatCode="&quot;$&quot;#,##0.00">
                  <c:v>2.7999999999999997E-2</c:v>
                </c:pt>
                <c:pt idx="60" formatCode="&quot;$&quot;#,##0.00">
                  <c:v>2.7999999999999997E-2</c:v>
                </c:pt>
                <c:pt idx="61" formatCode="&quot;$&quot;#,##0.00">
                  <c:v>2.7999999999999997E-2</c:v>
                </c:pt>
                <c:pt idx="62" formatCode="&quot;$&quot;#,##0.00">
                  <c:v>2.7999999999999997E-2</c:v>
                </c:pt>
                <c:pt idx="63" formatCode="&quot;$&quot;#,##0.00">
                  <c:v>2.7999999999999997E-2</c:v>
                </c:pt>
                <c:pt idx="64" formatCode="&quot;$&quot;#,##0.00">
                  <c:v>2.7999999999999997E-2</c:v>
                </c:pt>
                <c:pt idx="65">
                  <c:v>2.7999999999999997E-2</c:v>
                </c:pt>
                <c:pt idx="66">
                  <c:v>2.7999999999999997E-2</c:v>
                </c:pt>
                <c:pt idx="67">
                  <c:v>2.7999999999999997E-2</c:v>
                </c:pt>
                <c:pt idx="68">
                  <c:v>2.7999999999999997E-2</c:v>
                </c:pt>
                <c:pt idx="69">
                  <c:v>2.8000000000000025E-2</c:v>
                </c:pt>
                <c:pt idx="70">
                  <c:v>2.8000000000000025E-2</c:v>
                </c:pt>
                <c:pt idx="71">
                  <c:v>2.8000000000000025E-2</c:v>
                </c:pt>
                <c:pt idx="72">
                  <c:v>2.7999999999999997E-2</c:v>
                </c:pt>
                <c:pt idx="73">
                  <c:v>2.7999999999999997E-2</c:v>
                </c:pt>
                <c:pt idx="74">
                  <c:v>2.7999999999999997E-2</c:v>
                </c:pt>
                <c:pt idx="75">
                  <c:v>3.2179999999999986E-2</c:v>
                </c:pt>
                <c:pt idx="76">
                  <c:v>3.2179999999999986E-2</c:v>
                </c:pt>
                <c:pt idx="77">
                  <c:v>3.2179999999999986E-2</c:v>
                </c:pt>
                <c:pt idx="78">
                  <c:v>3.5289999999999988E-2</c:v>
                </c:pt>
                <c:pt idx="79">
                  <c:v>3.5289999999999988E-2</c:v>
                </c:pt>
                <c:pt idx="80">
                  <c:v>3.5289999999999988E-2</c:v>
                </c:pt>
                <c:pt idx="81">
                  <c:v>3.5289999999999988E-2</c:v>
                </c:pt>
                <c:pt idx="82">
                  <c:v>3.5289999999999988E-2</c:v>
                </c:pt>
                <c:pt idx="83">
                  <c:v>3.5289999999999988E-2</c:v>
                </c:pt>
                <c:pt idx="84">
                  <c:v>3.5290000000000016E-2</c:v>
                </c:pt>
                <c:pt idx="85">
                  <c:v>3.5290000000000016E-2</c:v>
                </c:pt>
                <c:pt idx="86">
                  <c:v>3.5290000000000016E-2</c:v>
                </c:pt>
                <c:pt idx="87">
                  <c:v>3.5289999999999988E-2</c:v>
                </c:pt>
                <c:pt idx="88">
                  <c:v>3.5289999999999988E-2</c:v>
                </c:pt>
                <c:pt idx="89">
                  <c:v>3.5290000000000016E-2</c:v>
                </c:pt>
                <c:pt idx="90">
                  <c:v>4.028000000000001E-2</c:v>
                </c:pt>
                <c:pt idx="91">
                  <c:v>4.028000000000001E-2</c:v>
                </c:pt>
                <c:pt idx="92">
                  <c:v>4.028000000000001E-2</c:v>
                </c:pt>
                <c:pt idx="93">
                  <c:v>4.028000000000001E-2</c:v>
                </c:pt>
                <c:pt idx="94">
                  <c:v>4.028000000000001E-2</c:v>
                </c:pt>
                <c:pt idx="95">
                  <c:v>4.028000000000001E-2</c:v>
                </c:pt>
                <c:pt idx="96">
                  <c:v>4.028000000000001E-2</c:v>
                </c:pt>
                <c:pt idx="97">
                  <c:v>4.028000000000001E-2</c:v>
                </c:pt>
                <c:pt idx="98">
                  <c:v>4.028000000000001E-2</c:v>
                </c:pt>
                <c:pt idx="99">
                  <c:v>4.028000000000001E-2</c:v>
                </c:pt>
                <c:pt idx="100">
                  <c:v>4.028000000000001E-2</c:v>
                </c:pt>
                <c:pt idx="101">
                  <c:v>4.028000000000001E-2</c:v>
                </c:pt>
                <c:pt idx="102">
                  <c:v>4.8330000000000012E-2</c:v>
                </c:pt>
                <c:pt idx="103">
                  <c:v>4.8330000000000012E-2</c:v>
                </c:pt>
                <c:pt idx="104">
                  <c:v>4.8330000000000012E-2</c:v>
                </c:pt>
                <c:pt idx="105">
                  <c:v>4.8330000000000012E-2</c:v>
                </c:pt>
                <c:pt idx="106">
                  <c:v>4.8330000000000012E-2</c:v>
                </c:pt>
                <c:pt idx="107">
                  <c:v>4.8330000000000012E-2</c:v>
                </c:pt>
                <c:pt idx="108">
                  <c:v>4.833000000000004E-2</c:v>
                </c:pt>
                <c:pt idx="109">
                  <c:v>4.833000000000004E-2</c:v>
                </c:pt>
                <c:pt idx="110">
                  <c:v>4.833000000000004E-2</c:v>
                </c:pt>
                <c:pt idx="111">
                  <c:v>4.8330000000000012E-2</c:v>
                </c:pt>
                <c:pt idx="112">
                  <c:v>4.8330000000000012E-2</c:v>
                </c:pt>
                <c:pt idx="113">
                  <c:v>4.8330000000000012E-2</c:v>
                </c:pt>
                <c:pt idx="114">
                  <c:v>5.8590000000000031E-2</c:v>
                </c:pt>
                <c:pt idx="115">
                  <c:v>5.8590000000000031E-2</c:v>
                </c:pt>
                <c:pt idx="116">
                  <c:v>5.8590000000000031E-2</c:v>
                </c:pt>
                <c:pt idx="117">
                  <c:v>5.8590000000000031E-2</c:v>
                </c:pt>
                <c:pt idx="118">
                  <c:v>5.8590000000000031E-2</c:v>
                </c:pt>
                <c:pt idx="119">
                  <c:v>5.8590000000000031E-2</c:v>
                </c:pt>
                <c:pt idx="120">
                  <c:v>5.8590000000000031E-2</c:v>
                </c:pt>
                <c:pt idx="121">
                  <c:v>5.8590000000000031E-2</c:v>
                </c:pt>
                <c:pt idx="122">
                  <c:v>5.8590000000000031E-2</c:v>
                </c:pt>
                <c:pt idx="123">
                  <c:v>5.8590000000000031E-2</c:v>
                </c:pt>
                <c:pt idx="124">
                  <c:v>5.8590000000000031E-2</c:v>
                </c:pt>
                <c:pt idx="125">
                  <c:v>5.8590000000000031E-2</c:v>
                </c:pt>
              </c:numCache>
            </c:numRef>
          </c:val>
          <c:extLst>
            <c:ext xmlns:c16="http://schemas.microsoft.com/office/drawing/2014/chart" uri="{C3380CC4-5D6E-409C-BE32-E72D297353CC}">
              <c16:uniqueId val="{00000003-3844-4288-9829-D2E0655416F1}"/>
            </c:ext>
          </c:extLst>
        </c:ser>
        <c:ser>
          <c:idx val="4"/>
          <c:order val="4"/>
          <c:tx>
            <c:strRef>
              <c:f>'Rate Case Res R1'!$B$61</c:f>
              <c:strCache>
                <c:ptCount val="1"/>
                <c:pt idx="0">
                  <c:v>Tier 3 Billing Rate</c:v>
                </c:pt>
              </c:strCache>
            </c:strRef>
          </c:tx>
          <c:spPr>
            <a:solidFill>
              <a:srgbClr val="66FF33"/>
            </a:solidFill>
            <a:ln w="22225">
              <a:solidFill>
                <a:srgbClr val="66FF33"/>
              </a:solidFill>
              <a:prstDash val="solid"/>
            </a:ln>
          </c:spPr>
          <c:invertIfNegative val="0"/>
          <c:cat>
            <c:numRef>
              <c:f>'Rate Case Res R1'!$C$5:$FW$5</c:f>
              <c:numCache>
                <c:formatCode>[$-409]mmm\-yy;@</c:formatCode>
                <c:ptCount val="12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numCache>
            </c:numRef>
          </c:cat>
          <c:val>
            <c:numRef>
              <c:f>'Rate Case Res R1'!$C$61:$FW$61</c:f>
              <c:numCache>
                <c:formatCode>"$"#,##0.00000</c:formatCode>
                <c:ptCount val="126"/>
                <c:pt idx="0">
                  <c:v>0</c:v>
                </c:pt>
                <c:pt idx="1">
                  <c:v>0</c:v>
                </c:pt>
                <c:pt idx="2">
                  <c:v>0</c:v>
                </c:pt>
                <c:pt idx="3">
                  <c:v>0</c:v>
                </c:pt>
                <c:pt idx="4">
                  <c:v>0</c:v>
                </c:pt>
                <c:pt idx="5">
                  <c:v>3.4799999999999998E-2</c:v>
                </c:pt>
                <c:pt idx="6">
                  <c:v>3.4799999999999998E-2</c:v>
                </c:pt>
                <c:pt idx="7">
                  <c:v>3.4799999999999998E-2</c:v>
                </c:pt>
                <c:pt idx="8">
                  <c:v>3.4799999999999998E-2</c:v>
                </c:pt>
                <c:pt idx="9">
                  <c:v>0</c:v>
                </c:pt>
                <c:pt idx="10">
                  <c:v>0</c:v>
                </c:pt>
                <c:pt idx="11">
                  <c:v>0</c:v>
                </c:pt>
                <c:pt idx="12">
                  <c:v>0</c:v>
                </c:pt>
                <c:pt idx="13">
                  <c:v>0</c:v>
                </c:pt>
                <c:pt idx="14">
                  <c:v>0</c:v>
                </c:pt>
                <c:pt idx="15">
                  <c:v>0</c:v>
                </c:pt>
                <c:pt idx="16">
                  <c:v>0</c:v>
                </c:pt>
                <c:pt idx="17">
                  <c:v>3.4799999999999998E-2</c:v>
                </c:pt>
                <c:pt idx="18">
                  <c:v>3.4799999999999998E-2</c:v>
                </c:pt>
                <c:pt idx="19">
                  <c:v>3.4799999999999998E-2</c:v>
                </c:pt>
                <c:pt idx="20">
                  <c:v>3.4799999999999998E-2</c:v>
                </c:pt>
                <c:pt idx="21">
                  <c:v>0</c:v>
                </c:pt>
                <c:pt idx="22">
                  <c:v>0</c:v>
                </c:pt>
                <c:pt idx="23">
                  <c:v>0</c:v>
                </c:pt>
                <c:pt idx="24">
                  <c:v>0</c:v>
                </c:pt>
                <c:pt idx="25">
                  <c:v>0</c:v>
                </c:pt>
                <c:pt idx="26">
                  <c:v>0</c:v>
                </c:pt>
                <c:pt idx="27">
                  <c:v>0</c:v>
                </c:pt>
                <c:pt idx="28">
                  <c:v>0</c:v>
                </c:pt>
                <c:pt idx="29">
                  <c:v>3.4799999999999998E-2</c:v>
                </c:pt>
                <c:pt idx="30">
                  <c:v>3.4799999999999998E-2</c:v>
                </c:pt>
                <c:pt idx="31">
                  <c:v>3.4799999999999998E-2</c:v>
                </c:pt>
                <c:pt idx="32">
                  <c:v>3.4799999999999998E-2</c:v>
                </c:pt>
                <c:pt idx="34" formatCode="&quot;$&quot;#,##0.00">
                  <c:v>0</c:v>
                </c:pt>
                <c:pt idx="35" formatCode="&quot;$&quot;#,##0.00">
                  <c:v>0</c:v>
                </c:pt>
                <c:pt idx="36" formatCode="&quot;$&quot;#,##0.00">
                  <c:v>0</c:v>
                </c:pt>
                <c:pt idx="37" formatCode="&quot;$&quot;#,##0.00">
                  <c:v>0</c:v>
                </c:pt>
                <c:pt idx="38" formatCode="&quot;$&quot;#,##0.00">
                  <c:v>0</c:v>
                </c:pt>
                <c:pt idx="39" formatCode="&quot;$&quot;#,##0.00">
                  <c:v>0</c:v>
                </c:pt>
                <c:pt idx="40" formatCode="&quot;$&quot;#,##0.00">
                  <c:v>0</c:v>
                </c:pt>
                <c:pt idx="41" formatCode="&quot;$&quot;#,##0.00">
                  <c:v>3.6799999999999999E-2</c:v>
                </c:pt>
                <c:pt idx="42" formatCode="&quot;$&quot;#,##0.00">
                  <c:v>4.1700000000000015E-2</c:v>
                </c:pt>
                <c:pt idx="43" formatCode="&quot;$&quot;#,##0.00">
                  <c:v>4.1700000000000015E-2</c:v>
                </c:pt>
                <c:pt idx="44" formatCode="&quot;$&quot;#,##0.00">
                  <c:v>4.1700000000000015E-2</c:v>
                </c:pt>
                <c:pt idx="45" formatCode="&quot;$&quot;#,##0.00">
                  <c:v>0</c:v>
                </c:pt>
                <c:pt idx="46" formatCode="&quot;$&quot;#,##0.00">
                  <c:v>0</c:v>
                </c:pt>
                <c:pt idx="47" formatCode="&quot;$&quot;#,##0.00">
                  <c:v>0</c:v>
                </c:pt>
                <c:pt idx="48" formatCode="&quot;$&quot;#,##0.00">
                  <c:v>0</c:v>
                </c:pt>
                <c:pt idx="49" formatCode="&quot;$&quot;#,##0.00">
                  <c:v>0</c:v>
                </c:pt>
                <c:pt idx="50" formatCode="&quot;$&quot;#,##0.00">
                  <c:v>0</c:v>
                </c:pt>
                <c:pt idx="51" formatCode="&quot;$&quot;#,##0.00">
                  <c:v>0</c:v>
                </c:pt>
                <c:pt idx="52" formatCode="&quot;$&quot;#,##0.00">
                  <c:v>0</c:v>
                </c:pt>
                <c:pt idx="53" formatCode="&quot;$&quot;#,##0.00">
                  <c:v>4.1700000000000015E-2</c:v>
                </c:pt>
                <c:pt idx="54" formatCode="&quot;$&quot;#,##0.00">
                  <c:v>4.1700000000000015E-2</c:v>
                </c:pt>
                <c:pt idx="55" formatCode="&quot;$&quot;#,##0.00">
                  <c:v>4.1700000000000015E-2</c:v>
                </c:pt>
                <c:pt idx="56" formatCode="&quot;$&quot;#,##0.00">
                  <c:v>4.1700000000000015E-2</c:v>
                </c:pt>
                <c:pt idx="57" formatCode="&quot;$&quot;#,##0.00">
                  <c:v>0</c:v>
                </c:pt>
                <c:pt idx="58" formatCode="&quot;$&quot;#,##0.00">
                  <c:v>0</c:v>
                </c:pt>
                <c:pt idx="59" formatCode="&quot;$&quot;#,##0.00">
                  <c:v>0</c:v>
                </c:pt>
                <c:pt idx="60" formatCode="&quot;$&quot;#,##0.00">
                  <c:v>0</c:v>
                </c:pt>
                <c:pt idx="61" formatCode="&quot;$&quot;#,##0.00">
                  <c:v>0</c:v>
                </c:pt>
                <c:pt idx="62" formatCode="&quot;$&quot;#,##0.00">
                  <c:v>0</c:v>
                </c:pt>
                <c:pt idx="63" formatCode="&quot;$&quot;#,##0.00">
                  <c:v>0</c:v>
                </c:pt>
                <c:pt idx="64" formatCode="&quot;$&quot;#,##0.00">
                  <c:v>0</c:v>
                </c:pt>
                <c:pt idx="65">
                  <c:v>4.1700000000000015E-2</c:v>
                </c:pt>
                <c:pt idx="66">
                  <c:v>4.1700000000000015E-2</c:v>
                </c:pt>
                <c:pt idx="67">
                  <c:v>4.1700000000000015E-2</c:v>
                </c:pt>
                <c:pt idx="68">
                  <c:v>4.1700000000000015E-2</c:v>
                </c:pt>
                <c:pt idx="69">
                  <c:v>0</c:v>
                </c:pt>
                <c:pt idx="70">
                  <c:v>0</c:v>
                </c:pt>
                <c:pt idx="71">
                  <c:v>0</c:v>
                </c:pt>
                <c:pt idx="72">
                  <c:v>0</c:v>
                </c:pt>
                <c:pt idx="73">
                  <c:v>0</c:v>
                </c:pt>
                <c:pt idx="74">
                  <c:v>0</c:v>
                </c:pt>
                <c:pt idx="75">
                  <c:v>0</c:v>
                </c:pt>
                <c:pt idx="76">
                  <c:v>0</c:v>
                </c:pt>
                <c:pt idx="77">
                  <c:v>4.8960000000000004E-2</c:v>
                </c:pt>
                <c:pt idx="78">
                  <c:v>5.5770000000000014E-2</c:v>
                </c:pt>
                <c:pt idx="79">
                  <c:v>5.5770000000000014E-2</c:v>
                </c:pt>
                <c:pt idx="80">
                  <c:v>5.5770000000000014E-2</c:v>
                </c:pt>
                <c:pt idx="81">
                  <c:v>0</c:v>
                </c:pt>
                <c:pt idx="82">
                  <c:v>0</c:v>
                </c:pt>
                <c:pt idx="83">
                  <c:v>0</c:v>
                </c:pt>
                <c:pt idx="84">
                  <c:v>0</c:v>
                </c:pt>
                <c:pt idx="85">
                  <c:v>0</c:v>
                </c:pt>
                <c:pt idx="86">
                  <c:v>0</c:v>
                </c:pt>
                <c:pt idx="87">
                  <c:v>0</c:v>
                </c:pt>
                <c:pt idx="88">
                  <c:v>0</c:v>
                </c:pt>
                <c:pt idx="89">
                  <c:v>5.5769999999999986E-2</c:v>
                </c:pt>
                <c:pt idx="90">
                  <c:v>6.7849999999999966E-2</c:v>
                </c:pt>
                <c:pt idx="91">
                  <c:v>6.7849999999999966E-2</c:v>
                </c:pt>
                <c:pt idx="92">
                  <c:v>6.7849999999999966E-2</c:v>
                </c:pt>
                <c:pt idx="93">
                  <c:v>0</c:v>
                </c:pt>
                <c:pt idx="94">
                  <c:v>0</c:v>
                </c:pt>
                <c:pt idx="95">
                  <c:v>0</c:v>
                </c:pt>
                <c:pt idx="96">
                  <c:v>0</c:v>
                </c:pt>
                <c:pt idx="97">
                  <c:v>0</c:v>
                </c:pt>
                <c:pt idx="98">
                  <c:v>0</c:v>
                </c:pt>
                <c:pt idx="99">
                  <c:v>0</c:v>
                </c:pt>
                <c:pt idx="100">
                  <c:v>0</c:v>
                </c:pt>
                <c:pt idx="101">
                  <c:v>6.7849999999999994E-2</c:v>
                </c:pt>
                <c:pt idx="102">
                  <c:v>7.6099999999999973E-2</c:v>
                </c:pt>
                <c:pt idx="103">
                  <c:v>7.6099999999999973E-2</c:v>
                </c:pt>
                <c:pt idx="104">
                  <c:v>7.6099999999999973E-2</c:v>
                </c:pt>
                <c:pt idx="105">
                  <c:v>0</c:v>
                </c:pt>
                <c:pt idx="106">
                  <c:v>0</c:v>
                </c:pt>
                <c:pt idx="107">
                  <c:v>0</c:v>
                </c:pt>
                <c:pt idx="108">
                  <c:v>0</c:v>
                </c:pt>
                <c:pt idx="109">
                  <c:v>0</c:v>
                </c:pt>
                <c:pt idx="110">
                  <c:v>0</c:v>
                </c:pt>
                <c:pt idx="111">
                  <c:v>0</c:v>
                </c:pt>
                <c:pt idx="112">
                  <c:v>0</c:v>
                </c:pt>
                <c:pt idx="113">
                  <c:v>7.6100000000000001E-2</c:v>
                </c:pt>
                <c:pt idx="114">
                  <c:v>8.7009999999999921E-2</c:v>
                </c:pt>
                <c:pt idx="115">
                  <c:v>8.7009999999999921E-2</c:v>
                </c:pt>
                <c:pt idx="116">
                  <c:v>8.7009999999999921E-2</c:v>
                </c:pt>
                <c:pt idx="117">
                  <c:v>0</c:v>
                </c:pt>
                <c:pt idx="118">
                  <c:v>0</c:v>
                </c:pt>
                <c:pt idx="119">
                  <c:v>0</c:v>
                </c:pt>
                <c:pt idx="120">
                  <c:v>0</c:v>
                </c:pt>
                <c:pt idx="121">
                  <c:v>0</c:v>
                </c:pt>
                <c:pt idx="122">
                  <c:v>0</c:v>
                </c:pt>
                <c:pt idx="123">
                  <c:v>0</c:v>
                </c:pt>
                <c:pt idx="124">
                  <c:v>0</c:v>
                </c:pt>
                <c:pt idx="125">
                  <c:v>8.7009999999999948E-2</c:v>
                </c:pt>
              </c:numCache>
            </c:numRef>
          </c:val>
          <c:extLst>
            <c:ext xmlns:c16="http://schemas.microsoft.com/office/drawing/2014/chart" uri="{C3380CC4-5D6E-409C-BE32-E72D297353CC}">
              <c16:uniqueId val="{00000004-3844-4288-9829-D2E0655416F1}"/>
            </c:ext>
          </c:extLst>
        </c:ser>
        <c:dLbls>
          <c:showLegendKey val="0"/>
          <c:showVal val="0"/>
          <c:showCatName val="0"/>
          <c:showSerName val="0"/>
          <c:showPercent val="0"/>
          <c:showBubbleSize val="0"/>
        </c:dLbls>
        <c:gapWidth val="0"/>
        <c:overlap val="100"/>
        <c:axId val="206992512"/>
        <c:axId val="206994048"/>
      </c:barChart>
      <c:lineChart>
        <c:grouping val="standard"/>
        <c:varyColors val="0"/>
        <c:ser>
          <c:idx val="6"/>
          <c:order val="5"/>
          <c:tx>
            <c:strRef>
              <c:f>'Rate Case Res R1'!$B$60</c:f>
              <c:strCache>
                <c:ptCount val="1"/>
                <c:pt idx="0">
                  <c:v>Access Charge Tier 3</c:v>
                </c:pt>
              </c:strCache>
            </c:strRef>
          </c:tx>
          <c:spPr>
            <a:ln w="38100">
              <a:solidFill>
                <a:schemeClr val="tx1"/>
              </a:solidFill>
              <a:prstDash val="dash"/>
            </a:ln>
          </c:spPr>
          <c:marker>
            <c:symbol val="none"/>
          </c:marker>
          <c:cat>
            <c:numRef>
              <c:f>'Rate Case Res R1'!$O$5:$FW$5</c:f>
              <c:numCache>
                <c:formatCode>[$-409]mmm\-yy;@</c:formatCode>
                <c:ptCount val="12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numCache>
            </c:numRef>
          </c:cat>
          <c:val>
            <c:numRef>
              <c:f>'Rate Case Res R1'!$O$60:$FW$60</c:f>
              <c:numCache>
                <c:formatCode>General</c:formatCode>
                <c:ptCount val="126"/>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formatCode="&quot;$&quot;#,##0.00">
                  <c:v>0.55000000000000004</c:v>
                </c:pt>
                <c:pt idx="76" formatCode="&quot;$&quot;#,##0.00">
                  <c:v>0.55000000000000004</c:v>
                </c:pt>
                <c:pt idx="77" formatCode="&quot;$&quot;#,##0.00">
                  <c:v>0.55000000000000004</c:v>
                </c:pt>
                <c:pt idx="78" formatCode="&quot;$&quot;#,##0.00">
                  <c:v>0.85</c:v>
                </c:pt>
                <c:pt idx="79" formatCode="&quot;$&quot;#,##0.00">
                  <c:v>0.85</c:v>
                </c:pt>
                <c:pt idx="80" formatCode="&quot;$&quot;#,##0.00">
                  <c:v>0.85</c:v>
                </c:pt>
                <c:pt idx="81" formatCode="&quot;$&quot;#,##0.00">
                  <c:v>9</c:v>
                </c:pt>
                <c:pt idx="82" formatCode="&quot;$&quot;#,##0.00">
                  <c:v>9</c:v>
                </c:pt>
                <c:pt idx="83" formatCode="&quot;$&quot;#,##0.00">
                  <c:v>9</c:v>
                </c:pt>
                <c:pt idx="84" formatCode="&quot;$&quot;#,##0.00">
                  <c:v>9</c:v>
                </c:pt>
                <c:pt idx="85" formatCode="&quot;$&quot;#,##0.00">
                  <c:v>9</c:v>
                </c:pt>
                <c:pt idx="86" formatCode="&quot;$&quot;#,##0.00">
                  <c:v>9</c:v>
                </c:pt>
                <c:pt idx="87" formatCode="&quot;$&quot;#,##0.00">
                  <c:v>9</c:v>
                </c:pt>
                <c:pt idx="88" formatCode="&quot;$&quot;#,##0.00">
                  <c:v>9</c:v>
                </c:pt>
                <c:pt idx="89" formatCode="&quot;$&quot;#,##0.00">
                  <c:v>9</c:v>
                </c:pt>
                <c:pt idx="90" formatCode="&quot;$&quot;#,##0.00">
                  <c:v>15</c:v>
                </c:pt>
                <c:pt idx="91" formatCode="&quot;$&quot;#,##0.00">
                  <c:v>15</c:v>
                </c:pt>
                <c:pt idx="92" formatCode="&quot;$&quot;#,##0.00">
                  <c:v>15</c:v>
                </c:pt>
                <c:pt idx="93" formatCode="&quot;$&quot;#,##0.00">
                  <c:v>15</c:v>
                </c:pt>
                <c:pt idx="94" formatCode="&quot;$&quot;#,##0.00">
                  <c:v>15</c:v>
                </c:pt>
                <c:pt idx="95" formatCode="&quot;$&quot;#,##0.00">
                  <c:v>15</c:v>
                </c:pt>
                <c:pt idx="96" formatCode="&quot;$&quot;#,##0.00">
                  <c:v>15</c:v>
                </c:pt>
                <c:pt idx="97" formatCode="&quot;$&quot;#,##0.00">
                  <c:v>15</c:v>
                </c:pt>
                <c:pt idx="98" formatCode="&quot;$&quot;#,##0.00">
                  <c:v>15</c:v>
                </c:pt>
                <c:pt idx="99" formatCode="&quot;$&quot;#,##0.00">
                  <c:v>15</c:v>
                </c:pt>
                <c:pt idx="100" formatCode="&quot;$&quot;#,##0.00">
                  <c:v>15</c:v>
                </c:pt>
                <c:pt idx="101" formatCode="&quot;$&quot;#,##0.00">
                  <c:v>15</c:v>
                </c:pt>
                <c:pt idx="102" formatCode="&quot;$&quot;#,##0.00">
                  <c:v>18.5</c:v>
                </c:pt>
                <c:pt idx="103" formatCode="&quot;$&quot;#,##0.00">
                  <c:v>18.5</c:v>
                </c:pt>
                <c:pt idx="104" formatCode="&quot;$&quot;#,##0.00">
                  <c:v>18.5</c:v>
                </c:pt>
                <c:pt idx="105" formatCode="&quot;$&quot;#,##0.00">
                  <c:v>18.5</c:v>
                </c:pt>
                <c:pt idx="106" formatCode="&quot;$&quot;#,##0.00">
                  <c:v>18.5</c:v>
                </c:pt>
                <c:pt idx="107" formatCode="&quot;$&quot;#,##0.00">
                  <c:v>18.5</c:v>
                </c:pt>
                <c:pt idx="108" formatCode="&quot;$&quot;#,##0.00">
                  <c:v>18.5</c:v>
                </c:pt>
                <c:pt idx="109" formatCode="&quot;$&quot;#,##0.00">
                  <c:v>18.5</c:v>
                </c:pt>
                <c:pt idx="110" formatCode="&quot;$&quot;#,##0.00">
                  <c:v>18.5</c:v>
                </c:pt>
                <c:pt idx="111" formatCode="&quot;$&quot;#,##0.00">
                  <c:v>18.5</c:v>
                </c:pt>
                <c:pt idx="112" formatCode="&quot;$&quot;#,##0.00">
                  <c:v>18.5</c:v>
                </c:pt>
                <c:pt idx="113" formatCode="&quot;$&quot;#,##0.00">
                  <c:v>18.5</c:v>
                </c:pt>
                <c:pt idx="114" formatCode="&quot;$&quot;#,##0.00">
                  <c:v>22.7</c:v>
                </c:pt>
                <c:pt idx="115" formatCode="&quot;$&quot;#,##0.00">
                  <c:v>22.7</c:v>
                </c:pt>
                <c:pt idx="116" formatCode="&quot;$&quot;#,##0.00">
                  <c:v>22.7</c:v>
                </c:pt>
                <c:pt idx="117" formatCode="&quot;$&quot;#,##0.00">
                  <c:v>22.7</c:v>
                </c:pt>
                <c:pt idx="118" formatCode="&quot;$&quot;#,##0.00">
                  <c:v>22.7</c:v>
                </c:pt>
                <c:pt idx="119" formatCode="&quot;$&quot;#,##0.00">
                  <c:v>22.7</c:v>
                </c:pt>
                <c:pt idx="120" formatCode="&quot;$&quot;#,##0.00">
                  <c:v>22.7</c:v>
                </c:pt>
                <c:pt idx="121" formatCode="&quot;$&quot;#,##0.00">
                  <c:v>22.7</c:v>
                </c:pt>
                <c:pt idx="122" formatCode="&quot;$&quot;#,##0.00">
                  <c:v>22.7</c:v>
                </c:pt>
                <c:pt idx="123" formatCode="&quot;$&quot;#,##0.00">
                  <c:v>22.7</c:v>
                </c:pt>
                <c:pt idx="124" formatCode="&quot;$&quot;#,##0.00">
                  <c:v>22.7</c:v>
                </c:pt>
                <c:pt idx="125" formatCode="&quot;$&quot;#,##0.00">
                  <c:v>22.7</c:v>
                </c:pt>
              </c:numCache>
            </c:numRef>
          </c:val>
          <c:smooth val="0"/>
          <c:extLst>
            <c:ext xmlns:c16="http://schemas.microsoft.com/office/drawing/2014/chart" uri="{C3380CC4-5D6E-409C-BE32-E72D297353CC}">
              <c16:uniqueId val="{00000005-3844-4288-9829-D2E0655416F1}"/>
            </c:ext>
          </c:extLst>
        </c:ser>
        <c:ser>
          <c:idx val="5"/>
          <c:order val="6"/>
          <c:tx>
            <c:strRef>
              <c:f>'Rate Case Res R1'!$B$59</c:f>
              <c:strCache>
                <c:ptCount val="1"/>
                <c:pt idx="0">
                  <c:v>Access Charge Tier 2</c:v>
                </c:pt>
              </c:strCache>
            </c:strRef>
          </c:tx>
          <c:spPr>
            <a:ln w="38100">
              <a:solidFill>
                <a:schemeClr val="tx1"/>
              </a:solidFill>
              <a:prstDash val="sysDash"/>
            </a:ln>
          </c:spPr>
          <c:marker>
            <c:symbol val="none"/>
          </c:marker>
          <c:cat>
            <c:numRef>
              <c:f>'Rate Case Res R1'!$O$5:$FW$5</c:f>
              <c:numCache>
                <c:formatCode>[$-409]mmm\-yy;@</c:formatCode>
                <c:ptCount val="12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numCache>
            </c:numRef>
          </c:cat>
          <c:val>
            <c:numRef>
              <c:f>'Rate Case Res R1'!$O$59:$FW$59</c:f>
              <c:numCache>
                <c:formatCode>General</c:formatCode>
                <c:ptCount val="126"/>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formatCode="&quot;$&quot;#,##0.00">
                  <c:v>0.55000000000000004</c:v>
                </c:pt>
                <c:pt idx="76" formatCode="&quot;$&quot;#,##0.00">
                  <c:v>0.55000000000000004</c:v>
                </c:pt>
                <c:pt idx="77" formatCode="&quot;$&quot;#,##0.00">
                  <c:v>0.55000000000000004</c:v>
                </c:pt>
                <c:pt idx="78" formatCode="&quot;$&quot;#,##0.00">
                  <c:v>0.85</c:v>
                </c:pt>
                <c:pt idx="79" formatCode="&quot;$&quot;#,##0.00">
                  <c:v>0.85</c:v>
                </c:pt>
                <c:pt idx="80" formatCode="&quot;$&quot;#,##0.00">
                  <c:v>0.85</c:v>
                </c:pt>
                <c:pt idx="81" formatCode="&quot;$&quot;#,##0.00">
                  <c:v>3</c:v>
                </c:pt>
                <c:pt idx="82" formatCode="&quot;$&quot;#,##0.00">
                  <c:v>3</c:v>
                </c:pt>
                <c:pt idx="83" formatCode="&quot;$&quot;#,##0.00">
                  <c:v>3</c:v>
                </c:pt>
                <c:pt idx="84" formatCode="&quot;$&quot;#,##0.00">
                  <c:v>3</c:v>
                </c:pt>
                <c:pt idx="85" formatCode="&quot;$&quot;#,##0.00">
                  <c:v>3</c:v>
                </c:pt>
                <c:pt idx="86" formatCode="&quot;$&quot;#,##0.00">
                  <c:v>3</c:v>
                </c:pt>
                <c:pt idx="87" formatCode="&quot;$&quot;#,##0.00">
                  <c:v>3</c:v>
                </c:pt>
                <c:pt idx="88" formatCode="&quot;$&quot;#,##0.00">
                  <c:v>3</c:v>
                </c:pt>
                <c:pt idx="89" formatCode="&quot;$&quot;#,##0.00">
                  <c:v>3</c:v>
                </c:pt>
                <c:pt idx="90" formatCode="&quot;$&quot;#,##0.00">
                  <c:v>4.9000000000000004</c:v>
                </c:pt>
                <c:pt idx="91" formatCode="&quot;$&quot;#,##0.00">
                  <c:v>4.9000000000000004</c:v>
                </c:pt>
                <c:pt idx="92" formatCode="&quot;$&quot;#,##0.00">
                  <c:v>4.9000000000000004</c:v>
                </c:pt>
                <c:pt idx="93" formatCode="&quot;$&quot;#,##0.00">
                  <c:v>4.9000000000000004</c:v>
                </c:pt>
                <c:pt idx="94" formatCode="&quot;$&quot;#,##0.00">
                  <c:v>4.9000000000000004</c:v>
                </c:pt>
                <c:pt idx="95" formatCode="&quot;$&quot;#,##0.00">
                  <c:v>4.9000000000000004</c:v>
                </c:pt>
                <c:pt idx="96" formatCode="&quot;$&quot;#,##0.00">
                  <c:v>4.9000000000000004</c:v>
                </c:pt>
                <c:pt idx="97" formatCode="&quot;$&quot;#,##0.00">
                  <c:v>4.9000000000000004</c:v>
                </c:pt>
                <c:pt idx="98" formatCode="&quot;$&quot;#,##0.00">
                  <c:v>4.9000000000000004</c:v>
                </c:pt>
                <c:pt idx="99" formatCode="&quot;$&quot;#,##0.00">
                  <c:v>4.9000000000000004</c:v>
                </c:pt>
                <c:pt idx="100" formatCode="&quot;$&quot;#,##0.00">
                  <c:v>4.9000000000000004</c:v>
                </c:pt>
                <c:pt idx="101" formatCode="&quot;$&quot;#,##0.00">
                  <c:v>4.9000000000000004</c:v>
                </c:pt>
                <c:pt idx="102" formatCode="&quot;$&quot;#,##0.00">
                  <c:v>6.25</c:v>
                </c:pt>
                <c:pt idx="103" formatCode="&quot;$&quot;#,##0.00">
                  <c:v>6.25</c:v>
                </c:pt>
                <c:pt idx="104" formatCode="&quot;$&quot;#,##0.00">
                  <c:v>6.25</c:v>
                </c:pt>
                <c:pt idx="105" formatCode="&quot;$&quot;#,##0.00">
                  <c:v>6.25</c:v>
                </c:pt>
                <c:pt idx="106" formatCode="&quot;$&quot;#,##0.00">
                  <c:v>6.25</c:v>
                </c:pt>
                <c:pt idx="107" formatCode="&quot;$&quot;#,##0.00">
                  <c:v>6.25</c:v>
                </c:pt>
                <c:pt idx="108" formatCode="&quot;$&quot;#,##0.00">
                  <c:v>6.25</c:v>
                </c:pt>
                <c:pt idx="109" formatCode="&quot;$&quot;#,##0.00">
                  <c:v>6.25</c:v>
                </c:pt>
                <c:pt idx="110" formatCode="&quot;$&quot;#,##0.00">
                  <c:v>6.25</c:v>
                </c:pt>
                <c:pt idx="111" formatCode="&quot;$&quot;#,##0.00">
                  <c:v>6.25</c:v>
                </c:pt>
                <c:pt idx="112" formatCode="&quot;$&quot;#,##0.00">
                  <c:v>6.25</c:v>
                </c:pt>
                <c:pt idx="113" formatCode="&quot;$&quot;#,##0.00">
                  <c:v>6.25</c:v>
                </c:pt>
                <c:pt idx="114" formatCode="&quot;$&quot;#,##0.00">
                  <c:v>7.9</c:v>
                </c:pt>
                <c:pt idx="115" formatCode="&quot;$&quot;#,##0.00">
                  <c:v>7.9</c:v>
                </c:pt>
                <c:pt idx="116" formatCode="&quot;$&quot;#,##0.00">
                  <c:v>7.9</c:v>
                </c:pt>
                <c:pt idx="117" formatCode="&quot;$&quot;#,##0.00">
                  <c:v>7.9</c:v>
                </c:pt>
                <c:pt idx="118" formatCode="&quot;$&quot;#,##0.00">
                  <c:v>7.9</c:v>
                </c:pt>
                <c:pt idx="119" formatCode="&quot;$&quot;#,##0.00">
                  <c:v>7.9</c:v>
                </c:pt>
                <c:pt idx="120" formatCode="&quot;$&quot;#,##0.00">
                  <c:v>7.9</c:v>
                </c:pt>
                <c:pt idx="121" formatCode="&quot;$&quot;#,##0.00">
                  <c:v>7.9</c:v>
                </c:pt>
                <c:pt idx="122" formatCode="&quot;$&quot;#,##0.00">
                  <c:v>7.9</c:v>
                </c:pt>
                <c:pt idx="123" formatCode="&quot;$&quot;#,##0.00">
                  <c:v>7.9</c:v>
                </c:pt>
                <c:pt idx="124" formatCode="&quot;$&quot;#,##0.00">
                  <c:v>7.9</c:v>
                </c:pt>
                <c:pt idx="125" formatCode="&quot;$&quot;#,##0.00">
                  <c:v>7.9</c:v>
                </c:pt>
              </c:numCache>
            </c:numRef>
          </c:val>
          <c:smooth val="0"/>
          <c:extLst>
            <c:ext xmlns:c16="http://schemas.microsoft.com/office/drawing/2014/chart" uri="{C3380CC4-5D6E-409C-BE32-E72D297353CC}">
              <c16:uniqueId val="{00000006-3844-4288-9829-D2E0655416F1}"/>
            </c:ext>
          </c:extLst>
        </c:ser>
        <c:ser>
          <c:idx val="0"/>
          <c:order val="7"/>
          <c:tx>
            <c:strRef>
              <c:f>'Rate Case Res R1'!$B$58</c:f>
              <c:strCache>
                <c:ptCount val="1"/>
                <c:pt idx="0">
                  <c:v>Access Charge Tier 1</c:v>
                </c:pt>
              </c:strCache>
            </c:strRef>
          </c:tx>
          <c:spPr>
            <a:ln>
              <a:solidFill>
                <a:schemeClr val="tx1"/>
              </a:solidFill>
            </a:ln>
          </c:spPr>
          <c:marker>
            <c:symbol val="none"/>
          </c:marker>
          <c:cat>
            <c:numRef>
              <c:f>'Rate Case Res R1'!$O$5:$FW$5</c:f>
              <c:numCache>
                <c:formatCode>[$-409]mmm\-yy;@</c:formatCode>
                <c:ptCount val="12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numCache>
            </c:numRef>
          </c:cat>
          <c:val>
            <c:numRef>
              <c:f>'Rate Case Res R1'!$C$58:$FW$58</c:f>
              <c:numCache>
                <c:formatCode>General</c:formatCode>
                <c:ptCount val="126"/>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formatCode="&quot;$&quot;#,##0.00">
                  <c:v>0.55000000000000004</c:v>
                </c:pt>
                <c:pt idx="76" formatCode="&quot;$&quot;#,##0.00">
                  <c:v>0.55000000000000004</c:v>
                </c:pt>
                <c:pt idx="77" formatCode="&quot;$&quot;#,##0.00">
                  <c:v>0.55000000000000004</c:v>
                </c:pt>
                <c:pt idx="78" formatCode="&quot;$&quot;#,##0.00">
                  <c:v>0.85</c:v>
                </c:pt>
                <c:pt idx="79" formatCode="&quot;$&quot;#,##0.00">
                  <c:v>0.85</c:v>
                </c:pt>
                <c:pt idx="80" formatCode="&quot;$&quot;#,##0.00">
                  <c:v>0.85</c:v>
                </c:pt>
                <c:pt idx="81" formatCode="&quot;$&quot;#,##0.00">
                  <c:v>0.85</c:v>
                </c:pt>
                <c:pt idx="82" formatCode="&quot;$&quot;#,##0.00">
                  <c:v>0.85</c:v>
                </c:pt>
                <c:pt idx="83" formatCode="&quot;$&quot;#,##0.00">
                  <c:v>0.85</c:v>
                </c:pt>
                <c:pt idx="84" formatCode="&quot;$&quot;#,##0.00">
                  <c:v>0.85</c:v>
                </c:pt>
                <c:pt idx="85" formatCode="&quot;$&quot;#,##0.00">
                  <c:v>0.85</c:v>
                </c:pt>
                <c:pt idx="86" formatCode="&quot;$&quot;#,##0.00">
                  <c:v>0.85</c:v>
                </c:pt>
                <c:pt idx="87" formatCode="&quot;$&quot;#,##0.00">
                  <c:v>0.85</c:v>
                </c:pt>
                <c:pt idx="88" formatCode="&quot;$&quot;#,##0.00">
                  <c:v>0.85</c:v>
                </c:pt>
                <c:pt idx="89" formatCode="&quot;$&quot;#,##0.00">
                  <c:v>0.85</c:v>
                </c:pt>
                <c:pt idx="90" formatCode="&quot;$&quot;#,##0.00">
                  <c:v>1.3</c:v>
                </c:pt>
                <c:pt idx="91" formatCode="&quot;$&quot;#,##0.00">
                  <c:v>1.3</c:v>
                </c:pt>
                <c:pt idx="92" formatCode="&quot;$&quot;#,##0.00">
                  <c:v>1.3</c:v>
                </c:pt>
                <c:pt idx="93" formatCode="&quot;$&quot;#,##0.00">
                  <c:v>1.3</c:v>
                </c:pt>
                <c:pt idx="94" formatCode="&quot;$&quot;#,##0.00">
                  <c:v>1.3</c:v>
                </c:pt>
                <c:pt idx="95" formatCode="&quot;$&quot;#,##0.00">
                  <c:v>1.3</c:v>
                </c:pt>
                <c:pt idx="96" formatCode="&quot;$&quot;#,##0.00">
                  <c:v>1.3</c:v>
                </c:pt>
                <c:pt idx="97" formatCode="&quot;$&quot;#,##0.00">
                  <c:v>1.3</c:v>
                </c:pt>
                <c:pt idx="98" formatCode="&quot;$&quot;#,##0.00">
                  <c:v>1.3</c:v>
                </c:pt>
                <c:pt idx="99" formatCode="&quot;$&quot;#,##0.00">
                  <c:v>1.3</c:v>
                </c:pt>
                <c:pt idx="100" formatCode="&quot;$&quot;#,##0.00">
                  <c:v>1.3</c:v>
                </c:pt>
                <c:pt idx="101" formatCode="&quot;$&quot;#,##0.00">
                  <c:v>1.3</c:v>
                </c:pt>
                <c:pt idx="102" formatCode="&quot;$&quot;#,##0.00">
                  <c:v>1.75</c:v>
                </c:pt>
                <c:pt idx="103" formatCode="&quot;$&quot;#,##0.00">
                  <c:v>1.75</c:v>
                </c:pt>
                <c:pt idx="104" formatCode="&quot;$&quot;#,##0.00">
                  <c:v>1.75</c:v>
                </c:pt>
                <c:pt idx="105" formatCode="&quot;$&quot;#,##0.00">
                  <c:v>1.75</c:v>
                </c:pt>
                <c:pt idx="106" formatCode="&quot;$&quot;#,##0.00">
                  <c:v>1.75</c:v>
                </c:pt>
                <c:pt idx="107" formatCode="&quot;$&quot;#,##0.00">
                  <c:v>1.75</c:v>
                </c:pt>
                <c:pt idx="108" formatCode="&quot;$&quot;#,##0.00">
                  <c:v>1.75</c:v>
                </c:pt>
                <c:pt idx="109" formatCode="&quot;$&quot;#,##0.00">
                  <c:v>1.75</c:v>
                </c:pt>
                <c:pt idx="110" formatCode="&quot;$&quot;#,##0.00">
                  <c:v>1.75</c:v>
                </c:pt>
                <c:pt idx="111" formatCode="&quot;$&quot;#,##0.00">
                  <c:v>1.75</c:v>
                </c:pt>
                <c:pt idx="112" formatCode="&quot;$&quot;#,##0.00">
                  <c:v>1.75</c:v>
                </c:pt>
                <c:pt idx="113" formatCode="&quot;$&quot;#,##0.00">
                  <c:v>1.75</c:v>
                </c:pt>
                <c:pt idx="114" formatCode="&quot;$&quot;#,##0.00">
                  <c:v>2.2999999999999998</c:v>
                </c:pt>
                <c:pt idx="115" formatCode="&quot;$&quot;#,##0.00">
                  <c:v>2.2999999999999998</c:v>
                </c:pt>
                <c:pt idx="116" formatCode="&quot;$&quot;#,##0.00">
                  <c:v>2.2999999999999998</c:v>
                </c:pt>
                <c:pt idx="117" formatCode="&quot;$&quot;#,##0.00">
                  <c:v>2.2999999999999998</c:v>
                </c:pt>
                <c:pt idx="118" formatCode="&quot;$&quot;#,##0.00">
                  <c:v>2.2999999999999998</c:v>
                </c:pt>
                <c:pt idx="119" formatCode="&quot;$&quot;#,##0.00">
                  <c:v>2.2999999999999998</c:v>
                </c:pt>
                <c:pt idx="120" formatCode="&quot;$&quot;#,##0.00">
                  <c:v>2.2999999999999998</c:v>
                </c:pt>
                <c:pt idx="121" formatCode="&quot;$&quot;#,##0.00">
                  <c:v>2.2999999999999998</c:v>
                </c:pt>
                <c:pt idx="122" formatCode="&quot;$&quot;#,##0.00">
                  <c:v>2.2999999999999998</c:v>
                </c:pt>
                <c:pt idx="123" formatCode="&quot;$&quot;#,##0.00">
                  <c:v>2.2999999999999998</c:v>
                </c:pt>
                <c:pt idx="124" formatCode="&quot;$&quot;#,##0.00">
                  <c:v>2.2999999999999998</c:v>
                </c:pt>
                <c:pt idx="125" formatCode="&quot;$&quot;#,##0.00">
                  <c:v>2.2999999999999998</c:v>
                </c:pt>
              </c:numCache>
            </c:numRef>
          </c:val>
          <c:smooth val="0"/>
          <c:extLst>
            <c:ext xmlns:c16="http://schemas.microsoft.com/office/drawing/2014/chart" uri="{C3380CC4-5D6E-409C-BE32-E72D297353CC}">
              <c16:uniqueId val="{00000007-3844-4288-9829-D2E0655416F1}"/>
            </c:ext>
          </c:extLst>
        </c:ser>
        <c:dLbls>
          <c:showLegendKey val="0"/>
          <c:showVal val="0"/>
          <c:showCatName val="0"/>
          <c:showSerName val="0"/>
          <c:showPercent val="0"/>
          <c:showBubbleSize val="0"/>
        </c:dLbls>
        <c:marker val="1"/>
        <c:smooth val="0"/>
        <c:axId val="206997760"/>
        <c:axId val="206996224"/>
      </c:lineChart>
      <c:dateAx>
        <c:axId val="206992512"/>
        <c:scaling>
          <c:orientation val="minMax"/>
          <c:max val="44013"/>
          <c:min val="40179"/>
        </c:scaling>
        <c:delete val="0"/>
        <c:axPos val="b"/>
        <c:majorGridlines>
          <c:spPr>
            <a:ln>
              <a:solidFill>
                <a:srgbClr val="C0C0C0"/>
              </a:solidFill>
            </a:ln>
          </c:spPr>
        </c:majorGridlines>
        <c:numFmt formatCode="mmm\-yy" sourceLinked="0"/>
        <c:majorTickMark val="none"/>
        <c:minorTickMark val="none"/>
        <c:tickLblPos val="low"/>
        <c:spPr>
          <a:ln w="3175">
            <a:noFill/>
            <a:prstDash val="solid"/>
          </a:ln>
        </c:spPr>
        <c:txPr>
          <a:bodyPr rot="-2700000" vert="horz"/>
          <a:lstStyle/>
          <a:p>
            <a:pPr>
              <a:defRPr/>
            </a:pPr>
            <a:endParaRPr lang="en-US"/>
          </a:p>
        </c:txPr>
        <c:crossAx val="206994048"/>
        <c:crosses val="autoZero"/>
        <c:auto val="0"/>
        <c:lblOffset val="100"/>
        <c:baseTimeUnit val="months"/>
        <c:majorUnit val="6"/>
        <c:majorTimeUnit val="months"/>
        <c:minorUnit val="1"/>
        <c:minorTimeUnit val="months"/>
      </c:dateAx>
      <c:valAx>
        <c:axId val="206994048"/>
        <c:scaling>
          <c:orientation val="minMax"/>
          <c:max val="0.35000000000000003"/>
          <c:min val="0"/>
        </c:scaling>
        <c:delete val="0"/>
        <c:axPos val="l"/>
        <c:majorGridlines>
          <c:spPr>
            <a:ln>
              <a:solidFill>
                <a:schemeClr val="tx1"/>
              </a:solidFill>
            </a:ln>
          </c:spPr>
        </c:majorGridlines>
        <c:minorGridlines/>
        <c:title>
          <c:tx>
            <c:rich>
              <a:bodyPr rot="-5400000" vert="horz"/>
              <a:lstStyle/>
              <a:p>
                <a:pPr>
                  <a:defRPr sz="1600" b="1"/>
                </a:pPr>
                <a:r>
                  <a:rPr lang="en-US" sz="1600" b="1"/>
                  <a:t>Variable Rate ($ per kWh billing unit)</a:t>
                </a:r>
              </a:p>
            </c:rich>
          </c:tx>
          <c:layout>
            <c:manualLayout>
              <c:xMode val="edge"/>
              <c:yMode val="edge"/>
              <c:x val="2.9596400750808859E-3"/>
              <c:y val="0.16839212042518892"/>
            </c:manualLayout>
          </c:layout>
          <c:overlay val="0"/>
        </c:title>
        <c:numFmt formatCode="\$#,##0.00" sourceLinked="0"/>
        <c:majorTickMark val="cross"/>
        <c:minorTickMark val="cross"/>
        <c:tickLblPos val="nextTo"/>
        <c:spPr>
          <a:ln w="6350">
            <a:solidFill>
              <a:schemeClr val="tx1"/>
            </a:solidFill>
            <a:prstDash val="solid"/>
          </a:ln>
        </c:spPr>
        <c:txPr>
          <a:bodyPr rot="0" vert="horz"/>
          <a:lstStyle/>
          <a:p>
            <a:pPr>
              <a:defRPr sz="1100" b="1"/>
            </a:pPr>
            <a:endParaRPr lang="en-US"/>
          </a:p>
        </c:txPr>
        <c:crossAx val="206992512"/>
        <c:crosses val="autoZero"/>
        <c:crossBetween val="between"/>
      </c:valAx>
      <c:valAx>
        <c:axId val="206996224"/>
        <c:scaling>
          <c:orientation val="minMax"/>
          <c:max val="70"/>
          <c:min val="0"/>
        </c:scaling>
        <c:delete val="0"/>
        <c:axPos val="r"/>
        <c:numFmt formatCode="&quot;$&quot;#,##0" sourceLinked="0"/>
        <c:majorTickMark val="out"/>
        <c:minorTickMark val="none"/>
        <c:tickLblPos val="nextTo"/>
        <c:txPr>
          <a:bodyPr/>
          <a:lstStyle/>
          <a:p>
            <a:pPr>
              <a:defRPr sz="1100" b="1"/>
            </a:pPr>
            <a:endParaRPr lang="en-US"/>
          </a:p>
        </c:txPr>
        <c:crossAx val="206997760"/>
        <c:crosses val="max"/>
        <c:crossBetween val="between"/>
        <c:majorUnit val="4"/>
        <c:minorUnit val="2"/>
      </c:valAx>
      <c:dateAx>
        <c:axId val="206997760"/>
        <c:scaling>
          <c:orientation val="minMax"/>
        </c:scaling>
        <c:delete val="1"/>
        <c:axPos val="b"/>
        <c:numFmt formatCode="[$-409]mmm\-yy;@" sourceLinked="1"/>
        <c:majorTickMark val="out"/>
        <c:minorTickMark val="none"/>
        <c:tickLblPos val="nextTo"/>
        <c:crossAx val="206996224"/>
        <c:crosses val="autoZero"/>
        <c:auto val="1"/>
        <c:lblOffset val="100"/>
        <c:baseTimeUnit val="days"/>
      </c:dateAx>
    </c:plotArea>
    <c:legend>
      <c:legendPos val="r"/>
      <c:layout>
        <c:manualLayout>
          <c:xMode val="edge"/>
          <c:yMode val="edge"/>
          <c:x val="9.9086593049108301E-2"/>
          <c:y val="0.10184284627547505"/>
          <c:w val="0.18294473255694482"/>
          <c:h val="0.27586544903099941"/>
        </c:manualLayout>
      </c:layout>
      <c:overlay val="0"/>
      <c:spPr>
        <a:solidFill>
          <a:srgbClr val="FFFFFF"/>
        </a:solidFill>
        <a:ln w="12700">
          <a:solidFill>
            <a:srgbClr val="000000"/>
          </a:solidFill>
          <a:prstDash val="solid"/>
        </a:ln>
      </c:spPr>
    </c:legend>
    <c:plotVisOnly val="1"/>
    <c:dispBlanksAs val="zero"/>
    <c:showDLblsOverMax val="0"/>
  </c:chart>
  <c:spPr>
    <a:solidFill>
      <a:srgbClr val="FFFFFF"/>
    </a:solidFill>
    <a:ln w="12700">
      <a:noFill/>
      <a:prstDash val="solid"/>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Residential</a:t>
            </a:r>
            <a:r>
              <a:rPr lang="en-US" baseline="0"/>
              <a:t> R1 </a:t>
            </a:r>
            <a:r>
              <a:rPr lang="en-US"/>
              <a:t>Power</a:t>
            </a:r>
            <a:r>
              <a:rPr lang="en-US" baseline="0"/>
              <a:t> Rate Elements FY 2023-24</a:t>
            </a:r>
            <a:endParaRPr lang="en-US"/>
          </a:p>
        </c:rich>
      </c:tx>
      <c:overlay val="0"/>
    </c:title>
    <c:autoTitleDeleted val="0"/>
    <c:plotArea>
      <c:layout>
        <c:manualLayout>
          <c:layoutTarget val="inner"/>
          <c:xMode val="edge"/>
          <c:yMode val="edge"/>
          <c:x val="0.10113489659946352"/>
          <c:y val="8.9854312840244435E-2"/>
          <c:w val="0.41348446828761792"/>
          <c:h val="0.81073136342853891"/>
        </c:manualLayout>
      </c:layout>
      <c:areaChart>
        <c:grouping val="stacked"/>
        <c:varyColors val="0"/>
        <c:ser>
          <c:idx val="7"/>
          <c:order val="0"/>
          <c:tx>
            <c:strRef>
              <c:f>'Calcs Res R1 Rates'!$EY$183</c:f>
              <c:strCache>
                <c:ptCount val="1"/>
                <c:pt idx="0">
                  <c:v>Capped 2010 Energy Charge (all tiers)</c:v>
                </c:pt>
              </c:strCache>
            </c:strRef>
          </c:tx>
          <c:spPr>
            <a:solidFill>
              <a:srgbClr val="C9FFE1"/>
            </a:solidFill>
            <a:ln>
              <a:solidFill>
                <a:srgbClr val="12BE3F"/>
              </a:solidFill>
            </a:ln>
          </c:spPr>
          <c:cat>
            <c:numRef>
              <c:f>'Calcs Res R1 Rates'!$GV$175:$HS$175</c:f>
              <c:numCache>
                <c:formatCode>[$-409]mmm\-yy;@</c:formatCode>
                <c:ptCount val="24"/>
                <c:pt idx="0">
                  <c:v>44743</c:v>
                </c:pt>
                <c:pt idx="1">
                  <c:v>44774</c:v>
                </c:pt>
                <c:pt idx="2">
                  <c:v>44805</c:v>
                </c:pt>
                <c:pt idx="3">
                  <c:v>44835</c:v>
                </c:pt>
                <c:pt idx="4">
                  <c:v>44866</c:v>
                </c:pt>
                <c:pt idx="5">
                  <c:v>44896</c:v>
                </c:pt>
                <c:pt idx="6">
                  <c:v>44927</c:v>
                </c:pt>
                <c:pt idx="7">
                  <c:v>44958</c:v>
                </c:pt>
                <c:pt idx="8">
                  <c:v>44986</c:v>
                </c:pt>
                <c:pt idx="9">
                  <c:v>45017</c:v>
                </c:pt>
                <c:pt idx="10">
                  <c:v>45047</c:v>
                </c:pt>
                <c:pt idx="11">
                  <c:v>45078</c:v>
                </c:pt>
                <c:pt idx="12">
                  <c:v>45108</c:v>
                </c:pt>
                <c:pt idx="13">
                  <c:v>45139</c:v>
                </c:pt>
                <c:pt idx="14">
                  <c:v>45170</c:v>
                </c:pt>
                <c:pt idx="15">
                  <c:v>45200</c:v>
                </c:pt>
                <c:pt idx="16">
                  <c:v>45231</c:v>
                </c:pt>
                <c:pt idx="17">
                  <c:v>45261</c:v>
                </c:pt>
                <c:pt idx="18">
                  <c:v>45292</c:v>
                </c:pt>
                <c:pt idx="19">
                  <c:v>45323</c:v>
                </c:pt>
                <c:pt idx="20">
                  <c:v>45352</c:v>
                </c:pt>
                <c:pt idx="21">
                  <c:v>45383</c:v>
                </c:pt>
                <c:pt idx="22">
                  <c:v>45413</c:v>
                </c:pt>
                <c:pt idx="23">
                  <c:v>45444</c:v>
                </c:pt>
              </c:numCache>
            </c:numRef>
          </c:cat>
          <c:val>
            <c:numRef>
              <c:f>'Calcs Res R1 Rates'!$GV$183:$HS$183</c:f>
              <c:numCache>
                <c:formatCode>_("$"* #,##0.00000_);_("$"* \(#,##0.00000\);_("$"* "-"??_);_(@_)</c:formatCode>
                <c:ptCount val="24"/>
                <c:pt idx="0">
                  <c:v>7.0199999999999999E-2</c:v>
                </c:pt>
                <c:pt idx="1">
                  <c:v>7.0199999999999999E-2</c:v>
                </c:pt>
                <c:pt idx="2">
                  <c:v>7.0199999999999999E-2</c:v>
                </c:pt>
                <c:pt idx="3">
                  <c:v>7.0199999999999999E-2</c:v>
                </c:pt>
                <c:pt idx="4">
                  <c:v>7.0199999999999999E-2</c:v>
                </c:pt>
                <c:pt idx="5">
                  <c:v>7.0199999999999999E-2</c:v>
                </c:pt>
                <c:pt idx="6">
                  <c:v>7.0199999999999999E-2</c:v>
                </c:pt>
                <c:pt idx="7">
                  <c:v>7.0199999999999999E-2</c:v>
                </c:pt>
                <c:pt idx="8">
                  <c:v>7.0199999999999999E-2</c:v>
                </c:pt>
                <c:pt idx="9">
                  <c:v>7.0199999999999999E-2</c:v>
                </c:pt>
                <c:pt idx="10">
                  <c:v>7.0199999999999999E-2</c:v>
                </c:pt>
                <c:pt idx="11">
                  <c:v>7.0199999999999999E-2</c:v>
                </c:pt>
                <c:pt idx="12">
                  <c:v>7.0199999999999999E-2</c:v>
                </c:pt>
                <c:pt idx="13">
                  <c:v>7.0199999999999999E-2</c:v>
                </c:pt>
                <c:pt idx="14">
                  <c:v>7.0199999999999999E-2</c:v>
                </c:pt>
                <c:pt idx="15">
                  <c:v>7.0199999999999999E-2</c:v>
                </c:pt>
                <c:pt idx="16">
                  <c:v>7.0199999999999999E-2</c:v>
                </c:pt>
                <c:pt idx="17">
                  <c:v>7.0199999999999999E-2</c:v>
                </c:pt>
                <c:pt idx="18">
                  <c:v>7.0199999999999999E-2</c:v>
                </c:pt>
                <c:pt idx="19">
                  <c:v>7.0199999999999999E-2</c:v>
                </c:pt>
                <c:pt idx="20">
                  <c:v>7.0199999999999999E-2</c:v>
                </c:pt>
                <c:pt idx="21">
                  <c:v>7.0199999999999999E-2</c:v>
                </c:pt>
                <c:pt idx="22">
                  <c:v>7.0199999999999999E-2</c:v>
                </c:pt>
                <c:pt idx="23">
                  <c:v>7.0199999999999999E-2</c:v>
                </c:pt>
              </c:numCache>
            </c:numRef>
          </c:val>
          <c:extLst>
            <c:ext xmlns:c16="http://schemas.microsoft.com/office/drawing/2014/chart" uri="{C3380CC4-5D6E-409C-BE32-E72D297353CC}">
              <c16:uniqueId val="{00000000-7BC5-462D-9E6E-B08F54D5359E}"/>
            </c:ext>
          </c:extLst>
        </c:ser>
        <c:ser>
          <c:idx val="0"/>
          <c:order val="1"/>
          <c:tx>
            <c:strRef>
              <c:f>'Calcs Res R1 Rates'!$EY$176</c:f>
              <c:strCache>
                <c:ptCount val="1"/>
                <c:pt idx="0">
                  <c:v>Capped 2010 Energy Cost CECAF</c:v>
                </c:pt>
              </c:strCache>
            </c:strRef>
          </c:tx>
          <c:spPr>
            <a:solidFill>
              <a:srgbClr val="FFFF93"/>
            </a:solidFill>
            <a:ln>
              <a:solidFill>
                <a:schemeClr val="tx1"/>
              </a:solidFill>
            </a:ln>
          </c:spPr>
          <c:cat>
            <c:numRef>
              <c:f>'Calcs Res R1 Rates'!$GV$175:$HS$175</c:f>
              <c:numCache>
                <c:formatCode>[$-409]mmm\-yy;@</c:formatCode>
                <c:ptCount val="24"/>
                <c:pt idx="0">
                  <c:v>44743</c:v>
                </c:pt>
                <c:pt idx="1">
                  <c:v>44774</c:v>
                </c:pt>
                <c:pt idx="2">
                  <c:v>44805</c:v>
                </c:pt>
                <c:pt idx="3">
                  <c:v>44835</c:v>
                </c:pt>
                <c:pt idx="4">
                  <c:v>44866</c:v>
                </c:pt>
                <c:pt idx="5">
                  <c:v>44896</c:v>
                </c:pt>
                <c:pt idx="6">
                  <c:v>44927</c:v>
                </c:pt>
                <c:pt idx="7">
                  <c:v>44958</c:v>
                </c:pt>
                <c:pt idx="8">
                  <c:v>44986</c:v>
                </c:pt>
                <c:pt idx="9">
                  <c:v>45017</c:v>
                </c:pt>
                <c:pt idx="10">
                  <c:v>45047</c:v>
                </c:pt>
                <c:pt idx="11">
                  <c:v>45078</c:v>
                </c:pt>
                <c:pt idx="12">
                  <c:v>45108</c:v>
                </c:pt>
                <c:pt idx="13">
                  <c:v>45139</c:v>
                </c:pt>
                <c:pt idx="14">
                  <c:v>45170</c:v>
                </c:pt>
                <c:pt idx="15">
                  <c:v>45200</c:v>
                </c:pt>
                <c:pt idx="16">
                  <c:v>45231</c:v>
                </c:pt>
                <c:pt idx="17">
                  <c:v>45261</c:v>
                </c:pt>
                <c:pt idx="18">
                  <c:v>45292</c:v>
                </c:pt>
                <c:pt idx="19">
                  <c:v>45323</c:v>
                </c:pt>
                <c:pt idx="20">
                  <c:v>45352</c:v>
                </c:pt>
                <c:pt idx="21">
                  <c:v>45383</c:v>
                </c:pt>
                <c:pt idx="22">
                  <c:v>45413</c:v>
                </c:pt>
                <c:pt idx="23">
                  <c:v>45444</c:v>
                </c:pt>
              </c:numCache>
            </c:numRef>
          </c:cat>
          <c:val>
            <c:numRef>
              <c:f>'Calcs Res R1 Rates'!$GV$176:$HS$176</c:f>
              <c:numCache>
                <c:formatCode>_("$"* #,##0.00000_);_("$"* \(#,##0.00000\);_("$"* "-"??_);_(@_)</c:formatCode>
                <c:ptCount val="24"/>
                <c:pt idx="0">
                  <c:v>5.6899999999999999E-2</c:v>
                </c:pt>
                <c:pt idx="1">
                  <c:v>5.6899999999999999E-2</c:v>
                </c:pt>
                <c:pt idx="2">
                  <c:v>5.6899999999999999E-2</c:v>
                </c:pt>
                <c:pt idx="3">
                  <c:v>5.6899999999999999E-2</c:v>
                </c:pt>
                <c:pt idx="4">
                  <c:v>5.6899999999999999E-2</c:v>
                </c:pt>
                <c:pt idx="5">
                  <c:v>5.6899999999999999E-2</c:v>
                </c:pt>
                <c:pt idx="6">
                  <c:v>5.6899999999999999E-2</c:v>
                </c:pt>
                <c:pt idx="7">
                  <c:v>5.6899999999999999E-2</c:v>
                </c:pt>
                <c:pt idx="8">
                  <c:v>5.6899999999999999E-2</c:v>
                </c:pt>
                <c:pt idx="9">
                  <c:v>5.6899999999999999E-2</c:v>
                </c:pt>
                <c:pt idx="10">
                  <c:v>5.6899999999999999E-2</c:v>
                </c:pt>
                <c:pt idx="11">
                  <c:v>5.6899999999999999E-2</c:v>
                </c:pt>
                <c:pt idx="12">
                  <c:v>5.6899999999999999E-2</c:v>
                </c:pt>
                <c:pt idx="13">
                  <c:v>5.6899999999999999E-2</c:v>
                </c:pt>
                <c:pt idx="14">
                  <c:v>5.6899999999999999E-2</c:v>
                </c:pt>
                <c:pt idx="15">
                  <c:v>5.6899999999999999E-2</c:v>
                </c:pt>
                <c:pt idx="16">
                  <c:v>5.6899999999999999E-2</c:v>
                </c:pt>
                <c:pt idx="17">
                  <c:v>5.6899999999999999E-2</c:v>
                </c:pt>
                <c:pt idx="18">
                  <c:v>5.6899999999999999E-2</c:v>
                </c:pt>
                <c:pt idx="19">
                  <c:v>5.6899999999999999E-2</c:v>
                </c:pt>
                <c:pt idx="20">
                  <c:v>5.6899999999999999E-2</c:v>
                </c:pt>
                <c:pt idx="21">
                  <c:v>5.6899999999999999E-2</c:v>
                </c:pt>
                <c:pt idx="22">
                  <c:v>5.6899999999999999E-2</c:v>
                </c:pt>
                <c:pt idx="23">
                  <c:v>5.6899999999999999E-2</c:v>
                </c:pt>
              </c:numCache>
            </c:numRef>
          </c:val>
          <c:extLst>
            <c:ext xmlns:c16="http://schemas.microsoft.com/office/drawing/2014/chart" uri="{C3380CC4-5D6E-409C-BE32-E72D297353CC}">
              <c16:uniqueId val="{00000001-7BC5-462D-9E6E-B08F54D5359E}"/>
            </c:ext>
          </c:extLst>
        </c:ser>
        <c:ser>
          <c:idx val="1"/>
          <c:order val="2"/>
          <c:tx>
            <c:strRef>
              <c:f>'Calcs Res R1 Rates'!$EY$177</c:f>
              <c:strCache>
                <c:ptCount val="1"/>
                <c:pt idx="0">
                  <c:v>Capped 2010 Energy Subsidy ESA</c:v>
                </c:pt>
              </c:strCache>
            </c:strRef>
          </c:tx>
          <c:spPr>
            <a:solidFill>
              <a:schemeClr val="tx1"/>
            </a:solidFill>
            <a:ln>
              <a:solidFill>
                <a:schemeClr val="tx1"/>
              </a:solidFill>
            </a:ln>
          </c:spPr>
          <c:cat>
            <c:numRef>
              <c:f>'Calcs Res R1 Rates'!$GV$175:$HS$175</c:f>
              <c:numCache>
                <c:formatCode>[$-409]mmm\-yy;@</c:formatCode>
                <c:ptCount val="24"/>
                <c:pt idx="0">
                  <c:v>44743</c:v>
                </c:pt>
                <c:pt idx="1">
                  <c:v>44774</c:v>
                </c:pt>
                <c:pt idx="2">
                  <c:v>44805</c:v>
                </c:pt>
                <c:pt idx="3">
                  <c:v>44835</c:v>
                </c:pt>
                <c:pt idx="4">
                  <c:v>44866</c:v>
                </c:pt>
                <c:pt idx="5">
                  <c:v>44896</c:v>
                </c:pt>
                <c:pt idx="6">
                  <c:v>44927</c:v>
                </c:pt>
                <c:pt idx="7">
                  <c:v>44958</c:v>
                </c:pt>
                <c:pt idx="8">
                  <c:v>44986</c:v>
                </c:pt>
                <c:pt idx="9">
                  <c:v>45017</c:v>
                </c:pt>
                <c:pt idx="10">
                  <c:v>45047</c:v>
                </c:pt>
                <c:pt idx="11">
                  <c:v>45078</c:v>
                </c:pt>
                <c:pt idx="12">
                  <c:v>45108</c:v>
                </c:pt>
                <c:pt idx="13">
                  <c:v>45139</c:v>
                </c:pt>
                <c:pt idx="14">
                  <c:v>45170</c:v>
                </c:pt>
                <c:pt idx="15">
                  <c:v>45200</c:v>
                </c:pt>
                <c:pt idx="16">
                  <c:v>45231</c:v>
                </c:pt>
                <c:pt idx="17">
                  <c:v>45261</c:v>
                </c:pt>
                <c:pt idx="18">
                  <c:v>45292</c:v>
                </c:pt>
                <c:pt idx="19">
                  <c:v>45323</c:v>
                </c:pt>
                <c:pt idx="20">
                  <c:v>45352</c:v>
                </c:pt>
                <c:pt idx="21">
                  <c:v>45383</c:v>
                </c:pt>
                <c:pt idx="22">
                  <c:v>45413</c:v>
                </c:pt>
                <c:pt idx="23">
                  <c:v>45444</c:v>
                </c:pt>
              </c:numCache>
            </c:numRef>
          </c:cat>
          <c:val>
            <c:numRef>
              <c:f>'Calcs Res R1 Rates'!$GV$177:$HS$177</c:f>
              <c:numCache>
                <c:formatCode>_("$"* #,##0.00000_);_("$"* \(#,##0.00000\);_("$"* "-"??_);_(@_)</c:formatCode>
                <c:ptCount val="24"/>
                <c:pt idx="0">
                  <c:v>1.47E-3</c:v>
                </c:pt>
                <c:pt idx="1">
                  <c:v>1.47E-3</c:v>
                </c:pt>
                <c:pt idx="2">
                  <c:v>1.47E-3</c:v>
                </c:pt>
                <c:pt idx="3">
                  <c:v>1.47E-3</c:v>
                </c:pt>
                <c:pt idx="4">
                  <c:v>1.47E-3</c:v>
                </c:pt>
                <c:pt idx="5">
                  <c:v>1.47E-3</c:v>
                </c:pt>
                <c:pt idx="6">
                  <c:v>1.47E-3</c:v>
                </c:pt>
                <c:pt idx="7">
                  <c:v>1.47E-3</c:v>
                </c:pt>
                <c:pt idx="8">
                  <c:v>1.47E-3</c:v>
                </c:pt>
                <c:pt idx="9">
                  <c:v>1.47E-3</c:v>
                </c:pt>
                <c:pt idx="10">
                  <c:v>1.47E-3</c:v>
                </c:pt>
                <c:pt idx="11">
                  <c:v>1.47E-3</c:v>
                </c:pt>
                <c:pt idx="12">
                  <c:v>1.47E-3</c:v>
                </c:pt>
                <c:pt idx="13">
                  <c:v>1.47E-3</c:v>
                </c:pt>
                <c:pt idx="14">
                  <c:v>1.47E-3</c:v>
                </c:pt>
                <c:pt idx="15">
                  <c:v>1.47E-3</c:v>
                </c:pt>
                <c:pt idx="16">
                  <c:v>1.47E-3</c:v>
                </c:pt>
                <c:pt idx="17">
                  <c:v>1.47E-3</c:v>
                </c:pt>
                <c:pt idx="18">
                  <c:v>1.47E-3</c:v>
                </c:pt>
                <c:pt idx="19">
                  <c:v>1.47E-3</c:v>
                </c:pt>
                <c:pt idx="20">
                  <c:v>1.47E-3</c:v>
                </c:pt>
                <c:pt idx="21">
                  <c:v>1.47E-3</c:v>
                </c:pt>
                <c:pt idx="22">
                  <c:v>1.47E-3</c:v>
                </c:pt>
                <c:pt idx="23">
                  <c:v>1.47E-3</c:v>
                </c:pt>
              </c:numCache>
            </c:numRef>
          </c:val>
          <c:extLst>
            <c:ext xmlns:c16="http://schemas.microsoft.com/office/drawing/2014/chart" uri="{C3380CC4-5D6E-409C-BE32-E72D297353CC}">
              <c16:uniqueId val="{00000002-7BC5-462D-9E6E-B08F54D5359E}"/>
            </c:ext>
          </c:extLst>
        </c:ser>
        <c:ser>
          <c:idx val="2"/>
          <c:order val="3"/>
          <c:tx>
            <c:strRef>
              <c:f>'Calcs Res R1 Rates'!$EY$178</c:f>
              <c:strCache>
                <c:ptCount val="1"/>
                <c:pt idx="0">
                  <c:v>Capped 2010 Reliability Cost RCA</c:v>
                </c:pt>
              </c:strCache>
            </c:strRef>
          </c:tx>
          <c:spPr>
            <a:solidFill>
              <a:srgbClr val="00B0F0"/>
            </a:solidFill>
            <a:ln>
              <a:solidFill>
                <a:schemeClr val="tx2">
                  <a:lumMod val="40000"/>
                  <a:lumOff val="60000"/>
                </a:schemeClr>
              </a:solidFill>
            </a:ln>
          </c:spPr>
          <c:cat>
            <c:numRef>
              <c:f>'Calcs Res R1 Rates'!$GV$175:$HS$175</c:f>
              <c:numCache>
                <c:formatCode>[$-409]mmm\-yy;@</c:formatCode>
                <c:ptCount val="24"/>
                <c:pt idx="0">
                  <c:v>44743</c:v>
                </c:pt>
                <c:pt idx="1">
                  <c:v>44774</c:v>
                </c:pt>
                <c:pt idx="2">
                  <c:v>44805</c:v>
                </c:pt>
                <c:pt idx="3">
                  <c:v>44835</c:v>
                </c:pt>
                <c:pt idx="4">
                  <c:v>44866</c:v>
                </c:pt>
                <c:pt idx="5">
                  <c:v>44896</c:v>
                </c:pt>
                <c:pt idx="6">
                  <c:v>44927</c:v>
                </c:pt>
                <c:pt idx="7">
                  <c:v>44958</c:v>
                </c:pt>
                <c:pt idx="8">
                  <c:v>44986</c:v>
                </c:pt>
                <c:pt idx="9">
                  <c:v>45017</c:v>
                </c:pt>
                <c:pt idx="10">
                  <c:v>45047</c:v>
                </c:pt>
                <c:pt idx="11">
                  <c:v>45078</c:v>
                </c:pt>
                <c:pt idx="12">
                  <c:v>45108</c:v>
                </c:pt>
                <c:pt idx="13">
                  <c:v>45139</c:v>
                </c:pt>
                <c:pt idx="14">
                  <c:v>45170</c:v>
                </c:pt>
                <c:pt idx="15">
                  <c:v>45200</c:v>
                </c:pt>
                <c:pt idx="16">
                  <c:v>45231</c:v>
                </c:pt>
                <c:pt idx="17">
                  <c:v>45261</c:v>
                </c:pt>
                <c:pt idx="18">
                  <c:v>45292</c:v>
                </c:pt>
                <c:pt idx="19">
                  <c:v>45323</c:v>
                </c:pt>
                <c:pt idx="20">
                  <c:v>45352</c:v>
                </c:pt>
                <c:pt idx="21">
                  <c:v>45383</c:v>
                </c:pt>
                <c:pt idx="22">
                  <c:v>45413</c:v>
                </c:pt>
                <c:pt idx="23">
                  <c:v>45444</c:v>
                </c:pt>
              </c:numCache>
            </c:numRef>
          </c:cat>
          <c:val>
            <c:numRef>
              <c:f>'Calcs Res R1 Rates'!$GV$178:$HS$178</c:f>
              <c:numCache>
                <c:formatCode>_("$"* #,##0.00000_);_("$"* \(#,##0.00000\);_("$"* "-"??_);_(@_)</c:formatCode>
                <c:ptCount val="24"/>
                <c:pt idx="0">
                  <c:v>3.0000000000000001E-3</c:v>
                </c:pt>
                <c:pt idx="1">
                  <c:v>3.0000000000000001E-3</c:v>
                </c:pt>
                <c:pt idx="2">
                  <c:v>3.0000000000000001E-3</c:v>
                </c:pt>
                <c:pt idx="3">
                  <c:v>3.0000000000000001E-3</c:v>
                </c:pt>
                <c:pt idx="4">
                  <c:v>3.0000000000000001E-3</c:v>
                </c:pt>
                <c:pt idx="5">
                  <c:v>3.0000000000000001E-3</c:v>
                </c:pt>
                <c:pt idx="6">
                  <c:v>3.0000000000000001E-3</c:v>
                </c:pt>
                <c:pt idx="7">
                  <c:v>3.0000000000000001E-3</c:v>
                </c:pt>
                <c:pt idx="8">
                  <c:v>3.0000000000000001E-3</c:v>
                </c:pt>
                <c:pt idx="9">
                  <c:v>3.0000000000000001E-3</c:v>
                </c:pt>
                <c:pt idx="10">
                  <c:v>3.0000000000000001E-3</c:v>
                </c:pt>
                <c:pt idx="11">
                  <c:v>3.0000000000000001E-3</c:v>
                </c:pt>
                <c:pt idx="12">
                  <c:v>3.0000000000000001E-3</c:v>
                </c:pt>
                <c:pt idx="13">
                  <c:v>3.0000000000000001E-3</c:v>
                </c:pt>
                <c:pt idx="14">
                  <c:v>3.0000000000000001E-3</c:v>
                </c:pt>
                <c:pt idx="15">
                  <c:v>3.0000000000000001E-3</c:v>
                </c:pt>
                <c:pt idx="16">
                  <c:v>3.0000000000000001E-3</c:v>
                </c:pt>
                <c:pt idx="17">
                  <c:v>3.0000000000000001E-3</c:v>
                </c:pt>
                <c:pt idx="18">
                  <c:v>3.0000000000000001E-3</c:v>
                </c:pt>
                <c:pt idx="19">
                  <c:v>3.0000000000000001E-3</c:v>
                </c:pt>
                <c:pt idx="20">
                  <c:v>3.0000000000000001E-3</c:v>
                </c:pt>
                <c:pt idx="21">
                  <c:v>3.0000000000000001E-3</c:v>
                </c:pt>
                <c:pt idx="22">
                  <c:v>3.0000000000000001E-3</c:v>
                </c:pt>
                <c:pt idx="23">
                  <c:v>3.0000000000000001E-3</c:v>
                </c:pt>
              </c:numCache>
            </c:numRef>
          </c:val>
          <c:extLst>
            <c:ext xmlns:c16="http://schemas.microsoft.com/office/drawing/2014/chart" uri="{C3380CC4-5D6E-409C-BE32-E72D297353CC}">
              <c16:uniqueId val="{00000003-7BC5-462D-9E6E-B08F54D5359E}"/>
            </c:ext>
          </c:extLst>
        </c:ser>
        <c:ser>
          <c:idx val="6"/>
          <c:order val="4"/>
          <c:tx>
            <c:strRef>
              <c:f>'Calcs Res R1 Rates'!$EY$180</c:f>
              <c:strCache>
                <c:ptCount val="1"/>
                <c:pt idx="0">
                  <c:v>Reliability Cost Adjustment IRCAF</c:v>
                </c:pt>
              </c:strCache>
            </c:strRef>
          </c:tx>
          <c:spPr>
            <a:pattFill prst="dkHorz">
              <a:fgClr>
                <a:srgbClr val="00B0F0"/>
              </a:fgClr>
              <a:bgClr>
                <a:schemeClr val="bg1"/>
              </a:bgClr>
            </a:pattFill>
            <a:ln>
              <a:solidFill>
                <a:srgbClr val="00B0F0"/>
              </a:solidFill>
            </a:ln>
          </c:spPr>
          <c:cat>
            <c:numRef>
              <c:f>'Calcs Res R1 Rates'!$GV$175:$HS$175</c:f>
              <c:numCache>
                <c:formatCode>[$-409]mmm\-yy;@</c:formatCode>
                <c:ptCount val="24"/>
                <c:pt idx="0">
                  <c:v>44743</c:v>
                </c:pt>
                <c:pt idx="1">
                  <c:v>44774</c:v>
                </c:pt>
                <c:pt idx="2">
                  <c:v>44805</c:v>
                </c:pt>
                <c:pt idx="3">
                  <c:v>44835</c:v>
                </c:pt>
                <c:pt idx="4">
                  <c:v>44866</c:v>
                </c:pt>
                <c:pt idx="5">
                  <c:v>44896</c:v>
                </c:pt>
                <c:pt idx="6">
                  <c:v>44927</c:v>
                </c:pt>
                <c:pt idx="7">
                  <c:v>44958</c:v>
                </c:pt>
                <c:pt idx="8">
                  <c:v>44986</c:v>
                </c:pt>
                <c:pt idx="9">
                  <c:v>45017</c:v>
                </c:pt>
                <c:pt idx="10">
                  <c:v>45047</c:v>
                </c:pt>
                <c:pt idx="11">
                  <c:v>45078</c:v>
                </c:pt>
                <c:pt idx="12">
                  <c:v>45108</c:v>
                </c:pt>
                <c:pt idx="13">
                  <c:v>45139</c:v>
                </c:pt>
                <c:pt idx="14">
                  <c:v>45170</c:v>
                </c:pt>
                <c:pt idx="15">
                  <c:v>45200</c:v>
                </c:pt>
                <c:pt idx="16">
                  <c:v>45231</c:v>
                </c:pt>
                <c:pt idx="17">
                  <c:v>45261</c:v>
                </c:pt>
                <c:pt idx="18">
                  <c:v>45292</c:v>
                </c:pt>
                <c:pt idx="19">
                  <c:v>45323</c:v>
                </c:pt>
                <c:pt idx="20">
                  <c:v>45352</c:v>
                </c:pt>
                <c:pt idx="21">
                  <c:v>45383</c:v>
                </c:pt>
                <c:pt idx="22">
                  <c:v>45413</c:v>
                </c:pt>
                <c:pt idx="23">
                  <c:v>45444</c:v>
                </c:pt>
              </c:numCache>
            </c:numRef>
          </c:cat>
          <c:val>
            <c:numRef>
              <c:f>'Calcs Res R1 Rates'!$GV$180:$HS$180</c:f>
              <c:numCache>
                <c:formatCode>_("$"* #,##0.00000_);_("$"* \(#,##0.00000\);_("$"* "-"??_);_(@_)</c:formatCode>
                <c:ptCount val="24"/>
                <c:pt idx="0">
                  <c:v>9.9900000000000006E-3</c:v>
                </c:pt>
                <c:pt idx="1">
                  <c:v>9.9900000000000006E-3</c:v>
                </c:pt>
                <c:pt idx="2">
                  <c:v>9.9900000000000006E-3</c:v>
                </c:pt>
                <c:pt idx="3">
                  <c:v>9.9900000000000006E-3</c:v>
                </c:pt>
                <c:pt idx="4">
                  <c:v>9.9900000000000006E-3</c:v>
                </c:pt>
                <c:pt idx="5">
                  <c:v>9.9900000000000006E-3</c:v>
                </c:pt>
                <c:pt idx="6">
                  <c:v>9.9900000000000006E-3</c:v>
                </c:pt>
                <c:pt idx="7">
                  <c:v>9.9900000000000006E-3</c:v>
                </c:pt>
                <c:pt idx="8">
                  <c:v>9.9900000000000006E-3</c:v>
                </c:pt>
                <c:pt idx="9">
                  <c:v>9.9900000000000006E-3</c:v>
                </c:pt>
                <c:pt idx="10">
                  <c:v>9.9900000000000006E-3</c:v>
                </c:pt>
                <c:pt idx="11">
                  <c:v>9.9900000000000006E-3</c:v>
                </c:pt>
                <c:pt idx="12">
                  <c:v>2.8420000000000001E-2</c:v>
                </c:pt>
                <c:pt idx="13">
                  <c:v>2.8420000000000001E-2</c:v>
                </c:pt>
                <c:pt idx="14">
                  <c:v>2.8420000000000001E-2</c:v>
                </c:pt>
                <c:pt idx="15">
                  <c:v>2.8420000000000001E-2</c:v>
                </c:pt>
                <c:pt idx="16">
                  <c:v>2.8420000000000001E-2</c:v>
                </c:pt>
                <c:pt idx="17">
                  <c:v>2.8420000000000001E-2</c:v>
                </c:pt>
                <c:pt idx="18">
                  <c:v>2.8420000000000001E-2</c:v>
                </c:pt>
                <c:pt idx="19">
                  <c:v>2.8420000000000001E-2</c:v>
                </c:pt>
                <c:pt idx="20">
                  <c:v>2.8420000000000001E-2</c:v>
                </c:pt>
                <c:pt idx="21">
                  <c:v>2.8420000000000001E-2</c:v>
                </c:pt>
                <c:pt idx="22">
                  <c:v>2.8420000000000001E-2</c:v>
                </c:pt>
                <c:pt idx="23">
                  <c:v>2.8420000000000001E-2</c:v>
                </c:pt>
              </c:numCache>
            </c:numRef>
          </c:val>
          <c:extLst>
            <c:ext xmlns:c16="http://schemas.microsoft.com/office/drawing/2014/chart" uri="{C3380CC4-5D6E-409C-BE32-E72D297353CC}">
              <c16:uniqueId val="{00000004-7BC5-462D-9E6E-B08F54D5359E}"/>
            </c:ext>
          </c:extLst>
        </c:ser>
        <c:ser>
          <c:idx val="4"/>
          <c:order val="5"/>
          <c:tx>
            <c:strRef>
              <c:f>'Calcs Res R1 Rates'!$EY$179</c:f>
              <c:strCache>
                <c:ptCount val="1"/>
                <c:pt idx="0">
                  <c:v>Renewable Energy Portfolio Adjustment CRPSEAF</c:v>
                </c:pt>
              </c:strCache>
            </c:strRef>
          </c:tx>
          <c:spPr>
            <a:pattFill prst="narVert">
              <a:fgClr>
                <a:srgbClr val="FF0000"/>
              </a:fgClr>
              <a:bgClr>
                <a:schemeClr val="bg1"/>
              </a:bgClr>
            </a:pattFill>
            <a:ln>
              <a:solidFill>
                <a:srgbClr val="FF0000"/>
              </a:solidFill>
            </a:ln>
          </c:spPr>
          <c:cat>
            <c:numRef>
              <c:f>'Calcs Res R1 Rates'!$GV$175:$HS$175</c:f>
              <c:numCache>
                <c:formatCode>[$-409]mmm\-yy;@</c:formatCode>
                <c:ptCount val="24"/>
                <c:pt idx="0">
                  <c:v>44743</c:v>
                </c:pt>
                <c:pt idx="1">
                  <c:v>44774</c:v>
                </c:pt>
                <c:pt idx="2">
                  <c:v>44805</c:v>
                </c:pt>
                <c:pt idx="3">
                  <c:v>44835</c:v>
                </c:pt>
                <c:pt idx="4">
                  <c:v>44866</c:v>
                </c:pt>
                <c:pt idx="5">
                  <c:v>44896</c:v>
                </c:pt>
                <c:pt idx="6">
                  <c:v>44927</c:v>
                </c:pt>
                <c:pt idx="7">
                  <c:v>44958</c:v>
                </c:pt>
                <c:pt idx="8">
                  <c:v>44986</c:v>
                </c:pt>
                <c:pt idx="9">
                  <c:v>45017</c:v>
                </c:pt>
                <c:pt idx="10">
                  <c:v>45047</c:v>
                </c:pt>
                <c:pt idx="11">
                  <c:v>45078</c:v>
                </c:pt>
                <c:pt idx="12">
                  <c:v>45108</c:v>
                </c:pt>
                <c:pt idx="13">
                  <c:v>45139</c:v>
                </c:pt>
                <c:pt idx="14">
                  <c:v>45170</c:v>
                </c:pt>
                <c:pt idx="15">
                  <c:v>45200</c:v>
                </c:pt>
                <c:pt idx="16">
                  <c:v>45231</c:v>
                </c:pt>
                <c:pt idx="17">
                  <c:v>45261</c:v>
                </c:pt>
                <c:pt idx="18">
                  <c:v>45292</c:v>
                </c:pt>
                <c:pt idx="19">
                  <c:v>45323</c:v>
                </c:pt>
                <c:pt idx="20">
                  <c:v>45352</c:v>
                </c:pt>
                <c:pt idx="21">
                  <c:v>45383</c:v>
                </c:pt>
                <c:pt idx="22">
                  <c:v>45413</c:v>
                </c:pt>
                <c:pt idx="23">
                  <c:v>45444</c:v>
                </c:pt>
              </c:numCache>
            </c:numRef>
          </c:cat>
          <c:val>
            <c:numRef>
              <c:f>'Calcs Res R1 Rates'!$GV$179:$HS$179</c:f>
              <c:numCache>
                <c:formatCode>_("$"* #,##0.00000_);_("$"* \(#,##0.00000\);_("$"* "-"??_);_(@_)</c:formatCode>
                <c:ptCount val="24"/>
                <c:pt idx="0">
                  <c:v>9.1699999999999993E-3</c:v>
                </c:pt>
                <c:pt idx="1">
                  <c:v>9.1699999999999993E-3</c:v>
                </c:pt>
                <c:pt idx="2">
                  <c:v>9.1699999999999993E-3</c:v>
                </c:pt>
                <c:pt idx="3">
                  <c:v>1.017E-2</c:v>
                </c:pt>
                <c:pt idx="4">
                  <c:v>1.017E-2</c:v>
                </c:pt>
                <c:pt idx="5">
                  <c:v>1.017E-2</c:v>
                </c:pt>
                <c:pt idx="6">
                  <c:v>1.035E-2</c:v>
                </c:pt>
                <c:pt idx="7">
                  <c:v>1.035E-2</c:v>
                </c:pt>
                <c:pt idx="8">
                  <c:v>1.035E-2</c:v>
                </c:pt>
                <c:pt idx="9">
                  <c:v>1.065E-2</c:v>
                </c:pt>
                <c:pt idx="10">
                  <c:v>1.065E-2</c:v>
                </c:pt>
                <c:pt idx="11">
                  <c:v>1.065E-2</c:v>
                </c:pt>
                <c:pt idx="12">
                  <c:v>1.1039999999999999E-2</c:v>
                </c:pt>
                <c:pt idx="13">
                  <c:v>1.1039999999999999E-2</c:v>
                </c:pt>
                <c:pt idx="14">
                  <c:v>1.1039999999999999E-2</c:v>
                </c:pt>
                <c:pt idx="15">
                  <c:v>1.1010000000000001E-2</c:v>
                </c:pt>
                <c:pt idx="16">
                  <c:v>1.1010000000000001E-2</c:v>
                </c:pt>
                <c:pt idx="17">
                  <c:v>1.1010000000000001E-2</c:v>
                </c:pt>
                <c:pt idx="18">
                  <c:v>1.23E-2</c:v>
                </c:pt>
                <c:pt idx="19">
                  <c:v>1.23E-2</c:v>
                </c:pt>
                <c:pt idx="20">
                  <c:v>1.23E-2</c:v>
                </c:pt>
                <c:pt idx="21">
                  <c:v>1.196E-2</c:v>
                </c:pt>
                <c:pt idx="22">
                  <c:v>1.196E-2</c:v>
                </c:pt>
                <c:pt idx="23">
                  <c:v>1.196E-2</c:v>
                </c:pt>
              </c:numCache>
            </c:numRef>
          </c:val>
          <c:extLst>
            <c:ext xmlns:c16="http://schemas.microsoft.com/office/drawing/2014/chart" uri="{C3380CC4-5D6E-409C-BE32-E72D297353CC}">
              <c16:uniqueId val="{00000005-7BC5-462D-9E6E-B08F54D5359E}"/>
            </c:ext>
          </c:extLst>
        </c:ser>
        <c:ser>
          <c:idx val="5"/>
          <c:order val="6"/>
          <c:tx>
            <c:strRef>
              <c:f>'Calcs Res R1 Rates'!$EY$182</c:f>
              <c:strCache>
                <c:ptCount val="1"/>
                <c:pt idx="0">
                  <c:v>Variable Renewable Energy Portfolio VRPSEAF</c:v>
                </c:pt>
              </c:strCache>
            </c:strRef>
          </c:tx>
          <c:spPr>
            <a:pattFill prst="dkHorz">
              <a:fgClr>
                <a:srgbClr val="FFB3B3"/>
              </a:fgClr>
              <a:bgClr>
                <a:schemeClr val="bg1"/>
              </a:bgClr>
            </a:pattFill>
            <a:ln w="9525">
              <a:solidFill>
                <a:srgbClr val="FF0000"/>
              </a:solidFill>
            </a:ln>
          </c:spPr>
          <c:cat>
            <c:numRef>
              <c:f>'Calcs Res R1 Rates'!$GV$175:$HS$175</c:f>
              <c:numCache>
                <c:formatCode>[$-409]mmm\-yy;@</c:formatCode>
                <c:ptCount val="24"/>
                <c:pt idx="0">
                  <c:v>44743</c:v>
                </c:pt>
                <c:pt idx="1">
                  <c:v>44774</c:v>
                </c:pt>
                <c:pt idx="2">
                  <c:v>44805</c:v>
                </c:pt>
                <c:pt idx="3">
                  <c:v>44835</c:v>
                </c:pt>
                <c:pt idx="4">
                  <c:v>44866</c:v>
                </c:pt>
                <c:pt idx="5">
                  <c:v>44896</c:v>
                </c:pt>
                <c:pt idx="6">
                  <c:v>44927</c:v>
                </c:pt>
                <c:pt idx="7">
                  <c:v>44958</c:v>
                </c:pt>
                <c:pt idx="8">
                  <c:v>44986</c:v>
                </c:pt>
                <c:pt idx="9">
                  <c:v>45017</c:v>
                </c:pt>
                <c:pt idx="10">
                  <c:v>45047</c:v>
                </c:pt>
                <c:pt idx="11">
                  <c:v>45078</c:v>
                </c:pt>
                <c:pt idx="12">
                  <c:v>45108</c:v>
                </c:pt>
                <c:pt idx="13">
                  <c:v>45139</c:v>
                </c:pt>
                <c:pt idx="14">
                  <c:v>45170</c:v>
                </c:pt>
                <c:pt idx="15">
                  <c:v>45200</c:v>
                </c:pt>
                <c:pt idx="16">
                  <c:v>45231</c:v>
                </c:pt>
                <c:pt idx="17">
                  <c:v>45261</c:v>
                </c:pt>
                <c:pt idx="18">
                  <c:v>45292</c:v>
                </c:pt>
                <c:pt idx="19">
                  <c:v>45323</c:v>
                </c:pt>
                <c:pt idx="20">
                  <c:v>45352</c:v>
                </c:pt>
                <c:pt idx="21">
                  <c:v>45383</c:v>
                </c:pt>
                <c:pt idx="22">
                  <c:v>45413</c:v>
                </c:pt>
                <c:pt idx="23">
                  <c:v>45444</c:v>
                </c:pt>
              </c:numCache>
            </c:numRef>
          </c:cat>
          <c:val>
            <c:numRef>
              <c:f>'Calcs Res R1 Rates'!$GV$182:$HS$182</c:f>
              <c:numCache>
                <c:formatCode>_("$"* #,##0.00000_);_("$"* \(#,##0.00000\);_("$"* "-"??_);_(@_)</c:formatCode>
                <c:ptCount val="24"/>
                <c:pt idx="0">
                  <c:v>2.7320000000000001E-2</c:v>
                </c:pt>
                <c:pt idx="1">
                  <c:v>2.7320000000000001E-2</c:v>
                </c:pt>
                <c:pt idx="2">
                  <c:v>2.7320000000000001E-2</c:v>
                </c:pt>
                <c:pt idx="3">
                  <c:v>2.7449999999999999E-2</c:v>
                </c:pt>
                <c:pt idx="4">
                  <c:v>2.7449999999999999E-2</c:v>
                </c:pt>
                <c:pt idx="5">
                  <c:v>2.7449999999999999E-2</c:v>
                </c:pt>
                <c:pt idx="6">
                  <c:v>2.886E-2</c:v>
                </c:pt>
                <c:pt idx="7">
                  <c:v>2.886E-2</c:v>
                </c:pt>
                <c:pt idx="8">
                  <c:v>2.886E-2</c:v>
                </c:pt>
                <c:pt idx="9">
                  <c:v>2.7650000000000001E-2</c:v>
                </c:pt>
                <c:pt idx="10">
                  <c:v>2.7650000000000001E-2</c:v>
                </c:pt>
                <c:pt idx="11">
                  <c:v>2.7650000000000001E-2</c:v>
                </c:pt>
                <c:pt idx="12">
                  <c:v>2.4080000000000001E-2</c:v>
                </c:pt>
                <c:pt idx="13">
                  <c:v>2.4080000000000001E-2</c:v>
                </c:pt>
                <c:pt idx="14">
                  <c:v>2.4080000000000001E-2</c:v>
                </c:pt>
                <c:pt idx="15">
                  <c:v>2.3400000000000001E-2</c:v>
                </c:pt>
                <c:pt idx="16">
                  <c:v>2.3400000000000001E-2</c:v>
                </c:pt>
                <c:pt idx="17">
                  <c:v>2.3400000000000001E-2</c:v>
                </c:pt>
                <c:pt idx="18">
                  <c:v>2.436E-2</c:v>
                </c:pt>
                <c:pt idx="19">
                  <c:v>2.436E-2</c:v>
                </c:pt>
                <c:pt idx="20">
                  <c:v>2.436E-2</c:v>
                </c:pt>
                <c:pt idx="21">
                  <c:v>2.682E-2</c:v>
                </c:pt>
                <c:pt idx="22">
                  <c:v>2.682E-2</c:v>
                </c:pt>
                <c:pt idx="23">
                  <c:v>2.682E-2</c:v>
                </c:pt>
              </c:numCache>
            </c:numRef>
          </c:val>
          <c:extLst>
            <c:ext xmlns:c16="http://schemas.microsoft.com/office/drawing/2014/chart" uri="{C3380CC4-5D6E-409C-BE32-E72D297353CC}">
              <c16:uniqueId val="{00000006-7BC5-462D-9E6E-B08F54D5359E}"/>
            </c:ext>
          </c:extLst>
        </c:ser>
        <c:ser>
          <c:idx val="3"/>
          <c:order val="7"/>
          <c:tx>
            <c:strRef>
              <c:f>'Calcs Res R1 Rates'!$EY$181</c:f>
              <c:strCache>
                <c:ptCount val="1"/>
                <c:pt idx="0">
                  <c:v>Variable Energy Adjustment VEAF</c:v>
                </c:pt>
              </c:strCache>
            </c:strRef>
          </c:tx>
          <c:spPr>
            <a:pattFill prst="dkHorz">
              <a:fgClr>
                <a:srgbClr val="00B050"/>
              </a:fgClr>
              <a:bgClr>
                <a:schemeClr val="bg1"/>
              </a:bgClr>
            </a:pattFill>
          </c:spPr>
          <c:cat>
            <c:numRef>
              <c:f>'Calcs Res R1 Rates'!$GV$175:$HS$175</c:f>
              <c:numCache>
                <c:formatCode>[$-409]mmm\-yy;@</c:formatCode>
                <c:ptCount val="24"/>
                <c:pt idx="0">
                  <c:v>44743</c:v>
                </c:pt>
                <c:pt idx="1">
                  <c:v>44774</c:v>
                </c:pt>
                <c:pt idx="2">
                  <c:v>44805</c:v>
                </c:pt>
                <c:pt idx="3">
                  <c:v>44835</c:v>
                </c:pt>
                <c:pt idx="4">
                  <c:v>44866</c:v>
                </c:pt>
                <c:pt idx="5">
                  <c:v>44896</c:v>
                </c:pt>
                <c:pt idx="6">
                  <c:v>44927</c:v>
                </c:pt>
                <c:pt idx="7">
                  <c:v>44958</c:v>
                </c:pt>
                <c:pt idx="8">
                  <c:v>44986</c:v>
                </c:pt>
                <c:pt idx="9">
                  <c:v>45017</c:v>
                </c:pt>
                <c:pt idx="10">
                  <c:v>45047</c:v>
                </c:pt>
                <c:pt idx="11">
                  <c:v>45078</c:v>
                </c:pt>
                <c:pt idx="12">
                  <c:v>45108</c:v>
                </c:pt>
                <c:pt idx="13">
                  <c:v>45139</c:v>
                </c:pt>
                <c:pt idx="14">
                  <c:v>45170</c:v>
                </c:pt>
                <c:pt idx="15">
                  <c:v>45200</c:v>
                </c:pt>
                <c:pt idx="16">
                  <c:v>45231</c:v>
                </c:pt>
                <c:pt idx="17">
                  <c:v>45261</c:v>
                </c:pt>
                <c:pt idx="18">
                  <c:v>45292</c:v>
                </c:pt>
                <c:pt idx="19">
                  <c:v>45323</c:v>
                </c:pt>
                <c:pt idx="20">
                  <c:v>45352</c:v>
                </c:pt>
                <c:pt idx="21">
                  <c:v>45383</c:v>
                </c:pt>
                <c:pt idx="22">
                  <c:v>45413</c:v>
                </c:pt>
                <c:pt idx="23">
                  <c:v>45444</c:v>
                </c:pt>
              </c:numCache>
            </c:numRef>
          </c:cat>
          <c:val>
            <c:numRef>
              <c:f>'Calcs Res R1 Rates'!$GV$181:$HS$181</c:f>
              <c:numCache>
                <c:formatCode>_("$"* #,##0.00000_);_("$"* \(#,##0.00000\);_("$"* "-"??_);_(@_)</c:formatCode>
                <c:ptCount val="24"/>
                <c:pt idx="0">
                  <c:v>2.5200000000000001E-3</c:v>
                </c:pt>
                <c:pt idx="1">
                  <c:v>2.5200000000000001E-3</c:v>
                </c:pt>
                <c:pt idx="2">
                  <c:v>2.5200000000000001E-3</c:v>
                </c:pt>
                <c:pt idx="3">
                  <c:v>1.1520000000000001E-2</c:v>
                </c:pt>
                <c:pt idx="4">
                  <c:v>1.1520000000000001E-2</c:v>
                </c:pt>
                <c:pt idx="5">
                  <c:v>1.1520000000000001E-2</c:v>
                </c:pt>
                <c:pt idx="6">
                  <c:v>6.5799999999999999E-3</c:v>
                </c:pt>
                <c:pt idx="7">
                  <c:v>6.5799999999999999E-3</c:v>
                </c:pt>
                <c:pt idx="8">
                  <c:v>6.5799999999999999E-3</c:v>
                </c:pt>
                <c:pt idx="9">
                  <c:v>8.4899999999999993E-3</c:v>
                </c:pt>
                <c:pt idx="10">
                  <c:v>8.4899999999999993E-3</c:v>
                </c:pt>
                <c:pt idx="11">
                  <c:v>8.4899999999999993E-3</c:v>
                </c:pt>
                <c:pt idx="12">
                  <c:v>1.149E-2</c:v>
                </c:pt>
                <c:pt idx="13">
                  <c:v>1.149E-2</c:v>
                </c:pt>
                <c:pt idx="14">
                  <c:v>1.149E-2</c:v>
                </c:pt>
                <c:pt idx="15">
                  <c:v>1.082E-2</c:v>
                </c:pt>
                <c:pt idx="16">
                  <c:v>1.082E-2</c:v>
                </c:pt>
                <c:pt idx="17">
                  <c:v>1.082E-2</c:v>
                </c:pt>
                <c:pt idx="18">
                  <c:v>2.5500000000000002E-3</c:v>
                </c:pt>
                <c:pt idx="19">
                  <c:v>2.5500000000000002E-3</c:v>
                </c:pt>
                <c:pt idx="20">
                  <c:v>2.5500000000000002E-3</c:v>
                </c:pt>
                <c:pt idx="21">
                  <c:v>-3.5400000000000002E-3</c:v>
                </c:pt>
                <c:pt idx="22">
                  <c:v>-3.5400000000000002E-3</c:v>
                </c:pt>
                <c:pt idx="23">
                  <c:v>-3.5400000000000002E-3</c:v>
                </c:pt>
              </c:numCache>
            </c:numRef>
          </c:val>
          <c:extLst>
            <c:ext xmlns:c16="http://schemas.microsoft.com/office/drawing/2014/chart" uri="{C3380CC4-5D6E-409C-BE32-E72D297353CC}">
              <c16:uniqueId val="{00000007-7BC5-462D-9E6E-B08F54D5359E}"/>
            </c:ext>
          </c:extLst>
        </c:ser>
        <c:ser>
          <c:idx val="9"/>
          <c:order val="8"/>
          <c:tx>
            <c:strRef>
              <c:f>'Calcs Res R1 Rates'!$EY$185</c:f>
              <c:strCache>
                <c:ptCount val="1"/>
                <c:pt idx="0">
                  <c:v>Capped 2010 Tier 2 Energy Cost</c:v>
                </c:pt>
              </c:strCache>
            </c:strRef>
          </c:tx>
          <c:spPr>
            <a:solidFill>
              <a:schemeClr val="tx2">
                <a:lumMod val="20000"/>
                <a:lumOff val="80000"/>
              </a:schemeClr>
            </a:solidFill>
            <a:ln>
              <a:solidFill>
                <a:srgbClr val="FFC000"/>
              </a:solidFill>
            </a:ln>
          </c:spPr>
          <c:cat>
            <c:numRef>
              <c:f>'Calcs Res R1 Rates'!$GV$175:$HS$175</c:f>
              <c:numCache>
                <c:formatCode>[$-409]mmm\-yy;@</c:formatCode>
                <c:ptCount val="24"/>
                <c:pt idx="0">
                  <c:v>44743</c:v>
                </c:pt>
                <c:pt idx="1">
                  <c:v>44774</c:v>
                </c:pt>
                <c:pt idx="2">
                  <c:v>44805</c:v>
                </c:pt>
                <c:pt idx="3">
                  <c:v>44835</c:v>
                </c:pt>
                <c:pt idx="4">
                  <c:v>44866</c:v>
                </c:pt>
                <c:pt idx="5">
                  <c:v>44896</c:v>
                </c:pt>
                <c:pt idx="6">
                  <c:v>44927</c:v>
                </c:pt>
                <c:pt idx="7">
                  <c:v>44958</c:v>
                </c:pt>
                <c:pt idx="8">
                  <c:v>44986</c:v>
                </c:pt>
                <c:pt idx="9">
                  <c:v>45017</c:v>
                </c:pt>
                <c:pt idx="10">
                  <c:v>45047</c:v>
                </c:pt>
                <c:pt idx="11">
                  <c:v>45078</c:v>
                </c:pt>
                <c:pt idx="12">
                  <c:v>45108</c:v>
                </c:pt>
                <c:pt idx="13">
                  <c:v>45139</c:v>
                </c:pt>
                <c:pt idx="14">
                  <c:v>45170</c:v>
                </c:pt>
                <c:pt idx="15">
                  <c:v>45200</c:v>
                </c:pt>
                <c:pt idx="16">
                  <c:v>45231</c:v>
                </c:pt>
                <c:pt idx="17">
                  <c:v>45261</c:v>
                </c:pt>
                <c:pt idx="18">
                  <c:v>45292</c:v>
                </c:pt>
                <c:pt idx="19">
                  <c:v>45323</c:v>
                </c:pt>
                <c:pt idx="20">
                  <c:v>45352</c:v>
                </c:pt>
                <c:pt idx="21">
                  <c:v>45383</c:v>
                </c:pt>
                <c:pt idx="22">
                  <c:v>45413</c:v>
                </c:pt>
                <c:pt idx="23">
                  <c:v>45444</c:v>
                </c:pt>
              </c:numCache>
            </c:numRef>
          </c:cat>
          <c:val>
            <c:numRef>
              <c:f>'Calcs Res R1 Rates'!$GV$185:$HS$185</c:f>
              <c:numCache>
                <c:formatCode>_("$"* #,##0.00000_);_("$"* \(#,##0.00000\);_("$"* "-"??_);_(@_)</c:formatCode>
                <c:ptCount val="24"/>
                <c:pt idx="0">
                  <c:v>1.4999999999999999E-2</c:v>
                </c:pt>
                <c:pt idx="1">
                  <c:v>1.4999999999999999E-2</c:v>
                </c:pt>
                <c:pt idx="2">
                  <c:v>1.4999999999999999E-2</c:v>
                </c:pt>
                <c:pt idx="3">
                  <c:v>0</c:v>
                </c:pt>
                <c:pt idx="4">
                  <c:v>0</c:v>
                </c:pt>
                <c:pt idx="5">
                  <c:v>0</c:v>
                </c:pt>
                <c:pt idx="6">
                  <c:v>0</c:v>
                </c:pt>
                <c:pt idx="7">
                  <c:v>0</c:v>
                </c:pt>
                <c:pt idx="8">
                  <c:v>0</c:v>
                </c:pt>
                <c:pt idx="9">
                  <c:v>0</c:v>
                </c:pt>
                <c:pt idx="10">
                  <c:v>0</c:v>
                </c:pt>
                <c:pt idx="11">
                  <c:v>1.4999999999999999E-2</c:v>
                </c:pt>
                <c:pt idx="12">
                  <c:v>1.4999999999999999E-2</c:v>
                </c:pt>
                <c:pt idx="13">
                  <c:v>1.4999999999999999E-2</c:v>
                </c:pt>
                <c:pt idx="14">
                  <c:v>1.4999999999999999E-2</c:v>
                </c:pt>
                <c:pt idx="15">
                  <c:v>0</c:v>
                </c:pt>
                <c:pt idx="16">
                  <c:v>0</c:v>
                </c:pt>
                <c:pt idx="17">
                  <c:v>0</c:v>
                </c:pt>
                <c:pt idx="18">
                  <c:v>0</c:v>
                </c:pt>
                <c:pt idx="19">
                  <c:v>0</c:v>
                </c:pt>
                <c:pt idx="20">
                  <c:v>0</c:v>
                </c:pt>
                <c:pt idx="21">
                  <c:v>0</c:v>
                </c:pt>
                <c:pt idx="22">
                  <c:v>0</c:v>
                </c:pt>
                <c:pt idx="23">
                  <c:v>1.4999999999999999E-2</c:v>
                </c:pt>
              </c:numCache>
            </c:numRef>
          </c:val>
          <c:extLst>
            <c:ext xmlns:c16="http://schemas.microsoft.com/office/drawing/2014/chart" uri="{C3380CC4-5D6E-409C-BE32-E72D297353CC}">
              <c16:uniqueId val="{00000009-7BC5-462D-9E6E-B08F54D5359E}"/>
            </c:ext>
          </c:extLst>
        </c:ser>
        <c:ser>
          <c:idx val="10"/>
          <c:order val="9"/>
          <c:tx>
            <c:strRef>
              <c:f>'Calcs Res R1 Rates'!$EY$186</c:f>
              <c:strCache>
                <c:ptCount val="1"/>
                <c:pt idx="0">
                  <c:v>Tier 2 Energy Adjustment</c:v>
                </c:pt>
              </c:strCache>
            </c:strRef>
          </c:tx>
          <c:spPr>
            <a:pattFill prst="dkHorz">
              <a:fgClr>
                <a:srgbClr val="AFCAEB"/>
              </a:fgClr>
              <a:bgClr>
                <a:schemeClr val="bg1"/>
              </a:bgClr>
            </a:pattFill>
            <a:ln>
              <a:solidFill>
                <a:schemeClr val="tx2">
                  <a:lumMod val="40000"/>
                  <a:lumOff val="60000"/>
                </a:schemeClr>
              </a:solidFill>
            </a:ln>
          </c:spPr>
          <c:cat>
            <c:numRef>
              <c:f>'Calcs Res R1 Rates'!$GV$175:$HS$175</c:f>
              <c:numCache>
                <c:formatCode>[$-409]mmm\-yy;@</c:formatCode>
                <c:ptCount val="24"/>
                <c:pt idx="0">
                  <c:v>44743</c:v>
                </c:pt>
                <c:pt idx="1">
                  <c:v>44774</c:v>
                </c:pt>
                <c:pt idx="2">
                  <c:v>44805</c:v>
                </c:pt>
                <c:pt idx="3">
                  <c:v>44835</c:v>
                </c:pt>
                <c:pt idx="4">
                  <c:v>44866</c:v>
                </c:pt>
                <c:pt idx="5">
                  <c:v>44896</c:v>
                </c:pt>
                <c:pt idx="6">
                  <c:v>44927</c:v>
                </c:pt>
                <c:pt idx="7">
                  <c:v>44958</c:v>
                </c:pt>
                <c:pt idx="8">
                  <c:v>44986</c:v>
                </c:pt>
                <c:pt idx="9">
                  <c:v>45017</c:v>
                </c:pt>
                <c:pt idx="10">
                  <c:v>45047</c:v>
                </c:pt>
                <c:pt idx="11">
                  <c:v>45078</c:v>
                </c:pt>
                <c:pt idx="12">
                  <c:v>45108</c:v>
                </c:pt>
                <c:pt idx="13">
                  <c:v>45139</c:v>
                </c:pt>
                <c:pt idx="14">
                  <c:v>45170</c:v>
                </c:pt>
                <c:pt idx="15">
                  <c:v>45200</c:v>
                </c:pt>
                <c:pt idx="16">
                  <c:v>45231</c:v>
                </c:pt>
                <c:pt idx="17">
                  <c:v>45261</c:v>
                </c:pt>
                <c:pt idx="18">
                  <c:v>45292</c:v>
                </c:pt>
                <c:pt idx="19">
                  <c:v>45323</c:v>
                </c:pt>
                <c:pt idx="20">
                  <c:v>45352</c:v>
                </c:pt>
                <c:pt idx="21">
                  <c:v>45383</c:v>
                </c:pt>
                <c:pt idx="22">
                  <c:v>45413</c:v>
                </c:pt>
                <c:pt idx="23">
                  <c:v>45444</c:v>
                </c:pt>
              </c:numCache>
            </c:numRef>
          </c:cat>
          <c:val>
            <c:numRef>
              <c:f>'Calcs Res R1 Rates'!$GV$186:$HS$186</c:f>
              <c:numCache>
                <c:formatCode>_("$"* #,##0.00000_);_("$"* \(#,##0.00000\);_("$"* "-"??_);_(@_)</c:formatCode>
                <c:ptCount val="24"/>
                <c:pt idx="0">
                  <c:v>4.3590000000000004E-2</c:v>
                </c:pt>
                <c:pt idx="1">
                  <c:v>4.3590000000000004E-2</c:v>
                </c:pt>
                <c:pt idx="2">
                  <c:v>4.3590000000000004E-2</c:v>
                </c:pt>
                <c:pt idx="3">
                  <c:v>5.8590000000000003E-2</c:v>
                </c:pt>
                <c:pt idx="4">
                  <c:v>5.8590000000000003E-2</c:v>
                </c:pt>
                <c:pt idx="5">
                  <c:v>5.8590000000000003E-2</c:v>
                </c:pt>
                <c:pt idx="6">
                  <c:v>5.8590000000000003E-2</c:v>
                </c:pt>
                <c:pt idx="7">
                  <c:v>5.8590000000000003E-2</c:v>
                </c:pt>
                <c:pt idx="8">
                  <c:v>5.8590000000000003E-2</c:v>
                </c:pt>
                <c:pt idx="9">
                  <c:v>5.8590000000000003E-2</c:v>
                </c:pt>
                <c:pt idx="10">
                  <c:v>5.8590000000000003E-2</c:v>
                </c:pt>
                <c:pt idx="11">
                  <c:v>4.3590000000000004E-2</c:v>
                </c:pt>
                <c:pt idx="12">
                  <c:v>4.3590000000000004E-2</c:v>
                </c:pt>
                <c:pt idx="13">
                  <c:v>4.3590000000000004E-2</c:v>
                </c:pt>
                <c:pt idx="14">
                  <c:v>4.3590000000000004E-2</c:v>
                </c:pt>
                <c:pt idx="15">
                  <c:v>5.8590000000000003E-2</c:v>
                </c:pt>
                <c:pt idx="16">
                  <c:v>5.8590000000000003E-2</c:v>
                </c:pt>
                <c:pt idx="17">
                  <c:v>5.8590000000000003E-2</c:v>
                </c:pt>
                <c:pt idx="18">
                  <c:v>5.8590000000000003E-2</c:v>
                </c:pt>
                <c:pt idx="19">
                  <c:v>5.8590000000000003E-2</c:v>
                </c:pt>
                <c:pt idx="20">
                  <c:v>5.8590000000000003E-2</c:v>
                </c:pt>
                <c:pt idx="21">
                  <c:v>5.8590000000000003E-2</c:v>
                </c:pt>
                <c:pt idx="22">
                  <c:v>5.8590000000000003E-2</c:v>
                </c:pt>
                <c:pt idx="23">
                  <c:v>5.8590000000000003E-2</c:v>
                </c:pt>
              </c:numCache>
            </c:numRef>
          </c:val>
          <c:extLst>
            <c:ext xmlns:c16="http://schemas.microsoft.com/office/drawing/2014/chart" uri="{C3380CC4-5D6E-409C-BE32-E72D297353CC}">
              <c16:uniqueId val="{0000000A-7BC5-462D-9E6E-B08F54D5359E}"/>
            </c:ext>
          </c:extLst>
        </c:ser>
        <c:ser>
          <c:idx val="11"/>
          <c:order val="10"/>
          <c:tx>
            <c:strRef>
              <c:f>'Calcs Res R1 Rates'!$EY$187</c:f>
              <c:strCache>
                <c:ptCount val="1"/>
                <c:pt idx="0">
                  <c:v>Capped 2010 Tier 3 Energy Cost (seasonal add-on)</c:v>
                </c:pt>
              </c:strCache>
            </c:strRef>
          </c:tx>
          <c:spPr>
            <a:solidFill>
              <a:srgbClr val="FFE5E5"/>
            </a:solidFill>
            <a:ln w="6350">
              <a:solidFill>
                <a:srgbClr val="FF3333"/>
              </a:solidFill>
            </a:ln>
          </c:spPr>
          <c:cat>
            <c:numRef>
              <c:f>'Calcs Res R1 Rates'!$GV$175:$HS$175</c:f>
              <c:numCache>
                <c:formatCode>[$-409]mmm\-yy;@</c:formatCode>
                <c:ptCount val="24"/>
                <c:pt idx="0">
                  <c:v>44743</c:v>
                </c:pt>
                <c:pt idx="1">
                  <c:v>44774</c:v>
                </c:pt>
                <c:pt idx="2">
                  <c:v>44805</c:v>
                </c:pt>
                <c:pt idx="3">
                  <c:v>44835</c:v>
                </c:pt>
                <c:pt idx="4">
                  <c:v>44866</c:v>
                </c:pt>
                <c:pt idx="5">
                  <c:v>44896</c:v>
                </c:pt>
                <c:pt idx="6">
                  <c:v>44927</c:v>
                </c:pt>
                <c:pt idx="7">
                  <c:v>44958</c:v>
                </c:pt>
                <c:pt idx="8">
                  <c:v>44986</c:v>
                </c:pt>
                <c:pt idx="9">
                  <c:v>45017</c:v>
                </c:pt>
                <c:pt idx="10">
                  <c:v>45047</c:v>
                </c:pt>
                <c:pt idx="11">
                  <c:v>45078</c:v>
                </c:pt>
                <c:pt idx="12">
                  <c:v>45108</c:v>
                </c:pt>
                <c:pt idx="13">
                  <c:v>45139</c:v>
                </c:pt>
                <c:pt idx="14">
                  <c:v>45170</c:v>
                </c:pt>
                <c:pt idx="15">
                  <c:v>45200</c:v>
                </c:pt>
                <c:pt idx="16">
                  <c:v>45231</c:v>
                </c:pt>
                <c:pt idx="17">
                  <c:v>45261</c:v>
                </c:pt>
                <c:pt idx="18">
                  <c:v>45292</c:v>
                </c:pt>
                <c:pt idx="19">
                  <c:v>45323</c:v>
                </c:pt>
                <c:pt idx="20">
                  <c:v>45352</c:v>
                </c:pt>
                <c:pt idx="21">
                  <c:v>45383</c:v>
                </c:pt>
                <c:pt idx="22">
                  <c:v>45413</c:v>
                </c:pt>
                <c:pt idx="23">
                  <c:v>45444</c:v>
                </c:pt>
              </c:numCache>
            </c:numRef>
          </c:cat>
          <c:val>
            <c:numRef>
              <c:f>'Calcs Res R1 Rates'!$GV$187:$HS$187</c:f>
              <c:numCache>
                <c:formatCode>_("$"* #,##0.00000_);_("$"* \(#,##0.00000\);_("$"* "-"??_);_(@_)</c:formatCode>
                <c:ptCount val="24"/>
                <c:pt idx="0">
                  <c:v>3.4799999999999998E-2</c:v>
                </c:pt>
                <c:pt idx="1">
                  <c:v>3.4799999999999998E-2</c:v>
                </c:pt>
                <c:pt idx="2">
                  <c:v>3.4799999999999998E-2</c:v>
                </c:pt>
                <c:pt idx="3">
                  <c:v>0</c:v>
                </c:pt>
                <c:pt idx="4">
                  <c:v>0</c:v>
                </c:pt>
                <c:pt idx="5">
                  <c:v>0</c:v>
                </c:pt>
                <c:pt idx="6">
                  <c:v>0</c:v>
                </c:pt>
                <c:pt idx="7">
                  <c:v>0</c:v>
                </c:pt>
                <c:pt idx="8">
                  <c:v>0</c:v>
                </c:pt>
                <c:pt idx="9">
                  <c:v>0</c:v>
                </c:pt>
                <c:pt idx="10">
                  <c:v>0</c:v>
                </c:pt>
                <c:pt idx="11">
                  <c:v>3.4799999999999998E-2</c:v>
                </c:pt>
                <c:pt idx="12">
                  <c:v>3.4799999999999998E-2</c:v>
                </c:pt>
                <c:pt idx="13">
                  <c:v>3.4799999999999998E-2</c:v>
                </c:pt>
                <c:pt idx="14">
                  <c:v>3.4799999999999998E-2</c:v>
                </c:pt>
                <c:pt idx="15">
                  <c:v>0</c:v>
                </c:pt>
                <c:pt idx="16">
                  <c:v>0</c:v>
                </c:pt>
                <c:pt idx="17">
                  <c:v>0</c:v>
                </c:pt>
                <c:pt idx="18">
                  <c:v>0</c:v>
                </c:pt>
                <c:pt idx="19">
                  <c:v>0</c:v>
                </c:pt>
                <c:pt idx="20">
                  <c:v>0</c:v>
                </c:pt>
                <c:pt idx="21">
                  <c:v>0</c:v>
                </c:pt>
                <c:pt idx="22">
                  <c:v>0</c:v>
                </c:pt>
                <c:pt idx="23">
                  <c:v>3.4799999999999998E-2</c:v>
                </c:pt>
              </c:numCache>
            </c:numRef>
          </c:val>
          <c:extLst>
            <c:ext xmlns:c16="http://schemas.microsoft.com/office/drawing/2014/chart" uri="{C3380CC4-5D6E-409C-BE32-E72D297353CC}">
              <c16:uniqueId val="{0000000B-7BC5-462D-9E6E-B08F54D5359E}"/>
            </c:ext>
          </c:extLst>
        </c:ser>
        <c:ser>
          <c:idx val="12"/>
          <c:order val="11"/>
          <c:tx>
            <c:strRef>
              <c:f>'Calcs Res R1 Rates'!$EY$188</c:f>
              <c:strCache>
                <c:ptCount val="1"/>
                <c:pt idx="0">
                  <c:v>Tier 3 Energy Adjustment (seasonal add-on)</c:v>
                </c:pt>
              </c:strCache>
            </c:strRef>
          </c:tx>
          <c:spPr>
            <a:pattFill prst="dkHorz">
              <a:fgClr>
                <a:srgbClr val="FF3333"/>
              </a:fgClr>
              <a:bgClr>
                <a:schemeClr val="bg1"/>
              </a:bgClr>
            </a:pattFill>
            <a:ln w="12700">
              <a:solidFill>
                <a:srgbClr val="FF3333"/>
              </a:solidFill>
            </a:ln>
          </c:spPr>
          <c:cat>
            <c:numRef>
              <c:f>'Calcs Res R1 Rates'!$GV$175:$HS$175</c:f>
              <c:numCache>
                <c:formatCode>[$-409]mmm\-yy;@</c:formatCode>
                <c:ptCount val="24"/>
                <c:pt idx="0">
                  <c:v>44743</c:v>
                </c:pt>
                <c:pt idx="1">
                  <c:v>44774</c:v>
                </c:pt>
                <c:pt idx="2">
                  <c:v>44805</c:v>
                </c:pt>
                <c:pt idx="3">
                  <c:v>44835</c:v>
                </c:pt>
                <c:pt idx="4">
                  <c:v>44866</c:v>
                </c:pt>
                <c:pt idx="5">
                  <c:v>44896</c:v>
                </c:pt>
                <c:pt idx="6">
                  <c:v>44927</c:v>
                </c:pt>
                <c:pt idx="7">
                  <c:v>44958</c:v>
                </c:pt>
                <c:pt idx="8">
                  <c:v>44986</c:v>
                </c:pt>
                <c:pt idx="9">
                  <c:v>45017</c:v>
                </c:pt>
                <c:pt idx="10">
                  <c:v>45047</c:v>
                </c:pt>
                <c:pt idx="11">
                  <c:v>45078</c:v>
                </c:pt>
                <c:pt idx="12">
                  <c:v>45108</c:v>
                </c:pt>
                <c:pt idx="13">
                  <c:v>45139</c:v>
                </c:pt>
                <c:pt idx="14">
                  <c:v>45170</c:v>
                </c:pt>
                <c:pt idx="15">
                  <c:v>45200</c:v>
                </c:pt>
                <c:pt idx="16">
                  <c:v>45231</c:v>
                </c:pt>
                <c:pt idx="17">
                  <c:v>45261</c:v>
                </c:pt>
                <c:pt idx="18">
                  <c:v>45292</c:v>
                </c:pt>
                <c:pt idx="19">
                  <c:v>45323</c:v>
                </c:pt>
                <c:pt idx="20">
                  <c:v>45352</c:v>
                </c:pt>
                <c:pt idx="21">
                  <c:v>45383</c:v>
                </c:pt>
                <c:pt idx="22">
                  <c:v>45413</c:v>
                </c:pt>
                <c:pt idx="23">
                  <c:v>45444</c:v>
                </c:pt>
              </c:numCache>
            </c:numRef>
          </c:cat>
          <c:val>
            <c:numRef>
              <c:f>'Calcs Res R1 Rates'!$GV$188:$HS$188</c:f>
              <c:numCache>
                <c:formatCode>_("$"* #,##0.00000_);_("$"* \(#,##0.00000\);_("$"* "-"??_);_(@_)</c:formatCode>
                <c:ptCount val="24"/>
                <c:pt idx="0">
                  <c:v>5.2209999999999993E-2</c:v>
                </c:pt>
                <c:pt idx="1">
                  <c:v>5.2209999999999993E-2</c:v>
                </c:pt>
                <c:pt idx="2">
                  <c:v>5.2209999999999993E-2</c:v>
                </c:pt>
                <c:pt idx="3">
                  <c:v>0</c:v>
                </c:pt>
                <c:pt idx="4">
                  <c:v>0</c:v>
                </c:pt>
                <c:pt idx="5">
                  <c:v>0</c:v>
                </c:pt>
                <c:pt idx="6">
                  <c:v>0</c:v>
                </c:pt>
                <c:pt idx="7">
                  <c:v>0</c:v>
                </c:pt>
                <c:pt idx="8">
                  <c:v>0</c:v>
                </c:pt>
                <c:pt idx="9">
                  <c:v>0</c:v>
                </c:pt>
                <c:pt idx="10">
                  <c:v>0</c:v>
                </c:pt>
                <c:pt idx="11">
                  <c:v>5.2209999999999993E-2</c:v>
                </c:pt>
                <c:pt idx="12">
                  <c:v>5.2209999999999993E-2</c:v>
                </c:pt>
                <c:pt idx="13">
                  <c:v>5.2209999999999993E-2</c:v>
                </c:pt>
                <c:pt idx="14">
                  <c:v>5.2209999999999993E-2</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0C-7BC5-462D-9E6E-B08F54D5359E}"/>
            </c:ext>
          </c:extLst>
        </c:ser>
        <c:dLbls>
          <c:showLegendKey val="0"/>
          <c:showVal val="0"/>
          <c:showCatName val="0"/>
          <c:showSerName val="0"/>
          <c:showPercent val="0"/>
          <c:showBubbleSize val="0"/>
        </c:dLbls>
        <c:axId val="211762560"/>
        <c:axId val="211776640"/>
      </c:areaChart>
      <c:dateAx>
        <c:axId val="211762560"/>
        <c:scaling>
          <c:orientation val="minMax"/>
          <c:max val="45474"/>
          <c:min val="45108"/>
        </c:scaling>
        <c:delete val="0"/>
        <c:axPos val="b"/>
        <c:numFmt formatCode="[$-409]mmm\-yy;@" sourceLinked="1"/>
        <c:majorTickMark val="none"/>
        <c:minorTickMark val="none"/>
        <c:tickLblPos val="nextTo"/>
        <c:txPr>
          <a:bodyPr/>
          <a:lstStyle/>
          <a:p>
            <a:pPr>
              <a:defRPr b="1"/>
            </a:pPr>
            <a:endParaRPr lang="en-US"/>
          </a:p>
        </c:txPr>
        <c:crossAx val="211776640"/>
        <c:crosses val="autoZero"/>
        <c:auto val="1"/>
        <c:lblOffset val="100"/>
        <c:baseTimeUnit val="months"/>
      </c:dateAx>
      <c:valAx>
        <c:axId val="211776640"/>
        <c:scaling>
          <c:orientation val="minMax"/>
          <c:max val="0.4"/>
        </c:scaling>
        <c:delete val="0"/>
        <c:axPos val="l"/>
        <c:majorGridlines/>
        <c:title>
          <c:tx>
            <c:rich>
              <a:bodyPr/>
              <a:lstStyle/>
              <a:p>
                <a:pPr>
                  <a:defRPr/>
                </a:pPr>
                <a:r>
                  <a:rPr lang="en-US" sz="1400"/>
                  <a:t>Power Rate</a:t>
                </a:r>
                <a:r>
                  <a:rPr lang="en-US" sz="1400" baseline="0"/>
                  <a:t> ($ per kWh)</a:t>
                </a:r>
                <a:endParaRPr lang="en-US" sz="1400"/>
              </a:p>
            </c:rich>
          </c:tx>
          <c:overlay val="0"/>
        </c:title>
        <c:numFmt formatCode="&quot;$&quot;#,##0.00" sourceLinked="0"/>
        <c:majorTickMark val="out"/>
        <c:minorTickMark val="out"/>
        <c:tickLblPos val="nextTo"/>
        <c:txPr>
          <a:bodyPr/>
          <a:lstStyle/>
          <a:p>
            <a:pPr>
              <a:defRPr sz="1200"/>
            </a:pPr>
            <a:endParaRPr lang="en-US"/>
          </a:p>
        </c:txPr>
        <c:crossAx val="211762560"/>
        <c:crosses val="autoZero"/>
        <c:crossBetween val="midCat"/>
      </c:valAx>
    </c:plotArea>
    <c:legend>
      <c:legendPos val="r"/>
      <c:layout>
        <c:manualLayout>
          <c:xMode val="edge"/>
          <c:yMode val="edge"/>
          <c:x val="0.54300481670560408"/>
          <c:y val="7.791408070965411E-2"/>
          <c:w val="0.45113442321001768"/>
          <c:h val="0.76071430330905931"/>
        </c:manualLayout>
      </c:layout>
      <c:overlay val="0"/>
      <c:txPr>
        <a:bodyPr/>
        <a:lstStyle/>
        <a:p>
          <a:pPr>
            <a:defRPr sz="1400"/>
          </a:pPr>
          <a:endParaRPr lang="en-US"/>
        </a:p>
      </c:txPr>
    </c:legend>
    <c:plotVisOnly val="1"/>
    <c:dispBlanksAs val="zero"/>
    <c:showDLblsOverMax val="0"/>
  </c:chart>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13073604014142"/>
          <c:y val="0.167650064921915"/>
          <c:w val="0.86667319543933641"/>
          <c:h val="0.74089572388927938"/>
        </c:manualLayout>
      </c:layout>
      <c:lineChart>
        <c:grouping val="standard"/>
        <c:varyColors val="0"/>
        <c:ser>
          <c:idx val="2"/>
          <c:order val="0"/>
          <c:tx>
            <c:strRef>
              <c:f>'Calc Small Comm A1-A Rates'!$B$84</c:f>
              <c:strCache>
                <c:ptCount val="1"/>
                <c:pt idx="0">
                  <c:v>Enacted</c:v>
                </c:pt>
              </c:strCache>
            </c:strRef>
          </c:tx>
          <c:spPr>
            <a:ln w="57150" cmpd="sng">
              <a:solidFill>
                <a:schemeClr val="tx1"/>
              </a:solidFill>
              <a:prstDash val="solid"/>
            </a:ln>
          </c:spPr>
          <c:marker>
            <c:symbol val="none"/>
          </c:marker>
          <c:cat>
            <c:numRef>
              <c:f>'Calc Small Comm A1-A Rates'!$ET$5:$HS$5</c:f>
              <c:numCache>
                <c:formatCode>[$-409]mmm\-yy;@</c:formatCode>
                <c:ptCount val="78"/>
                <c:pt idx="0">
                  <c:v>43101</c:v>
                </c:pt>
                <c:pt idx="1">
                  <c:v>43132</c:v>
                </c:pt>
                <c:pt idx="2">
                  <c:v>43160</c:v>
                </c:pt>
                <c:pt idx="3">
                  <c:v>43191</c:v>
                </c:pt>
                <c:pt idx="4">
                  <c:v>43221</c:v>
                </c:pt>
                <c:pt idx="5">
                  <c:v>43252</c:v>
                </c:pt>
                <c:pt idx="6">
                  <c:v>43282</c:v>
                </c:pt>
                <c:pt idx="7">
                  <c:v>43313</c:v>
                </c:pt>
                <c:pt idx="8">
                  <c:v>43344</c:v>
                </c:pt>
                <c:pt idx="9">
                  <c:v>43374</c:v>
                </c:pt>
                <c:pt idx="10">
                  <c:v>43405</c:v>
                </c:pt>
                <c:pt idx="11">
                  <c:v>43435</c:v>
                </c:pt>
                <c:pt idx="12">
                  <c:v>43466</c:v>
                </c:pt>
                <c:pt idx="13">
                  <c:v>43497</c:v>
                </c:pt>
                <c:pt idx="14">
                  <c:v>43525</c:v>
                </c:pt>
                <c:pt idx="15">
                  <c:v>43556</c:v>
                </c:pt>
                <c:pt idx="16">
                  <c:v>43586</c:v>
                </c:pt>
                <c:pt idx="17">
                  <c:v>43617</c:v>
                </c:pt>
                <c:pt idx="18">
                  <c:v>43647</c:v>
                </c:pt>
                <c:pt idx="19">
                  <c:v>43678</c:v>
                </c:pt>
                <c:pt idx="20">
                  <c:v>43709</c:v>
                </c:pt>
                <c:pt idx="21">
                  <c:v>43739</c:v>
                </c:pt>
                <c:pt idx="22">
                  <c:v>43770</c:v>
                </c:pt>
                <c:pt idx="23">
                  <c:v>43800</c:v>
                </c:pt>
                <c:pt idx="24">
                  <c:v>43831</c:v>
                </c:pt>
                <c:pt idx="25">
                  <c:v>43862</c:v>
                </c:pt>
                <c:pt idx="26">
                  <c:v>43891</c:v>
                </c:pt>
                <c:pt idx="27">
                  <c:v>43922</c:v>
                </c:pt>
                <c:pt idx="28">
                  <c:v>43952</c:v>
                </c:pt>
                <c:pt idx="29">
                  <c:v>43983</c:v>
                </c:pt>
                <c:pt idx="30">
                  <c:v>44013</c:v>
                </c:pt>
                <c:pt idx="31">
                  <c:v>44044</c:v>
                </c:pt>
                <c:pt idx="32">
                  <c:v>44075</c:v>
                </c:pt>
                <c:pt idx="33">
                  <c:v>44105</c:v>
                </c:pt>
                <c:pt idx="34">
                  <c:v>44136</c:v>
                </c:pt>
                <c:pt idx="35">
                  <c:v>44166</c:v>
                </c:pt>
                <c:pt idx="36">
                  <c:v>44197</c:v>
                </c:pt>
                <c:pt idx="37">
                  <c:v>44228</c:v>
                </c:pt>
                <c:pt idx="38">
                  <c:v>44256</c:v>
                </c:pt>
                <c:pt idx="39">
                  <c:v>44287</c:v>
                </c:pt>
                <c:pt idx="40">
                  <c:v>44317</c:v>
                </c:pt>
                <c:pt idx="41">
                  <c:v>44348</c:v>
                </c:pt>
                <c:pt idx="42">
                  <c:v>44378</c:v>
                </c:pt>
                <c:pt idx="43">
                  <c:v>44409</c:v>
                </c:pt>
                <c:pt idx="44">
                  <c:v>44440</c:v>
                </c:pt>
                <c:pt idx="45">
                  <c:v>44470</c:v>
                </c:pt>
                <c:pt idx="46">
                  <c:v>44501</c:v>
                </c:pt>
                <c:pt idx="47">
                  <c:v>44531</c:v>
                </c:pt>
                <c:pt idx="48">
                  <c:v>44562</c:v>
                </c:pt>
                <c:pt idx="49">
                  <c:v>44593</c:v>
                </c:pt>
                <c:pt idx="50">
                  <c:v>44621</c:v>
                </c:pt>
                <c:pt idx="51">
                  <c:v>44652</c:v>
                </c:pt>
                <c:pt idx="52">
                  <c:v>44682</c:v>
                </c:pt>
                <c:pt idx="53">
                  <c:v>44713</c:v>
                </c:pt>
                <c:pt idx="54">
                  <c:v>44743</c:v>
                </c:pt>
                <c:pt idx="55">
                  <c:v>44774</c:v>
                </c:pt>
                <c:pt idx="56">
                  <c:v>44805</c:v>
                </c:pt>
                <c:pt idx="57">
                  <c:v>44835</c:v>
                </c:pt>
                <c:pt idx="58">
                  <c:v>44866</c:v>
                </c:pt>
                <c:pt idx="59">
                  <c:v>44896</c:v>
                </c:pt>
                <c:pt idx="60">
                  <c:v>44927</c:v>
                </c:pt>
                <c:pt idx="61">
                  <c:v>44958</c:v>
                </c:pt>
                <c:pt idx="62">
                  <c:v>44986</c:v>
                </c:pt>
                <c:pt idx="63">
                  <c:v>45017</c:v>
                </c:pt>
                <c:pt idx="64">
                  <c:v>45047</c:v>
                </c:pt>
                <c:pt idx="65">
                  <c:v>45078</c:v>
                </c:pt>
                <c:pt idx="66">
                  <c:v>45108</c:v>
                </c:pt>
                <c:pt idx="67">
                  <c:v>45139</c:v>
                </c:pt>
                <c:pt idx="68">
                  <c:v>45170</c:v>
                </c:pt>
                <c:pt idx="69">
                  <c:v>45200</c:v>
                </c:pt>
                <c:pt idx="70">
                  <c:v>45231</c:v>
                </c:pt>
                <c:pt idx="71">
                  <c:v>45261</c:v>
                </c:pt>
                <c:pt idx="72">
                  <c:v>45292</c:v>
                </c:pt>
                <c:pt idx="73">
                  <c:v>45323</c:v>
                </c:pt>
                <c:pt idx="74">
                  <c:v>45352</c:v>
                </c:pt>
                <c:pt idx="75">
                  <c:v>45383</c:v>
                </c:pt>
                <c:pt idx="76">
                  <c:v>45413</c:v>
                </c:pt>
                <c:pt idx="77">
                  <c:v>45444</c:v>
                </c:pt>
              </c:numCache>
            </c:numRef>
          </c:cat>
          <c:val>
            <c:numRef>
              <c:f>'Calc Small Comm A1-A Rates'!$ET$84:$HS$84</c:f>
              <c:numCache>
                <c:formatCode>"$"#,##0.00000_);\("$"#,##0.00000\)</c:formatCode>
                <c:ptCount val="78"/>
                <c:pt idx="0">
                  <c:v>0.12634000000000001</c:v>
                </c:pt>
                <c:pt idx="1">
                  <c:v>0.12634000000000001</c:v>
                </c:pt>
                <c:pt idx="2">
                  <c:v>0.12634000000000001</c:v>
                </c:pt>
                <c:pt idx="3">
                  <c:v>0.1275</c:v>
                </c:pt>
                <c:pt idx="4">
                  <c:v>0.1275</c:v>
                </c:pt>
                <c:pt idx="5">
                  <c:v>0.15295</c:v>
                </c:pt>
                <c:pt idx="6">
                  <c:v>0.15939999999999999</c:v>
                </c:pt>
                <c:pt idx="7">
                  <c:v>0.15939999999999999</c:v>
                </c:pt>
                <c:pt idx="8">
                  <c:v>0.15939999999999999</c:v>
                </c:pt>
                <c:pt idx="9">
                  <c:v>0.13417999999999999</c:v>
                </c:pt>
                <c:pt idx="10">
                  <c:v>0.13417999999999999</c:v>
                </c:pt>
                <c:pt idx="11">
                  <c:v>0.13417999999999999</c:v>
                </c:pt>
                <c:pt idx="12">
                  <c:v>0.13680999999999999</c:v>
                </c:pt>
                <c:pt idx="13">
                  <c:v>0.13680999999999999</c:v>
                </c:pt>
                <c:pt idx="14">
                  <c:v>0.13680999999999999</c:v>
                </c:pt>
                <c:pt idx="15">
                  <c:v>0.14093</c:v>
                </c:pt>
                <c:pt idx="16">
                  <c:v>0.14093</c:v>
                </c:pt>
                <c:pt idx="17">
                  <c:v>0.16699</c:v>
                </c:pt>
                <c:pt idx="18">
                  <c:v>0.16933999999999999</c:v>
                </c:pt>
                <c:pt idx="19">
                  <c:v>0.16933999999999999</c:v>
                </c:pt>
                <c:pt idx="20">
                  <c:v>0.16933999999999999</c:v>
                </c:pt>
                <c:pt idx="21">
                  <c:v>0.14202000000000001</c:v>
                </c:pt>
                <c:pt idx="22">
                  <c:v>0.14202000000000001</c:v>
                </c:pt>
                <c:pt idx="23">
                  <c:v>0.14202000000000001</c:v>
                </c:pt>
                <c:pt idx="24">
                  <c:v>0.14172000000000001</c:v>
                </c:pt>
                <c:pt idx="25">
                  <c:v>0.14172000000000001</c:v>
                </c:pt>
                <c:pt idx="26">
                  <c:v>0.14172000000000001</c:v>
                </c:pt>
                <c:pt idx="27">
                  <c:v>0.13879</c:v>
                </c:pt>
                <c:pt idx="28">
                  <c:v>0.13879</c:v>
                </c:pt>
                <c:pt idx="29">
                  <c:v>0.16582999999999998</c:v>
                </c:pt>
                <c:pt idx="30">
                  <c:v>0.17096</c:v>
                </c:pt>
                <c:pt idx="31">
                  <c:v>0.17096</c:v>
                </c:pt>
                <c:pt idx="32">
                  <c:v>0.17096</c:v>
                </c:pt>
                <c:pt idx="33">
                  <c:v>0.14488000000000001</c:v>
                </c:pt>
                <c:pt idx="34">
                  <c:v>0.14488000000000001</c:v>
                </c:pt>
                <c:pt idx="35">
                  <c:v>0.14488000000000001</c:v>
                </c:pt>
                <c:pt idx="36">
                  <c:v>0.14429</c:v>
                </c:pt>
                <c:pt idx="37">
                  <c:v>0.14429</c:v>
                </c:pt>
                <c:pt idx="38">
                  <c:v>0.14429</c:v>
                </c:pt>
                <c:pt idx="39">
                  <c:v>0.14229</c:v>
                </c:pt>
                <c:pt idx="40">
                  <c:v>0.14229</c:v>
                </c:pt>
                <c:pt idx="41">
                  <c:v>0.16932999999999998</c:v>
                </c:pt>
                <c:pt idx="42">
                  <c:v>0.17534</c:v>
                </c:pt>
                <c:pt idx="43">
                  <c:v>0.17534</c:v>
                </c:pt>
                <c:pt idx="44">
                  <c:v>0.17534</c:v>
                </c:pt>
                <c:pt idx="45">
                  <c:v>0.15163000000000001</c:v>
                </c:pt>
                <c:pt idx="46">
                  <c:v>0.15163000000000001</c:v>
                </c:pt>
                <c:pt idx="47">
                  <c:v>0.15163000000000001</c:v>
                </c:pt>
                <c:pt idx="48">
                  <c:v>0.16064000000000001</c:v>
                </c:pt>
                <c:pt idx="49">
                  <c:v>0.16064000000000001</c:v>
                </c:pt>
                <c:pt idx="50">
                  <c:v>0.16064000000000001</c:v>
                </c:pt>
                <c:pt idx="51">
                  <c:v>0.15951000000000001</c:v>
                </c:pt>
                <c:pt idx="52">
                  <c:v>0.15951000000000001</c:v>
                </c:pt>
                <c:pt idx="53">
                  <c:v>0.18654999999999999</c:v>
                </c:pt>
                <c:pt idx="54">
                  <c:v>0.18178</c:v>
                </c:pt>
                <c:pt idx="55">
                  <c:v>0.18178</c:v>
                </c:pt>
                <c:pt idx="56">
                  <c:v>0.18178</c:v>
                </c:pt>
                <c:pt idx="57">
                  <c:v>0.16487000000000002</c:v>
                </c:pt>
                <c:pt idx="58">
                  <c:v>0.16487000000000002</c:v>
                </c:pt>
                <c:pt idx="59">
                  <c:v>0.16487000000000002</c:v>
                </c:pt>
                <c:pt idx="60">
                  <c:v>0.16152</c:v>
                </c:pt>
                <c:pt idx="61">
                  <c:v>0.16152</c:v>
                </c:pt>
                <c:pt idx="62">
                  <c:v>0.16152</c:v>
                </c:pt>
                <c:pt idx="63">
                  <c:v>0.16252</c:v>
                </c:pt>
                <c:pt idx="64">
                  <c:v>0.16252</c:v>
                </c:pt>
                <c:pt idx="65">
                  <c:v>0.18956000000000001</c:v>
                </c:pt>
                <c:pt idx="66">
                  <c:v>0.20354</c:v>
                </c:pt>
                <c:pt idx="67">
                  <c:v>0.20354</c:v>
                </c:pt>
                <c:pt idx="68">
                  <c:v>0.20354</c:v>
                </c:pt>
                <c:pt idx="69">
                  <c:v>0.17512</c:v>
                </c:pt>
                <c:pt idx="70">
                  <c:v>0.17512</c:v>
                </c:pt>
                <c:pt idx="71">
                  <c:v>0.17512</c:v>
                </c:pt>
                <c:pt idx="72">
                  <c:v>0.1691</c:v>
                </c:pt>
                <c:pt idx="73">
                  <c:v>0.1691</c:v>
                </c:pt>
                <c:pt idx="74">
                  <c:v>0.1691</c:v>
                </c:pt>
                <c:pt idx="75">
                  <c:v>0.16513</c:v>
                </c:pt>
                <c:pt idx="76">
                  <c:v>0.16513</c:v>
                </c:pt>
                <c:pt idx="77">
                  <c:v>0.19217000000000001</c:v>
                </c:pt>
              </c:numCache>
            </c:numRef>
          </c:val>
          <c:smooth val="0"/>
          <c:extLst>
            <c:ext xmlns:c16="http://schemas.microsoft.com/office/drawing/2014/chart" uri="{C3380CC4-5D6E-409C-BE32-E72D297353CC}">
              <c16:uniqueId val="{00000000-2437-4093-8248-7EECD02C852B}"/>
            </c:ext>
          </c:extLst>
        </c:ser>
        <c:dLbls>
          <c:showLegendKey val="0"/>
          <c:showVal val="0"/>
          <c:showCatName val="0"/>
          <c:showSerName val="0"/>
          <c:showPercent val="0"/>
          <c:showBubbleSize val="0"/>
        </c:dLbls>
        <c:smooth val="0"/>
        <c:axId val="212231680"/>
        <c:axId val="212233600"/>
      </c:lineChart>
      <c:dateAx>
        <c:axId val="212231680"/>
        <c:scaling>
          <c:orientation val="minMax"/>
          <c:max val="45474"/>
          <c:min val="43101"/>
        </c:scaling>
        <c:delete val="0"/>
        <c:axPos val="b"/>
        <c:majorGridlines>
          <c:spPr>
            <a:ln>
              <a:solidFill>
                <a:schemeClr val="tx1"/>
              </a:solidFill>
            </a:ln>
          </c:spPr>
        </c:majorGridlines>
        <c:minorGridlines>
          <c:spPr>
            <a:ln w="0">
              <a:noFill/>
            </a:ln>
          </c:spPr>
        </c:minorGridlines>
        <c:numFmt formatCode="mmm\-yy" sourceLinked="0"/>
        <c:majorTickMark val="none"/>
        <c:minorTickMark val="none"/>
        <c:tickLblPos val="low"/>
        <c:spPr>
          <a:ln w="3175">
            <a:noFill/>
            <a:prstDash val="solid"/>
          </a:ln>
        </c:spPr>
        <c:txPr>
          <a:bodyPr rot="-2700000" vert="horz"/>
          <a:lstStyle/>
          <a:p>
            <a:pPr>
              <a:defRPr sz="1200" b="1"/>
            </a:pPr>
            <a:endParaRPr lang="en-US"/>
          </a:p>
        </c:txPr>
        <c:crossAx val="212233600"/>
        <c:crosses val="autoZero"/>
        <c:auto val="0"/>
        <c:lblOffset val="100"/>
        <c:baseTimeUnit val="months"/>
        <c:majorUnit val="6"/>
        <c:majorTimeUnit val="months"/>
        <c:minorUnit val="1"/>
        <c:minorTimeUnit val="months"/>
      </c:dateAx>
      <c:valAx>
        <c:axId val="212233600"/>
        <c:scaling>
          <c:orientation val="minMax"/>
          <c:max val="0.21000000000000002"/>
          <c:min val="0.12000000000000001"/>
        </c:scaling>
        <c:delete val="0"/>
        <c:axPos val="l"/>
        <c:majorGridlines>
          <c:spPr>
            <a:ln w="9525">
              <a:solidFill>
                <a:srgbClr val="BABABA"/>
              </a:solidFill>
            </a:ln>
          </c:spPr>
        </c:majorGridlines>
        <c:minorGridlines>
          <c:spPr>
            <a:ln w="19050">
              <a:solidFill>
                <a:schemeClr val="tx1"/>
              </a:solidFill>
            </a:ln>
          </c:spPr>
        </c:minorGridlines>
        <c:title>
          <c:tx>
            <c:rich>
              <a:bodyPr rot="-5400000" vert="horz"/>
              <a:lstStyle/>
              <a:p>
                <a:pPr>
                  <a:defRPr sz="1800" b="1"/>
                </a:pPr>
                <a:r>
                  <a:rPr lang="en-US" sz="1800" b="1"/>
                  <a:t>$ per KWh (billing units)</a:t>
                </a:r>
              </a:p>
            </c:rich>
          </c:tx>
          <c:layout>
            <c:manualLayout>
              <c:xMode val="edge"/>
              <c:yMode val="edge"/>
              <c:x val="2.8494933619756908E-4"/>
              <c:y val="0.32976377952755903"/>
            </c:manualLayout>
          </c:layout>
          <c:overlay val="0"/>
        </c:title>
        <c:numFmt formatCode="\$#,##0.00" sourceLinked="0"/>
        <c:majorTickMark val="cross"/>
        <c:minorTickMark val="cross"/>
        <c:tickLblPos val="nextTo"/>
        <c:spPr>
          <a:ln w="6350">
            <a:solidFill>
              <a:schemeClr val="tx1"/>
            </a:solidFill>
            <a:prstDash val="solid"/>
          </a:ln>
        </c:spPr>
        <c:txPr>
          <a:bodyPr rot="0" vert="horz"/>
          <a:lstStyle/>
          <a:p>
            <a:pPr>
              <a:defRPr sz="1400" b="1"/>
            </a:pPr>
            <a:endParaRPr lang="en-US"/>
          </a:p>
        </c:txPr>
        <c:crossAx val="212231680"/>
        <c:crosses val="autoZero"/>
        <c:crossBetween val="between"/>
        <c:minorUnit val="1.0000000000000002E-2"/>
      </c:valAx>
      <c:spPr>
        <a:noFill/>
        <a:ln w="12700">
          <a:solidFill>
            <a:schemeClr val="tx1"/>
          </a:solidFill>
        </a:ln>
      </c:spPr>
    </c:plotArea>
    <c:plotVisOnly val="1"/>
    <c:dispBlanksAs val="zero"/>
    <c:showDLblsOverMax val="0"/>
  </c:chart>
  <c:spPr>
    <a:solidFill>
      <a:srgbClr val="FFFFFF"/>
    </a:solidFill>
    <a:ln w="12700">
      <a:noFill/>
      <a:prstDash val="solid"/>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b="1"/>
            </a:pPr>
            <a:r>
              <a:rPr lang="en-US" sz="1800" b="1" baseline="0"/>
              <a:t>LADWP Schedule </a:t>
            </a:r>
            <a:r>
              <a:rPr lang="en-US" sz="1800" b="1"/>
              <a:t>Medium Commercial [NO UPDATES] </a:t>
            </a:r>
          </a:p>
          <a:p>
            <a:pPr algn="ctr">
              <a:defRPr b="1"/>
            </a:pPr>
            <a:r>
              <a:rPr lang="en-US" sz="1800" b="1"/>
              <a:t>Class A-2B TOU Power Rates   </a:t>
            </a:r>
          </a:p>
        </c:rich>
      </c:tx>
      <c:layout>
        <c:manualLayout>
          <c:xMode val="edge"/>
          <c:yMode val="edge"/>
          <c:x val="0.10819050326833519"/>
          <c:y val="2.2818683216791546E-2"/>
        </c:manualLayout>
      </c:layout>
      <c:overlay val="0"/>
      <c:spPr>
        <a:noFill/>
        <a:ln w="25400">
          <a:noFill/>
        </a:ln>
      </c:spPr>
    </c:title>
    <c:autoTitleDeleted val="0"/>
    <c:plotArea>
      <c:layout>
        <c:manualLayout>
          <c:layoutTarget val="inner"/>
          <c:xMode val="edge"/>
          <c:yMode val="edge"/>
          <c:x val="0.12327174843351547"/>
          <c:y val="0.13550779033054072"/>
          <c:w val="0.75832802589817117"/>
          <c:h val="0.76899493784824702"/>
        </c:manualLayout>
      </c:layout>
      <c:lineChart>
        <c:grouping val="stacked"/>
        <c:varyColors val="0"/>
        <c:ser>
          <c:idx val="2"/>
          <c:order val="0"/>
          <c:tx>
            <c:strRef>
              <c:f>'Med Com A-2 Rates'!$B$57</c:f>
              <c:strCache>
                <c:ptCount val="1"/>
                <c:pt idx="0">
                  <c:v>Base Period Energy Rate ($/kWh)</c:v>
                </c:pt>
              </c:strCache>
            </c:strRef>
          </c:tx>
          <c:spPr>
            <a:ln w="41275">
              <a:solidFill>
                <a:srgbClr val="0000FF"/>
              </a:solidFill>
            </a:ln>
          </c:spPr>
          <c:marker>
            <c:symbol val="none"/>
          </c:marker>
          <c:cat>
            <c:numRef>
              <c:f>'Med Com A-2 Rates'!$BB$5:$FW$5</c:f>
              <c:numCache>
                <c:formatCode>[$-409]mmm\-yy;@</c:formatCode>
                <c:ptCount val="12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numCache>
            </c:numRef>
          </c:cat>
          <c:val>
            <c:numRef>
              <c:f>'Med Com A-2 Rates'!$BB$57:$FQ$57</c:f>
              <c:numCache>
                <c:formatCode>"$"#,##0.00_);\("$"#,##0.00\)</c:formatCode>
                <c:ptCount val="120"/>
                <c:pt idx="0">
                  <c:v>7.3419999999999999E-2</c:v>
                </c:pt>
                <c:pt idx="1">
                  <c:v>7.3419999999999999E-2</c:v>
                </c:pt>
                <c:pt idx="2">
                  <c:v>7.3419999999999999E-2</c:v>
                </c:pt>
                <c:pt idx="3">
                  <c:v>7.3419999999999999E-2</c:v>
                </c:pt>
                <c:pt idx="4">
                  <c:v>7.3419999999999999E-2</c:v>
                </c:pt>
                <c:pt idx="5">
                  <c:v>6.9690000000000002E-2</c:v>
                </c:pt>
                <c:pt idx="6">
                  <c:v>7.5690000000000007E-2</c:v>
                </c:pt>
                <c:pt idx="7">
                  <c:v>7.5690000000000007E-2</c:v>
                </c:pt>
                <c:pt idx="8">
                  <c:v>7.5690000000000007E-2</c:v>
                </c:pt>
                <c:pt idx="9">
                  <c:v>7.9419999999999991E-2</c:v>
                </c:pt>
                <c:pt idx="10">
                  <c:v>7.9419999999999991E-2</c:v>
                </c:pt>
                <c:pt idx="11">
                  <c:v>7.9419999999999991E-2</c:v>
                </c:pt>
                <c:pt idx="12">
                  <c:v>7.9419999999999991E-2</c:v>
                </c:pt>
                <c:pt idx="13">
                  <c:v>7.9419999999999991E-2</c:v>
                </c:pt>
                <c:pt idx="14">
                  <c:v>7.9419999999999991E-2</c:v>
                </c:pt>
                <c:pt idx="15">
                  <c:v>7.9419999999999991E-2</c:v>
                </c:pt>
                <c:pt idx="16">
                  <c:v>7.9419999999999991E-2</c:v>
                </c:pt>
                <c:pt idx="17">
                  <c:v>7.5690000000000007E-2</c:v>
                </c:pt>
                <c:pt idx="18">
                  <c:v>7.5690000000000007E-2</c:v>
                </c:pt>
                <c:pt idx="19">
                  <c:v>7.5690000000000007E-2</c:v>
                </c:pt>
                <c:pt idx="20">
                  <c:v>7.5690000000000007E-2</c:v>
                </c:pt>
                <c:pt idx="21">
                  <c:v>7.9419999999999991E-2</c:v>
                </c:pt>
                <c:pt idx="22">
                  <c:v>7.9419999999999991E-2</c:v>
                </c:pt>
                <c:pt idx="23">
                  <c:v>7.9419999999999991E-2</c:v>
                </c:pt>
                <c:pt idx="24">
                  <c:v>7.9419999999999991E-2</c:v>
                </c:pt>
                <c:pt idx="25">
                  <c:v>7.9419999999999991E-2</c:v>
                </c:pt>
                <c:pt idx="26">
                  <c:v>7.9419999999999991E-2</c:v>
                </c:pt>
                <c:pt idx="27">
                  <c:v>7.9419999999999991E-2</c:v>
                </c:pt>
                <c:pt idx="28">
                  <c:v>7.9419999999999991E-2</c:v>
                </c:pt>
                <c:pt idx="29">
                  <c:v>7.5690000000000007E-2</c:v>
                </c:pt>
                <c:pt idx="30">
                  <c:v>7.5690000000000007E-2</c:v>
                </c:pt>
                <c:pt idx="31">
                  <c:v>7.5690000000000007E-2</c:v>
                </c:pt>
                <c:pt idx="32">
                  <c:v>7.5690000000000007E-2</c:v>
                </c:pt>
                <c:pt idx="33">
                  <c:v>7.9419999999999991E-2</c:v>
                </c:pt>
                <c:pt idx="34">
                  <c:v>8.2750000000000004E-2</c:v>
                </c:pt>
                <c:pt idx="35">
                  <c:v>8.2750000000000004E-2</c:v>
                </c:pt>
                <c:pt idx="36">
                  <c:v>8.3169999999999994E-2</c:v>
                </c:pt>
                <c:pt idx="37">
                  <c:v>8.3169999999999994E-2</c:v>
                </c:pt>
                <c:pt idx="38">
                  <c:v>8.3169999999999994E-2</c:v>
                </c:pt>
                <c:pt idx="39">
                  <c:v>8.3640000000000006E-2</c:v>
                </c:pt>
                <c:pt idx="40">
                  <c:v>8.3640000000000006E-2</c:v>
                </c:pt>
                <c:pt idx="41">
                  <c:v>7.9910000000000009E-2</c:v>
                </c:pt>
                <c:pt idx="42">
                  <c:v>8.3969999999999989E-2</c:v>
                </c:pt>
                <c:pt idx="43">
                  <c:v>8.3969999999999989E-2</c:v>
                </c:pt>
                <c:pt idx="44">
                  <c:v>8.3969999999999989E-2</c:v>
                </c:pt>
                <c:pt idx="45">
                  <c:v>8.856E-2</c:v>
                </c:pt>
                <c:pt idx="46">
                  <c:v>8.856E-2</c:v>
                </c:pt>
                <c:pt idx="47">
                  <c:v>8.856E-2</c:v>
                </c:pt>
                <c:pt idx="48">
                  <c:v>8.8139999999999996E-2</c:v>
                </c:pt>
                <c:pt idx="49">
                  <c:v>8.8139999999999996E-2</c:v>
                </c:pt>
                <c:pt idx="50">
                  <c:v>8.8139999999999996E-2</c:v>
                </c:pt>
                <c:pt idx="51">
                  <c:v>8.8800000000000004E-2</c:v>
                </c:pt>
                <c:pt idx="52">
                  <c:v>8.8800000000000004E-2</c:v>
                </c:pt>
                <c:pt idx="53">
                  <c:v>8.5070000000000007E-2</c:v>
                </c:pt>
                <c:pt idx="54">
                  <c:v>9.0969999999999995E-2</c:v>
                </c:pt>
                <c:pt idx="55">
                  <c:v>9.0969999999999995E-2</c:v>
                </c:pt>
                <c:pt idx="56">
                  <c:v>9.0969999999999995E-2</c:v>
                </c:pt>
                <c:pt idx="57">
                  <c:v>9.8300000000000012E-2</c:v>
                </c:pt>
                <c:pt idx="58">
                  <c:v>9.8300000000000012E-2</c:v>
                </c:pt>
                <c:pt idx="59">
                  <c:v>9.8300000000000012E-2</c:v>
                </c:pt>
                <c:pt idx="60">
                  <c:v>9.4719999999999999E-2</c:v>
                </c:pt>
                <c:pt idx="61">
                  <c:v>9.4719999999999999E-2</c:v>
                </c:pt>
                <c:pt idx="62">
                  <c:v>9.4719999999999999E-2</c:v>
                </c:pt>
                <c:pt idx="63">
                  <c:v>9.5579999999999998E-2</c:v>
                </c:pt>
                <c:pt idx="64">
                  <c:v>9.5579999999999998E-2</c:v>
                </c:pt>
                <c:pt idx="65">
                  <c:v>9.1849999999999987E-2</c:v>
                </c:pt>
                <c:pt idx="66">
                  <c:v>9.1379999999999989E-2</c:v>
                </c:pt>
                <c:pt idx="67">
                  <c:v>9.1379999999999989E-2</c:v>
                </c:pt>
                <c:pt idx="68">
                  <c:v>9.1379999999999989E-2</c:v>
                </c:pt>
                <c:pt idx="69">
                  <c:v>9.6920000000000006E-2</c:v>
                </c:pt>
                <c:pt idx="70">
                  <c:v>9.6920000000000006E-2</c:v>
                </c:pt>
                <c:pt idx="71">
                  <c:v>9.6920000000000006E-2</c:v>
                </c:pt>
                <c:pt idx="72">
                  <c:v>9.1679999999999998E-2</c:v>
                </c:pt>
                <c:pt idx="73">
                  <c:v>9.1679999999999998E-2</c:v>
                </c:pt>
                <c:pt idx="74">
                  <c:v>9.1679999999999998E-2</c:v>
                </c:pt>
                <c:pt idx="75">
                  <c:v>8.2720000000000002E-2</c:v>
                </c:pt>
                <c:pt idx="76">
                  <c:v>8.4879999999999997E-2</c:v>
                </c:pt>
                <c:pt idx="77">
                  <c:v>8.115E-2</c:v>
                </c:pt>
                <c:pt idx="78">
                  <c:v>8.743999999999999E-2</c:v>
                </c:pt>
                <c:pt idx="79">
                  <c:v>8.743999999999999E-2</c:v>
                </c:pt>
                <c:pt idx="80">
                  <c:v>8.743999999999999E-2</c:v>
                </c:pt>
                <c:pt idx="81">
                  <c:v>9.4700000000000006E-2</c:v>
                </c:pt>
                <c:pt idx="82">
                  <c:v>9.4700000000000006E-2</c:v>
                </c:pt>
                <c:pt idx="83">
                  <c:v>9.4700000000000006E-2</c:v>
                </c:pt>
                <c:pt idx="84">
                  <c:v>9.9729999999999985E-2</c:v>
                </c:pt>
                <c:pt idx="85">
                  <c:v>9.9729999999999985E-2</c:v>
                </c:pt>
                <c:pt idx="86">
                  <c:v>9.9729999999999985E-2</c:v>
                </c:pt>
                <c:pt idx="87">
                  <c:v>0.10192999999999999</c:v>
                </c:pt>
                <c:pt idx="88">
                  <c:v>0.10192999999999999</c:v>
                </c:pt>
                <c:pt idx="89">
                  <c:v>9.820000000000001E-2</c:v>
                </c:pt>
                <c:pt idx="90">
                  <c:v>9.6260000000000012E-2</c:v>
                </c:pt>
                <c:pt idx="91">
                  <c:v>9.6260000000000012E-2</c:v>
                </c:pt>
                <c:pt idx="92">
                  <c:v>9.6260000000000012E-2</c:v>
                </c:pt>
                <c:pt idx="93">
                  <c:v>0.10489000000000001</c:v>
                </c:pt>
                <c:pt idx="94">
                  <c:v>0.10489000000000001</c:v>
                </c:pt>
                <c:pt idx="95">
                  <c:v>0.10489000000000001</c:v>
                </c:pt>
                <c:pt idx="96">
                  <c:v>0.10708999999999999</c:v>
                </c:pt>
                <c:pt idx="97">
                  <c:v>0.10708999999999999</c:v>
                </c:pt>
                <c:pt idx="98">
                  <c:v>0.10708999999999999</c:v>
                </c:pt>
                <c:pt idx="99">
                  <c:v>0.10825000000000001</c:v>
                </c:pt>
                <c:pt idx="100">
                  <c:v>0.10825000000000001</c:v>
                </c:pt>
                <c:pt idx="101">
                  <c:v>0.10452</c:v>
                </c:pt>
                <c:pt idx="102">
                  <c:v>0.11215999999999998</c:v>
                </c:pt>
                <c:pt idx="103">
                  <c:v>0.11215999999999998</c:v>
                </c:pt>
                <c:pt idx="104">
                  <c:v>0.11215999999999998</c:v>
                </c:pt>
                <c:pt idx="105">
                  <c:v>0.11673</c:v>
                </c:pt>
                <c:pt idx="106">
                  <c:v>0.11673</c:v>
                </c:pt>
                <c:pt idx="107">
                  <c:v>0.11673</c:v>
                </c:pt>
                <c:pt idx="108">
                  <c:v>0.11935999999999999</c:v>
                </c:pt>
                <c:pt idx="109">
                  <c:v>0.11935999999999999</c:v>
                </c:pt>
                <c:pt idx="110">
                  <c:v>0.11935999999999999</c:v>
                </c:pt>
                <c:pt idx="111">
                  <c:v>0.12348000000000001</c:v>
                </c:pt>
                <c:pt idx="112">
                  <c:v>0.12348000000000001</c:v>
                </c:pt>
                <c:pt idx="113">
                  <c:v>0.11975</c:v>
                </c:pt>
                <c:pt idx="114">
                  <c:v>0.12268</c:v>
                </c:pt>
                <c:pt idx="115">
                  <c:v>0.12268</c:v>
                </c:pt>
                <c:pt idx="116">
                  <c:v>0.12268</c:v>
                </c:pt>
                <c:pt idx="117">
                  <c:v>0.12613000000000002</c:v>
                </c:pt>
                <c:pt idx="118">
                  <c:v>0.12613000000000002</c:v>
                </c:pt>
                <c:pt idx="119">
                  <c:v>0.12613000000000002</c:v>
                </c:pt>
              </c:numCache>
            </c:numRef>
          </c:val>
          <c:smooth val="0"/>
          <c:extLst>
            <c:ext xmlns:c16="http://schemas.microsoft.com/office/drawing/2014/chart" uri="{C3380CC4-5D6E-409C-BE32-E72D297353CC}">
              <c16:uniqueId val="{00000000-F015-4601-9047-DF38E7320DF1}"/>
            </c:ext>
          </c:extLst>
        </c:ser>
        <c:ser>
          <c:idx val="1"/>
          <c:order val="1"/>
          <c:tx>
            <c:strRef>
              <c:f>'Med Com A-2 Rates'!$B$56</c:f>
              <c:strCache>
                <c:ptCount val="1"/>
                <c:pt idx="0">
                  <c:v>Low  Peak Energy Rate ($/kWh)</c:v>
                </c:pt>
              </c:strCache>
            </c:strRef>
          </c:tx>
          <c:spPr>
            <a:ln w="41275">
              <a:solidFill>
                <a:schemeClr val="tx1"/>
              </a:solidFill>
            </a:ln>
          </c:spPr>
          <c:marker>
            <c:symbol val="none"/>
          </c:marker>
          <c:cat>
            <c:numRef>
              <c:f>'Med Com A-2 Rates'!$BB$5:$FW$5</c:f>
              <c:numCache>
                <c:formatCode>[$-409]mmm\-yy;@</c:formatCode>
                <c:ptCount val="12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numCache>
            </c:numRef>
          </c:cat>
          <c:val>
            <c:numRef>
              <c:f>'Med Com A-2 Rates'!$BB$56:$FQ$56</c:f>
              <c:numCache>
                <c:formatCode>"$"#,##0.00_);\("$"#,##0.00\)</c:formatCode>
                <c:ptCount val="120"/>
                <c:pt idx="0">
                  <c:v>1.7930000000000001E-2</c:v>
                </c:pt>
                <c:pt idx="1">
                  <c:v>1.7930000000000001E-2</c:v>
                </c:pt>
                <c:pt idx="2">
                  <c:v>1.7930000000000001E-2</c:v>
                </c:pt>
                <c:pt idx="3">
                  <c:v>1.7930000000000001E-2</c:v>
                </c:pt>
                <c:pt idx="4">
                  <c:v>1.7930000000000001E-2</c:v>
                </c:pt>
                <c:pt idx="5">
                  <c:v>2.0729999999999998E-2</c:v>
                </c:pt>
                <c:pt idx="6">
                  <c:v>2.0729999999999998E-2</c:v>
                </c:pt>
                <c:pt idx="7">
                  <c:v>2.0729999999999998E-2</c:v>
                </c:pt>
                <c:pt idx="8">
                  <c:v>2.0729999999999998E-2</c:v>
                </c:pt>
                <c:pt idx="9">
                  <c:v>1.7930000000000001E-2</c:v>
                </c:pt>
                <c:pt idx="10">
                  <c:v>1.7930000000000001E-2</c:v>
                </c:pt>
                <c:pt idx="11">
                  <c:v>1.7930000000000001E-2</c:v>
                </c:pt>
                <c:pt idx="12">
                  <c:v>1.7930000000000001E-2</c:v>
                </c:pt>
                <c:pt idx="13">
                  <c:v>1.7930000000000001E-2</c:v>
                </c:pt>
                <c:pt idx="14">
                  <c:v>1.7930000000000001E-2</c:v>
                </c:pt>
                <c:pt idx="15">
                  <c:v>1.7930000000000001E-2</c:v>
                </c:pt>
                <c:pt idx="16">
                  <c:v>1.7930000000000001E-2</c:v>
                </c:pt>
                <c:pt idx="17">
                  <c:v>2.0729999999999998E-2</c:v>
                </c:pt>
                <c:pt idx="18">
                  <c:v>2.0729999999999998E-2</c:v>
                </c:pt>
                <c:pt idx="19">
                  <c:v>2.0729999999999998E-2</c:v>
                </c:pt>
                <c:pt idx="20">
                  <c:v>2.0729999999999998E-2</c:v>
                </c:pt>
                <c:pt idx="21">
                  <c:v>1.7930000000000001E-2</c:v>
                </c:pt>
                <c:pt idx="22">
                  <c:v>1.7930000000000001E-2</c:v>
                </c:pt>
                <c:pt idx="23">
                  <c:v>1.7930000000000001E-2</c:v>
                </c:pt>
                <c:pt idx="24">
                  <c:v>1.7930000000000001E-2</c:v>
                </c:pt>
                <c:pt idx="25">
                  <c:v>1.7930000000000001E-2</c:v>
                </c:pt>
                <c:pt idx="26">
                  <c:v>1.7930000000000001E-2</c:v>
                </c:pt>
                <c:pt idx="27">
                  <c:v>1.7930000000000001E-2</c:v>
                </c:pt>
                <c:pt idx="28">
                  <c:v>1.7930000000000001E-2</c:v>
                </c:pt>
                <c:pt idx="29">
                  <c:v>2.0729999999999998E-2</c:v>
                </c:pt>
                <c:pt idx="30">
                  <c:v>2.0729999999999998E-2</c:v>
                </c:pt>
                <c:pt idx="31">
                  <c:v>2.0729999999999998E-2</c:v>
                </c:pt>
                <c:pt idx="32">
                  <c:v>2.0729999999999998E-2</c:v>
                </c:pt>
                <c:pt idx="33">
                  <c:v>1.7930000000000001E-2</c:v>
                </c:pt>
                <c:pt idx="34">
                  <c:v>1.7929999999999988E-2</c:v>
                </c:pt>
                <c:pt idx="35">
                  <c:v>1.7929999999999988E-2</c:v>
                </c:pt>
                <c:pt idx="36">
                  <c:v>1.7930000000000001E-2</c:v>
                </c:pt>
                <c:pt idx="37">
                  <c:v>1.7930000000000001E-2</c:v>
                </c:pt>
                <c:pt idx="38">
                  <c:v>1.7930000000000001E-2</c:v>
                </c:pt>
                <c:pt idx="39">
                  <c:v>1.7929999999999988E-2</c:v>
                </c:pt>
                <c:pt idx="40">
                  <c:v>1.7929999999999988E-2</c:v>
                </c:pt>
                <c:pt idx="41">
                  <c:v>2.0729999999999998E-2</c:v>
                </c:pt>
                <c:pt idx="42">
                  <c:v>2.0729999999999998E-2</c:v>
                </c:pt>
                <c:pt idx="43">
                  <c:v>2.0729999999999998E-2</c:v>
                </c:pt>
                <c:pt idx="44">
                  <c:v>2.0729999999999998E-2</c:v>
                </c:pt>
                <c:pt idx="45">
                  <c:v>1.7930000000000001E-2</c:v>
                </c:pt>
                <c:pt idx="46">
                  <c:v>1.7930000000000001E-2</c:v>
                </c:pt>
                <c:pt idx="47">
                  <c:v>1.7930000000000001E-2</c:v>
                </c:pt>
                <c:pt idx="48">
                  <c:v>1.7930000000000001E-2</c:v>
                </c:pt>
                <c:pt idx="49">
                  <c:v>1.7930000000000001E-2</c:v>
                </c:pt>
                <c:pt idx="50">
                  <c:v>1.7930000000000001E-2</c:v>
                </c:pt>
                <c:pt idx="51">
                  <c:v>1.7929999999999988E-2</c:v>
                </c:pt>
                <c:pt idx="52">
                  <c:v>1.7929999999999988E-2</c:v>
                </c:pt>
                <c:pt idx="53">
                  <c:v>2.0729999999999998E-2</c:v>
                </c:pt>
                <c:pt idx="54">
                  <c:v>2.0729999999999998E-2</c:v>
                </c:pt>
                <c:pt idx="55">
                  <c:v>2.0729999999999998E-2</c:v>
                </c:pt>
                <c:pt idx="56">
                  <c:v>2.0729999999999998E-2</c:v>
                </c:pt>
                <c:pt idx="57">
                  <c:v>1.7929999999999988E-2</c:v>
                </c:pt>
                <c:pt idx="58">
                  <c:v>1.7929999999999988E-2</c:v>
                </c:pt>
                <c:pt idx="59">
                  <c:v>1.7929999999999988E-2</c:v>
                </c:pt>
                <c:pt idx="60">
                  <c:v>1.7930000000000001E-2</c:v>
                </c:pt>
                <c:pt idx="61">
                  <c:v>1.7930000000000001E-2</c:v>
                </c:pt>
                <c:pt idx="62">
                  <c:v>1.7930000000000001E-2</c:v>
                </c:pt>
                <c:pt idx="63">
                  <c:v>1.7930000000000001E-2</c:v>
                </c:pt>
                <c:pt idx="64">
                  <c:v>1.7930000000000001E-2</c:v>
                </c:pt>
                <c:pt idx="65">
                  <c:v>2.0729999999999998E-2</c:v>
                </c:pt>
                <c:pt idx="66">
                  <c:v>2.0729999999999998E-2</c:v>
                </c:pt>
                <c:pt idx="67">
                  <c:v>2.0729999999999998E-2</c:v>
                </c:pt>
                <c:pt idx="68">
                  <c:v>2.0729999999999998E-2</c:v>
                </c:pt>
                <c:pt idx="69">
                  <c:v>1.7930000000000001E-2</c:v>
                </c:pt>
                <c:pt idx="70">
                  <c:v>1.7930000000000001E-2</c:v>
                </c:pt>
                <c:pt idx="71">
                  <c:v>1.7930000000000001E-2</c:v>
                </c:pt>
                <c:pt idx="72">
                  <c:v>1.7929999999999988E-2</c:v>
                </c:pt>
                <c:pt idx="73">
                  <c:v>1.7929999999999988E-2</c:v>
                </c:pt>
                <c:pt idx="74">
                  <c:v>1.7929999999999988E-2</c:v>
                </c:pt>
                <c:pt idx="75">
                  <c:v>1.7929999999999988E-2</c:v>
                </c:pt>
                <c:pt idx="76">
                  <c:v>1.7930000000000001E-2</c:v>
                </c:pt>
                <c:pt idx="77">
                  <c:v>2.0729999999999998E-2</c:v>
                </c:pt>
                <c:pt idx="78">
                  <c:v>2.0729999999999998E-2</c:v>
                </c:pt>
                <c:pt idx="79">
                  <c:v>2.0729999999999998E-2</c:v>
                </c:pt>
                <c:pt idx="80">
                  <c:v>2.0729999999999998E-2</c:v>
                </c:pt>
                <c:pt idx="81">
                  <c:v>1.7930000000000001E-2</c:v>
                </c:pt>
                <c:pt idx="82">
                  <c:v>1.7930000000000001E-2</c:v>
                </c:pt>
                <c:pt idx="83">
                  <c:v>1.7930000000000001E-2</c:v>
                </c:pt>
                <c:pt idx="84">
                  <c:v>1.7930000000000001E-2</c:v>
                </c:pt>
                <c:pt idx="85">
                  <c:v>1.7930000000000001E-2</c:v>
                </c:pt>
                <c:pt idx="86">
                  <c:v>1.7930000000000001E-2</c:v>
                </c:pt>
                <c:pt idx="87">
                  <c:v>1.7930000000000001E-2</c:v>
                </c:pt>
                <c:pt idx="88">
                  <c:v>1.7930000000000001E-2</c:v>
                </c:pt>
                <c:pt idx="89">
                  <c:v>2.0729999999999998E-2</c:v>
                </c:pt>
                <c:pt idx="90">
                  <c:v>2.0729999999999998E-2</c:v>
                </c:pt>
                <c:pt idx="91">
                  <c:v>2.0729999999999998E-2</c:v>
                </c:pt>
                <c:pt idx="92">
                  <c:v>2.0729999999999998E-2</c:v>
                </c:pt>
                <c:pt idx="93">
                  <c:v>1.7930000000000001E-2</c:v>
                </c:pt>
                <c:pt idx="94">
                  <c:v>1.7930000000000001E-2</c:v>
                </c:pt>
                <c:pt idx="95">
                  <c:v>1.7930000000000001E-2</c:v>
                </c:pt>
                <c:pt idx="96">
                  <c:v>1.7930000000000001E-2</c:v>
                </c:pt>
                <c:pt idx="97">
                  <c:v>1.7930000000000001E-2</c:v>
                </c:pt>
                <c:pt idx="98">
                  <c:v>1.7930000000000001E-2</c:v>
                </c:pt>
                <c:pt idx="99">
                  <c:v>1.7930000000000001E-2</c:v>
                </c:pt>
                <c:pt idx="100">
                  <c:v>1.7930000000000001E-2</c:v>
                </c:pt>
                <c:pt idx="101">
                  <c:v>2.0729999999999998E-2</c:v>
                </c:pt>
                <c:pt idx="102">
                  <c:v>2.0730000000000026E-2</c:v>
                </c:pt>
                <c:pt idx="103">
                  <c:v>2.0730000000000026E-2</c:v>
                </c:pt>
                <c:pt idx="104">
                  <c:v>2.0730000000000026E-2</c:v>
                </c:pt>
                <c:pt idx="105">
                  <c:v>1.7930000000000001E-2</c:v>
                </c:pt>
                <c:pt idx="106">
                  <c:v>1.7930000000000001E-2</c:v>
                </c:pt>
                <c:pt idx="107">
                  <c:v>1.7930000000000001E-2</c:v>
                </c:pt>
                <c:pt idx="108">
                  <c:v>1.7930000000000001E-2</c:v>
                </c:pt>
                <c:pt idx="109">
                  <c:v>1.7930000000000001E-2</c:v>
                </c:pt>
                <c:pt idx="110">
                  <c:v>1.7930000000000001E-2</c:v>
                </c:pt>
                <c:pt idx="111">
                  <c:v>1.7930000000000001E-2</c:v>
                </c:pt>
                <c:pt idx="112">
                  <c:v>1.7930000000000001E-2</c:v>
                </c:pt>
                <c:pt idx="113">
                  <c:v>2.0729999999999998E-2</c:v>
                </c:pt>
                <c:pt idx="114">
                  <c:v>2.0729999999999985E-2</c:v>
                </c:pt>
                <c:pt idx="115">
                  <c:v>2.0729999999999985E-2</c:v>
                </c:pt>
                <c:pt idx="116">
                  <c:v>2.0729999999999985E-2</c:v>
                </c:pt>
                <c:pt idx="117">
                  <c:v>1.7930000000000001E-2</c:v>
                </c:pt>
                <c:pt idx="118">
                  <c:v>1.7930000000000001E-2</c:v>
                </c:pt>
                <c:pt idx="119">
                  <c:v>1.7930000000000001E-2</c:v>
                </c:pt>
              </c:numCache>
            </c:numRef>
          </c:val>
          <c:smooth val="0"/>
          <c:extLst>
            <c:ext xmlns:c16="http://schemas.microsoft.com/office/drawing/2014/chart" uri="{C3380CC4-5D6E-409C-BE32-E72D297353CC}">
              <c16:uniqueId val="{00000001-F015-4601-9047-DF38E7320DF1}"/>
            </c:ext>
          </c:extLst>
        </c:ser>
        <c:ser>
          <c:idx val="3"/>
          <c:order val="2"/>
          <c:tx>
            <c:strRef>
              <c:f>'Med Com A-2 Rates'!$B$55</c:f>
              <c:strCache>
                <c:ptCount val="1"/>
                <c:pt idx="0">
                  <c:v>High Peak Energy Rate ($/kWh)</c:v>
                </c:pt>
              </c:strCache>
            </c:strRef>
          </c:tx>
          <c:spPr>
            <a:ln w="38100">
              <a:solidFill>
                <a:srgbClr val="FF0000">
                  <a:alpha val="46000"/>
                </a:srgbClr>
              </a:solidFill>
            </a:ln>
          </c:spPr>
          <c:marker>
            <c:symbol val="none"/>
          </c:marker>
          <c:cat>
            <c:numRef>
              <c:f>'Med Com A-2 Rates'!$BB$5:$FW$5</c:f>
              <c:numCache>
                <c:formatCode>[$-409]mmm\-yy;@</c:formatCode>
                <c:ptCount val="12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numCache>
            </c:numRef>
          </c:cat>
          <c:val>
            <c:numRef>
              <c:f>'Med Com A-2 Rates'!$BB$55:$FQ$55</c:f>
              <c:numCache>
                <c:formatCode>"$"#,##0.00_);\("$"#,##0.00\)</c:formatCode>
                <c:ptCount val="120"/>
                <c:pt idx="0">
                  <c:v>0</c:v>
                </c:pt>
                <c:pt idx="1">
                  <c:v>0</c:v>
                </c:pt>
                <c:pt idx="2">
                  <c:v>0</c:v>
                </c:pt>
                <c:pt idx="3">
                  <c:v>0</c:v>
                </c:pt>
                <c:pt idx="4">
                  <c:v>0</c:v>
                </c:pt>
                <c:pt idx="6">
                  <c:v>7.2699999999999987E-3</c:v>
                </c:pt>
                <c:pt idx="7">
                  <c:v>7.2699999999999987E-3</c:v>
                </c:pt>
                <c:pt idx="8">
                  <c:v>7.2699999999999987E-3</c:v>
                </c:pt>
                <c:pt idx="9">
                  <c:v>0</c:v>
                </c:pt>
                <c:pt idx="10">
                  <c:v>0</c:v>
                </c:pt>
                <c:pt idx="11">
                  <c:v>0</c:v>
                </c:pt>
                <c:pt idx="12">
                  <c:v>0</c:v>
                </c:pt>
                <c:pt idx="13">
                  <c:v>0</c:v>
                </c:pt>
                <c:pt idx="14">
                  <c:v>0</c:v>
                </c:pt>
                <c:pt idx="15">
                  <c:v>0</c:v>
                </c:pt>
                <c:pt idx="16">
                  <c:v>0</c:v>
                </c:pt>
                <c:pt idx="17">
                  <c:v>7.2699999999999987E-3</c:v>
                </c:pt>
                <c:pt idx="18">
                  <c:v>7.2699999999999987E-3</c:v>
                </c:pt>
                <c:pt idx="19">
                  <c:v>7.2699999999999987E-3</c:v>
                </c:pt>
                <c:pt idx="20">
                  <c:v>7.2699999999999987E-3</c:v>
                </c:pt>
                <c:pt idx="21">
                  <c:v>0</c:v>
                </c:pt>
                <c:pt idx="22">
                  <c:v>0</c:v>
                </c:pt>
                <c:pt idx="23">
                  <c:v>0</c:v>
                </c:pt>
                <c:pt idx="24">
                  <c:v>0</c:v>
                </c:pt>
                <c:pt idx="25">
                  <c:v>0</c:v>
                </c:pt>
                <c:pt idx="26">
                  <c:v>0</c:v>
                </c:pt>
                <c:pt idx="27">
                  <c:v>0</c:v>
                </c:pt>
                <c:pt idx="28">
                  <c:v>0</c:v>
                </c:pt>
                <c:pt idx="29">
                  <c:v>7.2699999999999987E-3</c:v>
                </c:pt>
                <c:pt idx="30">
                  <c:v>7.2699999999999987E-3</c:v>
                </c:pt>
                <c:pt idx="31">
                  <c:v>7.2699999999999987E-3</c:v>
                </c:pt>
                <c:pt idx="32">
                  <c:v>7.2699999999999987E-3</c:v>
                </c:pt>
                <c:pt idx="33">
                  <c:v>0</c:v>
                </c:pt>
                <c:pt idx="34">
                  <c:v>0</c:v>
                </c:pt>
                <c:pt idx="35">
                  <c:v>0</c:v>
                </c:pt>
                <c:pt idx="36">
                  <c:v>0</c:v>
                </c:pt>
                <c:pt idx="37">
                  <c:v>0</c:v>
                </c:pt>
                <c:pt idx="38">
                  <c:v>0</c:v>
                </c:pt>
                <c:pt idx="39">
                  <c:v>0</c:v>
                </c:pt>
                <c:pt idx="40">
                  <c:v>0</c:v>
                </c:pt>
                <c:pt idx="41">
                  <c:v>7.2699999999999987E-3</c:v>
                </c:pt>
                <c:pt idx="42">
                  <c:v>7.2699999999999987E-3</c:v>
                </c:pt>
                <c:pt idx="43">
                  <c:v>7.2699999999999987E-3</c:v>
                </c:pt>
                <c:pt idx="44">
                  <c:v>7.2699999999999987E-3</c:v>
                </c:pt>
                <c:pt idx="45">
                  <c:v>0</c:v>
                </c:pt>
                <c:pt idx="46">
                  <c:v>0</c:v>
                </c:pt>
                <c:pt idx="47">
                  <c:v>0</c:v>
                </c:pt>
                <c:pt idx="48">
                  <c:v>0</c:v>
                </c:pt>
                <c:pt idx="49">
                  <c:v>0</c:v>
                </c:pt>
                <c:pt idx="50">
                  <c:v>0</c:v>
                </c:pt>
                <c:pt idx="51">
                  <c:v>0</c:v>
                </c:pt>
                <c:pt idx="52">
                  <c:v>0</c:v>
                </c:pt>
                <c:pt idx="53">
                  <c:v>7.2699999999999987E-3</c:v>
                </c:pt>
                <c:pt idx="54">
                  <c:v>7.2699999999999987E-3</c:v>
                </c:pt>
                <c:pt idx="55">
                  <c:v>7.2699999999999987E-3</c:v>
                </c:pt>
                <c:pt idx="56">
                  <c:v>7.2699999999999987E-3</c:v>
                </c:pt>
                <c:pt idx="57">
                  <c:v>0</c:v>
                </c:pt>
                <c:pt idx="58">
                  <c:v>0</c:v>
                </c:pt>
                <c:pt idx="59">
                  <c:v>0</c:v>
                </c:pt>
                <c:pt idx="60">
                  <c:v>0</c:v>
                </c:pt>
                <c:pt idx="61">
                  <c:v>0</c:v>
                </c:pt>
                <c:pt idx="62">
                  <c:v>0</c:v>
                </c:pt>
                <c:pt idx="63">
                  <c:v>0</c:v>
                </c:pt>
                <c:pt idx="64">
                  <c:v>0</c:v>
                </c:pt>
                <c:pt idx="65">
                  <c:v>7.2699999999999987E-3</c:v>
                </c:pt>
                <c:pt idx="66">
                  <c:v>7.2699999999999987E-3</c:v>
                </c:pt>
                <c:pt idx="67">
                  <c:v>7.2699999999999987E-3</c:v>
                </c:pt>
                <c:pt idx="68">
                  <c:v>7.2699999999999987E-3</c:v>
                </c:pt>
                <c:pt idx="69">
                  <c:v>0</c:v>
                </c:pt>
                <c:pt idx="70">
                  <c:v>0</c:v>
                </c:pt>
                <c:pt idx="71">
                  <c:v>0</c:v>
                </c:pt>
                <c:pt idx="72">
                  <c:v>0</c:v>
                </c:pt>
                <c:pt idx="73">
                  <c:v>0</c:v>
                </c:pt>
                <c:pt idx="74">
                  <c:v>0</c:v>
                </c:pt>
                <c:pt idx="75">
                  <c:v>0</c:v>
                </c:pt>
                <c:pt idx="76">
                  <c:v>0</c:v>
                </c:pt>
                <c:pt idx="77">
                  <c:v>7.2699999999999987E-3</c:v>
                </c:pt>
                <c:pt idx="78">
                  <c:v>7.2699999999999987E-3</c:v>
                </c:pt>
                <c:pt idx="79">
                  <c:v>7.2699999999999987E-3</c:v>
                </c:pt>
                <c:pt idx="80">
                  <c:v>7.2699999999999987E-3</c:v>
                </c:pt>
                <c:pt idx="81">
                  <c:v>0</c:v>
                </c:pt>
                <c:pt idx="82">
                  <c:v>0</c:v>
                </c:pt>
                <c:pt idx="83">
                  <c:v>0</c:v>
                </c:pt>
                <c:pt idx="84">
                  <c:v>0</c:v>
                </c:pt>
                <c:pt idx="85">
                  <c:v>0</c:v>
                </c:pt>
                <c:pt idx="86">
                  <c:v>0</c:v>
                </c:pt>
                <c:pt idx="87">
                  <c:v>0</c:v>
                </c:pt>
                <c:pt idx="88">
                  <c:v>0</c:v>
                </c:pt>
                <c:pt idx="89">
                  <c:v>7.2699999999999987E-3</c:v>
                </c:pt>
                <c:pt idx="90">
                  <c:v>7.2699999999999987E-3</c:v>
                </c:pt>
                <c:pt idx="91">
                  <c:v>7.2699999999999987E-3</c:v>
                </c:pt>
                <c:pt idx="92">
                  <c:v>7.2699999999999987E-3</c:v>
                </c:pt>
                <c:pt idx="93">
                  <c:v>0</c:v>
                </c:pt>
                <c:pt idx="94">
                  <c:v>0</c:v>
                </c:pt>
                <c:pt idx="95">
                  <c:v>0</c:v>
                </c:pt>
                <c:pt idx="96">
                  <c:v>0</c:v>
                </c:pt>
                <c:pt idx="97">
                  <c:v>0</c:v>
                </c:pt>
                <c:pt idx="98">
                  <c:v>0</c:v>
                </c:pt>
                <c:pt idx="99">
                  <c:v>0</c:v>
                </c:pt>
                <c:pt idx="100">
                  <c:v>0</c:v>
                </c:pt>
                <c:pt idx="101">
                  <c:v>7.2699999999999987E-3</c:v>
                </c:pt>
                <c:pt idx="102">
                  <c:v>7.2699999999999987E-3</c:v>
                </c:pt>
                <c:pt idx="103">
                  <c:v>7.2699999999999987E-3</c:v>
                </c:pt>
                <c:pt idx="104">
                  <c:v>7.2699999999999987E-3</c:v>
                </c:pt>
                <c:pt idx="105">
                  <c:v>0</c:v>
                </c:pt>
                <c:pt idx="106">
                  <c:v>0</c:v>
                </c:pt>
                <c:pt idx="107">
                  <c:v>0</c:v>
                </c:pt>
                <c:pt idx="108">
                  <c:v>0</c:v>
                </c:pt>
                <c:pt idx="109">
                  <c:v>0</c:v>
                </c:pt>
                <c:pt idx="110">
                  <c:v>0</c:v>
                </c:pt>
                <c:pt idx="111">
                  <c:v>0</c:v>
                </c:pt>
                <c:pt idx="112">
                  <c:v>0</c:v>
                </c:pt>
                <c:pt idx="113">
                  <c:v>7.2699999999999987E-3</c:v>
                </c:pt>
                <c:pt idx="114">
                  <c:v>7.2699999999999987E-3</c:v>
                </c:pt>
                <c:pt idx="115">
                  <c:v>7.2699999999999987E-3</c:v>
                </c:pt>
                <c:pt idx="116">
                  <c:v>7.2699999999999987E-3</c:v>
                </c:pt>
                <c:pt idx="117">
                  <c:v>0</c:v>
                </c:pt>
                <c:pt idx="118">
                  <c:v>0</c:v>
                </c:pt>
                <c:pt idx="119">
                  <c:v>0</c:v>
                </c:pt>
              </c:numCache>
            </c:numRef>
          </c:val>
          <c:smooth val="0"/>
          <c:extLst>
            <c:ext xmlns:c16="http://schemas.microsoft.com/office/drawing/2014/chart" uri="{C3380CC4-5D6E-409C-BE32-E72D297353CC}">
              <c16:uniqueId val="{00000002-F015-4601-9047-DF38E7320DF1}"/>
            </c:ext>
          </c:extLst>
        </c:ser>
        <c:dLbls>
          <c:showLegendKey val="0"/>
          <c:showVal val="0"/>
          <c:showCatName val="0"/>
          <c:showSerName val="0"/>
          <c:showPercent val="0"/>
          <c:showBubbleSize val="0"/>
        </c:dLbls>
        <c:marker val="1"/>
        <c:smooth val="0"/>
        <c:axId val="216637440"/>
        <c:axId val="216638976"/>
      </c:lineChart>
      <c:lineChart>
        <c:grouping val="stacked"/>
        <c:varyColors val="0"/>
        <c:ser>
          <c:idx val="6"/>
          <c:order val="3"/>
          <c:tx>
            <c:strRef>
              <c:f>'Med Com A-2 Rates'!$B$53</c:f>
              <c:strCache>
                <c:ptCount val="1"/>
                <c:pt idx="0">
                  <c:v>Demand Surcharge ($/kW Prior 12 month max)</c:v>
                </c:pt>
              </c:strCache>
            </c:strRef>
          </c:tx>
          <c:spPr>
            <a:ln w="25400">
              <a:noFill/>
              <a:prstDash val="dash"/>
            </a:ln>
          </c:spPr>
          <c:marker>
            <c:symbol val="square"/>
            <c:size val="6"/>
            <c:spPr>
              <a:solidFill>
                <a:schemeClr val="tx1"/>
              </a:solidFill>
            </c:spPr>
          </c:marker>
          <c:cat>
            <c:numRef>
              <c:f>'Med Com A-2 Rates'!$C$5:$FX$5</c:f>
              <c:numCache>
                <c:formatCode>[$-409]mmm\-yy;@</c:formatCode>
                <c:ptCount val="127"/>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numCache>
            </c:numRef>
          </c:cat>
          <c:val>
            <c:numRef>
              <c:f>'Med Com A-2 Rates'!$BB$53:$FW$53</c:f>
              <c:numCache>
                <c:formatCode>"$"#,##0.00_);[Red]\("$"#,##0.00\)</c:formatCode>
                <c:ptCount val="126"/>
                <c:pt idx="0">
                  <c:v>1.29</c:v>
                </c:pt>
                <c:pt idx="1">
                  <c:v>1.29</c:v>
                </c:pt>
                <c:pt idx="2">
                  <c:v>1.29</c:v>
                </c:pt>
                <c:pt idx="3">
                  <c:v>1.29</c:v>
                </c:pt>
                <c:pt idx="4">
                  <c:v>1.29</c:v>
                </c:pt>
                <c:pt idx="5">
                  <c:v>1.29</c:v>
                </c:pt>
                <c:pt idx="6">
                  <c:v>1.29</c:v>
                </c:pt>
                <c:pt idx="7">
                  <c:v>1.29</c:v>
                </c:pt>
                <c:pt idx="8">
                  <c:v>1.29</c:v>
                </c:pt>
                <c:pt idx="9">
                  <c:v>1.42</c:v>
                </c:pt>
                <c:pt idx="10">
                  <c:v>1.42</c:v>
                </c:pt>
                <c:pt idx="11">
                  <c:v>1.42</c:v>
                </c:pt>
                <c:pt idx="12">
                  <c:v>1.42</c:v>
                </c:pt>
                <c:pt idx="13">
                  <c:v>1.42</c:v>
                </c:pt>
                <c:pt idx="14">
                  <c:v>1.42</c:v>
                </c:pt>
                <c:pt idx="15">
                  <c:v>1.42</c:v>
                </c:pt>
                <c:pt idx="16">
                  <c:v>1.42</c:v>
                </c:pt>
                <c:pt idx="17">
                  <c:v>1.42</c:v>
                </c:pt>
                <c:pt idx="18">
                  <c:v>1.42</c:v>
                </c:pt>
                <c:pt idx="19">
                  <c:v>1.42</c:v>
                </c:pt>
                <c:pt idx="20">
                  <c:v>1.42</c:v>
                </c:pt>
                <c:pt idx="21">
                  <c:v>1.42</c:v>
                </c:pt>
                <c:pt idx="22">
                  <c:v>1.42</c:v>
                </c:pt>
                <c:pt idx="23">
                  <c:v>1.42</c:v>
                </c:pt>
                <c:pt idx="24">
                  <c:v>1.42</c:v>
                </c:pt>
                <c:pt idx="25">
                  <c:v>1.42</c:v>
                </c:pt>
                <c:pt idx="26">
                  <c:v>1.42</c:v>
                </c:pt>
                <c:pt idx="27">
                  <c:v>1.42</c:v>
                </c:pt>
                <c:pt idx="28">
                  <c:v>1.42</c:v>
                </c:pt>
                <c:pt idx="29">
                  <c:v>1.42</c:v>
                </c:pt>
                <c:pt idx="30">
                  <c:v>1.42</c:v>
                </c:pt>
                <c:pt idx="31">
                  <c:v>1.42</c:v>
                </c:pt>
                <c:pt idx="32">
                  <c:v>1.42</c:v>
                </c:pt>
                <c:pt idx="33">
                  <c:v>1.42</c:v>
                </c:pt>
                <c:pt idx="34">
                  <c:v>1.7799999999999998</c:v>
                </c:pt>
                <c:pt idx="35">
                  <c:v>1.7799999999999998</c:v>
                </c:pt>
                <c:pt idx="36">
                  <c:v>1.7799999999999998</c:v>
                </c:pt>
                <c:pt idx="37">
                  <c:v>1.7799999999999998</c:v>
                </c:pt>
                <c:pt idx="38">
                  <c:v>1.7799999999999998</c:v>
                </c:pt>
                <c:pt idx="39">
                  <c:v>1.7799999999999998</c:v>
                </c:pt>
                <c:pt idx="40">
                  <c:v>1.7799999999999998</c:v>
                </c:pt>
                <c:pt idx="41">
                  <c:v>1.7799999999999998</c:v>
                </c:pt>
                <c:pt idx="42">
                  <c:v>2.12</c:v>
                </c:pt>
                <c:pt idx="43">
                  <c:v>2.12</c:v>
                </c:pt>
                <c:pt idx="44">
                  <c:v>2.12</c:v>
                </c:pt>
                <c:pt idx="45">
                  <c:v>2.12</c:v>
                </c:pt>
                <c:pt idx="46">
                  <c:v>2.12</c:v>
                </c:pt>
                <c:pt idx="47">
                  <c:v>2.12</c:v>
                </c:pt>
                <c:pt idx="48">
                  <c:v>2.12</c:v>
                </c:pt>
                <c:pt idx="49">
                  <c:v>2.12</c:v>
                </c:pt>
                <c:pt idx="50">
                  <c:v>2.12</c:v>
                </c:pt>
                <c:pt idx="51">
                  <c:v>2.12</c:v>
                </c:pt>
                <c:pt idx="52">
                  <c:v>2.12</c:v>
                </c:pt>
                <c:pt idx="53">
                  <c:v>2.12</c:v>
                </c:pt>
                <c:pt idx="54">
                  <c:v>2.12</c:v>
                </c:pt>
                <c:pt idx="55">
                  <c:v>2.12</c:v>
                </c:pt>
                <c:pt idx="56">
                  <c:v>2.12</c:v>
                </c:pt>
                <c:pt idx="57">
                  <c:v>2.12</c:v>
                </c:pt>
                <c:pt idx="58">
                  <c:v>2.12</c:v>
                </c:pt>
                <c:pt idx="59">
                  <c:v>2.12</c:v>
                </c:pt>
                <c:pt idx="60">
                  <c:v>2.12</c:v>
                </c:pt>
                <c:pt idx="61">
                  <c:v>2.12</c:v>
                </c:pt>
                <c:pt idx="62">
                  <c:v>2.12</c:v>
                </c:pt>
                <c:pt idx="63">
                  <c:v>2.12</c:v>
                </c:pt>
                <c:pt idx="64">
                  <c:v>2.12</c:v>
                </c:pt>
                <c:pt idx="65">
                  <c:v>2.12</c:v>
                </c:pt>
                <c:pt idx="66">
                  <c:v>2.12</c:v>
                </c:pt>
                <c:pt idx="67">
                  <c:v>2.12</c:v>
                </c:pt>
                <c:pt idx="68">
                  <c:v>2.12</c:v>
                </c:pt>
                <c:pt idx="69">
                  <c:v>2.12</c:v>
                </c:pt>
                <c:pt idx="70">
                  <c:v>2.12</c:v>
                </c:pt>
                <c:pt idx="71">
                  <c:v>2.12</c:v>
                </c:pt>
                <c:pt idx="72">
                  <c:v>2.12</c:v>
                </c:pt>
                <c:pt idx="73">
                  <c:v>2.12</c:v>
                </c:pt>
                <c:pt idx="74">
                  <c:v>2.12</c:v>
                </c:pt>
                <c:pt idx="75">
                  <c:v>2.12</c:v>
                </c:pt>
                <c:pt idx="76">
                  <c:v>2.12</c:v>
                </c:pt>
                <c:pt idx="77">
                  <c:v>2.12</c:v>
                </c:pt>
                <c:pt idx="78">
                  <c:v>2.12</c:v>
                </c:pt>
                <c:pt idx="79">
                  <c:v>2.12</c:v>
                </c:pt>
                <c:pt idx="80">
                  <c:v>2.12</c:v>
                </c:pt>
                <c:pt idx="81">
                  <c:v>2.12</c:v>
                </c:pt>
                <c:pt idx="82">
                  <c:v>2.12</c:v>
                </c:pt>
                <c:pt idx="83">
                  <c:v>2.12</c:v>
                </c:pt>
                <c:pt idx="84">
                  <c:v>2.12</c:v>
                </c:pt>
                <c:pt idx="85">
                  <c:v>2.12</c:v>
                </c:pt>
                <c:pt idx="86">
                  <c:v>2.12</c:v>
                </c:pt>
                <c:pt idx="87">
                  <c:v>2.12</c:v>
                </c:pt>
                <c:pt idx="88">
                  <c:v>2.12</c:v>
                </c:pt>
                <c:pt idx="89">
                  <c:v>2.12</c:v>
                </c:pt>
                <c:pt idx="90">
                  <c:v>2.62</c:v>
                </c:pt>
                <c:pt idx="91">
                  <c:v>2.62</c:v>
                </c:pt>
                <c:pt idx="92">
                  <c:v>2.62</c:v>
                </c:pt>
                <c:pt idx="93">
                  <c:v>2.62</c:v>
                </c:pt>
                <c:pt idx="94">
                  <c:v>2.62</c:v>
                </c:pt>
                <c:pt idx="95">
                  <c:v>2.62</c:v>
                </c:pt>
                <c:pt idx="96">
                  <c:v>2.62</c:v>
                </c:pt>
                <c:pt idx="97">
                  <c:v>2.62</c:v>
                </c:pt>
                <c:pt idx="98">
                  <c:v>2.62</c:v>
                </c:pt>
                <c:pt idx="99">
                  <c:v>2.62</c:v>
                </c:pt>
                <c:pt idx="100">
                  <c:v>2.62</c:v>
                </c:pt>
                <c:pt idx="101">
                  <c:v>2.62</c:v>
                </c:pt>
                <c:pt idx="102">
                  <c:v>3.12</c:v>
                </c:pt>
                <c:pt idx="103">
                  <c:v>3.12</c:v>
                </c:pt>
                <c:pt idx="104">
                  <c:v>3.12</c:v>
                </c:pt>
                <c:pt idx="105">
                  <c:v>3.12</c:v>
                </c:pt>
                <c:pt idx="106">
                  <c:v>3.12</c:v>
                </c:pt>
                <c:pt idx="107">
                  <c:v>3.12</c:v>
                </c:pt>
                <c:pt idx="108">
                  <c:v>3.12</c:v>
                </c:pt>
                <c:pt idx="109">
                  <c:v>3.12</c:v>
                </c:pt>
                <c:pt idx="110">
                  <c:v>3.12</c:v>
                </c:pt>
                <c:pt idx="111">
                  <c:v>3.12</c:v>
                </c:pt>
                <c:pt idx="112">
                  <c:v>3.12</c:v>
                </c:pt>
                <c:pt idx="113">
                  <c:v>3.12</c:v>
                </c:pt>
                <c:pt idx="114">
                  <c:v>3.44</c:v>
                </c:pt>
                <c:pt idx="115">
                  <c:v>3.44</c:v>
                </c:pt>
                <c:pt idx="116">
                  <c:v>3.44</c:v>
                </c:pt>
                <c:pt idx="117">
                  <c:v>3.44</c:v>
                </c:pt>
                <c:pt idx="118">
                  <c:v>3.44</c:v>
                </c:pt>
                <c:pt idx="119">
                  <c:v>3.44</c:v>
                </c:pt>
                <c:pt idx="120">
                  <c:v>3.44</c:v>
                </c:pt>
                <c:pt idx="121">
                  <c:v>3.44</c:v>
                </c:pt>
                <c:pt idx="122">
                  <c:v>3.44</c:v>
                </c:pt>
                <c:pt idx="123">
                  <c:v>3.44</c:v>
                </c:pt>
                <c:pt idx="124">
                  <c:v>3.44</c:v>
                </c:pt>
                <c:pt idx="125">
                  <c:v>3.44</c:v>
                </c:pt>
              </c:numCache>
            </c:numRef>
          </c:val>
          <c:smooth val="0"/>
          <c:extLst>
            <c:ext xmlns:c16="http://schemas.microsoft.com/office/drawing/2014/chart" uri="{C3380CC4-5D6E-409C-BE32-E72D297353CC}">
              <c16:uniqueId val="{00000003-F015-4601-9047-DF38E7320DF1}"/>
            </c:ext>
          </c:extLst>
        </c:ser>
        <c:ser>
          <c:idx val="5"/>
          <c:order val="4"/>
          <c:tx>
            <c:strRef>
              <c:f>'Med Com A-2 Rates'!$B$52</c:f>
              <c:strCache>
                <c:ptCount val="1"/>
                <c:pt idx="0">
                  <c:v>Facilities Charge ($/kW, Prior 12 month max)</c:v>
                </c:pt>
              </c:strCache>
            </c:strRef>
          </c:tx>
          <c:spPr>
            <a:ln w="28575">
              <a:solidFill>
                <a:srgbClr val="FF0000"/>
              </a:solidFill>
            </a:ln>
          </c:spPr>
          <c:marker>
            <c:symbol val="none"/>
          </c:marker>
          <c:cat>
            <c:numRef>
              <c:f>'Med Com A-2 Rates'!$C$5:$FX$5</c:f>
              <c:numCache>
                <c:formatCode>[$-409]mmm\-yy;@</c:formatCode>
                <c:ptCount val="127"/>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numCache>
            </c:numRef>
          </c:cat>
          <c:val>
            <c:numRef>
              <c:f>'Med Com A-2 Rates'!$BB$52:$FW$52</c:f>
              <c:numCache>
                <c:formatCode>"$"#,##0.00_);[Red]\("$"#,##0.00\)</c:formatCode>
                <c:ptCount val="126"/>
                <c:pt idx="0">
                  <c:v>3.71</c:v>
                </c:pt>
                <c:pt idx="1">
                  <c:v>3.71</c:v>
                </c:pt>
                <c:pt idx="2">
                  <c:v>3.71</c:v>
                </c:pt>
                <c:pt idx="3">
                  <c:v>3.71</c:v>
                </c:pt>
                <c:pt idx="4">
                  <c:v>3.71</c:v>
                </c:pt>
                <c:pt idx="5">
                  <c:v>3.71</c:v>
                </c:pt>
                <c:pt idx="6">
                  <c:v>3.71</c:v>
                </c:pt>
                <c:pt idx="7">
                  <c:v>3.71</c:v>
                </c:pt>
                <c:pt idx="8">
                  <c:v>3.71</c:v>
                </c:pt>
                <c:pt idx="9">
                  <c:v>3.58</c:v>
                </c:pt>
                <c:pt idx="10">
                  <c:v>3.58</c:v>
                </c:pt>
                <c:pt idx="11">
                  <c:v>3.58</c:v>
                </c:pt>
                <c:pt idx="12">
                  <c:v>3.58</c:v>
                </c:pt>
                <c:pt idx="13">
                  <c:v>3.58</c:v>
                </c:pt>
                <c:pt idx="14">
                  <c:v>3.58</c:v>
                </c:pt>
                <c:pt idx="15">
                  <c:v>3.58</c:v>
                </c:pt>
                <c:pt idx="16">
                  <c:v>3.58</c:v>
                </c:pt>
                <c:pt idx="17">
                  <c:v>3.58</c:v>
                </c:pt>
                <c:pt idx="18">
                  <c:v>3.58</c:v>
                </c:pt>
                <c:pt idx="19">
                  <c:v>3.58</c:v>
                </c:pt>
                <c:pt idx="20">
                  <c:v>3.58</c:v>
                </c:pt>
                <c:pt idx="21">
                  <c:v>3.58</c:v>
                </c:pt>
                <c:pt idx="22">
                  <c:v>3.58</c:v>
                </c:pt>
                <c:pt idx="23">
                  <c:v>3.58</c:v>
                </c:pt>
                <c:pt idx="24">
                  <c:v>3.58</c:v>
                </c:pt>
                <c:pt idx="25">
                  <c:v>3.58</c:v>
                </c:pt>
                <c:pt idx="26">
                  <c:v>3.58</c:v>
                </c:pt>
                <c:pt idx="27">
                  <c:v>3.58</c:v>
                </c:pt>
                <c:pt idx="28">
                  <c:v>3.58</c:v>
                </c:pt>
                <c:pt idx="29">
                  <c:v>3.58</c:v>
                </c:pt>
                <c:pt idx="30">
                  <c:v>3.58</c:v>
                </c:pt>
                <c:pt idx="31">
                  <c:v>3.58</c:v>
                </c:pt>
                <c:pt idx="32">
                  <c:v>3.58</c:v>
                </c:pt>
                <c:pt idx="33">
                  <c:v>3.58</c:v>
                </c:pt>
                <c:pt idx="34">
                  <c:v>3.5100000000000002</c:v>
                </c:pt>
                <c:pt idx="35">
                  <c:v>3.5100000000000002</c:v>
                </c:pt>
                <c:pt idx="36">
                  <c:v>3.5100000000000002</c:v>
                </c:pt>
                <c:pt idx="37">
                  <c:v>3.5100000000000002</c:v>
                </c:pt>
                <c:pt idx="38">
                  <c:v>3.5100000000000002</c:v>
                </c:pt>
                <c:pt idx="39">
                  <c:v>3.5100000000000002</c:v>
                </c:pt>
                <c:pt idx="40">
                  <c:v>3.5100000000000002</c:v>
                </c:pt>
                <c:pt idx="41">
                  <c:v>3.5100000000000002</c:v>
                </c:pt>
                <c:pt idx="42">
                  <c:v>3.24</c:v>
                </c:pt>
                <c:pt idx="43">
                  <c:v>3.24</c:v>
                </c:pt>
                <c:pt idx="44">
                  <c:v>3.24</c:v>
                </c:pt>
                <c:pt idx="45">
                  <c:v>3.24</c:v>
                </c:pt>
                <c:pt idx="46">
                  <c:v>3.24</c:v>
                </c:pt>
                <c:pt idx="47">
                  <c:v>3.24</c:v>
                </c:pt>
                <c:pt idx="48">
                  <c:v>3.24</c:v>
                </c:pt>
                <c:pt idx="49">
                  <c:v>3.24</c:v>
                </c:pt>
                <c:pt idx="50">
                  <c:v>3.24</c:v>
                </c:pt>
                <c:pt idx="51">
                  <c:v>3.24</c:v>
                </c:pt>
                <c:pt idx="52">
                  <c:v>3.24</c:v>
                </c:pt>
                <c:pt idx="53">
                  <c:v>3.24</c:v>
                </c:pt>
                <c:pt idx="54">
                  <c:v>3.24</c:v>
                </c:pt>
                <c:pt idx="55">
                  <c:v>3.24</c:v>
                </c:pt>
                <c:pt idx="56">
                  <c:v>3.24</c:v>
                </c:pt>
                <c:pt idx="57">
                  <c:v>3.24</c:v>
                </c:pt>
                <c:pt idx="58">
                  <c:v>3.24</c:v>
                </c:pt>
                <c:pt idx="59">
                  <c:v>3.24</c:v>
                </c:pt>
                <c:pt idx="60">
                  <c:v>3.24</c:v>
                </c:pt>
                <c:pt idx="61">
                  <c:v>3.24</c:v>
                </c:pt>
                <c:pt idx="62">
                  <c:v>3.24</c:v>
                </c:pt>
                <c:pt idx="63">
                  <c:v>3.24</c:v>
                </c:pt>
                <c:pt idx="64">
                  <c:v>3.24</c:v>
                </c:pt>
                <c:pt idx="65">
                  <c:v>3.24</c:v>
                </c:pt>
                <c:pt idx="66">
                  <c:v>3.24</c:v>
                </c:pt>
                <c:pt idx="67">
                  <c:v>3.24</c:v>
                </c:pt>
                <c:pt idx="68">
                  <c:v>3.24</c:v>
                </c:pt>
                <c:pt idx="69">
                  <c:v>3.24</c:v>
                </c:pt>
                <c:pt idx="70">
                  <c:v>3.24</c:v>
                </c:pt>
                <c:pt idx="71">
                  <c:v>3.24</c:v>
                </c:pt>
                <c:pt idx="72">
                  <c:v>3.24</c:v>
                </c:pt>
                <c:pt idx="73">
                  <c:v>3.24</c:v>
                </c:pt>
                <c:pt idx="74">
                  <c:v>3.24</c:v>
                </c:pt>
                <c:pt idx="75">
                  <c:v>3.24</c:v>
                </c:pt>
                <c:pt idx="76">
                  <c:v>3.24</c:v>
                </c:pt>
                <c:pt idx="77">
                  <c:v>3.24</c:v>
                </c:pt>
                <c:pt idx="78">
                  <c:v>3.24</c:v>
                </c:pt>
                <c:pt idx="79">
                  <c:v>3.24</c:v>
                </c:pt>
                <c:pt idx="80">
                  <c:v>3.24</c:v>
                </c:pt>
                <c:pt idx="81">
                  <c:v>3.24</c:v>
                </c:pt>
                <c:pt idx="82">
                  <c:v>3.24</c:v>
                </c:pt>
                <c:pt idx="83">
                  <c:v>3.24</c:v>
                </c:pt>
                <c:pt idx="84">
                  <c:v>3.24</c:v>
                </c:pt>
                <c:pt idx="85">
                  <c:v>3.24</c:v>
                </c:pt>
                <c:pt idx="86">
                  <c:v>3.24</c:v>
                </c:pt>
                <c:pt idx="87">
                  <c:v>3.24</c:v>
                </c:pt>
                <c:pt idx="88">
                  <c:v>3.24</c:v>
                </c:pt>
                <c:pt idx="89">
                  <c:v>3.24</c:v>
                </c:pt>
                <c:pt idx="90">
                  <c:v>2.74</c:v>
                </c:pt>
                <c:pt idx="91">
                  <c:v>2.74</c:v>
                </c:pt>
                <c:pt idx="92">
                  <c:v>2.74</c:v>
                </c:pt>
                <c:pt idx="93">
                  <c:v>2.74</c:v>
                </c:pt>
                <c:pt idx="94">
                  <c:v>2.74</c:v>
                </c:pt>
                <c:pt idx="95">
                  <c:v>2.74</c:v>
                </c:pt>
                <c:pt idx="96">
                  <c:v>2.74</c:v>
                </c:pt>
                <c:pt idx="97">
                  <c:v>2.74</c:v>
                </c:pt>
                <c:pt idx="98">
                  <c:v>2.74</c:v>
                </c:pt>
                <c:pt idx="99">
                  <c:v>2.74</c:v>
                </c:pt>
                <c:pt idx="100">
                  <c:v>2.74</c:v>
                </c:pt>
                <c:pt idx="101">
                  <c:v>2.74</c:v>
                </c:pt>
                <c:pt idx="102">
                  <c:v>2.2400000000000002</c:v>
                </c:pt>
                <c:pt idx="103">
                  <c:v>2.2400000000000002</c:v>
                </c:pt>
                <c:pt idx="104">
                  <c:v>2.2400000000000002</c:v>
                </c:pt>
                <c:pt idx="105">
                  <c:v>2.2400000000000002</c:v>
                </c:pt>
                <c:pt idx="106">
                  <c:v>2.2400000000000002</c:v>
                </c:pt>
                <c:pt idx="107">
                  <c:v>2.2400000000000002</c:v>
                </c:pt>
                <c:pt idx="108">
                  <c:v>2.2400000000000002</c:v>
                </c:pt>
                <c:pt idx="109">
                  <c:v>2.2400000000000002</c:v>
                </c:pt>
                <c:pt idx="110">
                  <c:v>2.2400000000000002</c:v>
                </c:pt>
                <c:pt idx="111">
                  <c:v>2.2400000000000002</c:v>
                </c:pt>
                <c:pt idx="112">
                  <c:v>2.2400000000000002</c:v>
                </c:pt>
                <c:pt idx="113">
                  <c:v>2.2400000000000002</c:v>
                </c:pt>
                <c:pt idx="114">
                  <c:v>1.9200000000000004</c:v>
                </c:pt>
                <c:pt idx="115">
                  <c:v>1.9200000000000004</c:v>
                </c:pt>
                <c:pt idx="116">
                  <c:v>1.9200000000000004</c:v>
                </c:pt>
                <c:pt idx="117">
                  <c:v>1.9200000000000004</c:v>
                </c:pt>
                <c:pt idx="118">
                  <c:v>1.9200000000000004</c:v>
                </c:pt>
                <c:pt idx="119">
                  <c:v>1.9200000000000004</c:v>
                </c:pt>
                <c:pt idx="120">
                  <c:v>1.9200000000000004</c:v>
                </c:pt>
                <c:pt idx="121">
                  <c:v>1.9200000000000004</c:v>
                </c:pt>
                <c:pt idx="122">
                  <c:v>1.9200000000000004</c:v>
                </c:pt>
                <c:pt idx="123">
                  <c:v>1.9200000000000004</c:v>
                </c:pt>
                <c:pt idx="124">
                  <c:v>1.9200000000000004</c:v>
                </c:pt>
                <c:pt idx="125">
                  <c:v>1.9200000000000004</c:v>
                </c:pt>
              </c:numCache>
            </c:numRef>
          </c:val>
          <c:smooth val="0"/>
          <c:extLst>
            <c:ext xmlns:c16="http://schemas.microsoft.com/office/drawing/2014/chart" uri="{C3380CC4-5D6E-409C-BE32-E72D297353CC}">
              <c16:uniqueId val="{00000004-F015-4601-9047-DF38E7320DF1}"/>
            </c:ext>
          </c:extLst>
        </c:ser>
        <c:ser>
          <c:idx val="0"/>
          <c:order val="5"/>
          <c:tx>
            <c:strRef>
              <c:f>'Med Com A-2 Rates'!$B$51</c:f>
              <c:strCache>
                <c:ptCount val="1"/>
                <c:pt idx="0">
                  <c:v>Low Season Peak Demand Charge ($/kW)</c:v>
                </c:pt>
              </c:strCache>
            </c:strRef>
          </c:tx>
          <c:spPr>
            <a:ln w="28575">
              <a:solidFill>
                <a:schemeClr val="tx1"/>
              </a:solidFill>
            </a:ln>
          </c:spPr>
          <c:marker>
            <c:symbol val="none"/>
          </c:marker>
          <c:cat>
            <c:numRef>
              <c:f>'Med Com A-2 Rates'!$C$5:$FX$5</c:f>
              <c:numCache>
                <c:formatCode>[$-409]mmm\-yy;@</c:formatCode>
                <c:ptCount val="127"/>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numCache>
            </c:numRef>
          </c:cat>
          <c:val>
            <c:numRef>
              <c:f>'Med Com A-2 Rates'!$BB$51:$FW$51</c:f>
              <c:numCache>
                <c:formatCode>"$"#,##0.00_);[Red]\("$"#,##0.00\)</c:formatCode>
                <c:ptCount val="126"/>
                <c:pt idx="0">
                  <c:v>-5</c:v>
                </c:pt>
                <c:pt idx="1">
                  <c:v>-5</c:v>
                </c:pt>
                <c:pt idx="2">
                  <c:v>-5</c:v>
                </c:pt>
                <c:pt idx="3">
                  <c:v>-5</c:v>
                </c:pt>
                <c:pt idx="4">
                  <c:v>-5</c:v>
                </c:pt>
                <c:pt idx="5">
                  <c:v>-1.75</c:v>
                </c:pt>
                <c:pt idx="6">
                  <c:v>-1.75</c:v>
                </c:pt>
                <c:pt idx="7">
                  <c:v>-1.75</c:v>
                </c:pt>
                <c:pt idx="8">
                  <c:v>-1.75</c:v>
                </c:pt>
                <c:pt idx="9">
                  <c:v>-5</c:v>
                </c:pt>
                <c:pt idx="10">
                  <c:v>-5</c:v>
                </c:pt>
                <c:pt idx="11">
                  <c:v>-5</c:v>
                </c:pt>
                <c:pt idx="12">
                  <c:v>-5</c:v>
                </c:pt>
                <c:pt idx="13">
                  <c:v>-5</c:v>
                </c:pt>
                <c:pt idx="14">
                  <c:v>-5</c:v>
                </c:pt>
                <c:pt idx="15">
                  <c:v>-5</c:v>
                </c:pt>
                <c:pt idx="16">
                  <c:v>-5</c:v>
                </c:pt>
                <c:pt idx="17">
                  <c:v>-1.75</c:v>
                </c:pt>
                <c:pt idx="18">
                  <c:v>-1.75</c:v>
                </c:pt>
                <c:pt idx="19">
                  <c:v>-1.75</c:v>
                </c:pt>
                <c:pt idx="20">
                  <c:v>-1.75</c:v>
                </c:pt>
                <c:pt idx="21">
                  <c:v>-5</c:v>
                </c:pt>
                <c:pt idx="22">
                  <c:v>-5</c:v>
                </c:pt>
                <c:pt idx="23">
                  <c:v>-5</c:v>
                </c:pt>
                <c:pt idx="24">
                  <c:v>-5</c:v>
                </c:pt>
                <c:pt idx="25">
                  <c:v>-5</c:v>
                </c:pt>
                <c:pt idx="26">
                  <c:v>-5</c:v>
                </c:pt>
                <c:pt idx="27">
                  <c:v>-5</c:v>
                </c:pt>
                <c:pt idx="28">
                  <c:v>-5</c:v>
                </c:pt>
                <c:pt idx="29">
                  <c:v>-1.75</c:v>
                </c:pt>
                <c:pt idx="30">
                  <c:v>-1.75</c:v>
                </c:pt>
                <c:pt idx="31">
                  <c:v>-1.75</c:v>
                </c:pt>
                <c:pt idx="32">
                  <c:v>-1.75</c:v>
                </c:pt>
                <c:pt idx="33">
                  <c:v>-5</c:v>
                </c:pt>
                <c:pt idx="34">
                  <c:v>-5.29</c:v>
                </c:pt>
                <c:pt idx="35">
                  <c:v>-5.29</c:v>
                </c:pt>
                <c:pt idx="36">
                  <c:v>-5.29</c:v>
                </c:pt>
                <c:pt idx="37">
                  <c:v>-5.29</c:v>
                </c:pt>
                <c:pt idx="38">
                  <c:v>-5.29</c:v>
                </c:pt>
                <c:pt idx="39">
                  <c:v>-5.29</c:v>
                </c:pt>
                <c:pt idx="40">
                  <c:v>-5.29</c:v>
                </c:pt>
                <c:pt idx="41">
                  <c:v>-1.79</c:v>
                </c:pt>
                <c:pt idx="42">
                  <c:v>-1.8600000000000003</c:v>
                </c:pt>
                <c:pt idx="43">
                  <c:v>-1.6100000000000003</c:v>
                </c:pt>
                <c:pt idx="44">
                  <c:v>-1.6100000000000003</c:v>
                </c:pt>
                <c:pt idx="45">
                  <c:v>-5.36</c:v>
                </c:pt>
                <c:pt idx="46">
                  <c:v>-5.36</c:v>
                </c:pt>
                <c:pt idx="47">
                  <c:v>-5.36</c:v>
                </c:pt>
                <c:pt idx="48">
                  <c:v>-5.36</c:v>
                </c:pt>
                <c:pt idx="49">
                  <c:v>-5.36</c:v>
                </c:pt>
                <c:pt idx="50">
                  <c:v>-5.36</c:v>
                </c:pt>
                <c:pt idx="51">
                  <c:v>-5.36</c:v>
                </c:pt>
                <c:pt idx="52">
                  <c:v>-5.36</c:v>
                </c:pt>
                <c:pt idx="53">
                  <c:v>-1.6100000000000003</c:v>
                </c:pt>
                <c:pt idx="54">
                  <c:v>-1.6100000000000003</c:v>
                </c:pt>
                <c:pt idx="55">
                  <c:v>-1.6100000000000003</c:v>
                </c:pt>
                <c:pt idx="56">
                  <c:v>-1.6100000000000003</c:v>
                </c:pt>
                <c:pt idx="57">
                  <c:v>-5.36</c:v>
                </c:pt>
                <c:pt idx="58">
                  <c:v>-5.36</c:v>
                </c:pt>
                <c:pt idx="59">
                  <c:v>-5.36</c:v>
                </c:pt>
                <c:pt idx="60">
                  <c:v>-5.36</c:v>
                </c:pt>
                <c:pt idx="61">
                  <c:v>-5.36</c:v>
                </c:pt>
                <c:pt idx="62">
                  <c:v>-5.36</c:v>
                </c:pt>
                <c:pt idx="63">
                  <c:v>-5.36</c:v>
                </c:pt>
                <c:pt idx="64">
                  <c:v>-5.36</c:v>
                </c:pt>
                <c:pt idx="65">
                  <c:v>-1.6100000000000003</c:v>
                </c:pt>
                <c:pt idx="66">
                  <c:v>-1.6100000000000003</c:v>
                </c:pt>
                <c:pt idx="67">
                  <c:v>-1.6100000000000003</c:v>
                </c:pt>
                <c:pt idx="68">
                  <c:v>-1.6100000000000003</c:v>
                </c:pt>
                <c:pt idx="69">
                  <c:v>-5.36</c:v>
                </c:pt>
                <c:pt idx="70">
                  <c:v>-5.36</c:v>
                </c:pt>
                <c:pt idx="71">
                  <c:v>-5.36</c:v>
                </c:pt>
                <c:pt idx="72">
                  <c:v>-5.36</c:v>
                </c:pt>
                <c:pt idx="73">
                  <c:v>-5.36</c:v>
                </c:pt>
                <c:pt idx="74">
                  <c:v>-5.36</c:v>
                </c:pt>
                <c:pt idx="75">
                  <c:v>-5.36</c:v>
                </c:pt>
                <c:pt idx="76">
                  <c:v>-5.36</c:v>
                </c:pt>
                <c:pt idx="77">
                  <c:v>-1.6100000000000003</c:v>
                </c:pt>
                <c:pt idx="78">
                  <c:v>-1.6100000000000003</c:v>
                </c:pt>
                <c:pt idx="79">
                  <c:v>-1.6100000000000003</c:v>
                </c:pt>
                <c:pt idx="80">
                  <c:v>-1.6100000000000003</c:v>
                </c:pt>
                <c:pt idx="81">
                  <c:v>-5.36</c:v>
                </c:pt>
                <c:pt idx="82">
                  <c:v>-5.36</c:v>
                </c:pt>
                <c:pt idx="83">
                  <c:v>-5.36</c:v>
                </c:pt>
                <c:pt idx="84">
                  <c:v>-5.36</c:v>
                </c:pt>
                <c:pt idx="85">
                  <c:v>-5.36</c:v>
                </c:pt>
                <c:pt idx="86">
                  <c:v>-5.36</c:v>
                </c:pt>
                <c:pt idx="87">
                  <c:v>-5.36</c:v>
                </c:pt>
                <c:pt idx="88">
                  <c:v>-5.36</c:v>
                </c:pt>
                <c:pt idx="89">
                  <c:v>-1.6100000000000003</c:v>
                </c:pt>
                <c:pt idx="90">
                  <c:v>-1.6100000000000003</c:v>
                </c:pt>
                <c:pt idx="91">
                  <c:v>-1.6100000000000003</c:v>
                </c:pt>
                <c:pt idx="92">
                  <c:v>-1.6100000000000003</c:v>
                </c:pt>
                <c:pt idx="93">
                  <c:v>-5.36</c:v>
                </c:pt>
                <c:pt idx="94">
                  <c:v>-5.36</c:v>
                </c:pt>
                <c:pt idx="95">
                  <c:v>-5.36</c:v>
                </c:pt>
                <c:pt idx="96">
                  <c:v>-5.36</c:v>
                </c:pt>
                <c:pt idx="97">
                  <c:v>-5.36</c:v>
                </c:pt>
                <c:pt idx="98">
                  <c:v>-5.36</c:v>
                </c:pt>
                <c:pt idx="99">
                  <c:v>-5.36</c:v>
                </c:pt>
                <c:pt idx="100">
                  <c:v>-5.36</c:v>
                </c:pt>
                <c:pt idx="101">
                  <c:v>-1.6100000000000003</c:v>
                </c:pt>
                <c:pt idx="102">
                  <c:v>-1.6100000000000003</c:v>
                </c:pt>
                <c:pt idx="103">
                  <c:v>-1.6100000000000003</c:v>
                </c:pt>
                <c:pt idx="104">
                  <c:v>-1.6100000000000003</c:v>
                </c:pt>
                <c:pt idx="105">
                  <c:v>-5.36</c:v>
                </c:pt>
                <c:pt idx="106">
                  <c:v>-5.36</c:v>
                </c:pt>
                <c:pt idx="107">
                  <c:v>-5.36</c:v>
                </c:pt>
                <c:pt idx="108">
                  <c:v>-5.36</c:v>
                </c:pt>
                <c:pt idx="109">
                  <c:v>-5.36</c:v>
                </c:pt>
                <c:pt idx="110">
                  <c:v>-5.36</c:v>
                </c:pt>
                <c:pt idx="111">
                  <c:v>-5.36</c:v>
                </c:pt>
                <c:pt idx="112">
                  <c:v>-5.36</c:v>
                </c:pt>
                <c:pt idx="113">
                  <c:v>-1.6100000000000003</c:v>
                </c:pt>
                <c:pt idx="114">
                  <c:v>-1.6100000000000003</c:v>
                </c:pt>
                <c:pt idx="115">
                  <c:v>-1.6100000000000003</c:v>
                </c:pt>
                <c:pt idx="116">
                  <c:v>-1.6100000000000003</c:v>
                </c:pt>
                <c:pt idx="117">
                  <c:v>-5.36</c:v>
                </c:pt>
                <c:pt idx="118">
                  <c:v>-5.36</c:v>
                </c:pt>
                <c:pt idx="119">
                  <c:v>-5.36</c:v>
                </c:pt>
                <c:pt idx="120">
                  <c:v>-5.36</c:v>
                </c:pt>
                <c:pt idx="121">
                  <c:v>-5.36</c:v>
                </c:pt>
                <c:pt idx="122">
                  <c:v>-5.36</c:v>
                </c:pt>
                <c:pt idx="123">
                  <c:v>-5.36</c:v>
                </c:pt>
                <c:pt idx="124">
                  <c:v>-5.36</c:v>
                </c:pt>
                <c:pt idx="125">
                  <c:v>-1.6100000000000003</c:v>
                </c:pt>
              </c:numCache>
            </c:numRef>
          </c:val>
          <c:smooth val="0"/>
          <c:extLst>
            <c:ext xmlns:c16="http://schemas.microsoft.com/office/drawing/2014/chart" uri="{C3380CC4-5D6E-409C-BE32-E72D297353CC}">
              <c16:uniqueId val="{00000005-F015-4601-9047-DF38E7320DF1}"/>
            </c:ext>
          </c:extLst>
        </c:ser>
        <c:ser>
          <c:idx val="4"/>
          <c:order val="6"/>
          <c:tx>
            <c:strRef>
              <c:f>'Med Com A-2 Rates'!$B$50</c:f>
              <c:strCache>
                <c:ptCount val="1"/>
                <c:pt idx="0">
                  <c:v>High Season Peak Demand Charge ($/kW)</c:v>
                </c:pt>
              </c:strCache>
            </c:strRef>
          </c:tx>
          <c:spPr>
            <a:ln w="28575">
              <a:solidFill>
                <a:srgbClr val="00B050"/>
              </a:solidFill>
            </a:ln>
          </c:spPr>
          <c:marker>
            <c:symbol val="none"/>
          </c:marker>
          <c:cat>
            <c:numRef>
              <c:f>'Med Com A-2 Rates'!$C$5:$FX$5</c:f>
              <c:numCache>
                <c:formatCode>[$-409]mmm\-yy;@</c:formatCode>
                <c:ptCount val="127"/>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pt idx="126">
                  <c:v>44013</c:v>
                </c:pt>
              </c:numCache>
            </c:numRef>
          </c:cat>
          <c:val>
            <c:numRef>
              <c:f>'Med Com A-2 Rates'!$BB$50:$FW$50</c:f>
              <c:numCache>
                <c:formatCode>"$"#,##0.00_);[Red]\("$"#,##0.00\)</c:formatCode>
                <c:ptCount val="126"/>
                <c:pt idx="0">
                  <c:v>4.25</c:v>
                </c:pt>
                <c:pt idx="1">
                  <c:v>4.25</c:v>
                </c:pt>
                <c:pt idx="2">
                  <c:v>4.25</c:v>
                </c:pt>
                <c:pt idx="3">
                  <c:v>4.25</c:v>
                </c:pt>
                <c:pt idx="4">
                  <c:v>4.25</c:v>
                </c:pt>
                <c:pt idx="5">
                  <c:v>5.75</c:v>
                </c:pt>
                <c:pt idx="6">
                  <c:v>5.75</c:v>
                </c:pt>
                <c:pt idx="7">
                  <c:v>5.75</c:v>
                </c:pt>
                <c:pt idx="8">
                  <c:v>5.75</c:v>
                </c:pt>
                <c:pt idx="9">
                  <c:v>4.25</c:v>
                </c:pt>
                <c:pt idx="10">
                  <c:v>4.25</c:v>
                </c:pt>
                <c:pt idx="11">
                  <c:v>4.25</c:v>
                </c:pt>
                <c:pt idx="12">
                  <c:v>4.25</c:v>
                </c:pt>
                <c:pt idx="13">
                  <c:v>4.25</c:v>
                </c:pt>
                <c:pt idx="14">
                  <c:v>4.25</c:v>
                </c:pt>
                <c:pt idx="15">
                  <c:v>4.25</c:v>
                </c:pt>
                <c:pt idx="16">
                  <c:v>4.25</c:v>
                </c:pt>
                <c:pt idx="17">
                  <c:v>5.75</c:v>
                </c:pt>
                <c:pt idx="18">
                  <c:v>5.75</c:v>
                </c:pt>
                <c:pt idx="19">
                  <c:v>5.75</c:v>
                </c:pt>
                <c:pt idx="20">
                  <c:v>5.75</c:v>
                </c:pt>
                <c:pt idx="21">
                  <c:v>4.25</c:v>
                </c:pt>
                <c:pt idx="22">
                  <c:v>4.25</c:v>
                </c:pt>
                <c:pt idx="23">
                  <c:v>4.25</c:v>
                </c:pt>
                <c:pt idx="24">
                  <c:v>4.25</c:v>
                </c:pt>
                <c:pt idx="25">
                  <c:v>4.25</c:v>
                </c:pt>
                <c:pt idx="26">
                  <c:v>4.25</c:v>
                </c:pt>
                <c:pt idx="27">
                  <c:v>4.25</c:v>
                </c:pt>
                <c:pt idx="28">
                  <c:v>4.25</c:v>
                </c:pt>
                <c:pt idx="29">
                  <c:v>5.75</c:v>
                </c:pt>
                <c:pt idx="30">
                  <c:v>5.75</c:v>
                </c:pt>
                <c:pt idx="31">
                  <c:v>5.75</c:v>
                </c:pt>
                <c:pt idx="32">
                  <c:v>5.75</c:v>
                </c:pt>
                <c:pt idx="33">
                  <c:v>4.25</c:v>
                </c:pt>
                <c:pt idx="34">
                  <c:v>4.5</c:v>
                </c:pt>
                <c:pt idx="35">
                  <c:v>4.5</c:v>
                </c:pt>
                <c:pt idx="36">
                  <c:v>4.5</c:v>
                </c:pt>
                <c:pt idx="37">
                  <c:v>4.5</c:v>
                </c:pt>
                <c:pt idx="38">
                  <c:v>4.5</c:v>
                </c:pt>
                <c:pt idx="39">
                  <c:v>4.5</c:v>
                </c:pt>
                <c:pt idx="40">
                  <c:v>4.5</c:v>
                </c:pt>
                <c:pt idx="41">
                  <c:v>6</c:v>
                </c:pt>
                <c:pt idx="42">
                  <c:v>6</c:v>
                </c:pt>
                <c:pt idx="43">
                  <c:v>6.25</c:v>
                </c:pt>
                <c:pt idx="44">
                  <c:v>6.25</c:v>
                </c:pt>
                <c:pt idx="45">
                  <c:v>4.75</c:v>
                </c:pt>
                <c:pt idx="46">
                  <c:v>4.75</c:v>
                </c:pt>
                <c:pt idx="47">
                  <c:v>4.75</c:v>
                </c:pt>
                <c:pt idx="48">
                  <c:v>4.75</c:v>
                </c:pt>
                <c:pt idx="49">
                  <c:v>4.75</c:v>
                </c:pt>
                <c:pt idx="50">
                  <c:v>4.75</c:v>
                </c:pt>
                <c:pt idx="51">
                  <c:v>4.75</c:v>
                </c:pt>
                <c:pt idx="52">
                  <c:v>4.75</c:v>
                </c:pt>
                <c:pt idx="53">
                  <c:v>6.25</c:v>
                </c:pt>
                <c:pt idx="54">
                  <c:v>6.25</c:v>
                </c:pt>
                <c:pt idx="55">
                  <c:v>6.25</c:v>
                </c:pt>
                <c:pt idx="56">
                  <c:v>6.25</c:v>
                </c:pt>
                <c:pt idx="57">
                  <c:v>4.75</c:v>
                </c:pt>
                <c:pt idx="58">
                  <c:v>4.75</c:v>
                </c:pt>
                <c:pt idx="59">
                  <c:v>4.75</c:v>
                </c:pt>
                <c:pt idx="60">
                  <c:v>4.75</c:v>
                </c:pt>
                <c:pt idx="61">
                  <c:v>4.75</c:v>
                </c:pt>
                <c:pt idx="62">
                  <c:v>4.75</c:v>
                </c:pt>
                <c:pt idx="63">
                  <c:v>4.75</c:v>
                </c:pt>
                <c:pt idx="64">
                  <c:v>4.75</c:v>
                </c:pt>
                <c:pt idx="65">
                  <c:v>6.25</c:v>
                </c:pt>
                <c:pt idx="66">
                  <c:v>6.25</c:v>
                </c:pt>
                <c:pt idx="67">
                  <c:v>6.25</c:v>
                </c:pt>
                <c:pt idx="68">
                  <c:v>6.25</c:v>
                </c:pt>
                <c:pt idx="69">
                  <c:v>4.75</c:v>
                </c:pt>
                <c:pt idx="70">
                  <c:v>4.75</c:v>
                </c:pt>
                <c:pt idx="71">
                  <c:v>4.75</c:v>
                </c:pt>
                <c:pt idx="72">
                  <c:v>4.75</c:v>
                </c:pt>
                <c:pt idx="73">
                  <c:v>4.75</c:v>
                </c:pt>
                <c:pt idx="74">
                  <c:v>4.75</c:v>
                </c:pt>
                <c:pt idx="75">
                  <c:v>4.75</c:v>
                </c:pt>
                <c:pt idx="76">
                  <c:v>4.75</c:v>
                </c:pt>
                <c:pt idx="77">
                  <c:v>6.25</c:v>
                </c:pt>
                <c:pt idx="78">
                  <c:v>6.25</c:v>
                </c:pt>
                <c:pt idx="79">
                  <c:v>6.25</c:v>
                </c:pt>
                <c:pt idx="80">
                  <c:v>6.25</c:v>
                </c:pt>
                <c:pt idx="81">
                  <c:v>4.75</c:v>
                </c:pt>
                <c:pt idx="82">
                  <c:v>4.75</c:v>
                </c:pt>
                <c:pt idx="83">
                  <c:v>4.75</c:v>
                </c:pt>
                <c:pt idx="84">
                  <c:v>4.75</c:v>
                </c:pt>
                <c:pt idx="85">
                  <c:v>4.75</c:v>
                </c:pt>
                <c:pt idx="86">
                  <c:v>4.75</c:v>
                </c:pt>
                <c:pt idx="87">
                  <c:v>4.75</c:v>
                </c:pt>
                <c:pt idx="88">
                  <c:v>4.75</c:v>
                </c:pt>
                <c:pt idx="89">
                  <c:v>6.25</c:v>
                </c:pt>
                <c:pt idx="90">
                  <c:v>6.25</c:v>
                </c:pt>
                <c:pt idx="91">
                  <c:v>6.25</c:v>
                </c:pt>
                <c:pt idx="92">
                  <c:v>6.25</c:v>
                </c:pt>
                <c:pt idx="93">
                  <c:v>4.75</c:v>
                </c:pt>
                <c:pt idx="94">
                  <c:v>4.75</c:v>
                </c:pt>
                <c:pt idx="95">
                  <c:v>4.75</c:v>
                </c:pt>
                <c:pt idx="96">
                  <c:v>4.75</c:v>
                </c:pt>
                <c:pt idx="97">
                  <c:v>4.75</c:v>
                </c:pt>
                <c:pt idx="98">
                  <c:v>4.75</c:v>
                </c:pt>
                <c:pt idx="99">
                  <c:v>4.75</c:v>
                </c:pt>
                <c:pt idx="100">
                  <c:v>4.75</c:v>
                </c:pt>
                <c:pt idx="101">
                  <c:v>6.25</c:v>
                </c:pt>
                <c:pt idx="102">
                  <c:v>6.25</c:v>
                </c:pt>
                <c:pt idx="103">
                  <c:v>6.25</c:v>
                </c:pt>
                <c:pt idx="104">
                  <c:v>6.25</c:v>
                </c:pt>
                <c:pt idx="105">
                  <c:v>4.75</c:v>
                </c:pt>
                <c:pt idx="106">
                  <c:v>4.75</c:v>
                </c:pt>
                <c:pt idx="107">
                  <c:v>4.75</c:v>
                </c:pt>
                <c:pt idx="108">
                  <c:v>4.75</c:v>
                </c:pt>
                <c:pt idx="109">
                  <c:v>4.75</c:v>
                </c:pt>
                <c:pt idx="110">
                  <c:v>4.75</c:v>
                </c:pt>
                <c:pt idx="111">
                  <c:v>4.75</c:v>
                </c:pt>
                <c:pt idx="112">
                  <c:v>4.75</c:v>
                </c:pt>
                <c:pt idx="113">
                  <c:v>6.25</c:v>
                </c:pt>
                <c:pt idx="114">
                  <c:v>6.25</c:v>
                </c:pt>
                <c:pt idx="115">
                  <c:v>6.25</c:v>
                </c:pt>
                <c:pt idx="116">
                  <c:v>6.25</c:v>
                </c:pt>
                <c:pt idx="117">
                  <c:v>4.75</c:v>
                </c:pt>
                <c:pt idx="118">
                  <c:v>4.75</c:v>
                </c:pt>
                <c:pt idx="119">
                  <c:v>4.75</c:v>
                </c:pt>
                <c:pt idx="120">
                  <c:v>4.75</c:v>
                </c:pt>
                <c:pt idx="121">
                  <c:v>4.75</c:v>
                </c:pt>
                <c:pt idx="122">
                  <c:v>4.75</c:v>
                </c:pt>
                <c:pt idx="123">
                  <c:v>4.75</c:v>
                </c:pt>
                <c:pt idx="124">
                  <c:v>4.75</c:v>
                </c:pt>
                <c:pt idx="125">
                  <c:v>6.25</c:v>
                </c:pt>
              </c:numCache>
            </c:numRef>
          </c:val>
          <c:smooth val="0"/>
          <c:extLst>
            <c:ext xmlns:c16="http://schemas.microsoft.com/office/drawing/2014/chart" uri="{C3380CC4-5D6E-409C-BE32-E72D297353CC}">
              <c16:uniqueId val="{00000006-F015-4601-9047-DF38E7320DF1}"/>
            </c:ext>
          </c:extLst>
        </c:ser>
        <c:dLbls>
          <c:showLegendKey val="0"/>
          <c:showVal val="0"/>
          <c:showCatName val="0"/>
          <c:showSerName val="0"/>
          <c:showPercent val="0"/>
          <c:showBubbleSize val="0"/>
        </c:dLbls>
        <c:marker val="1"/>
        <c:smooth val="0"/>
        <c:axId val="216643072"/>
        <c:axId val="216640896"/>
      </c:lineChart>
      <c:dateAx>
        <c:axId val="216637440"/>
        <c:scaling>
          <c:orientation val="minMax"/>
          <c:max val="44013"/>
          <c:min val="40179"/>
        </c:scaling>
        <c:delete val="0"/>
        <c:axPos val="b"/>
        <c:majorGridlines>
          <c:spPr>
            <a:ln>
              <a:solidFill>
                <a:srgbClr val="C0C0C0"/>
              </a:solidFill>
            </a:ln>
          </c:spPr>
        </c:majorGridlines>
        <c:numFmt formatCode="mmm\-yy" sourceLinked="0"/>
        <c:majorTickMark val="none"/>
        <c:minorTickMark val="none"/>
        <c:tickLblPos val="low"/>
        <c:spPr>
          <a:ln w="3175">
            <a:noFill/>
            <a:prstDash val="solid"/>
          </a:ln>
        </c:spPr>
        <c:txPr>
          <a:bodyPr rot="-2700000" vert="horz"/>
          <a:lstStyle/>
          <a:p>
            <a:pPr>
              <a:defRPr/>
            </a:pPr>
            <a:endParaRPr lang="en-US"/>
          </a:p>
        </c:txPr>
        <c:crossAx val="216638976"/>
        <c:crosses val="autoZero"/>
        <c:auto val="0"/>
        <c:lblOffset val="100"/>
        <c:baseTimeUnit val="months"/>
        <c:majorUnit val="6"/>
        <c:majorTimeUnit val="months"/>
        <c:minorUnit val="1"/>
        <c:minorTimeUnit val="months"/>
      </c:dateAx>
      <c:valAx>
        <c:axId val="216638976"/>
        <c:scaling>
          <c:orientation val="minMax"/>
          <c:max val="0.16000000000000003"/>
        </c:scaling>
        <c:delete val="0"/>
        <c:axPos val="l"/>
        <c:majorGridlines>
          <c:spPr>
            <a:ln>
              <a:solidFill>
                <a:schemeClr val="tx1"/>
              </a:solidFill>
            </a:ln>
          </c:spPr>
        </c:majorGridlines>
        <c:minorGridlines/>
        <c:title>
          <c:tx>
            <c:rich>
              <a:bodyPr rot="-5400000" vert="horz"/>
              <a:lstStyle/>
              <a:p>
                <a:pPr>
                  <a:defRPr sz="1600" b="1"/>
                </a:pPr>
                <a:r>
                  <a:rPr lang="en-US" sz="1600" b="1"/>
                  <a:t>Variable Rate</a:t>
                </a:r>
                <a:r>
                  <a:rPr lang="en-US" sz="1600" b="1" baseline="0"/>
                  <a:t> </a:t>
                </a:r>
              </a:p>
              <a:p>
                <a:pPr>
                  <a:defRPr sz="1600" b="1"/>
                </a:pPr>
                <a:r>
                  <a:rPr lang="en-US" sz="1600" b="1" baseline="0"/>
                  <a:t>(</a:t>
                </a:r>
                <a:r>
                  <a:rPr lang="en-US" sz="1600" b="1"/>
                  <a:t>$ per kWh billing unit)</a:t>
                </a:r>
              </a:p>
            </c:rich>
          </c:tx>
          <c:layout>
            <c:manualLayout>
              <c:xMode val="edge"/>
              <c:yMode val="edge"/>
              <c:x val="6.9918724948113868E-3"/>
              <c:y val="0.1481533700548433"/>
            </c:manualLayout>
          </c:layout>
          <c:overlay val="0"/>
        </c:title>
        <c:numFmt formatCode="\$#,##0.00" sourceLinked="0"/>
        <c:majorTickMark val="cross"/>
        <c:minorTickMark val="cross"/>
        <c:tickLblPos val="nextTo"/>
        <c:spPr>
          <a:ln w="6350">
            <a:solidFill>
              <a:schemeClr val="tx1"/>
            </a:solidFill>
            <a:prstDash val="solid"/>
          </a:ln>
        </c:spPr>
        <c:txPr>
          <a:bodyPr rot="0" vert="horz"/>
          <a:lstStyle/>
          <a:p>
            <a:pPr>
              <a:defRPr sz="1100" b="1"/>
            </a:pPr>
            <a:endParaRPr lang="en-US"/>
          </a:p>
        </c:txPr>
        <c:crossAx val="216637440"/>
        <c:crosses val="autoZero"/>
        <c:crossBetween val="between"/>
        <c:majorUnit val="1.0000000000000002E-2"/>
        <c:minorUnit val="1.0000000000000002E-2"/>
      </c:valAx>
      <c:valAx>
        <c:axId val="216640896"/>
        <c:scaling>
          <c:orientation val="minMax"/>
          <c:max val="25"/>
          <c:min val="0"/>
        </c:scaling>
        <c:delete val="0"/>
        <c:axPos val="r"/>
        <c:title>
          <c:tx>
            <c:rich>
              <a:bodyPr rot="-5400000" vert="horz"/>
              <a:lstStyle/>
              <a:p>
                <a:pPr>
                  <a:defRPr/>
                </a:pPr>
                <a:r>
                  <a:rPr lang="en-US" sz="1400" b="1"/>
                  <a:t>Fixed</a:t>
                </a:r>
                <a:r>
                  <a:rPr lang="en-US" sz="1400" b="1" baseline="0"/>
                  <a:t> Charges for </a:t>
                </a:r>
              </a:p>
              <a:p>
                <a:pPr>
                  <a:defRPr/>
                </a:pPr>
                <a:r>
                  <a:rPr lang="en-US" sz="1400" b="1" baseline="0"/>
                  <a:t>Service, Facilities &amp; Demand Levels</a:t>
                </a:r>
                <a:endParaRPr lang="en-US" sz="1400" b="1"/>
              </a:p>
            </c:rich>
          </c:tx>
          <c:layout>
            <c:manualLayout>
              <c:xMode val="edge"/>
              <c:yMode val="edge"/>
              <c:x val="0.92169634339062456"/>
              <c:y val="0.48794372216343374"/>
            </c:manualLayout>
          </c:layout>
          <c:overlay val="0"/>
          <c:spPr>
            <a:solidFill>
              <a:srgbClr val="FFFFFF"/>
            </a:solidFill>
          </c:spPr>
        </c:title>
        <c:numFmt formatCode="&quot;$&quot;#,##0" sourceLinked="0"/>
        <c:majorTickMark val="out"/>
        <c:minorTickMark val="none"/>
        <c:tickLblPos val="nextTo"/>
        <c:txPr>
          <a:bodyPr/>
          <a:lstStyle/>
          <a:p>
            <a:pPr>
              <a:defRPr sz="1050" b="1"/>
            </a:pPr>
            <a:endParaRPr lang="en-US"/>
          </a:p>
        </c:txPr>
        <c:crossAx val="216643072"/>
        <c:crosses val="max"/>
        <c:crossBetween val="between"/>
        <c:majorUnit val="1"/>
      </c:valAx>
      <c:dateAx>
        <c:axId val="216643072"/>
        <c:scaling>
          <c:orientation val="minMax"/>
        </c:scaling>
        <c:delete val="1"/>
        <c:axPos val="b"/>
        <c:numFmt formatCode="[$-409]mmm\-yy;@" sourceLinked="1"/>
        <c:majorTickMark val="out"/>
        <c:minorTickMark val="none"/>
        <c:tickLblPos val="nextTo"/>
        <c:crossAx val="216640896"/>
        <c:crosses val="autoZero"/>
        <c:auto val="1"/>
        <c:lblOffset val="100"/>
        <c:baseTimeUnit val="days"/>
        <c:majorUnit val="1"/>
        <c:minorUnit val="1"/>
      </c:dateAx>
    </c:plotArea>
    <c:legend>
      <c:legendPos val="r"/>
      <c:layout>
        <c:manualLayout>
          <c:xMode val="edge"/>
          <c:yMode val="edge"/>
          <c:x val="0.17883887884124813"/>
          <c:y val="0.55170635440615312"/>
          <c:w val="0.37233371902551754"/>
          <c:h val="0.34148857059820564"/>
        </c:manualLayout>
      </c:layout>
      <c:overlay val="0"/>
      <c:spPr>
        <a:solidFill>
          <a:srgbClr val="FFFFFF"/>
        </a:solidFill>
        <a:ln w="12700">
          <a:solidFill>
            <a:srgbClr val="000000"/>
          </a:solidFill>
          <a:prstDash val="solid"/>
        </a:ln>
      </c:spPr>
      <c:txPr>
        <a:bodyPr/>
        <a:lstStyle/>
        <a:p>
          <a:pPr>
            <a:defRPr sz="1100" b="1"/>
          </a:pPr>
          <a:endParaRPr lang="en-US"/>
        </a:p>
      </c:txPr>
    </c:legend>
    <c:plotVisOnly val="1"/>
    <c:dispBlanksAs val="zero"/>
    <c:showDLblsOverMax val="0"/>
  </c:chart>
  <c:spPr>
    <a:solidFill>
      <a:srgbClr val="FFFFFF"/>
    </a:solidFill>
    <a:ln w="12700">
      <a:noFill/>
      <a:prstDash val="solid"/>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b="1"/>
            </a:pPr>
            <a:r>
              <a:rPr lang="en-US" sz="1800" b="1"/>
              <a:t>Current &amp;</a:t>
            </a:r>
            <a:r>
              <a:rPr lang="en-US" sz="1800" b="1" baseline="0"/>
              <a:t> 2015 Proposed LADWP Schedule A-2B [NO UPDATES] </a:t>
            </a:r>
            <a:endParaRPr lang="en-US" sz="1800" b="1"/>
          </a:p>
          <a:p>
            <a:pPr algn="ctr">
              <a:defRPr b="1"/>
            </a:pPr>
            <a:r>
              <a:rPr lang="en-US" sz="1800" b="1"/>
              <a:t>Medium Commercial Class TOU Power Energy Charges       </a:t>
            </a:r>
          </a:p>
        </c:rich>
      </c:tx>
      <c:layout>
        <c:manualLayout>
          <c:xMode val="edge"/>
          <c:yMode val="edge"/>
          <c:x val="0.12262983175247527"/>
          <c:y val="6.6297386049134184E-3"/>
        </c:manualLayout>
      </c:layout>
      <c:overlay val="0"/>
      <c:spPr>
        <a:noFill/>
        <a:ln w="25400">
          <a:noFill/>
        </a:ln>
      </c:spPr>
    </c:title>
    <c:autoTitleDeleted val="0"/>
    <c:plotArea>
      <c:layout>
        <c:manualLayout>
          <c:layoutTarget val="inner"/>
          <c:xMode val="edge"/>
          <c:yMode val="edge"/>
          <c:x val="0.12327175752980726"/>
          <c:y val="0.13753360255081581"/>
          <c:w val="0.83344539679018992"/>
          <c:h val="0.76899493784824702"/>
        </c:manualLayout>
      </c:layout>
      <c:lineChart>
        <c:grouping val="stacked"/>
        <c:varyColors val="0"/>
        <c:ser>
          <c:idx val="2"/>
          <c:order val="0"/>
          <c:tx>
            <c:strRef>
              <c:f>'Med Com A-2 Rates'!$B$57</c:f>
              <c:strCache>
                <c:ptCount val="1"/>
                <c:pt idx="0">
                  <c:v>Base Period Energy Rate ($/kWh)</c:v>
                </c:pt>
              </c:strCache>
            </c:strRef>
          </c:tx>
          <c:spPr>
            <a:ln w="38100">
              <a:solidFill>
                <a:srgbClr val="0000FF"/>
              </a:solidFill>
            </a:ln>
          </c:spPr>
          <c:marker>
            <c:symbol val="none"/>
          </c:marker>
          <c:cat>
            <c:numRef>
              <c:f>'Med Com A-2 Rates'!$BB$5:$FW$5</c:f>
              <c:numCache>
                <c:formatCode>[$-409]mmm\-yy;@</c:formatCode>
                <c:ptCount val="12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numCache>
            </c:numRef>
          </c:cat>
          <c:val>
            <c:numRef>
              <c:f>'Med Com A-2 Rates'!$BB$57:$FQ$57</c:f>
              <c:numCache>
                <c:formatCode>"$"#,##0.00_);\("$"#,##0.00\)</c:formatCode>
                <c:ptCount val="120"/>
                <c:pt idx="0">
                  <c:v>7.3419999999999999E-2</c:v>
                </c:pt>
                <c:pt idx="1">
                  <c:v>7.3419999999999999E-2</c:v>
                </c:pt>
                <c:pt idx="2">
                  <c:v>7.3419999999999999E-2</c:v>
                </c:pt>
                <c:pt idx="3">
                  <c:v>7.3419999999999999E-2</c:v>
                </c:pt>
                <c:pt idx="4">
                  <c:v>7.3419999999999999E-2</c:v>
                </c:pt>
                <c:pt idx="5">
                  <c:v>6.9690000000000002E-2</c:v>
                </c:pt>
                <c:pt idx="6">
                  <c:v>7.5690000000000007E-2</c:v>
                </c:pt>
                <c:pt idx="7">
                  <c:v>7.5690000000000007E-2</c:v>
                </c:pt>
                <c:pt idx="8">
                  <c:v>7.5690000000000007E-2</c:v>
                </c:pt>
                <c:pt idx="9">
                  <c:v>7.9419999999999991E-2</c:v>
                </c:pt>
                <c:pt idx="10">
                  <c:v>7.9419999999999991E-2</c:v>
                </c:pt>
                <c:pt idx="11">
                  <c:v>7.9419999999999991E-2</c:v>
                </c:pt>
                <c:pt idx="12">
                  <c:v>7.9419999999999991E-2</c:v>
                </c:pt>
                <c:pt idx="13">
                  <c:v>7.9419999999999991E-2</c:v>
                </c:pt>
                <c:pt idx="14">
                  <c:v>7.9419999999999991E-2</c:v>
                </c:pt>
                <c:pt idx="15">
                  <c:v>7.9419999999999991E-2</c:v>
                </c:pt>
                <c:pt idx="16">
                  <c:v>7.9419999999999991E-2</c:v>
                </c:pt>
                <c:pt idx="17">
                  <c:v>7.5690000000000007E-2</c:v>
                </c:pt>
                <c:pt idx="18">
                  <c:v>7.5690000000000007E-2</c:v>
                </c:pt>
                <c:pt idx="19">
                  <c:v>7.5690000000000007E-2</c:v>
                </c:pt>
                <c:pt idx="20">
                  <c:v>7.5690000000000007E-2</c:v>
                </c:pt>
                <c:pt idx="21">
                  <c:v>7.9419999999999991E-2</c:v>
                </c:pt>
                <c:pt idx="22">
                  <c:v>7.9419999999999991E-2</c:v>
                </c:pt>
                <c:pt idx="23">
                  <c:v>7.9419999999999991E-2</c:v>
                </c:pt>
                <c:pt idx="24">
                  <c:v>7.9419999999999991E-2</c:v>
                </c:pt>
                <c:pt idx="25">
                  <c:v>7.9419999999999991E-2</c:v>
                </c:pt>
                <c:pt idx="26">
                  <c:v>7.9419999999999991E-2</c:v>
                </c:pt>
                <c:pt idx="27">
                  <c:v>7.9419999999999991E-2</c:v>
                </c:pt>
                <c:pt idx="28">
                  <c:v>7.9419999999999991E-2</c:v>
                </c:pt>
                <c:pt idx="29">
                  <c:v>7.5690000000000007E-2</c:v>
                </c:pt>
                <c:pt idx="30">
                  <c:v>7.5690000000000007E-2</c:v>
                </c:pt>
                <c:pt idx="31">
                  <c:v>7.5690000000000007E-2</c:v>
                </c:pt>
                <c:pt idx="32">
                  <c:v>7.5690000000000007E-2</c:v>
                </c:pt>
                <c:pt idx="33">
                  <c:v>7.9419999999999991E-2</c:v>
                </c:pt>
                <c:pt idx="34">
                  <c:v>8.2750000000000004E-2</c:v>
                </c:pt>
                <c:pt idx="35">
                  <c:v>8.2750000000000004E-2</c:v>
                </c:pt>
                <c:pt idx="36">
                  <c:v>8.3169999999999994E-2</c:v>
                </c:pt>
                <c:pt idx="37">
                  <c:v>8.3169999999999994E-2</c:v>
                </c:pt>
                <c:pt idx="38">
                  <c:v>8.3169999999999994E-2</c:v>
                </c:pt>
                <c:pt idx="39">
                  <c:v>8.3640000000000006E-2</c:v>
                </c:pt>
                <c:pt idx="40">
                  <c:v>8.3640000000000006E-2</c:v>
                </c:pt>
                <c:pt idx="41">
                  <c:v>7.9910000000000009E-2</c:v>
                </c:pt>
                <c:pt idx="42">
                  <c:v>8.3969999999999989E-2</c:v>
                </c:pt>
                <c:pt idx="43">
                  <c:v>8.3969999999999989E-2</c:v>
                </c:pt>
                <c:pt idx="44">
                  <c:v>8.3969999999999989E-2</c:v>
                </c:pt>
                <c:pt idx="45">
                  <c:v>8.856E-2</c:v>
                </c:pt>
                <c:pt idx="46">
                  <c:v>8.856E-2</c:v>
                </c:pt>
                <c:pt idx="47">
                  <c:v>8.856E-2</c:v>
                </c:pt>
                <c:pt idx="48">
                  <c:v>8.8139999999999996E-2</c:v>
                </c:pt>
                <c:pt idx="49">
                  <c:v>8.8139999999999996E-2</c:v>
                </c:pt>
                <c:pt idx="50">
                  <c:v>8.8139999999999996E-2</c:v>
                </c:pt>
                <c:pt idx="51">
                  <c:v>8.8800000000000004E-2</c:v>
                </c:pt>
                <c:pt idx="52">
                  <c:v>8.8800000000000004E-2</c:v>
                </c:pt>
                <c:pt idx="53">
                  <c:v>8.5070000000000007E-2</c:v>
                </c:pt>
                <c:pt idx="54">
                  <c:v>9.0969999999999995E-2</c:v>
                </c:pt>
                <c:pt idx="55">
                  <c:v>9.0969999999999995E-2</c:v>
                </c:pt>
                <c:pt idx="56">
                  <c:v>9.0969999999999995E-2</c:v>
                </c:pt>
                <c:pt idx="57">
                  <c:v>9.8300000000000012E-2</c:v>
                </c:pt>
                <c:pt idx="58">
                  <c:v>9.8300000000000012E-2</c:v>
                </c:pt>
                <c:pt idx="59">
                  <c:v>9.8300000000000012E-2</c:v>
                </c:pt>
                <c:pt idx="60">
                  <c:v>9.4719999999999999E-2</c:v>
                </c:pt>
                <c:pt idx="61">
                  <c:v>9.4719999999999999E-2</c:v>
                </c:pt>
                <c:pt idx="62">
                  <c:v>9.4719999999999999E-2</c:v>
                </c:pt>
                <c:pt idx="63">
                  <c:v>9.5579999999999998E-2</c:v>
                </c:pt>
                <c:pt idx="64">
                  <c:v>9.5579999999999998E-2</c:v>
                </c:pt>
                <c:pt idx="65">
                  <c:v>9.1849999999999987E-2</c:v>
                </c:pt>
                <c:pt idx="66">
                  <c:v>9.1379999999999989E-2</c:v>
                </c:pt>
                <c:pt idx="67">
                  <c:v>9.1379999999999989E-2</c:v>
                </c:pt>
                <c:pt idx="68">
                  <c:v>9.1379999999999989E-2</c:v>
                </c:pt>
                <c:pt idx="69">
                  <c:v>9.6920000000000006E-2</c:v>
                </c:pt>
                <c:pt idx="70">
                  <c:v>9.6920000000000006E-2</c:v>
                </c:pt>
                <c:pt idx="71">
                  <c:v>9.6920000000000006E-2</c:v>
                </c:pt>
                <c:pt idx="72">
                  <c:v>9.1679999999999998E-2</c:v>
                </c:pt>
                <c:pt idx="73">
                  <c:v>9.1679999999999998E-2</c:v>
                </c:pt>
                <c:pt idx="74">
                  <c:v>9.1679999999999998E-2</c:v>
                </c:pt>
                <c:pt idx="75">
                  <c:v>8.2720000000000002E-2</c:v>
                </c:pt>
                <c:pt idx="76">
                  <c:v>8.4879999999999997E-2</c:v>
                </c:pt>
                <c:pt idx="77">
                  <c:v>8.115E-2</c:v>
                </c:pt>
                <c:pt idx="78">
                  <c:v>8.743999999999999E-2</c:v>
                </c:pt>
                <c:pt idx="79">
                  <c:v>8.743999999999999E-2</c:v>
                </c:pt>
                <c:pt idx="80">
                  <c:v>8.743999999999999E-2</c:v>
                </c:pt>
                <c:pt idx="81">
                  <c:v>9.4700000000000006E-2</c:v>
                </c:pt>
                <c:pt idx="82">
                  <c:v>9.4700000000000006E-2</c:v>
                </c:pt>
                <c:pt idx="83">
                  <c:v>9.4700000000000006E-2</c:v>
                </c:pt>
                <c:pt idx="84">
                  <c:v>9.9729999999999985E-2</c:v>
                </c:pt>
                <c:pt idx="85">
                  <c:v>9.9729999999999985E-2</c:v>
                </c:pt>
                <c:pt idx="86">
                  <c:v>9.9729999999999985E-2</c:v>
                </c:pt>
                <c:pt idx="87">
                  <c:v>0.10192999999999999</c:v>
                </c:pt>
                <c:pt idx="88">
                  <c:v>0.10192999999999999</c:v>
                </c:pt>
                <c:pt idx="89">
                  <c:v>9.820000000000001E-2</c:v>
                </c:pt>
                <c:pt idx="90">
                  <c:v>9.6260000000000012E-2</c:v>
                </c:pt>
                <c:pt idx="91">
                  <c:v>9.6260000000000012E-2</c:v>
                </c:pt>
                <c:pt idx="92">
                  <c:v>9.6260000000000012E-2</c:v>
                </c:pt>
                <c:pt idx="93">
                  <c:v>0.10489000000000001</c:v>
                </c:pt>
                <c:pt idx="94">
                  <c:v>0.10489000000000001</c:v>
                </c:pt>
                <c:pt idx="95">
                  <c:v>0.10489000000000001</c:v>
                </c:pt>
                <c:pt idx="96">
                  <c:v>0.10708999999999999</c:v>
                </c:pt>
                <c:pt idx="97">
                  <c:v>0.10708999999999999</c:v>
                </c:pt>
                <c:pt idx="98">
                  <c:v>0.10708999999999999</c:v>
                </c:pt>
                <c:pt idx="99">
                  <c:v>0.10825000000000001</c:v>
                </c:pt>
                <c:pt idx="100">
                  <c:v>0.10825000000000001</c:v>
                </c:pt>
                <c:pt idx="101">
                  <c:v>0.10452</c:v>
                </c:pt>
                <c:pt idx="102">
                  <c:v>0.11215999999999998</c:v>
                </c:pt>
                <c:pt idx="103">
                  <c:v>0.11215999999999998</c:v>
                </c:pt>
                <c:pt idx="104">
                  <c:v>0.11215999999999998</c:v>
                </c:pt>
                <c:pt idx="105">
                  <c:v>0.11673</c:v>
                </c:pt>
                <c:pt idx="106">
                  <c:v>0.11673</c:v>
                </c:pt>
                <c:pt idx="107">
                  <c:v>0.11673</c:v>
                </c:pt>
                <c:pt idx="108">
                  <c:v>0.11935999999999999</c:v>
                </c:pt>
                <c:pt idx="109">
                  <c:v>0.11935999999999999</c:v>
                </c:pt>
                <c:pt idx="110">
                  <c:v>0.11935999999999999</c:v>
                </c:pt>
                <c:pt idx="111">
                  <c:v>0.12348000000000001</c:v>
                </c:pt>
                <c:pt idx="112">
                  <c:v>0.12348000000000001</c:v>
                </c:pt>
                <c:pt idx="113">
                  <c:v>0.11975</c:v>
                </c:pt>
                <c:pt idx="114">
                  <c:v>0.12268</c:v>
                </c:pt>
                <c:pt idx="115">
                  <c:v>0.12268</c:v>
                </c:pt>
                <c:pt idx="116">
                  <c:v>0.12268</c:v>
                </c:pt>
                <c:pt idx="117">
                  <c:v>0.12613000000000002</c:v>
                </c:pt>
                <c:pt idx="118">
                  <c:v>0.12613000000000002</c:v>
                </c:pt>
                <c:pt idx="119">
                  <c:v>0.12613000000000002</c:v>
                </c:pt>
              </c:numCache>
            </c:numRef>
          </c:val>
          <c:smooth val="0"/>
          <c:extLst>
            <c:ext xmlns:c16="http://schemas.microsoft.com/office/drawing/2014/chart" uri="{C3380CC4-5D6E-409C-BE32-E72D297353CC}">
              <c16:uniqueId val="{00000000-032D-4CA1-83B1-16334851A30B}"/>
            </c:ext>
          </c:extLst>
        </c:ser>
        <c:ser>
          <c:idx val="1"/>
          <c:order val="1"/>
          <c:tx>
            <c:strRef>
              <c:f>'Med Com A-2 Rates'!$B$56</c:f>
              <c:strCache>
                <c:ptCount val="1"/>
                <c:pt idx="0">
                  <c:v>Low  Peak Energy Rate ($/kWh)</c:v>
                </c:pt>
              </c:strCache>
            </c:strRef>
          </c:tx>
          <c:spPr>
            <a:ln w="47625">
              <a:solidFill>
                <a:schemeClr val="tx1"/>
              </a:solidFill>
            </a:ln>
          </c:spPr>
          <c:marker>
            <c:symbol val="none"/>
          </c:marker>
          <c:cat>
            <c:numRef>
              <c:f>'Med Com A-2 Rates'!$BB$5:$FW$5</c:f>
              <c:numCache>
                <c:formatCode>[$-409]mmm\-yy;@</c:formatCode>
                <c:ptCount val="12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numCache>
            </c:numRef>
          </c:cat>
          <c:val>
            <c:numRef>
              <c:f>'Med Com A-2 Rates'!$BB$56:$FQ$56</c:f>
              <c:numCache>
                <c:formatCode>"$"#,##0.00_);\("$"#,##0.00\)</c:formatCode>
                <c:ptCount val="120"/>
                <c:pt idx="0">
                  <c:v>1.7930000000000001E-2</c:v>
                </c:pt>
                <c:pt idx="1">
                  <c:v>1.7930000000000001E-2</c:v>
                </c:pt>
                <c:pt idx="2">
                  <c:v>1.7930000000000001E-2</c:v>
                </c:pt>
                <c:pt idx="3">
                  <c:v>1.7930000000000001E-2</c:v>
                </c:pt>
                <c:pt idx="4">
                  <c:v>1.7930000000000001E-2</c:v>
                </c:pt>
                <c:pt idx="5">
                  <c:v>2.0729999999999998E-2</c:v>
                </c:pt>
                <c:pt idx="6">
                  <c:v>2.0729999999999998E-2</c:v>
                </c:pt>
                <c:pt idx="7">
                  <c:v>2.0729999999999998E-2</c:v>
                </c:pt>
                <c:pt idx="8">
                  <c:v>2.0729999999999998E-2</c:v>
                </c:pt>
                <c:pt idx="9">
                  <c:v>1.7930000000000001E-2</c:v>
                </c:pt>
                <c:pt idx="10">
                  <c:v>1.7930000000000001E-2</c:v>
                </c:pt>
                <c:pt idx="11">
                  <c:v>1.7930000000000001E-2</c:v>
                </c:pt>
                <c:pt idx="12">
                  <c:v>1.7930000000000001E-2</c:v>
                </c:pt>
                <c:pt idx="13">
                  <c:v>1.7930000000000001E-2</c:v>
                </c:pt>
                <c:pt idx="14">
                  <c:v>1.7930000000000001E-2</c:v>
                </c:pt>
                <c:pt idx="15">
                  <c:v>1.7930000000000001E-2</c:v>
                </c:pt>
                <c:pt idx="16">
                  <c:v>1.7930000000000001E-2</c:v>
                </c:pt>
                <c:pt idx="17">
                  <c:v>2.0729999999999998E-2</c:v>
                </c:pt>
                <c:pt idx="18">
                  <c:v>2.0729999999999998E-2</c:v>
                </c:pt>
                <c:pt idx="19">
                  <c:v>2.0729999999999998E-2</c:v>
                </c:pt>
                <c:pt idx="20">
                  <c:v>2.0729999999999998E-2</c:v>
                </c:pt>
                <c:pt idx="21">
                  <c:v>1.7930000000000001E-2</c:v>
                </c:pt>
                <c:pt idx="22">
                  <c:v>1.7930000000000001E-2</c:v>
                </c:pt>
                <c:pt idx="23">
                  <c:v>1.7930000000000001E-2</c:v>
                </c:pt>
                <c:pt idx="24">
                  <c:v>1.7930000000000001E-2</c:v>
                </c:pt>
                <c:pt idx="25">
                  <c:v>1.7930000000000001E-2</c:v>
                </c:pt>
                <c:pt idx="26">
                  <c:v>1.7930000000000001E-2</c:v>
                </c:pt>
                <c:pt idx="27">
                  <c:v>1.7930000000000001E-2</c:v>
                </c:pt>
                <c:pt idx="28">
                  <c:v>1.7930000000000001E-2</c:v>
                </c:pt>
                <c:pt idx="29">
                  <c:v>2.0729999999999998E-2</c:v>
                </c:pt>
                <c:pt idx="30">
                  <c:v>2.0729999999999998E-2</c:v>
                </c:pt>
                <c:pt idx="31">
                  <c:v>2.0729999999999998E-2</c:v>
                </c:pt>
                <c:pt idx="32">
                  <c:v>2.0729999999999998E-2</c:v>
                </c:pt>
                <c:pt idx="33">
                  <c:v>1.7930000000000001E-2</c:v>
                </c:pt>
                <c:pt idx="34">
                  <c:v>1.7929999999999988E-2</c:v>
                </c:pt>
                <c:pt idx="35">
                  <c:v>1.7929999999999988E-2</c:v>
                </c:pt>
                <c:pt idx="36">
                  <c:v>1.7930000000000001E-2</c:v>
                </c:pt>
                <c:pt idx="37">
                  <c:v>1.7930000000000001E-2</c:v>
                </c:pt>
                <c:pt idx="38">
                  <c:v>1.7930000000000001E-2</c:v>
                </c:pt>
                <c:pt idx="39">
                  <c:v>1.7929999999999988E-2</c:v>
                </c:pt>
                <c:pt idx="40">
                  <c:v>1.7929999999999988E-2</c:v>
                </c:pt>
                <c:pt idx="41">
                  <c:v>2.0729999999999998E-2</c:v>
                </c:pt>
                <c:pt idx="42">
                  <c:v>2.0729999999999998E-2</c:v>
                </c:pt>
                <c:pt idx="43">
                  <c:v>2.0729999999999998E-2</c:v>
                </c:pt>
                <c:pt idx="44">
                  <c:v>2.0729999999999998E-2</c:v>
                </c:pt>
                <c:pt idx="45">
                  <c:v>1.7930000000000001E-2</c:v>
                </c:pt>
                <c:pt idx="46">
                  <c:v>1.7930000000000001E-2</c:v>
                </c:pt>
                <c:pt idx="47">
                  <c:v>1.7930000000000001E-2</c:v>
                </c:pt>
                <c:pt idx="48">
                  <c:v>1.7930000000000001E-2</c:v>
                </c:pt>
                <c:pt idx="49">
                  <c:v>1.7930000000000001E-2</c:v>
                </c:pt>
                <c:pt idx="50">
                  <c:v>1.7930000000000001E-2</c:v>
                </c:pt>
                <c:pt idx="51">
                  <c:v>1.7929999999999988E-2</c:v>
                </c:pt>
                <c:pt idx="52">
                  <c:v>1.7929999999999988E-2</c:v>
                </c:pt>
                <c:pt idx="53">
                  <c:v>2.0729999999999998E-2</c:v>
                </c:pt>
                <c:pt idx="54">
                  <c:v>2.0729999999999998E-2</c:v>
                </c:pt>
                <c:pt idx="55">
                  <c:v>2.0729999999999998E-2</c:v>
                </c:pt>
                <c:pt idx="56">
                  <c:v>2.0729999999999998E-2</c:v>
                </c:pt>
                <c:pt idx="57">
                  <c:v>1.7929999999999988E-2</c:v>
                </c:pt>
                <c:pt idx="58">
                  <c:v>1.7929999999999988E-2</c:v>
                </c:pt>
                <c:pt idx="59">
                  <c:v>1.7929999999999988E-2</c:v>
                </c:pt>
                <c:pt idx="60">
                  <c:v>1.7930000000000001E-2</c:v>
                </c:pt>
                <c:pt idx="61">
                  <c:v>1.7930000000000001E-2</c:v>
                </c:pt>
                <c:pt idx="62">
                  <c:v>1.7930000000000001E-2</c:v>
                </c:pt>
                <c:pt idx="63">
                  <c:v>1.7930000000000001E-2</c:v>
                </c:pt>
                <c:pt idx="64">
                  <c:v>1.7930000000000001E-2</c:v>
                </c:pt>
                <c:pt idx="65">
                  <c:v>2.0729999999999998E-2</c:v>
                </c:pt>
                <c:pt idx="66">
                  <c:v>2.0729999999999998E-2</c:v>
                </c:pt>
                <c:pt idx="67">
                  <c:v>2.0729999999999998E-2</c:v>
                </c:pt>
                <c:pt idx="68">
                  <c:v>2.0729999999999998E-2</c:v>
                </c:pt>
                <c:pt idx="69">
                  <c:v>1.7930000000000001E-2</c:v>
                </c:pt>
                <c:pt idx="70">
                  <c:v>1.7930000000000001E-2</c:v>
                </c:pt>
                <c:pt idx="71">
                  <c:v>1.7930000000000001E-2</c:v>
                </c:pt>
                <c:pt idx="72">
                  <c:v>1.7929999999999988E-2</c:v>
                </c:pt>
                <c:pt idx="73">
                  <c:v>1.7929999999999988E-2</c:v>
                </c:pt>
                <c:pt idx="74">
                  <c:v>1.7929999999999988E-2</c:v>
                </c:pt>
                <c:pt idx="75">
                  <c:v>1.7929999999999988E-2</c:v>
                </c:pt>
                <c:pt idx="76">
                  <c:v>1.7930000000000001E-2</c:v>
                </c:pt>
                <c:pt idx="77">
                  <c:v>2.0729999999999998E-2</c:v>
                </c:pt>
                <c:pt idx="78">
                  <c:v>2.0729999999999998E-2</c:v>
                </c:pt>
                <c:pt idx="79">
                  <c:v>2.0729999999999998E-2</c:v>
                </c:pt>
                <c:pt idx="80">
                  <c:v>2.0729999999999998E-2</c:v>
                </c:pt>
                <c:pt idx="81">
                  <c:v>1.7930000000000001E-2</c:v>
                </c:pt>
                <c:pt idx="82">
                  <c:v>1.7930000000000001E-2</c:v>
                </c:pt>
                <c:pt idx="83">
                  <c:v>1.7930000000000001E-2</c:v>
                </c:pt>
                <c:pt idx="84">
                  <c:v>1.7930000000000001E-2</c:v>
                </c:pt>
                <c:pt idx="85">
                  <c:v>1.7930000000000001E-2</c:v>
                </c:pt>
                <c:pt idx="86">
                  <c:v>1.7930000000000001E-2</c:v>
                </c:pt>
                <c:pt idx="87">
                  <c:v>1.7930000000000001E-2</c:v>
                </c:pt>
                <c:pt idx="88">
                  <c:v>1.7930000000000001E-2</c:v>
                </c:pt>
                <c:pt idx="89">
                  <c:v>2.0729999999999998E-2</c:v>
                </c:pt>
                <c:pt idx="90">
                  <c:v>2.0729999999999998E-2</c:v>
                </c:pt>
                <c:pt idx="91">
                  <c:v>2.0729999999999998E-2</c:v>
                </c:pt>
                <c:pt idx="92">
                  <c:v>2.0729999999999998E-2</c:v>
                </c:pt>
                <c:pt idx="93">
                  <c:v>1.7930000000000001E-2</c:v>
                </c:pt>
                <c:pt idx="94">
                  <c:v>1.7930000000000001E-2</c:v>
                </c:pt>
                <c:pt idx="95">
                  <c:v>1.7930000000000001E-2</c:v>
                </c:pt>
                <c:pt idx="96">
                  <c:v>1.7930000000000001E-2</c:v>
                </c:pt>
                <c:pt idx="97">
                  <c:v>1.7930000000000001E-2</c:v>
                </c:pt>
                <c:pt idx="98">
                  <c:v>1.7930000000000001E-2</c:v>
                </c:pt>
                <c:pt idx="99">
                  <c:v>1.7930000000000001E-2</c:v>
                </c:pt>
                <c:pt idx="100">
                  <c:v>1.7930000000000001E-2</c:v>
                </c:pt>
                <c:pt idx="101">
                  <c:v>2.0729999999999998E-2</c:v>
                </c:pt>
                <c:pt idx="102">
                  <c:v>2.0730000000000026E-2</c:v>
                </c:pt>
                <c:pt idx="103">
                  <c:v>2.0730000000000026E-2</c:v>
                </c:pt>
                <c:pt idx="104">
                  <c:v>2.0730000000000026E-2</c:v>
                </c:pt>
                <c:pt idx="105">
                  <c:v>1.7930000000000001E-2</c:v>
                </c:pt>
                <c:pt idx="106">
                  <c:v>1.7930000000000001E-2</c:v>
                </c:pt>
                <c:pt idx="107">
                  <c:v>1.7930000000000001E-2</c:v>
                </c:pt>
                <c:pt idx="108">
                  <c:v>1.7930000000000001E-2</c:v>
                </c:pt>
                <c:pt idx="109">
                  <c:v>1.7930000000000001E-2</c:v>
                </c:pt>
                <c:pt idx="110">
                  <c:v>1.7930000000000001E-2</c:v>
                </c:pt>
                <c:pt idx="111">
                  <c:v>1.7930000000000001E-2</c:v>
                </c:pt>
                <c:pt idx="112">
                  <c:v>1.7930000000000001E-2</c:v>
                </c:pt>
                <c:pt idx="113">
                  <c:v>2.0729999999999998E-2</c:v>
                </c:pt>
                <c:pt idx="114">
                  <c:v>2.0729999999999985E-2</c:v>
                </c:pt>
                <c:pt idx="115">
                  <c:v>2.0729999999999985E-2</c:v>
                </c:pt>
                <c:pt idx="116">
                  <c:v>2.0729999999999985E-2</c:v>
                </c:pt>
                <c:pt idx="117">
                  <c:v>1.7930000000000001E-2</c:v>
                </c:pt>
                <c:pt idx="118">
                  <c:v>1.7930000000000001E-2</c:v>
                </c:pt>
                <c:pt idx="119">
                  <c:v>1.7930000000000001E-2</c:v>
                </c:pt>
              </c:numCache>
            </c:numRef>
          </c:val>
          <c:smooth val="0"/>
          <c:extLst>
            <c:ext xmlns:c16="http://schemas.microsoft.com/office/drawing/2014/chart" uri="{C3380CC4-5D6E-409C-BE32-E72D297353CC}">
              <c16:uniqueId val="{00000001-032D-4CA1-83B1-16334851A30B}"/>
            </c:ext>
          </c:extLst>
        </c:ser>
        <c:ser>
          <c:idx val="3"/>
          <c:order val="2"/>
          <c:tx>
            <c:strRef>
              <c:f>'Med Com A-2 Rates'!$B$55</c:f>
              <c:strCache>
                <c:ptCount val="1"/>
                <c:pt idx="0">
                  <c:v>High Peak Energy Rate ($/kWh)</c:v>
                </c:pt>
              </c:strCache>
            </c:strRef>
          </c:tx>
          <c:spPr>
            <a:ln w="47625">
              <a:solidFill>
                <a:srgbClr val="FF0000">
                  <a:alpha val="46000"/>
                </a:srgbClr>
              </a:solidFill>
            </a:ln>
          </c:spPr>
          <c:marker>
            <c:symbol val="none"/>
          </c:marker>
          <c:cat>
            <c:numRef>
              <c:f>'Med Com A-2 Rates'!$BB$5:$FW$5</c:f>
              <c:numCache>
                <c:formatCode>[$-409]mmm\-yy;@</c:formatCode>
                <c:ptCount val="12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41224</c:v>
                </c:pt>
                <c:pt idx="35">
                  <c:v>41244</c:v>
                </c:pt>
                <c:pt idx="36">
                  <c:v>41275</c:v>
                </c:pt>
                <c:pt idx="37">
                  <c:v>41306</c:v>
                </c:pt>
                <c:pt idx="38">
                  <c:v>41334</c:v>
                </c:pt>
                <c:pt idx="39">
                  <c:v>41365</c:v>
                </c:pt>
                <c:pt idx="40">
                  <c:v>41395</c:v>
                </c:pt>
                <c:pt idx="41">
                  <c:v>41426</c:v>
                </c:pt>
                <c:pt idx="42">
                  <c:v>41456</c:v>
                </c:pt>
                <c:pt idx="43">
                  <c:v>41487</c:v>
                </c:pt>
                <c:pt idx="44">
                  <c:v>41518</c:v>
                </c:pt>
                <c:pt idx="45">
                  <c:v>41548</c:v>
                </c:pt>
                <c:pt idx="46">
                  <c:v>41579</c:v>
                </c:pt>
                <c:pt idx="47">
                  <c:v>41609</c:v>
                </c:pt>
                <c:pt idx="48">
                  <c:v>41640</c:v>
                </c:pt>
                <c:pt idx="49">
                  <c:v>41671</c:v>
                </c:pt>
                <c:pt idx="50">
                  <c:v>41699</c:v>
                </c:pt>
                <c:pt idx="51">
                  <c:v>41730</c:v>
                </c:pt>
                <c:pt idx="52">
                  <c:v>41760</c:v>
                </c:pt>
                <c:pt idx="53">
                  <c:v>41791</c:v>
                </c:pt>
                <c:pt idx="54">
                  <c:v>41821</c:v>
                </c:pt>
                <c:pt idx="55">
                  <c:v>41852</c:v>
                </c:pt>
                <c:pt idx="56">
                  <c:v>41883</c:v>
                </c:pt>
                <c:pt idx="57">
                  <c:v>41913</c:v>
                </c:pt>
                <c:pt idx="58">
                  <c:v>41944</c:v>
                </c:pt>
                <c:pt idx="59">
                  <c:v>41974</c:v>
                </c:pt>
                <c:pt idx="60">
                  <c:v>42005</c:v>
                </c:pt>
                <c:pt idx="61">
                  <c:v>42036</c:v>
                </c:pt>
                <c:pt idx="62">
                  <c:v>42064</c:v>
                </c:pt>
                <c:pt idx="63">
                  <c:v>42095</c:v>
                </c:pt>
                <c:pt idx="64">
                  <c:v>42125</c:v>
                </c:pt>
                <c:pt idx="65">
                  <c:v>42156</c:v>
                </c:pt>
                <c:pt idx="66">
                  <c:v>42186</c:v>
                </c:pt>
                <c:pt idx="67">
                  <c:v>42217</c:v>
                </c:pt>
                <c:pt idx="68">
                  <c:v>42248</c:v>
                </c:pt>
                <c:pt idx="69">
                  <c:v>42278</c:v>
                </c:pt>
                <c:pt idx="70">
                  <c:v>42309</c:v>
                </c:pt>
                <c:pt idx="71">
                  <c:v>42339</c:v>
                </c:pt>
                <c:pt idx="72">
                  <c:v>42370</c:v>
                </c:pt>
                <c:pt idx="73">
                  <c:v>42401</c:v>
                </c:pt>
                <c:pt idx="74">
                  <c:v>42430</c:v>
                </c:pt>
                <c:pt idx="75">
                  <c:v>42461</c:v>
                </c:pt>
                <c:pt idx="76">
                  <c:v>42491</c:v>
                </c:pt>
                <c:pt idx="77">
                  <c:v>42522</c:v>
                </c:pt>
                <c:pt idx="78">
                  <c:v>42552</c:v>
                </c:pt>
                <c:pt idx="79">
                  <c:v>42583</c:v>
                </c:pt>
                <c:pt idx="80">
                  <c:v>42614</c:v>
                </c:pt>
                <c:pt idx="81">
                  <c:v>42644</c:v>
                </c:pt>
                <c:pt idx="82">
                  <c:v>42675</c:v>
                </c:pt>
                <c:pt idx="83">
                  <c:v>42705</c:v>
                </c:pt>
                <c:pt idx="84">
                  <c:v>42736</c:v>
                </c:pt>
                <c:pt idx="85">
                  <c:v>42767</c:v>
                </c:pt>
                <c:pt idx="86">
                  <c:v>42795</c:v>
                </c:pt>
                <c:pt idx="87">
                  <c:v>42826</c:v>
                </c:pt>
                <c:pt idx="88">
                  <c:v>42856</c:v>
                </c:pt>
                <c:pt idx="89">
                  <c:v>42887</c:v>
                </c:pt>
                <c:pt idx="90">
                  <c:v>42917</c:v>
                </c:pt>
                <c:pt idx="91">
                  <c:v>42948</c:v>
                </c:pt>
                <c:pt idx="92">
                  <c:v>42979</c:v>
                </c:pt>
                <c:pt idx="93">
                  <c:v>43009</c:v>
                </c:pt>
                <c:pt idx="94">
                  <c:v>43040</c:v>
                </c:pt>
                <c:pt idx="95">
                  <c:v>43070</c:v>
                </c:pt>
                <c:pt idx="96">
                  <c:v>43101</c:v>
                </c:pt>
                <c:pt idx="97">
                  <c:v>43132</c:v>
                </c:pt>
                <c:pt idx="98">
                  <c:v>43160</c:v>
                </c:pt>
                <c:pt idx="99">
                  <c:v>43191</c:v>
                </c:pt>
                <c:pt idx="100">
                  <c:v>43221</c:v>
                </c:pt>
                <c:pt idx="101">
                  <c:v>43252</c:v>
                </c:pt>
                <c:pt idx="102">
                  <c:v>43282</c:v>
                </c:pt>
                <c:pt idx="103">
                  <c:v>43313</c:v>
                </c:pt>
                <c:pt idx="104">
                  <c:v>43344</c:v>
                </c:pt>
                <c:pt idx="105">
                  <c:v>43374</c:v>
                </c:pt>
                <c:pt idx="106">
                  <c:v>43405</c:v>
                </c:pt>
                <c:pt idx="107">
                  <c:v>43435</c:v>
                </c:pt>
                <c:pt idx="108">
                  <c:v>43466</c:v>
                </c:pt>
                <c:pt idx="109">
                  <c:v>43497</c:v>
                </c:pt>
                <c:pt idx="110">
                  <c:v>43525</c:v>
                </c:pt>
                <c:pt idx="111">
                  <c:v>43556</c:v>
                </c:pt>
                <c:pt idx="112">
                  <c:v>43586</c:v>
                </c:pt>
                <c:pt idx="113">
                  <c:v>43617</c:v>
                </c:pt>
                <c:pt idx="114">
                  <c:v>43647</c:v>
                </c:pt>
                <c:pt idx="115">
                  <c:v>43678</c:v>
                </c:pt>
                <c:pt idx="116">
                  <c:v>43709</c:v>
                </c:pt>
                <c:pt idx="117">
                  <c:v>43739</c:v>
                </c:pt>
                <c:pt idx="118">
                  <c:v>43770</c:v>
                </c:pt>
                <c:pt idx="119">
                  <c:v>43800</c:v>
                </c:pt>
                <c:pt idx="120">
                  <c:v>43831</c:v>
                </c:pt>
                <c:pt idx="121">
                  <c:v>43862</c:v>
                </c:pt>
                <c:pt idx="122">
                  <c:v>43891</c:v>
                </c:pt>
                <c:pt idx="123">
                  <c:v>43922</c:v>
                </c:pt>
                <c:pt idx="124">
                  <c:v>43952</c:v>
                </c:pt>
                <c:pt idx="125">
                  <c:v>43983</c:v>
                </c:pt>
              </c:numCache>
            </c:numRef>
          </c:cat>
          <c:val>
            <c:numRef>
              <c:f>'Med Com A-2 Rates'!$BB$55:$FQ$55</c:f>
              <c:numCache>
                <c:formatCode>"$"#,##0.00_);\("$"#,##0.00\)</c:formatCode>
                <c:ptCount val="120"/>
                <c:pt idx="0">
                  <c:v>0</c:v>
                </c:pt>
                <c:pt idx="1">
                  <c:v>0</c:v>
                </c:pt>
                <c:pt idx="2">
                  <c:v>0</c:v>
                </c:pt>
                <c:pt idx="3">
                  <c:v>0</c:v>
                </c:pt>
                <c:pt idx="4">
                  <c:v>0</c:v>
                </c:pt>
                <c:pt idx="6">
                  <c:v>7.2699999999999987E-3</c:v>
                </c:pt>
                <c:pt idx="7">
                  <c:v>7.2699999999999987E-3</c:v>
                </c:pt>
                <c:pt idx="8">
                  <c:v>7.2699999999999987E-3</c:v>
                </c:pt>
                <c:pt idx="9">
                  <c:v>0</c:v>
                </c:pt>
                <c:pt idx="10">
                  <c:v>0</c:v>
                </c:pt>
                <c:pt idx="11">
                  <c:v>0</c:v>
                </c:pt>
                <c:pt idx="12">
                  <c:v>0</c:v>
                </c:pt>
                <c:pt idx="13">
                  <c:v>0</c:v>
                </c:pt>
                <c:pt idx="14">
                  <c:v>0</c:v>
                </c:pt>
                <c:pt idx="15">
                  <c:v>0</c:v>
                </c:pt>
                <c:pt idx="16">
                  <c:v>0</c:v>
                </c:pt>
                <c:pt idx="17">
                  <c:v>7.2699999999999987E-3</c:v>
                </c:pt>
                <c:pt idx="18">
                  <c:v>7.2699999999999987E-3</c:v>
                </c:pt>
                <c:pt idx="19">
                  <c:v>7.2699999999999987E-3</c:v>
                </c:pt>
                <c:pt idx="20">
                  <c:v>7.2699999999999987E-3</c:v>
                </c:pt>
                <c:pt idx="21">
                  <c:v>0</c:v>
                </c:pt>
                <c:pt idx="22">
                  <c:v>0</c:v>
                </c:pt>
                <c:pt idx="23">
                  <c:v>0</c:v>
                </c:pt>
                <c:pt idx="24">
                  <c:v>0</c:v>
                </c:pt>
                <c:pt idx="25">
                  <c:v>0</c:v>
                </c:pt>
                <c:pt idx="26">
                  <c:v>0</c:v>
                </c:pt>
                <c:pt idx="27">
                  <c:v>0</c:v>
                </c:pt>
                <c:pt idx="28">
                  <c:v>0</c:v>
                </c:pt>
                <c:pt idx="29">
                  <c:v>7.2699999999999987E-3</c:v>
                </c:pt>
                <c:pt idx="30">
                  <c:v>7.2699999999999987E-3</c:v>
                </c:pt>
                <c:pt idx="31">
                  <c:v>7.2699999999999987E-3</c:v>
                </c:pt>
                <c:pt idx="32">
                  <c:v>7.2699999999999987E-3</c:v>
                </c:pt>
                <c:pt idx="33">
                  <c:v>0</c:v>
                </c:pt>
                <c:pt idx="34">
                  <c:v>0</c:v>
                </c:pt>
                <c:pt idx="35">
                  <c:v>0</c:v>
                </c:pt>
                <c:pt idx="36">
                  <c:v>0</c:v>
                </c:pt>
                <c:pt idx="37">
                  <c:v>0</c:v>
                </c:pt>
                <c:pt idx="38">
                  <c:v>0</c:v>
                </c:pt>
                <c:pt idx="39">
                  <c:v>0</c:v>
                </c:pt>
                <c:pt idx="40">
                  <c:v>0</c:v>
                </c:pt>
                <c:pt idx="41">
                  <c:v>7.2699999999999987E-3</c:v>
                </c:pt>
                <c:pt idx="42">
                  <c:v>7.2699999999999987E-3</c:v>
                </c:pt>
                <c:pt idx="43">
                  <c:v>7.2699999999999987E-3</c:v>
                </c:pt>
                <c:pt idx="44">
                  <c:v>7.2699999999999987E-3</c:v>
                </c:pt>
                <c:pt idx="45">
                  <c:v>0</c:v>
                </c:pt>
                <c:pt idx="46">
                  <c:v>0</c:v>
                </c:pt>
                <c:pt idx="47">
                  <c:v>0</c:v>
                </c:pt>
                <c:pt idx="48">
                  <c:v>0</c:v>
                </c:pt>
                <c:pt idx="49">
                  <c:v>0</c:v>
                </c:pt>
                <c:pt idx="50">
                  <c:v>0</c:v>
                </c:pt>
                <c:pt idx="51">
                  <c:v>0</c:v>
                </c:pt>
                <c:pt idx="52">
                  <c:v>0</c:v>
                </c:pt>
                <c:pt idx="53">
                  <c:v>7.2699999999999987E-3</c:v>
                </c:pt>
                <c:pt idx="54">
                  <c:v>7.2699999999999987E-3</c:v>
                </c:pt>
                <c:pt idx="55">
                  <c:v>7.2699999999999987E-3</c:v>
                </c:pt>
                <c:pt idx="56">
                  <c:v>7.2699999999999987E-3</c:v>
                </c:pt>
                <c:pt idx="57">
                  <c:v>0</c:v>
                </c:pt>
                <c:pt idx="58">
                  <c:v>0</c:v>
                </c:pt>
                <c:pt idx="59">
                  <c:v>0</c:v>
                </c:pt>
                <c:pt idx="60">
                  <c:v>0</c:v>
                </c:pt>
                <c:pt idx="61">
                  <c:v>0</c:v>
                </c:pt>
                <c:pt idx="62">
                  <c:v>0</c:v>
                </c:pt>
                <c:pt idx="63">
                  <c:v>0</c:v>
                </c:pt>
                <c:pt idx="64">
                  <c:v>0</c:v>
                </c:pt>
                <c:pt idx="65">
                  <c:v>7.2699999999999987E-3</c:v>
                </c:pt>
                <c:pt idx="66">
                  <c:v>7.2699999999999987E-3</c:v>
                </c:pt>
                <c:pt idx="67">
                  <c:v>7.2699999999999987E-3</c:v>
                </c:pt>
                <c:pt idx="68">
                  <c:v>7.2699999999999987E-3</c:v>
                </c:pt>
                <c:pt idx="69">
                  <c:v>0</c:v>
                </c:pt>
                <c:pt idx="70">
                  <c:v>0</c:v>
                </c:pt>
                <c:pt idx="71">
                  <c:v>0</c:v>
                </c:pt>
                <c:pt idx="72">
                  <c:v>0</c:v>
                </c:pt>
                <c:pt idx="73">
                  <c:v>0</c:v>
                </c:pt>
                <c:pt idx="74">
                  <c:v>0</c:v>
                </c:pt>
                <c:pt idx="75">
                  <c:v>0</c:v>
                </c:pt>
                <c:pt idx="76">
                  <c:v>0</c:v>
                </c:pt>
                <c:pt idx="77">
                  <c:v>7.2699999999999987E-3</c:v>
                </c:pt>
                <c:pt idx="78">
                  <c:v>7.2699999999999987E-3</c:v>
                </c:pt>
                <c:pt idx="79">
                  <c:v>7.2699999999999987E-3</c:v>
                </c:pt>
                <c:pt idx="80">
                  <c:v>7.2699999999999987E-3</c:v>
                </c:pt>
                <c:pt idx="81">
                  <c:v>0</c:v>
                </c:pt>
                <c:pt idx="82">
                  <c:v>0</c:v>
                </c:pt>
                <c:pt idx="83">
                  <c:v>0</c:v>
                </c:pt>
                <c:pt idx="84">
                  <c:v>0</c:v>
                </c:pt>
                <c:pt idx="85">
                  <c:v>0</c:v>
                </c:pt>
                <c:pt idx="86">
                  <c:v>0</c:v>
                </c:pt>
                <c:pt idx="87">
                  <c:v>0</c:v>
                </c:pt>
                <c:pt idx="88">
                  <c:v>0</c:v>
                </c:pt>
                <c:pt idx="89">
                  <c:v>7.2699999999999987E-3</c:v>
                </c:pt>
                <c:pt idx="90">
                  <c:v>7.2699999999999987E-3</c:v>
                </c:pt>
                <c:pt idx="91">
                  <c:v>7.2699999999999987E-3</c:v>
                </c:pt>
                <c:pt idx="92">
                  <c:v>7.2699999999999987E-3</c:v>
                </c:pt>
                <c:pt idx="93">
                  <c:v>0</c:v>
                </c:pt>
                <c:pt idx="94">
                  <c:v>0</c:v>
                </c:pt>
                <c:pt idx="95">
                  <c:v>0</c:v>
                </c:pt>
                <c:pt idx="96">
                  <c:v>0</c:v>
                </c:pt>
                <c:pt idx="97">
                  <c:v>0</c:v>
                </c:pt>
                <c:pt idx="98">
                  <c:v>0</c:v>
                </c:pt>
                <c:pt idx="99">
                  <c:v>0</c:v>
                </c:pt>
                <c:pt idx="100">
                  <c:v>0</c:v>
                </c:pt>
                <c:pt idx="101">
                  <c:v>7.2699999999999987E-3</c:v>
                </c:pt>
                <c:pt idx="102">
                  <c:v>7.2699999999999987E-3</c:v>
                </c:pt>
                <c:pt idx="103">
                  <c:v>7.2699999999999987E-3</c:v>
                </c:pt>
                <c:pt idx="104">
                  <c:v>7.2699999999999987E-3</c:v>
                </c:pt>
                <c:pt idx="105">
                  <c:v>0</c:v>
                </c:pt>
                <c:pt idx="106">
                  <c:v>0</c:v>
                </c:pt>
                <c:pt idx="107">
                  <c:v>0</c:v>
                </c:pt>
                <c:pt idx="108">
                  <c:v>0</c:v>
                </c:pt>
                <c:pt idx="109">
                  <c:v>0</c:v>
                </c:pt>
                <c:pt idx="110">
                  <c:v>0</c:v>
                </c:pt>
                <c:pt idx="111">
                  <c:v>0</c:v>
                </c:pt>
                <c:pt idx="112">
                  <c:v>0</c:v>
                </c:pt>
                <c:pt idx="113">
                  <c:v>7.2699999999999987E-3</c:v>
                </c:pt>
                <c:pt idx="114">
                  <c:v>7.2699999999999987E-3</c:v>
                </c:pt>
                <c:pt idx="115">
                  <c:v>7.2699999999999987E-3</c:v>
                </c:pt>
                <c:pt idx="116">
                  <c:v>7.2699999999999987E-3</c:v>
                </c:pt>
                <c:pt idx="117">
                  <c:v>0</c:v>
                </c:pt>
                <c:pt idx="118">
                  <c:v>0</c:v>
                </c:pt>
                <c:pt idx="119">
                  <c:v>0</c:v>
                </c:pt>
              </c:numCache>
            </c:numRef>
          </c:val>
          <c:smooth val="0"/>
          <c:extLst>
            <c:ext xmlns:c16="http://schemas.microsoft.com/office/drawing/2014/chart" uri="{C3380CC4-5D6E-409C-BE32-E72D297353CC}">
              <c16:uniqueId val="{00000002-032D-4CA1-83B1-16334851A30B}"/>
            </c:ext>
          </c:extLst>
        </c:ser>
        <c:dLbls>
          <c:showLegendKey val="0"/>
          <c:showVal val="0"/>
          <c:showCatName val="0"/>
          <c:showSerName val="0"/>
          <c:showPercent val="0"/>
          <c:showBubbleSize val="0"/>
        </c:dLbls>
        <c:smooth val="0"/>
        <c:axId val="216750336"/>
        <c:axId val="216764416"/>
      </c:lineChart>
      <c:dateAx>
        <c:axId val="216750336"/>
        <c:scaling>
          <c:orientation val="minMax"/>
          <c:max val="44013"/>
          <c:min val="40179"/>
        </c:scaling>
        <c:delete val="0"/>
        <c:axPos val="b"/>
        <c:majorGridlines>
          <c:spPr>
            <a:ln>
              <a:solidFill>
                <a:srgbClr val="C0C0C0"/>
              </a:solidFill>
            </a:ln>
          </c:spPr>
        </c:majorGridlines>
        <c:numFmt formatCode="mmm\-yy" sourceLinked="0"/>
        <c:majorTickMark val="none"/>
        <c:minorTickMark val="none"/>
        <c:tickLblPos val="low"/>
        <c:spPr>
          <a:ln w="3175">
            <a:noFill/>
            <a:prstDash val="solid"/>
          </a:ln>
        </c:spPr>
        <c:txPr>
          <a:bodyPr rot="-2700000" vert="horz"/>
          <a:lstStyle/>
          <a:p>
            <a:pPr>
              <a:defRPr/>
            </a:pPr>
            <a:endParaRPr lang="en-US"/>
          </a:p>
        </c:txPr>
        <c:crossAx val="216764416"/>
        <c:crosses val="autoZero"/>
        <c:auto val="0"/>
        <c:lblOffset val="100"/>
        <c:baseTimeUnit val="months"/>
        <c:majorUnit val="6"/>
        <c:majorTimeUnit val="months"/>
        <c:minorUnit val="1"/>
        <c:minorTimeUnit val="months"/>
      </c:dateAx>
      <c:valAx>
        <c:axId val="216764416"/>
        <c:scaling>
          <c:orientation val="minMax"/>
          <c:max val="0.16000000000000003"/>
          <c:min val="5.000000000000001E-2"/>
        </c:scaling>
        <c:delete val="0"/>
        <c:axPos val="l"/>
        <c:majorGridlines>
          <c:spPr>
            <a:ln>
              <a:solidFill>
                <a:schemeClr val="tx1"/>
              </a:solidFill>
            </a:ln>
          </c:spPr>
        </c:majorGridlines>
        <c:minorGridlines/>
        <c:title>
          <c:tx>
            <c:rich>
              <a:bodyPr rot="-5400000" vert="horz"/>
              <a:lstStyle/>
              <a:p>
                <a:pPr>
                  <a:defRPr sz="1600" b="1"/>
                </a:pPr>
                <a:r>
                  <a:rPr lang="en-US" sz="1600" b="1"/>
                  <a:t>Variable Rate</a:t>
                </a:r>
                <a:r>
                  <a:rPr lang="en-US" sz="1600" b="1" baseline="0"/>
                  <a:t> </a:t>
                </a:r>
              </a:p>
              <a:p>
                <a:pPr>
                  <a:defRPr sz="1600" b="1"/>
                </a:pPr>
                <a:r>
                  <a:rPr lang="en-US" sz="1600" b="1" baseline="0"/>
                  <a:t>(</a:t>
                </a:r>
                <a:r>
                  <a:rPr lang="en-US" sz="1600" b="1"/>
                  <a:t>$ per kWh billing unit)</a:t>
                </a:r>
              </a:p>
            </c:rich>
          </c:tx>
          <c:layout>
            <c:manualLayout>
              <c:xMode val="edge"/>
              <c:yMode val="edge"/>
              <c:x val="2.7634046541318339E-4"/>
              <c:y val="0.32439638855595515"/>
            </c:manualLayout>
          </c:layout>
          <c:overlay val="0"/>
        </c:title>
        <c:numFmt formatCode="\$#,##0.00" sourceLinked="0"/>
        <c:majorTickMark val="cross"/>
        <c:minorTickMark val="cross"/>
        <c:tickLblPos val="nextTo"/>
        <c:spPr>
          <a:ln w="6350">
            <a:solidFill>
              <a:schemeClr val="tx1"/>
            </a:solidFill>
            <a:prstDash val="solid"/>
          </a:ln>
        </c:spPr>
        <c:txPr>
          <a:bodyPr rot="0" vert="horz"/>
          <a:lstStyle/>
          <a:p>
            <a:pPr>
              <a:defRPr sz="1100" b="1"/>
            </a:pPr>
            <a:endParaRPr lang="en-US"/>
          </a:p>
        </c:txPr>
        <c:crossAx val="216750336"/>
        <c:crosses val="autoZero"/>
        <c:crossBetween val="between"/>
        <c:majorUnit val="1.0000000000000002E-2"/>
        <c:minorUnit val="1.0000000000000002E-2"/>
      </c:valAx>
    </c:plotArea>
    <c:legend>
      <c:legendPos val="r"/>
      <c:layout>
        <c:manualLayout>
          <c:xMode val="edge"/>
          <c:yMode val="edge"/>
          <c:x val="0.13914098765823285"/>
          <c:y val="0.20324328199490996"/>
          <c:w val="0.29443383887880858"/>
          <c:h val="0.15511656863686524"/>
        </c:manualLayout>
      </c:layout>
      <c:overlay val="0"/>
      <c:spPr>
        <a:solidFill>
          <a:srgbClr val="FFFFFF"/>
        </a:solidFill>
        <a:ln w="12700">
          <a:solidFill>
            <a:srgbClr val="000000"/>
          </a:solidFill>
          <a:prstDash val="solid"/>
        </a:ln>
      </c:spPr>
      <c:txPr>
        <a:bodyPr/>
        <a:lstStyle/>
        <a:p>
          <a:pPr>
            <a:defRPr sz="1100" b="1"/>
          </a:pPr>
          <a:endParaRPr lang="en-US"/>
        </a:p>
      </c:txPr>
    </c:legend>
    <c:plotVisOnly val="1"/>
    <c:dispBlanksAs val="zero"/>
    <c:showDLblsOverMax val="0"/>
  </c:chart>
  <c:spPr>
    <a:solidFill>
      <a:srgbClr val="FFFFFF"/>
    </a:solidFill>
    <a:ln w="12700">
      <a:noFill/>
      <a:prstDash val="solid"/>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DWP Residential Power Demand Billing Frequency</a:t>
            </a:r>
          </a:p>
          <a:p>
            <a:pPr>
              <a:defRPr/>
            </a:pPr>
            <a:r>
              <a:rPr lang="en-US"/>
              <a:t>FY 2013-14 </a:t>
            </a:r>
          </a:p>
        </c:rich>
      </c:tx>
      <c:overlay val="0"/>
    </c:title>
    <c:autoTitleDeleted val="0"/>
    <c:plotArea>
      <c:layout>
        <c:manualLayout>
          <c:layoutTarget val="inner"/>
          <c:xMode val="edge"/>
          <c:yMode val="edge"/>
          <c:x val="0.11626509383685731"/>
          <c:y val="0.12722160071879776"/>
          <c:w val="0.81908929881128667"/>
          <c:h val="0.77742289629050609"/>
        </c:manualLayout>
      </c:layout>
      <c:scatterChart>
        <c:scatterStyle val="smoothMarker"/>
        <c:varyColors val="0"/>
        <c:ser>
          <c:idx val="1"/>
          <c:order val="0"/>
          <c:tx>
            <c:v>raw data</c:v>
          </c:tx>
          <c:xVal>
            <c:numRef>
              <c:f>'RES Bill Freq Tbl'!$B$6:$B$16</c:f>
              <c:numCache>
                <c:formatCode>General</c:formatCode>
                <c:ptCount val="11"/>
                <c:pt idx="0">
                  <c:v>0</c:v>
                </c:pt>
                <c:pt idx="1">
                  <c:v>100</c:v>
                </c:pt>
                <c:pt idx="2">
                  <c:v>200</c:v>
                </c:pt>
                <c:pt idx="3">
                  <c:v>300</c:v>
                </c:pt>
                <c:pt idx="4">
                  <c:v>400</c:v>
                </c:pt>
                <c:pt idx="5">
                  <c:v>500</c:v>
                </c:pt>
                <c:pt idx="6">
                  <c:v>600</c:v>
                </c:pt>
                <c:pt idx="7">
                  <c:v>700</c:v>
                </c:pt>
                <c:pt idx="8">
                  <c:v>800</c:v>
                </c:pt>
                <c:pt idx="9">
                  <c:v>900</c:v>
                </c:pt>
                <c:pt idx="10">
                  <c:v>1000</c:v>
                </c:pt>
              </c:numCache>
            </c:numRef>
          </c:xVal>
          <c:yVal>
            <c:numRef>
              <c:f>'RES Bill Freq Tbl'!$D$6:$D$16</c:f>
              <c:numCache>
                <c:formatCode>_(* #,##0_);_(* \(#,##0\);_(* "-"??_);_(@_)</c:formatCode>
                <c:ptCount val="11"/>
                <c:pt idx="0">
                  <c:v>3780</c:v>
                </c:pt>
                <c:pt idx="1">
                  <c:v>33209.5</c:v>
                </c:pt>
                <c:pt idx="2">
                  <c:v>117133.5</c:v>
                </c:pt>
                <c:pt idx="3">
                  <c:v>133371</c:v>
                </c:pt>
                <c:pt idx="4">
                  <c:v>103325</c:v>
                </c:pt>
                <c:pt idx="5">
                  <c:v>72753.5</c:v>
                </c:pt>
                <c:pt idx="6">
                  <c:v>51043.5</c:v>
                </c:pt>
                <c:pt idx="7">
                  <c:v>35598.5</c:v>
                </c:pt>
                <c:pt idx="8">
                  <c:v>25475</c:v>
                </c:pt>
                <c:pt idx="9">
                  <c:v>18493.5</c:v>
                </c:pt>
                <c:pt idx="10">
                  <c:v>13527</c:v>
                </c:pt>
              </c:numCache>
            </c:numRef>
          </c:yVal>
          <c:smooth val="1"/>
          <c:extLst>
            <c:ext xmlns:c16="http://schemas.microsoft.com/office/drawing/2014/chart" uri="{C3380CC4-5D6E-409C-BE32-E72D297353CC}">
              <c16:uniqueId val="{00000000-9764-4B40-900B-BC8FDA64C675}"/>
            </c:ext>
          </c:extLst>
        </c:ser>
        <c:ser>
          <c:idx val="0"/>
          <c:order val="1"/>
          <c:tx>
            <c:v>Detailed Data</c:v>
          </c:tx>
          <c:xVal>
            <c:numRef>
              <c:f>'RES Bill Freq Tbl'!$K$6:$K$51</c:f>
              <c:numCache>
                <c:formatCode>General</c:formatCode>
                <c:ptCount val="46"/>
                <c:pt idx="0">
                  <c:v>0</c:v>
                </c:pt>
                <c:pt idx="1">
                  <c:v>50</c:v>
                </c:pt>
                <c:pt idx="2">
                  <c:v>120</c:v>
                </c:pt>
                <c:pt idx="3">
                  <c:v>180</c:v>
                </c:pt>
                <c:pt idx="4">
                  <c:v>230</c:v>
                </c:pt>
                <c:pt idx="5">
                  <c:v>280</c:v>
                </c:pt>
                <c:pt idx="6">
                  <c:v>330</c:v>
                </c:pt>
                <c:pt idx="7">
                  <c:v>370</c:v>
                </c:pt>
                <c:pt idx="8">
                  <c:v>420</c:v>
                </c:pt>
                <c:pt idx="9">
                  <c:v>460</c:v>
                </c:pt>
                <c:pt idx="10">
                  <c:v>500</c:v>
                </c:pt>
                <c:pt idx="11">
                  <c:v>550</c:v>
                </c:pt>
                <c:pt idx="12">
                  <c:v>580</c:v>
                </c:pt>
                <c:pt idx="13">
                  <c:v>630</c:v>
                </c:pt>
                <c:pt idx="14">
                  <c:v>670</c:v>
                </c:pt>
                <c:pt idx="15">
                  <c:v>720</c:v>
                </c:pt>
                <c:pt idx="16">
                  <c:v>780</c:v>
                </c:pt>
                <c:pt idx="17">
                  <c:v>830</c:v>
                </c:pt>
                <c:pt idx="18">
                  <c:v>880</c:v>
                </c:pt>
                <c:pt idx="19">
                  <c:v>920</c:v>
                </c:pt>
                <c:pt idx="20">
                  <c:v>950</c:v>
                </c:pt>
                <c:pt idx="21">
                  <c:v>1100</c:v>
                </c:pt>
                <c:pt idx="22">
                  <c:v>1200</c:v>
                </c:pt>
                <c:pt idx="23">
                  <c:v>1300</c:v>
                </c:pt>
                <c:pt idx="24">
                  <c:v>1400</c:v>
                </c:pt>
                <c:pt idx="25">
                  <c:v>1500</c:v>
                </c:pt>
                <c:pt idx="26">
                  <c:v>1600</c:v>
                </c:pt>
                <c:pt idx="27">
                  <c:v>1700</c:v>
                </c:pt>
                <c:pt idx="28">
                  <c:v>1800</c:v>
                </c:pt>
                <c:pt idx="29">
                  <c:v>1900</c:v>
                </c:pt>
                <c:pt idx="30">
                  <c:v>2000</c:v>
                </c:pt>
                <c:pt idx="31">
                  <c:v>2100</c:v>
                </c:pt>
                <c:pt idx="32">
                  <c:v>2200</c:v>
                </c:pt>
                <c:pt idx="33">
                  <c:v>2300</c:v>
                </c:pt>
                <c:pt idx="34">
                  <c:v>2400</c:v>
                </c:pt>
                <c:pt idx="35">
                  <c:v>2500</c:v>
                </c:pt>
                <c:pt idx="36">
                  <c:v>2600</c:v>
                </c:pt>
                <c:pt idx="37">
                  <c:v>2700</c:v>
                </c:pt>
                <c:pt idx="38">
                  <c:v>2800</c:v>
                </c:pt>
                <c:pt idx="39">
                  <c:v>2900</c:v>
                </c:pt>
                <c:pt idx="40">
                  <c:v>3000</c:v>
                </c:pt>
                <c:pt idx="41">
                  <c:v>3100</c:v>
                </c:pt>
                <c:pt idx="42">
                  <c:v>3200</c:v>
                </c:pt>
                <c:pt idx="43">
                  <c:v>3300</c:v>
                </c:pt>
                <c:pt idx="44">
                  <c:v>3400</c:v>
                </c:pt>
                <c:pt idx="45">
                  <c:v>3500</c:v>
                </c:pt>
              </c:numCache>
            </c:numRef>
          </c:xVal>
          <c:yVal>
            <c:numRef>
              <c:f>'RES Bill Freq Tbl'!$L$6:$L$51</c:f>
              <c:numCache>
                <c:formatCode>_(* #,##0_);_(* \(#,##0\);_(* "-"??_);_(@_)</c:formatCode>
                <c:ptCount val="46"/>
                <c:pt idx="0">
                  <c:v>3780</c:v>
                </c:pt>
                <c:pt idx="1">
                  <c:v>18004.608294930902</c:v>
                </c:pt>
                <c:pt idx="2">
                  <c:v>42010.752688172099</c:v>
                </c:pt>
                <c:pt idx="3">
                  <c:v>105057.64340626844</c:v>
                </c:pt>
                <c:pt idx="4">
                  <c:v>125838.27616794793</c:v>
                </c:pt>
                <c:pt idx="5">
                  <c:v>129236.49900000001</c:v>
                </c:pt>
                <c:pt idx="6">
                  <c:v>124168.401</c:v>
                </c:pt>
                <c:pt idx="7">
                  <c:v>111900.97499999998</c:v>
                </c:pt>
                <c:pt idx="8">
                  <c:v>91328.107499999838</c:v>
                </c:pt>
                <c:pt idx="9">
                  <c:v>74863.351500000004</c:v>
                </c:pt>
                <c:pt idx="10">
                  <c:v>61583.665499999996</c:v>
                </c:pt>
                <c:pt idx="11">
                  <c:v>51143.5</c:v>
                </c:pt>
                <c:pt idx="12">
                  <c:v>45560.9755</c:v>
                </c:pt>
                <c:pt idx="13">
                  <c:v>38991.441510357981</c:v>
                </c:pt>
                <c:pt idx="14">
                  <c:v>32373.603311004772</c:v>
                </c:pt>
                <c:pt idx="15">
                  <c:v>28022.500000000004</c:v>
                </c:pt>
                <c:pt idx="16">
                  <c:v>22927.5</c:v>
                </c:pt>
                <c:pt idx="17">
                  <c:v>20342.850000000002</c:v>
                </c:pt>
                <c:pt idx="18">
                  <c:v>18308.565000000002</c:v>
                </c:pt>
                <c:pt idx="19">
                  <c:v>16367.670000000002</c:v>
                </c:pt>
                <c:pt idx="20">
                  <c:v>14609.160000000002</c:v>
                </c:pt>
                <c:pt idx="21">
                  <c:v>14352.8</c:v>
                </c:pt>
                <c:pt idx="22">
                  <c:v>13905</c:v>
                </c:pt>
                <c:pt idx="23">
                  <c:v>11783</c:v>
                </c:pt>
                <c:pt idx="24">
                  <c:v>9113</c:v>
                </c:pt>
                <c:pt idx="25">
                  <c:v>7213</c:v>
                </c:pt>
                <c:pt idx="26">
                  <c:v>5576</c:v>
                </c:pt>
                <c:pt idx="27">
                  <c:v>4337</c:v>
                </c:pt>
                <c:pt idx="28">
                  <c:v>4041.4000000000005</c:v>
                </c:pt>
                <c:pt idx="29">
                  <c:v>3312.1000000000004</c:v>
                </c:pt>
                <c:pt idx="30">
                  <c:v>2582.8000000000002</c:v>
                </c:pt>
                <c:pt idx="31">
                  <c:v>2206.6000000000004</c:v>
                </c:pt>
                <c:pt idx="32">
                  <c:v>1912.9</c:v>
                </c:pt>
                <c:pt idx="33">
                  <c:v>1526.8000000000002</c:v>
                </c:pt>
                <c:pt idx="34">
                  <c:v>1225</c:v>
                </c:pt>
                <c:pt idx="35">
                  <c:v>1012</c:v>
                </c:pt>
                <c:pt idx="36">
                  <c:v>851</c:v>
                </c:pt>
                <c:pt idx="37">
                  <c:v>797</c:v>
                </c:pt>
                <c:pt idx="38">
                  <c:v>631</c:v>
                </c:pt>
                <c:pt idx="39">
                  <c:v>560</c:v>
                </c:pt>
                <c:pt idx="40">
                  <c:v>508</c:v>
                </c:pt>
                <c:pt idx="41">
                  <c:v>458</c:v>
                </c:pt>
                <c:pt idx="42">
                  <c:v>377</c:v>
                </c:pt>
                <c:pt idx="43">
                  <c:v>386</c:v>
                </c:pt>
                <c:pt idx="44">
                  <c:v>326</c:v>
                </c:pt>
                <c:pt idx="45">
                  <c:v>3887</c:v>
                </c:pt>
              </c:numCache>
            </c:numRef>
          </c:yVal>
          <c:smooth val="1"/>
          <c:extLst>
            <c:ext xmlns:c16="http://schemas.microsoft.com/office/drawing/2014/chart" uri="{C3380CC4-5D6E-409C-BE32-E72D297353CC}">
              <c16:uniqueId val="{00000001-9764-4B40-900B-BC8FDA64C675}"/>
            </c:ext>
          </c:extLst>
        </c:ser>
        <c:dLbls>
          <c:showLegendKey val="0"/>
          <c:showVal val="0"/>
          <c:showCatName val="0"/>
          <c:showSerName val="0"/>
          <c:showPercent val="0"/>
          <c:showBubbleSize val="0"/>
        </c:dLbls>
        <c:axId val="216894464"/>
        <c:axId val="216900736"/>
      </c:scatterChart>
      <c:valAx>
        <c:axId val="216894464"/>
        <c:scaling>
          <c:orientation val="minMax"/>
          <c:max val="1000"/>
        </c:scaling>
        <c:delete val="0"/>
        <c:axPos val="b"/>
        <c:title>
          <c:tx>
            <c:rich>
              <a:bodyPr/>
              <a:lstStyle/>
              <a:p>
                <a:pPr>
                  <a:defRPr/>
                </a:pPr>
                <a:r>
                  <a:rPr lang="en-US"/>
                  <a:t>Billed</a:t>
                </a:r>
                <a:r>
                  <a:rPr lang="en-US" baseline="0"/>
                  <a:t> Demand (kWh/month)</a:t>
                </a:r>
                <a:endParaRPr lang="en-US"/>
              </a:p>
            </c:rich>
          </c:tx>
          <c:overlay val="0"/>
        </c:title>
        <c:numFmt formatCode="General" sourceLinked="1"/>
        <c:majorTickMark val="none"/>
        <c:minorTickMark val="none"/>
        <c:tickLblPos val="nextTo"/>
        <c:txPr>
          <a:bodyPr/>
          <a:lstStyle/>
          <a:p>
            <a:pPr>
              <a:defRPr b="1"/>
            </a:pPr>
            <a:endParaRPr lang="en-US"/>
          </a:p>
        </c:txPr>
        <c:crossAx val="216900736"/>
        <c:crosses val="autoZero"/>
        <c:crossBetween val="midCat"/>
      </c:valAx>
      <c:valAx>
        <c:axId val="216900736"/>
        <c:scaling>
          <c:orientation val="minMax"/>
        </c:scaling>
        <c:delete val="0"/>
        <c:axPos val="l"/>
        <c:majorGridlines/>
        <c:title>
          <c:tx>
            <c:rich>
              <a:bodyPr/>
              <a:lstStyle/>
              <a:p>
                <a:pPr>
                  <a:defRPr/>
                </a:pPr>
                <a:r>
                  <a:rPr lang="en-US" sz="1400"/>
                  <a:t>Number</a:t>
                </a:r>
                <a:r>
                  <a:rPr lang="en-US" sz="1400" baseline="0"/>
                  <a:t> of Bills</a:t>
                </a:r>
                <a:endParaRPr lang="en-US" sz="1400"/>
              </a:p>
            </c:rich>
          </c:tx>
          <c:overlay val="0"/>
        </c:title>
        <c:numFmt formatCode="_(* #,##0_);_(* \(#,##0\);_(* &quot;-&quot;??_);_(@_)" sourceLinked="1"/>
        <c:majorTickMark val="none"/>
        <c:minorTickMark val="none"/>
        <c:tickLblPos val="nextTo"/>
        <c:txPr>
          <a:bodyPr/>
          <a:lstStyle/>
          <a:p>
            <a:pPr>
              <a:defRPr b="1"/>
            </a:pPr>
            <a:endParaRPr lang="en-US"/>
          </a:p>
        </c:txPr>
        <c:crossAx val="216894464"/>
        <c:crosses val="autoZero"/>
        <c:crossBetween val="midCat"/>
      </c:valAx>
    </c:plotArea>
    <c:legend>
      <c:legendPos val="r"/>
      <c:layout>
        <c:manualLayout>
          <c:xMode val="edge"/>
          <c:yMode val="edge"/>
          <c:x val="0.67632129684230002"/>
          <c:y val="0.33513544897796865"/>
          <c:w val="0.12544081769514492"/>
          <c:h val="7.3062276306370799E-2"/>
        </c:manualLayout>
      </c:layout>
      <c:overlay val="0"/>
    </c:legend>
    <c:plotVisOnly val="1"/>
    <c:dispBlanksAs val="gap"/>
    <c:showDLblsOverMax val="0"/>
  </c:chart>
  <c:spPr>
    <a:ln>
      <a:noFill/>
    </a:ln>
  </c:spPr>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035363226655489E-2"/>
          <c:y val="2.1057429366393925E-2"/>
          <c:w val="0.92996463677334451"/>
          <c:h val="0.882239564735668"/>
        </c:manualLayout>
      </c:layout>
      <c:lineChart>
        <c:grouping val="standard"/>
        <c:varyColors val="0"/>
        <c:ser>
          <c:idx val="1"/>
          <c:order val="0"/>
          <c:tx>
            <c:strRef>
              <c:f>'Monthly NEL and Demand'!$C$1</c:f>
              <c:strCache>
                <c:ptCount val="1"/>
                <c:pt idx="0">
                  <c:v>Normalized NEL (82%, MWh)</c:v>
                </c:pt>
              </c:strCache>
            </c:strRef>
          </c:tx>
          <c:cat>
            <c:numRef>
              <c:f>'Monthly NEL and Demand'!$B$2:$B$129</c:f>
              <c:numCache>
                <c:formatCode>m/d/yyyy</c:formatCode>
                <c:ptCount val="128"/>
                <c:pt idx="0">
                  <c:v>37652</c:v>
                </c:pt>
                <c:pt idx="1">
                  <c:v>37680</c:v>
                </c:pt>
                <c:pt idx="2">
                  <c:v>37711</c:v>
                </c:pt>
                <c:pt idx="3">
                  <c:v>37741</c:v>
                </c:pt>
                <c:pt idx="4">
                  <c:v>37772</c:v>
                </c:pt>
                <c:pt idx="5">
                  <c:v>37802</c:v>
                </c:pt>
                <c:pt idx="6">
                  <c:v>37833</c:v>
                </c:pt>
                <c:pt idx="7">
                  <c:v>37864</c:v>
                </c:pt>
                <c:pt idx="8">
                  <c:v>37894</c:v>
                </c:pt>
                <c:pt idx="9">
                  <c:v>37925</c:v>
                </c:pt>
                <c:pt idx="10">
                  <c:v>37955</c:v>
                </c:pt>
                <c:pt idx="11">
                  <c:v>37986</c:v>
                </c:pt>
                <c:pt idx="12">
                  <c:v>38017</c:v>
                </c:pt>
                <c:pt idx="13">
                  <c:v>38046</c:v>
                </c:pt>
                <c:pt idx="14">
                  <c:v>38077</c:v>
                </c:pt>
                <c:pt idx="15">
                  <c:v>38107</c:v>
                </c:pt>
                <c:pt idx="16">
                  <c:v>38138</c:v>
                </c:pt>
                <c:pt idx="17">
                  <c:v>38168</c:v>
                </c:pt>
                <c:pt idx="18">
                  <c:v>38199</c:v>
                </c:pt>
                <c:pt idx="19">
                  <c:v>38230</c:v>
                </c:pt>
                <c:pt idx="20">
                  <c:v>38260</c:v>
                </c:pt>
                <c:pt idx="21">
                  <c:v>38291</c:v>
                </c:pt>
                <c:pt idx="22">
                  <c:v>38321</c:v>
                </c:pt>
                <c:pt idx="23">
                  <c:v>38352</c:v>
                </c:pt>
                <c:pt idx="24">
                  <c:v>38383</c:v>
                </c:pt>
                <c:pt idx="25">
                  <c:v>38411</c:v>
                </c:pt>
                <c:pt idx="26">
                  <c:v>38442</c:v>
                </c:pt>
                <c:pt idx="27">
                  <c:v>38472</c:v>
                </c:pt>
                <c:pt idx="28">
                  <c:v>38503</c:v>
                </c:pt>
                <c:pt idx="29">
                  <c:v>38533</c:v>
                </c:pt>
                <c:pt idx="30">
                  <c:v>38564</c:v>
                </c:pt>
                <c:pt idx="31">
                  <c:v>38595</c:v>
                </c:pt>
                <c:pt idx="32">
                  <c:v>38625</c:v>
                </c:pt>
                <c:pt idx="33">
                  <c:v>38656</c:v>
                </c:pt>
                <c:pt idx="34">
                  <c:v>38686</c:v>
                </c:pt>
                <c:pt idx="35">
                  <c:v>38717</c:v>
                </c:pt>
                <c:pt idx="36">
                  <c:v>38748</c:v>
                </c:pt>
                <c:pt idx="37">
                  <c:v>38776</c:v>
                </c:pt>
                <c:pt idx="38">
                  <c:v>38807</c:v>
                </c:pt>
                <c:pt idx="39">
                  <c:v>38837</c:v>
                </c:pt>
                <c:pt idx="40">
                  <c:v>38868</c:v>
                </c:pt>
                <c:pt idx="41">
                  <c:v>38898</c:v>
                </c:pt>
                <c:pt idx="42">
                  <c:v>38929</c:v>
                </c:pt>
                <c:pt idx="43">
                  <c:v>38960</c:v>
                </c:pt>
                <c:pt idx="44">
                  <c:v>38990</c:v>
                </c:pt>
                <c:pt idx="45">
                  <c:v>39021</c:v>
                </c:pt>
                <c:pt idx="46">
                  <c:v>39051</c:v>
                </c:pt>
                <c:pt idx="47">
                  <c:v>39082</c:v>
                </c:pt>
                <c:pt idx="48">
                  <c:v>39113</c:v>
                </c:pt>
                <c:pt idx="49">
                  <c:v>39141</c:v>
                </c:pt>
                <c:pt idx="50">
                  <c:v>39172</c:v>
                </c:pt>
                <c:pt idx="51">
                  <c:v>39202</c:v>
                </c:pt>
                <c:pt idx="52">
                  <c:v>39233</c:v>
                </c:pt>
                <c:pt idx="53">
                  <c:v>39263</c:v>
                </c:pt>
                <c:pt idx="54">
                  <c:v>39294</c:v>
                </c:pt>
                <c:pt idx="55">
                  <c:v>39325</c:v>
                </c:pt>
                <c:pt idx="56">
                  <c:v>39355</c:v>
                </c:pt>
                <c:pt idx="57">
                  <c:v>39386</c:v>
                </c:pt>
                <c:pt idx="58">
                  <c:v>39416</c:v>
                </c:pt>
                <c:pt idx="59">
                  <c:v>39447</c:v>
                </c:pt>
                <c:pt idx="60">
                  <c:v>39478</c:v>
                </c:pt>
                <c:pt idx="61">
                  <c:v>39507</c:v>
                </c:pt>
                <c:pt idx="62">
                  <c:v>39538</c:v>
                </c:pt>
                <c:pt idx="63">
                  <c:v>39568</c:v>
                </c:pt>
                <c:pt idx="64">
                  <c:v>39599</c:v>
                </c:pt>
                <c:pt idx="65">
                  <c:v>39629</c:v>
                </c:pt>
                <c:pt idx="66">
                  <c:v>39660</c:v>
                </c:pt>
                <c:pt idx="67">
                  <c:v>39691</c:v>
                </c:pt>
                <c:pt idx="68">
                  <c:v>39721</c:v>
                </c:pt>
                <c:pt idx="69">
                  <c:v>39752</c:v>
                </c:pt>
                <c:pt idx="70">
                  <c:v>39782</c:v>
                </c:pt>
                <c:pt idx="71">
                  <c:v>39813</c:v>
                </c:pt>
                <c:pt idx="72">
                  <c:v>39844</c:v>
                </c:pt>
                <c:pt idx="73">
                  <c:v>39872</c:v>
                </c:pt>
                <c:pt idx="74">
                  <c:v>39903</c:v>
                </c:pt>
                <c:pt idx="75">
                  <c:v>39933</c:v>
                </c:pt>
                <c:pt idx="76">
                  <c:v>39964</c:v>
                </c:pt>
                <c:pt idx="77">
                  <c:v>39994</c:v>
                </c:pt>
                <c:pt idx="78">
                  <c:v>40025</c:v>
                </c:pt>
                <c:pt idx="79">
                  <c:v>40056</c:v>
                </c:pt>
                <c:pt idx="80">
                  <c:v>40086</c:v>
                </c:pt>
                <c:pt idx="81">
                  <c:v>40117</c:v>
                </c:pt>
                <c:pt idx="82">
                  <c:v>40147</c:v>
                </c:pt>
                <c:pt idx="83">
                  <c:v>40178</c:v>
                </c:pt>
                <c:pt idx="84">
                  <c:v>40209</c:v>
                </c:pt>
                <c:pt idx="85">
                  <c:v>40237</c:v>
                </c:pt>
                <c:pt idx="86">
                  <c:v>40268</c:v>
                </c:pt>
                <c:pt idx="87">
                  <c:v>40298</c:v>
                </c:pt>
                <c:pt idx="88">
                  <c:v>40329</c:v>
                </c:pt>
                <c:pt idx="89">
                  <c:v>40359</c:v>
                </c:pt>
                <c:pt idx="90">
                  <c:v>40390</c:v>
                </c:pt>
                <c:pt idx="91">
                  <c:v>40421</c:v>
                </c:pt>
                <c:pt idx="92">
                  <c:v>40451</c:v>
                </c:pt>
                <c:pt idx="93">
                  <c:v>40482</c:v>
                </c:pt>
                <c:pt idx="94">
                  <c:v>40512</c:v>
                </c:pt>
                <c:pt idx="95">
                  <c:v>40543</c:v>
                </c:pt>
                <c:pt idx="96">
                  <c:v>40574</c:v>
                </c:pt>
                <c:pt idx="97">
                  <c:v>40602</c:v>
                </c:pt>
                <c:pt idx="98">
                  <c:v>40633</c:v>
                </c:pt>
                <c:pt idx="99">
                  <c:v>40663</c:v>
                </c:pt>
                <c:pt idx="100">
                  <c:v>40694</c:v>
                </c:pt>
                <c:pt idx="101">
                  <c:v>40724</c:v>
                </c:pt>
                <c:pt idx="102">
                  <c:v>40755</c:v>
                </c:pt>
                <c:pt idx="103">
                  <c:v>40786</c:v>
                </c:pt>
                <c:pt idx="104">
                  <c:v>40816</c:v>
                </c:pt>
                <c:pt idx="105">
                  <c:v>40847</c:v>
                </c:pt>
                <c:pt idx="106">
                  <c:v>40877</c:v>
                </c:pt>
                <c:pt idx="107">
                  <c:v>40908</c:v>
                </c:pt>
                <c:pt idx="108">
                  <c:v>40939</c:v>
                </c:pt>
                <c:pt idx="109">
                  <c:v>40968</c:v>
                </c:pt>
                <c:pt idx="110">
                  <c:v>40999</c:v>
                </c:pt>
                <c:pt idx="111">
                  <c:v>41029</c:v>
                </c:pt>
                <c:pt idx="112">
                  <c:v>41060</c:v>
                </c:pt>
                <c:pt idx="113">
                  <c:v>41090</c:v>
                </c:pt>
                <c:pt idx="114">
                  <c:v>41121</c:v>
                </c:pt>
                <c:pt idx="115">
                  <c:v>41152</c:v>
                </c:pt>
                <c:pt idx="116">
                  <c:v>41182</c:v>
                </c:pt>
                <c:pt idx="117">
                  <c:v>41213</c:v>
                </c:pt>
                <c:pt idx="118">
                  <c:v>41243</c:v>
                </c:pt>
                <c:pt idx="119">
                  <c:v>41274</c:v>
                </c:pt>
                <c:pt idx="120">
                  <c:v>41305</c:v>
                </c:pt>
                <c:pt idx="121">
                  <c:v>41333</c:v>
                </c:pt>
                <c:pt idx="122">
                  <c:v>41364</c:v>
                </c:pt>
                <c:pt idx="123">
                  <c:v>41394</c:v>
                </c:pt>
                <c:pt idx="124">
                  <c:v>41425</c:v>
                </c:pt>
                <c:pt idx="125">
                  <c:v>41455</c:v>
                </c:pt>
                <c:pt idx="126">
                  <c:v>41486</c:v>
                </c:pt>
                <c:pt idx="127">
                  <c:v>41517</c:v>
                </c:pt>
              </c:numCache>
            </c:numRef>
          </c:cat>
          <c:val>
            <c:numRef>
              <c:f>'Monthly NEL and Demand'!$C$2:$C$139</c:f>
              <c:numCache>
                <c:formatCode>#,##0</c:formatCode>
                <c:ptCount val="138"/>
                <c:pt idx="0">
                  <c:v>1709635.0765118005</c:v>
                </c:pt>
                <c:pt idx="1">
                  <c:v>1529889.3119452936</c:v>
                </c:pt>
                <c:pt idx="2">
                  <c:v>1693972.0016690025</c:v>
                </c:pt>
                <c:pt idx="3">
                  <c:v>1599026.8587910882</c:v>
                </c:pt>
                <c:pt idx="4">
                  <c:v>1727458.8026208957</c:v>
                </c:pt>
                <c:pt idx="5">
                  <c:v>1737828.9405964082</c:v>
                </c:pt>
                <c:pt idx="6">
                  <c:v>2124807.0169551317</c:v>
                </c:pt>
                <c:pt idx="7">
                  <c:v>2157446.5198304169</c:v>
                </c:pt>
                <c:pt idx="8">
                  <c:v>1936340.4225253046</c:v>
                </c:pt>
                <c:pt idx="9">
                  <c:v>1866095.3772217473</c:v>
                </c:pt>
                <c:pt idx="10">
                  <c:v>1633800.6635269839</c:v>
                </c:pt>
                <c:pt idx="11">
                  <c:v>1761299.6737117022</c:v>
                </c:pt>
                <c:pt idx="12">
                  <c:v>1745047.022682478</c:v>
                </c:pt>
                <c:pt idx="13">
                  <c:v>1620788.59415612</c:v>
                </c:pt>
                <c:pt idx="14">
                  <c:v>1759106.126859243</c:v>
                </c:pt>
                <c:pt idx="15">
                  <c:v>1703988.1271449265</c:v>
                </c:pt>
                <c:pt idx="16">
                  <c:v>1855560.0202383909</c:v>
                </c:pt>
                <c:pt idx="17">
                  <c:v>1829203.1543763564</c:v>
                </c:pt>
                <c:pt idx="18">
                  <c:v>2026020.1718990647</c:v>
                </c:pt>
                <c:pt idx="19">
                  <c:v>2012171.2042326499</c:v>
                </c:pt>
                <c:pt idx="20">
                  <c:v>2009547.82446574</c:v>
                </c:pt>
                <c:pt idx="21">
                  <c:v>1790739.1647791951</c:v>
                </c:pt>
                <c:pt idx="22">
                  <c:v>1688615.9662092866</c:v>
                </c:pt>
                <c:pt idx="23">
                  <c:v>1800687.6216876409</c:v>
                </c:pt>
                <c:pt idx="24">
                  <c:v>1783493.284070126</c:v>
                </c:pt>
                <c:pt idx="25">
                  <c:v>1574768.113761981</c:v>
                </c:pt>
                <c:pt idx="26">
                  <c:v>1730057.1751549717</c:v>
                </c:pt>
                <c:pt idx="27">
                  <c:v>1663559.7399486979</c:v>
                </c:pt>
                <c:pt idx="28">
                  <c:v>1819270.0212941552</c:v>
                </c:pt>
                <c:pt idx="29">
                  <c:v>1788604.7311715565</c:v>
                </c:pt>
                <c:pt idx="30">
                  <c:v>2126154.0726815322</c:v>
                </c:pt>
                <c:pt idx="31">
                  <c:v>2118004.6955540385</c:v>
                </c:pt>
                <c:pt idx="32">
                  <c:v>1837478.893372495</c:v>
                </c:pt>
                <c:pt idx="33">
                  <c:v>1828698.1186112382</c:v>
                </c:pt>
                <c:pt idx="34">
                  <c:v>1709072.9531124244</c:v>
                </c:pt>
                <c:pt idx="35">
                  <c:v>1773234.6205490464</c:v>
                </c:pt>
                <c:pt idx="36">
                  <c:v>1762789.8396477376</c:v>
                </c:pt>
                <c:pt idx="37">
                  <c:v>1587024.9103555968</c:v>
                </c:pt>
                <c:pt idx="38">
                  <c:v>1764801.3038727129</c:v>
                </c:pt>
                <c:pt idx="39">
                  <c:v>1659477.945279605</c:v>
                </c:pt>
                <c:pt idx="40">
                  <c:v>1842639.5479890453</c:v>
                </c:pt>
                <c:pt idx="41">
                  <c:v>2081171.6682953599</c:v>
                </c:pt>
                <c:pt idx="42">
                  <c:v>2416517.7630779087</c:v>
                </c:pt>
                <c:pt idx="43">
                  <c:v>2131422.5622408534</c:v>
                </c:pt>
                <c:pt idx="44">
                  <c:v>1974284.9006525981</c:v>
                </c:pt>
                <c:pt idx="45">
                  <c:v>1800847.9413528652</c:v>
                </c:pt>
                <c:pt idx="46">
                  <c:v>1763610.77185028</c:v>
                </c:pt>
                <c:pt idx="47">
                  <c:v>1834034.3837824997</c:v>
                </c:pt>
                <c:pt idx="48">
                  <c:v>1864455.3078699231</c:v>
                </c:pt>
                <c:pt idx="49">
                  <c:v>1624001.3195521557</c:v>
                </c:pt>
                <c:pt idx="50">
                  <c:v>1811446.9239167655</c:v>
                </c:pt>
                <c:pt idx="51">
                  <c:v>1721406.5582236163</c:v>
                </c:pt>
                <c:pt idx="52">
                  <c:v>1866751.4197840178</c:v>
                </c:pt>
                <c:pt idx="53">
                  <c:v>1908548.1645543063</c:v>
                </c:pt>
                <c:pt idx="54">
                  <c:v>2193999.1153048864</c:v>
                </c:pt>
                <c:pt idx="55">
                  <c:v>2272601.9944716743</c:v>
                </c:pt>
                <c:pt idx="56">
                  <c:v>1992646.5004736492</c:v>
                </c:pt>
                <c:pt idx="57">
                  <c:v>1866879.3873195725</c:v>
                </c:pt>
                <c:pt idx="58">
                  <c:v>1745075.7600030547</c:v>
                </c:pt>
                <c:pt idx="59">
                  <c:v>1829873.4997254009</c:v>
                </c:pt>
                <c:pt idx="60">
                  <c:v>1853682.8474063352</c:v>
                </c:pt>
                <c:pt idx="61">
                  <c:v>1712119.8254680419</c:v>
                </c:pt>
                <c:pt idx="62">
                  <c:v>1765350.0549487029</c:v>
                </c:pt>
                <c:pt idx="63">
                  <c:v>1755649.018959654</c:v>
                </c:pt>
                <c:pt idx="64">
                  <c:v>1884185.0264735448</c:v>
                </c:pt>
                <c:pt idx="65">
                  <c:v>2124324.4769951184</c:v>
                </c:pt>
                <c:pt idx="66">
                  <c:v>2223825.3333059656</c:v>
                </c:pt>
                <c:pt idx="67">
                  <c:v>2225783.9505041605</c:v>
                </c:pt>
                <c:pt idx="68">
                  <c:v>2081815.6477703392</c:v>
                </c:pt>
                <c:pt idx="69">
                  <c:v>1980860.3619049191</c:v>
                </c:pt>
                <c:pt idx="70">
                  <c:v>1741457.3443355288</c:v>
                </c:pt>
                <c:pt idx="71">
                  <c:v>1844714.0696355037</c:v>
                </c:pt>
                <c:pt idx="72">
                  <c:v>1800874.1425431438</c:v>
                </c:pt>
                <c:pt idx="73">
                  <c:v>1615778.6993110441</c:v>
                </c:pt>
                <c:pt idx="74">
                  <c:v>1755075.7052970503</c:v>
                </c:pt>
                <c:pt idx="75">
                  <c:v>1703675.7549405128</c:v>
                </c:pt>
                <c:pt idx="76">
                  <c:v>1854824.871819736</c:v>
                </c:pt>
                <c:pt idx="77">
                  <c:v>1771847.8430935736</c:v>
                </c:pt>
                <c:pt idx="78">
                  <c:v>2138402.6186174918</c:v>
                </c:pt>
                <c:pt idx="79">
                  <c:v>2077271.7833357765</c:v>
                </c:pt>
                <c:pt idx="80">
                  <c:v>2093483.329292129</c:v>
                </c:pt>
                <c:pt idx="81">
                  <c:v>1791453.3160151937</c:v>
                </c:pt>
                <c:pt idx="82">
                  <c:v>1671384.9782153</c:v>
                </c:pt>
                <c:pt idx="83">
                  <c:v>1812639.1521821888</c:v>
                </c:pt>
                <c:pt idx="84">
                  <c:v>1771252.3629934369</c:v>
                </c:pt>
                <c:pt idx="85">
                  <c:v>1578731.4431499443</c:v>
                </c:pt>
                <c:pt idx="86">
                  <c:v>1718429.684711043</c:v>
                </c:pt>
                <c:pt idx="87">
                  <c:v>1634548.8960724</c:v>
                </c:pt>
                <c:pt idx="88">
                  <c:v>1710871.5553103993</c:v>
                </c:pt>
                <c:pt idx="89">
                  <c:v>1843316.2089612652</c:v>
                </c:pt>
                <c:pt idx="90">
                  <c:v>1953955.8977533947</c:v>
                </c:pt>
                <c:pt idx="91">
                  <c:v>1995968.1312570628</c:v>
                </c:pt>
                <c:pt idx="92">
                  <c:v>1902957.8417070911</c:v>
                </c:pt>
                <c:pt idx="93">
                  <c:v>1787492.4157130665</c:v>
                </c:pt>
                <c:pt idx="94">
                  <c:v>1703998.8027713245</c:v>
                </c:pt>
                <c:pt idx="95">
                  <c:v>1782709.7844920363</c:v>
                </c:pt>
                <c:pt idx="96">
                  <c:v>1805968.8660061527</c:v>
                </c:pt>
                <c:pt idx="97">
                  <c:v>1607950.2167738664</c:v>
                </c:pt>
                <c:pt idx="98">
                  <c:v>1800981.9116124029</c:v>
                </c:pt>
                <c:pt idx="99">
                  <c:v>1702852.3607153764</c:v>
                </c:pt>
                <c:pt idx="100">
                  <c:v>1776412.7541159289</c:v>
                </c:pt>
                <c:pt idx="101">
                  <c:v>1797305.7001703402</c:v>
                </c:pt>
                <c:pt idx="102">
                  <c:v>2070447.3778390421</c:v>
                </c:pt>
                <c:pt idx="103">
                  <c:v>2115867.2399989348</c:v>
                </c:pt>
                <c:pt idx="104">
                  <c:v>1921017.3620603236</c:v>
                </c:pt>
                <c:pt idx="105">
                  <c:v>1812577.8486430212</c:v>
                </c:pt>
                <c:pt idx="106">
                  <c:v>1677933.6701182816</c:v>
                </c:pt>
                <c:pt idx="107">
                  <c:v>1781976.5217027264</c:v>
                </c:pt>
                <c:pt idx="108">
                  <c:v>1724576.9763551471</c:v>
                </c:pt>
                <c:pt idx="109">
                  <c:v>1577607.4927820063</c:v>
                </c:pt>
                <c:pt idx="110">
                  <c:v>1716401.5544869711</c:v>
                </c:pt>
                <c:pt idx="111">
                  <c:v>1738078.0330562284</c:v>
                </c:pt>
                <c:pt idx="112">
                  <c:v>1864349.0291889245</c:v>
                </c:pt>
                <c:pt idx="113">
                  <c:v>1862390.3708197831</c:v>
                </c:pt>
                <c:pt idx="114">
                  <c:v>2015927.5672731348</c:v>
                </c:pt>
                <c:pt idx="115">
                  <c:v>2342768.6749958829</c:v>
                </c:pt>
                <c:pt idx="116">
                  <c:v>2141286.0587843386</c:v>
                </c:pt>
                <c:pt idx="117">
                  <c:v>1883617.6908323567</c:v>
                </c:pt>
                <c:pt idx="118">
                  <c:v>1673441.631671028</c:v>
                </c:pt>
                <c:pt idx="119">
                  <c:v>1793046.1128863778</c:v>
                </c:pt>
                <c:pt idx="120">
                  <c:v>1781178.431141238</c:v>
                </c:pt>
                <c:pt idx="121">
                  <c:v>1551929.5028891072</c:v>
                </c:pt>
                <c:pt idx="122">
                  <c:v>1688220.3545854709</c:v>
                </c:pt>
                <c:pt idx="123">
                  <c:v>1710458.6930600479</c:v>
                </c:pt>
                <c:pt idx="124">
                  <c:v>1885960.3670868115</c:v>
                </c:pt>
                <c:pt idx="125">
                  <c:v>1836902.3107367484</c:v>
                </c:pt>
                <c:pt idx="126">
                  <c:v>2086662.6456489484</c:v>
                </c:pt>
                <c:pt idx="127">
                  <c:v>2077094.9211842949</c:v>
                </c:pt>
                <c:pt idx="129">
                  <c:v>1842778.7890624993</c:v>
                </c:pt>
              </c:numCache>
            </c:numRef>
          </c:val>
          <c:smooth val="0"/>
          <c:extLst>
            <c:ext xmlns:c16="http://schemas.microsoft.com/office/drawing/2014/chart" uri="{C3380CC4-5D6E-409C-BE32-E72D297353CC}">
              <c16:uniqueId val="{00000000-3AAF-4EF0-86F2-78302DBC81D7}"/>
            </c:ext>
          </c:extLst>
        </c:ser>
        <c:ser>
          <c:idx val="2"/>
          <c:order val="1"/>
          <c:tx>
            <c:strRef>
              <c:f>'Monthly NEL and Demand'!$D$1</c:f>
              <c:strCache>
                <c:ptCount val="1"/>
                <c:pt idx="0">
                  <c:v>Total Sales (30 day shift, MWh)</c:v>
                </c:pt>
              </c:strCache>
            </c:strRef>
          </c:tx>
          <c:cat>
            <c:numRef>
              <c:f>'Monthly NEL and Demand'!$B$2:$B$129</c:f>
              <c:numCache>
                <c:formatCode>m/d/yyyy</c:formatCode>
                <c:ptCount val="128"/>
                <c:pt idx="0">
                  <c:v>37652</c:v>
                </c:pt>
                <c:pt idx="1">
                  <c:v>37680</c:v>
                </c:pt>
                <c:pt idx="2">
                  <c:v>37711</c:v>
                </c:pt>
                <c:pt idx="3">
                  <c:v>37741</c:v>
                </c:pt>
                <c:pt idx="4">
                  <c:v>37772</c:v>
                </c:pt>
                <c:pt idx="5">
                  <c:v>37802</c:v>
                </c:pt>
                <c:pt idx="6">
                  <c:v>37833</c:v>
                </c:pt>
                <c:pt idx="7">
                  <c:v>37864</c:v>
                </c:pt>
                <c:pt idx="8">
                  <c:v>37894</c:v>
                </c:pt>
                <c:pt idx="9">
                  <c:v>37925</c:v>
                </c:pt>
                <c:pt idx="10">
                  <c:v>37955</c:v>
                </c:pt>
                <c:pt idx="11">
                  <c:v>37986</c:v>
                </c:pt>
                <c:pt idx="12">
                  <c:v>38017</c:v>
                </c:pt>
                <c:pt idx="13">
                  <c:v>38046</c:v>
                </c:pt>
                <c:pt idx="14">
                  <c:v>38077</c:v>
                </c:pt>
                <c:pt idx="15">
                  <c:v>38107</c:v>
                </c:pt>
                <c:pt idx="16">
                  <c:v>38138</c:v>
                </c:pt>
                <c:pt idx="17">
                  <c:v>38168</c:v>
                </c:pt>
                <c:pt idx="18">
                  <c:v>38199</c:v>
                </c:pt>
                <c:pt idx="19">
                  <c:v>38230</c:v>
                </c:pt>
                <c:pt idx="20">
                  <c:v>38260</c:v>
                </c:pt>
                <c:pt idx="21">
                  <c:v>38291</c:v>
                </c:pt>
                <c:pt idx="22">
                  <c:v>38321</c:v>
                </c:pt>
                <c:pt idx="23">
                  <c:v>38352</c:v>
                </c:pt>
                <c:pt idx="24">
                  <c:v>38383</c:v>
                </c:pt>
                <c:pt idx="25">
                  <c:v>38411</c:v>
                </c:pt>
                <c:pt idx="26">
                  <c:v>38442</c:v>
                </c:pt>
                <c:pt idx="27">
                  <c:v>38472</c:v>
                </c:pt>
                <c:pt idx="28">
                  <c:v>38503</c:v>
                </c:pt>
                <c:pt idx="29">
                  <c:v>38533</c:v>
                </c:pt>
                <c:pt idx="30">
                  <c:v>38564</c:v>
                </c:pt>
                <c:pt idx="31">
                  <c:v>38595</c:v>
                </c:pt>
                <c:pt idx="32">
                  <c:v>38625</c:v>
                </c:pt>
                <c:pt idx="33">
                  <c:v>38656</c:v>
                </c:pt>
                <c:pt idx="34">
                  <c:v>38686</c:v>
                </c:pt>
                <c:pt idx="35">
                  <c:v>38717</c:v>
                </c:pt>
                <c:pt idx="36">
                  <c:v>38748</c:v>
                </c:pt>
                <c:pt idx="37">
                  <c:v>38776</c:v>
                </c:pt>
                <c:pt idx="38">
                  <c:v>38807</c:v>
                </c:pt>
                <c:pt idx="39">
                  <c:v>38837</c:v>
                </c:pt>
                <c:pt idx="40">
                  <c:v>38868</c:v>
                </c:pt>
                <c:pt idx="41">
                  <c:v>38898</c:v>
                </c:pt>
                <c:pt idx="42">
                  <c:v>38929</c:v>
                </c:pt>
                <c:pt idx="43">
                  <c:v>38960</c:v>
                </c:pt>
                <c:pt idx="44">
                  <c:v>38990</c:v>
                </c:pt>
                <c:pt idx="45">
                  <c:v>39021</c:v>
                </c:pt>
                <c:pt idx="46">
                  <c:v>39051</c:v>
                </c:pt>
                <c:pt idx="47">
                  <c:v>39082</c:v>
                </c:pt>
                <c:pt idx="48">
                  <c:v>39113</c:v>
                </c:pt>
                <c:pt idx="49">
                  <c:v>39141</c:v>
                </c:pt>
                <c:pt idx="50">
                  <c:v>39172</c:v>
                </c:pt>
                <c:pt idx="51">
                  <c:v>39202</c:v>
                </c:pt>
                <c:pt idx="52">
                  <c:v>39233</c:v>
                </c:pt>
                <c:pt idx="53">
                  <c:v>39263</c:v>
                </c:pt>
                <c:pt idx="54">
                  <c:v>39294</c:v>
                </c:pt>
                <c:pt idx="55">
                  <c:v>39325</c:v>
                </c:pt>
                <c:pt idx="56">
                  <c:v>39355</c:v>
                </c:pt>
                <c:pt idx="57">
                  <c:v>39386</c:v>
                </c:pt>
                <c:pt idx="58">
                  <c:v>39416</c:v>
                </c:pt>
                <c:pt idx="59">
                  <c:v>39447</c:v>
                </c:pt>
                <c:pt idx="60">
                  <c:v>39478</c:v>
                </c:pt>
                <c:pt idx="61">
                  <c:v>39507</c:v>
                </c:pt>
                <c:pt idx="62">
                  <c:v>39538</c:v>
                </c:pt>
                <c:pt idx="63">
                  <c:v>39568</c:v>
                </c:pt>
                <c:pt idx="64">
                  <c:v>39599</c:v>
                </c:pt>
                <c:pt idx="65">
                  <c:v>39629</c:v>
                </c:pt>
                <c:pt idx="66">
                  <c:v>39660</c:v>
                </c:pt>
                <c:pt idx="67">
                  <c:v>39691</c:v>
                </c:pt>
                <c:pt idx="68">
                  <c:v>39721</c:v>
                </c:pt>
                <c:pt idx="69">
                  <c:v>39752</c:v>
                </c:pt>
                <c:pt idx="70">
                  <c:v>39782</c:v>
                </c:pt>
                <c:pt idx="71">
                  <c:v>39813</c:v>
                </c:pt>
                <c:pt idx="72">
                  <c:v>39844</c:v>
                </c:pt>
                <c:pt idx="73">
                  <c:v>39872</c:v>
                </c:pt>
                <c:pt idx="74">
                  <c:v>39903</c:v>
                </c:pt>
                <c:pt idx="75">
                  <c:v>39933</c:v>
                </c:pt>
                <c:pt idx="76">
                  <c:v>39964</c:v>
                </c:pt>
                <c:pt idx="77">
                  <c:v>39994</c:v>
                </c:pt>
                <c:pt idx="78">
                  <c:v>40025</c:v>
                </c:pt>
                <c:pt idx="79">
                  <c:v>40056</c:v>
                </c:pt>
                <c:pt idx="80">
                  <c:v>40086</c:v>
                </c:pt>
                <c:pt idx="81">
                  <c:v>40117</c:v>
                </c:pt>
                <c:pt idx="82">
                  <c:v>40147</c:v>
                </c:pt>
                <c:pt idx="83">
                  <c:v>40178</c:v>
                </c:pt>
                <c:pt idx="84">
                  <c:v>40209</c:v>
                </c:pt>
                <c:pt idx="85">
                  <c:v>40237</c:v>
                </c:pt>
                <c:pt idx="86">
                  <c:v>40268</c:v>
                </c:pt>
                <c:pt idx="87">
                  <c:v>40298</c:v>
                </c:pt>
                <c:pt idx="88">
                  <c:v>40329</c:v>
                </c:pt>
                <c:pt idx="89">
                  <c:v>40359</c:v>
                </c:pt>
                <c:pt idx="90">
                  <c:v>40390</c:v>
                </c:pt>
                <c:pt idx="91">
                  <c:v>40421</c:v>
                </c:pt>
                <c:pt idx="92">
                  <c:v>40451</c:v>
                </c:pt>
                <c:pt idx="93">
                  <c:v>40482</c:v>
                </c:pt>
                <c:pt idx="94">
                  <c:v>40512</c:v>
                </c:pt>
                <c:pt idx="95">
                  <c:v>40543</c:v>
                </c:pt>
                <c:pt idx="96">
                  <c:v>40574</c:v>
                </c:pt>
                <c:pt idx="97">
                  <c:v>40602</c:v>
                </c:pt>
                <c:pt idx="98">
                  <c:v>40633</c:v>
                </c:pt>
                <c:pt idx="99">
                  <c:v>40663</c:v>
                </c:pt>
                <c:pt idx="100">
                  <c:v>40694</c:v>
                </c:pt>
                <c:pt idx="101">
                  <c:v>40724</c:v>
                </c:pt>
                <c:pt idx="102">
                  <c:v>40755</c:v>
                </c:pt>
                <c:pt idx="103">
                  <c:v>40786</c:v>
                </c:pt>
                <c:pt idx="104">
                  <c:v>40816</c:v>
                </c:pt>
                <c:pt idx="105">
                  <c:v>40847</c:v>
                </c:pt>
                <c:pt idx="106">
                  <c:v>40877</c:v>
                </c:pt>
                <c:pt idx="107">
                  <c:v>40908</c:v>
                </c:pt>
                <c:pt idx="108">
                  <c:v>40939</c:v>
                </c:pt>
                <c:pt idx="109">
                  <c:v>40968</c:v>
                </c:pt>
                <c:pt idx="110">
                  <c:v>40999</c:v>
                </c:pt>
                <c:pt idx="111">
                  <c:v>41029</c:v>
                </c:pt>
                <c:pt idx="112">
                  <c:v>41060</c:v>
                </c:pt>
                <c:pt idx="113">
                  <c:v>41090</c:v>
                </c:pt>
                <c:pt idx="114">
                  <c:v>41121</c:v>
                </c:pt>
                <c:pt idx="115">
                  <c:v>41152</c:v>
                </c:pt>
                <c:pt idx="116">
                  <c:v>41182</c:v>
                </c:pt>
                <c:pt idx="117">
                  <c:v>41213</c:v>
                </c:pt>
                <c:pt idx="118">
                  <c:v>41243</c:v>
                </c:pt>
                <c:pt idx="119">
                  <c:v>41274</c:v>
                </c:pt>
                <c:pt idx="120">
                  <c:v>41305</c:v>
                </c:pt>
                <c:pt idx="121">
                  <c:v>41333</c:v>
                </c:pt>
                <c:pt idx="122">
                  <c:v>41364</c:v>
                </c:pt>
                <c:pt idx="123">
                  <c:v>41394</c:v>
                </c:pt>
                <c:pt idx="124">
                  <c:v>41425</c:v>
                </c:pt>
                <c:pt idx="125">
                  <c:v>41455</c:v>
                </c:pt>
                <c:pt idx="126">
                  <c:v>41486</c:v>
                </c:pt>
                <c:pt idx="127">
                  <c:v>41517</c:v>
                </c:pt>
              </c:numCache>
            </c:numRef>
          </c:cat>
          <c:val>
            <c:numRef>
              <c:f>'Monthly NEL and Demand'!$D$2:$D$139</c:f>
              <c:numCache>
                <c:formatCode>#,##0</c:formatCode>
                <c:ptCount val="138"/>
                <c:pt idx="0">
                  <c:v>1729588</c:v>
                </c:pt>
                <c:pt idx="1">
                  <c:v>1558465</c:v>
                </c:pt>
                <c:pt idx="2">
                  <c:v>1629932</c:v>
                </c:pt>
                <c:pt idx="3">
                  <c:v>1599835</c:v>
                </c:pt>
                <c:pt idx="4">
                  <c:v>1727722</c:v>
                </c:pt>
                <c:pt idx="5">
                  <c:v>1800541</c:v>
                </c:pt>
                <c:pt idx="6">
                  <c:v>2054556</c:v>
                </c:pt>
                <c:pt idx="7">
                  <c:v>2073311</c:v>
                </c:pt>
                <c:pt idx="8">
                  <c:v>1986425</c:v>
                </c:pt>
                <c:pt idx="9">
                  <c:v>1857456</c:v>
                </c:pt>
                <c:pt idx="10">
                  <c:v>1772516</c:v>
                </c:pt>
                <c:pt idx="11">
                  <c:v>1887379</c:v>
                </c:pt>
                <c:pt idx="12">
                  <c:v>1663266</c:v>
                </c:pt>
                <c:pt idx="13">
                  <c:v>1645284</c:v>
                </c:pt>
                <c:pt idx="14">
                  <c:v>1684171</c:v>
                </c:pt>
                <c:pt idx="15">
                  <c:v>1708484</c:v>
                </c:pt>
                <c:pt idx="16">
                  <c:v>1811764</c:v>
                </c:pt>
                <c:pt idx="17">
                  <c:v>1832547</c:v>
                </c:pt>
                <c:pt idx="18">
                  <c:v>1984199</c:v>
                </c:pt>
                <c:pt idx="19">
                  <c:v>1994298</c:v>
                </c:pt>
                <c:pt idx="20">
                  <c:v>1940785</c:v>
                </c:pt>
                <c:pt idx="21">
                  <c:v>1730287</c:v>
                </c:pt>
                <c:pt idx="22">
                  <c:v>1840302</c:v>
                </c:pt>
                <c:pt idx="23">
                  <c:v>1839869</c:v>
                </c:pt>
                <c:pt idx="24">
                  <c:v>1711112</c:v>
                </c:pt>
                <c:pt idx="25">
                  <c:v>1652509</c:v>
                </c:pt>
                <c:pt idx="26">
                  <c:v>1664753</c:v>
                </c:pt>
                <c:pt idx="27">
                  <c:v>1630802</c:v>
                </c:pt>
                <c:pt idx="28">
                  <c:v>1796470</c:v>
                </c:pt>
                <c:pt idx="29">
                  <c:v>1859586</c:v>
                </c:pt>
                <c:pt idx="30">
                  <c:v>2048608</c:v>
                </c:pt>
                <c:pt idx="31">
                  <c:v>2010051</c:v>
                </c:pt>
                <c:pt idx="32">
                  <c:v>1937996</c:v>
                </c:pt>
                <c:pt idx="33">
                  <c:v>1742543</c:v>
                </c:pt>
                <c:pt idx="34">
                  <c:v>1849719</c:v>
                </c:pt>
                <c:pt idx="35">
                  <c:v>1829503</c:v>
                </c:pt>
                <c:pt idx="36">
                  <c:v>1740513</c:v>
                </c:pt>
                <c:pt idx="37">
                  <c:v>1680741</c:v>
                </c:pt>
                <c:pt idx="38">
                  <c:v>1699417</c:v>
                </c:pt>
                <c:pt idx="39">
                  <c:v>1670444</c:v>
                </c:pt>
                <c:pt idx="40">
                  <c:v>1893268</c:v>
                </c:pt>
                <c:pt idx="41">
                  <c:v>2099694</c:v>
                </c:pt>
                <c:pt idx="42">
                  <c:v>2262445</c:v>
                </c:pt>
                <c:pt idx="43">
                  <c:v>2155062</c:v>
                </c:pt>
                <c:pt idx="44">
                  <c:v>1997376</c:v>
                </c:pt>
                <c:pt idx="45">
                  <c:v>1837810</c:v>
                </c:pt>
                <c:pt idx="46">
                  <c:v>1856859</c:v>
                </c:pt>
                <c:pt idx="47">
                  <c:v>1848781</c:v>
                </c:pt>
                <c:pt idx="48">
                  <c:v>1804830</c:v>
                </c:pt>
                <c:pt idx="49">
                  <c:v>1733728</c:v>
                </c:pt>
                <c:pt idx="50">
                  <c:v>1720362</c:v>
                </c:pt>
                <c:pt idx="51">
                  <c:v>1722073</c:v>
                </c:pt>
                <c:pt idx="52">
                  <c:v>1796157</c:v>
                </c:pt>
                <c:pt idx="53">
                  <c:v>2007756</c:v>
                </c:pt>
                <c:pt idx="54">
                  <c:v>2110290</c:v>
                </c:pt>
                <c:pt idx="55">
                  <c:v>2221937</c:v>
                </c:pt>
                <c:pt idx="56">
                  <c:v>2054703</c:v>
                </c:pt>
                <c:pt idx="57">
                  <c:v>1847746</c:v>
                </c:pt>
                <c:pt idx="58">
                  <c:v>1865195</c:v>
                </c:pt>
                <c:pt idx="59">
                  <c:v>1879292</c:v>
                </c:pt>
                <c:pt idx="60">
                  <c:v>1888240</c:v>
                </c:pt>
                <c:pt idx="61">
                  <c:v>1775606</c:v>
                </c:pt>
                <c:pt idx="62">
                  <c:v>1776326</c:v>
                </c:pt>
                <c:pt idx="63">
                  <c:v>1740005</c:v>
                </c:pt>
                <c:pt idx="64">
                  <c:v>1886341</c:v>
                </c:pt>
                <c:pt idx="65">
                  <c:v>2249117</c:v>
                </c:pt>
                <c:pt idx="66">
                  <c:v>2014848</c:v>
                </c:pt>
                <c:pt idx="67">
                  <c:v>2163347</c:v>
                </c:pt>
                <c:pt idx="68">
                  <c:v>2135057</c:v>
                </c:pt>
                <c:pt idx="69">
                  <c:v>1944447</c:v>
                </c:pt>
                <c:pt idx="70">
                  <c:v>1863034</c:v>
                </c:pt>
                <c:pt idx="71">
                  <c:v>1851006</c:v>
                </c:pt>
                <c:pt idx="72">
                  <c:v>1870687</c:v>
                </c:pt>
                <c:pt idx="73">
                  <c:v>1676113</c:v>
                </c:pt>
                <c:pt idx="74">
                  <c:v>1693138</c:v>
                </c:pt>
                <c:pt idx="75">
                  <c:v>1713311</c:v>
                </c:pt>
                <c:pt idx="76">
                  <c:v>1795432</c:v>
                </c:pt>
                <c:pt idx="77">
                  <c:v>1883949</c:v>
                </c:pt>
                <c:pt idx="78">
                  <c:v>1963766</c:v>
                </c:pt>
                <c:pt idx="79">
                  <c:v>2122743</c:v>
                </c:pt>
                <c:pt idx="80">
                  <c:v>2186689</c:v>
                </c:pt>
                <c:pt idx="81">
                  <c:v>1762369</c:v>
                </c:pt>
                <c:pt idx="82">
                  <c:v>1793157</c:v>
                </c:pt>
                <c:pt idx="83">
                  <c:v>1842796</c:v>
                </c:pt>
                <c:pt idx="84">
                  <c:v>1823447</c:v>
                </c:pt>
                <c:pt idx="85">
                  <c:v>1660467</c:v>
                </c:pt>
                <c:pt idx="86">
                  <c:v>1656962</c:v>
                </c:pt>
                <c:pt idx="87">
                  <c:v>1627502</c:v>
                </c:pt>
                <c:pt idx="88">
                  <c:v>1763865</c:v>
                </c:pt>
                <c:pt idx="89">
                  <c:v>1840820</c:v>
                </c:pt>
                <c:pt idx="90">
                  <c:v>1881170</c:v>
                </c:pt>
                <c:pt idx="91">
                  <c:v>1966812</c:v>
                </c:pt>
                <c:pt idx="92">
                  <c:v>2000146</c:v>
                </c:pt>
                <c:pt idx="93">
                  <c:v>1787317</c:v>
                </c:pt>
                <c:pt idx="94">
                  <c:v>1869464</c:v>
                </c:pt>
                <c:pt idx="95">
                  <c:v>1844102</c:v>
                </c:pt>
                <c:pt idx="96">
                  <c:v>1831249</c:v>
                </c:pt>
                <c:pt idx="97">
                  <c:v>1688516</c:v>
                </c:pt>
                <c:pt idx="98">
                  <c:v>1727116</c:v>
                </c:pt>
                <c:pt idx="99">
                  <c:v>1674813</c:v>
                </c:pt>
                <c:pt idx="100">
                  <c:v>1705764</c:v>
                </c:pt>
                <c:pt idx="101">
                  <c:v>1868271</c:v>
                </c:pt>
                <c:pt idx="102">
                  <c:v>1940677</c:v>
                </c:pt>
                <c:pt idx="103">
                  <c:v>2055803</c:v>
                </c:pt>
                <c:pt idx="104">
                  <c:v>1960449</c:v>
                </c:pt>
                <c:pt idx="105">
                  <c:v>1783825</c:v>
                </c:pt>
                <c:pt idx="106">
                  <c:v>1779319</c:v>
                </c:pt>
                <c:pt idx="107">
                  <c:v>1781684</c:v>
                </c:pt>
                <c:pt idx="108">
                  <c:v>1709285</c:v>
                </c:pt>
                <c:pt idx="109">
                  <c:v>1643198</c:v>
                </c:pt>
                <c:pt idx="110">
                  <c:v>1696765</c:v>
                </c:pt>
                <c:pt idx="111">
                  <c:v>1707931</c:v>
                </c:pt>
                <c:pt idx="112">
                  <c:v>1825238</c:v>
                </c:pt>
                <c:pt idx="113">
                  <c:v>1825313</c:v>
                </c:pt>
                <c:pt idx="114">
                  <c:v>1977258</c:v>
                </c:pt>
                <c:pt idx="115">
                  <c:v>2176807</c:v>
                </c:pt>
                <c:pt idx="116">
                  <c:v>2168000</c:v>
                </c:pt>
                <c:pt idx="117">
                  <c:v>1906519</c:v>
                </c:pt>
                <c:pt idx="118">
                  <c:v>1818793</c:v>
                </c:pt>
                <c:pt idx="119">
                  <c:v>1782261</c:v>
                </c:pt>
                <c:pt idx="120">
                  <c:v>1753948</c:v>
                </c:pt>
                <c:pt idx="121">
                  <c:v>1636681</c:v>
                </c:pt>
                <c:pt idx="122">
                  <c:v>1610174</c:v>
                </c:pt>
                <c:pt idx="123">
                  <c:v>1632162</c:v>
                </c:pt>
                <c:pt idx="124">
                  <c:v>1765118</c:v>
                </c:pt>
                <c:pt idx="125">
                  <c:v>1880152</c:v>
                </c:pt>
                <c:pt idx="126">
                  <c:v>1942685</c:v>
                </c:pt>
                <c:pt idx="127">
                  <c:v>1710319.2727423799</c:v>
                </c:pt>
                <c:pt idx="129">
                  <c:v>1842756.2833807999</c:v>
                </c:pt>
              </c:numCache>
            </c:numRef>
          </c:val>
          <c:smooth val="0"/>
          <c:extLst>
            <c:ext xmlns:c16="http://schemas.microsoft.com/office/drawing/2014/chart" uri="{C3380CC4-5D6E-409C-BE32-E72D297353CC}">
              <c16:uniqueId val="{00000001-3AAF-4EF0-86F2-78302DBC81D7}"/>
            </c:ext>
          </c:extLst>
        </c:ser>
        <c:dLbls>
          <c:showLegendKey val="0"/>
          <c:showVal val="0"/>
          <c:showCatName val="0"/>
          <c:showSerName val="0"/>
          <c:showPercent val="0"/>
          <c:showBubbleSize val="0"/>
        </c:dLbls>
        <c:marker val="1"/>
        <c:smooth val="0"/>
        <c:axId val="233593856"/>
        <c:axId val="233595648"/>
      </c:lineChart>
      <c:dateAx>
        <c:axId val="233593856"/>
        <c:scaling>
          <c:orientation val="minMax"/>
        </c:scaling>
        <c:delete val="0"/>
        <c:axPos val="b"/>
        <c:numFmt formatCode="m/d/yyyy" sourceLinked="1"/>
        <c:majorTickMark val="out"/>
        <c:minorTickMark val="none"/>
        <c:tickLblPos val="nextTo"/>
        <c:crossAx val="233595648"/>
        <c:crosses val="autoZero"/>
        <c:auto val="1"/>
        <c:lblOffset val="100"/>
        <c:baseTimeUnit val="months"/>
      </c:dateAx>
      <c:valAx>
        <c:axId val="233595648"/>
        <c:scaling>
          <c:orientation val="minMax"/>
          <c:min val="1500000"/>
        </c:scaling>
        <c:delete val="0"/>
        <c:axPos val="l"/>
        <c:majorGridlines/>
        <c:numFmt formatCode="#,##0" sourceLinked="1"/>
        <c:majorTickMark val="out"/>
        <c:minorTickMark val="none"/>
        <c:tickLblPos val="nextTo"/>
        <c:crossAx val="233593856"/>
        <c:crosses val="autoZero"/>
        <c:crossBetween val="between"/>
      </c:valAx>
    </c:plotArea>
    <c:legend>
      <c:legendPos val="r"/>
      <c:layout>
        <c:manualLayout>
          <c:xMode val="edge"/>
          <c:yMode val="edge"/>
          <c:x val="0.56602493315786517"/>
          <c:y val="0.13379208009953303"/>
          <c:w val="0.19455401408157313"/>
          <c:h val="6.8593379190088996E-2"/>
        </c:manualLayout>
      </c:layout>
      <c:overlay val="0"/>
    </c:legend>
    <c:plotVisOnly val="1"/>
    <c:dispBlanksAs val="gap"/>
    <c:showDLblsOverMax val="0"/>
  </c:chart>
  <c:printSettings>
    <c:headerFooter/>
    <c:pageMargins b="0.75" l="0.7" r="0.7" t="0.75" header="0.3" footer="0.3"/>
    <c:pageSetup/>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B23B241-3AEB-4311-BC20-446CBC1CAEA9}">
  <sheetPr/>
  <sheetViews>
    <sheetView tabSelected="1" zoomScale="80" workbookViewId="0"/>
  </sheetViews>
  <pageMargins left="0.25" right="0.25"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500-000000000000}">
  <sheetPr/>
  <sheetViews>
    <sheetView zoomScale="90" workbookViewId="0"/>
  </sheetViews>
  <pageMargins left="0.25" right="0.25" top="0.75" bottom="0.75" header="0.3" footer="0.3"/>
  <pageSetup orientation="landscape" horizontalDpi="4294967295" verticalDpi="4294967295" r:id="rId1"/>
  <headerFooter>
    <oddFooter>&amp;L&amp;D&amp;R&amp;F</oddFooter>
  </headerFooter>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600-000000000000}">
  <sheetPr>
    <tabColor rgb="FF00B0F0"/>
  </sheetPr>
  <sheetViews>
    <sheetView workbookViewId="0"/>
  </sheetViews>
  <pageMargins left="0.7" right="0.7" top="0.75" bottom="0.75" header="0.3" footer="0.3"/>
  <pageSetup orientation="landscape" r:id="rId1"/>
  <headerFooter>
    <oddFooter>&amp;L&amp;8&amp;D&amp;R&amp;8&amp;F</oddFooter>
  </headerFooter>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700-000000000000}">
  <sheetPr/>
  <sheetViews>
    <sheetView zoomScale="90" workbookViewId="0"/>
  </sheetViews>
  <pageMargins left="0.25" right="0.25"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sheetViews>
    <sheetView workbookViewId="0"/>
  </sheetViews>
  <pageMargins left="0.25" right="0.25"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FA3EBEE-BA8E-4905-9999-9F12A5A884E1}">
  <sheetPr/>
  <sheetViews>
    <sheetView zoomScale="90" workbookViewId="0"/>
  </sheetViews>
  <pageMargins left="0.7" right="0.7" top="0.75" bottom="0.75" header="0.3" footer="0.3"/>
  <pageSetup orientation="landscape" horizontalDpi="4294967295" verticalDpi="4294967295" r:id="rId1"/>
  <headerFooter>
    <oddFooter>&amp;L&amp;D&amp;R&amp;F</oddFooter>
  </headerFooter>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sheetViews>
    <sheetView zoomScale="80" workbookViewId="0"/>
  </sheetViews>
  <pageMargins left="0.25" right="0.25" top="0.75" bottom="0.75" header="0.3" footer="0.3"/>
  <pageSetup orientation="landscape" horizontalDpi="4294967295" verticalDpi="4294967295" r:id="rId1"/>
  <headerFooter>
    <oddFooter>&amp;L&amp;D&amp;R&amp;F</oddFooter>
  </headerFooter>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sheetViews>
    <sheetView workbookViewId="0"/>
  </sheetViews>
  <pageMargins left="0.25" right="0.25"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sheetViews>
    <sheetView workbookViewId="0"/>
  </sheetViews>
  <pageMargins left="0.25" right="0.25"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400-000000000000}">
  <sheetPr codeName="Chart13"/>
  <sheetViews>
    <sheetView zoomScale="117" workbookViewId="0" zoomToFit="1"/>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oneCellAnchor>
    <xdr:from>
      <xdr:col>9</xdr:col>
      <xdr:colOff>88587</xdr:colOff>
      <xdr:row>3</xdr:row>
      <xdr:rowOff>8681</xdr:rowOff>
    </xdr:from>
    <xdr:ext cx="4559613" cy="6012306"/>
    <xdr:pic>
      <xdr:nvPicPr>
        <xdr:cNvPr id="2" name="Picture 1">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74987" y="494456"/>
          <a:ext cx="4559613" cy="601230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absoluteAnchor>
    <xdr:pos x="0" y="0"/>
    <xdr:ext cx="9482667" cy="6286500"/>
    <xdr:graphicFrame macro="">
      <xdr:nvGraphicFramePr>
        <xdr:cNvPr id="2" name="Chart 1">
          <a:extLst>
            <a:ext uri="{FF2B5EF4-FFF2-40B4-BE49-F238E27FC236}">
              <a16:creationId xmlns:a16="http://schemas.microsoft.com/office/drawing/2014/main" id="{AF0E5086-2173-8432-FA72-E8407F10611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c:userShapes xmlns:c="http://schemas.openxmlformats.org/drawingml/2006/chart">
  <cdr:relSizeAnchor xmlns:cdr="http://schemas.openxmlformats.org/drawingml/2006/chartDrawing">
    <cdr:from>
      <cdr:x>0.49248</cdr:x>
      <cdr:y>0.78971</cdr:y>
    </cdr:from>
    <cdr:to>
      <cdr:x>0.85488</cdr:x>
      <cdr:y>0.78983</cdr:y>
    </cdr:to>
    <cdr:cxnSp macro="">
      <cdr:nvCxnSpPr>
        <cdr:cNvPr id="4" name="Straight Connector 3">
          <a:extLst xmlns:a="http://schemas.openxmlformats.org/drawingml/2006/main">
            <a:ext uri="{FF2B5EF4-FFF2-40B4-BE49-F238E27FC236}">
              <a16:creationId xmlns:a16="http://schemas.microsoft.com/office/drawing/2014/main" id="{CD06472B-87FA-4982-962D-90B0DFBA6F2A}"/>
            </a:ext>
          </a:extLst>
        </cdr:cNvPr>
        <cdr:cNvCxnSpPr/>
      </cdr:nvCxnSpPr>
      <cdr:spPr>
        <a:xfrm xmlns:a="http://schemas.openxmlformats.org/drawingml/2006/main">
          <a:off x="4676775" y="4972050"/>
          <a:ext cx="3441529" cy="740"/>
        </a:xfrm>
        <a:prstGeom xmlns:a="http://schemas.openxmlformats.org/drawingml/2006/main" prst="line">
          <a:avLst/>
        </a:prstGeom>
        <a:ln xmlns:a="http://schemas.openxmlformats.org/drawingml/2006/main" w="3175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0.86989</cdr:x>
      <cdr:y>0.5053</cdr:y>
    </cdr:from>
    <cdr:to>
      <cdr:x>1</cdr:x>
      <cdr:y>0.96369</cdr:y>
    </cdr:to>
    <cdr:sp macro="" textlink="">
      <cdr:nvSpPr>
        <cdr:cNvPr id="24" name="TextBox 1"/>
        <cdr:cNvSpPr txBox="1"/>
      </cdr:nvSpPr>
      <cdr:spPr>
        <a:xfrm xmlns:a="http://schemas.openxmlformats.org/drawingml/2006/main">
          <a:off x="8260845" y="3181350"/>
          <a:ext cx="1235580" cy="2886075"/>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rot="-5400000" vertOverflow="overflow" horzOverflow="overflow"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Monthly Power Access Charge</a:t>
          </a:r>
          <a:endParaRPr lang="en-US" sz="1000"/>
        </a:p>
      </cdr:txBody>
    </cdr:sp>
  </cdr:relSizeAnchor>
  <cdr:relSizeAnchor xmlns:cdr="http://schemas.openxmlformats.org/drawingml/2006/chartDrawing">
    <cdr:from>
      <cdr:x>0.90175</cdr:x>
      <cdr:y>0.8345</cdr:y>
    </cdr:from>
    <cdr:to>
      <cdr:x>0.90175</cdr:x>
      <cdr:y>0.83499</cdr:y>
    </cdr:to>
    <cdr:sp macro="" textlink="">
      <cdr:nvSpPr>
        <cdr:cNvPr id="27653" name="Text Box 5"/>
        <cdr:cNvSpPr txBox="1">
          <a:spLocks xmlns:a="http://schemas.openxmlformats.org/drawingml/2006/main" noChangeArrowheads="1"/>
        </cdr:cNvSpPr>
      </cdr:nvSpPr>
      <cdr:spPr bwMode="auto">
        <a:xfrm xmlns:a="http://schemas.openxmlformats.org/drawingml/2006/main">
          <a:off x="9183529" y="6579985"/>
          <a:ext cx="1045282" cy="125776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825" b="0" i="0" u="sng" strike="noStrike" baseline="0">
              <a:solidFill>
                <a:srgbClr val="000000"/>
              </a:solidFill>
              <a:latin typeface="Arial"/>
              <a:cs typeface="Arial"/>
            </a:rPr>
            <a:t>For Oct 14</a:t>
          </a:r>
          <a:endParaRPr lang="en-US" sz="825" b="0" i="0" u="none" strike="noStrike" baseline="0">
            <a:solidFill>
              <a:srgbClr val="000000"/>
            </a:solidFill>
            <a:latin typeface="Arial"/>
            <a:cs typeface="Arial"/>
          </a:endParaRPr>
        </a:p>
        <a:p xmlns:a="http://schemas.openxmlformats.org/drawingml/2006/main">
          <a:pPr algn="l" rtl="0">
            <a:defRPr sz="1000"/>
          </a:pPr>
          <a:r>
            <a:rPr lang="en-US" sz="825" b="0" i="0" u="none" strike="noStrike" baseline="0">
              <a:solidFill>
                <a:srgbClr val="000000"/>
              </a:solidFill>
              <a:latin typeface="Arial"/>
              <a:cs typeface="Arial"/>
            </a:rPr>
            <a:t>DSM/RW = $..307</a:t>
          </a:r>
        </a:p>
        <a:p xmlns:a="http://schemas.openxmlformats.org/drawingml/2006/main">
          <a:pPr algn="l" rtl="0">
            <a:defRPr sz="1000"/>
          </a:pPr>
          <a:r>
            <a:rPr lang="en-US" sz="825" b="0" i="0" u="none" strike="noStrike" baseline="0">
              <a:solidFill>
                <a:srgbClr val="000000"/>
              </a:solidFill>
              <a:latin typeface="Arial"/>
              <a:cs typeface="Arial"/>
            </a:rPr>
            <a:t>WQ =$0.607</a:t>
          </a:r>
        </a:p>
        <a:p xmlns:a="http://schemas.openxmlformats.org/drawingml/2006/main">
          <a:pPr algn="l" rtl="0">
            <a:defRPr sz="1000"/>
          </a:pPr>
          <a:r>
            <a:rPr lang="en-US" sz="825" b="0" i="0" u="none" strike="noStrike" baseline="0">
              <a:solidFill>
                <a:srgbClr val="000000"/>
              </a:solidFill>
              <a:latin typeface="Arial"/>
              <a:cs typeface="Arial"/>
            </a:rPr>
            <a:t>WSec= $0.347</a:t>
          </a:r>
        </a:p>
        <a:p xmlns:a="http://schemas.openxmlformats.org/drawingml/2006/main">
          <a:pPr algn="l" rtl="0">
            <a:defRPr sz="1000"/>
          </a:pPr>
          <a:r>
            <a:rPr lang="en-US" sz="825" b="0" i="0" u="none" strike="noStrike" baseline="0">
              <a:solidFill>
                <a:srgbClr val="000000"/>
              </a:solidFill>
              <a:latin typeface="Arial"/>
              <a:cs typeface="Arial"/>
            </a:rPr>
            <a:t>PW= $2.159</a:t>
          </a:r>
        </a:p>
        <a:p xmlns:a="http://schemas.openxmlformats.org/drawingml/2006/main">
          <a:pPr algn="l" rtl="0">
            <a:defRPr sz="1000"/>
          </a:pPr>
          <a:r>
            <a:rPr lang="en-US" sz="825" b="0" i="0" u="none" strike="noStrike" baseline="0">
              <a:solidFill>
                <a:srgbClr val="000000"/>
              </a:solidFill>
              <a:latin typeface="Arial"/>
              <a:cs typeface="Arial"/>
            </a:rPr>
            <a:t>OV= $0.115</a:t>
          </a:r>
        </a:p>
        <a:p xmlns:a="http://schemas.openxmlformats.org/drawingml/2006/main">
          <a:pPr algn="l" rtl="0">
            <a:defRPr sz="1000"/>
          </a:pPr>
          <a:r>
            <a:rPr lang="en-US" sz="825" b="0" i="0" u="none" strike="noStrike" baseline="0">
              <a:solidFill>
                <a:srgbClr val="000000"/>
              </a:solidFill>
              <a:latin typeface="Arial"/>
              <a:cs typeface="Arial"/>
            </a:rPr>
            <a:t>Wtr rev=0</a:t>
          </a:r>
        </a:p>
        <a:p xmlns:a="http://schemas.openxmlformats.org/drawingml/2006/main">
          <a:pPr algn="l" rtl="0">
            <a:defRPr sz="1000"/>
          </a:pPr>
          <a:r>
            <a:rPr lang="en-US" sz="825" b="0" i="0" u="sng" strike="noStrike" baseline="0">
              <a:solidFill>
                <a:srgbClr val="000000"/>
              </a:solidFill>
              <a:latin typeface="Arial"/>
              <a:cs typeface="Arial"/>
            </a:rPr>
            <a:t>LISA= $0.107</a:t>
          </a:r>
        </a:p>
        <a:p xmlns:a="http://schemas.openxmlformats.org/drawingml/2006/main">
          <a:pPr algn="l" rtl="0">
            <a:defRPr sz="1000"/>
          </a:pPr>
          <a:r>
            <a:rPr lang="en-US" sz="825" b="0" i="0" u="none" strike="noStrike" baseline="0">
              <a:solidFill>
                <a:srgbClr val="000000"/>
              </a:solidFill>
              <a:latin typeface="Arial"/>
              <a:cs typeface="Arial"/>
            </a:rPr>
            <a:t> Total $4.963</a:t>
          </a:r>
          <a:endParaRPr lang="en-US"/>
        </a:p>
      </cdr:txBody>
    </cdr:sp>
  </cdr:relSizeAnchor>
  <cdr:relSizeAnchor xmlns:cdr="http://schemas.openxmlformats.org/drawingml/2006/chartDrawing">
    <cdr:from>
      <cdr:x>0.85857</cdr:x>
      <cdr:y>0.04743</cdr:y>
    </cdr:from>
    <cdr:to>
      <cdr:x>0.89536</cdr:x>
      <cdr:y>0.6085</cdr:y>
    </cdr:to>
    <cdr:sp macro="" textlink="">
      <cdr:nvSpPr>
        <cdr:cNvPr id="9" name="TextBox 8"/>
        <cdr:cNvSpPr txBox="1"/>
      </cdr:nvSpPr>
      <cdr:spPr>
        <a:xfrm xmlns:a="http://schemas.openxmlformats.org/drawingml/2006/main">
          <a:off x="8153365" y="298647"/>
          <a:ext cx="349373" cy="3532511"/>
        </a:xfrm>
        <a:prstGeom xmlns:a="http://schemas.openxmlformats.org/drawingml/2006/main" prst="rect">
          <a:avLst/>
        </a:prstGeom>
        <a:solidFill xmlns:a="http://schemas.openxmlformats.org/drawingml/2006/main">
          <a:srgbClr val="FFFFFF"/>
        </a:solidFill>
      </cdr:spPr>
      <cdr:txBody>
        <a:bodyPr xmlns:a="http://schemas.openxmlformats.org/drawingml/2006/main" vertOverflow="clip" wrap="square" rtlCol="0"/>
        <a:lstStyle xmlns:a="http://schemas.openxmlformats.org/drawingml/2006/main"/>
        <a:p xmlns:a="http://schemas.openxmlformats.org/drawingml/2006/main">
          <a:r>
            <a:rPr lang="en-US" sz="1100">
              <a:solidFill>
                <a:schemeClr val="bg1"/>
              </a:solidFill>
            </a:rPr>
            <a:t>ddddddddd</a:t>
          </a:r>
        </a:p>
      </cdr:txBody>
    </cdr:sp>
  </cdr:relSizeAnchor>
  <cdr:relSizeAnchor xmlns:cdr="http://schemas.openxmlformats.org/drawingml/2006/chartDrawing">
    <cdr:from>
      <cdr:x>0.63808</cdr:x>
      <cdr:y>0.7519</cdr:y>
    </cdr:from>
    <cdr:to>
      <cdr:x>0.84759</cdr:x>
      <cdr:y>0.78035</cdr:y>
    </cdr:to>
    <cdr:sp macro="" textlink="">
      <cdr:nvSpPr>
        <cdr:cNvPr id="16" name="TextBox 1"/>
        <cdr:cNvSpPr txBox="1"/>
      </cdr:nvSpPr>
      <cdr:spPr>
        <a:xfrm xmlns:a="http://schemas.openxmlformats.org/drawingml/2006/main">
          <a:off x="6041203" y="4719646"/>
          <a:ext cx="1983609" cy="178585"/>
        </a:xfrm>
        <a:prstGeom xmlns:a="http://schemas.openxmlformats.org/drawingml/2006/main" prst="rect">
          <a:avLst/>
        </a:prstGeom>
        <a:solidFill xmlns:a="http://schemas.openxmlformats.org/drawingml/2006/main">
          <a:srgbClr val="FFFFFF"/>
        </a:solidFill>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50" b="1"/>
            <a:t>Min</a:t>
          </a:r>
          <a:r>
            <a:rPr lang="en-US" sz="1050" b="1" baseline="0"/>
            <a:t> Customer Charge: ($10/mo)</a:t>
          </a:r>
          <a:endParaRPr lang="en-US" sz="700"/>
        </a:p>
      </cdr:txBody>
    </cdr:sp>
  </cdr:relSizeAnchor>
  <cdr:relSizeAnchor xmlns:cdr="http://schemas.openxmlformats.org/drawingml/2006/chartDrawing">
    <cdr:from>
      <cdr:x>0.04112</cdr:x>
      <cdr:y>0.77912</cdr:y>
    </cdr:from>
    <cdr:to>
      <cdr:x>0.08024</cdr:x>
      <cdr:y>0.91679</cdr:y>
    </cdr:to>
    <cdr:sp macro="" textlink="">
      <cdr:nvSpPr>
        <cdr:cNvPr id="19" name="TextBox 18">
          <a:extLst xmlns:a="http://schemas.openxmlformats.org/drawingml/2006/main">
            <a:ext uri="{FF2B5EF4-FFF2-40B4-BE49-F238E27FC236}">
              <a16:creationId xmlns:a16="http://schemas.microsoft.com/office/drawing/2014/main" id="{98C28255-4C3E-49AC-84C8-D1E3935D398C}"/>
            </a:ext>
          </a:extLst>
        </cdr:cNvPr>
        <cdr:cNvSpPr txBox="1"/>
      </cdr:nvSpPr>
      <cdr:spPr>
        <a:xfrm xmlns:a="http://schemas.openxmlformats.org/drawingml/2006/main">
          <a:off x="390524" y="4905374"/>
          <a:ext cx="371476" cy="866775"/>
        </a:xfrm>
        <a:prstGeom xmlns:a="http://schemas.openxmlformats.org/drawingml/2006/main" prst="rect">
          <a:avLst/>
        </a:prstGeom>
        <a:solidFill xmlns:a="http://schemas.openxmlformats.org/drawingml/2006/main">
          <a:srgbClr val="FFFFFF"/>
        </a:solidFill>
      </cdr:spPr>
      <cdr:txBody>
        <a:bodyPr xmlns:a="http://schemas.openxmlformats.org/drawingml/2006/main" vertOverflow="clip" wrap="square" rtlCol="0"/>
        <a:lstStyle xmlns:a="http://schemas.openxmlformats.org/drawingml/2006/main"/>
        <a:p xmlns:a="http://schemas.openxmlformats.org/drawingml/2006/main">
          <a:r>
            <a:rPr lang="en-US" sz="1100">
              <a:solidFill>
                <a:schemeClr val="bg1"/>
              </a:solidFill>
            </a:rPr>
            <a:t>ddddddddd</a:t>
          </a:r>
        </a:p>
      </cdr:txBody>
    </cdr:sp>
  </cdr:relSizeAnchor>
  <cdr:relSizeAnchor xmlns:cdr="http://schemas.openxmlformats.org/drawingml/2006/chartDrawing">
    <cdr:from>
      <cdr:x>0.84811</cdr:x>
      <cdr:y>0.34092</cdr:y>
    </cdr:from>
    <cdr:to>
      <cdr:x>0.93121</cdr:x>
      <cdr:y>0.5228</cdr:y>
    </cdr:to>
    <cdr:sp macro="" textlink="">
      <cdr:nvSpPr>
        <cdr:cNvPr id="3" name="TextBox 1">
          <a:extLst xmlns:a="http://schemas.openxmlformats.org/drawingml/2006/main">
            <a:ext uri="{FF2B5EF4-FFF2-40B4-BE49-F238E27FC236}">
              <a16:creationId xmlns:a16="http://schemas.microsoft.com/office/drawing/2014/main" id="{4929A816-CF6D-FB50-3A29-314E642A28A1}"/>
            </a:ext>
          </a:extLst>
        </cdr:cNvPr>
        <cdr:cNvSpPr txBox="1"/>
      </cdr:nvSpPr>
      <cdr:spPr>
        <a:xfrm xmlns:a="http://schemas.openxmlformats.org/drawingml/2006/main">
          <a:off x="8042307" y="2143180"/>
          <a:ext cx="788010" cy="1143389"/>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latin typeface="Arial" panose="020B0604020202020204" pitchFamily="34" charset="0"/>
              <a:cs typeface="Arial" panose="020B0604020202020204" pitchFamily="34" charset="0"/>
            </a:rPr>
            <a:t>The April</a:t>
          </a:r>
          <a:r>
            <a:rPr lang="en-US" sz="1100" baseline="0">
              <a:latin typeface="Arial" panose="020B0604020202020204" pitchFamily="34" charset="0"/>
              <a:cs typeface="Arial" panose="020B0604020202020204" pitchFamily="34" charset="0"/>
            </a:rPr>
            <a:t> - June </a:t>
          </a:r>
          <a:r>
            <a:rPr lang="en-US" sz="1100">
              <a:latin typeface="Arial" panose="020B0604020202020204" pitchFamily="34" charset="0"/>
              <a:cs typeface="Arial" panose="020B0604020202020204" pitchFamily="34" charset="0"/>
            </a:rPr>
            <a:t>2024 </a:t>
          </a:r>
        </a:p>
        <a:p xmlns:a="http://schemas.openxmlformats.org/drawingml/2006/main">
          <a:pPr algn="ctr"/>
          <a:r>
            <a:rPr lang="en-US" sz="1100">
              <a:latin typeface="Arial" panose="020B0604020202020204" pitchFamily="34" charset="0"/>
              <a:cs typeface="Arial" panose="020B0604020202020204" pitchFamily="34" charset="0"/>
            </a:rPr>
            <a:t>rates are proposed</a:t>
          </a:r>
        </a:p>
      </cdr:txBody>
    </cdr:sp>
  </cdr:relSizeAnchor>
</c:userShapes>
</file>

<file path=xl/drawings/drawing4.xml><?xml version="1.0" encoding="utf-8"?>
<xdr:wsDr xmlns:xdr="http://schemas.openxmlformats.org/drawingml/2006/spreadsheetDrawing" xmlns:a="http://schemas.openxmlformats.org/drawingml/2006/main">
  <xdr:absoluteAnchor>
    <xdr:pos x="0" y="0"/>
    <xdr:ext cx="9482667" cy="6286500"/>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c:userShapes xmlns:c="http://schemas.openxmlformats.org/drawingml/2006/chart">
  <cdr:relSizeAnchor xmlns:cdr="http://schemas.openxmlformats.org/drawingml/2006/chartDrawing">
    <cdr:from>
      <cdr:x>0.90175</cdr:x>
      <cdr:y>0.8345</cdr:y>
    </cdr:from>
    <cdr:to>
      <cdr:x>0.90175</cdr:x>
      <cdr:y>0.83499</cdr:y>
    </cdr:to>
    <cdr:sp macro="" textlink="">
      <cdr:nvSpPr>
        <cdr:cNvPr id="27653" name="Text Box 5"/>
        <cdr:cNvSpPr txBox="1">
          <a:spLocks xmlns:a="http://schemas.openxmlformats.org/drawingml/2006/main" noChangeArrowheads="1"/>
        </cdr:cNvSpPr>
      </cdr:nvSpPr>
      <cdr:spPr bwMode="auto">
        <a:xfrm xmlns:a="http://schemas.openxmlformats.org/drawingml/2006/main">
          <a:off x="9183529" y="6579985"/>
          <a:ext cx="1045282" cy="125776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825" b="0" i="0" u="sng" strike="noStrike" baseline="0">
              <a:solidFill>
                <a:srgbClr val="000000"/>
              </a:solidFill>
              <a:latin typeface="Arial"/>
              <a:cs typeface="Arial"/>
            </a:rPr>
            <a:t>For Oct 14</a:t>
          </a:r>
          <a:endParaRPr lang="en-US" sz="825" b="0" i="0" u="none" strike="noStrike" baseline="0">
            <a:solidFill>
              <a:srgbClr val="000000"/>
            </a:solidFill>
            <a:latin typeface="Arial"/>
            <a:cs typeface="Arial"/>
          </a:endParaRPr>
        </a:p>
        <a:p xmlns:a="http://schemas.openxmlformats.org/drawingml/2006/main">
          <a:pPr algn="l" rtl="0">
            <a:defRPr sz="1000"/>
          </a:pPr>
          <a:r>
            <a:rPr lang="en-US" sz="825" b="0" i="0" u="none" strike="noStrike" baseline="0">
              <a:solidFill>
                <a:srgbClr val="000000"/>
              </a:solidFill>
              <a:latin typeface="Arial"/>
              <a:cs typeface="Arial"/>
            </a:rPr>
            <a:t>DSM/RW = $..307</a:t>
          </a:r>
        </a:p>
        <a:p xmlns:a="http://schemas.openxmlformats.org/drawingml/2006/main">
          <a:pPr algn="l" rtl="0">
            <a:defRPr sz="1000"/>
          </a:pPr>
          <a:r>
            <a:rPr lang="en-US" sz="825" b="0" i="0" u="none" strike="noStrike" baseline="0">
              <a:solidFill>
                <a:srgbClr val="000000"/>
              </a:solidFill>
              <a:latin typeface="Arial"/>
              <a:cs typeface="Arial"/>
            </a:rPr>
            <a:t>WQ =$0.607</a:t>
          </a:r>
        </a:p>
        <a:p xmlns:a="http://schemas.openxmlformats.org/drawingml/2006/main">
          <a:pPr algn="l" rtl="0">
            <a:defRPr sz="1000"/>
          </a:pPr>
          <a:r>
            <a:rPr lang="en-US" sz="825" b="0" i="0" u="none" strike="noStrike" baseline="0">
              <a:solidFill>
                <a:srgbClr val="000000"/>
              </a:solidFill>
              <a:latin typeface="Arial"/>
              <a:cs typeface="Arial"/>
            </a:rPr>
            <a:t>WSec= $0.347</a:t>
          </a:r>
        </a:p>
        <a:p xmlns:a="http://schemas.openxmlformats.org/drawingml/2006/main">
          <a:pPr algn="l" rtl="0">
            <a:defRPr sz="1000"/>
          </a:pPr>
          <a:r>
            <a:rPr lang="en-US" sz="825" b="0" i="0" u="none" strike="noStrike" baseline="0">
              <a:solidFill>
                <a:srgbClr val="000000"/>
              </a:solidFill>
              <a:latin typeface="Arial"/>
              <a:cs typeface="Arial"/>
            </a:rPr>
            <a:t>PW= $2.159</a:t>
          </a:r>
        </a:p>
        <a:p xmlns:a="http://schemas.openxmlformats.org/drawingml/2006/main">
          <a:pPr algn="l" rtl="0">
            <a:defRPr sz="1000"/>
          </a:pPr>
          <a:r>
            <a:rPr lang="en-US" sz="825" b="0" i="0" u="none" strike="noStrike" baseline="0">
              <a:solidFill>
                <a:srgbClr val="000000"/>
              </a:solidFill>
              <a:latin typeface="Arial"/>
              <a:cs typeface="Arial"/>
            </a:rPr>
            <a:t>OV= $0.115</a:t>
          </a:r>
        </a:p>
        <a:p xmlns:a="http://schemas.openxmlformats.org/drawingml/2006/main">
          <a:pPr algn="l" rtl="0">
            <a:defRPr sz="1000"/>
          </a:pPr>
          <a:r>
            <a:rPr lang="en-US" sz="825" b="0" i="0" u="none" strike="noStrike" baseline="0">
              <a:solidFill>
                <a:srgbClr val="000000"/>
              </a:solidFill>
              <a:latin typeface="Arial"/>
              <a:cs typeface="Arial"/>
            </a:rPr>
            <a:t>Wtr rev=0</a:t>
          </a:r>
        </a:p>
        <a:p xmlns:a="http://schemas.openxmlformats.org/drawingml/2006/main">
          <a:pPr algn="l" rtl="0">
            <a:defRPr sz="1000"/>
          </a:pPr>
          <a:r>
            <a:rPr lang="en-US" sz="825" b="0" i="0" u="sng" strike="noStrike" baseline="0">
              <a:solidFill>
                <a:srgbClr val="000000"/>
              </a:solidFill>
              <a:latin typeface="Arial"/>
              <a:cs typeface="Arial"/>
            </a:rPr>
            <a:t>LISA= $0.107</a:t>
          </a:r>
        </a:p>
        <a:p xmlns:a="http://schemas.openxmlformats.org/drawingml/2006/main">
          <a:pPr algn="l" rtl="0">
            <a:defRPr sz="1000"/>
          </a:pPr>
          <a:r>
            <a:rPr lang="en-US" sz="825" b="0" i="0" u="none" strike="noStrike" baseline="0">
              <a:solidFill>
                <a:srgbClr val="000000"/>
              </a:solidFill>
              <a:latin typeface="Arial"/>
              <a:cs typeface="Arial"/>
            </a:rPr>
            <a:t> Total $4.963</a:t>
          </a:r>
          <a:endParaRPr lang="en-US"/>
        </a:p>
      </cdr:txBody>
    </cdr:sp>
  </cdr:relSizeAnchor>
  <cdr:relSizeAnchor xmlns:cdr="http://schemas.openxmlformats.org/drawingml/2006/chartDrawing">
    <cdr:from>
      <cdr:x>0.84677</cdr:x>
      <cdr:y>0.15425</cdr:y>
    </cdr:from>
    <cdr:to>
      <cdr:x>0.934</cdr:x>
      <cdr:y>0.21684</cdr:y>
    </cdr:to>
    <cdr:sp macro="" textlink="">
      <cdr:nvSpPr>
        <cdr:cNvPr id="12" name="TextBox 1"/>
        <cdr:cNvSpPr txBox="1"/>
      </cdr:nvSpPr>
      <cdr:spPr>
        <a:xfrm xmlns:a="http://schemas.openxmlformats.org/drawingml/2006/main">
          <a:off x="8041279" y="971144"/>
          <a:ext cx="828373" cy="394068"/>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a:t>Tier 3 </a:t>
          </a:r>
        </a:p>
        <a:p xmlns:a="http://schemas.openxmlformats.org/drawingml/2006/main">
          <a:pPr algn="ctr"/>
          <a:r>
            <a:rPr lang="en-US" sz="1200" b="0"/>
            <a:t>(seasonal)</a:t>
          </a:r>
        </a:p>
      </cdr:txBody>
    </cdr:sp>
  </cdr:relSizeAnchor>
  <cdr:relSizeAnchor xmlns:cdr="http://schemas.openxmlformats.org/drawingml/2006/chartDrawing">
    <cdr:from>
      <cdr:x>0.88619</cdr:x>
      <cdr:y>0.46629</cdr:y>
    </cdr:from>
    <cdr:to>
      <cdr:x>0.94953</cdr:x>
      <cdr:y>0.50919</cdr:y>
    </cdr:to>
    <cdr:sp macro="" textlink="">
      <cdr:nvSpPr>
        <cdr:cNvPr id="13" name="TextBox 1"/>
        <cdr:cNvSpPr txBox="1"/>
      </cdr:nvSpPr>
      <cdr:spPr>
        <a:xfrm xmlns:a="http://schemas.openxmlformats.org/drawingml/2006/main">
          <a:off x="8415608" y="2935777"/>
          <a:ext cx="601504" cy="270099"/>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a:t>Tier 2</a:t>
          </a:r>
        </a:p>
      </cdr:txBody>
    </cdr:sp>
  </cdr:relSizeAnchor>
  <cdr:relSizeAnchor xmlns:cdr="http://schemas.openxmlformats.org/drawingml/2006/chartDrawing">
    <cdr:from>
      <cdr:x>0.88552</cdr:x>
      <cdr:y>0.62094</cdr:y>
    </cdr:from>
    <cdr:to>
      <cdr:x>0.95473</cdr:x>
      <cdr:y>0.6717</cdr:y>
    </cdr:to>
    <cdr:sp macro="" textlink="">
      <cdr:nvSpPr>
        <cdr:cNvPr id="16" name="TextBox 1"/>
        <cdr:cNvSpPr txBox="1"/>
      </cdr:nvSpPr>
      <cdr:spPr>
        <a:xfrm xmlns:a="http://schemas.openxmlformats.org/drawingml/2006/main">
          <a:off x="8409235" y="3909454"/>
          <a:ext cx="657247" cy="319586"/>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a:t>Tier 1</a:t>
          </a:r>
        </a:p>
      </cdr:txBody>
    </cdr:sp>
  </cdr:relSizeAnchor>
  <cdr:relSizeAnchor xmlns:cdr="http://schemas.openxmlformats.org/drawingml/2006/chartDrawing">
    <cdr:from>
      <cdr:x>0.62088</cdr:x>
      <cdr:y>0.71762</cdr:y>
    </cdr:from>
    <cdr:to>
      <cdr:x>0.71981</cdr:x>
      <cdr:y>0.86459</cdr:y>
    </cdr:to>
    <cdr:sp macro="" textlink="">
      <cdr:nvSpPr>
        <cdr:cNvPr id="3" name="TextBox 2"/>
        <cdr:cNvSpPr txBox="1"/>
      </cdr:nvSpPr>
      <cdr:spPr>
        <a:xfrm xmlns:a="http://schemas.openxmlformats.org/drawingml/2006/main">
          <a:off x="5896186" y="4518135"/>
          <a:ext cx="939482" cy="925327"/>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nchor="ctr"/>
        <a:lstStyle xmlns:a="http://schemas.openxmlformats.org/drawingml/2006/main"/>
        <a:p xmlns:a="http://schemas.openxmlformats.org/drawingml/2006/main">
          <a:pPr algn="ctr"/>
          <a:r>
            <a:rPr lang="en-US" sz="1100">
              <a:latin typeface="Arial" panose="020B0604020202020204" pitchFamily="34" charset="0"/>
              <a:cs typeface="Arial" panose="020B0604020202020204" pitchFamily="34" charset="0"/>
            </a:rPr>
            <a:t>Not shown:  Power Access Charges </a:t>
          </a:r>
        </a:p>
      </cdr:txBody>
    </cdr:sp>
  </cdr:relSizeAnchor>
  <cdr:relSizeAnchor xmlns:cdr="http://schemas.openxmlformats.org/drawingml/2006/chartDrawing">
    <cdr:from>
      <cdr:x>0.16774</cdr:x>
      <cdr:y>0.77247</cdr:y>
    </cdr:from>
    <cdr:to>
      <cdr:x>0.30667</cdr:x>
      <cdr:y>0.86791</cdr:y>
    </cdr:to>
    <cdr:sp macro="" textlink="">
      <cdr:nvSpPr>
        <cdr:cNvPr id="14" name="TextBox 1">
          <a:extLst xmlns:a="http://schemas.openxmlformats.org/drawingml/2006/main">
            <a:ext uri="{FF2B5EF4-FFF2-40B4-BE49-F238E27FC236}">
              <a16:creationId xmlns:a16="http://schemas.microsoft.com/office/drawing/2014/main" id="{20163C91-F1A7-4369-A5CC-955B92299761}"/>
            </a:ext>
          </a:extLst>
        </cdr:cNvPr>
        <cdr:cNvSpPr txBox="1"/>
      </cdr:nvSpPr>
      <cdr:spPr>
        <a:xfrm xmlns:a="http://schemas.openxmlformats.org/drawingml/2006/main">
          <a:off x="1592975" y="4863494"/>
          <a:ext cx="1319338" cy="600893"/>
        </a:xfrm>
        <a:prstGeom xmlns:a="http://schemas.openxmlformats.org/drawingml/2006/main" prst="rect">
          <a:avLst/>
        </a:prstGeom>
        <a:solidFill xmlns:a="http://schemas.openxmlformats.org/drawingml/2006/main">
          <a:schemeClr val="bg1"/>
        </a:solidFill>
        <a:ln xmlns:a="http://schemas.openxmlformats.org/drawingml/2006/main" w="3175">
          <a:solidFill>
            <a:schemeClr val="tx1"/>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200" b="0"/>
            <a:t>2016 Rate Case Values Ended in June 2020</a:t>
          </a:r>
        </a:p>
      </cdr:txBody>
    </cdr:sp>
  </cdr:relSizeAnchor>
  <cdr:relSizeAnchor xmlns:cdr="http://schemas.openxmlformats.org/drawingml/2006/chartDrawing">
    <cdr:from>
      <cdr:x>0.37677</cdr:x>
      <cdr:y>0</cdr:y>
    </cdr:from>
    <cdr:to>
      <cdr:x>0.68329</cdr:x>
      <cdr:y>0.09544</cdr:y>
    </cdr:to>
    <cdr:sp macro="" textlink="">
      <cdr:nvSpPr>
        <cdr:cNvPr id="17" name="TextBox 1">
          <a:extLst xmlns:a="http://schemas.openxmlformats.org/drawingml/2006/main">
            <a:ext uri="{FF2B5EF4-FFF2-40B4-BE49-F238E27FC236}">
              <a16:creationId xmlns:a16="http://schemas.microsoft.com/office/drawing/2014/main" id="{20163C91-F1A7-4369-A5CC-955B92299761}"/>
            </a:ext>
          </a:extLst>
        </cdr:cNvPr>
        <cdr:cNvSpPr txBox="1"/>
      </cdr:nvSpPr>
      <cdr:spPr>
        <a:xfrm xmlns:a="http://schemas.openxmlformats.org/drawingml/2006/main">
          <a:off x="3576205" y="0"/>
          <a:ext cx="2909453" cy="600012"/>
        </a:xfrm>
        <a:prstGeom xmlns:a="http://schemas.openxmlformats.org/drawingml/2006/main" prst="rect">
          <a:avLst/>
        </a:prstGeom>
        <a:solidFill xmlns:a="http://schemas.openxmlformats.org/drawingml/2006/main">
          <a:schemeClr val="bg1"/>
        </a:solidFill>
        <a:ln xmlns:a="http://schemas.openxmlformats.org/drawingml/2006/main" w="3175">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800" b="1"/>
            <a:t>LADWP Schedule R-1</a:t>
          </a:r>
        </a:p>
        <a:p xmlns:a="http://schemas.openxmlformats.org/drawingml/2006/main">
          <a:pPr algn="ctr"/>
          <a:r>
            <a:rPr lang="en-US" sz="1800" b="1"/>
            <a:t>Residential Power Rates</a:t>
          </a:r>
        </a:p>
      </cdr:txBody>
    </cdr:sp>
  </cdr:relSizeAnchor>
  <cdr:relSizeAnchor xmlns:cdr="http://schemas.openxmlformats.org/drawingml/2006/chartDrawing">
    <cdr:from>
      <cdr:x>0.88055</cdr:x>
      <cdr:y>0.70081</cdr:y>
    </cdr:from>
    <cdr:to>
      <cdr:x>0.97948</cdr:x>
      <cdr:y>0.84778</cdr:y>
    </cdr:to>
    <cdr:sp macro="" textlink="">
      <cdr:nvSpPr>
        <cdr:cNvPr id="2" name="TextBox 1">
          <a:extLst xmlns:a="http://schemas.openxmlformats.org/drawingml/2006/main">
            <a:ext uri="{FF2B5EF4-FFF2-40B4-BE49-F238E27FC236}">
              <a16:creationId xmlns:a16="http://schemas.microsoft.com/office/drawing/2014/main" id="{14FCAC36-D7D2-A4BF-1815-CF4078211BC8}"/>
            </a:ext>
          </a:extLst>
        </cdr:cNvPr>
        <cdr:cNvSpPr txBox="1"/>
      </cdr:nvSpPr>
      <cdr:spPr>
        <a:xfrm xmlns:a="http://schemas.openxmlformats.org/drawingml/2006/main">
          <a:off x="8362103" y="4412302"/>
          <a:ext cx="939482" cy="925327"/>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nchor="ctr"/>
        <a:lstStyle xmlns:a="http://schemas.openxmlformats.org/drawingml/2006/main"/>
        <a:p xmlns:a="http://schemas.openxmlformats.org/drawingml/2006/main">
          <a:pPr algn="ctr"/>
          <a:r>
            <a:rPr lang="en-US" sz="1100">
              <a:latin typeface="Arial" panose="020B0604020202020204" pitchFamily="34" charset="0"/>
              <a:cs typeface="Arial" panose="020B0604020202020204" pitchFamily="34" charset="0"/>
            </a:rPr>
            <a:t>The Oct-Dec rates are proposed</a:t>
          </a:r>
        </a:p>
      </cdr:txBody>
    </cdr:sp>
  </cdr:relSizeAnchor>
</c:userShapes>
</file>

<file path=xl/drawings/drawing6.xml><?xml version="1.0" encoding="utf-8"?>
<xdr:wsDr xmlns:xdr="http://schemas.openxmlformats.org/drawingml/2006/spreadsheetDrawing" xmlns:a="http://schemas.openxmlformats.org/drawingml/2006/main">
  <xdr:absoluteAnchor>
    <xdr:pos x="0" y="0"/>
    <xdr:ext cx="8639175" cy="6276975"/>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c:userShapes xmlns:c="http://schemas.openxmlformats.org/drawingml/2006/chart">
  <cdr:relSizeAnchor xmlns:cdr="http://schemas.openxmlformats.org/drawingml/2006/chartDrawing">
    <cdr:from>
      <cdr:x>0.90175</cdr:x>
      <cdr:y>0.8345</cdr:y>
    </cdr:from>
    <cdr:to>
      <cdr:x>0.90175</cdr:x>
      <cdr:y>0.83499</cdr:y>
    </cdr:to>
    <cdr:sp macro="" textlink="">
      <cdr:nvSpPr>
        <cdr:cNvPr id="27653" name="Text Box 5"/>
        <cdr:cNvSpPr txBox="1">
          <a:spLocks xmlns:a="http://schemas.openxmlformats.org/drawingml/2006/main" noChangeArrowheads="1"/>
        </cdr:cNvSpPr>
      </cdr:nvSpPr>
      <cdr:spPr bwMode="auto">
        <a:xfrm xmlns:a="http://schemas.openxmlformats.org/drawingml/2006/main">
          <a:off x="9183529" y="6579985"/>
          <a:ext cx="1045282" cy="125776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825" b="0" i="0" u="sng" strike="noStrike" baseline="0">
              <a:solidFill>
                <a:srgbClr val="000000"/>
              </a:solidFill>
              <a:latin typeface="Arial"/>
              <a:cs typeface="Arial"/>
            </a:rPr>
            <a:t>For Oct 14</a:t>
          </a:r>
          <a:endParaRPr lang="en-US" sz="825" b="0" i="0" u="none" strike="noStrike" baseline="0">
            <a:solidFill>
              <a:srgbClr val="000000"/>
            </a:solidFill>
            <a:latin typeface="Arial"/>
            <a:cs typeface="Arial"/>
          </a:endParaRPr>
        </a:p>
        <a:p xmlns:a="http://schemas.openxmlformats.org/drawingml/2006/main">
          <a:pPr algn="l" rtl="0">
            <a:defRPr sz="1000"/>
          </a:pPr>
          <a:r>
            <a:rPr lang="en-US" sz="825" b="0" i="0" u="none" strike="noStrike" baseline="0">
              <a:solidFill>
                <a:srgbClr val="000000"/>
              </a:solidFill>
              <a:latin typeface="Arial"/>
              <a:cs typeface="Arial"/>
            </a:rPr>
            <a:t>DSM/RW = $..307</a:t>
          </a:r>
        </a:p>
        <a:p xmlns:a="http://schemas.openxmlformats.org/drawingml/2006/main">
          <a:pPr algn="l" rtl="0">
            <a:defRPr sz="1000"/>
          </a:pPr>
          <a:r>
            <a:rPr lang="en-US" sz="825" b="0" i="0" u="none" strike="noStrike" baseline="0">
              <a:solidFill>
                <a:srgbClr val="000000"/>
              </a:solidFill>
              <a:latin typeface="Arial"/>
              <a:cs typeface="Arial"/>
            </a:rPr>
            <a:t>WQ =$0.607</a:t>
          </a:r>
        </a:p>
        <a:p xmlns:a="http://schemas.openxmlformats.org/drawingml/2006/main">
          <a:pPr algn="l" rtl="0">
            <a:defRPr sz="1000"/>
          </a:pPr>
          <a:r>
            <a:rPr lang="en-US" sz="825" b="0" i="0" u="none" strike="noStrike" baseline="0">
              <a:solidFill>
                <a:srgbClr val="000000"/>
              </a:solidFill>
              <a:latin typeface="Arial"/>
              <a:cs typeface="Arial"/>
            </a:rPr>
            <a:t>WSec= $0.347</a:t>
          </a:r>
        </a:p>
        <a:p xmlns:a="http://schemas.openxmlformats.org/drawingml/2006/main">
          <a:pPr algn="l" rtl="0">
            <a:defRPr sz="1000"/>
          </a:pPr>
          <a:r>
            <a:rPr lang="en-US" sz="825" b="0" i="0" u="none" strike="noStrike" baseline="0">
              <a:solidFill>
                <a:srgbClr val="000000"/>
              </a:solidFill>
              <a:latin typeface="Arial"/>
              <a:cs typeface="Arial"/>
            </a:rPr>
            <a:t>PW= $2.159</a:t>
          </a:r>
        </a:p>
        <a:p xmlns:a="http://schemas.openxmlformats.org/drawingml/2006/main">
          <a:pPr algn="l" rtl="0">
            <a:defRPr sz="1000"/>
          </a:pPr>
          <a:r>
            <a:rPr lang="en-US" sz="825" b="0" i="0" u="none" strike="noStrike" baseline="0">
              <a:solidFill>
                <a:srgbClr val="000000"/>
              </a:solidFill>
              <a:latin typeface="Arial"/>
              <a:cs typeface="Arial"/>
            </a:rPr>
            <a:t>OV= $0.115</a:t>
          </a:r>
        </a:p>
        <a:p xmlns:a="http://schemas.openxmlformats.org/drawingml/2006/main">
          <a:pPr algn="l" rtl="0">
            <a:defRPr sz="1000"/>
          </a:pPr>
          <a:r>
            <a:rPr lang="en-US" sz="825" b="0" i="0" u="none" strike="noStrike" baseline="0">
              <a:solidFill>
                <a:srgbClr val="000000"/>
              </a:solidFill>
              <a:latin typeface="Arial"/>
              <a:cs typeface="Arial"/>
            </a:rPr>
            <a:t>Wtr rev=0</a:t>
          </a:r>
        </a:p>
        <a:p xmlns:a="http://schemas.openxmlformats.org/drawingml/2006/main">
          <a:pPr algn="l" rtl="0">
            <a:defRPr sz="1000"/>
          </a:pPr>
          <a:r>
            <a:rPr lang="en-US" sz="825" b="0" i="0" u="sng" strike="noStrike" baseline="0">
              <a:solidFill>
                <a:srgbClr val="000000"/>
              </a:solidFill>
              <a:latin typeface="Arial"/>
              <a:cs typeface="Arial"/>
            </a:rPr>
            <a:t>LISA= $0.107</a:t>
          </a:r>
        </a:p>
        <a:p xmlns:a="http://schemas.openxmlformats.org/drawingml/2006/main">
          <a:pPr algn="l" rtl="0">
            <a:defRPr sz="1000"/>
          </a:pPr>
          <a:r>
            <a:rPr lang="en-US" sz="825" b="0" i="0" u="none" strike="noStrike" baseline="0">
              <a:solidFill>
                <a:srgbClr val="000000"/>
              </a:solidFill>
              <a:latin typeface="Arial"/>
              <a:cs typeface="Arial"/>
            </a:rPr>
            <a:t> Total $4.963</a:t>
          </a:r>
          <a:endParaRPr lang="en-US"/>
        </a:p>
      </cdr:txBody>
    </cdr:sp>
  </cdr:relSizeAnchor>
  <cdr:relSizeAnchor xmlns:cdr="http://schemas.openxmlformats.org/drawingml/2006/chartDrawing">
    <cdr:from>
      <cdr:x>0.61088</cdr:x>
      <cdr:y>0.09195</cdr:y>
    </cdr:from>
    <cdr:to>
      <cdr:x>0.61281</cdr:x>
      <cdr:y>0.90635</cdr:y>
    </cdr:to>
    <cdr:cxnSp macro="">
      <cdr:nvCxnSpPr>
        <cdr:cNvPr id="8" name="Straight Connector 7">
          <a:extLst xmlns:a="http://schemas.openxmlformats.org/drawingml/2006/main">
            <a:ext uri="{FF2B5EF4-FFF2-40B4-BE49-F238E27FC236}">
              <a16:creationId xmlns:a16="http://schemas.microsoft.com/office/drawing/2014/main" id="{6FA8010A-B727-4732-A4FB-4E9C591E03FB}"/>
            </a:ext>
          </a:extLst>
        </cdr:cNvPr>
        <cdr:cNvCxnSpPr/>
      </cdr:nvCxnSpPr>
      <cdr:spPr>
        <a:xfrm xmlns:a="http://schemas.openxmlformats.org/drawingml/2006/main" flipV="1">
          <a:off x="5265834" y="575424"/>
          <a:ext cx="16637" cy="5096454"/>
        </a:xfrm>
        <a:prstGeom xmlns:a="http://schemas.openxmlformats.org/drawingml/2006/main" prst="line">
          <a:avLst/>
        </a:prstGeom>
        <a:ln xmlns:a="http://schemas.openxmlformats.org/drawingml/2006/main" w="82550">
          <a:solidFill>
            <a:srgbClr val="B8B8B8"/>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0.64309</cdr:x>
      <cdr:y>0.65753</cdr:y>
    </cdr:from>
    <cdr:to>
      <cdr:x>0.93702</cdr:x>
      <cdr:y>0.88889</cdr:y>
    </cdr:to>
    <cdr:sp macro="" textlink="">
      <cdr:nvSpPr>
        <cdr:cNvPr id="19" name="TextBox 1"/>
        <cdr:cNvSpPr txBox="1"/>
      </cdr:nvSpPr>
      <cdr:spPr>
        <a:xfrm xmlns:a="http://schemas.openxmlformats.org/drawingml/2006/main">
          <a:off x="5543551" y="4114801"/>
          <a:ext cx="2533649" cy="14478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The volumes allocated to each tier block will </a:t>
          </a:r>
          <a:r>
            <a:rPr lang="en-US" sz="1100" baseline="0"/>
            <a:t>vary by season and temperature zone. Tier 1: first 350 or 500 kWh/mo (Cool or Hot zones), Tier 2: Next 700 or 1,000 kWh (Cool &amp; Hot), Tier 3: All other use.  Fixed access and minimum charges are listed in a separate table. </a:t>
          </a:r>
        </a:p>
        <a:p xmlns:a="http://schemas.openxmlformats.org/drawingml/2006/main">
          <a:pPr algn="ctr"/>
          <a:r>
            <a:rPr lang="en-US" sz="1100" baseline="0"/>
            <a:t>kWh: kilowatt-hour</a:t>
          </a:r>
        </a:p>
        <a:p xmlns:a="http://schemas.openxmlformats.org/drawingml/2006/main">
          <a:pPr algn="ctr"/>
          <a:endParaRPr lang="en-US" sz="700">
            <a:solidFill>
              <a:srgbClr val="FF0000"/>
            </a:solidFill>
          </a:endParaRPr>
        </a:p>
      </cdr:txBody>
    </cdr:sp>
  </cdr:relSizeAnchor>
  <cdr:relSizeAnchor xmlns:cdr="http://schemas.openxmlformats.org/drawingml/2006/chartDrawing">
    <cdr:from>
      <cdr:x>0.85847</cdr:x>
      <cdr:y>0.57647</cdr:y>
    </cdr:from>
    <cdr:to>
      <cdr:x>0.92936</cdr:x>
      <cdr:y>0.60603</cdr:y>
    </cdr:to>
    <cdr:sp macro="" textlink="">
      <cdr:nvSpPr>
        <cdr:cNvPr id="21" name="TextBox 1"/>
        <cdr:cNvSpPr txBox="1"/>
      </cdr:nvSpPr>
      <cdr:spPr>
        <a:xfrm xmlns:a="http://schemas.openxmlformats.org/drawingml/2006/main">
          <a:off x="7400120" y="3607501"/>
          <a:ext cx="611080" cy="184985"/>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Tier 1</a:t>
          </a:r>
        </a:p>
      </cdr:txBody>
    </cdr:sp>
  </cdr:relSizeAnchor>
  <cdr:relSizeAnchor xmlns:cdr="http://schemas.openxmlformats.org/drawingml/2006/chartDrawing">
    <cdr:from>
      <cdr:x>0.86504</cdr:x>
      <cdr:y>0.44854</cdr:y>
    </cdr:from>
    <cdr:to>
      <cdr:x>0.94324</cdr:x>
      <cdr:y>0.4805</cdr:y>
    </cdr:to>
    <cdr:sp macro="" textlink="">
      <cdr:nvSpPr>
        <cdr:cNvPr id="12" name="TextBox 1"/>
        <cdr:cNvSpPr txBox="1"/>
      </cdr:nvSpPr>
      <cdr:spPr>
        <a:xfrm xmlns:a="http://schemas.openxmlformats.org/drawingml/2006/main">
          <a:off x="7456763" y="2806955"/>
          <a:ext cx="674094" cy="200003"/>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Tier 2</a:t>
          </a:r>
        </a:p>
      </cdr:txBody>
    </cdr:sp>
  </cdr:relSizeAnchor>
  <cdr:relSizeAnchor xmlns:cdr="http://schemas.openxmlformats.org/drawingml/2006/chartDrawing">
    <cdr:from>
      <cdr:x>0.86958</cdr:x>
      <cdr:y>0.13807</cdr:y>
    </cdr:from>
    <cdr:to>
      <cdr:x>0.94047</cdr:x>
      <cdr:y>0.16763</cdr:y>
    </cdr:to>
    <cdr:sp macro="" textlink="">
      <cdr:nvSpPr>
        <cdr:cNvPr id="13" name="TextBox 1"/>
        <cdr:cNvSpPr txBox="1"/>
      </cdr:nvSpPr>
      <cdr:spPr>
        <a:xfrm xmlns:a="http://schemas.openxmlformats.org/drawingml/2006/main">
          <a:off x="7495876" y="864059"/>
          <a:ext cx="611081" cy="184984"/>
        </a:xfrm>
        <a:prstGeom xmlns:a="http://schemas.openxmlformats.org/drawingml/2006/main" prst="rect">
          <a:avLst/>
        </a:prstGeom>
        <a:solidFill xmlns:a="http://schemas.openxmlformats.org/drawingml/2006/main">
          <a:schemeClr val="bg1"/>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Tier 3</a:t>
          </a:r>
        </a:p>
      </cdr:txBody>
    </cdr:sp>
  </cdr:relSizeAnchor>
</c:userShapes>
</file>

<file path=xl/drawings/drawing8.xml><?xml version="1.0" encoding="utf-8"?>
<xdr:wsDr xmlns:xdr="http://schemas.openxmlformats.org/drawingml/2006/spreadsheetDrawing" xmlns:a="http://schemas.openxmlformats.org/drawingml/2006/main">
  <xdr:absoluteAnchor>
    <xdr:pos x="0" y="0"/>
    <xdr:ext cx="9482667" cy="6286500"/>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c:userShapes xmlns:c="http://schemas.openxmlformats.org/drawingml/2006/chart">
  <cdr:relSizeAnchor xmlns:cdr="http://schemas.openxmlformats.org/drawingml/2006/chartDrawing">
    <cdr:from>
      <cdr:x>0.49248</cdr:x>
      <cdr:y>0.78971</cdr:y>
    </cdr:from>
    <cdr:to>
      <cdr:x>0.85488</cdr:x>
      <cdr:y>0.78983</cdr:y>
    </cdr:to>
    <cdr:cxnSp macro="">
      <cdr:nvCxnSpPr>
        <cdr:cNvPr id="4" name="Straight Connector 3">
          <a:extLst xmlns:a="http://schemas.openxmlformats.org/drawingml/2006/main">
            <a:ext uri="{FF2B5EF4-FFF2-40B4-BE49-F238E27FC236}">
              <a16:creationId xmlns:a16="http://schemas.microsoft.com/office/drawing/2014/main" id="{CD06472B-87FA-4982-962D-90B0DFBA6F2A}"/>
            </a:ext>
          </a:extLst>
        </cdr:cNvPr>
        <cdr:cNvCxnSpPr/>
      </cdr:nvCxnSpPr>
      <cdr:spPr>
        <a:xfrm xmlns:a="http://schemas.openxmlformats.org/drawingml/2006/main">
          <a:off x="4676775" y="4972050"/>
          <a:ext cx="3441529" cy="740"/>
        </a:xfrm>
        <a:prstGeom xmlns:a="http://schemas.openxmlformats.org/drawingml/2006/main" prst="line">
          <a:avLst/>
        </a:prstGeom>
        <a:ln xmlns:a="http://schemas.openxmlformats.org/drawingml/2006/main" w="3175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0.86989</cdr:x>
      <cdr:y>0.5053</cdr:y>
    </cdr:from>
    <cdr:to>
      <cdr:x>1</cdr:x>
      <cdr:y>0.96369</cdr:y>
    </cdr:to>
    <cdr:sp macro="" textlink="">
      <cdr:nvSpPr>
        <cdr:cNvPr id="24" name="TextBox 1"/>
        <cdr:cNvSpPr txBox="1"/>
      </cdr:nvSpPr>
      <cdr:spPr>
        <a:xfrm xmlns:a="http://schemas.openxmlformats.org/drawingml/2006/main">
          <a:off x="8260845" y="3181350"/>
          <a:ext cx="1235580" cy="2886075"/>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rot="-5400000" vertOverflow="overflow" horzOverflow="overflow"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Monthly Power Access Charge</a:t>
          </a:r>
          <a:endParaRPr lang="en-US" sz="1000"/>
        </a:p>
      </cdr:txBody>
    </cdr:sp>
  </cdr:relSizeAnchor>
  <cdr:relSizeAnchor xmlns:cdr="http://schemas.openxmlformats.org/drawingml/2006/chartDrawing">
    <cdr:from>
      <cdr:x>0.90175</cdr:x>
      <cdr:y>0.8345</cdr:y>
    </cdr:from>
    <cdr:to>
      <cdr:x>0.90175</cdr:x>
      <cdr:y>0.83499</cdr:y>
    </cdr:to>
    <cdr:sp macro="" textlink="">
      <cdr:nvSpPr>
        <cdr:cNvPr id="27653" name="Text Box 5"/>
        <cdr:cNvSpPr txBox="1">
          <a:spLocks xmlns:a="http://schemas.openxmlformats.org/drawingml/2006/main" noChangeArrowheads="1"/>
        </cdr:cNvSpPr>
      </cdr:nvSpPr>
      <cdr:spPr bwMode="auto">
        <a:xfrm xmlns:a="http://schemas.openxmlformats.org/drawingml/2006/main">
          <a:off x="9183529" y="6579985"/>
          <a:ext cx="1045282" cy="125776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825" b="0" i="0" u="sng" strike="noStrike" baseline="0">
              <a:solidFill>
                <a:srgbClr val="000000"/>
              </a:solidFill>
              <a:latin typeface="Arial"/>
              <a:cs typeface="Arial"/>
            </a:rPr>
            <a:t>For Oct 14</a:t>
          </a:r>
          <a:endParaRPr lang="en-US" sz="825" b="0" i="0" u="none" strike="noStrike" baseline="0">
            <a:solidFill>
              <a:srgbClr val="000000"/>
            </a:solidFill>
            <a:latin typeface="Arial"/>
            <a:cs typeface="Arial"/>
          </a:endParaRPr>
        </a:p>
        <a:p xmlns:a="http://schemas.openxmlformats.org/drawingml/2006/main">
          <a:pPr algn="l" rtl="0">
            <a:defRPr sz="1000"/>
          </a:pPr>
          <a:r>
            <a:rPr lang="en-US" sz="825" b="0" i="0" u="none" strike="noStrike" baseline="0">
              <a:solidFill>
                <a:srgbClr val="000000"/>
              </a:solidFill>
              <a:latin typeface="Arial"/>
              <a:cs typeface="Arial"/>
            </a:rPr>
            <a:t>DSM/RW = $..307</a:t>
          </a:r>
        </a:p>
        <a:p xmlns:a="http://schemas.openxmlformats.org/drawingml/2006/main">
          <a:pPr algn="l" rtl="0">
            <a:defRPr sz="1000"/>
          </a:pPr>
          <a:r>
            <a:rPr lang="en-US" sz="825" b="0" i="0" u="none" strike="noStrike" baseline="0">
              <a:solidFill>
                <a:srgbClr val="000000"/>
              </a:solidFill>
              <a:latin typeface="Arial"/>
              <a:cs typeface="Arial"/>
            </a:rPr>
            <a:t>WQ =$0.607</a:t>
          </a:r>
        </a:p>
        <a:p xmlns:a="http://schemas.openxmlformats.org/drawingml/2006/main">
          <a:pPr algn="l" rtl="0">
            <a:defRPr sz="1000"/>
          </a:pPr>
          <a:r>
            <a:rPr lang="en-US" sz="825" b="0" i="0" u="none" strike="noStrike" baseline="0">
              <a:solidFill>
                <a:srgbClr val="000000"/>
              </a:solidFill>
              <a:latin typeface="Arial"/>
              <a:cs typeface="Arial"/>
            </a:rPr>
            <a:t>WSec= $0.347</a:t>
          </a:r>
        </a:p>
        <a:p xmlns:a="http://schemas.openxmlformats.org/drawingml/2006/main">
          <a:pPr algn="l" rtl="0">
            <a:defRPr sz="1000"/>
          </a:pPr>
          <a:r>
            <a:rPr lang="en-US" sz="825" b="0" i="0" u="none" strike="noStrike" baseline="0">
              <a:solidFill>
                <a:srgbClr val="000000"/>
              </a:solidFill>
              <a:latin typeface="Arial"/>
              <a:cs typeface="Arial"/>
            </a:rPr>
            <a:t>PW= $2.159</a:t>
          </a:r>
        </a:p>
        <a:p xmlns:a="http://schemas.openxmlformats.org/drawingml/2006/main">
          <a:pPr algn="l" rtl="0">
            <a:defRPr sz="1000"/>
          </a:pPr>
          <a:r>
            <a:rPr lang="en-US" sz="825" b="0" i="0" u="none" strike="noStrike" baseline="0">
              <a:solidFill>
                <a:srgbClr val="000000"/>
              </a:solidFill>
              <a:latin typeface="Arial"/>
              <a:cs typeface="Arial"/>
            </a:rPr>
            <a:t>OV= $0.115</a:t>
          </a:r>
        </a:p>
        <a:p xmlns:a="http://schemas.openxmlformats.org/drawingml/2006/main">
          <a:pPr algn="l" rtl="0">
            <a:defRPr sz="1000"/>
          </a:pPr>
          <a:r>
            <a:rPr lang="en-US" sz="825" b="0" i="0" u="none" strike="noStrike" baseline="0">
              <a:solidFill>
                <a:srgbClr val="000000"/>
              </a:solidFill>
              <a:latin typeface="Arial"/>
              <a:cs typeface="Arial"/>
            </a:rPr>
            <a:t>Wtr rev=0</a:t>
          </a:r>
        </a:p>
        <a:p xmlns:a="http://schemas.openxmlformats.org/drawingml/2006/main">
          <a:pPr algn="l" rtl="0">
            <a:defRPr sz="1000"/>
          </a:pPr>
          <a:r>
            <a:rPr lang="en-US" sz="825" b="0" i="0" u="sng" strike="noStrike" baseline="0">
              <a:solidFill>
                <a:srgbClr val="000000"/>
              </a:solidFill>
              <a:latin typeface="Arial"/>
              <a:cs typeface="Arial"/>
            </a:rPr>
            <a:t>LISA= $0.107</a:t>
          </a:r>
        </a:p>
        <a:p xmlns:a="http://schemas.openxmlformats.org/drawingml/2006/main">
          <a:pPr algn="l" rtl="0">
            <a:defRPr sz="1000"/>
          </a:pPr>
          <a:r>
            <a:rPr lang="en-US" sz="825" b="0" i="0" u="none" strike="noStrike" baseline="0">
              <a:solidFill>
                <a:srgbClr val="000000"/>
              </a:solidFill>
              <a:latin typeface="Arial"/>
              <a:cs typeface="Arial"/>
            </a:rPr>
            <a:t> Total $4.963</a:t>
          </a:r>
          <a:endParaRPr lang="en-US"/>
        </a:p>
      </cdr:txBody>
    </cdr:sp>
  </cdr:relSizeAnchor>
  <cdr:relSizeAnchor xmlns:cdr="http://schemas.openxmlformats.org/drawingml/2006/chartDrawing">
    <cdr:from>
      <cdr:x>0.85857</cdr:x>
      <cdr:y>0.04743</cdr:y>
    </cdr:from>
    <cdr:to>
      <cdr:x>0.89536</cdr:x>
      <cdr:y>0.6085</cdr:y>
    </cdr:to>
    <cdr:sp macro="" textlink="">
      <cdr:nvSpPr>
        <cdr:cNvPr id="9" name="TextBox 8"/>
        <cdr:cNvSpPr txBox="1"/>
      </cdr:nvSpPr>
      <cdr:spPr>
        <a:xfrm xmlns:a="http://schemas.openxmlformats.org/drawingml/2006/main">
          <a:off x="8153365" y="298647"/>
          <a:ext cx="349373" cy="3532511"/>
        </a:xfrm>
        <a:prstGeom xmlns:a="http://schemas.openxmlformats.org/drawingml/2006/main" prst="rect">
          <a:avLst/>
        </a:prstGeom>
        <a:solidFill xmlns:a="http://schemas.openxmlformats.org/drawingml/2006/main">
          <a:srgbClr val="FFFFFF"/>
        </a:solidFill>
      </cdr:spPr>
      <cdr:txBody>
        <a:bodyPr xmlns:a="http://schemas.openxmlformats.org/drawingml/2006/main" vertOverflow="clip" wrap="square" rtlCol="0"/>
        <a:lstStyle xmlns:a="http://schemas.openxmlformats.org/drawingml/2006/main"/>
        <a:p xmlns:a="http://schemas.openxmlformats.org/drawingml/2006/main">
          <a:r>
            <a:rPr lang="en-US" sz="1100">
              <a:solidFill>
                <a:schemeClr val="bg1"/>
              </a:solidFill>
            </a:rPr>
            <a:t>ddddddddd</a:t>
          </a:r>
        </a:p>
      </cdr:txBody>
    </cdr:sp>
  </cdr:relSizeAnchor>
  <cdr:relSizeAnchor xmlns:cdr="http://schemas.openxmlformats.org/drawingml/2006/chartDrawing">
    <cdr:from>
      <cdr:x>0.63808</cdr:x>
      <cdr:y>0.7519</cdr:y>
    </cdr:from>
    <cdr:to>
      <cdr:x>0.84759</cdr:x>
      <cdr:y>0.78035</cdr:y>
    </cdr:to>
    <cdr:sp macro="" textlink="">
      <cdr:nvSpPr>
        <cdr:cNvPr id="16" name="TextBox 1"/>
        <cdr:cNvSpPr txBox="1"/>
      </cdr:nvSpPr>
      <cdr:spPr>
        <a:xfrm xmlns:a="http://schemas.openxmlformats.org/drawingml/2006/main">
          <a:off x="6041203" y="4719646"/>
          <a:ext cx="1983609" cy="178585"/>
        </a:xfrm>
        <a:prstGeom xmlns:a="http://schemas.openxmlformats.org/drawingml/2006/main" prst="rect">
          <a:avLst/>
        </a:prstGeom>
        <a:solidFill xmlns:a="http://schemas.openxmlformats.org/drawingml/2006/main">
          <a:srgbClr val="FFFFFF"/>
        </a:solidFill>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50" b="1"/>
            <a:t>Min</a:t>
          </a:r>
          <a:r>
            <a:rPr lang="en-US" sz="1050" b="1" baseline="0"/>
            <a:t> Customer Charge: ($10/mo)</a:t>
          </a:r>
          <a:endParaRPr lang="en-US" sz="700"/>
        </a:p>
      </cdr:txBody>
    </cdr:sp>
  </cdr:relSizeAnchor>
  <cdr:relSizeAnchor xmlns:cdr="http://schemas.openxmlformats.org/drawingml/2006/chartDrawing">
    <cdr:from>
      <cdr:x>0.04112</cdr:x>
      <cdr:y>0.77912</cdr:y>
    </cdr:from>
    <cdr:to>
      <cdr:x>0.08024</cdr:x>
      <cdr:y>0.91679</cdr:y>
    </cdr:to>
    <cdr:sp macro="" textlink="">
      <cdr:nvSpPr>
        <cdr:cNvPr id="19" name="TextBox 18">
          <a:extLst xmlns:a="http://schemas.openxmlformats.org/drawingml/2006/main">
            <a:ext uri="{FF2B5EF4-FFF2-40B4-BE49-F238E27FC236}">
              <a16:creationId xmlns:a16="http://schemas.microsoft.com/office/drawing/2014/main" id="{98C28255-4C3E-49AC-84C8-D1E3935D398C}"/>
            </a:ext>
          </a:extLst>
        </cdr:cNvPr>
        <cdr:cNvSpPr txBox="1"/>
      </cdr:nvSpPr>
      <cdr:spPr>
        <a:xfrm xmlns:a="http://schemas.openxmlformats.org/drawingml/2006/main">
          <a:off x="390524" y="4905374"/>
          <a:ext cx="371476" cy="866775"/>
        </a:xfrm>
        <a:prstGeom xmlns:a="http://schemas.openxmlformats.org/drawingml/2006/main" prst="rect">
          <a:avLst/>
        </a:prstGeom>
        <a:solidFill xmlns:a="http://schemas.openxmlformats.org/drawingml/2006/main">
          <a:srgbClr val="FFFFFF"/>
        </a:solidFill>
      </cdr:spPr>
      <cdr:txBody>
        <a:bodyPr xmlns:a="http://schemas.openxmlformats.org/drawingml/2006/main" vertOverflow="clip" wrap="square" rtlCol="0"/>
        <a:lstStyle xmlns:a="http://schemas.openxmlformats.org/drawingml/2006/main"/>
        <a:p xmlns:a="http://schemas.openxmlformats.org/drawingml/2006/main">
          <a:r>
            <a:rPr lang="en-US" sz="1100">
              <a:solidFill>
                <a:schemeClr val="bg1"/>
              </a:solidFill>
            </a:rPr>
            <a:t>ddddddddd</a:t>
          </a:r>
        </a:p>
      </cdr:txBody>
    </cdr:sp>
  </cdr:relSizeAnchor>
  <cdr:relSizeAnchor xmlns:cdr="http://schemas.openxmlformats.org/drawingml/2006/chartDrawing">
    <cdr:from>
      <cdr:x>0.84811</cdr:x>
      <cdr:y>0.34092</cdr:y>
    </cdr:from>
    <cdr:to>
      <cdr:x>0.93121</cdr:x>
      <cdr:y>0.5228</cdr:y>
    </cdr:to>
    <cdr:sp macro="" textlink="">
      <cdr:nvSpPr>
        <cdr:cNvPr id="3" name="TextBox 1">
          <a:extLst xmlns:a="http://schemas.openxmlformats.org/drawingml/2006/main">
            <a:ext uri="{FF2B5EF4-FFF2-40B4-BE49-F238E27FC236}">
              <a16:creationId xmlns:a16="http://schemas.microsoft.com/office/drawing/2014/main" id="{4929A816-CF6D-FB50-3A29-314E642A28A1}"/>
            </a:ext>
          </a:extLst>
        </cdr:cNvPr>
        <cdr:cNvSpPr txBox="1"/>
      </cdr:nvSpPr>
      <cdr:spPr>
        <a:xfrm xmlns:a="http://schemas.openxmlformats.org/drawingml/2006/main">
          <a:off x="8042307" y="2143180"/>
          <a:ext cx="788010" cy="1143389"/>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latin typeface="Arial" panose="020B0604020202020204" pitchFamily="34" charset="0"/>
              <a:cs typeface="Arial" panose="020B0604020202020204" pitchFamily="34" charset="0"/>
            </a:rPr>
            <a:t>The April</a:t>
          </a:r>
          <a:r>
            <a:rPr lang="en-US" sz="1100" baseline="0">
              <a:latin typeface="Arial" panose="020B0604020202020204" pitchFamily="34" charset="0"/>
              <a:cs typeface="Arial" panose="020B0604020202020204" pitchFamily="34" charset="0"/>
            </a:rPr>
            <a:t> - June </a:t>
          </a:r>
          <a:r>
            <a:rPr lang="en-US" sz="1100">
              <a:latin typeface="Arial" panose="020B0604020202020204" pitchFamily="34" charset="0"/>
              <a:cs typeface="Arial" panose="020B0604020202020204" pitchFamily="34" charset="0"/>
            </a:rPr>
            <a:t>2024 </a:t>
          </a:r>
        </a:p>
        <a:p xmlns:a="http://schemas.openxmlformats.org/drawingml/2006/main">
          <a:pPr algn="ctr"/>
          <a:r>
            <a:rPr lang="en-US" sz="1100">
              <a:latin typeface="Arial" panose="020B0604020202020204" pitchFamily="34" charset="0"/>
              <a:cs typeface="Arial" panose="020B0604020202020204" pitchFamily="34" charset="0"/>
            </a:rPr>
            <a:t>rates are proposed</a:t>
          </a:r>
        </a:p>
      </cdr:txBody>
    </cdr:sp>
  </cdr:relSizeAnchor>
</c:userShapes>
</file>

<file path=xl/drawings/drawing10.xml><?xml version="1.0" encoding="utf-8"?>
<xdr:wsDr xmlns:xdr="http://schemas.openxmlformats.org/drawingml/2006/spreadsheetDrawing" xmlns:a="http://schemas.openxmlformats.org/drawingml/2006/main">
  <xdr:absoluteAnchor>
    <xdr:pos x="0" y="0"/>
    <xdr:ext cx="9496425" cy="6296025"/>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xml><?xml version="1.0" encoding="utf-8"?>
<c:userShapes xmlns:c="http://schemas.openxmlformats.org/drawingml/2006/chart">
  <cdr:relSizeAnchor xmlns:cdr="http://schemas.openxmlformats.org/drawingml/2006/chartDrawing">
    <cdr:from>
      <cdr:x>0.86318</cdr:x>
      <cdr:y>0.57208</cdr:y>
    </cdr:from>
    <cdr:to>
      <cdr:x>0.99497</cdr:x>
      <cdr:y>0.80728</cdr:y>
    </cdr:to>
    <cdr:sp macro="" textlink="">
      <cdr:nvSpPr>
        <cdr:cNvPr id="24" name="TextBox 1"/>
        <cdr:cNvSpPr txBox="1"/>
      </cdr:nvSpPr>
      <cdr:spPr>
        <a:xfrm xmlns:a="http://schemas.openxmlformats.org/drawingml/2006/main">
          <a:off x="8172450" y="3590924"/>
          <a:ext cx="1247757" cy="1476375"/>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rot="-5400000" vertOverflow="overflow" horzOverflow="overflow"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Power Access Charge ($</a:t>
          </a:r>
          <a:r>
            <a:rPr lang="en-US" sz="1400" b="1" baseline="0"/>
            <a:t> per </a:t>
          </a:r>
          <a:r>
            <a:rPr lang="en-US" sz="1400" b="1"/>
            <a:t>month)</a:t>
          </a:r>
          <a:endParaRPr lang="en-US" sz="1000"/>
        </a:p>
      </cdr:txBody>
    </cdr:sp>
  </cdr:relSizeAnchor>
  <cdr:relSizeAnchor xmlns:cdr="http://schemas.openxmlformats.org/drawingml/2006/chartDrawing">
    <cdr:from>
      <cdr:x>0.65488</cdr:x>
      <cdr:y>0.9555</cdr:y>
    </cdr:from>
    <cdr:to>
      <cdr:x>0.74</cdr:x>
      <cdr:y>0.99015</cdr:y>
    </cdr:to>
    <cdr:sp macro="" textlink="">
      <cdr:nvSpPr>
        <cdr:cNvPr id="27651" name="Text Box 3"/>
        <cdr:cNvSpPr txBox="1">
          <a:spLocks xmlns:a="http://schemas.openxmlformats.org/drawingml/2006/main" noChangeArrowheads="1"/>
        </cdr:cNvSpPr>
      </cdr:nvSpPr>
      <cdr:spPr bwMode="auto">
        <a:xfrm xmlns:a="http://schemas.openxmlformats.org/drawingml/2006/main">
          <a:off x="6749085" y="5923294"/>
          <a:ext cx="880681" cy="202185"/>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0.90175</cdr:x>
      <cdr:y>0.8345</cdr:y>
    </cdr:from>
    <cdr:to>
      <cdr:x>0.90175</cdr:x>
      <cdr:y>0.83499</cdr:y>
    </cdr:to>
    <cdr:sp macro="" textlink="">
      <cdr:nvSpPr>
        <cdr:cNvPr id="27653" name="Text Box 5"/>
        <cdr:cNvSpPr txBox="1">
          <a:spLocks xmlns:a="http://schemas.openxmlformats.org/drawingml/2006/main" noChangeArrowheads="1"/>
        </cdr:cNvSpPr>
      </cdr:nvSpPr>
      <cdr:spPr bwMode="auto">
        <a:xfrm xmlns:a="http://schemas.openxmlformats.org/drawingml/2006/main">
          <a:off x="9183529" y="6579985"/>
          <a:ext cx="1045282" cy="125776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825" b="0" i="0" u="sng" strike="noStrike" baseline="0">
              <a:solidFill>
                <a:srgbClr val="000000"/>
              </a:solidFill>
              <a:latin typeface="Arial"/>
              <a:cs typeface="Arial"/>
            </a:rPr>
            <a:t>For Oct 14</a:t>
          </a:r>
          <a:endParaRPr lang="en-US" sz="825" b="0" i="0" u="none" strike="noStrike" baseline="0">
            <a:solidFill>
              <a:srgbClr val="000000"/>
            </a:solidFill>
            <a:latin typeface="Arial"/>
            <a:cs typeface="Arial"/>
          </a:endParaRPr>
        </a:p>
        <a:p xmlns:a="http://schemas.openxmlformats.org/drawingml/2006/main">
          <a:pPr algn="l" rtl="0">
            <a:defRPr sz="1000"/>
          </a:pPr>
          <a:r>
            <a:rPr lang="en-US" sz="825" b="0" i="0" u="none" strike="noStrike" baseline="0">
              <a:solidFill>
                <a:srgbClr val="000000"/>
              </a:solidFill>
              <a:latin typeface="Arial"/>
              <a:cs typeface="Arial"/>
            </a:rPr>
            <a:t>DSM/RW = $..307</a:t>
          </a:r>
        </a:p>
        <a:p xmlns:a="http://schemas.openxmlformats.org/drawingml/2006/main">
          <a:pPr algn="l" rtl="0">
            <a:defRPr sz="1000"/>
          </a:pPr>
          <a:r>
            <a:rPr lang="en-US" sz="825" b="0" i="0" u="none" strike="noStrike" baseline="0">
              <a:solidFill>
                <a:srgbClr val="000000"/>
              </a:solidFill>
              <a:latin typeface="Arial"/>
              <a:cs typeface="Arial"/>
            </a:rPr>
            <a:t>WQ =$0.607</a:t>
          </a:r>
        </a:p>
        <a:p xmlns:a="http://schemas.openxmlformats.org/drawingml/2006/main">
          <a:pPr algn="l" rtl="0">
            <a:defRPr sz="1000"/>
          </a:pPr>
          <a:r>
            <a:rPr lang="en-US" sz="825" b="0" i="0" u="none" strike="noStrike" baseline="0">
              <a:solidFill>
                <a:srgbClr val="000000"/>
              </a:solidFill>
              <a:latin typeface="Arial"/>
              <a:cs typeface="Arial"/>
            </a:rPr>
            <a:t>WSec= $0.347</a:t>
          </a:r>
        </a:p>
        <a:p xmlns:a="http://schemas.openxmlformats.org/drawingml/2006/main">
          <a:pPr algn="l" rtl="0">
            <a:defRPr sz="1000"/>
          </a:pPr>
          <a:r>
            <a:rPr lang="en-US" sz="825" b="0" i="0" u="none" strike="noStrike" baseline="0">
              <a:solidFill>
                <a:srgbClr val="000000"/>
              </a:solidFill>
              <a:latin typeface="Arial"/>
              <a:cs typeface="Arial"/>
            </a:rPr>
            <a:t>PW= $2.159</a:t>
          </a:r>
        </a:p>
        <a:p xmlns:a="http://schemas.openxmlformats.org/drawingml/2006/main">
          <a:pPr algn="l" rtl="0">
            <a:defRPr sz="1000"/>
          </a:pPr>
          <a:r>
            <a:rPr lang="en-US" sz="825" b="0" i="0" u="none" strike="noStrike" baseline="0">
              <a:solidFill>
                <a:srgbClr val="000000"/>
              </a:solidFill>
              <a:latin typeface="Arial"/>
              <a:cs typeface="Arial"/>
            </a:rPr>
            <a:t>OV= $0.115</a:t>
          </a:r>
        </a:p>
        <a:p xmlns:a="http://schemas.openxmlformats.org/drawingml/2006/main">
          <a:pPr algn="l" rtl="0">
            <a:defRPr sz="1000"/>
          </a:pPr>
          <a:r>
            <a:rPr lang="en-US" sz="825" b="0" i="0" u="none" strike="noStrike" baseline="0">
              <a:solidFill>
                <a:srgbClr val="000000"/>
              </a:solidFill>
              <a:latin typeface="Arial"/>
              <a:cs typeface="Arial"/>
            </a:rPr>
            <a:t>Wtr rev=0</a:t>
          </a:r>
        </a:p>
        <a:p xmlns:a="http://schemas.openxmlformats.org/drawingml/2006/main">
          <a:pPr algn="l" rtl="0">
            <a:defRPr sz="1000"/>
          </a:pPr>
          <a:r>
            <a:rPr lang="en-US" sz="825" b="0" i="0" u="sng" strike="noStrike" baseline="0">
              <a:solidFill>
                <a:srgbClr val="000000"/>
              </a:solidFill>
              <a:latin typeface="Arial"/>
              <a:cs typeface="Arial"/>
            </a:rPr>
            <a:t>LISA= $0.107</a:t>
          </a:r>
        </a:p>
        <a:p xmlns:a="http://schemas.openxmlformats.org/drawingml/2006/main">
          <a:pPr algn="l" rtl="0">
            <a:defRPr sz="1000"/>
          </a:pPr>
          <a:r>
            <a:rPr lang="en-US" sz="825" b="0" i="0" u="none" strike="noStrike" baseline="0">
              <a:solidFill>
                <a:srgbClr val="000000"/>
              </a:solidFill>
              <a:latin typeface="Arial"/>
              <a:cs typeface="Arial"/>
            </a:rPr>
            <a:t> Total $4.963</a:t>
          </a:r>
          <a:endParaRPr lang="en-US"/>
        </a:p>
      </cdr:txBody>
    </cdr:sp>
  </cdr:relSizeAnchor>
  <cdr:relSizeAnchor xmlns:cdr="http://schemas.openxmlformats.org/drawingml/2006/chartDrawing">
    <cdr:from>
      <cdr:x>0.05366</cdr:x>
      <cdr:y>0.88855</cdr:y>
    </cdr:from>
    <cdr:to>
      <cdr:x>0.94232</cdr:x>
      <cdr:y>1</cdr:y>
    </cdr:to>
    <cdr:sp macro="" textlink="">
      <cdr:nvSpPr>
        <cdr:cNvPr id="6" name="TextBox 1"/>
        <cdr:cNvSpPr txBox="1"/>
      </cdr:nvSpPr>
      <cdr:spPr>
        <a:xfrm xmlns:a="http://schemas.openxmlformats.org/drawingml/2006/main">
          <a:off x="508000" y="5577418"/>
          <a:ext cx="8413750" cy="699557"/>
        </a:xfrm>
        <a:prstGeom xmlns:a="http://schemas.openxmlformats.org/drawingml/2006/main" prst="rect">
          <a:avLst/>
        </a:prstGeom>
        <a:solidFill xmlns:a="http://schemas.openxmlformats.org/drawingml/2006/main">
          <a:srgbClr val="FFFFFF"/>
        </a:solidFill>
        <a:ln xmlns:a="http://schemas.openxmlformats.org/drawingml/2006/main">
          <a:solidFill>
            <a:srgbClr val="000000"/>
          </a:solidFill>
        </a:ln>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algn="l" defTabSz="914400" eaLnBrk="1" fontAlgn="auto" latinLnBrk="0" hangingPunct="1">
            <a:lnSpc>
              <a:spcPct val="100000"/>
            </a:lnSpc>
            <a:spcBef>
              <a:spcPts val="0"/>
            </a:spcBef>
            <a:spcAft>
              <a:spcPts val="0"/>
            </a:spcAft>
            <a:buClrTx/>
            <a:buSzTx/>
            <a:buFontTx/>
            <a:buNone/>
            <a:tabLst/>
            <a:defRPr/>
          </a:pPr>
          <a:r>
            <a:rPr lang="en-US" sz="1000" b="1"/>
            <a:t>Quarterly Adjustments added to all rates (Incremental</a:t>
          </a:r>
          <a:r>
            <a:rPr lang="en-US" sz="1000" b="1" baseline="0"/>
            <a:t> Ordinance)</a:t>
          </a:r>
          <a:r>
            <a:rPr lang="en-US" sz="1000" b="1"/>
            <a:t>: </a:t>
          </a:r>
          <a:r>
            <a:rPr kumimoji="0" lang="en-US" sz="1000" b="1" i="0" u="none" strike="noStrike" kern="0" cap="none" spc="0" normalizeH="0" baseline="0" noProof="0">
              <a:ln>
                <a:noFill/>
              </a:ln>
              <a:solidFill>
                <a:sysClr val="windowText" lastClr="000000"/>
              </a:solidFill>
              <a:effectLst/>
              <a:uLnTx/>
              <a:uFillTx/>
              <a:latin typeface="+mn-lt"/>
              <a:ea typeface="+mn-ea"/>
              <a:cs typeface="+mn-cs"/>
            </a:rPr>
            <a:t>VEA: </a:t>
          </a:r>
          <a:r>
            <a:rPr kumimoji="0" lang="en-US" sz="1000" b="0" i="0" u="none" strike="noStrike" kern="0" cap="none" spc="0" normalizeH="0" baseline="0" noProof="0">
              <a:ln>
                <a:noFill/>
              </a:ln>
              <a:solidFill>
                <a:sysClr val="windowText" lastClr="000000"/>
              </a:solidFill>
              <a:effectLst/>
              <a:uLnTx/>
              <a:uFillTx/>
              <a:latin typeface="+mn-lt"/>
              <a:ea typeface="+mn-ea"/>
              <a:cs typeface="+mn-cs"/>
            </a:rPr>
            <a:t>Variable Energy Adj; </a:t>
          </a:r>
          <a:r>
            <a:rPr kumimoji="0" lang="en-US" sz="1000" b="1" i="0" u="none" strike="noStrike" kern="0" cap="none" spc="0" normalizeH="0" baseline="0" noProof="0">
              <a:ln>
                <a:noFill/>
              </a:ln>
              <a:solidFill>
                <a:sysClr val="windowText" lastClr="000000"/>
              </a:solidFill>
              <a:effectLst/>
              <a:uLnTx/>
              <a:uFillTx/>
              <a:latin typeface="+mn-lt"/>
              <a:ea typeface="+mn-ea"/>
              <a:cs typeface="+mn-cs"/>
            </a:rPr>
            <a:t>CRPSEA: </a:t>
          </a:r>
          <a:r>
            <a:rPr kumimoji="0" lang="en-US" sz="1000" b="0" i="0" u="none" strike="noStrike" kern="0" cap="none" spc="0" normalizeH="0" baseline="0" noProof="0">
              <a:ln>
                <a:noFill/>
              </a:ln>
              <a:solidFill>
                <a:sysClr val="windowText" lastClr="000000"/>
              </a:solidFill>
              <a:effectLst/>
              <a:uLnTx/>
              <a:uFillTx/>
              <a:latin typeface="+mn-lt"/>
              <a:ea typeface="+mn-ea"/>
              <a:cs typeface="+mn-cs"/>
            </a:rPr>
            <a:t>Capped Renewable Portfolio Standard Energy Adjustment </a:t>
          </a:r>
          <a:r>
            <a:rPr kumimoji="0" lang="en-US" sz="1000" b="1" i="0" u="none" strike="noStrike" kern="0" cap="none" spc="0" normalizeH="0" baseline="0" noProof="0">
              <a:ln>
                <a:noFill/>
              </a:ln>
              <a:solidFill>
                <a:sysClr val="windowText" lastClr="000000"/>
              </a:solidFill>
              <a:effectLst/>
              <a:uLnTx/>
              <a:uFillTx/>
              <a:latin typeface="+mn-lt"/>
              <a:ea typeface="+mn-ea"/>
              <a:cs typeface="+mn-cs"/>
            </a:rPr>
            <a:t>VRPSEA: </a:t>
          </a:r>
          <a:r>
            <a:rPr kumimoji="0" lang="en-US" sz="1000" b="0" i="0" u="none" strike="noStrike" kern="0" cap="none" spc="0" normalizeH="0" baseline="0" noProof="0">
              <a:ln>
                <a:noFill/>
              </a:ln>
              <a:solidFill>
                <a:sysClr val="windowText" lastClr="000000"/>
              </a:solidFill>
              <a:effectLst/>
              <a:uLnTx/>
              <a:uFillTx/>
              <a:latin typeface="+mn-lt"/>
              <a:ea typeface="+mn-ea"/>
              <a:cs typeface="+mn-cs"/>
            </a:rPr>
            <a:t>Variable Renewable Portfolio Std Energy Adjustment; </a:t>
          </a:r>
          <a:r>
            <a:rPr kumimoji="0" lang="en-US" sz="1000" b="1" i="0" u="none" strike="noStrike" kern="0" cap="none" spc="0" normalizeH="0" baseline="0" noProof="0">
              <a:ln>
                <a:noFill/>
              </a:ln>
              <a:solidFill>
                <a:sysClr val="windowText" lastClr="000000"/>
              </a:solidFill>
              <a:effectLst/>
              <a:uLnTx/>
              <a:uFillTx/>
              <a:latin typeface="+mn-lt"/>
              <a:ea typeface="+mn-ea"/>
              <a:cs typeface="+mn-cs"/>
            </a:rPr>
            <a:t>IRCA: </a:t>
          </a:r>
          <a:r>
            <a:rPr kumimoji="0" lang="en-US" sz="1000" b="0" i="0" u="none" strike="noStrike" kern="0" cap="none" spc="0" normalizeH="0" baseline="0" noProof="0">
              <a:ln>
                <a:noFill/>
              </a:ln>
              <a:solidFill>
                <a:sysClr val="windowText" lastClr="000000"/>
              </a:solidFill>
              <a:effectLst/>
              <a:uLnTx/>
              <a:uFillTx/>
              <a:latin typeface="+mn-lt"/>
              <a:ea typeface="+mn-ea"/>
              <a:cs typeface="+mn-cs"/>
            </a:rPr>
            <a:t>Incremental Reliability Cost Adj.</a:t>
          </a:r>
        </a:p>
        <a:p xmlns:a="http://schemas.openxmlformats.org/drawingml/2006/main">
          <a:pPr marL="0" marR="0" lvl="0" indent="0" algn="l" defTabSz="914400"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mn-lt"/>
              <a:ea typeface="+mn-ea"/>
              <a:cs typeface="+mn-cs"/>
            </a:rPr>
            <a:t>Capped Surcharges added to all Rates (Capped Ordinance): </a:t>
          </a:r>
          <a:r>
            <a:rPr lang="en-US" sz="1000" b="1"/>
            <a:t>ECA: </a:t>
          </a:r>
          <a:r>
            <a:rPr lang="en-US" sz="1000" b="0"/>
            <a:t>Energy Cost Adj; </a:t>
          </a:r>
          <a:r>
            <a:rPr lang="en-US" sz="1000" b="1"/>
            <a:t>ESA: </a:t>
          </a:r>
          <a:r>
            <a:rPr lang="en-US" sz="1000" b="0"/>
            <a:t>Energy Subsidy Adj; </a:t>
          </a:r>
          <a:r>
            <a:rPr lang="en-US" sz="1000" b="1"/>
            <a:t>RCA: </a:t>
          </a:r>
          <a:r>
            <a:rPr lang="en-US" sz="1000" b="0"/>
            <a:t>Reliability Cost Adj.</a:t>
          </a:r>
        </a:p>
      </cdr:txBody>
    </cdr:sp>
  </cdr:relSizeAnchor>
  <cdr:relSizeAnchor xmlns:cdr="http://schemas.openxmlformats.org/drawingml/2006/chartDrawing">
    <cdr:from>
      <cdr:x>0.10515</cdr:x>
      <cdr:y>0.62822</cdr:y>
    </cdr:from>
    <cdr:to>
      <cdr:x>0.39422</cdr:x>
      <cdr:y>0.80236</cdr:y>
    </cdr:to>
    <cdr:sp macro="" textlink="">
      <cdr:nvSpPr>
        <cdr:cNvPr id="7" name="TextBox 1"/>
        <cdr:cNvSpPr txBox="1"/>
      </cdr:nvSpPr>
      <cdr:spPr>
        <a:xfrm xmlns:a="http://schemas.openxmlformats.org/drawingml/2006/main">
          <a:off x="995799" y="3947929"/>
          <a:ext cx="2737564" cy="1094350"/>
        </a:xfrm>
        <a:prstGeom xmlns:a="http://schemas.openxmlformats.org/drawingml/2006/main" prst="rect">
          <a:avLst/>
        </a:prstGeom>
        <a:solidFill xmlns:a="http://schemas.openxmlformats.org/drawingml/2006/main">
          <a:srgbClr val="FFFFFF"/>
        </a:solidFill>
        <a:ln xmlns:a="http://schemas.openxmlformats.org/drawingml/2006/main">
          <a:solidFill>
            <a:srgbClr val="000000"/>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50" b="1"/>
            <a:t>Billing Tiers, Climate Zones, </a:t>
          </a:r>
          <a:r>
            <a:rPr lang="en-US" sz="1050" b="1" baseline="0"/>
            <a:t>Block </a:t>
          </a:r>
          <a:r>
            <a:rPr lang="en-US" sz="1050" b="1"/>
            <a:t>Allocations and Seasonal</a:t>
          </a:r>
          <a:r>
            <a:rPr lang="en-US" sz="1050" b="1" baseline="0"/>
            <a:t> Changes</a:t>
          </a:r>
          <a:endParaRPr lang="en-US" sz="1050" b="1"/>
        </a:p>
        <a:p xmlns:a="http://schemas.openxmlformats.org/drawingml/2006/main">
          <a:r>
            <a:rPr lang="en-US" sz="900" b="1"/>
            <a:t>Zone 1:</a:t>
          </a:r>
          <a:r>
            <a:rPr lang="en-US" sz="900"/>
            <a:t> Tier 1 - First 350 kWh/month, Tier 2 - Next 700 kWh, Tier 3 - Greater than 1050 kWh. </a:t>
          </a:r>
        </a:p>
        <a:p xmlns:a="http://schemas.openxmlformats.org/drawingml/2006/main">
          <a:r>
            <a:rPr lang="en-US" sz="900" b="1"/>
            <a:t>Zone 2: </a:t>
          </a:r>
          <a:r>
            <a:rPr lang="en-US" sz="900"/>
            <a:t>Tier 1 - First 500 kWh/mo, Tier 2 - Next 1,000 kWh,</a:t>
          </a:r>
          <a:r>
            <a:rPr lang="en-US" sz="900" baseline="0"/>
            <a:t> Tier 3 - Greater than 1500 kWh</a:t>
          </a:r>
          <a:r>
            <a:rPr lang="en-US" sz="900"/>
            <a:t>.</a:t>
          </a:r>
        </a:p>
        <a:p xmlns:a="http://schemas.openxmlformats.org/drawingml/2006/main">
          <a:r>
            <a:rPr lang="en-US" sz="900"/>
            <a:t>Tier</a:t>
          </a:r>
          <a:r>
            <a:rPr lang="en-US" sz="900" baseline="0"/>
            <a:t> 3 is seasonal from June through September only.</a:t>
          </a:r>
          <a:endParaRPr lang="en-US" sz="900"/>
        </a:p>
      </cdr:txBody>
    </cdr:sp>
  </cdr:relSizeAnchor>
  <cdr:relSizeAnchor xmlns:cdr="http://schemas.openxmlformats.org/drawingml/2006/chartDrawing">
    <cdr:from>
      <cdr:x>0.89761</cdr:x>
      <cdr:y>0.06238</cdr:y>
    </cdr:from>
    <cdr:to>
      <cdr:x>1</cdr:x>
      <cdr:y>0.1939</cdr:y>
    </cdr:to>
    <cdr:sp macro="" textlink="">
      <cdr:nvSpPr>
        <cdr:cNvPr id="14" name="TextBox 1"/>
        <cdr:cNvSpPr txBox="1"/>
      </cdr:nvSpPr>
      <cdr:spPr>
        <a:xfrm xmlns:a="http://schemas.openxmlformats.org/drawingml/2006/main">
          <a:off x="8498417" y="391583"/>
          <a:ext cx="969433" cy="825499"/>
        </a:xfrm>
        <a:prstGeom xmlns:a="http://schemas.openxmlformats.org/drawingml/2006/main" prst="rect">
          <a:avLst/>
        </a:prstGeom>
        <a:solidFill xmlns:a="http://schemas.openxmlformats.org/drawingml/2006/main">
          <a:srgbClr val="FFFFFF"/>
        </a:solidFill>
        <a:ln xmlns:a="http://schemas.openxmlformats.org/drawingml/2006/main">
          <a:solidFill>
            <a:srgbClr val="000000"/>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1"/>
            <a:t>Tier 3 </a:t>
          </a:r>
          <a:r>
            <a:rPr lang="en-US" sz="800" b="1"/>
            <a:t>(seasonal)</a:t>
          </a:r>
          <a:r>
            <a:rPr lang="en-US" sz="1100" b="1"/>
            <a:t>:</a:t>
          </a:r>
          <a:r>
            <a:rPr lang="en-US" sz="1100" b="1" baseline="0"/>
            <a:t> $0.30273 per kWh (</a:t>
          </a:r>
          <a:r>
            <a:rPr lang="en-US" sz="800" b="1" baseline="0"/>
            <a:t>6/2020</a:t>
          </a:r>
          <a:r>
            <a:rPr lang="en-US" sz="1100" b="1" baseline="0"/>
            <a:t>)</a:t>
          </a:r>
          <a:endParaRPr lang="en-US" sz="1000"/>
        </a:p>
      </cdr:txBody>
    </cdr:sp>
  </cdr:relSizeAnchor>
  <cdr:relSizeAnchor xmlns:cdr="http://schemas.openxmlformats.org/drawingml/2006/chartDrawing">
    <cdr:from>
      <cdr:x>0.89314</cdr:x>
      <cdr:y>0.23148</cdr:y>
    </cdr:from>
    <cdr:to>
      <cdr:x>1</cdr:x>
      <cdr:y>0.34058</cdr:y>
    </cdr:to>
    <cdr:sp macro="" textlink="">
      <cdr:nvSpPr>
        <cdr:cNvPr id="15" name="TextBox 1"/>
        <cdr:cNvSpPr txBox="1"/>
      </cdr:nvSpPr>
      <cdr:spPr>
        <a:xfrm xmlns:a="http://schemas.openxmlformats.org/drawingml/2006/main">
          <a:off x="8456083" y="1452986"/>
          <a:ext cx="1011767" cy="684848"/>
        </a:xfrm>
        <a:prstGeom xmlns:a="http://schemas.openxmlformats.org/drawingml/2006/main" prst="rect">
          <a:avLst/>
        </a:prstGeom>
        <a:solidFill xmlns:a="http://schemas.openxmlformats.org/drawingml/2006/main">
          <a:srgbClr val="FFFFFF"/>
        </a:solidFill>
        <a:ln xmlns:a="http://schemas.openxmlformats.org/drawingml/2006/main">
          <a:solidFill>
            <a:srgbClr val="000000"/>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1"/>
            <a:t>Tiers 2:</a:t>
          </a:r>
          <a:r>
            <a:rPr lang="en-US" sz="1100" b="1" baseline="0"/>
            <a:t> $0.21572 per kWh</a:t>
          </a:r>
          <a:r>
            <a:rPr lang="en-US" sz="800" b="1" baseline="0"/>
            <a:t> (6/2020)</a:t>
          </a:r>
          <a:endParaRPr lang="en-US" sz="800"/>
        </a:p>
      </cdr:txBody>
    </cdr:sp>
  </cdr:relSizeAnchor>
  <cdr:relSizeAnchor xmlns:cdr="http://schemas.openxmlformats.org/drawingml/2006/chartDrawing">
    <cdr:from>
      <cdr:x>0.89314</cdr:x>
      <cdr:y>0.38105</cdr:y>
    </cdr:from>
    <cdr:to>
      <cdr:x>1</cdr:x>
      <cdr:y>0.54728</cdr:y>
    </cdr:to>
    <cdr:sp macro="" textlink="">
      <cdr:nvSpPr>
        <cdr:cNvPr id="17" name="TextBox 1"/>
        <cdr:cNvSpPr txBox="1"/>
      </cdr:nvSpPr>
      <cdr:spPr>
        <a:xfrm xmlns:a="http://schemas.openxmlformats.org/drawingml/2006/main">
          <a:off x="8456083" y="2391834"/>
          <a:ext cx="1011767" cy="1043430"/>
        </a:xfrm>
        <a:prstGeom xmlns:a="http://schemas.openxmlformats.org/drawingml/2006/main" prst="rect">
          <a:avLst/>
        </a:prstGeom>
        <a:solidFill xmlns:a="http://schemas.openxmlformats.org/drawingml/2006/main">
          <a:srgbClr val="FFFFFF"/>
        </a:solidFill>
        <a:ln xmlns:a="http://schemas.openxmlformats.org/drawingml/2006/main">
          <a:solidFill>
            <a:srgbClr val="000000"/>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1"/>
            <a:t>Tier 1 with Surcharges &amp; Adjustments:</a:t>
          </a:r>
          <a:r>
            <a:rPr lang="en-US" sz="1100" b="1" baseline="0"/>
            <a:t> $0.15713 per kWh </a:t>
          </a:r>
          <a:r>
            <a:rPr lang="en-US" sz="800" b="1" baseline="0"/>
            <a:t>(6/2020)</a:t>
          </a:r>
          <a:endParaRPr lang="en-US" sz="800"/>
        </a:p>
      </cdr:txBody>
    </cdr:sp>
  </cdr:relSizeAnchor>
  <cdr:relSizeAnchor xmlns:cdr="http://schemas.openxmlformats.org/drawingml/2006/chartDrawing">
    <cdr:from>
      <cdr:x>0.54175</cdr:x>
      <cdr:y>0.08991</cdr:y>
    </cdr:from>
    <cdr:to>
      <cdr:x>0.54603</cdr:x>
      <cdr:y>0.81487</cdr:y>
    </cdr:to>
    <cdr:cxnSp macro="">
      <cdr:nvCxnSpPr>
        <cdr:cNvPr id="8" name="Straight Connector 7">
          <a:extLst xmlns:a="http://schemas.openxmlformats.org/drawingml/2006/main">
            <a:ext uri="{FF2B5EF4-FFF2-40B4-BE49-F238E27FC236}">
              <a16:creationId xmlns:a16="http://schemas.microsoft.com/office/drawing/2014/main" id="{3EDB6FF0-1F09-4C6B-B53F-61402BE67D4C}"/>
            </a:ext>
          </a:extLst>
        </cdr:cNvPr>
        <cdr:cNvCxnSpPr/>
      </cdr:nvCxnSpPr>
      <cdr:spPr>
        <a:xfrm xmlns:a="http://schemas.openxmlformats.org/drawingml/2006/main" flipV="1">
          <a:off x="5144715" y="566069"/>
          <a:ext cx="40603" cy="4564379"/>
        </a:xfrm>
        <a:prstGeom xmlns:a="http://schemas.openxmlformats.org/drawingml/2006/main" prst="line">
          <a:avLst/>
        </a:prstGeom>
        <a:ln xmlns:a="http://schemas.openxmlformats.org/drawingml/2006/main" w="50800">
          <a:solidFill>
            <a:srgbClr val="C00000">
              <a:alpha val="58000"/>
            </a:srgb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0.86469</cdr:x>
      <cdr:y>0.05046</cdr:y>
    </cdr:from>
    <cdr:to>
      <cdr:x>0.89135</cdr:x>
      <cdr:y>0.55387</cdr:y>
    </cdr:to>
    <cdr:sp macro="" textlink="">
      <cdr:nvSpPr>
        <cdr:cNvPr id="9" name="TextBox 8"/>
        <cdr:cNvSpPr txBox="1"/>
      </cdr:nvSpPr>
      <cdr:spPr>
        <a:xfrm xmlns:a="http://schemas.openxmlformats.org/drawingml/2006/main">
          <a:off x="8186755" y="316737"/>
          <a:ext cx="252413" cy="3159888"/>
        </a:xfrm>
        <a:prstGeom xmlns:a="http://schemas.openxmlformats.org/drawingml/2006/main" prst="rect">
          <a:avLst/>
        </a:prstGeom>
        <a:solidFill xmlns:a="http://schemas.openxmlformats.org/drawingml/2006/main">
          <a:srgbClr val="FFFFFF"/>
        </a:solidFill>
      </cdr:spPr>
      <cdr:txBody>
        <a:bodyPr xmlns:a="http://schemas.openxmlformats.org/drawingml/2006/main" vertOverflow="clip" wrap="square" rtlCol="0"/>
        <a:lstStyle xmlns:a="http://schemas.openxmlformats.org/drawingml/2006/main"/>
        <a:p xmlns:a="http://schemas.openxmlformats.org/drawingml/2006/main">
          <a:r>
            <a:rPr lang="en-US" sz="1100">
              <a:solidFill>
                <a:schemeClr val="bg1"/>
              </a:solidFill>
            </a:rPr>
            <a:t>ddddddddd</a:t>
          </a:r>
        </a:p>
      </cdr:txBody>
    </cdr:sp>
  </cdr:relSizeAnchor>
  <cdr:relSizeAnchor xmlns:cdr="http://schemas.openxmlformats.org/drawingml/2006/chartDrawing">
    <cdr:from>
      <cdr:x>0.84913</cdr:x>
      <cdr:y>0.1214</cdr:y>
    </cdr:from>
    <cdr:to>
      <cdr:x>0.89361</cdr:x>
      <cdr:y>0.17874</cdr:y>
    </cdr:to>
    <cdr:cxnSp macro="">
      <cdr:nvCxnSpPr>
        <cdr:cNvPr id="20" name="Straight Arrow Connector 19">
          <a:extLst xmlns:a="http://schemas.openxmlformats.org/drawingml/2006/main">
            <a:ext uri="{FF2B5EF4-FFF2-40B4-BE49-F238E27FC236}">
              <a16:creationId xmlns:a16="http://schemas.microsoft.com/office/drawing/2014/main" id="{B968F150-2B11-4B4E-B274-F92FD34A99B4}"/>
            </a:ext>
          </a:extLst>
        </cdr:cNvPr>
        <cdr:cNvCxnSpPr/>
      </cdr:nvCxnSpPr>
      <cdr:spPr>
        <a:xfrm xmlns:a="http://schemas.openxmlformats.org/drawingml/2006/main" flipH="1">
          <a:off x="8039437" y="762000"/>
          <a:ext cx="421144" cy="359947"/>
        </a:xfrm>
        <a:prstGeom xmlns:a="http://schemas.openxmlformats.org/drawingml/2006/main" prst="straightConnector1">
          <a:avLst/>
        </a:prstGeom>
        <a:ln xmlns:a="http://schemas.openxmlformats.org/drawingml/2006/main" w="22225">
          <a:tailEnd type="arrow"/>
        </a:ln>
      </cdr:spPr>
      <cdr:style>
        <a:lnRef xmlns:a="http://schemas.openxmlformats.org/drawingml/2006/main" idx="3">
          <a:schemeClr val="dk1"/>
        </a:lnRef>
        <a:fillRef xmlns:a="http://schemas.openxmlformats.org/drawingml/2006/main" idx="0">
          <a:schemeClr val="dk1"/>
        </a:fillRef>
        <a:effectRef xmlns:a="http://schemas.openxmlformats.org/drawingml/2006/main" idx="2">
          <a:schemeClr val="dk1"/>
        </a:effectRef>
        <a:fontRef xmlns:a="http://schemas.openxmlformats.org/drawingml/2006/main" idx="minor">
          <a:schemeClr val="tx1"/>
        </a:fontRef>
      </cdr:style>
    </cdr:cxnSp>
  </cdr:relSizeAnchor>
  <cdr:relSizeAnchor xmlns:cdr="http://schemas.openxmlformats.org/drawingml/2006/chartDrawing">
    <cdr:from>
      <cdr:x>0.84885</cdr:x>
      <cdr:y>0.42814</cdr:y>
    </cdr:from>
    <cdr:to>
      <cdr:x>0.89368</cdr:x>
      <cdr:y>0.48325</cdr:y>
    </cdr:to>
    <cdr:cxnSp macro="">
      <cdr:nvCxnSpPr>
        <cdr:cNvPr id="18" name="Straight Arrow Connector 17">
          <a:extLst xmlns:a="http://schemas.openxmlformats.org/drawingml/2006/main">
            <a:ext uri="{FF2B5EF4-FFF2-40B4-BE49-F238E27FC236}">
              <a16:creationId xmlns:a16="http://schemas.microsoft.com/office/drawing/2014/main" id="{CF998349-B81E-470D-9185-2B8F10A1B903}"/>
            </a:ext>
          </a:extLst>
        </cdr:cNvPr>
        <cdr:cNvCxnSpPr/>
      </cdr:nvCxnSpPr>
      <cdr:spPr>
        <a:xfrm xmlns:a="http://schemas.openxmlformats.org/drawingml/2006/main" flipH="1">
          <a:off x="8061049" y="2695575"/>
          <a:ext cx="425726" cy="346990"/>
        </a:xfrm>
        <a:prstGeom xmlns:a="http://schemas.openxmlformats.org/drawingml/2006/main" prst="straightConnector1">
          <a:avLst/>
        </a:prstGeom>
        <a:ln xmlns:a="http://schemas.openxmlformats.org/drawingml/2006/main" w="22225">
          <a:tailEnd type="arrow"/>
        </a:ln>
      </cdr:spPr>
      <cdr:style>
        <a:lnRef xmlns:a="http://schemas.openxmlformats.org/drawingml/2006/main" idx="3">
          <a:schemeClr val="dk1"/>
        </a:lnRef>
        <a:fillRef xmlns:a="http://schemas.openxmlformats.org/drawingml/2006/main" idx="0">
          <a:schemeClr val="dk1"/>
        </a:fillRef>
        <a:effectRef xmlns:a="http://schemas.openxmlformats.org/drawingml/2006/main" idx="2">
          <a:schemeClr val="dk1"/>
        </a:effectRef>
        <a:fontRef xmlns:a="http://schemas.openxmlformats.org/drawingml/2006/main" idx="minor">
          <a:schemeClr val="tx1"/>
        </a:fontRef>
      </cdr:style>
    </cdr:cxnSp>
  </cdr:relSizeAnchor>
  <cdr:relSizeAnchor xmlns:cdr="http://schemas.openxmlformats.org/drawingml/2006/chartDrawing">
    <cdr:from>
      <cdr:x>0.8491</cdr:x>
      <cdr:y>0.30673</cdr:y>
    </cdr:from>
    <cdr:to>
      <cdr:x>0.89393</cdr:x>
      <cdr:y>0.36184</cdr:y>
    </cdr:to>
    <cdr:cxnSp macro="">
      <cdr:nvCxnSpPr>
        <cdr:cNvPr id="28" name="Straight Arrow Connector 27">
          <a:extLst xmlns:a="http://schemas.openxmlformats.org/drawingml/2006/main">
            <a:ext uri="{FF2B5EF4-FFF2-40B4-BE49-F238E27FC236}">
              <a16:creationId xmlns:a16="http://schemas.microsoft.com/office/drawing/2014/main" id="{1F59C956-C345-45D6-802F-74F666EA5B73}"/>
            </a:ext>
          </a:extLst>
        </cdr:cNvPr>
        <cdr:cNvCxnSpPr/>
      </cdr:nvCxnSpPr>
      <cdr:spPr>
        <a:xfrm xmlns:a="http://schemas.openxmlformats.org/drawingml/2006/main" flipH="1">
          <a:off x="8063431" y="1931194"/>
          <a:ext cx="425726" cy="346990"/>
        </a:xfrm>
        <a:prstGeom xmlns:a="http://schemas.openxmlformats.org/drawingml/2006/main" prst="straightConnector1">
          <a:avLst/>
        </a:prstGeom>
        <a:ln xmlns:a="http://schemas.openxmlformats.org/drawingml/2006/main" w="22225">
          <a:tailEnd type="arrow"/>
        </a:ln>
      </cdr:spPr>
      <cdr:style>
        <a:lnRef xmlns:a="http://schemas.openxmlformats.org/drawingml/2006/main" idx="3">
          <a:schemeClr val="dk1"/>
        </a:lnRef>
        <a:fillRef xmlns:a="http://schemas.openxmlformats.org/drawingml/2006/main" idx="0">
          <a:schemeClr val="dk1"/>
        </a:fillRef>
        <a:effectRef xmlns:a="http://schemas.openxmlformats.org/drawingml/2006/main" idx="2">
          <a:schemeClr val="dk1"/>
        </a:effectRef>
        <a:fontRef xmlns:a="http://schemas.openxmlformats.org/drawingml/2006/main" idx="minor">
          <a:schemeClr val="tx1"/>
        </a:fontRef>
      </cdr:style>
    </cdr:cxnSp>
  </cdr:relSizeAnchor>
  <cdr:relSizeAnchor xmlns:cdr="http://schemas.openxmlformats.org/drawingml/2006/chartDrawing">
    <cdr:from>
      <cdr:x>0.54259</cdr:x>
      <cdr:y>0.71219</cdr:y>
    </cdr:from>
    <cdr:to>
      <cdr:x>0.85521</cdr:x>
      <cdr:y>0.71295</cdr:y>
    </cdr:to>
    <cdr:cxnSp macro="">
      <cdr:nvCxnSpPr>
        <cdr:cNvPr id="19" name="Straight Connector 18">
          <a:extLst xmlns:a="http://schemas.openxmlformats.org/drawingml/2006/main">
            <a:ext uri="{FF2B5EF4-FFF2-40B4-BE49-F238E27FC236}">
              <a16:creationId xmlns:a16="http://schemas.microsoft.com/office/drawing/2014/main" id="{C4E91522-95C2-422B-8E78-0F2F97127E49}"/>
            </a:ext>
          </a:extLst>
        </cdr:cNvPr>
        <cdr:cNvCxnSpPr/>
      </cdr:nvCxnSpPr>
      <cdr:spPr>
        <a:xfrm xmlns:a="http://schemas.openxmlformats.org/drawingml/2006/main" flipV="1">
          <a:off x="5137150" y="4470400"/>
          <a:ext cx="2959840" cy="4771"/>
        </a:xfrm>
        <a:prstGeom xmlns:a="http://schemas.openxmlformats.org/drawingml/2006/main" prst="line">
          <a:avLst/>
        </a:prstGeom>
        <a:ln xmlns:a="http://schemas.openxmlformats.org/drawingml/2006/main" w="3175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0.64017</cdr:x>
      <cdr:y>0.67577</cdr:y>
    </cdr:from>
    <cdr:to>
      <cdr:x>0.84968</cdr:x>
      <cdr:y>0.70422</cdr:y>
    </cdr:to>
    <cdr:sp macro="" textlink="">
      <cdr:nvSpPr>
        <cdr:cNvPr id="21" name="TextBox 1"/>
        <cdr:cNvSpPr txBox="1"/>
      </cdr:nvSpPr>
      <cdr:spPr>
        <a:xfrm xmlns:a="http://schemas.openxmlformats.org/drawingml/2006/main">
          <a:off x="6061075" y="4241800"/>
          <a:ext cx="1983609" cy="178579"/>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50" b="1"/>
            <a:t>Min</a:t>
          </a:r>
          <a:r>
            <a:rPr lang="en-US" sz="1050" b="1" baseline="0"/>
            <a:t> Customer Charge: ($10/mo)</a:t>
          </a:r>
          <a:endParaRPr lang="en-US" sz="700"/>
        </a:p>
      </cdr:txBody>
    </cdr:sp>
  </cdr:relSizeAnchor>
</c:userShapes>
</file>

<file path=xl/drawings/drawing12.xml><?xml version="1.0" encoding="utf-8"?>
<xdr:wsDr xmlns:xdr="http://schemas.openxmlformats.org/drawingml/2006/spreadsheetDrawing" xmlns:a="http://schemas.openxmlformats.org/drawingml/2006/main">
  <xdr:absoluteAnchor>
    <xdr:pos x="0" y="0"/>
    <xdr:ext cx="8657167" cy="6286500"/>
    <xdr:graphicFrame macro="">
      <xdr:nvGraphicFramePr>
        <xdr:cNvPr id="2" name="Chart 1">
          <a:extLst>
            <a:ext uri="{FF2B5EF4-FFF2-40B4-BE49-F238E27FC236}">
              <a16:creationId xmlns:a16="http://schemas.microsoft.com/office/drawing/2014/main" id="{BE2AA154-713C-8E82-0091-D0D09F3DDD9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c:userShapes xmlns:c="http://schemas.openxmlformats.org/drawingml/2006/chart">
  <cdr:relSizeAnchor xmlns:cdr="http://schemas.openxmlformats.org/drawingml/2006/chartDrawing">
    <cdr:from>
      <cdr:x>0.55015</cdr:x>
      <cdr:y>0.86714</cdr:y>
    </cdr:from>
    <cdr:to>
      <cdr:x>0.58202</cdr:x>
      <cdr:y>0.99365</cdr:y>
    </cdr:to>
    <cdr:sp macro="" textlink="">
      <cdr:nvSpPr>
        <cdr:cNvPr id="2" name="TextBox 1"/>
        <cdr:cNvSpPr txBox="1"/>
      </cdr:nvSpPr>
      <cdr:spPr>
        <a:xfrm xmlns:a="http://schemas.openxmlformats.org/drawingml/2006/main">
          <a:off x="4771854" y="5456465"/>
          <a:ext cx="276396" cy="796019"/>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n-US" sz="1100">
              <a:solidFill>
                <a:schemeClr val="bg1"/>
              </a:solidFill>
            </a:rPr>
            <a:t>rrrrrrrrrrrrrrrrrrrrrrrrrr</a:t>
          </a:r>
        </a:p>
      </cdr:txBody>
    </cdr:sp>
  </cdr:relSizeAnchor>
  <cdr:relSizeAnchor xmlns:cdr="http://schemas.openxmlformats.org/drawingml/2006/chartDrawing">
    <cdr:from>
      <cdr:x>0.57417</cdr:x>
      <cdr:y>0.88012</cdr:y>
    </cdr:from>
    <cdr:to>
      <cdr:x>0.95303</cdr:x>
      <cdr:y>0.97094</cdr:y>
    </cdr:to>
    <cdr:sp macro="" textlink="">
      <cdr:nvSpPr>
        <cdr:cNvPr id="3" name="TextBox 2"/>
        <cdr:cNvSpPr txBox="1"/>
      </cdr:nvSpPr>
      <cdr:spPr>
        <a:xfrm xmlns:a="http://schemas.openxmlformats.org/drawingml/2006/main">
          <a:off x="4980216" y="5538108"/>
          <a:ext cx="3286124" cy="571499"/>
        </a:xfrm>
        <a:prstGeom xmlns:a="http://schemas.openxmlformats.org/drawingml/2006/main" prst="rect">
          <a:avLst/>
        </a:prstGeom>
        <a:ln xmlns:a="http://schemas.openxmlformats.org/drawingml/2006/main">
          <a:solidFill>
            <a:schemeClr val="tx1"/>
          </a:solidFill>
        </a:ln>
      </cdr:spPr>
      <cdr:txBody>
        <a:bodyPr xmlns:a="http://schemas.openxmlformats.org/drawingml/2006/main" vertOverflow="clip" wrap="square" rtlCol="0" anchor="ctr"/>
        <a:lstStyle xmlns:a="http://schemas.openxmlformats.org/drawingml/2006/main"/>
        <a:p xmlns:a="http://schemas.openxmlformats.org/drawingml/2006/main">
          <a:pPr algn="ctr"/>
          <a:r>
            <a:rPr lang="en-US" sz="1400"/>
            <a:t>Capped cost</a:t>
          </a:r>
          <a:r>
            <a:rPr lang="en-US" sz="1400" baseline="0"/>
            <a:t> elements are solid</a:t>
          </a:r>
        </a:p>
        <a:p xmlns:a="http://schemas.openxmlformats.org/drawingml/2006/main">
          <a:pPr algn="ctr"/>
          <a:r>
            <a:rPr lang="en-US" sz="1400" baseline="0"/>
            <a:t>Variable cost elements are striped</a:t>
          </a:r>
          <a:endParaRPr lang="en-US" sz="1400"/>
        </a:p>
      </cdr:txBody>
    </cdr:sp>
  </cdr:relSizeAnchor>
  <cdr:relSizeAnchor xmlns:cdr="http://schemas.openxmlformats.org/drawingml/2006/chartDrawing">
    <cdr:from>
      <cdr:x>0.29531</cdr:x>
      <cdr:y>0.11335</cdr:y>
    </cdr:from>
    <cdr:to>
      <cdr:x>0.41061</cdr:x>
      <cdr:y>0.23878</cdr:y>
    </cdr:to>
    <cdr:sp macro="" textlink="">
      <cdr:nvSpPr>
        <cdr:cNvPr id="4" name="TextBox 3"/>
        <cdr:cNvSpPr txBox="1"/>
      </cdr:nvSpPr>
      <cdr:spPr>
        <a:xfrm xmlns:a="http://schemas.openxmlformats.org/drawingml/2006/main">
          <a:off x="2559716" y="713685"/>
          <a:ext cx="999391" cy="789710"/>
        </a:xfrm>
        <a:prstGeom xmlns:a="http://schemas.openxmlformats.org/drawingml/2006/main" prst="rect">
          <a:avLst/>
        </a:prstGeom>
        <a:solidFill xmlns:a="http://schemas.openxmlformats.org/drawingml/2006/main">
          <a:schemeClr val="bg1"/>
        </a:solidFill>
        <a:ln xmlns:a="http://schemas.openxmlformats.org/drawingml/2006/main" w="19050">
          <a:solidFill>
            <a:schemeClr val="tx1"/>
          </a:solidFill>
        </a:ln>
      </cdr:spPr>
      <cdr:txBody>
        <a:bodyPr xmlns:a="http://schemas.openxmlformats.org/drawingml/2006/main" vertOverflow="clip" wrap="square" rtlCol="0"/>
        <a:lstStyle xmlns:a="http://schemas.openxmlformats.org/drawingml/2006/main"/>
        <a:p xmlns:a="http://schemas.openxmlformats.org/drawingml/2006/main">
          <a:pPr algn="l"/>
          <a:r>
            <a:rPr lang="en-US" sz="1400" b="1"/>
            <a:t>Tier 3 Rate</a:t>
          </a:r>
          <a:endParaRPr lang="en-US" sz="1400" b="1" baseline="0"/>
        </a:p>
        <a:p xmlns:a="http://schemas.openxmlformats.org/drawingml/2006/main">
          <a:pPr algn="l"/>
          <a:r>
            <a:rPr lang="en-US" sz="1400" b="1" baseline="0"/>
            <a:t>Tier 2 Rate</a:t>
          </a:r>
        </a:p>
        <a:p xmlns:a="http://schemas.openxmlformats.org/drawingml/2006/main">
          <a:pPr algn="l"/>
          <a:r>
            <a:rPr lang="en-US" sz="1400" b="1" baseline="0"/>
            <a:t>Tier 1 Rate</a:t>
          </a:r>
          <a:endParaRPr lang="en-US" sz="1400" b="1"/>
        </a:p>
      </cdr:txBody>
    </cdr:sp>
  </cdr:relSizeAnchor>
  <cdr:relSizeAnchor xmlns:cdr="http://schemas.openxmlformats.org/drawingml/2006/chartDrawing">
    <cdr:from>
      <cdr:x>0.22589</cdr:x>
      <cdr:y>0.1772</cdr:y>
    </cdr:from>
    <cdr:to>
      <cdr:x>0.30009</cdr:x>
      <cdr:y>0.36309</cdr:y>
    </cdr:to>
    <cdr:cxnSp macro="">
      <cdr:nvCxnSpPr>
        <cdr:cNvPr id="6" name="Straight Arrow Connector 5">
          <a:extLst xmlns:a="http://schemas.openxmlformats.org/drawingml/2006/main">
            <a:ext uri="{FF2B5EF4-FFF2-40B4-BE49-F238E27FC236}">
              <a16:creationId xmlns:a16="http://schemas.microsoft.com/office/drawing/2014/main" id="{61EC04A9-31D7-4BA3-AA6A-06A8A8F4A9DC}"/>
            </a:ext>
          </a:extLst>
        </cdr:cNvPr>
        <cdr:cNvCxnSpPr/>
      </cdr:nvCxnSpPr>
      <cdr:spPr>
        <a:xfrm xmlns:a="http://schemas.openxmlformats.org/drawingml/2006/main" flipH="1">
          <a:off x="1957917" y="1115641"/>
          <a:ext cx="643214" cy="1170359"/>
        </a:xfrm>
        <a:prstGeom xmlns:a="http://schemas.openxmlformats.org/drawingml/2006/main" prst="straightConnector1">
          <a:avLst/>
        </a:prstGeom>
        <a:ln xmlns:a="http://schemas.openxmlformats.org/drawingml/2006/main" w="15875">
          <a:solidFill>
            <a:sysClr val="windowText" lastClr="000000"/>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0.13285</cdr:x>
      <cdr:y>0.13784</cdr:y>
    </cdr:from>
    <cdr:to>
      <cdr:x>0.30317</cdr:x>
      <cdr:y>0.18625</cdr:y>
    </cdr:to>
    <cdr:cxnSp macro="">
      <cdr:nvCxnSpPr>
        <cdr:cNvPr id="10" name="Straight Arrow Connector 9">
          <a:extLst xmlns:a="http://schemas.openxmlformats.org/drawingml/2006/main">
            <a:ext uri="{FF2B5EF4-FFF2-40B4-BE49-F238E27FC236}">
              <a16:creationId xmlns:a16="http://schemas.microsoft.com/office/drawing/2014/main" id="{02E66781-0FEC-45AB-A061-E4A249A4A0AA}"/>
            </a:ext>
          </a:extLst>
        </cdr:cNvPr>
        <cdr:cNvCxnSpPr/>
      </cdr:nvCxnSpPr>
      <cdr:spPr>
        <a:xfrm xmlns:a="http://schemas.openxmlformats.org/drawingml/2006/main" flipH="1">
          <a:off x="1151479" y="867834"/>
          <a:ext cx="1476363" cy="304772"/>
        </a:xfrm>
        <a:prstGeom xmlns:a="http://schemas.openxmlformats.org/drawingml/2006/main" prst="straightConnector1">
          <a:avLst/>
        </a:prstGeom>
        <a:ln xmlns:a="http://schemas.openxmlformats.org/drawingml/2006/main" w="15875">
          <a:solidFill>
            <a:sysClr val="windowText" lastClr="000000"/>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0.40537</cdr:x>
      <cdr:y>0.20676</cdr:y>
    </cdr:from>
    <cdr:to>
      <cdr:x>0.43101</cdr:x>
      <cdr:y>0.50429</cdr:y>
    </cdr:to>
    <cdr:cxnSp macro="">
      <cdr:nvCxnSpPr>
        <cdr:cNvPr id="15" name="Straight Arrow Connector 14">
          <a:extLst xmlns:a="http://schemas.openxmlformats.org/drawingml/2006/main">
            <a:ext uri="{FF2B5EF4-FFF2-40B4-BE49-F238E27FC236}">
              <a16:creationId xmlns:a16="http://schemas.microsoft.com/office/drawing/2014/main" id="{7BD47D76-8B38-46E0-B21A-A0A6295C1E70}"/>
            </a:ext>
          </a:extLst>
        </cdr:cNvPr>
        <cdr:cNvCxnSpPr/>
      </cdr:nvCxnSpPr>
      <cdr:spPr>
        <a:xfrm xmlns:a="http://schemas.openxmlformats.org/drawingml/2006/main">
          <a:off x="3513667" y="1301750"/>
          <a:ext cx="222250" cy="1873250"/>
        </a:xfrm>
        <a:prstGeom xmlns:a="http://schemas.openxmlformats.org/drawingml/2006/main" prst="straightConnector1">
          <a:avLst/>
        </a:prstGeom>
        <a:ln xmlns:a="http://schemas.openxmlformats.org/drawingml/2006/main" w="15875">
          <a:solidFill>
            <a:sysClr val="windowText" lastClr="000000"/>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4.xml><?xml version="1.0" encoding="utf-8"?>
<xdr:wsDr xmlns:xdr="http://schemas.openxmlformats.org/drawingml/2006/spreadsheetDrawing" xmlns:a="http://schemas.openxmlformats.org/drawingml/2006/main">
  <xdr:absoluteAnchor>
    <xdr:pos x="0" y="0"/>
    <xdr:ext cx="9489281" cy="6298406"/>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c:userShapes xmlns:c="http://schemas.openxmlformats.org/drawingml/2006/chart">
  <cdr:relSizeAnchor xmlns:cdr="http://schemas.openxmlformats.org/drawingml/2006/chartDrawing">
    <cdr:from>
      <cdr:x>0.90175</cdr:x>
      <cdr:y>0.8345</cdr:y>
    </cdr:from>
    <cdr:to>
      <cdr:x>0.90175</cdr:x>
      <cdr:y>0.83499</cdr:y>
    </cdr:to>
    <cdr:sp macro="" textlink="">
      <cdr:nvSpPr>
        <cdr:cNvPr id="27653" name="Text Box 5"/>
        <cdr:cNvSpPr txBox="1">
          <a:spLocks xmlns:a="http://schemas.openxmlformats.org/drawingml/2006/main" noChangeArrowheads="1"/>
        </cdr:cNvSpPr>
      </cdr:nvSpPr>
      <cdr:spPr bwMode="auto">
        <a:xfrm xmlns:a="http://schemas.openxmlformats.org/drawingml/2006/main">
          <a:off x="9183529" y="6579985"/>
          <a:ext cx="1045282" cy="125776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825" b="0" i="0" u="sng" strike="noStrike" baseline="0">
              <a:solidFill>
                <a:srgbClr val="000000"/>
              </a:solidFill>
              <a:latin typeface="Arial"/>
              <a:cs typeface="Arial"/>
            </a:rPr>
            <a:t>For Oct 14</a:t>
          </a:r>
          <a:endParaRPr lang="en-US" sz="825" b="0" i="0" u="none" strike="noStrike" baseline="0">
            <a:solidFill>
              <a:srgbClr val="000000"/>
            </a:solidFill>
            <a:latin typeface="Arial"/>
            <a:cs typeface="Arial"/>
          </a:endParaRPr>
        </a:p>
        <a:p xmlns:a="http://schemas.openxmlformats.org/drawingml/2006/main">
          <a:pPr algn="l" rtl="0">
            <a:defRPr sz="1000"/>
          </a:pPr>
          <a:r>
            <a:rPr lang="en-US" sz="825" b="0" i="0" u="none" strike="noStrike" baseline="0">
              <a:solidFill>
                <a:srgbClr val="000000"/>
              </a:solidFill>
              <a:latin typeface="Arial"/>
              <a:cs typeface="Arial"/>
            </a:rPr>
            <a:t>DSM/RW = $..307</a:t>
          </a:r>
        </a:p>
        <a:p xmlns:a="http://schemas.openxmlformats.org/drawingml/2006/main">
          <a:pPr algn="l" rtl="0">
            <a:defRPr sz="1000"/>
          </a:pPr>
          <a:r>
            <a:rPr lang="en-US" sz="825" b="0" i="0" u="none" strike="noStrike" baseline="0">
              <a:solidFill>
                <a:srgbClr val="000000"/>
              </a:solidFill>
              <a:latin typeface="Arial"/>
              <a:cs typeface="Arial"/>
            </a:rPr>
            <a:t>WQ =$0.607</a:t>
          </a:r>
        </a:p>
        <a:p xmlns:a="http://schemas.openxmlformats.org/drawingml/2006/main">
          <a:pPr algn="l" rtl="0">
            <a:defRPr sz="1000"/>
          </a:pPr>
          <a:r>
            <a:rPr lang="en-US" sz="825" b="0" i="0" u="none" strike="noStrike" baseline="0">
              <a:solidFill>
                <a:srgbClr val="000000"/>
              </a:solidFill>
              <a:latin typeface="Arial"/>
              <a:cs typeface="Arial"/>
            </a:rPr>
            <a:t>WSec= $0.347</a:t>
          </a:r>
        </a:p>
        <a:p xmlns:a="http://schemas.openxmlformats.org/drawingml/2006/main">
          <a:pPr algn="l" rtl="0">
            <a:defRPr sz="1000"/>
          </a:pPr>
          <a:r>
            <a:rPr lang="en-US" sz="825" b="0" i="0" u="none" strike="noStrike" baseline="0">
              <a:solidFill>
                <a:srgbClr val="000000"/>
              </a:solidFill>
              <a:latin typeface="Arial"/>
              <a:cs typeface="Arial"/>
            </a:rPr>
            <a:t>PW= $2.159</a:t>
          </a:r>
        </a:p>
        <a:p xmlns:a="http://schemas.openxmlformats.org/drawingml/2006/main">
          <a:pPr algn="l" rtl="0">
            <a:defRPr sz="1000"/>
          </a:pPr>
          <a:r>
            <a:rPr lang="en-US" sz="825" b="0" i="0" u="none" strike="noStrike" baseline="0">
              <a:solidFill>
                <a:srgbClr val="000000"/>
              </a:solidFill>
              <a:latin typeface="Arial"/>
              <a:cs typeface="Arial"/>
            </a:rPr>
            <a:t>OV= $0.115</a:t>
          </a:r>
        </a:p>
        <a:p xmlns:a="http://schemas.openxmlformats.org/drawingml/2006/main">
          <a:pPr algn="l" rtl="0">
            <a:defRPr sz="1000"/>
          </a:pPr>
          <a:r>
            <a:rPr lang="en-US" sz="825" b="0" i="0" u="none" strike="noStrike" baseline="0">
              <a:solidFill>
                <a:srgbClr val="000000"/>
              </a:solidFill>
              <a:latin typeface="Arial"/>
              <a:cs typeface="Arial"/>
            </a:rPr>
            <a:t>Wtr rev=0</a:t>
          </a:r>
        </a:p>
        <a:p xmlns:a="http://schemas.openxmlformats.org/drawingml/2006/main">
          <a:pPr algn="l" rtl="0">
            <a:defRPr sz="1000"/>
          </a:pPr>
          <a:r>
            <a:rPr lang="en-US" sz="825" b="0" i="0" u="sng" strike="noStrike" baseline="0">
              <a:solidFill>
                <a:srgbClr val="000000"/>
              </a:solidFill>
              <a:latin typeface="Arial"/>
              <a:cs typeface="Arial"/>
            </a:rPr>
            <a:t>LISA= $0.107</a:t>
          </a:r>
        </a:p>
        <a:p xmlns:a="http://schemas.openxmlformats.org/drawingml/2006/main">
          <a:pPr algn="l" rtl="0">
            <a:defRPr sz="1000"/>
          </a:pPr>
          <a:r>
            <a:rPr lang="en-US" sz="825" b="0" i="0" u="none" strike="noStrike" baseline="0">
              <a:solidFill>
                <a:srgbClr val="000000"/>
              </a:solidFill>
              <a:latin typeface="Arial"/>
              <a:cs typeface="Arial"/>
            </a:rPr>
            <a:t> Total $4.963</a:t>
          </a:r>
          <a:endParaRPr lang="en-US"/>
        </a:p>
      </cdr:txBody>
    </cdr:sp>
  </cdr:relSizeAnchor>
  <cdr:relSizeAnchor xmlns:cdr="http://schemas.openxmlformats.org/drawingml/2006/chartDrawing">
    <cdr:from>
      <cdr:x>0.48914</cdr:x>
      <cdr:y>0.79157</cdr:y>
    </cdr:from>
    <cdr:to>
      <cdr:x>0.77967</cdr:x>
      <cdr:y>0.88334</cdr:y>
    </cdr:to>
    <cdr:sp macro="" textlink="">
      <cdr:nvSpPr>
        <cdr:cNvPr id="7" name="TextBox 1"/>
        <cdr:cNvSpPr txBox="1"/>
      </cdr:nvSpPr>
      <cdr:spPr>
        <a:xfrm xmlns:a="http://schemas.openxmlformats.org/drawingml/2006/main">
          <a:off x="4645100" y="4983730"/>
          <a:ext cx="2758997" cy="577786"/>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200" b="1">
              <a:latin typeface="Arial" panose="020B0604020202020204" pitchFamily="34" charset="0"/>
              <a:cs typeface="Arial" panose="020B0604020202020204" pitchFamily="34" charset="0"/>
            </a:rPr>
            <a:t>Monthly Fixed Charges Not Shown</a:t>
          </a:r>
        </a:p>
        <a:p xmlns:a="http://schemas.openxmlformats.org/drawingml/2006/main">
          <a:pPr algn="l"/>
          <a:endParaRPr lang="en-US" sz="12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0.34203</cdr:x>
      <cdr:y>0.0121</cdr:y>
    </cdr:from>
    <cdr:to>
      <cdr:x>0.75326</cdr:x>
      <cdr:y>0.08926</cdr:y>
    </cdr:to>
    <cdr:sp macro="" textlink="">
      <cdr:nvSpPr>
        <cdr:cNvPr id="2" name="TextBox 1"/>
        <cdr:cNvSpPr txBox="1"/>
      </cdr:nvSpPr>
      <cdr:spPr>
        <a:xfrm xmlns:a="http://schemas.openxmlformats.org/drawingml/2006/main">
          <a:off x="3248025" y="76200"/>
          <a:ext cx="3905250" cy="4857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0.05416</cdr:x>
      <cdr:y>0.01059</cdr:y>
    </cdr:from>
    <cdr:to>
      <cdr:x>1</cdr:x>
      <cdr:y>0.1765</cdr:y>
    </cdr:to>
    <cdr:sp macro="" textlink="">
      <cdr:nvSpPr>
        <cdr:cNvPr id="3" name="TextBox 2"/>
        <cdr:cNvSpPr txBox="1"/>
      </cdr:nvSpPr>
      <cdr:spPr>
        <a:xfrm xmlns:a="http://schemas.openxmlformats.org/drawingml/2006/main">
          <a:off x="514326" y="66674"/>
          <a:ext cx="8982099" cy="104457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2400" b="1"/>
            <a:t>LADWP Schedule A1-A </a:t>
          </a:r>
        </a:p>
        <a:p xmlns:a="http://schemas.openxmlformats.org/drawingml/2006/main">
          <a:pPr algn="ctr"/>
          <a:r>
            <a:rPr lang="en-US" sz="2400" b="1"/>
            <a:t>Small Commercial Variable Power Charges</a:t>
          </a:r>
        </a:p>
      </cdr:txBody>
    </cdr:sp>
  </cdr:relSizeAnchor>
  <cdr:relSizeAnchor xmlns:cdr="http://schemas.openxmlformats.org/drawingml/2006/chartDrawing">
    <cdr:from>
      <cdr:x>0.31896</cdr:x>
      <cdr:y>0.37216</cdr:y>
    </cdr:from>
    <cdr:to>
      <cdr:x>0.82347</cdr:x>
      <cdr:y>0.7292</cdr:y>
    </cdr:to>
    <cdr:sp macro="" textlink="">
      <cdr:nvSpPr>
        <cdr:cNvPr id="5" name="TextBox 4"/>
        <cdr:cNvSpPr txBox="1"/>
      </cdr:nvSpPr>
      <cdr:spPr>
        <a:xfrm xmlns:a="http://schemas.openxmlformats.org/drawingml/2006/main">
          <a:off x="3028950" y="2343150"/>
          <a:ext cx="4791075" cy="2247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0.88428</cdr:x>
      <cdr:y>0.56723</cdr:y>
    </cdr:from>
    <cdr:to>
      <cdr:x>0.96738</cdr:x>
      <cdr:y>0.74911</cdr:y>
    </cdr:to>
    <cdr:sp macro="" textlink="">
      <cdr:nvSpPr>
        <cdr:cNvPr id="6" name="TextBox 1">
          <a:extLst xmlns:a="http://schemas.openxmlformats.org/drawingml/2006/main">
            <a:ext uri="{FF2B5EF4-FFF2-40B4-BE49-F238E27FC236}">
              <a16:creationId xmlns:a16="http://schemas.microsoft.com/office/drawing/2014/main" id="{530168B4-FAC9-F1B2-1D5C-2F0C2B3ADE01}"/>
            </a:ext>
          </a:extLst>
        </cdr:cNvPr>
        <cdr:cNvSpPr txBox="1"/>
      </cdr:nvSpPr>
      <cdr:spPr>
        <a:xfrm xmlns:a="http://schemas.openxmlformats.org/drawingml/2006/main">
          <a:off x="8391159" y="3572655"/>
          <a:ext cx="788559" cy="1145554"/>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latin typeface="Arial" panose="020B0604020202020204" pitchFamily="34" charset="0"/>
              <a:cs typeface="Arial" panose="020B0604020202020204" pitchFamily="34" charset="0"/>
            </a:rPr>
            <a:t>The April to June 2024 </a:t>
          </a:r>
        </a:p>
        <a:p xmlns:a="http://schemas.openxmlformats.org/drawingml/2006/main">
          <a:pPr algn="ctr"/>
          <a:r>
            <a:rPr lang="en-US" sz="1100">
              <a:latin typeface="Arial" panose="020B0604020202020204" pitchFamily="34" charset="0"/>
              <a:cs typeface="Arial" panose="020B0604020202020204" pitchFamily="34" charset="0"/>
            </a:rPr>
            <a:t>rates are proposed</a:t>
          </a:r>
        </a:p>
      </cdr:txBody>
    </cdr:sp>
  </cdr:relSizeAnchor>
</c:userShapes>
</file>

<file path=xl/drawings/drawing16.xml><?xml version="1.0" encoding="utf-8"?>
<xdr:wsDr xmlns:xdr="http://schemas.openxmlformats.org/drawingml/2006/spreadsheetDrawing" xmlns:a="http://schemas.openxmlformats.org/drawingml/2006/main">
  <xdr:absoluteAnchor>
    <xdr:pos x="0" y="0"/>
    <xdr:ext cx="9496425" cy="62960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xml><?xml version="1.0" encoding="utf-8"?>
<c:userShapes xmlns:c="http://schemas.openxmlformats.org/drawingml/2006/chart">
  <cdr:relSizeAnchor xmlns:cdr="http://schemas.openxmlformats.org/drawingml/2006/chartDrawing">
    <cdr:from>
      <cdr:x>0.90175</cdr:x>
      <cdr:y>0.8345</cdr:y>
    </cdr:from>
    <cdr:to>
      <cdr:x>0.90175</cdr:x>
      <cdr:y>0.83499</cdr:y>
    </cdr:to>
    <cdr:sp macro="" textlink="">
      <cdr:nvSpPr>
        <cdr:cNvPr id="27653" name="Text Box 5"/>
        <cdr:cNvSpPr txBox="1">
          <a:spLocks xmlns:a="http://schemas.openxmlformats.org/drawingml/2006/main" noChangeArrowheads="1"/>
        </cdr:cNvSpPr>
      </cdr:nvSpPr>
      <cdr:spPr bwMode="auto">
        <a:xfrm xmlns:a="http://schemas.openxmlformats.org/drawingml/2006/main">
          <a:off x="9183529" y="6579985"/>
          <a:ext cx="1045282" cy="125776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825" b="0" i="0" u="sng" strike="noStrike" baseline="0">
              <a:solidFill>
                <a:srgbClr val="000000"/>
              </a:solidFill>
              <a:latin typeface="Arial"/>
              <a:cs typeface="Arial"/>
            </a:rPr>
            <a:t>For Oct 14</a:t>
          </a:r>
          <a:endParaRPr lang="en-US" sz="825" b="0" i="0" u="none" strike="noStrike" baseline="0">
            <a:solidFill>
              <a:srgbClr val="000000"/>
            </a:solidFill>
            <a:latin typeface="Arial"/>
            <a:cs typeface="Arial"/>
          </a:endParaRPr>
        </a:p>
        <a:p xmlns:a="http://schemas.openxmlformats.org/drawingml/2006/main">
          <a:pPr algn="l" rtl="0">
            <a:defRPr sz="1000"/>
          </a:pPr>
          <a:r>
            <a:rPr lang="en-US" sz="825" b="0" i="0" u="none" strike="noStrike" baseline="0">
              <a:solidFill>
                <a:srgbClr val="000000"/>
              </a:solidFill>
              <a:latin typeface="Arial"/>
              <a:cs typeface="Arial"/>
            </a:rPr>
            <a:t>DSM/RW = $..307</a:t>
          </a:r>
        </a:p>
        <a:p xmlns:a="http://schemas.openxmlformats.org/drawingml/2006/main">
          <a:pPr algn="l" rtl="0">
            <a:defRPr sz="1000"/>
          </a:pPr>
          <a:r>
            <a:rPr lang="en-US" sz="825" b="0" i="0" u="none" strike="noStrike" baseline="0">
              <a:solidFill>
                <a:srgbClr val="000000"/>
              </a:solidFill>
              <a:latin typeface="Arial"/>
              <a:cs typeface="Arial"/>
            </a:rPr>
            <a:t>WQ =$0.607</a:t>
          </a:r>
        </a:p>
        <a:p xmlns:a="http://schemas.openxmlformats.org/drawingml/2006/main">
          <a:pPr algn="l" rtl="0">
            <a:defRPr sz="1000"/>
          </a:pPr>
          <a:r>
            <a:rPr lang="en-US" sz="825" b="0" i="0" u="none" strike="noStrike" baseline="0">
              <a:solidFill>
                <a:srgbClr val="000000"/>
              </a:solidFill>
              <a:latin typeface="Arial"/>
              <a:cs typeface="Arial"/>
            </a:rPr>
            <a:t>WSec= $0.347</a:t>
          </a:r>
        </a:p>
        <a:p xmlns:a="http://schemas.openxmlformats.org/drawingml/2006/main">
          <a:pPr algn="l" rtl="0">
            <a:defRPr sz="1000"/>
          </a:pPr>
          <a:r>
            <a:rPr lang="en-US" sz="825" b="0" i="0" u="none" strike="noStrike" baseline="0">
              <a:solidFill>
                <a:srgbClr val="000000"/>
              </a:solidFill>
              <a:latin typeface="Arial"/>
              <a:cs typeface="Arial"/>
            </a:rPr>
            <a:t>PW= $2.159</a:t>
          </a:r>
        </a:p>
        <a:p xmlns:a="http://schemas.openxmlformats.org/drawingml/2006/main">
          <a:pPr algn="l" rtl="0">
            <a:defRPr sz="1000"/>
          </a:pPr>
          <a:r>
            <a:rPr lang="en-US" sz="825" b="0" i="0" u="none" strike="noStrike" baseline="0">
              <a:solidFill>
                <a:srgbClr val="000000"/>
              </a:solidFill>
              <a:latin typeface="Arial"/>
              <a:cs typeface="Arial"/>
            </a:rPr>
            <a:t>OV= $0.115</a:t>
          </a:r>
        </a:p>
        <a:p xmlns:a="http://schemas.openxmlformats.org/drawingml/2006/main">
          <a:pPr algn="l" rtl="0">
            <a:defRPr sz="1000"/>
          </a:pPr>
          <a:r>
            <a:rPr lang="en-US" sz="825" b="0" i="0" u="none" strike="noStrike" baseline="0">
              <a:solidFill>
                <a:srgbClr val="000000"/>
              </a:solidFill>
              <a:latin typeface="Arial"/>
              <a:cs typeface="Arial"/>
            </a:rPr>
            <a:t>Wtr rev=0</a:t>
          </a:r>
        </a:p>
        <a:p xmlns:a="http://schemas.openxmlformats.org/drawingml/2006/main">
          <a:pPr algn="l" rtl="0">
            <a:defRPr sz="1000"/>
          </a:pPr>
          <a:r>
            <a:rPr lang="en-US" sz="825" b="0" i="0" u="sng" strike="noStrike" baseline="0">
              <a:solidFill>
                <a:srgbClr val="000000"/>
              </a:solidFill>
              <a:latin typeface="Arial"/>
              <a:cs typeface="Arial"/>
            </a:rPr>
            <a:t>LISA= $0.107</a:t>
          </a:r>
        </a:p>
        <a:p xmlns:a="http://schemas.openxmlformats.org/drawingml/2006/main">
          <a:pPr algn="l" rtl="0">
            <a:defRPr sz="1000"/>
          </a:pPr>
          <a:r>
            <a:rPr lang="en-US" sz="825" b="0" i="0" u="none" strike="noStrike" baseline="0">
              <a:solidFill>
                <a:srgbClr val="000000"/>
              </a:solidFill>
              <a:latin typeface="Arial"/>
              <a:cs typeface="Arial"/>
            </a:rPr>
            <a:t> Total $4.963</a:t>
          </a:r>
          <a:endParaRPr lang="en-US"/>
        </a:p>
      </cdr:txBody>
    </cdr:sp>
  </cdr:relSizeAnchor>
  <cdr:relSizeAnchor xmlns:cdr="http://schemas.openxmlformats.org/drawingml/2006/chartDrawing">
    <cdr:from>
      <cdr:x>0.90449</cdr:x>
      <cdr:y>0.05862</cdr:y>
    </cdr:from>
    <cdr:to>
      <cdr:x>1</cdr:x>
      <cdr:y>0.40766</cdr:y>
    </cdr:to>
    <cdr:sp macro="" textlink="">
      <cdr:nvSpPr>
        <cdr:cNvPr id="9" name="TextBox 8"/>
        <cdr:cNvSpPr txBox="1"/>
      </cdr:nvSpPr>
      <cdr:spPr>
        <a:xfrm xmlns:a="http://schemas.openxmlformats.org/drawingml/2006/main">
          <a:off x="8552610" y="367494"/>
          <a:ext cx="903117" cy="2188196"/>
        </a:xfrm>
        <a:prstGeom xmlns:a="http://schemas.openxmlformats.org/drawingml/2006/main" prst="rect">
          <a:avLst/>
        </a:prstGeom>
        <a:solidFill xmlns:a="http://schemas.openxmlformats.org/drawingml/2006/main">
          <a:srgbClr val="FFFFFF"/>
        </a:solidFill>
      </cdr:spPr>
      <cdr:txBody>
        <a:bodyPr xmlns:a="http://schemas.openxmlformats.org/drawingml/2006/main" vertOverflow="clip" wrap="square" rtlCol="0"/>
        <a:lstStyle xmlns:a="http://schemas.openxmlformats.org/drawingml/2006/main"/>
        <a:p xmlns:a="http://schemas.openxmlformats.org/drawingml/2006/main">
          <a:r>
            <a:rPr lang="en-US" sz="1100">
              <a:solidFill>
                <a:schemeClr val="bg1"/>
              </a:solidFill>
            </a:rPr>
            <a:t>ddddddddd</a:t>
          </a:r>
        </a:p>
      </cdr:txBody>
    </cdr:sp>
  </cdr:relSizeAnchor>
  <cdr:relSizeAnchor xmlns:cdr="http://schemas.openxmlformats.org/drawingml/2006/chartDrawing">
    <cdr:from>
      <cdr:x>0.88736</cdr:x>
      <cdr:y>0.10883</cdr:y>
    </cdr:from>
    <cdr:to>
      <cdr:x>0.92216</cdr:x>
      <cdr:y>0.58864</cdr:y>
    </cdr:to>
    <cdr:sp macro="" textlink="">
      <cdr:nvSpPr>
        <cdr:cNvPr id="19" name="TextBox 18"/>
        <cdr:cNvSpPr txBox="1"/>
      </cdr:nvSpPr>
      <cdr:spPr>
        <a:xfrm xmlns:a="http://schemas.openxmlformats.org/drawingml/2006/main">
          <a:off x="8390659" y="682268"/>
          <a:ext cx="329046" cy="3008016"/>
        </a:xfrm>
        <a:prstGeom xmlns:a="http://schemas.openxmlformats.org/drawingml/2006/main" prst="rect">
          <a:avLst/>
        </a:prstGeom>
        <a:solidFill xmlns:a="http://schemas.openxmlformats.org/drawingml/2006/main">
          <a:srgbClr val="FFFFFF"/>
        </a:solidFill>
      </cdr:spPr>
      <cdr:txBody>
        <a:bodyPr xmlns:a="http://schemas.openxmlformats.org/drawingml/2006/main" vertOverflow="clip" wrap="square" rtlCol="0"/>
        <a:lstStyle xmlns:a="http://schemas.openxmlformats.org/drawingml/2006/main"/>
        <a:p xmlns:a="http://schemas.openxmlformats.org/drawingml/2006/main">
          <a:r>
            <a:rPr lang="en-US" sz="1100">
              <a:solidFill>
                <a:schemeClr val="bg1"/>
              </a:solidFill>
            </a:rPr>
            <a:t>ddddddddd</a:t>
          </a:r>
        </a:p>
      </cdr:txBody>
    </cdr:sp>
  </cdr:relSizeAnchor>
  <cdr:relSizeAnchor xmlns:cdr="http://schemas.openxmlformats.org/drawingml/2006/chartDrawing">
    <cdr:from>
      <cdr:x>0.1585</cdr:x>
      <cdr:y>0.19194</cdr:y>
    </cdr:from>
    <cdr:to>
      <cdr:x>0.37643</cdr:x>
      <cdr:y>0.27977</cdr:y>
    </cdr:to>
    <cdr:sp macro="" textlink="">
      <cdr:nvSpPr>
        <cdr:cNvPr id="12" name="TextBox 11"/>
        <cdr:cNvSpPr txBox="1"/>
      </cdr:nvSpPr>
      <cdr:spPr>
        <a:xfrm xmlns:a="http://schemas.openxmlformats.org/drawingml/2006/main">
          <a:off x="1505173" y="1208474"/>
          <a:ext cx="2069556" cy="552980"/>
        </a:xfrm>
        <a:prstGeom xmlns:a="http://schemas.openxmlformats.org/drawingml/2006/main" prst="rect">
          <a:avLst/>
        </a:prstGeom>
        <a:solidFill xmlns:a="http://schemas.openxmlformats.org/drawingml/2006/main">
          <a:srgbClr val="FFFFFF"/>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pPr algn="ctr"/>
          <a:r>
            <a:rPr lang="en-US" sz="1400" b="1">
              <a:solidFill>
                <a:sysClr val="windowText" lastClr="000000"/>
              </a:solidFill>
            </a:rPr>
            <a:t>Not Shown:</a:t>
          </a:r>
          <a:r>
            <a:rPr lang="en-US" sz="1400" b="1" baseline="0">
              <a:solidFill>
                <a:sysClr val="windowText" lastClr="000000"/>
              </a:solidFill>
            </a:rPr>
            <a:t> $28 per month Service Charge</a:t>
          </a:r>
        </a:p>
      </cdr:txBody>
    </cdr:sp>
  </cdr:relSizeAnchor>
</c:userShapes>
</file>

<file path=xl/drawings/drawing18.xml><?xml version="1.0" encoding="utf-8"?>
<xdr:wsDr xmlns:xdr="http://schemas.openxmlformats.org/drawingml/2006/spreadsheetDrawing" xmlns:a="http://schemas.openxmlformats.org/drawingml/2006/main">
  <xdr:absoluteAnchor>
    <xdr:pos x="0" y="0"/>
    <xdr:ext cx="9496425" cy="62960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xml><?xml version="1.0" encoding="utf-8"?>
<c:userShapes xmlns:c="http://schemas.openxmlformats.org/drawingml/2006/chart">
  <cdr:relSizeAnchor xmlns:cdr="http://schemas.openxmlformats.org/drawingml/2006/chartDrawing">
    <cdr:from>
      <cdr:x>0.90175</cdr:x>
      <cdr:y>0.8345</cdr:y>
    </cdr:from>
    <cdr:to>
      <cdr:x>0.90175</cdr:x>
      <cdr:y>0.83499</cdr:y>
    </cdr:to>
    <cdr:sp macro="" textlink="">
      <cdr:nvSpPr>
        <cdr:cNvPr id="27653" name="Text Box 5"/>
        <cdr:cNvSpPr txBox="1">
          <a:spLocks xmlns:a="http://schemas.openxmlformats.org/drawingml/2006/main" noChangeArrowheads="1"/>
        </cdr:cNvSpPr>
      </cdr:nvSpPr>
      <cdr:spPr bwMode="auto">
        <a:xfrm xmlns:a="http://schemas.openxmlformats.org/drawingml/2006/main">
          <a:off x="9183529" y="6579985"/>
          <a:ext cx="1045282" cy="125776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825" b="0" i="0" u="sng" strike="noStrike" baseline="0">
              <a:solidFill>
                <a:srgbClr val="000000"/>
              </a:solidFill>
              <a:latin typeface="Arial"/>
              <a:cs typeface="Arial"/>
            </a:rPr>
            <a:t>For Oct 14</a:t>
          </a:r>
          <a:endParaRPr lang="en-US" sz="825" b="0" i="0" u="none" strike="noStrike" baseline="0">
            <a:solidFill>
              <a:srgbClr val="000000"/>
            </a:solidFill>
            <a:latin typeface="Arial"/>
            <a:cs typeface="Arial"/>
          </a:endParaRPr>
        </a:p>
        <a:p xmlns:a="http://schemas.openxmlformats.org/drawingml/2006/main">
          <a:pPr algn="l" rtl="0">
            <a:defRPr sz="1000"/>
          </a:pPr>
          <a:r>
            <a:rPr lang="en-US" sz="825" b="0" i="0" u="none" strike="noStrike" baseline="0">
              <a:solidFill>
                <a:srgbClr val="000000"/>
              </a:solidFill>
              <a:latin typeface="Arial"/>
              <a:cs typeface="Arial"/>
            </a:rPr>
            <a:t>DSM/RW = $..307</a:t>
          </a:r>
        </a:p>
        <a:p xmlns:a="http://schemas.openxmlformats.org/drawingml/2006/main">
          <a:pPr algn="l" rtl="0">
            <a:defRPr sz="1000"/>
          </a:pPr>
          <a:r>
            <a:rPr lang="en-US" sz="825" b="0" i="0" u="none" strike="noStrike" baseline="0">
              <a:solidFill>
                <a:srgbClr val="000000"/>
              </a:solidFill>
              <a:latin typeface="Arial"/>
              <a:cs typeface="Arial"/>
            </a:rPr>
            <a:t>WQ =$0.607</a:t>
          </a:r>
        </a:p>
        <a:p xmlns:a="http://schemas.openxmlformats.org/drawingml/2006/main">
          <a:pPr algn="l" rtl="0">
            <a:defRPr sz="1000"/>
          </a:pPr>
          <a:r>
            <a:rPr lang="en-US" sz="825" b="0" i="0" u="none" strike="noStrike" baseline="0">
              <a:solidFill>
                <a:srgbClr val="000000"/>
              </a:solidFill>
              <a:latin typeface="Arial"/>
              <a:cs typeface="Arial"/>
            </a:rPr>
            <a:t>WSec= $0.347</a:t>
          </a:r>
        </a:p>
        <a:p xmlns:a="http://schemas.openxmlformats.org/drawingml/2006/main">
          <a:pPr algn="l" rtl="0">
            <a:defRPr sz="1000"/>
          </a:pPr>
          <a:r>
            <a:rPr lang="en-US" sz="825" b="0" i="0" u="none" strike="noStrike" baseline="0">
              <a:solidFill>
                <a:srgbClr val="000000"/>
              </a:solidFill>
              <a:latin typeface="Arial"/>
              <a:cs typeface="Arial"/>
            </a:rPr>
            <a:t>PW= $2.159</a:t>
          </a:r>
        </a:p>
        <a:p xmlns:a="http://schemas.openxmlformats.org/drawingml/2006/main">
          <a:pPr algn="l" rtl="0">
            <a:defRPr sz="1000"/>
          </a:pPr>
          <a:r>
            <a:rPr lang="en-US" sz="825" b="0" i="0" u="none" strike="noStrike" baseline="0">
              <a:solidFill>
                <a:srgbClr val="000000"/>
              </a:solidFill>
              <a:latin typeface="Arial"/>
              <a:cs typeface="Arial"/>
            </a:rPr>
            <a:t>OV= $0.115</a:t>
          </a:r>
        </a:p>
        <a:p xmlns:a="http://schemas.openxmlformats.org/drawingml/2006/main">
          <a:pPr algn="l" rtl="0">
            <a:defRPr sz="1000"/>
          </a:pPr>
          <a:r>
            <a:rPr lang="en-US" sz="825" b="0" i="0" u="none" strike="noStrike" baseline="0">
              <a:solidFill>
                <a:srgbClr val="000000"/>
              </a:solidFill>
              <a:latin typeface="Arial"/>
              <a:cs typeface="Arial"/>
            </a:rPr>
            <a:t>Wtr rev=0</a:t>
          </a:r>
        </a:p>
        <a:p xmlns:a="http://schemas.openxmlformats.org/drawingml/2006/main">
          <a:pPr algn="l" rtl="0">
            <a:defRPr sz="1000"/>
          </a:pPr>
          <a:r>
            <a:rPr lang="en-US" sz="825" b="0" i="0" u="sng" strike="noStrike" baseline="0">
              <a:solidFill>
                <a:srgbClr val="000000"/>
              </a:solidFill>
              <a:latin typeface="Arial"/>
              <a:cs typeface="Arial"/>
            </a:rPr>
            <a:t>LISA= $0.107</a:t>
          </a:r>
        </a:p>
        <a:p xmlns:a="http://schemas.openxmlformats.org/drawingml/2006/main">
          <a:pPr algn="l" rtl="0">
            <a:defRPr sz="1000"/>
          </a:pPr>
          <a:r>
            <a:rPr lang="en-US" sz="825" b="0" i="0" u="none" strike="noStrike" baseline="0">
              <a:solidFill>
                <a:srgbClr val="000000"/>
              </a:solidFill>
              <a:latin typeface="Arial"/>
              <a:cs typeface="Arial"/>
            </a:rPr>
            <a:t> Total $4.963</a:t>
          </a:r>
          <a:endParaRPr lang="en-US"/>
        </a:p>
      </cdr:txBody>
    </cdr:sp>
  </cdr:relSizeAnchor>
  <cdr:relSizeAnchor xmlns:cdr="http://schemas.openxmlformats.org/drawingml/2006/chartDrawing">
    <cdr:from>
      <cdr:x>0.61366</cdr:x>
      <cdr:y>0.13795</cdr:y>
    </cdr:from>
    <cdr:to>
      <cdr:x>0.61568</cdr:x>
      <cdr:y>0.90578</cdr:y>
    </cdr:to>
    <cdr:cxnSp macro="">
      <cdr:nvCxnSpPr>
        <cdr:cNvPr id="8" name="Straight Connector 7">
          <a:extLst xmlns:a="http://schemas.openxmlformats.org/drawingml/2006/main">
            <a:ext uri="{FF2B5EF4-FFF2-40B4-BE49-F238E27FC236}">
              <a16:creationId xmlns:a16="http://schemas.microsoft.com/office/drawing/2014/main" id="{B4F2C5D0-273C-4BAE-ABC0-AA0293EC2BB4}"/>
            </a:ext>
          </a:extLst>
        </cdr:cNvPr>
        <cdr:cNvCxnSpPr/>
      </cdr:nvCxnSpPr>
      <cdr:spPr>
        <a:xfrm xmlns:a="http://schemas.openxmlformats.org/drawingml/2006/main" flipV="1">
          <a:off x="5810013" y="865909"/>
          <a:ext cx="19125" cy="4819649"/>
        </a:xfrm>
        <a:prstGeom xmlns:a="http://schemas.openxmlformats.org/drawingml/2006/main" prst="line">
          <a:avLst/>
        </a:prstGeom>
        <a:ln xmlns:a="http://schemas.openxmlformats.org/drawingml/2006/main" w="88900">
          <a:solidFill>
            <a:schemeClr val="bg1">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0.65999</cdr:x>
      <cdr:y>0.77424</cdr:y>
    </cdr:from>
    <cdr:to>
      <cdr:x>0.9309</cdr:x>
      <cdr:y>0.89088</cdr:y>
    </cdr:to>
    <cdr:sp macro="" textlink="">
      <cdr:nvSpPr>
        <cdr:cNvPr id="12" name="TextBox 11"/>
        <cdr:cNvSpPr txBox="1"/>
      </cdr:nvSpPr>
      <cdr:spPr>
        <a:xfrm xmlns:a="http://schemas.openxmlformats.org/drawingml/2006/main">
          <a:off x="6248691" y="4859885"/>
          <a:ext cx="2564935" cy="732146"/>
        </a:xfrm>
        <a:prstGeom xmlns:a="http://schemas.openxmlformats.org/drawingml/2006/main" prst="rect">
          <a:avLst/>
        </a:prstGeom>
        <a:solidFill xmlns:a="http://schemas.openxmlformats.org/drawingml/2006/main">
          <a:srgbClr val="FFFFFF"/>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pPr algn="ctr"/>
          <a:r>
            <a:rPr lang="en-US" sz="1200" b="1">
              <a:solidFill>
                <a:sysClr val="windowText" lastClr="000000"/>
              </a:solidFill>
            </a:rPr>
            <a:t>Not Shown:</a:t>
          </a:r>
          <a:r>
            <a:rPr lang="en-US" sz="1200" b="1" baseline="0">
              <a:solidFill>
                <a:sysClr val="windowText" lastClr="000000"/>
              </a:solidFill>
            </a:rPr>
            <a:t> </a:t>
          </a:r>
          <a:r>
            <a:rPr lang="en-US" sz="1200" b="0" baseline="0">
              <a:solidFill>
                <a:sysClr val="windowText" lastClr="000000"/>
              </a:solidFill>
            </a:rPr>
            <a:t>Monthly Service Charge, </a:t>
          </a:r>
        </a:p>
        <a:p xmlns:a="http://schemas.openxmlformats.org/drawingml/2006/main">
          <a:pPr algn="ctr"/>
          <a:r>
            <a:rPr lang="en-US" sz="1200" b="0" baseline="0">
              <a:solidFill>
                <a:sysClr val="windowText" lastClr="000000"/>
              </a:solidFill>
            </a:rPr>
            <a:t>Demand Charge, TOU Peak Demand Charges, and Facilities Charge.</a:t>
          </a:r>
        </a:p>
      </cdr:txBody>
    </cdr:sp>
  </cdr:relSizeAnchor>
</c:userShapes>
</file>

<file path=xl/drawings/drawing20.xml><?xml version="1.0" encoding="utf-8"?>
<xdr:wsDr xmlns:xdr="http://schemas.openxmlformats.org/drawingml/2006/spreadsheetDrawing" xmlns:a="http://schemas.openxmlformats.org/drawingml/2006/main">
  <xdr:absoluteAnchor>
    <xdr:pos x="0" y="0"/>
    <xdr:ext cx="8662051" cy="6293013"/>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xml><?xml version="1.0" encoding="utf-8"?>
<xdr:wsDr xmlns:xdr="http://schemas.openxmlformats.org/drawingml/2006/spreadsheetDrawing" xmlns:a="http://schemas.openxmlformats.org/drawingml/2006/main">
  <xdr:twoCellAnchor>
    <xdr:from>
      <xdr:col>7</xdr:col>
      <xdr:colOff>276224</xdr:colOff>
      <xdr:row>2</xdr:row>
      <xdr:rowOff>123830</xdr:rowOff>
    </xdr:from>
    <xdr:to>
      <xdr:col>26</xdr:col>
      <xdr:colOff>342899</xdr:colOff>
      <xdr:row>37</xdr:row>
      <xdr:rowOff>152399</xdr:rowOff>
    </xdr:to>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75</xdr:col>
      <xdr:colOff>504825</xdr:colOff>
      <xdr:row>21</xdr:row>
      <xdr:rowOff>0</xdr:rowOff>
    </xdr:from>
    <xdr:to>
      <xdr:col>76</xdr:col>
      <xdr:colOff>76200</xdr:colOff>
      <xdr:row>22</xdr:row>
      <xdr:rowOff>28576</xdr:rowOff>
    </xdr:to>
    <xdr:sp macro="" textlink="">
      <xdr:nvSpPr>
        <xdr:cNvPr id="2" name="Text Box 18">
          <a:extLst>
            <a:ext uri="{FF2B5EF4-FFF2-40B4-BE49-F238E27FC236}">
              <a16:creationId xmlns:a16="http://schemas.microsoft.com/office/drawing/2014/main" id="{00000000-0008-0000-2D00-000002000000}"/>
            </a:ext>
          </a:extLst>
        </xdr:cNvPr>
        <xdr:cNvSpPr txBox="1">
          <a:spLocks noChangeArrowheads="1"/>
        </xdr:cNvSpPr>
      </xdr:nvSpPr>
      <xdr:spPr bwMode="auto">
        <a:xfrm>
          <a:off x="42852975" y="4095750"/>
          <a:ext cx="76200" cy="19050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oneCellAnchor>
    <xdr:from>
      <xdr:col>75</xdr:col>
      <xdr:colOff>504825</xdr:colOff>
      <xdr:row>21</xdr:row>
      <xdr:rowOff>0</xdr:rowOff>
    </xdr:from>
    <xdr:ext cx="76200" cy="190501"/>
    <xdr:sp macro="" textlink="">
      <xdr:nvSpPr>
        <xdr:cNvPr id="3" name="Text Box 18">
          <a:extLst>
            <a:ext uri="{FF2B5EF4-FFF2-40B4-BE49-F238E27FC236}">
              <a16:creationId xmlns:a16="http://schemas.microsoft.com/office/drawing/2014/main" id="{00000000-0008-0000-2D00-000003000000}"/>
            </a:ext>
          </a:extLst>
        </xdr:cNvPr>
        <xdr:cNvSpPr txBox="1">
          <a:spLocks noChangeArrowheads="1"/>
        </xdr:cNvSpPr>
      </xdr:nvSpPr>
      <xdr:spPr bwMode="auto">
        <a:xfrm>
          <a:off x="42852975" y="4095750"/>
          <a:ext cx="76200" cy="19050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75</xdr:col>
      <xdr:colOff>504825</xdr:colOff>
      <xdr:row>34</xdr:row>
      <xdr:rowOff>0</xdr:rowOff>
    </xdr:from>
    <xdr:ext cx="76200" cy="190501"/>
    <xdr:sp macro="" textlink="">
      <xdr:nvSpPr>
        <xdr:cNvPr id="4" name="Text Box 18">
          <a:extLst>
            <a:ext uri="{FF2B5EF4-FFF2-40B4-BE49-F238E27FC236}">
              <a16:creationId xmlns:a16="http://schemas.microsoft.com/office/drawing/2014/main" id="{00000000-0008-0000-2D00-000004000000}"/>
            </a:ext>
          </a:extLst>
        </xdr:cNvPr>
        <xdr:cNvSpPr txBox="1">
          <a:spLocks noChangeArrowheads="1"/>
        </xdr:cNvSpPr>
      </xdr:nvSpPr>
      <xdr:spPr bwMode="auto">
        <a:xfrm>
          <a:off x="42852975" y="6315075"/>
          <a:ext cx="76200" cy="19050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75</xdr:col>
      <xdr:colOff>504825</xdr:colOff>
      <xdr:row>34</xdr:row>
      <xdr:rowOff>0</xdr:rowOff>
    </xdr:from>
    <xdr:ext cx="76200" cy="190501"/>
    <xdr:sp macro="" textlink="">
      <xdr:nvSpPr>
        <xdr:cNvPr id="5" name="Text Box 18">
          <a:extLst>
            <a:ext uri="{FF2B5EF4-FFF2-40B4-BE49-F238E27FC236}">
              <a16:creationId xmlns:a16="http://schemas.microsoft.com/office/drawing/2014/main" id="{00000000-0008-0000-2D00-000005000000}"/>
            </a:ext>
          </a:extLst>
        </xdr:cNvPr>
        <xdr:cNvSpPr txBox="1">
          <a:spLocks noChangeArrowheads="1"/>
        </xdr:cNvSpPr>
      </xdr:nvSpPr>
      <xdr:spPr bwMode="auto">
        <a:xfrm>
          <a:off x="42852975" y="6315075"/>
          <a:ext cx="76200" cy="19050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75</xdr:col>
      <xdr:colOff>504825</xdr:colOff>
      <xdr:row>14</xdr:row>
      <xdr:rowOff>0</xdr:rowOff>
    </xdr:from>
    <xdr:ext cx="76200" cy="190501"/>
    <xdr:sp macro="" textlink="">
      <xdr:nvSpPr>
        <xdr:cNvPr id="6" name="Text Box 18">
          <a:extLst>
            <a:ext uri="{FF2B5EF4-FFF2-40B4-BE49-F238E27FC236}">
              <a16:creationId xmlns:a16="http://schemas.microsoft.com/office/drawing/2014/main" id="{00000000-0008-0000-2D00-000006000000}"/>
            </a:ext>
          </a:extLst>
        </xdr:cNvPr>
        <xdr:cNvSpPr txBox="1">
          <a:spLocks noChangeArrowheads="1"/>
        </xdr:cNvSpPr>
      </xdr:nvSpPr>
      <xdr:spPr bwMode="auto">
        <a:xfrm>
          <a:off x="42852975" y="2886075"/>
          <a:ext cx="76200" cy="19050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75</xdr:col>
      <xdr:colOff>504825</xdr:colOff>
      <xdr:row>14</xdr:row>
      <xdr:rowOff>0</xdr:rowOff>
    </xdr:from>
    <xdr:ext cx="76200" cy="190501"/>
    <xdr:sp macro="" textlink="">
      <xdr:nvSpPr>
        <xdr:cNvPr id="7" name="Text Box 18">
          <a:extLst>
            <a:ext uri="{FF2B5EF4-FFF2-40B4-BE49-F238E27FC236}">
              <a16:creationId xmlns:a16="http://schemas.microsoft.com/office/drawing/2014/main" id="{00000000-0008-0000-2D00-000007000000}"/>
            </a:ext>
          </a:extLst>
        </xdr:cNvPr>
        <xdr:cNvSpPr txBox="1">
          <a:spLocks noChangeArrowheads="1"/>
        </xdr:cNvSpPr>
      </xdr:nvSpPr>
      <xdr:spPr bwMode="auto">
        <a:xfrm>
          <a:off x="42852975" y="2886075"/>
          <a:ext cx="76200" cy="19050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75</xdr:col>
      <xdr:colOff>504825</xdr:colOff>
      <xdr:row>45</xdr:row>
      <xdr:rowOff>0</xdr:rowOff>
    </xdr:from>
    <xdr:ext cx="76200" cy="190501"/>
    <xdr:sp macro="" textlink="">
      <xdr:nvSpPr>
        <xdr:cNvPr id="8" name="Text Box 18">
          <a:extLst>
            <a:ext uri="{FF2B5EF4-FFF2-40B4-BE49-F238E27FC236}">
              <a16:creationId xmlns:a16="http://schemas.microsoft.com/office/drawing/2014/main" id="{00000000-0008-0000-2D00-000008000000}"/>
            </a:ext>
          </a:extLst>
        </xdr:cNvPr>
        <xdr:cNvSpPr txBox="1">
          <a:spLocks noChangeArrowheads="1"/>
        </xdr:cNvSpPr>
      </xdr:nvSpPr>
      <xdr:spPr bwMode="auto">
        <a:xfrm>
          <a:off x="42852975" y="8162925"/>
          <a:ext cx="76200" cy="19050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75</xdr:col>
      <xdr:colOff>504825</xdr:colOff>
      <xdr:row>45</xdr:row>
      <xdr:rowOff>0</xdr:rowOff>
    </xdr:from>
    <xdr:ext cx="76200" cy="190501"/>
    <xdr:sp macro="" textlink="">
      <xdr:nvSpPr>
        <xdr:cNvPr id="9" name="Text Box 18">
          <a:extLst>
            <a:ext uri="{FF2B5EF4-FFF2-40B4-BE49-F238E27FC236}">
              <a16:creationId xmlns:a16="http://schemas.microsoft.com/office/drawing/2014/main" id="{00000000-0008-0000-2D00-000009000000}"/>
            </a:ext>
          </a:extLst>
        </xdr:cNvPr>
        <xdr:cNvSpPr txBox="1">
          <a:spLocks noChangeArrowheads="1"/>
        </xdr:cNvSpPr>
      </xdr:nvSpPr>
      <xdr:spPr bwMode="auto">
        <a:xfrm>
          <a:off x="42852975" y="8162925"/>
          <a:ext cx="76200" cy="19050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2.xml"/><Relationship Id="rId1" Type="http://schemas.openxmlformats.org/officeDocument/2006/relationships/printerSettings" Target="../printerSettings/printerSettings42.bin"/><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B3:T34"/>
  <sheetViews>
    <sheetView showGridLines="0" workbookViewId="0">
      <selection activeCell="B31" sqref="B31:I31"/>
    </sheetView>
  </sheetViews>
  <sheetFormatPr defaultColWidth="9.140625" defaultRowHeight="14.25" x14ac:dyDescent="0.2"/>
  <cols>
    <col min="1" max="1" width="9.140625" style="421"/>
    <col min="2" max="4" width="8" style="421" customWidth="1"/>
    <col min="5" max="5" width="2.85546875" style="421" customWidth="1"/>
    <col min="6" max="9" width="8" style="421" customWidth="1"/>
    <col min="10" max="10" width="2.42578125" style="421" customWidth="1"/>
    <col min="11" max="14" width="9.140625" style="421"/>
    <col min="15" max="15" width="10.42578125" style="421" customWidth="1"/>
    <col min="16" max="16" width="9.140625" style="421"/>
    <col min="17" max="17" width="3.42578125" style="421" customWidth="1"/>
    <col min="18" max="18" width="5.5703125" style="421" customWidth="1"/>
    <col min="19" max="19" width="3" style="421" customWidth="1"/>
    <col min="20" max="20" width="58.7109375" style="421" bestFit="1" customWidth="1"/>
    <col min="21" max="16384" width="9.140625" style="421"/>
  </cols>
  <sheetData>
    <row r="3" spans="2:20" ht="18" x14ac:dyDescent="0.25">
      <c r="B3" s="436" t="s">
        <v>331</v>
      </c>
    </row>
    <row r="4" spans="2:20" ht="18" x14ac:dyDescent="0.25">
      <c r="T4" s="436"/>
    </row>
    <row r="5" spans="2:20" ht="18" x14ac:dyDescent="0.25">
      <c r="B5" s="1081" t="s">
        <v>332</v>
      </c>
      <c r="C5" s="1081"/>
      <c r="D5" s="1081"/>
      <c r="E5" s="437"/>
      <c r="F5" s="1081" t="s">
        <v>333</v>
      </c>
      <c r="G5" s="1081"/>
      <c r="H5" s="1081"/>
      <c r="I5" s="1081"/>
      <c r="T5" s="893" t="s">
        <v>610</v>
      </c>
    </row>
    <row r="6" spans="2:20" ht="8.25" customHeight="1" x14ac:dyDescent="0.2"/>
    <row r="7" spans="2:20" x14ac:dyDescent="0.2">
      <c r="B7" s="438">
        <v>90004</v>
      </c>
      <c r="C7" s="438">
        <v>90275</v>
      </c>
      <c r="D7" s="438">
        <v>90067</v>
      </c>
      <c r="F7" s="438">
        <v>90001</v>
      </c>
      <c r="G7" s="438">
        <v>90037</v>
      </c>
      <c r="H7" s="438">
        <v>91304</v>
      </c>
      <c r="I7" s="438">
        <v>91356</v>
      </c>
      <c r="T7" s="892" t="s">
        <v>605</v>
      </c>
    </row>
    <row r="8" spans="2:20" x14ac:dyDescent="0.2">
      <c r="B8" s="438">
        <v>90019</v>
      </c>
      <c r="C8" s="438">
        <v>90403</v>
      </c>
      <c r="D8" s="438">
        <v>90210</v>
      </c>
      <c r="F8" s="438">
        <v>90007</v>
      </c>
      <c r="G8" s="438">
        <v>90057</v>
      </c>
      <c r="H8" s="438">
        <v>91311</v>
      </c>
      <c r="I8" s="438">
        <v>91403</v>
      </c>
      <c r="T8" s="892" t="s">
        <v>606</v>
      </c>
    </row>
    <row r="9" spans="2:20" x14ac:dyDescent="0.2">
      <c r="B9" s="438">
        <v>90034</v>
      </c>
      <c r="C9" s="438">
        <v>90717</v>
      </c>
      <c r="D9" s="438">
        <v>90247</v>
      </c>
      <c r="F9" s="438">
        <v>90014</v>
      </c>
      <c r="G9" s="438">
        <v>90063</v>
      </c>
      <c r="H9" s="438">
        <v>91330</v>
      </c>
      <c r="I9" s="438">
        <v>91436</v>
      </c>
      <c r="T9" s="892" t="s">
        <v>607</v>
      </c>
    </row>
    <row r="10" spans="2:20" x14ac:dyDescent="0.2">
      <c r="B10" s="438">
        <v>90045</v>
      </c>
      <c r="C10" s="438">
        <v>91604</v>
      </c>
      <c r="D10" s="438">
        <v>90292</v>
      </c>
      <c r="F10" s="438">
        <v>90023</v>
      </c>
      <c r="G10" s="438">
        <v>91105</v>
      </c>
      <c r="H10" s="438">
        <v>91343</v>
      </c>
      <c r="I10" s="438">
        <v>91606</v>
      </c>
      <c r="T10" s="892" t="s">
        <v>608</v>
      </c>
    </row>
    <row r="11" spans="2:20" x14ac:dyDescent="0.2">
      <c r="B11" s="438">
        <v>90056</v>
      </c>
      <c r="C11" s="438">
        <v>90009</v>
      </c>
      <c r="D11" s="438">
        <v>90501</v>
      </c>
      <c r="F11" s="438">
        <v>90033</v>
      </c>
      <c r="G11" s="438">
        <v>91303</v>
      </c>
      <c r="H11" s="438">
        <v>91355</v>
      </c>
      <c r="I11" s="438">
        <v>90006</v>
      </c>
      <c r="T11" s="892" t="s">
        <v>609</v>
      </c>
    </row>
    <row r="12" spans="2:20" ht="15" x14ac:dyDescent="0.2">
      <c r="B12" s="438">
        <v>90069</v>
      </c>
      <c r="C12" s="438">
        <v>90025</v>
      </c>
      <c r="D12" s="438">
        <v>90732</v>
      </c>
      <c r="F12" s="438">
        <v>90044</v>
      </c>
      <c r="G12" s="438">
        <v>91309</v>
      </c>
      <c r="H12" s="438">
        <v>91402</v>
      </c>
      <c r="I12" s="438">
        <v>90013</v>
      </c>
      <c r="J12" s="439"/>
    </row>
    <row r="13" spans="2:20" ht="15" x14ac:dyDescent="0.2">
      <c r="B13" s="438">
        <v>90230</v>
      </c>
      <c r="C13" s="438">
        <v>90036</v>
      </c>
      <c r="D13" s="438">
        <v>90018</v>
      </c>
      <c r="F13" s="438">
        <v>90062</v>
      </c>
      <c r="G13" s="438">
        <v>91326</v>
      </c>
      <c r="H13" s="438">
        <v>91423</v>
      </c>
      <c r="I13" s="438">
        <v>90021</v>
      </c>
      <c r="J13" s="439"/>
    </row>
    <row r="14" spans="2:20" ht="15" x14ac:dyDescent="0.2">
      <c r="B14" s="438">
        <v>90272</v>
      </c>
      <c r="C14" s="438">
        <v>90047</v>
      </c>
      <c r="D14" s="438">
        <v>90028</v>
      </c>
      <c r="F14" s="438">
        <v>91042</v>
      </c>
      <c r="G14" s="438">
        <v>91342</v>
      </c>
      <c r="H14" s="438">
        <v>91605</v>
      </c>
      <c r="I14" s="438">
        <v>90032</v>
      </c>
      <c r="J14" s="439"/>
    </row>
    <row r="15" spans="2:20" ht="15" x14ac:dyDescent="0.2">
      <c r="B15" s="438">
        <v>90402</v>
      </c>
      <c r="C15" s="438">
        <v>90066</v>
      </c>
      <c r="D15" s="438">
        <v>90043</v>
      </c>
      <c r="F15" s="438">
        <v>91302</v>
      </c>
      <c r="G15" s="438">
        <v>91352</v>
      </c>
      <c r="H15" s="438">
        <v>90005</v>
      </c>
      <c r="I15" s="438">
        <v>90042</v>
      </c>
      <c r="J15" s="439"/>
    </row>
    <row r="16" spans="2:20" ht="15" x14ac:dyDescent="0.2">
      <c r="B16" s="438">
        <v>90710</v>
      </c>
      <c r="C16" s="438">
        <v>90094</v>
      </c>
      <c r="D16" s="438">
        <v>90049</v>
      </c>
      <c r="F16" s="438">
        <v>91307</v>
      </c>
      <c r="G16" s="438">
        <v>91401</v>
      </c>
      <c r="H16" s="438">
        <v>90012</v>
      </c>
      <c r="I16" s="438">
        <v>90061</v>
      </c>
      <c r="J16" s="439"/>
    </row>
    <row r="17" spans="2:20" ht="15" x14ac:dyDescent="0.2">
      <c r="B17" s="438">
        <v>91602</v>
      </c>
      <c r="C17" s="438">
        <v>90245</v>
      </c>
      <c r="D17" s="438">
        <v>90068</v>
      </c>
      <c r="F17" s="438">
        <v>91325</v>
      </c>
      <c r="G17" s="438">
        <v>91411</v>
      </c>
      <c r="H17" s="438">
        <v>90020</v>
      </c>
      <c r="I17" s="438">
        <v>91041</v>
      </c>
      <c r="J17" s="439"/>
      <c r="T17" s="892"/>
    </row>
    <row r="18" spans="2:20" ht="15" x14ac:dyDescent="0.2">
      <c r="B18" s="438">
        <v>90008</v>
      </c>
      <c r="C18" s="438">
        <v>90291</v>
      </c>
      <c r="D18" s="438">
        <v>90212</v>
      </c>
      <c r="F18" s="438">
        <v>91340</v>
      </c>
      <c r="G18" s="438">
        <v>91601</v>
      </c>
      <c r="H18" s="438">
        <v>90031</v>
      </c>
      <c r="I18" s="438">
        <v>91214</v>
      </c>
      <c r="J18" s="439"/>
    </row>
    <row r="19" spans="2:20" ht="15" x14ac:dyDescent="0.2">
      <c r="B19" s="438">
        <v>90024</v>
      </c>
      <c r="C19" s="438">
        <v>90405</v>
      </c>
      <c r="D19" s="438">
        <v>90248</v>
      </c>
      <c r="F19" s="438">
        <v>91346</v>
      </c>
      <c r="G19" s="438">
        <v>90003</v>
      </c>
      <c r="H19" s="438">
        <v>90041</v>
      </c>
      <c r="I19" s="438">
        <v>91306</v>
      </c>
      <c r="J19" s="439"/>
    </row>
    <row r="20" spans="2:20" ht="15" x14ac:dyDescent="0.2">
      <c r="B20" s="438">
        <v>90035</v>
      </c>
      <c r="C20" s="438">
        <v>90731</v>
      </c>
      <c r="D20" s="438">
        <v>90293</v>
      </c>
      <c r="F20" s="438">
        <v>91367</v>
      </c>
      <c r="G20" s="438">
        <v>90011</v>
      </c>
      <c r="H20" s="438">
        <v>90059</v>
      </c>
      <c r="I20" s="438">
        <v>91324</v>
      </c>
      <c r="J20" s="439"/>
    </row>
    <row r="21" spans="2:20" ht="15" x14ac:dyDescent="0.2">
      <c r="B21" s="438">
        <v>90046</v>
      </c>
      <c r="C21" s="438">
        <v>90016</v>
      </c>
      <c r="D21" s="438">
        <v>90502</v>
      </c>
      <c r="F21" s="438">
        <v>91406</v>
      </c>
      <c r="G21" s="438">
        <v>90017</v>
      </c>
      <c r="H21" s="438">
        <v>91040</v>
      </c>
      <c r="I21" s="438">
        <v>91335</v>
      </c>
      <c r="J21" s="439"/>
    </row>
    <row r="22" spans="2:20" ht="15" x14ac:dyDescent="0.2">
      <c r="B22" s="438">
        <v>90064</v>
      </c>
      <c r="C22" s="438">
        <v>90027</v>
      </c>
      <c r="D22" s="438">
        <v>90744</v>
      </c>
      <c r="F22" s="438">
        <v>91505</v>
      </c>
      <c r="G22" s="438">
        <v>90029</v>
      </c>
      <c r="H22" s="438">
        <v>91210</v>
      </c>
      <c r="I22" s="438">
        <v>91345</v>
      </c>
      <c r="J22" s="439"/>
    </row>
    <row r="23" spans="2:20" ht="15" x14ac:dyDescent="0.2">
      <c r="B23" s="438">
        <v>90077</v>
      </c>
      <c r="C23" s="438">
        <v>90038</v>
      </c>
      <c r="F23" s="438">
        <v>90002</v>
      </c>
      <c r="G23" s="438">
        <v>90039</v>
      </c>
      <c r="H23" s="438">
        <v>91305</v>
      </c>
      <c r="I23" s="438">
        <v>91364</v>
      </c>
      <c r="J23" s="439"/>
    </row>
    <row r="24" spans="2:20" ht="15" x14ac:dyDescent="0.2">
      <c r="B24" s="438">
        <v>90232</v>
      </c>
      <c r="C24" s="438">
        <v>90048</v>
      </c>
      <c r="F24" s="438">
        <v>90010</v>
      </c>
      <c r="G24" s="438">
        <v>90058</v>
      </c>
      <c r="H24" s="438">
        <v>91316</v>
      </c>
      <c r="I24" s="438">
        <v>91405</v>
      </c>
      <c r="J24" s="439"/>
    </row>
    <row r="25" spans="2:20" ht="15" x14ac:dyDescent="0.2">
      <c r="B25" s="438"/>
      <c r="C25" s="438"/>
      <c r="F25" s="438">
        <v>90015</v>
      </c>
      <c r="G25" s="438">
        <v>90065</v>
      </c>
      <c r="H25" s="438">
        <v>91331</v>
      </c>
      <c r="I25" s="438">
        <v>91504</v>
      </c>
      <c r="J25" s="439"/>
    </row>
    <row r="26" spans="2:20" ht="15" x14ac:dyDescent="0.2">
      <c r="B26" s="438"/>
      <c r="C26" s="438"/>
      <c r="F26" s="438">
        <v>90026</v>
      </c>
      <c r="G26" s="438">
        <v>91205</v>
      </c>
      <c r="H26" s="438">
        <v>91344</v>
      </c>
      <c r="I26" s="438">
        <v>91607</v>
      </c>
      <c r="J26" s="439"/>
    </row>
    <row r="27" spans="2:20" ht="6.75" customHeight="1" x14ac:dyDescent="0.2">
      <c r="B27" s="438"/>
      <c r="C27" s="438"/>
      <c r="H27" s="439"/>
      <c r="I27" s="439"/>
      <c r="J27" s="439"/>
    </row>
    <row r="28" spans="2:20" ht="46.5" customHeight="1" x14ac:dyDescent="0.2">
      <c r="B28" s="1080" t="s">
        <v>420</v>
      </c>
      <c r="C28" s="1080"/>
      <c r="D28" s="1080"/>
      <c r="E28" s="1080"/>
      <c r="F28" s="1080"/>
      <c r="G28" s="1080"/>
      <c r="H28" s="1080"/>
      <c r="I28" s="1080"/>
      <c r="J28" s="439"/>
    </row>
    <row r="29" spans="2:20" ht="34.5" customHeight="1" x14ac:dyDescent="0.2">
      <c r="B29" s="1080" t="s">
        <v>374</v>
      </c>
      <c r="C29" s="1080"/>
      <c r="D29" s="1080"/>
      <c r="E29" s="1080"/>
      <c r="F29" s="1080"/>
      <c r="G29" s="1080"/>
      <c r="H29" s="1080"/>
      <c r="I29" s="1080"/>
    </row>
    <row r="30" spans="2:20" ht="32.25" customHeight="1" x14ac:dyDescent="0.2">
      <c r="B30" s="1080" t="s">
        <v>375</v>
      </c>
      <c r="C30" s="1080"/>
      <c r="D30" s="1080"/>
      <c r="E30" s="1080"/>
      <c r="F30" s="1080"/>
      <c r="G30" s="1080"/>
      <c r="H30" s="1080"/>
      <c r="I30" s="1080"/>
    </row>
    <row r="31" spans="2:20" ht="49.5" customHeight="1" x14ac:dyDescent="0.2">
      <c r="B31" s="1080" t="s">
        <v>690</v>
      </c>
      <c r="C31" s="1080"/>
      <c r="D31" s="1080"/>
      <c r="E31" s="1080"/>
      <c r="F31" s="1080"/>
      <c r="G31" s="1080"/>
      <c r="H31" s="1080"/>
      <c r="I31" s="1080"/>
    </row>
    <row r="34" spans="2:9" ht="30" customHeight="1" x14ac:dyDescent="0.2">
      <c r="B34" s="1080"/>
      <c r="C34" s="1080"/>
      <c r="D34" s="1080"/>
      <c r="E34" s="1080"/>
      <c r="F34" s="1080"/>
      <c r="G34" s="1080"/>
      <c r="H34" s="1080"/>
      <c r="I34" s="1080"/>
    </row>
  </sheetData>
  <mergeCells count="7">
    <mergeCell ref="B34:I34"/>
    <mergeCell ref="B5:D5"/>
    <mergeCell ref="F5:I5"/>
    <mergeCell ref="B29:I29"/>
    <mergeCell ref="B30:I30"/>
    <mergeCell ref="B28:I28"/>
    <mergeCell ref="B31:I31"/>
  </mergeCells>
  <pageMargins left="0.25" right="0.25" top="0.75" bottom="0.75" header="0.3" footer="0.3"/>
  <pageSetup scale="72" orientation="landscape" r:id="rId1"/>
  <headerFooter>
    <oddFooter>&amp;L&amp;F&amp;R&amp;D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011F2-4C63-4B63-BE7C-A37007135B81}">
  <dimension ref="C2:R23"/>
  <sheetViews>
    <sheetView workbookViewId="0">
      <selection activeCell="V8" sqref="V8"/>
    </sheetView>
  </sheetViews>
  <sheetFormatPr defaultRowHeight="12.75" x14ac:dyDescent="0.2"/>
  <cols>
    <col min="2" max="2" width="2.5703125" customWidth="1"/>
    <col min="3" max="3" width="2" customWidth="1"/>
    <col min="4" max="4" width="17" customWidth="1"/>
    <col min="5" max="5" width="7.28515625" hidden="1" customWidth="1"/>
    <col min="6" max="6" width="6.5703125" bestFit="1" customWidth="1"/>
    <col min="7" max="7" width="7" bestFit="1" customWidth="1"/>
    <col min="8" max="9" width="9" hidden="1" customWidth="1"/>
    <col min="10" max="10" width="7" bestFit="1" customWidth="1"/>
    <col min="11" max="11" width="2" customWidth="1"/>
    <col min="12" max="12" width="6.7109375" bestFit="1" customWidth="1"/>
    <col min="13" max="13" width="7.28515625" bestFit="1" customWidth="1"/>
    <col min="14" max="14" width="6.85546875" bestFit="1" customWidth="1"/>
    <col min="15" max="15" width="2.140625" customWidth="1"/>
    <col min="16" max="16" width="7.7109375" customWidth="1"/>
    <col min="17" max="17" width="8" customWidth="1"/>
    <col min="18" max="18" width="3.42578125" customWidth="1"/>
    <col min="19" max="19" width="3.5703125" customWidth="1"/>
  </cols>
  <sheetData>
    <row r="2" spans="3:18" ht="13.5" thickBot="1" x14ac:dyDescent="0.25"/>
    <row r="3" spans="3:18" ht="4.5" customHeight="1" x14ac:dyDescent="0.2">
      <c r="C3" s="1065"/>
      <c r="D3" s="39"/>
      <c r="E3" s="39"/>
      <c r="F3" s="39"/>
      <c r="G3" s="39"/>
      <c r="H3" s="39"/>
      <c r="I3" s="39"/>
      <c r="J3" s="39"/>
      <c r="K3" s="39"/>
      <c r="L3" s="39"/>
      <c r="M3" s="39"/>
      <c r="N3" s="39"/>
      <c r="O3" s="39"/>
      <c r="P3" s="39"/>
      <c r="Q3" s="39"/>
      <c r="R3" s="1066"/>
    </row>
    <row r="4" spans="3:18" ht="41.25" customHeight="1" x14ac:dyDescent="0.25">
      <c r="C4" s="1067"/>
      <c r="D4" s="1084" t="s">
        <v>684</v>
      </c>
      <c r="E4" s="1084"/>
      <c r="F4" s="1084"/>
      <c r="G4" s="1084"/>
      <c r="H4" s="1084"/>
      <c r="I4" s="1084"/>
      <c r="J4" s="1084"/>
      <c r="K4" s="1084"/>
      <c r="L4" s="1084"/>
      <c r="M4" s="1084"/>
      <c r="N4" s="1084"/>
      <c r="O4" s="1084"/>
      <c r="P4" s="1084"/>
      <c r="Q4" s="1084"/>
      <c r="R4" s="1068"/>
    </row>
    <row r="5" spans="3:18" x14ac:dyDescent="0.2">
      <c r="C5" s="1067"/>
      <c r="R5" s="1068"/>
    </row>
    <row r="6" spans="3:18" x14ac:dyDescent="0.2">
      <c r="C6" s="1067"/>
      <c r="D6" s="1082" t="s">
        <v>683</v>
      </c>
      <c r="E6" s="1085" t="s">
        <v>688</v>
      </c>
      <c r="F6" s="1085"/>
      <c r="G6" s="1085"/>
      <c r="H6" s="1085"/>
      <c r="I6" s="1085"/>
      <c r="J6" s="1085"/>
      <c r="K6" s="253"/>
      <c r="L6" s="1085" t="s">
        <v>687</v>
      </c>
      <c r="M6" s="1085"/>
      <c r="N6" s="1085"/>
      <c r="O6" s="253"/>
      <c r="P6" s="1086" t="s">
        <v>689</v>
      </c>
      <c r="Q6" s="1086"/>
      <c r="R6" s="1068"/>
    </row>
    <row r="7" spans="3:18" ht="14.25" customHeight="1" x14ac:dyDescent="0.2">
      <c r="C7" s="1067"/>
      <c r="D7" s="1083"/>
      <c r="E7" s="504">
        <f>+'Calcs Res R1 Rates'!HF5</f>
        <v>45047</v>
      </c>
      <c r="F7" s="504">
        <f>+'Calcs Res R1 Rates'!HH5</f>
        <v>45108</v>
      </c>
      <c r="G7" s="504">
        <f>+'Calcs Res R1 Rates'!HM5</f>
        <v>45261</v>
      </c>
      <c r="H7" s="504">
        <f>+'Calcs Res R1 Rates'!HN5</f>
        <v>45292</v>
      </c>
      <c r="I7" s="504">
        <f>+'Calcs Res R1 Rates'!HO5</f>
        <v>45323</v>
      </c>
      <c r="J7" s="504">
        <f>+'Calcs Res R1 Rates'!HP5</f>
        <v>45352</v>
      </c>
      <c r="K7" s="504"/>
      <c r="L7" s="504">
        <f>+'Calcs Res R1 Rates'!HQ5</f>
        <v>45383</v>
      </c>
      <c r="M7" s="504">
        <f>+'Calcs Res R1 Rates'!HR5</f>
        <v>45413</v>
      </c>
      <c r="N7" s="504">
        <f>+'Calcs Res R1 Rates'!HS5</f>
        <v>45444</v>
      </c>
      <c r="O7" s="504"/>
      <c r="P7" s="1087"/>
      <c r="Q7" s="1087"/>
      <c r="R7" s="1068"/>
    </row>
    <row r="8" spans="3:18" ht="24.75" customHeight="1" x14ac:dyDescent="0.2">
      <c r="C8" s="1067"/>
      <c r="D8" s="1074" t="s">
        <v>685</v>
      </c>
      <c r="E8" s="1075"/>
      <c r="F8" s="1075"/>
      <c r="G8" s="1075"/>
      <c r="H8" s="1075"/>
      <c r="I8" s="1075"/>
      <c r="J8" s="1075"/>
      <c r="K8" s="1075"/>
      <c r="L8" s="1075"/>
      <c r="M8" s="1075"/>
      <c r="N8" s="1075"/>
      <c r="O8" s="1075"/>
      <c r="P8" s="1064"/>
      <c r="Q8" s="1064"/>
      <c r="R8" s="1068"/>
    </row>
    <row r="9" spans="3:18" ht="19.5" customHeight="1" x14ac:dyDescent="0.2">
      <c r="C9" s="1067"/>
      <c r="D9" s="433" t="s">
        <v>679</v>
      </c>
      <c r="E9" s="529">
        <f>+'Calcs Res R1 Rates'!HF88</f>
        <v>59.170999999999992</v>
      </c>
      <c r="F9" s="529">
        <f>+'Calcs Res R1 Rates'!HH88</f>
        <v>64.646000000000001</v>
      </c>
      <c r="G9" s="529">
        <f>+'Calcs Res R1 Rates'!HM88-0.1</f>
        <v>64.132000000000005</v>
      </c>
      <c r="H9" s="529">
        <f>+'Calcs Res R1 Rates'!HN88</f>
        <v>62.425999999999995</v>
      </c>
      <c r="I9" s="529">
        <f>+'Calcs Res R1 Rates'!HO88</f>
        <v>62.425999999999995</v>
      </c>
      <c r="J9" s="529">
        <f>+'Calcs Res R1 Rates'!HP88</f>
        <v>62.425999999999995</v>
      </c>
      <c r="K9" s="529"/>
      <c r="L9" s="529">
        <f>+'Calcs Res R1 Rates'!HQ88</f>
        <v>61.234999999999992</v>
      </c>
      <c r="M9" s="529">
        <f>+'Calcs Res R1 Rates'!HR88</f>
        <v>61.234999999999992</v>
      </c>
      <c r="N9" s="529">
        <f>+'Calcs Res R1 Rates'!HS88</f>
        <v>61.234999999999992</v>
      </c>
      <c r="O9" s="529"/>
      <c r="P9" s="391">
        <f>+L9-J9</f>
        <v>-1.1910000000000025</v>
      </c>
      <c r="Q9" s="1069">
        <f>+P9/J9</f>
        <v>-1.9078589049434571E-2</v>
      </c>
      <c r="R9" s="1068"/>
    </row>
    <row r="10" spans="3:18" x14ac:dyDescent="0.2">
      <c r="C10" s="1067"/>
      <c r="D10" s="433" t="s">
        <v>680</v>
      </c>
      <c r="E10" s="529">
        <f>+'Calcs Res R1 Rates'!HF89</f>
        <v>111.4735</v>
      </c>
      <c r="F10" s="529">
        <f>+'Calcs Res R1 Rates'!HH89</f>
        <v>120.5985</v>
      </c>
      <c r="G10" s="529">
        <f>+'Calcs Res R1 Rates'!HM89</f>
        <v>119.90850000000002</v>
      </c>
      <c r="H10" s="529">
        <f>+'Calcs Res R1 Rates'!HN89</f>
        <v>116.8985</v>
      </c>
      <c r="I10" s="529">
        <f>+'Calcs Res R1 Rates'!HO89</f>
        <v>116.8985</v>
      </c>
      <c r="J10" s="529">
        <f>+'Calcs Res R1 Rates'!HP89</f>
        <v>116.8985</v>
      </c>
      <c r="K10" s="529"/>
      <c r="L10" s="529">
        <f>+'Calcs Res R1 Rates'!HQ89</f>
        <v>114.9135</v>
      </c>
      <c r="M10" s="529">
        <f>+'Calcs Res R1 Rates'!HR89</f>
        <v>114.9135</v>
      </c>
      <c r="N10" s="529">
        <f>+'Calcs Res R1 Rates'!HS89</f>
        <v>117.1635</v>
      </c>
      <c r="O10" s="529"/>
      <c r="P10" s="391">
        <f t="shared" ref="P10:P12" si="0">+L10-J10</f>
        <v>-1.9849999999999994</v>
      </c>
      <c r="Q10" s="1069">
        <f t="shared" ref="Q10:Q12" si="1">+P10/J10</f>
        <v>-1.6980542949652899E-2</v>
      </c>
      <c r="R10" s="1068"/>
    </row>
    <row r="11" spans="3:18" x14ac:dyDescent="0.2">
      <c r="C11" s="1067"/>
      <c r="D11" s="433" t="s">
        <v>681</v>
      </c>
      <c r="E11" s="529">
        <f>+'Calcs Res R1 Rates'!HF90</f>
        <v>148.69750000000002</v>
      </c>
      <c r="F11" s="529">
        <f>+'Calcs Res R1 Rates'!HH90</f>
        <v>160.56000000000003</v>
      </c>
      <c r="G11" s="529">
        <f>+'Calcs Res R1 Rates'!HM90</f>
        <v>159.66300000000004</v>
      </c>
      <c r="H11" s="529">
        <f>+'Calcs Res R1 Rates'!HN90</f>
        <v>155.75</v>
      </c>
      <c r="I11" s="529">
        <f>+'Calcs Res R1 Rates'!HO90</f>
        <v>155.75</v>
      </c>
      <c r="J11" s="529">
        <f>+'Calcs Res R1 Rates'!HP90</f>
        <v>155.75</v>
      </c>
      <c r="K11" s="529"/>
      <c r="L11" s="529">
        <f>+'Calcs Res R1 Rates'!HQ90</f>
        <v>153.1695</v>
      </c>
      <c r="M11" s="529">
        <f>+'Calcs Res R1 Rates'!HR90</f>
        <v>153.1695</v>
      </c>
      <c r="N11" s="529">
        <f>+'Calcs Res R1 Rates'!HS90</f>
        <v>157.6695</v>
      </c>
      <c r="O11" s="529"/>
      <c r="P11" s="391">
        <f t="shared" si="0"/>
        <v>-2.5805000000000007</v>
      </c>
      <c r="Q11" s="1069">
        <f t="shared" si="1"/>
        <v>-1.6568218298555381E-2</v>
      </c>
      <c r="R11" s="1068"/>
    </row>
    <row r="12" spans="3:18" x14ac:dyDescent="0.2">
      <c r="C12" s="1067"/>
      <c r="D12" s="433" t="s">
        <v>682</v>
      </c>
      <c r="E12" s="529">
        <f>+'Calcs Res R1 Rates'!HF91</f>
        <v>185.92150000000001</v>
      </c>
      <c r="F12" s="529">
        <f>+'Calcs Res R1 Rates'!HH91</f>
        <v>200.52150000000003</v>
      </c>
      <c r="G12" s="529">
        <f>+'Calcs Res R1 Rates'!HM91</f>
        <v>199.41750000000005</v>
      </c>
      <c r="H12" s="529">
        <f>+'Calcs Res R1 Rates'!HN91</f>
        <v>194.60150000000002</v>
      </c>
      <c r="I12" s="529">
        <f>+'Calcs Res R1 Rates'!HO91</f>
        <v>194.60150000000002</v>
      </c>
      <c r="J12" s="529">
        <f>+'Calcs Res R1 Rates'!HP91</f>
        <v>194.60150000000002</v>
      </c>
      <c r="K12" s="529"/>
      <c r="L12" s="529">
        <f>+'Calcs Res R1 Rates'!HQ91</f>
        <v>191.42550000000003</v>
      </c>
      <c r="M12" s="529">
        <f>+'Calcs Res R1 Rates'!HR91</f>
        <v>191.42550000000003</v>
      </c>
      <c r="N12" s="529">
        <f>+'Calcs Res R1 Rates'!HS91</f>
        <v>198.1755</v>
      </c>
      <c r="O12" s="529"/>
      <c r="P12" s="391">
        <f t="shared" si="0"/>
        <v>-3.1759999999999877</v>
      </c>
      <c r="Q12" s="1069">
        <f t="shared" si="1"/>
        <v>-1.6320531958900562E-2</v>
      </c>
      <c r="R12" s="1068"/>
    </row>
    <row r="13" spans="3:18" ht="22.5" customHeight="1" x14ac:dyDescent="0.2">
      <c r="C13" s="1067"/>
      <c r="D13" s="1072" t="s">
        <v>686</v>
      </c>
      <c r="E13" s="1061"/>
      <c r="F13" s="1061"/>
      <c r="G13" s="1061"/>
      <c r="H13" s="1061"/>
      <c r="I13" s="1061"/>
      <c r="J13" s="1061"/>
      <c r="K13" s="1061"/>
      <c r="L13" s="1061"/>
      <c r="M13" s="1061"/>
      <c r="N13" s="1061"/>
      <c r="O13" s="1061"/>
      <c r="P13" s="1077"/>
      <c r="Q13" s="1073"/>
      <c r="R13" s="1068"/>
    </row>
    <row r="14" spans="3:18" ht="21" customHeight="1" x14ac:dyDescent="0.2">
      <c r="C14" s="1067"/>
      <c r="D14" s="433" t="s">
        <v>679</v>
      </c>
      <c r="E14" s="529">
        <f>+'Calcs Res R1 Rates'!HF93</f>
        <v>59.170999999999992</v>
      </c>
      <c r="F14" s="529">
        <f>+'Calcs Res R1 Rates'!HH93</f>
        <v>64.646000000000001</v>
      </c>
      <c r="G14" s="529">
        <f>+'Calcs Res R1 Rates'!HM93</f>
        <v>64.231999999999999</v>
      </c>
      <c r="H14" s="529">
        <f>+'Calcs Res R1 Rates'!HN93</f>
        <v>62.425999999999995</v>
      </c>
      <c r="I14" s="529">
        <f>+'Calcs Res R1 Rates'!HO93</f>
        <v>62.425999999999995</v>
      </c>
      <c r="J14" s="529">
        <f>+'Calcs Res R1 Rates'!HP93</f>
        <v>62.425999999999995</v>
      </c>
      <c r="K14" s="529"/>
      <c r="L14" s="529">
        <f>+'Calcs Res R1 Rates'!HQ93</f>
        <v>61.234999999999992</v>
      </c>
      <c r="M14" s="529">
        <f>+'Calcs Res R1 Rates'!HR93</f>
        <v>61.234999999999992</v>
      </c>
      <c r="N14" s="529">
        <f>+'Calcs Res R1 Rates'!HS93</f>
        <v>61.234999999999992</v>
      </c>
      <c r="O14" s="529"/>
      <c r="P14" s="391">
        <f>+L14-J14</f>
        <v>-1.1910000000000025</v>
      </c>
      <c r="Q14" s="1069">
        <f>+P14/J14</f>
        <v>-1.9078589049434571E-2</v>
      </c>
      <c r="R14" s="1068"/>
    </row>
    <row r="15" spans="3:18" x14ac:dyDescent="0.2">
      <c r="C15" s="1067"/>
      <c r="D15" s="433" t="s">
        <v>680</v>
      </c>
      <c r="E15" s="529">
        <f>+'Calcs Res R1 Rates'!HF94</f>
        <v>97.084999999999994</v>
      </c>
      <c r="F15" s="529">
        <f>+'Calcs Res R1 Rates'!HH94</f>
        <v>106.21</v>
      </c>
      <c r="G15" s="529">
        <f>+'Calcs Res R1 Rates'!HM94</f>
        <v>105.52000000000001</v>
      </c>
      <c r="H15" s="529">
        <f>+'Calcs Res R1 Rates'!HN94</f>
        <v>102.50999999999999</v>
      </c>
      <c r="I15" s="529">
        <f>+'Calcs Res R1 Rates'!HO94</f>
        <v>102.50999999999999</v>
      </c>
      <c r="J15" s="529">
        <f>+'Calcs Res R1 Rates'!HP94</f>
        <v>102.50999999999999</v>
      </c>
      <c r="K15" s="529"/>
      <c r="L15" s="529">
        <f>+'Calcs Res R1 Rates'!HQ94</f>
        <v>100.52499999999999</v>
      </c>
      <c r="M15" s="529">
        <f>+'Calcs Res R1 Rates'!HR94</f>
        <v>100.52499999999999</v>
      </c>
      <c r="N15" s="529">
        <f>+'Calcs Res R1 Rates'!HS94</f>
        <v>100.52499999999999</v>
      </c>
      <c r="O15" s="529"/>
      <c r="P15" s="391">
        <f t="shared" ref="P15:P17" si="2">+L15-J15</f>
        <v>-1.9849999999999994</v>
      </c>
      <c r="Q15" s="1069">
        <f t="shared" ref="Q15:Q17" si="3">+P15/J15</f>
        <v>-1.9363964491269141E-2</v>
      </c>
      <c r="R15" s="1068"/>
    </row>
    <row r="16" spans="3:18" x14ac:dyDescent="0.2">
      <c r="C16" s="1067"/>
      <c r="D16" s="433" t="s">
        <v>681</v>
      </c>
      <c r="E16" s="529">
        <f>+'Calcs Res R1 Rates'!HF95</f>
        <v>139.90900000000002</v>
      </c>
      <c r="F16" s="529">
        <f>+'Calcs Res R1 Rates'!HH95</f>
        <v>151.7715</v>
      </c>
      <c r="G16" s="529">
        <f>+'Calcs Res R1 Rates'!HM95</f>
        <v>150.87450000000004</v>
      </c>
      <c r="H16" s="529">
        <f>+'Calcs Res R1 Rates'!HN95</f>
        <v>146.9615</v>
      </c>
      <c r="I16" s="529">
        <f>+'Calcs Res R1 Rates'!HO95</f>
        <v>146.9615</v>
      </c>
      <c r="J16" s="529">
        <f>+'Calcs Res R1 Rates'!HP95</f>
        <v>146.9615</v>
      </c>
      <c r="K16" s="529"/>
      <c r="L16" s="529">
        <f>+'Calcs Res R1 Rates'!HQ95</f>
        <v>144.381</v>
      </c>
      <c r="M16" s="529">
        <f>+'Calcs Res R1 Rates'!HR95</f>
        <v>144.381</v>
      </c>
      <c r="N16" s="529">
        <f>+'Calcs Res R1 Rates'!HS95</f>
        <v>146.631</v>
      </c>
      <c r="O16" s="529"/>
      <c r="P16" s="391">
        <f t="shared" si="2"/>
        <v>-2.5805000000000007</v>
      </c>
      <c r="Q16" s="1069">
        <f t="shared" si="3"/>
        <v>-1.7559020559806484E-2</v>
      </c>
      <c r="R16" s="1068"/>
    </row>
    <row r="17" spans="3:18" x14ac:dyDescent="0.2">
      <c r="C17" s="1067"/>
      <c r="D17" s="433" t="s">
        <v>682</v>
      </c>
      <c r="E17" s="529">
        <f>+'Calcs Res R1 Rates'!HF96</f>
        <v>177.13300000000001</v>
      </c>
      <c r="F17" s="529">
        <f>+'Calcs Res R1 Rates'!HH96</f>
        <v>191.73300000000003</v>
      </c>
      <c r="G17" s="529">
        <f>+'Calcs Res R1 Rates'!HM96</f>
        <v>190.62900000000005</v>
      </c>
      <c r="H17" s="529">
        <f>+'Calcs Res R1 Rates'!HN96</f>
        <v>185.81300000000002</v>
      </c>
      <c r="I17" s="529">
        <f>+'Calcs Res R1 Rates'!HO96</f>
        <v>185.81300000000002</v>
      </c>
      <c r="J17" s="529">
        <f>+'Calcs Res R1 Rates'!HP96</f>
        <v>185.81300000000002</v>
      </c>
      <c r="K17" s="529"/>
      <c r="L17" s="529">
        <f>+'Calcs Res R1 Rates'!HQ96</f>
        <v>182.63700000000003</v>
      </c>
      <c r="M17" s="529">
        <f>+'Calcs Res R1 Rates'!HR96</f>
        <v>182.63700000000003</v>
      </c>
      <c r="N17" s="529">
        <f>+'Calcs Res R1 Rates'!HS96</f>
        <v>187.137</v>
      </c>
      <c r="O17" s="529"/>
      <c r="P17" s="391">
        <f t="shared" si="2"/>
        <v>-3.1759999999999877</v>
      </c>
      <c r="Q17" s="1069">
        <f t="shared" si="3"/>
        <v>-1.7092453165279003E-2</v>
      </c>
      <c r="R17" s="1068"/>
    </row>
    <row r="18" spans="3:18" ht="5.25" customHeight="1" thickBot="1" x14ac:dyDescent="0.25">
      <c r="C18" s="1070"/>
      <c r="D18" s="98"/>
      <c r="E18" s="98"/>
      <c r="F18" s="98"/>
      <c r="G18" s="98"/>
      <c r="H18" s="98"/>
      <c r="I18" s="98"/>
      <c r="J18" s="98"/>
      <c r="K18" s="98"/>
      <c r="L18" s="98"/>
      <c r="M18" s="98"/>
      <c r="N18" s="98"/>
      <c r="O18" s="98"/>
      <c r="P18" s="98"/>
      <c r="Q18" s="98"/>
      <c r="R18" s="1071"/>
    </row>
    <row r="22" spans="3:18" x14ac:dyDescent="0.2">
      <c r="L22" s="481"/>
      <c r="M22" s="1079"/>
    </row>
    <row r="23" spans="3:18" x14ac:dyDescent="0.2">
      <c r="L23" s="481"/>
    </row>
  </sheetData>
  <mergeCells count="5">
    <mergeCell ref="D6:D7"/>
    <mergeCell ref="D4:Q4"/>
    <mergeCell ref="E6:J6"/>
    <mergeCell ref="L6:N6"/>
    <mergeCell ref="P6:Q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I101"/>
  <sheetViews>
    <sheetView showGridLines="0" zoomScale="110" zoomScaleNormal="110" workbookViewId="0">
      <pane xSplit="53" ySplit="5" topLeftCell="FS6" activePane="bottomRight" state="frozen"/>
      <selection pane="topRight" activeCell="BB1" sqref="BB1"/>
      <selection pane="bottomLeft" activeCell="A6" sqref="A6"/>
      <selection pane="bottomRight" activeCell="FW5" sqref="FW5"/>
    </sheetView>
  </sheetViews>
  <sheetFormatPr defaultColWidth="9.140625" defaultRowHeight="12.75" x14ac:dyDescent="0.2"/>
  <cols>
    <col min="1" max="1" width="2.85546875" style="406" customWidth="1"/>
    <col min="2" max="2" width="75.28515625" style="407" customWidth="1"/>
    <col min="3" max="5" width="12.42578125" style="406" hidden="1" customWidth="1"/>
    <col min="6" max="6" width="12.7109375" style="406" hidden="1" customWidth="1"/>
    <col min="7" max="9" width="12.42578125" style="406" hidden="1" customWidth="1"/>
    <col min="10" max="11" width="12.7109375" style="406" hidden="1" customWidth="1"/>
    <col min="12" max="13" width="13" style="406" hidden="1" customWidth="1"/>
    <col min="14" max="14" width="12.42578125" style="406" hidden="1" customWidth="1"/>
    <col min="15" max="15" width="13" style="406" hidden="1" customWidth="1"/>
    <col min="16" max="18" width="12.7109375" style="406" hidden="1" customWidth="1"/>
    <col min="19" max="20" width="13" style="406" hidden="1" customWidth="1"/>
    <col min="21" max="21" width="12.7109375" style="406" hidden="1" customWidth="1"/>
    <col min="22" max="22" width="13" style="406" hidden="1" customWidth="1"/>
    <col min="23" max="23" width="12.7109375" style="406" hidden="1" customWidth="1"/>
    <col min="24" max="24" width="13.28515625" style="406" hidden="1" customWidth="1"/>
    <col min="25" max="25" width="12.7109375" style="406" hidden="1" customWidth="1"/>
    <col min="26" max="28" width="13" style="406" hidden="1" customWidth="1"/>
    <col min="29" max="30" width="12.7109375" style="406" hidden="1" customWidth="1"/>
    <col min="31" max="32" width="13" style="406" hidden="1" customWidth="1"/>
    <col min="33" max="34" width="12.7109375" style="406" hidden="1" customWidth="1"/>
    <col min="35" max="36" width="12.85546875" style="406" hidden="1" customWidth="1"/>
    <col min="37" max="37" width="13" style="406" hidden="1" customWidth="1"/>
    <col min="38" max="38" width="12.85546875" style="406" hidden="1" customWidth="1"/>
    <col min="39" max="40" width="13" style="406" hidden="1" customWidth="1"/>
    <col min="41" max="41" width="12.85546875" style="406" hidden="1" customWidth="1"/>
    <col min="42" max="42" width="12.28515625" style="406" hidden="1" customWidth="1"/>
    <col min="43" max="43" width="13" style="406" hidden="1" customWidth="1"/>
    <col min="44" max="44" width="12.28515625" style="406" hidden="1" customWidth="1"/>
    <col min="45" max="45" width="12.7109375" style="406" hidden="1" customWidth="1"/>
    <col min="46" max="46" width="12.28515625" style="406" hidden="1" customWidth="1"/>
    <col min="47" max="47" width="13" style="406" hidden="1" customWidth="1"/>
    <col min="48" max="48" width="12.85546875" style="406" hidden="1" customWidth="1"/>
    <col min="49" max="49" width="12.42578125" style="406" hidden="1" customWidth="1"/>
    <col min="50" max="52" width="13" style="406" hidden="1" customWidth="1"/>
    <col min="53" max="53" width="12.7109375" style="406" hidden="1" customWidth="1"/>
    <col min="54" max="54" width="13" style="406" customWidth="1"/>
    <col min="55" max="56" width="12.7109375" style="406" customWidth="1"/>
    <col min="57" max="57" width="13" style="406" customWidth="1"/>
    <col min="58" max="58" width="12.7109375" style="406" customWidth="1"/>
    <col min="59" max="59" width="13" style="406" customWidth="1"/>
    <col min="60" max="60" width="12.7109375" style="406" customWidth="1"/>
    <col min="61" max="61" width="12.28515625" style="406" customWidth="1"/>
    <col min="62" max="62" width="12.42578125" style="406" customWidth="1"/>
    <col min="63" max="63" width="13" style="406" customWidth="1"/>
    <col min="64" max="64" width="12.85546875" style="406" customWidth="1"/>
    <col min="65" max="65" width="13" style="406" customWidth="1"/>
    <col min="66" max="66" width="12.85546875" style="406" customWidth="1"/>
    <col min="67" max="68" width="12.7109375" style="406" customWidth="1"/>
    <col min="69" max="70" width="12.28515625" style="406" customWidth="1"/>
    <col min="71" max="71" width="13" style="406" customWidth="1"/>
    <col min="72" max="72" width="12.85546875" style="406" customWidth="1"/>
    <col min="73" max="73" width="13" style="406" customWidth="1"/>
    <col min="74" max="74" width="13.28515625" style="406" customWidth="1"/>
    <col min="75" max="75" width="12.7109375" style="406" customWidth="1"/>
    <col min="76" max="76" width="13" style="406" customWidth="1"/>
    <col min="77" max="77" width="12.7109375" style="406" customWidth="1"/>
    <col min="78" max="78" width="12.28515625" style="406" customWidth="1"/>
    <col min="79" max="79" width="13" style="406" customWidth="1"/>
    <col min="80" max="80" width="12.85546875" style="406" customWidth="1"/>
    <col min="81" max="83" width="13" style="406" customWidth="1"/>
    <col min="84" max="84" width="12.85546875" style="406" customWidth="1"/>
    <col min="85" max="85" width="13" style="406" customWidth="1"/>
    <col min="86" max="88" width="12.85546875" style="406" customWidth="1"/>
    <col min="89" max="89" width="12.7109375" style="406" customWidth="1"/>
    <col min="90" max="90" width="13" style="406" customWidth="1"/>
    <col min="91" max="91" width="12.85546875" style="406" customWidth="1"/>
    <col min="92" max="97" width="12.28515625" style="406" customWidth="1"/>
    <col min="98" max="98" width="11.5703125" style="406" customWidth="1"/>
    <col min="99" max="104" width="11.140625" style="406" customWidth="1"/>
    <col min="105" max="107" width="11.5703125" style="406" customWidth="1"/>
    <col min="108" max="110" width="11.42578125" style="406" customWidth="1"/>
    <col min="111" max="112" width="11.5703125" style="406" customWidth="1"/>
    <col min="113" max="119" width="10.7109375" style="406" customWidth="1"/>
    <col min="120" max="121" width="11" style="406" customWidth="1"/>
    <col min="122" max="122" width="11.42578125" style="406" customWidth="1"/>
    <col min="123" max="125" width="11.140625" style="406" customWidth="1"/>
    <col min="126" max="128" width="11" style="406" customWidth="1"/>
    <col min="129" max="129" width="12.85546875" style="483" customWidth="1"/>
    <col min="130" max="131" width="12.85546875" style="406" customWidth="1"/>
    <col min="132" max="137" width="12.140625" style="406" customWidth="1"/>
    <col min="138" max="179" width="12.140625" style="406" bestFit="1" customWidth="1"/>
    <col min="180" max="180" width="9.140625" style="433"/>
    <col min="181" max="184" width="10.28515625" style="406" bestFit="1" customWidth="1"/>
    <col min="185" max="191" width="9.140625" style="406"/>
    <col min="192" max="192" width="9.85546875" style="406" bestFit="1" customWidth="1"/>
    <col min="193" max="204" width="9.140625" style="406"/>
    <col min="205" max="205" width="10.5703125" style="406" bestFit="1" customWidth="1"/>
    <col min="206" max="16384" width="9.140625" style="406"/>
  </cols>
  <sheetData>
    <row r="1" spans="2:217" x14ac:dyDescent="0.2">
      <c r="G1" s="408"/>
      <c r="H1" s="408"/>
      <c r="I1" s="408"/>
      <c r="J1" s="408"/>
      <c r="K1" s="408"/>
      <c r="L1" s="408"/>
      <c r="M1" s="408"/>
      <c r="N1" s="408"/>
      <c r="O1" s="408"/>
      <c r="P1" s="408"/>
      <c r="Q1" s="408"/>
      <c r="R1" s="408"/>
      <c r="S1" s="408"/>
      <c r="T1" s="408"/>
      <c r="U1" s="408"/>
      <c r="V1" s="408"/>
      <c r="W1" s="408"/>
      <c r="X1" s="408"/>
      <c r="Y1" s="408"/>
      <c r="Z1" s="408"/>
      <c r="AA1" s="408"/>
      <c r="AB1" s="408"/>
      <c r="AC1" s="408"/>
      <c r="AD1" s="408"/>
      <c r="AE1" s="408"/>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c r="CP1" s="408"/>
      <c r="CQ1" s="408"/>
      <c r="CR1" s="408"/>
      <c r="CS1" s="408"/>
      <c r="CT1" s="408"/>
      <c r="CU1" s="408"/>
      <c r="CV1" s="408"/>
      <c r="CW1" s="408"/>
      <c r="CX1" s="408"/>
      <c r="CY1" s="408"/>
      <c r="CZ1" s="408"/>
      <c r="DA1" s="408"/>
      <c r="DB1" s="408"/>
      <c r="DC1" s="408"/>
      <c r="DD1" s="408"/>
      <c r="DE1" s="408"/>
      <c r="DF1" s="408"/>
      <c r="DG1" s="408"/>
      <c r="DH1" s="408"/>
    </row>
    <row r="2" spans="2:217" ht="15.75" x14ac:dyDescent="0.25">
      <c r="B2" s="981" t="s">
        <v>649</v>
      </c>
      <c r="CH2" s="488"/>
      <c r="CI2" s="488"/>
      <c r="CJ2" s="488"/>
      <c r="DL2" s="661"/>
      <c r="DM2" s="661"/>
      <c r="DN2" s="661"/>
      <c r="DO2" s="661"/>
      <c r="DP2" s="661"/>
      <c r="DQ2" s="661"/>
      <c r="DR2" s="661"/>
      <c r="DY2" s="940"/>
      <c r="DZ2" s="941"/>
      <c r="EA2" s="941"/>
      <c r="EB2" s="941"/>
      <c r="EC2" s="941"/>
      <c r="ED2" s="941"/>
      <c r="EE2" s="941"/>
      <c r="EF2" s="941"/>
      <c r="EG2" s="941"/>
      <c r="EH2" s="941"/>
      <c r="EI2" s="941"/>
      <c r="EJ2" s="941"/>
      <c r="EK2" s="941"/>
      <c r="EL2" s="941"/>
      <c r="EM2" s="941"/>
      <c r="EN2" s="941"/>
      <c r="EO2" s="941"/>
      <c r="EP2" s="941"/>
      <c r="EQ2" s="941"/>
      <c r="ER2" s="941"/>
      <c r="ES2" s="941"/>
      <c r="ET2" s="941"/>
      <c r="EU2" s="941"/>
      <c r="EV2" s="941"/>
      <c r="EW2" s="941"/>
      <c r="EX2" s="941"/>
      <c r="EY2" s="941"/>
      <c r="EZ2" s="941"/>
      <c r="FA2" s="941"/>
      <c r="FB2" s="941"/>
      <c r="FC2" s="941"/>
      <c r="FD2" s="941"/>
      <c r="FE2" s="941"/>
      <c r="FF2" s="941"/>
      <c r="FG2" s="941"/>
      <c r="FH2" s="941"/>
      <c r="FI2" s="941"/>
      <c r="FJ2" s="941"/>
      <c r="FK2" s="941"/>
      <c r="FL2" s="941"/>
      <c r="FM2" s="941"/>
      <c r="FN2" s="941"/>
      <c r="FO2" s="941"/>
      <c r="FP2" s="941"/>
      <c r="FQ2" s="941"/>
      <c r="FR2" s="941"/>
      <c r="FS2" s="941"/>
      <c r="FT2" s="941"/>
      <c r="FU2" s="941"/>
      <c r="FV2" s="941"/>
      <c r="FW2" s="941"/>
    </row>
    <row r="3" spans="2:217" ht="13.5" thickBot="1" x14ac:dyDescent="0.25">
      <c r="B3" s="413"/>
      <c r="DY3" s="940"/>
    </row>
    <row r="4" spans="2:217" ht="21.75" customHeight="1" x14ac:dyDescent="0.2">
      <c r="B4" s="938"/>
      <c r="C4" s="410"/>
      <c r="D4" s="410"/>
      <c r="E4" s="410"/>
      <c r="F4" s="410"/>
      <c r="G4" s="410"/>
      <c r="H4" s="410"/>
      <c r="I4" s="410"/>
      <c r="J4" s="410"/>
      <c r="K4" s="410"/>
      <c r="L4" s="410"/>
      <c r="M4" s="410"/>
      <c r="N4" s="410"/>
      <c r="O4" s="410"/>
      <c r="P4" s="410"/>
      <c r="Q4" s="410"/>
      <c r="R4" s="410"/>
      <c r="S4" s="410"/>
      <c r="T4" s="410"/>
      <c r="U4" s="410"/>
      <c r="V4" s="410"/>
      <c r="W4" s="410"/>
      <c r="X4" s="410"/>
      <c r="Y4" s="410"/>
      <c r="Z4" s="410"/>
      <c r="AA4" s="410"/>
      <c r="AB4" s="410"/>
      <c r="AC4" s="410"/>
      <c r="AD4" s="410"/>
      <c r="AE4" s="410"/>
      <c r="AF4" s="410"/>
      <c r="AG4" s="410"/>
      <c r="AH4" s="410"/>
      <c r="AI4" s="410"/>
      <c r="AJ4" s="410"/>
      <c r="AK4" s="410"/>
      <c r="AL4" s="410"/>
      <c r="AM4" s="410"/>
      <c r="AN4" s="410"/>
      <c r="AO4" s="410"/>
      <c r="AP4" s="410"/>
      <c r="AQ4" s="410"/>
      <c r="AR4" s="410"/>
      <c r="AS4" s="410"/>
      <c r="AT4" s="410"/>
      <c r="AU4" s="410"/>
      <c r="AV4" s="410"/>
      <c r="AW4" s="410"/>
      <c r="AX4" s="515" t="s">
        <v>436</v>
      </c>
      <c r="AY4" s="486" t="s">
        <v>373</v>
      </c>
      <c r="AZ4" s="486" t="s">
        <v>373</v>
      </c>
      <c r="BA4" s="486" t="s">
        <v>373</v>
      </c>
      <c r="BB4" s="486" t="s">
        <v>373</v>
      </c>
      <c r="BC4" s="486" t="s">
        <v>373</v>
      </c>
      <c r="BD4" s="486" t="s">
        <v>373</v>
      </c>
      <c r="BE4" s="486" t="s">
        <v>373</v>
      </c>
      <c r="BF4" s="486" t="s">
        <v>373</v>
      </c>
      <c r="BG4" s="486" t="s">
        <v>372</v>
      </c>
      <c r="BH4" s="486" t="s">
        <v>372</v>
      </c>
      <c r="BI4" s="486" t="s">
        <v>372</v>
      </c>
      <c r="BJ4" s="486" t="s">
        <v>372</v>
      </c>
      <c r="BK4" s="486" t="s">
        <v>373</v>
      </c>
      <c r="BL4" s="486" t="s">
        <v>373</v>
      </c>
      <c r="BM4" s="486" t="s">
        <v>373</v>
      </c>
      <c r="BN4" s="486" t="s">
        <v>373</v>
      </c>
      <c r="BO4" s="486" t="s">
        <v>373</v>
      </c>
      <c r="BP4" s="486" t="s">
        <v>373</v>
      </c>
      <c r="BQ4" s="486" t="s">
        <v>373</v>
      </c>
      <c r="BR4" s="486" t="s">
        <v>373</v>
      </c>
      <c r="BS4" s="486" t="s">
        <v>372</v>
      </c>
      <c r="BT4" s="486" t="s">
        <v>372</v>
      </c>
      <c r="BU4" s="486" t="s">
        <v>372</v>
      </c>
      <c r="BV4" s="486" t="s">
        <v>372</v>
      </c>
      <c r="BW4" s="486" t="s">
        <v>373</v>
      </c>
      <c r="BX4" s="486" t="s">
        <v>373</v>
      </c>
      <c r="BY4" s="486" t="s">
        <v>373</v>
      </c>
      <c r="BZ4" s="486" t="s">
        <v>373</v>
      </c>
      <c r="CA4" s="486" t="s">
        <v>373</v>
      </c>
      <c r="CB4" s="486" t="s">
        <v>373</v>
      </c>
      <c r="CC4" s="486" t="s">
        <v>373</v>
      </c>
      <c r="CD4" s="486" t="s">
        <v>373</v>
      </c>
      <c r="CE4" s="486" t="s">
        <v>372</v>
      </c>
      <c r="CF4" s="486" t="s">
        <v>372</v>
      </c>
      <c r="CG4" s="486" t="s">
        <v>372</v>
      </c>
      <c r="CH4" s="486" t="s">
        <v>372</v>
      </c>
      <c r="CI4" s="486" t="s">
        <v>373</v>
      </c>
      <c r="CJ4" s="486" t="s">
        <v>373</v>
      </c>
      <c r="CK4" s="486" t="s">
        <v>373</v>
      </c>
      <c r="CL4" s="486" t="s">
        <v>373</v>
      </c>
      <c r="CM4" s="486" t="s">
        <v>373</v>
      </c>
      <c r="CN4" s="486" t="s">
        <v>373</v>
      </c>
      <c r="CO4" s="486" t="s">
        <v>373</v>
      </c>
      <c r="CP4" s="486" t="s">
        <v>373</v>
      </c>
      <c r="CQ4" s="486" t="s">
        <v>372</v>
      </c>
      <c r="CR4" s="486" t="s">
        <v>372</v>
      </c>
      <c r="CS4" s="486" t="s">
        <v>372</v>
      </c>
      <c r="CT4" s="486" t="s">
        <v>372</v>
      </c>
      <c r="CU4" s="486" t="s">
        <v>373</v>
      </c>
      <c r="CV4" s="486" t="s">
        <v>373</v>
      </c>
      <c r="CW4" s="486" t="s">
        <v>373</v>
      </c>
      <c r="CX4" s="486" t="s">
        <v>373</v>
      </c>
      <c r="CY4" s="486" t="s">
        <v>373</v>
      </c>
      <c r="CZ4" s="486" t="s">
        <v>373</v>
      </c>
      <c r="DA4" s="486" t="s">
        <v>373</v>
      </c>
      <c r="DB4" s="486" t="s">
        <v>373</v>
      </c>
      <c r="DC4" s="486" t="s">
        <v>372</v>
      </c>
      <c r="DD4" s="486" t="s">
        <v>372</v>
      </c>
      <c r="DE4" s="486" t="s">
        <v>372</v>
      </c>
      <c r="DF4" s="486" t="s">
        <v>372</v>
      </c>
      <c r="DG4" s="486" t="s">
        <v>373</v>
      </c>
      <c r="DH4" s="486" t="s">
        <v>373</v>
      </c>
      <c r="DI4" s="486" t="s">
        <v>373</v>
      </c>
      <c r="DJ4" s="486" t="s">
        <v>373</v>
      </c>
      <c r="DK4" s="486" t="s">
        <v>373</v>
      </c>
      <c r="DL4" s="486" t="s">
        <v>373</v>
      </c>
      <c r="DM4" s="486" t="s">
        <v>373</v>
      </c>
      <c r="DN4" s="486" t="s">
        <v>373</v>
      </c>
      <c r="DO4" s="486" t="s">
        <v>372</v>
      </c>
      <c r="DP4" s="486" t="s">
        <v>372</v>
      </c>
      <c r="DQ4" s="486" t="s">
        <v>372</v>
      </c>
      <c r="DR4" s="486" t="s">
        <v>372</v>
      </c>
      <c r="DS4" s="486" t="s">
        <v>373</v>
      </c>
      <c r="DT4" s="486" t="s">
        <v>373</v>
      </c>
      <c r="DU4" s="486" t="s">
        <v>373</v>
      </c>
      <c r="DV4" s="486" t="s">
        <v>373</v>
      </c>
      <c r="DW4" s="486" t="s">
        <v>373</v>
      </c>
      <c r="DX4" s="486" t="s">
        <v>373</v>
      </c>
      <c r="DY4" s="874" t="s">
        <v>373</v>
      </c>
      <c r="DZ4" s="486" t="s">
        <v>373</v>
      </c>
      <c r="EA4" s="486" t="s">
        <v>372</v>
      </c>
      <c r="EB4" s="486" t="s">
        <v>372</v>
      </c>
      <c r="EC4" s="486" t="s">
        <v>372</v>
      </c>
      <c r="ED4" s="486" t="s">
        <v>372</v>
      </c>
      <c r="EE4" s="486" t="s">
        <v>373</v>
      </c>
      <c r="EF4" s="486" t="s">
        <v>373</v>
      </c>
      <c r="EG4" s="486" t="s">
        <v>373</v>
      </c>
      <c r="EH4" s="486" t="s">
        <v>373</v>
      </c>
      <c r="EI4" s="486" t="s">
        <v>373</v>
      </c>
      <c r="EJ4" s="486" t="s">
        <v>373</v>
      </c>
      <c r="EK4" s="486" t="s">
        <v>373</v>
      </c>
      <c r="EL4" s="486" t="s">
        <v>373</v>
      </c>
      <c r="EM4" s="486" t="s">
        <v>372</v>
      </c>
      <c r="EN4" s="486" t="s">
        <v>372</v>
      </c>
      <c r="EO4" s="486" t="s">
        <v>372</v>
      </c>
      <c r="EP4" s="486" t="s">
        <v>372</v>
      </c>
      <c r="EQ4" s="486" t="s">
        <v>373</v>
      </c>
      <c r="ER4" s="486" t="s">
        <v>373</v>
      </c>
      <c r="ES4" s="486" t="s">
        <v>373</v>
      </c>
      <c r="ET4" s="486" t="s">
        <v>373</v>
      </c>
      <c r="EU4" s="486" t="s">
        <v>373</v>
      </c>
      <c r="EV4" s="486" t="s">
        <v>373</v>
      </c>
      <c r="EW4" s="486" t="s">
        <v>373</v>
      </c>
      <c r="EX4" s="486" t="s">
        <v>373</v>
      </c>
      <c r="EY4" s="486" t="s">
        <v>372</v>
      </c>
      <c r="EZ4" s="486" t="s">
        <v>372</v>
      </c>
      <c r="FA4" s="486" t="s">
        <v>372</v>
      </c>
      <c r="FB4" s="486" t="s">
        <v>372</v>
      </c>
      <c r="FC4" s="486" t="s">
        <v>373</v>
      </c>
      <c r="FD4" s="486" t="s">
        <v>373</v>
      </c>
      <c r="FE4" s="486" t="s">
        <v>373</v>
      </c>
      <c r="FF4" s="486" t="s">
        <v>373</v>
      </c>
      <c r="FG4" s="486" t="s">
        <v>373</v>
      </c>
      <c r="FH4" s="486" t="s">
        <v>373</v>
      </c>
      <c r="FI4" s="486" t="s">
        <v>373</v>
      </c>
      <c r="FJ4" s="486" t="s">
        <v>373</v>
      </c>
      <c r="FK4" s="486" t="s">
        <v>372</v>
      </c>
      <c r="FL4" s="486" t="s">
        <v>372</v>
      </c>
      <c r="FM4" s="486" t="s">
        <v>372</v>
      </c>
      <c r="FN4" s="486" t="s">
        <v>372</v>
      </c>
      <c r="FO4" s="486" t="s">
        <v>373</v>
      </c>
      <c r="FP4" s="486" t="s">
        <v>373</v>
      </c>
      <c r="FQ4" s="486" t="s">
        <v>373</v>
      </c>
      <c r="FR4" s="486" t="s">
        <v>373</v>
      </c>
      <c r="FS4" s="486" t="s">
        <v>373</v>
      </c>
      <c r="FT4" s="486" t="s">
        <v>373</v>
      </c>
      <c r="FU4" s="486" t="s">
        <v>373</v>
      </c>
      <c r="FV4" s="486" t="s">
        <v>373</v>
      </c>
      <c r="FW4" s="486" t="s">
        <v>372</v>
      </c>
      <c r="FX4" s="486" t="s">
        <v>272</v>
      </c>
    </row>
    <row r="5" spans="2:217" s="411" customFormat="1" ht="13.5" thickBot="1" x14ac:dyDescent="0.25">
      <c r="B5" s="512" t="s">
        <v>0</v>
      </c>
      <c r="C5" s="512">
        <v>38626</v>
      </c>
      <c r="D5" s="512">
        <v>38657</v>
      </c>
      <c r="E5" s="512">
        <v>38687</v>
      </c>
      <c r="F5" s="512">
        <v>38718</v>
      </c>
      <c r="G5" s="512">
        <v>38749</v>
      </c>
      <c r="H5" s="512">
        <v>38777</v>
      </c>
      <c r="I5" s="512">
        <v>38808</v>
      </c>
      <c r="J5" s="512">
        <v>38838</v>
      </c>
      <c r="K5" s="512">
        <v>38869</v>
      </c>
      <c r="L5" s="512">
        <v>38899</v>
      </c>
      <c r="M5" s="512">
        <v>38930</v>
      </c>
      <c r="N5" s="512">
        <v>38961</v>
      </c>
      <c r="O5" s="512">
        <v>38991</v>
      </c>
      <c r="P5" s="512">
        <v>39022</v>
      </c>
      <c r="Q5" s="512">
        <v>39052</v>
      </c>
      <c r="R5" s="512">
        <v>39083</v>
      </c>
      <c r="S5" s="512">
        <v>39114</v>
      </c>
      <c r="T5" s="512">
        <v>39142</v>
      </c>
      <c r="U5" s="512">
        <v>39173</v>
      </c>
      <c r="V5" s="512">
        <v>39203</v>
      </c>
      <c r="W5" s="512">
        <v>39234</v>
      </c>
      <c r="X5" s="512">
        <v>39264</v>
      </c>
      <c r="Y5" s="512">
        <v>39295</v>
      </c>
      <c r="Z5" s="512">
        <v>39326</v>
      </c>
      <c r="AA5" s="512">
        <v>39356</v>
      </c>
      <c r="AB5" s="512">
        <v>39387</v>
      </c>
      <c r="AC5" s="512">
        <v>39417</v>
      </c>
      <c r="AD5" s="512">
        <v>39448</v>
      </c>
      <c r="AE5" s="512">
        <v>39479</v>
      </c>
      <c r="AF5" s="512">
        <v>39508</v>
      </c>
      <c r="AG5" s="512">
        <v>39539</v>
      </c>
      <c r="AH5" s="512">
        <v>39569</v>
      </c>
      <c r="AI5" s="512">
        <v>39600</v>
      </c>
      <c r="AJ5" s="512">
        <v>39630</v>
      </c>
      <c r="AK5" s="512">
        <v>39661</v>
      </c>
      <c r="AL5" s="512">
        <v>39692</v>
      </c>
      <c r="AM5" s="512">
        <v>39722</v>
      </c>
      <c r="AN5" s="512">
        <v>39753</v>
      </c>
      <c r="AO5" s="512">
        <v>39783</v>
      </c>
      <c r="AP5" s="512">
        <v>39814</v>
      </c>
      <c r="AQ5" s="512">
        <v>39845</v>
      </c>
      <c r="AR5" s="512">
        <v>39873</v>
      </c>
      <c r="AS5" s="512">
        <v>39904</v>
      </c>
      <c r="AT5" s="512">
        <v>39934</v>
      </c>
      <c r="AU5" s="512">
        <v>39965</v>
      </c>
      <c r="AV5" s="512">
        <v>39995</v>
      </c>
      <c r="AW5" s="512">
        <v>40026</v>
      </c>
      <c r="AX5" s="512">
        <v>40057</v>
      </c>
      <c r="AY5" s="512">
        <v>40087</v>
      </c>
      <c r="AZ5" s="512">
        <v>40118</v>
      </c>
      <c r="BA5" s="512">
        <v>40148</v>
      </c>
      <c r="BB5" s="512">
        <v>40179</v>
      </c>
      <c r="BC5" s="512">
        <v>40210</v>
      </c>
      <c r="BD5" s="512">
        <v>40238</v>
      </c>
      <c r="BE5" s="512">
        <v>40269</v>
      </c>
      <c r="BF5" s="512">
        <v>40299</v>
      </c>
      <c r="BG5" s="512">
        <v>40330</v>
      </c>
      <c r="BH5" s="512">
        <v>40360</v>
      </c>
      <c r="BI5" s="512">
        <v>40391</v>
      </c>
      <c r="BJ5" s="512">
        <v>40422</v>
      </c>
      <c r="BK5" s="512">
        <v>40452</v>
      </c>
      <c r="BL5" s="512">
        <v>40483</v>
      </c>
      <c r="BM5" s="512">
        <v>40513</v>
      </c>
      <c r="BN5" s="512">
        <v>40544</v>
      </c>
      <c r="BO5" s="512">
        <v>40575</v>
      </c>
      <c r="BP5" s="512">
        <v>40603</v>
      </c>
      <c r="BQ5" s="512">
        <v>40634</v>
      </c>
      <c r="BR5" s="512">
        <v>40664</v>
      </c>
      <c r="BS5" s="512">
        <v>40695</v>
      </c>
      <c r="BT5" s="512">
        <v>40725</v>
      </c>
      <c r="BU5" s="512">
        <v>40756</v>
      </c>
      <c r="BV5" s="512">
        <v>40787</v>
      </c>
      <c r="BW5" s="512">
        <v>40817</v>
      </c>
      <c r="BX5" s="512">
        <v>40848</v>
      </c>
      <c r="BY5" s="512">
        <v>40878</v>
      </c>
      <c r="BZ5" s="512">
        <v>40909</v>
      </c>
      <c r="CA5" s="512">
        <v>40940</v>
      </c>
      <c r="CB5" s="512">
        <v>40969</v>
      </c>
      <c r="CC5" s="512">
        <v>41000</v>
      </c>
      <c r="CD5" s="512">
        <v>41030</v>
      </c>
      <c r="CE5" s="512">
        <v>41061</v>
      </c>
      <c r="CF5" s="512">
        <v>41091</v>
      </c>
      <c r="CG5" s="512">
        <v>41122</v>
      </c>
      <c r="CH5" s="512">
        <v>41153</v>
      </c>
      <c r="CI5" s="512">
        <v>41183</v>
      </c>
      <c r="CJ5" s="512">
        <v>41224</v>
      </c>
      <c r="CK5" s="512">
        <v>41244</v>
      </c>
      <c r="CL5" s="512">
        <v>41275</v>
      </c>
      <c r="CM5" s="512">
        <v>41306</v>
      </c>
      <c r="CN5" s="512">
        <v>41334</v>
      </c>
      <c r="CO5" s="512">
        <v>41365</v>
      </c>
      <c r="CP5" s="512">
        <v>41395</v>
      </c>
      <c r="CQ5" s="512">
        <v>41426</v>
      </c>
      <c r="CR5" s="512">
        <v>41456</v>
      </c>
      <c r="CS5" s="512">
        <v>41487</v>
      </c>
      <c r="CT5" s="512">
        <v>41518</v>
      </c>
      <c r="CU5" s="512">
        <v>41548</v>
      </c>
      <c r="CV5" s="512">
        <v>41579</v>
      </c>
      <c r="CW5" s="512">
        <v>41609</v>
      </c>
      <c r="CX5" s="512">
        <v>41640</v>
      </c>
      <c r="CY5" s="512">
        <v>41671</v>
      </c>
      <c r="CZ5" s="512">
        <v>41699</v>
      </c>
      <c r="DA5" s="512">
        <v>41730</v>
      </c>
      <c r="DB5" s="512">
        <v>41760</v>
      </c>
      <c r="DC5" s="512">
        <v>41791</v>
      </c>
      <c r="DD5" s="512">
        <v>41821</v>
      </c>
      <c r="DE5" s="512">
        <v>41852</v>
      </c>
      <c r="DF5" s="512">
        <v>41883</v>
      </c>
      <c r="DG5" s="512">
        <v>41913</v>
      </c>
      <c r="DH5" s="512">
        <v>41944</v>
      </c>
      <c r="DI5" s="512">
        <v>41974</v>
      </c>
      <c r="DJ5" s="512">
        <v>42005</v>
      </c>
      <c r="DK5" s="512">
        <v>42036</v>
      </c>
      <c r="DL5" s="512">
        <v>42064</v>
      </c>
      <c r="DM5" s="512">
        <v>42095</v>
      </c>
      <c r="DN5" s="512">
        <v>42125</v>
      </c>
      <c r="DO5" s="512">
        <v>42156</v>
      </c>
      <c r="DP5" s="512">
        <v>42186</v>
      </c>
      <c r="DQ5" s="512">
        <v>42217</v>
      </c>
      <c r="DR5" s="512">
        <v>42248</v>
      </c>
      <c r="DS5" s="512">
        <v>42278</v>
      </c>
      <c r="DT5" s="512">
        <v>42309</v>
      </c>
      <c r="DU5" s="512">
        <v>42339</v>
      </c>
      <c r="DV5" s="512">
        <v>42370</v>
      </c>
      <c r="DW5" s="512">
        <v>42401</v>
      </c>
      <c r="DX5" s="512">
        <v>42430</v>
      </c>
      <c r="DY5" s="518">
        <v>42461</v>
      </c>
      <c r="DZ5" s="512">
        <v>42491</v>
      </c>
      <c r="EA5" s="512">
        <v>42522</v>
      </c>
      <c r="EB5" s="512">
        <v>42552</v>
      </c>
      <c r="EC5" s="512">
        <v>42583</v>
      </c>
      <c r="ED5" s="512">
        <v>42614</v>
      </c>
      <c r="EE5" s="512">
        <v>42644</v>
      </c>
      <c r="EF5" s="512">
        <v>42675</v>
      </c>
      <c r="EG5" s="512">
        <v>42705</v>
      </c>
      <c r="EH5" s="512">
        <v>42736</v>
      </c>
      <c r="EI5" s="512">
        <v>42767</v>
      </c>
      <c r="EJ5" s="512">
        <v>42795</v>
      </c>
      <c r="EK5" s="512">
        <v>42826</v>
      </c>
      <c r="EL5" s="512">
        <v>42856</v>
      </c>
      <c r="EM5" s="512">
        <v>42887</v>
      </c>
      <c r="EN5" s="512">
        <v>42917</v>
      </c>
      <c r="EO5" s="512">
        <v>42948</v>
      </c>
      <c r="EP5" s="512">
        <v>42979</v>
      </c>
      <c r="EQ5" s="512">
        <v>43009</v>
      </c>
      <c r="ER5" s="512">
        <v>43040</v>
      </c>
      <c r="ES5" s="512">
        <v>43070</v>
      </c>
      <c r="ET5" s="512">
        <v>43101</v>
      </c>
      <c r="EU5" s="512">
        <v>43132</v>
      </c>
      <c r="EV5" s="512">
        <v>43160</v>
      </c>
      <c r="EW5" s="512">
        <v>43191</v>
      </c>
      <c r="EX5" s="512">
        <v>43221</v>
      </c>
      <c r="EY5" s="512">
        <v>43252</v>
      </c>
      <c r="EZ5" s="512">
        <v>43282</v>
      </c>
      <c r="FA5" s="512">
        <v>43313</v>
      </c>
      <c r="FB5" s="512">
        <v>43344</v>
      </c>
      <c r="FC5" s="512">
        <v>43374</v>
      </c>
      <c r="FD5" s="512">
        <v>43405</v>
      </c>
      <c r="FE5" s="512">
        <v>43435</v>
      </c>
      <c r="FF5" s="512">
        <v>43466</v>
      </c>
      <c r="FG5" s="512">
        <v>43497</v>
      </c>
      <c r="FH5" s="512">
        <v>43525</v>
      </c>
      <c r="FI5" s="512">
        <v>43556</v>
      </c>
      <c r="FJ5" s="512">
        <v>43586</v>
      </c>
      <c r="FK5" s="512">
        <v>43617</v>
      </c>
      <c r="FL5" s="512">
        <v>43647</v>
      </c>
      <c r="FM5" s="512">
        <v>43678</v>
      </c>
      <c r="FN5" s="512">
        <v>43709</v>
      </c>
      <c r="FO5" s="512">
        <v>43739</v>
      </c>
      <c r="FP5" s="512">
        <v>43770</v>
      </c>
      <c r="FQ5" s="512">
        <v>43800</v>
      </c>
      <c r="FR5" s="512">
        <v>43831</v>
      </c>
      <c r="FS5" s="512">
        <v>43862</v>
      </c>
      <c r="FT5" s="512">
        <v>43891</v>
      </c>
      <c r="FU5" s="512">
        <v>43922</v>
      </c>
      <c r="FV5" s="512">
        <v>43952</v>
      </c>
      <c r="FW5" s="512">
        <v>43983</v>
      </c>
      <c r="FX5" s="534"/>
      <c r="FY5" s="406"/>
      <c r="FZ5" s="406"/>
      <c r="GA5" s="406"/>
      <c r="GB5" s="406"/>
      <c r="GC5" s="406"/>
      <c r="GD5" s="406"/>
      <c r="GE5" s="406"/>
      <c r="GF5" s="406"/>
      <c r="GG5" s="406"/>
      <c r="GH5" s="406"/>
      <c r="GI5" s="406"/>
      <c r="GJ5" s="406"/>
      <c r="GK5" s="406"/>
      <c r="GL5" s="406"/>
      <c r="GM5" s="406"/>
      <c r="GN5" s="406"/>
      <c r="GO5" s="406"/>
      <c r="GP5" s="406"/>
      <c r="GQ5" s="406"/>
      <c r="GR5" s="406"/>
      <c r="GS5" s="406"/>
      <c r="GT5" s="406"/>
      <c r="GU5" s="406"/>
      <c r="GV5" s="406"/>
      <c r="GW5" s="406"/>
      <c r="GX5" s="406"/>
      <c r="GY5" s="406"/>
      <c r="GZ5" s="406"/>
      <c r="HA5" s="406"/>
      <c r="HB5" s="406"/>
      <c r="HC5" s="406"/>
      <c r="HD5" s="406"/>
      <c r="HE5" s="406"/>
      <c r="HF5" s="406"/>
      <c r="HG5" s="406"/>
      <c r="HH5" s="406"/>
      <c r="HI5" s="406"/>
    </row>
    <row r="6" spans="2:217" ht="9.75" customHeight="1" x14ac:dyDescent="0.2">
      <c r="DY6" s="519"/>
    </row>
    <row r="7" spans="2:217" ht="22.5" customHeight="1" x14ac:dyDescent="0.2">
      <c r="B7" s="717" t="s">
        <v>438</v>
      </c>
      <c r="DY7" s="519"/>
      <c r="FX7" s="797" t="s">
        <v>272</v>
      </c>
    </row>
    <row r="8" spans="2:217" x14ac:dyDescent="0.2">
      <c r="B8" s="718" t="s">
        <v>321</v>
      </c>
      <c r="C8" s="681"/>
      <c r="D8" s="681"/>
      <c r="E8" s="681"/>
      <c r="F8" s="681"/>
      <c r="G8" s="681"/>
      <c r="H8" s="681"/>
      <c r="I8" s="681"/>
      <c r="J8" s="681"/>
      <c r="K8" s="681"/>
      <c r="L8" s="681"/>
      <c r="M8" s="681"/>
      <c r="N8" s="681"/>
      <c r="O8" s="681">
        <v>7.288E-2</v>
      </c>
      <c r="P8" s="681">
        <v>7.288E-2</v>
      </c>
      <c r="Q8" s="681">
        <v>7.288E-2</v>
      </c>
      <c r="R8" s="681">
        <v>7.288E-2</v>
      </c>
      <c r="S8" s="681">
        <v>7.288E-2</v>
      </c>
      <c r="T8" s="681">
        <v>7.288E-2</v>
      </c>
      <c r="U8" s="681">
        <v>7.288E-2</v>
      </c>
      <c r="V8" s="681">
        <v>7.288E-2</v>
      </c>
      <c r="W8" s="681">
        <v>7.288E-2</v>
      </c>
      <c r="X8" s="681">
        <v>7.288E-2</v>
      </c>
      <c r="Y8" s="681">
        <v>7.288E-2</v>
      </c>
      <c r="Z8" s="681">
        <v>7.288E-2</v>
      </c>
      <c r="AA8" s="681">
        <v>7.288E-2</v>
      </c>
      <c r="AB8" s="681">
        <v>7.288E-2</v>
      </c>
      <c r="AC8" s="681">
        <v>7.288E-2</v>
      </c>
      <c r="AD8" s="681">
        <v>7.288E-2</v>
      </c>
      <c r="AE8" s="681">
        <v>7.288E-2</v>
      </c>
      <c r="AF8" s="681">
        <v>7.288E-2</v>
      </c>
      <c r="AG8" s="681">
        <v>7.288E-2</v>
      </c>
      <c r="AH8" s="681">
        <v>7.288E-2</v>
      </c>
      <c r="AI8" s="681">
        <v>7.288E-2</v>
      </c>
      <c r="AJ8" s="681">
        <v>7.288E-2</v>
      </c>
      <c r="AK8" s="681">
        <v>7.288E-2</v>
      </c>
      <c r="AL8" s="681">
        <v>7.288E-2</v>
      </c>
      <c r="AM8" s="681">
        <v>7.288E-2</v>
      </c>
      <c r="AN8" s="681">
        <v>7.288E-2</v>
      </c>
      <c r="AO8" s="681">
        <v>7.288E-2</v>
      </c>
      <c r="AP8" s="681">
        <v>7.288E-2</v>
      </c>
      <c r="AQ8" s="681">
        <v>7.288E-2</v>
      </c>
      <c r="AR8" s="681">
        <v>7.288E-2</v>
      </c>
      <c r="AS8" s="681">
        <v>7.288E-2</v>
      </c>
      <c r="AT8" s="681">
        <v>7.288E-2</v>
      </c>
      <c r="AU8" s="681">
        <v>7.288E-2</v>
      </c>
      <c r="AV8" s="681">
        <v>7.0199999999999999E-2</v>
      </c>
      <c r="AW8" s="681">
        <v>7.0199999999999999E-2</v>
      </c>
      <c r="AX8" s="681">
        <v>7.0199999999999999E-2</v>
      </c>
      <c r="AY8" s="681">
        <v>7.0199999999999999E-2</v>
      </c>
      <c r="AZ8" s="681">
        <v>7.0199999999999999E-2</v>
      </c>
      <c r="BA8" s="681">
        <v>7.0199999999999999E-2</v>
      </c>
      <c r="BB8" s="681">
        <v>7.0199999999999999E-2</v>
      </c>
      <c r="BC8" s="681">
        <v>7.0199999999999999E-2</v>
      </c>
      <c r="BD8" s="681">
        <v>7.0199999999999999E-2</v>
      </c>
      <c r="BE8" s="681">
        <v>7.0199999999999999E-2</v>
      </c>
      <c r="BF8" s="681">
        <v>7.0199999999999999E-2</v>
      </c>
      <c r="BG8" s="681">
        <v>7.0199999999999999E-2</v>
      </c>
      <c r="BH8" s="681">
        <v>7.0199999999999999E-2</v>
      </c>
      <c r="BI8" s="681">
        <v>7.0199999999999999E-2</v>
      </c>
      <c r="BJ8" s="681">
        <v>7.0199999999999999E-2</v>
      </c>
      <c r="BK8" s="681">
        <v>7.0199999999999999E-2</v>
      </c>
      <c r="BL8" s="681">
        <v>7.0199999999999999E-2</v>
      </c>
      <c r="BM8" s="681">
        <v>7.0199999999999999E-2</v>
      </c>
      <c r="BN8" s="681">
        <v>7.0199999999999999E-2</v>
      </c>
      <c r="BO8" s="681">
        <v>7.0199999999999999E-2</v>
      </c>
      <c r="BP8" s="681">
        <v>7.0199999999999999E-2</v>
      </c>
      <c r="BQ8" s="681">
        <v>7.0199999999999999E-2</v>
      </c>
      <c r="BR8" s="681">
        <v>7.0199999999999999E-2</v>
      </c>
      <c r="BS8" s="681">
        <v>7.0199999999999999E-2</v>
      </c>
      <c r="BT8" s="681">
        <v>7.0199999999999999E-2</v>
      </c>
      <c r="BU8" s="681">
        <v>7.0199999999999999E-2</v>
      </c>
      <c r="BV8" s="681">
        <v>7.0199999999999999E-2</v>
      </c>
      <c r="BW8" s="681">
        <v>7.0199999999999999E-2</v>
      </c>
      <c r="BX8" s="681">
        <v>7.0199999999999999E-2</v>
      </c>
      <c r="BY8" s="681">
        <v>7.0199999999999999E-2</v>
      </c>
      <c r="BZ8" s="681">
        <v>7.0199999999999999E-2</v>
      </c>
      <c r="CA8" s="681">
        <v>7.0199999999999999E-2</v>
      </c>
      <c r="CB8" s="681">
        <v>7.0199999999999999E-2</v>
      </c>
      <c r="CC8" s="681">
        <v>7.0199999999999999E-2</v>
      </c>
      <c r="CD8" s="681">
        <v>7.0199999999999999E-2</v>
      </c>
      <c r="CE8" s="681">
        <v>7.0199999999999999E-2</v>
      </c>
      <c r="CF8" s="681">
        <v>7.0199999999999999E-2</v>
      </c>
      <c r="CG8" s="681">
        <v>7.0199999999999999E-2</v>
      </c>
      <c r="CH8" s="681">
        <v>7.0199999999999999E-2</v>
      </c>
      <c r="CI8" s="681">
        <v>7.0199999999999999E-2</v>
      </c>
      <c r="CJ8" s="681">
        <v>7.0199999999999985E-2</v>
      </c>
      <c r="CK8" s="681">
        <v>7.0199999999999985E-2</v>
      </c>
      <c r="CL8" s="681">
        <v>7.0199999999999985E-2</v>
      </c>
      <c r="CM8" s="681">
        <v>7.0199999999999985E-2</v>
      </c>
      <c r="CN8" s="681">
        <v>7.0199999999999985E-2</v>
      </c>
      <c r="CO8" s="681">
        <v>7.0199999999999985E-2</v>
      </c>
      <c r="CP8" s="681">
        <v>7.0199999999999985E-2</v>
      </c>
      <c r="CQ8" s="681">
        <v>7.0199999999999985E-2</v>
      </c>
      <c r="CR8" s="681">
        <v>7.0199999999999985E-2</v>
      </c>
      <c r="CS8" s="681">
        <v>7.0199999999999985E-2</v>
      </c>
      <c r="CT8" s="681">
        <v>7.0199999999999985E-2</v>
      </c>
      <c r="CU8" s="681">
        <v>7.0199999999999985E-2</v>
      </c>
      <c r="CV8" s="681">
        <v>7.0199999999999985E-2</v>
      </c>
      <c r="CW8" s="681">
        <v>7.0199999999999985E-2</v>
      </c>
      <c r="CX8" s="681">
        <v>7.0199999999999985E-2</v>
      </c>
      <c r="CY8" s="681">
        <v>7.0199999999999985E-2</v>
      </c>
      <c r="CZ8" s="681">
        <v>7.0199999999999985E-2</v>
      </c>
      <c r="DA8" s="681">
        <v>7.0199999999999985E-2</v>
      </c>
      <c r="DB8" s="681">
        <v>7.0199999999999985E-2</v>
      </c>
      <c r="DC8" s="681">
        <v>7.0199999999999985E-2</v>
      </c>
      <c r="DD8" s="681">
        <v>7.0199999999999985E-2</v>
      </c>
      <c r="DE8" s="681">
        <v>7.0199999999999985E-2</v>
      </c>
      <c r="DF8" s="681">
        <v>7.0199999999999985E-2</v>
      </c>
      <c r="DG8" s="681">
        <v>7.0199999999999985E-2</v>
      </c>
      <c r="DH8" s="681">
        <v>7.0199999999999985E-2</v>
      </c>
      <c r="DI8" s="681">
        <v>7.0199999999999985E-2</v>
      </c>
      <c r="DJ8" s="681">
        <v>7.0199999999999985E-2</v>
      </c>
      <c r="DK8" s="681">
        <v>7.0199999999999985E-2</v>
      </c>
      <c r="DL8" s="942">
        <v>7.0199999999999985E-2</v>
      </c>
      <c r="DM8" s="942">
        <v>7.0199999999999985E-2</v>
      </c>
      <c r="DN8" s="942">
        <v>7.0199999999999985E-2</v>
      </c>
      <c r="DO8" s="942">
        <v>7.0199999999999985E-2</v>
      </c>
      <c r="DP8" s="942">
        <v>7.0199999999999985E-2</v>
      </c>
      <c r="DQ8" s="942">
        <v>7.0199999999999985E-2</v>
      </c>
      <c r="DR8" s="929">
        <v>7.0199999999999985E-2</v>
      </c>
      <c r="DS8" s="929">
        <v>7.0199999999999985E-2</v>
      </c>
      <c r="DT8" s="929">
        <v>7.0199999999999985E-2</v>
      </c>
      <c r="DU8" s="929">
        <v>7.0199999999999985E-2</v>
      </c>
      <c r="DV8" s="929">
        <v>7.0199999999999985E-2</v>
      </c>
      <c r="DW8" s="929">
        <v>7.0199999999999985E-2</v>
      </c>
      <c r="DX8" s="929">
        <v>7.0199999999999985E-2</v>
      </c>
      <c r="DY8" s="943">
        <v>7.0199999999999999E-2</v>
      </c>
      <c r="DZ8" s="929">
        <v>7.0199999999999999E-2</v>
      </c>
      <c r="EA8" s="929">
        <v>7.0199999999999999E-2</v>
      </c>
      <c r="EB8" s="929">
        <v>7.0199999999999999E-2</v>
      </c>
      <c r="EC8" s="942">
        <v>7.0199999999999999E-2</v>
      </c>
      <c r="ED8" s="929">
        <v>7.0199999999999999E-2</v>
      </c>
      <c r="EE8" s="929">
        <v>7.0199999999999999E-2</v>
      </c>
      <c r="EF8" s="929">
        <v>7.0199999999999999E-2</v>
      </c>
      <c r="EG8" s="929">
        <v>7.0199999999999999E-2</v>
      </c>
      <c r="EH8" s="929">
        <v>7.0199999999999999E-2</v>
      </c>
      <c r="EI8" s="929">
        <v>7.0199999999999999E-2</v>
      </c>
      <c r="EJ8" s="929">
        <v>7.0199999999999999E-2</v>
      </c>
      <c r="EK8" s="929">
        <v>7.0199999999999999E-2</v>
      </c>
      <c r="EL8" s="942">
        <v>7.0199999999999999E-2</v>
      </c>
      <c r="EM8" s="942">
        <v>7.0199999999999999E-2</v>
      </c>
      <c r="EN8" s="942">
        <v>7.0199999999999999E-2</v>
      </c>
      <c r="EO8" s="942">
        <v>7.0199999999999999E-2</v>
      </c>
      <c r="EP8" s="929">
        <v>7.0199999999999999E-2</v>
      </c>
      <c r="EQ8" s="929">
        <v>7.0199999999999999E-2</v>
      </c>
      <c r="ER8" s="929">
        <v>7.0199999999999999E-2</v>
      </c>
      <c r="ES8" s="929">
        <v>7.0199999999999999E-2</v>
      </c>
      <c r="ET8" s="929">
        <v>7.0199999999999999E-2</v>
      </c>
      <c r="EU8" s="929">
        <v>7.0199999999999999E-2</v>
      </c>
      <c r="EV8" s="929">
        <v>7.0199999999999999E-2</v>
      </c>
      <c r="EW8" s="929">
        <v>7.0199999999999999E-2</v>
      </c>
      <c r="EX8" s="942">
        <v>7.0199999999999999E-2</v>
      </c>
      <c r="EY8" s="942">
        <v>7.0199999999999999E-2</v>
      </c>
      <c r="EZ8" s="942">
        <v>7.0199999999999999E-2</v>
      </c>
      <c r="FA8" s="942">
        <v>7.0199999999999999E-2</v>
      </c>
      <c r="FB8" s="929">
        <v>7.0199999999999999E-2</v>
      </c>
      <c r="FC8" s="929">
        <v>7.0199999999999999E-2</v>
      </c>
      <c r="FD8" s="929">
        <v>7.0199999999999999E-2</v>
      </c>
      <c r="FE8" s="929">
        <v>7.0199999999999999E-2</v>
      </c>
      <c r="FF8" s="929">
        <v>7.0199999999999999E-2</v>
      </c>
      <c r="FG8" s="929">
        <v>7.0199999999999999E-2</v>
      </c>
      <c r="FH8" s="929">
        <v>7.0199999999999999E-2</v>
      </c>
      <c r="FI8" s="929">
        <v>7.0199999999999999E-2</v>
      </c>
      <c r="FJ8" s="942">
        <v>7.0199999999999999E-2</v>
      </c>
      <c r="FK8" s="942">
        <v>7.0199999999999999E-2</v>
      </c>
      <c r="FL8" s="942">
        <v>7.0199999999999999E-2</v>
      </c>
      <c r="FM8" s="942">
        <v>7.0199999999999999E-2</v>
      </c>
      <c r="FN8" s="942">
        <v>7.0199999999999999E-2</v>
      </c>
      <c r="FO8" s="929">
        <v>7.0199999999999999E-2</v>
      </c>
      <c r="FP8" s="929">
        <v>7.0199999999999999E-2</v>
      </c>
      <c r="FQ8" s="929">
        <v>7.0199999999999999E-2</v>
      </c>
      <c r="FR8" s="929">
        <v>7.0199999999999999E-2</v>
      </c>
      <c r="FS8" s="929">
        <v>7.0199999999999999E-2</v>
      </c>
      <c r="FT8" s="929">
        <v>7.0199999999999999E-2</v>
      </c>
      <c r="FU8" s="929">
        <v>7.0199999999999999E-2</v>
      </c>
      <c r="FV8" s="929">
        <v>7.0199999999999999E-2</v>
      </c>
      <c r="FW8" s="942">
        <v>7.0199999999999999E-2</v>
      </c>
      <c r="FX8" s="797" t="s">
        <v>272</v>
      </c>
      <c r="GK8" s="675"/>
      <c r="GL8" s="675"/>
      <c r="GM8" s="675"/>
      <c r="GN8" s="675"/>
      <c r="GO8" s="675"/>
      <c r="GP8" s="675"/>
      <c r="GQ8" s="675"/>
      <c r="GR8" s="675"/>
      <c r="GS8" s="675"/>
      <c r="GT8" s="675"/>
      <c r="GU8" s="675"/>
      <c r="GV8" s="675"/>
      <c r="GW8" s="505"/>
    </row>
    <row r="9" spans="2:217" x14ac:dyDescent="0.2">
      <c r="B9" s="718" t="s">
        <v>322</v>
      </c>
      <c r="C9" s="681"/>
      <c r="D9" s="681"/>
      <c r="E9" s="681"/>
      <c r="F9" s="681"/>
      <c r="G9" s="681"/>
      <c r="H9" s="681"/>
      <c r="I9" s="681"/>
      <c r="J9" s="681"/>
      <c r="K9" s="681"/>
      <c r="L9" s="681"/>
      <c r="M9" s="681"/>
      <c r="N9" s="681"/>
      <c r="O9" s="681">
        <f t="shared" ref="O9:BF10" si="0">+O8</f>
        <v>7.288E-2</v>
      </c>
      <c r="P9" s="681">
        <f t="shared" si="0"/>
        <v>7.288E-2</v>
      </c>
      <c r="Q9" s="681">
        <f t="shared" si="0"/>
        <v>7.288E-2</v>
      </c>
      <c r="R9" s="681">
        <f t="shared" si="0"/>
        <v>7.288E-2</v>
      </c>
      <c r="S9" s="681">
        <f t="shared" si="0"/>
        <v>7.288E-2</v>
      </c>
      <c r="T9" s="681">
        <f t="shared" si="0"/>
        <v>7.288E-2</v>
      </c>
      <c r="U9" s="681">
        <f t="shared" si="0"/>
        <v>7.288E-2</v>
      </c>
      <c r="V9" s="681">
        <f t="shared" si="0"/>
        <v>7.288E-2</v>
      </c>
      <c r="W9" s="681">
        <f t="shared" si="0"/>
        <v>7.288E-2</v>
      </c>
      <c r="X9" s="681">
        <f t="shared" si="0"/>
        <v>7.288E-2</v>
      </c>
      <c r="Y9" s="681">
        <f t="shared" si="0"/>
        <v>7.288E-2</v>
      </c>
      <c r="Z9" s="681">
        <f t="shared" si="0"/>
        <v>7.288E-2</v>
      </c>
      <c r="AA9" s="681">
        <f t="shared" si="0"/>
        <v>7.288E-2</v>
      </c>
      <c r="AB9" s="681">
        <f t="shared" si="0"/>
        <v>7.288E-2</v>
      </c>
      <c r="AC9" s="681">
        <f t="shared" si="0"/>
        <v>7.288E-2</v>
      </c>
      <c r="AD9" s="681">
        <f t="shared" si="0"/>
        <v>7.288E-2</v>
      </c>
      <c r="AE9" s="681">
        <f t="shared" si="0"/>
        <v>7.288E-2</v>
      </c>
      <c r="AF9" s="681">
        <f t="shared" si="0"/>
        <v>7.288E-2</v>
      </c>
      <c r="AG9" s="681">
        <f t="shared" si="0"/>
        <v>7.288E-2</v>
      </c>
      <c r="AH9" s="681">
        <f t="shared" si="0"/>
        <v>7.288E-2</v>
      </c>
      <c r="AI9" s="681">
        <f t="shared" si="0"/>
        <v>7.288E-2</v>
      </c>
      <c r="AJ9" s="681">
        <f t="shared" si="0"/>
        <v>7.288E-2</v>
      </c>
      <c r="AK9" s="681">
        <f t="shared" si="0"/>
        <v>7.288E-2</v>
      </c>
      <c r="AL9" s="681">
        <f t="shared" si="0"/>
        <v>7.288E-2</v>
      </c>
      <c r="AM9" s="681">
        <f t="shared" si="0"/>
        <v>7.288E-2</v>
      </c>
      <c r="AN9" s="681">
        <f t="shared" si="0"/>
        <v>7.288E-2</v>
      </c>
      <c r="AO9" s="681">
        <f t="shared" si="0"/>
        <v>7.288E-2</v>
      </c>
      <c r="AP9" s="681">
        <f t="shared" si="0"/>
        <v>7.288E-2</v>
      </c>
      <c r="AQ9" s="681">
        <f t="shared" si="0"/>
        <v>7.288E-2</v>
      </c>
      <c r="AR9" s="681">
        <f t="shared" si="0"/>
        <v>7.288E-2</v>
      </c>
      <c r="AS9" s="681">
        <f t="shared" si="0"/>
        <v>7.288E-2</v>
      </c>
      <c r="AT9" s="681">
        <f t="shared" si="0"/>
        <v>7.288E-2</v>
      </c>
      <c r="AU9" s="681">
        <f t="shared" si="0"/>
        <v>7.288E-2</v>
      </c>
      <c r="AV9" s="681">
        <f t="shared" si="0"/>
        <v>7.0199999999999999E-2</v>
      </c>
      <c r="AW9" s="681">
        <f t="shared" si="0"/>
        <v>7.0199999999999999E-2</v>
      </c>
      <c r="AX9" s="681">
        <f t="shared" si="0"/>
        <v>7.0199999999999999E-2</v>
      </c>
      <c r="AY9" s="681">
        <f t="shared" si="0"/>
        <v>7.0199999999999999E-2</v>
      </c>
      <c r="AZ9" s="681">
        <f t="shared" si="0"/>
        <v>7.0199999999999999E-2</v>
      </c>
      <c r="BA9" s="681">
        <f t="shared" si="0"/>
        <v>7.0199999999999999E-2</v>
      </c>
      <c r="BB9" s="681">
        <f t="shared" si="0"/>
        <v>7.0199999999999999E-2</v>
      </c>
      <c r="BC9" s="681">
        <f t="shared" si="0"/>
        <v>7.0199999999999999E-2</v>
      </c>
      <c r="BD9" s="681">
        <f t="shared" si="0"/>
        <v>7.0199999999999999E-2</v>
      </c>
      <c r="BE9" s="681">
        <f t="shared" si="0"/>
        <v>7.0199999999999999E-2</v>
      </c>
      <c r="BF9" s="681">
        <f t="shared" si="0"/>
        <v>7.0199999999999999E-2</v>
      </c>
      <c r="BG9" s="681">
        <v>8.5199999999999998E-2</v>
      </c>
      <c r="BH9" s="681">
        <v>8.5199999999999998E-2</v>
      </c>
      <c r="BI9" s="681">
        <v>8.5199999999999998E-2</v>
      </c>
      <c r="BJ9" s="681">
        <v>8.5199999999999998E-2</v>
      </c>
      <c r="BK9" s="681">
        <v>7.0199999999999999E-2</v>
      </c>
      <c r="BL9" s="681">
        <v>7.0199999999999999E-2</v>
      </c>
      <c r="BM9" s="681">
        <v>7.0199999999999999E-2</v>
      </c>
      <c r="BN9" s="681">
        <v>7.0199999999999999E-2</v>
      </c>
      <c r="BO9" s="681">
        <v>7.0199999999999999E-2</v>
      </c>
      <c r="BP9" s="681">
        <v>7.0199999999999999E-2</v>
      </c>
      <c r="BQ9" s="681">
        <v>7.0199999999999999E-2</v>
      </c>
      <c r="BR9" s="681">
        <v>7.0199999999999999E-2</v>
      </c>
      <c r="BS9" s="681">
        <v>8.5199999999999998E-2</v>
      </c>
      <c r="BT9" s="681">
        <v>8.5199999999999998E-2</v>
      </c>
      <c r="BU9" s="681">
        <v>8.5199999999999998E-2</v>
      </c>
      <c r="BV9" s="681">
        <v>8.5199999999999998E-2</v>
      </c>
      <c r="BW9" s="681">
        <v>7.0199999999999999E-2</v>
      </c>
      <c r="BX9" s="681">
        <v>7.0199999999999999E-2</v>
      </c>
      <c r="BY9" s="681">
        <v>7.0199999999999999E-2</v>
      </c>
      <c r="BZ9" s="681">
        <v>7.0199999999999999E-2</v>
      </c>
      <c r="CA9" s="681">
        <v>7.0199999999999999E-2</v>
      </c>
      <c r="CB9" s="681">
        <v>7.0199999999999999E-2</v>
      </c>
      <c r="CC9" s="681">
        <v>7.0199999999999999E-2</v>
      </c>
      <c r="CD9" s="681">
        <v>7.0199999999999999E-2</v>
      </c>
      <c r="CE9" s="681">
        <v>8.5199999999999998E-2</v>
      </c>
      <c r="CF9" s="681">
        <v>8.5199999999999998E-2</v>
      </c>
      <c r="CG9" s="681">
        <v>8.5199999999999998E-2</v>
      </c>
      <c r="CH9" s="681">
        <v>8.5199999999999998E-2</v>
      </c>
      <c r="CI9" s="681">
        <v>7.0199999999999999E-2</v>
      </c>
      <c r="CJ9" s="681">
        <v>7.0199999999999985E-2</v>
      </c>
      <c r="CK9" s="681">
        <v>7.0199999999999985E-2</v>
      </c>
      <c r="CL9" s="681">
        <v>7.0199999999999985E-2</v>
      </c>
      <c r="CM9" s="681">
        <v>7.0199999999999985E-2</v>
      </c>
      <c r="CN9" s="681">
        <v>7.0199999999999985E-2</v>
      </c>
      <c r="CO9" s="681">
        <v>7.0199999999999985E-2</v>
      </c>
      <c r="CP9" s="681">
        <v>7.0199999999999985E-2</v>
      </c>
      <c r="CQ9" s="681">
        <v>8.5199999999999984E-2</v>
      </c>
      <c r="CR9" s="681">
        <v>8.5199999999999984E-2</v>
      </c>
      <c r="CS9" s="681">
        <v>8.5199999999999984E-2</v>
      </c>
      <c r="CT9" s="681">
        <v>8.5199999999999984E-2</v>
      </c>
      <c r="CU9" s="681">
        <v>7.0199999999999985E-2</v>
      </c>
      <c r="CV9" s="681">
        <v>7.0199999999999985E-2</v>
      </c>
      <c r="CW9" s="681">
        <v>7.0199999999999985E-2</v>
      </c>
      <c r="CX9" s="681">
        <v>7.0199999999999985E-2</v>
      </c>
      <c r="CY9" s="681">
        <v>7.0199999999999985E-2</v>
      </c>
      <c r="CZ9" s="681">
        <v>7.0199999999999985E-2</v>
      </c>
      <c r="DA9" s="681">
        <v>7.0199999999999985E-2</v>
      </c>
      <c r="DB9" s="681">
        <v>7.0199999999999985E-2</v>
      </c>
      <c r="DC9" s="681">
        <v>8.5199999999999984E-2</v>
      </c>
      <c r="DD9" s="681">
        <v>8.5199999999999984E-2</v>
      </c>
      <c r="DE9" s="681">
        <v>8.5199999999999984E-2</v>
      </c>
      <c r="DF9" s="681">
        <v>8.5199999999999984E-2</v>
      </c>
      <c r="DG9" s="681">
        <v>7.0199999999999985E-2</v>
      </c>
      <c r="DH9" s="681">
        <v>7.0199999999999985E-2</v>
      </c>
      <c r="DI9" s="681">
        <v>7.0199999999999985E-2</v>
      </c>
      <c r="DJ9" s="681">
        <v>7.0199999999999985E-2</v>
      </c>
      <c r="DK9" s="681">
        <v>7.0199999999999985E-2</v>
      </c>
      <c r="DL9" s="942">
        <v>7.0199999999999985E-2</v>
      </c>
      <c r="DM9" s="942">
        <v>7.0199999999999985E-2</v>
      </c>
      <c r="DN9" s="942">
        <v>7.0199999999999985E-2</v>
      </c>
      <c r="DO9" s="942">
        <v>8.5199999999999984E-2</v>
      </c>
      <c r="DP9" s="942">
        <v>8.5199999999999984E-2</v>
      </c>
      <c r="DQ9" s="942">
        <v>8.5199999999999984E-2</v>
      </c>
      <c r="DR9" s="929">
        <v>8.5199999999999984E-2</v>
      </c>
      <c r="DS9" s="929">
        <v>7.0199999999999985E-2</v>
      </c>
      <c r="DT9" s="929">
        <v>7.0199999999999985E-2</v>
      </c>
      <c r="DU9" s="929">
        <v>7.0199999999999985E-2</v>
      </c>
      <c r="DV9" s="929">
        <v>7.0199999999999985E-2</v>
      </c>
      <c r="DW9" s="929">
        <v>7.0199999999999985E-2</v>
      </c>
      <c r="DX9" s="929">
        <v>7.0199999999999985E-2</v>
      </c>
      <c r="DY9" s="943">
        <v>7.0199999999999999E-2</v>
      </c>
      <c r="DZ9" s="929">
        <v>7.0199999999999999E-2</v>
      </c>
      <c r="EA9" s="929">
        <v>8.5199999999999998E-2</v>
      </c>
      <c r="EB9" s="929">
        <v>8.5199999999999998E-2</v>
      </c>
      <c r="EC9" s="942">
        <v>8.5199999999999998E-2</v>
      </c>
      <c r="ED9" s="929">
        <v>8.5199999999999998E-2</v>
      </c>
      <c r="EE9" s="929">
        <v>7.0199999999999999E-2</v>
      </c>
      <c r="EF9" s="929">
        <v>7.0199999999999999E-2</v>
      </c>
      <c r="EG9" s="929">
        <v>7.0199999999999999E-2</v>
      </c>
      <c r="EH9" s="929">
        <v>7.0199999999999999E-2</v>
      </c>
      <c r="EI9" s="929">
        <v>7.0199999999999999E-2</v>
      </c>
      <c r="EJ9" s="929">
        <v>7.0199999999999999E-2</v>
      </c>
      <c r="EK9" s="929">
        <v>7.0199999999999999E-2</v>
      </c>
      <c r="EL9" s="942">
        <v>7.0199999999999999E-2</v>
      </c>
      <c r="EM9" s="942">
        <v>8.5199999999999998E-2</v>
      </c>
      <c r="EN9" s="942">
        <v>8.5199999999999998E-2</v>
      </c>
      <c r="EO9" s="942">
        <v>8.5199999999999998E-2</v>
      </c>
      <c r="EP9" s="929">
        <v>8.5199999999999998E-2</v>
      </c>
      <c r="EQ9" s="929">
        <v>7.0199999999999999E-2</v>
      </c>
      <c r="ER9" s="929">
        <v>7.0199999999999999E-2</v>
      </c>
      <c r="ES9" s="929">
        <v>7.0199999999999999E-2</v>
      </c>
      <c r="ET9" s="929">
        <v>7.0199999999999999E-2</v>
      </c>
      <c r="EU9" s="929">
        <v>7.0199999999999999E-2</v>
      </c>
      <c r="EV9" s="929">
        <v>7.0199999999999999E-2</v>
      </c>
      <c r="EW9" s="929">
        <v>7.0199999999999999E-2</v>
      </c>
      <c r="EX9" s="942">
        <v>7.0199999999999999E-2</v>
      </c>
      <c r="EY9" s="942">
        <v>8.5199999999999998E-2</v>
      </c>
      <c r="EZ9" s="942">
        <v>8.5199999999999998E-2</v>
      </c>
      <c r="FA9" s="942">
        <v>8.5199999999999998E-2</v>
      </c>
      <c r="FB9" s="929">
        <v>8.5199999999999998E-2</v>
      </c>
      <c r="FC9" s="929">
        <v>7.0199999999999999E-2</v>
      </c>
      <c r="FD9" s="929">
        <v>7.0199999999999999E-2</v>
      </c>
      <c r="FE9" s="929">
        <v>7.0199999999999999E-2</v>
      </c>
      <c r="FF9" s="929">
        <v>7.0199999999999999E-2</v>
      </c>
      <c r="FG9" s="929">
        <v>7.0199999999999999E-2</v>
      </c>
      <c r="FH9" s="929">
        <v>7.0199999999999999E-2</v>
      </c>
      <c r="FI9" s="929">
        <v>7.0199999999999999E-2</v>
      </c>
      <c r="FJ9" s="942">
        <v>7.0199999999999999E-2</v>
      </c>
      <c r="FK9" s="942">
        <v>8.5199999999999998E-2</v>
      </c>
      <c r="FL9" s="942">
        <v>8.5199999999999998E-2</v>
      </c>
      <c r="FM9" s="942">
        <v>8.5199999999999998E-2</v>
      </c>
      <c r="FN9" s="942">
        <v>8.5199999999999998E-2</v>
      </c>
      <c r="FO9" s="929">
        <v>7.0199999999999999E-2</v>
      </c>
      <c r="FP9" s="929">
        <v>7.0199999999999999E-2</v>
      </c>
      <c r="FQ9" s="929">
        <v>7.0199999999999999E-2</v>
      </c>
      <c r="FR9" s="929">
        <v>7.0199999999999999E-2</v>
      </c>
      <c r="FS9" s="929">
        <v>7.0199999999999999E-2</v>
      </c>
      <c r="FT9" s="929">
        <v>7.0199999999999999E-2</v>
      </c>
      <c r="FU9" s="929">
        <v>7.0199999999999999E-2</v>
      </c>
      <c r="FV9" s="929">
        <v>7.0199999999999999E-2</v>
      </c>
      <c r="FW9" s="942">
        <v>8.5199999999999998E-2</v>
      </c>
      <c r="FX9" s="797" t="s">
        <v>272</v>
      </c>
      <c r="GK9" s="675"/>
      <c r="GL9" s="675"/>
      <c r="GM9" s="675"/>
      <c r="GN9" s="675"/>
      <c r="GO9" s="675"/>
      <c r="GP9" s="675"/>
      <c r="GQ9" s="675"/>
      <c r="GR9" s="675"/>
      <c r="GS9" s="675"/>
      <c r="GT9" s="675"/>
      <c r="GU9" s="675"/>
      <c r="GV9" s="675"/>
      <c r="GW9" s="505"/>
    </row>
    <row r="10" spans="2:217" x14ac:dyDescent="0.2">
      <c r="B10" s="718" t="s">
        <v>323</v>
      </c>
      <c r="C10" s="681"/>
      <c r="D10" s="681"/>
      <c r="E10" s="681"/>
      <c r="F10" s="681"/>
      <c r="G10" s="681"/>
      <c r="H10" s="681"/>
      <c r="I10" s="681"/>
      <c r="J10" s="681"/>
      <c r="K10" s="681"/>
      <c r="L10" s="681"/>
      <c r="M10" s="681"/>
      <c r="N10" s="681"/>
      <c r="O10" s="681">
        <f t="shared" si="0"/>
        <v>7.288E-2</v>
      </c>
      <c r="P10" s="681">
        <f t="shared" si="0"/>
        <v>7.288E-2</v>
      </c>
      <c r="Q10" s="681">
        <f t="shared" si="0"/>
        <v>7.288E-2</v>
      </c>
      <c r="R10" s="681">
        <f t="shared" si="0"/>
        <v>7.288E-2</v>
      </c>
      <c r="S10" s="681">
        <f t="shared" si="0"/>
        <v>7.288E-2</v>
      </c>
      <c r="T10" s="681">
        <f t="shared" si="0"/>
        <v>7.288E-2</v>
      </c>
      <c r="U10" s="681">
        <f t="shared" si="0"/>
        <v>7.288E-2</v>
      </c>
      <c r="V10" s="681">
        <f t="shared" si="0"/>
        <v>7.288E-2</v>
      </c>
      <c r="W10" s="681">
        <f t="shared" si="0"/>
        <v>7.288E-2</v>
      </c>
      <c r="X10" s="681">
        <f t="shared" si="0"/>
        <v>7.288E-2</v>
      </c>
      <c r="Y10" s="681">
        <f t="shared" si="0"/>
        <v>7.288E-2</v>
      </c>
      <c r="Z10" s="681">
        <f t="shared" si="0"/>
        <v>7.288E-2</v>
      </c>
      <c r="AA10" s="681">
        <f t="shared" si="0"/>
        <v>7.288E-2</v>
      </c>
      <c r="AB10" s="681">
        <f t="shared" si="0"/>
        <v>7.288E-2</v>
      </c>
      <c r="AC10" s="681">
        <f t="shared" si="0"/>
        <v>7.288E-2</v>
      </c>
      <c r="AD10" s="681">
        <f t="shared" si="0"/>
        <v>7.288E-2</v>
      </c>
      <c r="AE10" s="681">
        <f t="shared" si="0"/>
        <v>7.288E-2</v>
      </c>
      <c r="AF10" s="681">
        <f t="shared" si="0"/>
        <v>7.288E-2</v>
      </c>
      <c r="AG10" s="681">
        <f t="shared" si="0"/>
        <v>7.288E-2</v>
      </c>
      <c r="AH10" s="681">
        <f t="shared" si="0"/>
        <v>7.288E-2</v>
      </c>
      <c r="AI10" s="681">
        <f t="shared" si="0"/>
        <v>7.288E-2</v>
      </c>
      <c r="AJ10" s="681">
        <f t="shared" si="0"/>
        <v>7.288E-2</v>
      </c>
      <c r="AK10" s="681">
        <f t="shared" si="0"/>
        <v>7.288E-2</v>
      </c>
      <c r="AL10" s="681">
        <f t="shared" si="0"/>
        <v>7.288E-2</v>
      </c>
      <c r="AM10" s="681">
        <f t="shared" si="0"/>
        <v>7.288E-2</v>
      </c>
      <c r="AN10" s="681">
        <f t="shared" si="0"/>
        <v>7.288E-2</v>
      </c>
      <c r="AO10" s="681">
        <f t="shared" si="0"/>
        <v>7.288E-2</v>
      </c>
      <c r="AP10" s="681">
        <f t="shared" si="0"/>
        <v>7.288E-2</v>
      </c>
      <c r="AQ10" s="681">
        <f t="shared" si="0"/>
        <v>7.288E-2</v>
      </c>
      <c r="AR10" s="681">
        <f t="shared" si="0"/>
        <v>7.288E-2</v>
      </c>
      <c r="AS10" s="681">
        <f t="shared" si="0"/>
        <v>7.288E-2</v>
      </c>
      <c r="AT10" s="681">
        <f t="shared" si="0"/>
        <v>7.288E-2</v>
      </c>
      <c r="AU10" s="681">
        <f t="shared" si="0"/>
        <v>7.288E-2</v>
      </c>
      <c r="AV10" s="681">
        <f t="shared" si="0"/>
        <v>7.0199999999999999E-2</v>
      </c>
      <c r="AW10" s="681">
        <f t="shared" si="0"/>
        <v>7.0199999999999999E-2</v>
      </c>
      <c r="AX10" s="681">
        <f t="shared" si="0"/>
        <v>7.0199999999999999E-2</v>
      </c>
      <c r="AY10" s="681">
        <f t="shared" si="0"/>
        <v>7.0199999999999999E-2</v>
      </c>
      <c r="AZ10" s="681">
        <f t="shared" si="0"/>
        <v>7.0199999999999999E-2</v>
      </c>
      <c r="BA10" s="681">
        <f t="shared" si="0"/>
        <v>7.0199999999999999E-2</v>
      </c>
      <c r="BB10" s="681">
        <f t="shared" si="0"/>
        <v>7.0199999999999999E-2</v>
      </c>
      <c r="BC10" s="681">
        <f t="shared" si="0"/>
        <v>7.0199999999999999E-2</v>
      </c>
      <c r="BD10" s="681">
        <f t="shared" si="0"/>
        <v>7.0199999999999999E-2</v>
      </c>
      <c r="BE10" s="681">
        <f t="shared" si="0"/>
        <v>7.0199999999999999E-2</v>
      </c>
      <c r="BF10" s="681">
        <f t="shared" si="0"/>
        <v>7.0199999999999999E-2</v>
      </c>
      <c r="BG10" s="681">
        <v>0.12</v>
      </c>
      <c r="BH10" s="681">
        <v>0.12</v>
      </c>
      <c r="BI10" s="681">
        <v>0.12</v>
      </c>
      <c r="BJ10" s="681">
        <v>0.12</v>
      </c>
      <c r="BK10" s="681">
        <v>7.0199999999999999E-2</v>
      </c>
      <c r="BL10" s="681">
        <v>7.0199999999999999E-2</v>
      </c>
      <c r="BM10" s="681">
        <v>7.0199999999999999E-2</v>
      </c>
      <c r="BN10" s="681">
        <v>7.0199999999999999E-2</v>
      </c>
      <c r="BO10" s="681">
        <v>7.0199999999999999E-2</v>
      </c>
      <c r="BP10" s="681">
        <v>7.0199999999999999E-2</v>
      </c>
      <c r="BQ10" s="681">
        <v>7.0199999999999999E-2</v>
      </c>
      <c r="BR10" s="681">
        <v>7.0199999999999999E-2</v>
      </c>
      <c r="BS10" s="681">
        <v>0.12</v>
      </c>
      <c r="BT10" s="681">
        <v>0.12</v>
      </c>
      <c r="BU10" s="681">
        <v>0.12</v>
      </c>
      <c r="BV10" s="681">
        <v>0.12</v>
      </c>
      <c r="BW10" s="681">
        <v>7.0199999999999999E-2</v>
      </c>
      <c r="BX10" s="681">
        <v>7.0199999999999999E-2</v>
      </c>
      <c r="BY10" s="681">
        <v>7.0199999999999999E-2</v>
      </c>
      <c r="BZ10" s="681">
        <v>7.0199999999999999E-2</v>
      </c>
      <c r="CA10" s="681">
        <v>7.0199999999999999E-2</v>
      </c>
      <c r="CB10" s="681">
        <v>7.0199999999999999E-2</v>
      </c>
      <c r="CC10" s="681">
        <v>7.0199999999999999E-2</v>
      </c>
      <c r="CD10" s="681">
        <v>7.0199999999999999E-2</v>
      </c>
      <c r="CE10" s="681">
        <v>0.12</v>
      </c>
      <c r="CF10" s="681">
        <v>0.12</v>
      </c>
      <c r="CG10" s="681">
        <v>0.12</v>
      </c>
      <c r="CH10" s="681">
        <v>0.12</v>
      </c>
      <c r="CI10" s="681">
        <v>7.0199999999999999E-2</v>
      </c>
      <c r="CJ10" s="681">
        <v>7.0199999999999985E-2</v>
      </c>
      <c r="CK10" s="681">
        <v>7.0199999999999985E-2</v>
      </c>
      <c r="CL10" s="681">
        <v>7.0199999999999985E-2</v>
      </c>
      <c r="CM10" s="681">
        <v>7.0199999999999985E-2</v>
      </c>
      <c r="CN10" s="681">
        <v>7.0199999999999985E-2</v>
      </c>
      <c r="CO10" s="681">
        <v>7.0199999999999985E-2</v>
      </c>
      <c r="CP10" s="681">
        <v>7.0199999999999985E-2</v>
      </c>
      <c r="CQ10" s="681">
        <v>0.11999999999999998</v>
      </c>
      <c r="CR10" s="681">
        <v>0.12</v>
      </c>
      <c r="CS10" s="681">
        <v>0.12</v>
      </c>
      <c r="CT10" s="681">
        <v>0.12</v>
      </c>
      <c r="CU10" s="681">
        <v>7.0199999999999985E-2</v>
      </c>
      <c r="CV10" s="681">
        <v>7.0199999999999985E-2</v>
      </c>
      <c r="CW10" s="681">
        <v>7.0199999999999985E-2</v>
      </c>
      <c r="CX10" s="681">
        <v>7.0199999999999985E-2</v>
      </c>
      <c r="CY10" s="681">
        <v>7.0199999999999985E-2</v>
      </c>
      <c r="CZ10" s="681">
        <v>7.0199999999999985E-2</v>
      </c>
      <c r="DA10" s="681">
        <v>7.0199999999999985E-2</v>
      </c>
      <c r="DB10" s="681">
        <v>7.0199999999999985E-2</v>
      </c>
      <c r="DC10" s="681">
        <v>0.12</v>
      </c>
      <c r="DD10" s="681">
        <v>0.12</v>
      </c>
      <c r="DE10" s="681">
        <v>0.12</v>
      </c>
      <c r="DF10" s="681">
        <v>0.12</v>
      </c>
      <c r="DG10" s="681">
        <v>7.0199999999999985E-2</v>
      </c>
      <c r="DH10" s="681">
        <v>7.0199999999999985E-2</v>
      </c>
      <c r="DI10" s="681">
        <v>7.0199999999999985E-2</v>
      </c>
      <c r="DJ10" s="681">
        <v>7.0199999999999985E-2</v>
      </c>
      <c r="DK10" s="681">
        <v>7.0199999999999985E-2</v>
      </c>
      <c r="DL10" s="942">
        <v>7.0199999999999985E-2</v>
      </c>
      <c r="DM10" s="942">
        <v>7.0199999999999985E-2</v>
      </c>
      <c r="DN10" s="942">
        <v>7.0199999999999985E-2</v>
      </c>
      <c r="DO10" s="942">
        <v>0.12</v>
      </c>
      <c r="DP10" s="942">
        <v>0.12</v>
      </c>
      <c r="DQ10" s="942">
        <v>0.12</v>
      </c>
      <c r="DR10" s="929">
        <v>0.12</v>
      </c>
      <c r="DS10" s="929">
        <v>7.0199999999999985E-2</v>
      </c>
      <c r="DT10" s="929">
        <v>7.0199999999999985E-2</v>
      </c>
      <c r="DU10" s="929">
        <v>7.0199999999999985E-2</v>
      </c>
      <c r="DV10" s="929">
        <v>7.0199999999999985E-2</v>
      </c>
      <c r="DW10" s="929">
        <v>7.0199999999999985E-2</v>
      </c>
      <c r="DX10" s="929">
        <v>7.0199999999999985E-2</v>
      </c>
      <c r="DY10" s="943">
        <v>7.0199999999999999E-2</v>
      </c>
      <c r="DZ10" s="929">
        <v>7.0199999999999999E-2</v>
      </c>
      <c r="EA10" s="929">
        <v>0.12</v>
      </c>
      <c r="EB10" s="929">
        <v>0.12</v>
      </c>
      <c r="EC10" s="942">
        <v>0.12</v>
      </c>
      <c r="ED10" s="929">
        <v>0.12</v>
      </c>
      <c r="EE10" s="929">
        <v>7.0199999999999999E-2</v>
      </c>
      <c r="EF10" s="929">
        <v>7.0199999999999999E-2</v>
      </c>
      <c r="EG10" s="929">
        <v>7.0199999999999999E-2</v>
      </c>
      <c r="EH10" s="929">
        <v>7.0199999999999999E-2</v>
      </c>
      <c r="EI10" s="929">
        <v>7.0199999999999999E-2</v>
      </c>
      <c r="EJ10" s="929">
        <v>7.0199999999999999E-2</v>
      </c>
      <c r="EK10" s="929">
        <v>7.0199999999999999E-2</v>
      </c>
      <c r="EL10" s="942">
        <v>7.0199999999999999E-2</v>
      </c>
      <c r="EM10" s="942">
        <v>0.12</v>
      </c>
      <c r="EN10" s="942">
        <v>0.12</v>
      </c>
      <c r="EO10" s="942">
        <v>0.12</v>
      </c>
      <c r="EP10" s="929">
        <v>0.12</v>
      </c>
      <c r="EQ10" s="929">
        <v>7.0199999999999999E-2</v>
      </c>
      <c r="ER10" s="929">
        <v>7.0199999999999999E-2</v>
      </c>
      <c r="ES10" s="929">
        <v>7.0199999999999999E-2</v>
      </c>
      <c r="ET10" s="929">
        <v>7.0199999999999999E-2</v>
      </c>
      <c r="EU10" s="929">
        <v>7.0199999999999999E-2</v>
      </c>
      <c r="EV10" s="929">
        <v>7.0199999999999999E-2</v>
      </c>
      <c r="EW10" s="929">
        <v>7.0199999999999999E-2</v>
      </c>
      <c r="EX10" s="942">
        <v>7.0199999999999999E-2</v>
      </c>
      <c r="EY10" s="942">
        <v>0.12</v>
      </c>
      <c r="EZ10" s="942">
        <v>0.12</v>
      </c>
      <c r="FA10" s="942">
        <v>0.12</v>
      </c>
      <c r="FB10" s="929">
        <v>0.12</v>
      </c>
      <c r="FC10" s="929">
        <v>7.0199999999999999E-2</v>
      </c>
      <c r="FD10" s="929">
        <v>7.0199999999999999E-2</v>
      </c>
      <c r="FE10" s="929">
        <v>7.0199999999999999E-2</v>
      </c>
      <c r="FF10" s="929">
        <v>7.0199999999999999E-2</v>
      </c>
      <c r="FG10" s="929">
        <v>7.0199999999999999E-2</v>
      </c>
      <c r="FH10" s="929">
        <v>7.0199999999999999E-2</v>
      </c>
      <c r="FI10" s="929">
        <v>7.0199999999999999E-2</v>
      </c>
      <c r="FJ10" s="942">
        <v>7.0199999999999999E-2</v>
      </c>
      <c r="FK10" s="942">
        <v>0.12</v>
      </c>
      <c r="FL10" s="942">
        <v>0.12</v>
      </c>
      <c r="FM10" s="942">
        <v>0.12</v>
      </c>
      <c r="FN10" s="942">
        <v>0.12</v>
      </c>
      <c r="FO10" s="929">
        <v>7.0199999999999999E-2</v>
      </c>
      <c r="FP10" s="929">
        <v>7.0199999999999999E-2</v>
      </c>
      <c r="FQ10" s="929">
        <v>7.0199999999999999E-2</v>
      </c>
      <c r="FR10" s="929">
        <v>7.0199999999999999E-2</v>
      </c>
      <c r="FS10" s="929">
        <v>7.0199999999999999E-2</v>
      </c>
      <c r="FT10" s="929">
        <v>7.0199999999999999E-2</v>
      </c>
      <c r="FU10" s="929">
        <v>7.0199999999999999E-2</v>
      </c>
      <c r="FV10" s="929">
        <v>7.0199999999999999E-2</v>
      </c>
      <c r="FW10" s="942">
        <v>0.12</v>
      </c>
      <c r="FX10" s="797" t="s">
        <v>272</v>
      </c>
      <c r="GK10" s="675"/>
      <c r="GL10" s="675"/>
      <c r="GM10" s="675"/>
      <c r="GN10" s="675"/>
      <c r="GO10" s="675"/>
      <c r="GP10" s="675"/>
      <c r="GQ10" s="675"/>
      <c r="GR10" s="675"/>
      <c r="GS10" s="675"/>
      <c r="GT10" s="675"/>
      <c r="GU10" s="675"/>
      <c r="GV10" s="675"/>
      <c r="GW10" s="505"/>
    </row>
    <row r="11" spans="2:217" ht="23.25" customHeight="1" x14ac:dyDescent="0.2">
      <c r="B11" s="717" t="s">
        <v>439</v>
      </c>
      <c r="C11" s="675"/>
      <c r="D11" s="675"/>
      <c r="E11" s="675"/>
      <c r="F11" s="675"/>
      <c r="G11" s="675"/>
      <c r="H11" s="675"/>
      <c r="I11" s="675"/>
      <c r="J11" s="675"/>
      <c r="K11" s="675"/>
      <c r="L11" s="675"/>
      <c r="M11" s="675"/>
      <c r="N11" s="675"/>
      <c r="O11" s="675"/>
      <c r="P11" s="675"/>
      <c r="Q11" s="675"/>
      <c r="R11" s="675"/>
      <c r="S11" s="675"/>
      <c r="T11" s="675"/>
      <c r="U11" s="675"/>
      <c r="V11" s="675"/>
      <c r="W11" s="675"/>
      <c r="X11" s="675"/>
      <c r="Y11" s="675"/>
      <c r="Z11" s="675"/>
      <c r="AA11" s="675"/>
      <c r="AB11" s="675"/>
      <c r="AC11" s="675"/>
      <c r="AD11" s="675"/>
      <c r="AE11" s="675"/>
      <c r="AF11" s="675"/>
      <c r="AG11" s="675"/>
      <c r="AH11" s="675"/>
      <c r="AI11" s="675"/>
      <c r="AJ11" s="675"/>
      <c r="AK11" s="675"/>
      <c r="AL11" s="675"/>
      <c r="AM11" s="675"/>
      <c r="AN11" s="675"/>
      <c r="AO11" s="675"/>
      <c r="AP11" s="675"/>
      <c r="AQ11" s="675"/>
      <c r="AR11" s="675"/>
      <c r="AS11" s="675"/>
      <c r="AT11" s="675"/>
      <c r="AU11" s="675"/>
      <c r="AV11" s="675"/>
      <c r="AW11" s="675"/>
      <c r="AX11" s="675"/>
      <c r="AY11" s="675"/>
      <c r="AZ11" s="675"/>
      <c r="BA11" s="675"/>
      <c r="BB11" s="675"/>
      <c r="BC11" s="675"/>
      <c r="BD11" s="675"/>
      <c r="BE11" s="675"/>
      <c r="BF11" s="675"/>
      <c r="BG11" s="675"/>
      <c r="BH11" s="675"/>
      <c r="BI11" s="675"/>
      <c r="BJ11" s="675"/>
      <c r="BK11" s="675"/>
      <c r="BL11" s="675"/>
      <c r="BM11" s="675"/>
      <c r="BN11" s="675"/>
      <c r="BO11" s="675"/>
      <c r="BP11" s="675"/>
      <c r="BQ11" s="675"/>
      <c r="BR11" s="675"/>
      <c r="BS11" s="675"/>
      <c r="BT11" s="675"/>
      <c r="BU11" s="675"/>
      <c r="BV11" s="675"/>
      <c r="BW11" s="675"/>
      <c r="BX11" s="675"/>
      <c r="BY11" s="675"/>
      <c r="BZ11" s="675"/>
      <c r="CA11" s="675"/>
      <c r="CB11" s="675"/>
      <c r="CC11" s="675"/>
      <c r="CD11" s="675"/>
      <c r="CE11" s="675"/>
      <c r="CF11" s="675"/>
      <c r="CG11" s="675"/>
      <c r="CH11" s="675"/>
      <c r="CI11" s="675"/>
      <c r="CJ11" s="675"/>
      <c r="CK11" s="675"/>
      <c r="CL11" s="675"/>
      <c r="CM11" s="675"/>
      <c r="CN11" s="675"/>
      <c r="CO11" s="675"/>
      <c r="CP11" s="675"/>
      <c r="CQ11" s="675"/>
      <c r="CR11" s="675"/>
      <c r="CS11" s="675"/>
      <c r="CT11" s="675"/>
      <c r="CU11" s="675"/>
      <c r="CV11" s="675"/>
      <c r="CW11" s="675"/>
      <c r="CX11" s="675"/>
      <c r="CY11" s="675"/>
      <c r="CZ11" s="675"/>
      <c r="DA11" s="675"/>
      <c r="DB11" s="675"/>
      <c r="DC11" s="675"/>
      <c r="DD11" s="675"/>
      <c r="DE11" s="675"/>
      <c r="DF11" s="675"/>
      <c r="DG11" s="675"/>
      <c r="DH11" s="675"/>
      <c r="DI11" s="675"/>
      <c r="DJ11" s="675"/>
      <c r="DK11" s="675"/>
      <c r="DL11" s="675"/>
      <c r="DM11" s="675"/>
      <c r="DN11" s="675"/>
      <c r="DO11" s="675"/>
      <c r="DY11" s="519"/>
      <c r="EC11" s="489"/>
      <c r="ED11" s="489"/>
      <c r="EE11" s="489"/>
      <c r="EF11" s="489"/>
      <c r="EG11" s="489"/>
      <c r="EH11" s="489"/>
      <c r="EI11" s="489"/>
      <c r="EJ11" s="489"/>
      <c r="EK11" s="489"/>
      <c r="EL11" s="489"/>
      <c r="EM11" s="489"/>
      <c r="EN11" s="489"/>
      <c r="EO11" s="489"/>
      <c r="EP11" s="489"/>
      <c r="EQ11" s="489"/>
      <c r="ER11" s="489"/>
      <c r="ES11" s="489"/>
      <c r="ET11" s="489"/>
      <c r="EU11" s="489"/>
      <c r="EV11" s="489"/>
      <c r="EW11" s="489"/>
      <c r="EX11" s="489"/>
      <c r="EY11" s="489"/>
      <c r="EZ11" s="489"/>
      <c r="FA11" s="489"/>
      <c r="FB11" s="489"/>
      <c r="FC11" s="489"/>
      <c r="FD11" s="489"/>
      <c r="FE11" s="489"/>
      <c r="FF11" s="489"/>
      <c r="FG11" s="489"/>
      <c r="FH11" s="489"/>
      <c r="FI11" s="489"/>
      <c r="FJ11" s="489"/>
      <c r="FK11" s="489"/>
      <c r="FL11" s="489"/>
      <c r="FM11" s="489"/>
      <c r="FN11" s="489"/>
      <c r="FO11" s="489"/>
      <c r="FP11" s="489"/>
      <c r="FQ11" s="489"/>
      <c r="FR11" s="489"/>
      <c r="FS11" s="489"/>
      <c r="FT11" s="489"/>
      <c r="FU11" s="489"/>
      <c r="FV11" s="489"/>
      <c r="FW11" s="489"/>
      <c r="FX11" s="797" t="s">
        <v>272</v>
      </c>
    </row>
    <row r="12" spans="2:217" x14ac:dyDescent="0.2">
      <c r="B12" s="718" t="s">
        <v>321</v>
      </c>
      <c r="C12" s="675"/>
      <c r="D12" s="675"/>
      <c r="E12" s="675"/>
      <c r="F12" s="675"/>
      <c r="G12" s="675"/>
      <c r="H12" s="675"/>
      <c r="I12" s="675"/>
      <c r="J12" s="675"/>
      <c r="K12" s="675"/>
      <c r="L12" s="675"/>
      <c r="M12" s="675"/>
      <c r="N12" s="675"/>
      <c r="O12" s="681"/>
      <c r="P12" s="681"/>
      <c r="Q12" s="681"/>
      <c r="R12" s="681"/>
      <c r="S12" s="681"/>
      <c r="T12" s="681"/>
      <c r="U12" s="681"/>
      <c r="V12" s="681"/>
      <c r="W12" s="681"/>
      <c r="X12" s="681"/>
      <c r="Y12" s="681"/>
      <c r="Z12" s="681"/>
      <c r="AA12" s="681"/>
      <c r="AB12" s="681"/>
      <c r="AC12" s="681"/>
      <c r="AD12" s="681"/>
      <c r="AE12" s="681"/>
      <c r="AF12" s="681"/>
      <c r="AG12" s="681"/>
      <c r="AH12" s="681"/>
      <c r="AI12" s="681"/>
      <c r="AJ12" s="681"/>
      <c r="AK12" s="681"/>
      <c r="AL12" s="681"/>
      <c r="AM12" s="681"/>
      <c r="AN12" s="681"/>
      <c r="AO12" s="681"/>
      <c r="AP12" s="681"/>
      <c r="AQ12" s="681"/>
      <c r="AR12" s="681"/>
      <c r="AS12" s="681"/>
      <c r="AT12" s="681"/>
      <c r="AU12" s="681"/>
      <c r="AV12" s="681"/>
      <c r="AW12" s="681"/>
      <c r="AX12" s="681"/>
      <c r="AY12" s="681"/>
      <c r="AZ12" s="681"/>
      <c r="BA12" s="681"/>
      <c r="BB12" s="681"/>
      <c r="BC12" s="681"/>
      <c r="BD12" s="681"/>
      <c r="BE12" s="681"/>
      <c r="BF12" s="681"/>
      <c r="BG12" s="681"/>
      <c r="BH12" s="681"/>
      <c r="BI12" s="681"/>
      <c r="BJ12" s="681"/>
      <c r="BK12" s="681"/>
      <c r="BL12" s="681"/>
      <c r="BM12" s="681"/>
      <c r="BN12" s="681"/>
      <c r="BO12" s="681"/>
      <c r="BP12" s="681"/>
      <c r="BQ12" s="681"/>
      <c r="BR12" s="681"/>
      <c r="BS12" s="681"/>
      <c r="BT12" s="681"/>
      <c r="BU12" s="681"/>
      <c r="BV12" s="681"/>
      <c r="BW12" s="681"/>
      <c r="BX12" s="681"/>
      <c r="BY12" s="681"/>
      <c r="BZ12" s="681"/>
      <c r="CA12" s="681"/>
      <c r="CB12" s="681"/>
      <c r="CC12" s="681"/>
      <c r="CD12" s="681"/>
      <c r="CE12" s="681"/>
      <c r="CF12" s="681"/>
      <c r="CG12" s="681"/>
      <c r="CH12" s="681"/>
      <c r="CI12" s="681" t="s">
        <v>1</v>
      </c>
      <c r="CJ12" s="681">
        <v>1.6100000000000001E-3</v>
      </c>
      <c r="CK12" s="681">
        <v>1.6100000000000001E-3</v>
      </c>
      <c r="CL12" s="681">
        <v>1.6100000000000001E-3</v>
      </c>
      <c r="CM12" s="681">
        <v>1.6100000000000001E-3</v>
      </c>
      <c r="CN12" s="681">
        <v>1.6100000000000001E-3</v>
      </c>
      <c r="CO12" s="681">
        <v>1.6100000000000001E-3</v>
      </c>
      <c r="CP12" s="681">
        <v>1.6100000000000001E-3</v>
      </c>
      <c r="CQ12" s="681">
        <v>1.6100000000000001E-3</v>
      </c>
      <c r="CR12" s="681">
        <v>9.7000000000000005E-4</v>
      </c>
      <c r="CS12" s="681">
        <v>9.7000000000000005E-4</v>
      </c>
      <c r="CT12" s="681">
        <v>9.7000000000000005E-4</v>
      </c>
      <c r="CU12" s="681">
        <v>9.7000000000000005E-4</v>
      </c>
      <c r="CV12" s="681">
        <v>9.7000000000000005E-4</v>
      </c>
      <c r="CW12" s="681">
        <v>9.7000000000000005E-4</v>
      </c>
      <c r="CX12" s="681">
        <v>9.7000000000000005E-4</v>
      </c>
      <c r="CY12" s="681">
        <v>9.7000000000000005E-4</v>
      </c>
      <c r="CZ12" s="681">
        <v>9.7000000000000005E-4</v>
      </c>
      <c r="DA12" s="681">
        <v>9.7000000000000005E-4</v>
      </c>
      <c r="DB12" s="681">
        <v>9.7000000000000005E-4</v>
      </c>
      <c r="DC12" s="681">
        <v>9.7000000000000005E-4</v>
      </c>
      <c r="DD12" s="681">
        <v>9.7000000000000005E-4</v>
      </c>
      <c r="DE12" s="681">
        <v>9.7000000000000005E-4</v>
      </c>
      <c r="DF12" s="681">
        <v>9.7000000000000005E-4</v>
      </c>
      <c r="DG12" s="681">
        <v>9.7000000000000005E-4</v>
      </c>
      <c r="DH12" s="681">
        <v>9.7000000000000005E-4</v>
      </c>
      <c r="DI12" s="681">
        <v>9.7000000000000005E-4</v>
      </c>
      <c r="DJ12" s="681">
        <v>9.7000000000000005E-4</v>
      </c>
      <c r="DK12" s="681">
        <v>9.7000000000000005E-4</v>
      </c>
      <c r="DL12" s="942">
        <v>9.7000000000000005E-4</v>
      </c>
      <c r="DM12" s="942">
        <v>9.7000000000000005E-4</v>
      </c>
      <c r="DN12" s="942">
        <v>9.7000000000000005E-4</v>
      </c>
      <c r="DO12" s="942">
        <v>9.7000000000000005E-4</v>
      </c>
      <c r="DP12" s="942">
        <v>9.7000000000000005E-4</v>
      </c>
      <c r="DQ12" s="942">
        <v>9.7000000000000005E-4</v>
      </c>
      <c r="DR12" s="929">
        <v>9.7000000000000005E-4</v>
      </c>
      <c r="DS12" s="929">
        <v>9.7000000000000005E-4</v>
      </c>
      <c r="DT12" s="929">
        <v>9.7000000000000005E-4</v>
      </c>
      <c r="DU12" s="929">
        <v>9.7000000000000005E-4</v>
      </c>
      <c r="DV12" s="929">
        <v>9.7000000000000005E-4</v>
      </c>
      <c r="DW12" s="929">
        <v>9.7000000000000005E-4</v>
      </c>
      <c r="DX12" s="929">
        <v>9.7000000000000005E-4</v>
      </c>
      <c r="DY12" s="943">
        <v>-4.0000000000000002E-4</v>
      </c>
      <c r="DZ12" s="929">
        <v>-4.0000000000000002E-4</v>
      </c>
      <c r="EA12" s="929">
        <v>-4.0000000000000002E-4</v>
      </c>
      <c r="EB12" s="929">
        <v>4.5700000000000003E-3</v>
      </c>
      <c r="EC12" s="942">
        <v>4.5700000000000003E-3</v>
      </c>
      <c r="ED12" s="929">
        <v>4.5700000000000003E-3</v>
      </c>
      <c r="EE12" s="929">
        <v>4.5700000000000003E-3</v>
      </c>
      <c r="EF12" s="929">
        <v>4.5700000000000003E-3</v>
      </c>
      <c r="EG12" s="929">
        <v>4.5700000000000003E-3</v>
      </c>
      <c r="EH12" s="929">
        <v>4.5700000000000003E-3</v>
      </c>
      <c r="EI12" s="929">
        <v>4.5700000000000003E-3</v>
      </c>
      <c r="EJ12" s="929">
        <v>4.5700000000000003E-3</v>
      </c>
      <c r="EK12" s="929">
        <v>4.5700000000000003E-3</v>
      </c>
      <c r="EL12" s="942">
        <v>4.5700000000000003E-3</v>
      </c>
      <c r="EM12" s="942">
        <v>4.5700000000000003E-3</v>
      </c>
      <c r="EN12" s="942">
        <v>2.9499999999999999E-3</v>
      </c>
      <c r="EO12" s="942">
        <v>2.9499999999999999E-3</v>
      </c>
      <c r="EP12" s="929">
        <v>2.9499999999999999E-3</v>
      </c>
      <c r="EQ12" s="929">
        <v>2.9499999999999999E-3</v>
      </c>
      <c r="ER12" s="929">
        <v>2.9499999999999999E-3</v>
      </c>
      <c r="ES12" s="929">
        <v>2.9499999999999999E-3</v>
      </c>
      <c r="ET12" s="929">
        <v>2.9499999999999999E-3</v>
      </c>
      <c r="EU12" s="929">
        <v>2.9499999999999999E-3</v>
      </c>
      <c r="EV12" s="929">
        <v>2.9499999999999999E-3</v>
      </c>
      <c r="EW12" s="929">
        <v>2.9499999999999999E-3</v>
      </c>
      <c r="EX12" s="942">
        <v>2.9499999999999999E-3</v>
      </c>
      <c r="EY12" s="942">
        <v>2.9499999999999999E-3</v>
      </c>
      <c r="EZ12" s="942">
        <v>2.33E-3</v>
      </c>
      <c r="FA12" s="942">
        <v>2.33E-3</v>
      </c>
      <c r="FB12" s="929">
        <v>2.33E-3</v>
      </c>
      <c r="FC12" s="929">
        <v>2.33E-3</v>
      </c>
      <c r="FD12" s="929">
        <v>2.33E-3</v>
      </c>
      <c r="FE12" s="929">
        <v>2.33E-3</v>
      </c>
      <c r="FF12" s="929">
        <v>2.33E-3</v>
      </c>
      <c r="FG12" s="929">
        <v>2.33E-3</v>
      </c>
      <c r="FH12" s="929">
        <v>2.33E-3</v>
      </c>
      <c r="FI12" s="929">
        <v>2.33E-3</v>
      </c>
      <c r="FJ12" s="942">
        <v>2.33E-3</v>
      </c>
      <c r="FK12" s="942">
        <v>2.33E-3</v>
      </c>
      <c r="FL12" s="942">
        <v>1.2199999999999999E-3</v>
      </c>
      <c r="FM12" s="942">
        <v>1.2199999999999999E-3</v>
      </c>
      <c r="FN12" s="942">
        <v>1.2199999999999999E-3</v>
      </c>
      <c r="FO12" s="929">
        <v>1.2199999999999999E-3</v>
      </c>
      <c r="FP12" s="929">
        <v>1.2199999999999999E-3</v>
      </c>
      <c r="FQ12" s="929">
        <v>1.2199999999999999E-3</v>
      </c>
      <c r="FR12" s="929">
        <v>1.2199999999999999E-3</v>
      </c>
      <c r="FS12" s="929">
        <v>1.2199999999999999E-3</v>
      </c>
      <c r="FT12" s="929">
        <v>1.2199999999999999E-3</v>
      </c>
      <c r="FU12" s="929">
        <v>1.2199999999999999E-3</v>
      </c>
      <c r="FV12" s="929">
        <v>1.2199999999999999E-3</v>
      </c>
      <c r="FW12" s="942">
        <v>1.2199999999999999E-3</v>
      </c>
      <c r="FX12" s="797" t="s">
        <v>272</v>
      </c>
    </row>
    <row r="13" spans="2:217" x14ac:dyDescent="0.2">
      <c r="B13" s="718" t="s">
        <v>322</v>
      </c>
      <c r="C13" s="675"/>
      <c r="D13" s="675"/>
      <c r="E13" s="675"/>
      <c r="F13" s="675"/>
      <c r="G13" s="675"/>
      <c r="H13" s="675"/>
      <c r="I13" s="675"/>
      <c r="J13" s="675"/>
      <c r="K13" s="675"/>
      <c r="L13" s="675"/>
      <c r="M13" s="675"/>
      <c r="N13" s="675"/>
      <c r="O13" s="681"/>
      <c r="P13" s="681"/>
      <c r="Q13" s="681"/>
      <c r="R13" s="681"/>
      <c r="S13" s="681"/>
      <c r="T13" s="681"/>
      <c r="U13" s="681"/>
      <c r="V13" s="681"/>
      <c r="W13" s="681"/>
      <c r="X13" s="681"/>
      <c r="Y13" s="681"/>
      <c r="Z13" s="681"/>
      <c r="AA13" s="681"/>
      <c r="AB13" s="681"/>
      <c r="AC13" s="681"/>
      <c r="AD13" s="681"/>
      <c r="AE13" s="681"/>
      <c r="AF13" s="681"/>
      <c r="AG13" s="681"/>
      <c r="AH13" s="681"/>
      <c r="AI13" s="681"/>
      <c r="AJ13" s="681"/>
      <c r="AK13" s="681"/>
      <c r="AL13" s="681"/>
      <c r="AM13" s="681"/>
      <c r="AN13" s="681"/>
      <c r="AO13" s="681"/>
      <c r="AP13" s="681"/>
      <c r="AQ13" s="681"/>
      <c r="AR13" s="681"/>
      <c r="AS13" s="681"/>
      <c r="AT13" s="681"/>
      <c r="AU13" s="681"/>
      <c r="AV13" s="681"/>
      <c r="AW13" s="681"/>
      <c r="AX13" s="681"/>
      <c r="AY13" s="681"/>
      <c r="AZ13" s="681"/>
      <c r="BA13" s="681"/>
      <c r="BB13" s="681"/>
      <c r="BC13" s="681"/>
      <c r="BD13" s="681"/>
      <c r="BE13" s="681"/>
      <c r="BF13" s="681"/>
      <c r="BG13" s="681"/>
      <c r="BH13" s="681"/>
      <c r="BI13" s="681"/>
      <c r="BJ13" s="681"/>
      <c r="BK13" s="681"/>
      <c r="BL13" s="681"/>
      <c r="BM13" s="681"/>
      <c r="BN13" s="681"/>
      <c r="BO13" s="681"/>
      <c r="BP13" s="681"/>
      <c r="BQ13" s="681"/>
      <c r="BR13" s="681"/>
      <c r="BS13" s="681"/>
      <c r="BT13" s="681"/>
      <c r="BU13" s="681"/>
      <c r="BV13" s="681"/>
      <c r="BW13" s="681"/>
      <c r="BX13" s="681"/>
      <c r="BY13" s="681"/>
      <c r="BZ13" s="681"/>
      <c r="CA13" s="681"/>
      <c r="CB13" s="681"/>
      <c r="CC13" s="681"/>
      <c r="CD13" s="681"/>
      <c r="CE13" s="681"/>
      <c r="CF13" s="681"/>
      <c r="CG13" s="681"/>
      <c r="CH13" s="681"/>
      <c r="CI13" s="681" t="s">
        <v>1</v>
      </c>
      <c r="CJ13" s="681">
        <v>1.7510000000000001E-2</v>
      </c>
      <c r="CK13" s="681">
        <v>1.7510000000000001E-2</v>
      </c>
      <c r="CL13" s="681">
        <v>1.7510000000000001E-2</v>
      </c>
      <c r="CM13" s="681">
        <v>1.7510000000000001E-2</v>
      </c>
      <c r="CN13" s="681">
        <v>1.7510000000000001E-2</v>
      </c>
      <c r="CO13" s="681">
        <v>1.7510000000000001E-2</v>
      </c>
      <c r="CP13" s="681">
        <v>1.7510000000000001E-2</v>
      </c>
      <c r="CQ13" s="681">
        <v>2.5100000000000001E-3</v>
      </c>
      <c r="CR13" s="681">
        <v>1.397E-2</v>
      </c>
      <c r="CS13" s="681">
        <v>1.397E-2</v>
      </c>
      <c r="CT13" s="681">
        <v>1.397E-2</v>
      </c>
      <c r="CU13" s="681">
        <v>2.8969999999999999E-2</v>
      </c>
      <c r="CV13" s="681">
        <v>2.8969999999999999E-2</v>
      </c>
      <c r="CW13" s="681">
        <v>2.8969999999999999E-2</v>
      </c>
      <c r="CX13" s="681">
        <v>2.8969999999999999E-2</v>
      </c>
      <c r="CY13" s="681">
        <v>2.8969999999999999E-2</v>
      </c>
      <c r="CZ13" s="681">
        <v>2.8969999999999999E-2</v>
      </c>
      <c r="DA13" s="681">
        <v>2.8969999999999999E-2</v>
      </c>
      <c r="DB13" s="681">
        <v>2.8969999999999999E-2</v>
      </c>
      <c r="DC13" s="681">
        <v>1.397E-2</v>
      </c>
      <c r="DD13" s="681">
        <v>1.397E-2</v>
      </c>
      <c r="DE13" s="681">
        <v>1.397E-2</v>
      </c>
      <c r="DF13" s="681">
        <v>1.397E-2</v>
      </c>
      <c r="DG13" s="681">
        <v>2.8969999999999999E-2</v>
      </c>
      <c r="DH13" s="681">
        <v>2.8969999999999999E-2</v>
      </c>
      <c r="DI13" s="681">
        <v>2.8969999999999999E-2</v>
      </c>
      <c r="DJ13" s="681">
        <v>2.8969999999999999E-2</v>
      </c>
      <c r="DK13" s="681">
        <v>2.8969999999999999E-2</v>
      </c>
      <c r="DL13" s="942">
        <v>2.8969999999999999E-2</v>
      </c>
      <c r="DM13" s="942">
        <v>2.8969999999999999E-2</v>
      </c>
      <c r="DN13" s="942">
        <v>2.8969999999999999E-2</v>
      </c>
      <c r="DO13" s="942">
        <v>1.397E-2</v>
      </c>
      <c r="DP13" s="942">
        <v>1.397E-2</v>
      </c>
      <c r="DQ13" s="942">
        <v>1.397E-2</v>
      </c>
      <c r="DR13" s="929">
        <v>1.397E-2</v>
      </c>
      <c r="DS13" s="929">
        <v>2.8969999999999999E-2</v>
      </c>
      <c r="DT13" s="929">
        <v>2.8969999999999999E-2</v>
      </c>
      <c r="DU13" s="929">
        <v>2.8969999999999999E-2</v>
      </c>
      <c r="DV13" s="929">
        <v>2.8969999999999999E-2</v>
      </c>
      <c r="DW13" s="929">
        <v>2.8969999999999999E-2</v>
      </c>
      <c r="DX13" s="929">
        <v>2.8969999999999999E-2</v>
      </c>
      <c r="DY13" s="943">
        <v>3.1780000000000003E-2</v>
      </c>
      <c r="DZ13" s="929">
        <v>3.1780000000000003E-2</v>
      </c>
      <c r="EA13" s="929">
        <v>1.678E-2</v>
      </c>
      <c r="EB13" s="929">
        <v>2.486E-2</v>
      </c>
      <c r="EC13" s="942">
        <v>2.486E-2</v>
      </c>
      <c r="ED13" s="929">
        <v>2.486E-2</v>
      </c>
      <c r="EE13" s="929">
        <v>3.986E-2</v>
      </c>
      <c r="EF13" s="929">
        <v>3.986E-2</v>
      </c>
      <c r="EG13" s="929">
        <v>3.986E-2</v>
      </c>
      <c r="EH13" s="929">
        <v>3.986E-2</v>
      </c>
      <c r="EI13" s="929">
        <v>3.986E-2</v>
      </c>
      <c r="EJ13" s="929">
        <v>3.986E-2</v>
      </c>
      <c r="EK13" s="929">
        <v>3.986E-2</v>
      </c>
      <c r="EL13" s="942">
        <v>3.986E-2</v>
      </c>
      <c r="EM13" s="942">
        <v>2.486E-2</v>
      </c>
      <c r="EN13" s="942">
        <v>2.8230000000000002E-2</v>
      </c>
      <c r="EO13" s="942">
        <v>2.8230000000000002E-2</v>
      </c>
      <c r="EP13" s="929">
        <v>2.8230000000000002E-2</v>
      </c>
      <c r="EQ13" s="929">
        <v>4.3229999999999998E-2</v>
      </c>
      <c r="ER13" s="929">
        <v>4.3229999999999998E-2</v>
      </c>
      <c r="ES13" s="929">
        <v>4.3229999999999998E-2</v>
      </c>
      <c r="ET13" s="929">
        <v>4.3229999999999998E-2</v>
      </c>
      <c r="EU13" s="929">
        <v>4.3229999999999998E-2</v>
      </c>
      <c r="EV13" s="929">
        <v>4.3229999999999998E-2</v>
      </c>
      <c r="EW13" s="929">
        <v>4.3229999999999998E-2</v>
      </c>
      <c r="EX13" s="942">
        <v>4.3229999999999998E-2</v>
      </c>
      <c r="EY13" s="942">
        <v>2.8230000000000002E-2</v>
      </c>
      <c r="EZ13" s="942">
        <v>3.5659999999999997E-2</v>
      </c>
      <c r="FA13" s="942">
        <v>3.5659999999999997E-2</v>
      </c>
      <c r="FB13" s="929">
        <v>3.5659999999999997E-2</v>
      </c>
      <c r="FC13" s="929">
        <v>5.0659999999999997E-2</v>
      </c>
      <c r="FD13" s="929">
        <v>5.0659999999999997E-2</v>
      </c>
      <c r="FE13" s="929">
        <v>5.0659999999999997E-2</v>
      </c>
      <c r="FF13" s="929">
        <v>5.0659999999999997E-2</v>
      </c>
      <c r="FG13" s="929">
        <v>5.0659999999999997E-2</v>
      </c>
      <c r="FH13" s="929">
        <v>5.0659999999999997E-2</v>
      </c>
      <c r="FI13" s="929">
        <v>5.0659999999999997E-2</v>
      </c>
      <c r="FJ13" s="942">
        <v>5.0659999999999997E-2</v>
      </c>
      <c r="FK13" s="942">
        <v>3.5659999999999997E-2</v>
      </c>
      <c r="FL13" s="942">
        <v>4.4810000000000003E-2</v>
      </c>
      <c r="FM13" s="942">
        <v>4.4810000000000003E-2</v>
      </c>
      <c r="FN13" s="942">
        <v>4.4810000000000003E-2</v>
      </c>
      <c r="FO13" s="929">
        <v>5.9810000000000002E-2</v>
      </c>
      <c r="FP13" s="929">
        <v>5.9810000000000002E-2</v>
      </c>
      <c r="FQ13" s="929">
        <v>5.9810000000000002E-2</v>
      </c>
      <c r="FR13" s="929">
        <v>5.9810000000000002E-2</v>
      </c>
      <c r="FS13" s="929">
        <v>5.9810000000000002E-2</v>
      </c>
      <c r="FT13" s="929">
        <v>5.9810000000000002E-2</v>
      </c>
      <c r="FU13" s="929">
        <v>5.9810000000000002E-2</v>
      </c>
      <c r="FV13" s="929">
        <v>5.9810000000000002E-2</v>
      </c>
      <c r="FW13" s="942">
        <v>4.4810000000000003E-2</v>
      </c>
      <c r="FX13" s="797" t="s">
        <v>272</v>
      </c>
    </row>
    <row r="14" spans="2:217" x14ac:dyDescent="0.2">
      <c r="B14" s="718" t="s">
        <v>323</v>
      </c>
      <c r="C14" s="675"/>
      <c r="D14" s="675"/>
      <c r="E14" s="675"/>
      <c r="F14" s="675"/>
      <c r="G14" s="675"/>
      <c r="H14" s="675"/>
      <c r="I14" s="675"/>
      <c r="J14" s="675"/>
      <c r="K14" s="675"/>
      <c r="L14" s="675"/>
      <c r="M14" s="675"/>
      <c r="N14" s="675"/>
      <c r="O14" s="681"/>
      <c r="P14" s="681"/>
      <c r="Q14" s="681"/>
      <c r="R14" s="681"/>
      <c r="S14" s="681"/>
      <c r="T14" s="681"/>
      <c r="U14" s="681"/>
      <c r="V14" s="681"/>
      <c r="W14" s="681"/>
      <c r="X14" s="681"/>
      <c r="Y14" s="681"/>
      <c r="Z14" s="681"/>
      <c r="AA14" s="681"/>
      <c r="AB14" s="681"/>
      <c r="AC14" s="681"/>
      <c r="AD14" s="681"/>
      <c r="AE14" s="681"/>
      <c r="AF14" s="681"/>
      <c r="AG14" s="681"/>
      <c r="AH14" s="681"/>
      <c r="AI14" s="681"/>
      <c r="AJ14" s="681"/>
      <c r="AK14" s="681"/>
      <c r="AL14" s="681"/>
      <c r="AM14" s="681"/>
      <c r="AN14" s="681"/>
      <c r="AO14" s="681"/>
      <c r="AP14" s="681"/>
      <c r="AQ14" s="681"/>
      <c r="AR14" s="681"/>
      <c r="AS14" s="681"/>
      <c r="AT14" s="681"/>
      <c r="AU14" s="681"/>
      <c r="AV14" s="681"/>
      <c r="AW14" s="681"/>
      <c r="AX14" s="681"/>
      <c r="AY14" s="681"/>
      <c r="AZ14" s="681"/>
      <c r="BA14" s="681"/>
      <c r="BB14" s="681"/>
      <c r="BC14" s="681"/>
      <c r="BD14" s="681"/>
      <c r="BE14" s="681"/>
      <c r="BF14" s="681"/>
      <c r="BG14" s="681"/>
      <c r="BH14" s="681"/>
      <c r="BI14" s="681"/>
      <c r="BJ14" s="681"/>
      <c r="BK14" s="681"/>
      <c r="BL14" s="681"/>
      <c r="BM14" s="681"/>
      <c r="BN14" s="681"/>
      <c r="BO14" s="681"/>
      <c r="BP14" s="681"/>
      <c r="BQ14" s="681"/>
      <c r="BR14" s="681"/>
      <c r="BS14" s="681"/>
      <c r="BT14" s="681"/>
      <c r="BU14" s="681"/>
      <c r="BV14" s="681"/>
      <c r="BW14" s="681"/>
      <c r="BX14" s="681"/>
      <c r="BY14" s="681"/>
      <c r="BZ14" s="681"/>
      <c r="CA14" s="681"/>
      <c r="CB14" s="681"/>
      <c r="CC14" s="681"/>
      <c r="CD14" s="681"/>
      <c r="CE14" s="681"/>
      <c r="CF14" s="681"/>
      <c r="CG14" s="681"/>
      <c r="CH14" s="681"/>
      <c r="CI14" s="681" t="s">
        <v>1</v>
      </c>
      <c r="CJ14" s="681">
        <v>1.7510000000000001E-2</v>
      </c>
      <c r="CK14" s="681">
        <v>1.7510000000000001E-2</v>
      </c>
      <c r="CL14" s="681">
        <v>1.7510000000000001E-2</v>
      </c>
      <c r="CM14" s="681">
        <v>1.7510000000000001E-2</v>
      </c>
      <c r="CN14" s="681">
        <v>1.7510000000000001E-2</v>
      </c>
      <c r="CO14" s="681">
        <v>1.7510000000000001E-2</v>
      </c>
      <c r="CP14" s="681">
        <v>1.7510000000000001E-2</v>
      </c>
      <c r="CQ14" s="681">
        <v>4.5100000000000001E-3</v>
      </c>
      <c r="CR14" s="681">
        <v>2.087E-2</v>
      </c>
      <c r="CS14" s="681">
        <v>2.087E-2</v>
      </c>
      <c r="CT14" s="681">
        <v>2.087E-2</v>
      </c>
      <c r="CU14" s="681">
        <v>2.8969999999999999E-2</v>
      </c>
      <c r="CV14" s="681">
        <v>2.8969999999999999E-2</v>
      </c>
      <c r="CW14" s="681">
        <v>2.8969999999999999E-2</v>
      </c>
      <c r="CX14" s="681">
        <v>2.8969999999999999E-2</v>
      </c>
      <c r="CY14" s="681">
        <v>2.8969999999999999E-2</v>
      </c>
      <c r="CZ14" s="681">
        <v>2.8969999999999999E-2</v>
      </c>
      <c r="DA14" s="681">
        <v>2.8969999999999999E-2</v>
      </c>
      <c r="DB14" s="681">
        <v>2.8969999999999999E-2</v>
      </c>
      <c r="DC14" s="681">
        <v>2.087E-2</v>
      </c>
      <c r="DD14" s="681">
        <v>2.087E-2</v>
      </c>
      <c r="DE14" s="681">
        <v>2.087E-2</v>
      </c>
      <c r="DF14" s="681">
        <v>2.087E-2</v>
      </c>
      <c r="DG14" s="681">
        <v>2.8969999999999999E-2</v>
      </c>
      <c r="DH14" s="681">
        <v>2.8969999999999999E-2</v>
      </c>
      <c r="DI14" s="681">
        <v>2.8969999999999999E-2</v>
      </c>
      <c r="DJ14" s="681">
        <v>2.8969999999999999E-2</v>
      </c>
      <c r="DK14" s="681">
        <v>2.8969999999999999E-2</v>
      </c>
      <c r="DL14" s="942">
        <v>2.8969999999999999E-2</v>
      </c>
      <c r="DM14" s="942">
        <v>2.8969999999999999E-2</v>
      </c>
      <c r="DN14" s="942">
        <v>2.8969999999999999E-2</v>
      </c>
      <c r="DO14" s="942">
        <v>2.087E-2</v>
      </c>
      <c r="DP14" s="942">
        <v>2.087E-2</v>
      </c>
      <c r="DQ14" s="942">
        <v>2.087E-2</v>
      </c>
      <c r="DR14" s="929">
        <v>2.087E-2</v>
      </c>
      <c r="DS14" s="929">
        <v>2.8969999999999999E-2</v>
      </c>
      <c r="DT14" s="929">
        <v>2.8969999999999999E-2</v>
      </c>
      <c r="DU14" s="929">
        <v>2.8969999999999999E-2</v>
      </c>
      <c r="DV14" s="929">
        <v>2.8969999999999999E-2</v>
      </c>
      <c r="DW14" s="929">
        <v>2.8969999999999999E-2</v>
      </c>
      <c r="DX14" s="929">
        <v>2.8969999999999999E-2</v>
      </c>
      <c r="DY14" s="943">
        <v>3.1780000000000003E-2</v>
      </c>
      <c r="DZ14" s="929">
        <v>3.1780000000000003E-2</v>
      </c>
      <c r="EA14" s="929">
        <v>3.0939999999999999E-2</v>
      </c>
      <c r="EB14" s="929">
        <v>4.5830000000000003E-2</v>
      </c>
      <c r="EC14" s="942">
        <v>4.5830000000000003E-2</v>
      </c>
      <c r="ED14" s="929">
        <v>4.5830000000000003E-2</v>
      </c>
      <c r="EE14" s="929">
        <v>3.986E-2</v>
      </c>
      <c r="EF14" s="929">
        <v>3.986E-2</v>
      </c>
      <c r="EG14" s="929">
        <v>3.986E-2</v>
      </c>
      <c r="EH14" s="929">
        <v>3.986E-2</v>
      </c>
      <c r="EI14" s="929">
        <v>3.986E-2</v>
      </c>
      <c r="EJ14" s="929">
        <v>3.986E-2</v>
      </c>
      <c r="EK14" s="929">
        <v>3.986E-2</v>
      </c>
      <c r="EL14" s="942">
        <v>3.986E-2</v>
      </c>
      <c r="EM14" s="942">
        <v>4.5830000000000003E-2</v>
      </c>
      <c r="EN14" s="942">
        <v>6.1280000000000001E-2</v>
      </c>
      <c r="EO14" s="942">
        <v>6.1280000000000001E-2</v>
      </c>
      <c r="EP14" s="929">
        <v>6.1280000000000001E-2</v>
      </c>
      <c r="EQ14" s="929">
        <v>4.3229999999999998E-2</v>
      </c>
      <c r="ER14" s="929">
        <v>4.3229999999999998E-2</v>
      </c>
      <c r="ES14" s="929">
        <v>4.3229999999999998E-2</v>
      </c>
      <c r="ET14" s="929">
        <v>4.3229999999999998E-2</v>
      </c>
      <c r="EU14" s="929">
        <v>4.3229999999999998E-2</v>
      </c>
      <c r="EV14" s="929">
        <v>4.3229999999999998E-2</v>
      </c>
      <c r="EW14" s="929">
        <v>4.3229999999999998E-2</v>
      </c>
      <c r="EX14" s="942">
        <v>4.3229999999999998E-2</v>
      </c>
      <c r="EY14" s="942">
        <v>6.1280000000000001E-2</v>
      </c>
      <c r="EZ14" s="942">
        <v>7.6960000000000001E-2</v>
      </c>
      <c r="FA14" s="942">
        <v>7.6960000000000001E-2</v>
      </c>
      <c r="FB14" s="929">
        <v>7.6960000000000001E-2</v>
      </c>
      <c r="FC14" s="929">
        <v>5.0659999999999997E-2</v>
      </c>
      <c r="FD14" s="929">
        <v>5.0659999999999997E-2</v>
      </c>
      <c r="FE14" s="929">
        <v>5.0659999999999997E-2</v>
      </c>
      <c r="FF14" s="929">
        <v>5.0659999999999997E-2</v>
      </c>
      <c r="FG14" s="929">
        <v>5.0659999999999997E-2</v>
      </c>
      <c r="FH14" s="929">
        <v>5.0659999999999997E-2</v>
      </c>
      <c r="FI14" s="929">
        <v>5.0659999999999997E-2</v>
      </c>
      <c r="FJ14" s="942">
        <v>5.0659999999999997E-2</v>
      </c>
      <c r="FK14" s="942">
        <v>7.6960000000000001E-2</v>
      </c>
      <c r="FL14" s="942">
        <v>9.7019999999999995E-2</v>
      </c>
      <c r="FM14" s="942">
        <v>9.7019999999999995E-2</v>
      </c>
      <c r="FN14" s="942">
        <v>9.7019999999999995E-2</v>
      </c>
      <c r="FO14" s="929">
        <v>5.9810000000000002E-2</v>
      </c>
      <c r="FP14" s="929">
        <v>5.9810000000000002E-2</v>
      </c>
      <c r="FQ14" s="929">
        <v>5.9810000000000002E-2</v>
      </c>
      <c r="FR14" s="929">
        <v>5.9810000000000002E-2</v>
      </c>
      <c r="FS14" s="929">
        <v>5.9810000000000002E-2</v>
      </c>
      <c r="FT14" s="929">
        <v>5.9810000000000002E-2</v>
      </c>
      <c r="FU14" s="929">
        <v>5.9810000000000002E-2</v>
      </c>
      <c r="FV14" s="929">
        <v>5.9810000000000002E-2</v>
      </c>
      <c r="FW14" s="942">
        <v>9.7019999999999995E-2</v>
      </c>
      <c r="FX14" s="797" t="s">
        <v>272</v>
      </c>
    </row>
    <row r="15" spans="2:217" ht="20.25" customHeight="1" x14ac:dyDescent="0.2">
      <c r="B15" s="717" t="s">
        <v>440</v>
      </c>
      <c r="C15" s="675"/>
      <c r="D15" s="675"/>
      <c r="E15" s="675"/>
      <c r="F15" s="675"/>
      <c r="G15" s="675"/>
      <c r="H15" s="675"/>
      <c r="I15" s="675"/>
      <c r="J15" s="675"/>
      <c r="K15" s="675"/>
      <c r="L15" s="675"/>
      <c r="M15" s="675"/>
      <c r="N15" s="675"/>
      <c r="O15" s="675"/>
      <c r="P15" s="675"/>
      <c r="Q15" s="675"/>
      <c r="R15" s="675"/>
      <c r="S15" s="675"/>
      <c r="T15" s="675"/>
      <c r="U15" s="675"/>
      <c r="V15" s="675"/>
      <c r="W15" s="675"/>
      <c r="X15" s="675"/>
      <c r="Y15" s="675"/>
      <c r="Z15" s="675"/>
      <c r="AA15" s="675"/>
      <c r="AB15" s="675"/>
      <c r="AC15" s="675"/>
      <c r="AD15" s="675"/>
      <c r="AE15" s="675"/>
      <c r="AF15" s="675"/>
      <c r="AG15" s="675"/>
      <c r="AH15" s="675"/>
      <c r="AI15" s="675"/>
      <c r="AJ15" s="675"/>
      <c r="AK15" s="675"/>
      <c r="AL15" s="675"/>
      <c r="AM15" s="675"/>
      <c r="AN15" s="675"/>
      <c r="AO15" s="675"/>
      <c r="AP15" s="675"/>
      <c r="AQ15" s="675"/>
      <c r="AR15" s="675"/>
      <c r="AS15" s="675"/>
      <c r="AT15" s="675"/>
      <c r="AU15" s="675"/>
      <c r="AV15" s="675"/>
      <c r="AW15" s="675"/>
      <c r="AX15" s="675"/>
      <c r="AY15" s="675"/>
      <c r="AZ15" s="675"/>
      <c r="BA15" s="675"/>
      <c r="BB15" s="675"/>
      <c r="BC15" s="675"/>
      <c r="BD15" s="675"/>
      <c r="BE15" s="675"/>
      <c r="BF15" s="675"/>
      <c r="BG15" s="675"/>
      <c r="BH15" s="675"/>
      <c r="BI15" s="675"/>
      <c r="BJ15" s="675"/>
      <c r="BK15" s="675"/>
      <c r="BL15" s="675"/>
      <c r="BM15" s="675"/>
      <c r="BN15" s="675"/>
      <c r="BO15" s="675"/>
      <c r="BP15" s="675"/>
      <c r="BQ15" s="675"/>
      <c r="BR15" s="675"/>
      <c r="BS15" s="675"/>
      <c r="BT15" s="675"/>
      <c r="BU15" s="675"/>
      <c r="BV15" s="675"/>
      <c r="BW15" s="675"/>
      <c r="BX15" s="675"/>
      <c r="BY15" s="675"/>
      <c r="BZ15" s="675"/>
      <c r="CA15" s="675"/>
      <c r="CB15" s="675"/>
      <c r="CC15" s="675"/>
      <c r="CD15" s="675"/>
      <c r="CE15" s="675"/>
      <c r="CF15" s="675"/>
      <c r="CG15" s="675"/>
      <c r="CH15" s="675"/>
      <c r="CI15" s="675"/>
      <c r="CJ15" s="675"/>
      <c r="CK15" s="675"/>
      <c r="CL15" s="675"/>
      <c r="CM15" s="675"/>
      <c r="CN15" s="675"/>
      <c r="CO15" s="675"/>
      <c r="CP15" s="675"/>
      <c r="CQ15" s="675"/>
      <c r="DC15" s="675"/>
      <c r="DD15" s="675"/>
      <c r="DE15" s="675"/>
      <c r="DF15" s="675"/>
      <c r="DG15" s="675"/>
      <c r="DH15" s="675"/>
      <c r="DI15" s="675"/>
      <c r="DJ15" s="675"/>
      <c r="DK15" s="675"/>
      <c r="DL15" s="675"/>
      <c r="DM15" s="675"/>
      <c r="DN15" s="675"/>
      <c r="DO15" s="675"/>
      <c r="DP15" s="675"/>
      <c r="DQ15" s="675"/>
      <c r="DR15" s="675"/>
      <c r="DS15" s="675"/>
      <c r="DY15" s="519"/>
      <c r="EC15" s="489"/>
      <c r="ED15" s="489"/>
      <c r="EE15" s="489"/>
      <c r="EF15" s="489"/>
      <c r="EG15" s="489"/>
      <c r="EH15" s="489"/>
      <c r="EI15" s="489"/>
      <c r="EJ15" s="489"/>
      <c r="EK15" s="489"/>
      <c r="EL15" s="489"/>
      <c r="EM15" s="489"/>
      <c r="EN15" s="489"/>
      <c r="EO15" s="489"/>
      <c r="EP15" s="489"/>
      <c r="EQ15" s="489"/>
      <c r="ER15" s="489"/>
      <c r="ES15" s="489"/>
      <c r="ET15" s="489"/>
      <c r="EU15" s="489"/>
      <c r="EV15" s="489"/>
      <c r="EW15" s="489"/>
      <c r="EX15" s="489"/>
      <c r="EY15" s="489"/>
      <c r="EZ15" s="489"/>
      <c r="FA15" s="489"/>
      <c r="FB15" s="489"/>
      <c r="FC15" s="489"/>
      <c r="FD15" s="489"/>
      <c r="FE15" s="489"/>
      <c r="FF15" s="489"/>
      <c r="FG15" s="489"/>
      <c r="FH15" s="489"/>
      <c r="FI15" s="489"/>
      <c r="FJ15" s="489"/>
      <c r="FK15" s="489"/>
      <c r="FL15" s="489"/>
      <c r="FM15" s="489"/>
      <c r="FN15" s="489"/>
      <c r="FO15" s="489"/>
      <c r="FP15" s="489"/>
      <c r="FQ15" s="489"/>
      <c r="FR15" s="489"/>
      <c r="FS15" s="489"/>
      <c r="FT15" s="489"/>
      <c r="FU15" s="489"/>
      <c r="FV15" s="489"/>
      <c r="FW15" s="489"/>
      <c r="FX15" s="797" t="s">
        <v>272</v>
      </c>
    </row>
    <row r="16" spans="2:217" x14ac:dyDescent="0.2">
      <c r="B16" s="718" t="s">
        <v>321</v>
      </c>
      <c r="C16" s="932">
        <v>7.288E-2</v>
      </c>
      <c r="D16" s="932">
        <v>7.288E-2</v>
      </c>
      <c r="E16" s="932">
        <v>7.288E-2</v>
      </c>
      <c r="F16" s="932">
        <v>7.288E-2</v>
      </c>
      <c r="G16" s="932">
        <v>7.288E-2</v>
      </c>
      <c r="H16" s="932">
        <v>7.288E-2</v>
      </c>
      <c r="I16" s="932">
        <v>7.288E-2</v>
      </c>
      <c r="J16" s="932">
        <v>7.288E-2</v>
      </c>
      <c r="K16" s="932">
        <v>7.288E-2</v>
      </c>
      <c r="L16" s="932">
        <v>7.288E-2</v>
      </c>
      <c r="M16" s="932">
        <v>7.288E-2</v>
      </c>
      <c r="N16" s="932">
        <v>7.288E-2</v>
      </c>
      <c r="O16" s="932">
        <f t="shared" ref="O16:BZ18" si="1">+O8+O12</f>
        <v>7.288E-2</v>
      </c>
      <c r="P16" s="932">
        <f t="shared" si="1"/>
        <v>7.288E-2</v>
      </c>
      <c r="Q16" s="932">
        <f t="shared" si="1"/>
        <v>7.288E-2</v>
      </c>
      <c r="R16" s="932">
        <f t="shared" si="1"/>
        <v>7.288E-2</v>
      </c>
      <c r="S16" s="932">
        <f t="shared" si="1"/>
        <v>7.288E-2</v>
      </c>
      <c r="T16" s="932">
        <f t="shared" si="1"/>
        <v>7.288E-2</v>
      </c>
      <c r="U16" s="932">
        <f t="shared" si="1"/>
        <v>7.288E-2</v>
      </c>
      <c r="V16" s="932">
        <f t="shared" si="1"/>
        <v>7.288E-2</v>
      </c>
      <c r="W16" s="932">
        <f t="shared" si="1"/>
        <v>7.288E-2</v>
      </c>
      <c r="X16" s="932">
        <f t="shared" si="1"/>
        <v>7.288E-2</v>
      </c>
      <c r="Y16" s="932">
        <f t="shared" si="1"/>
        <v>7.288E-2</v>
      </c>
      <c r="Z16" s="932">
        <f t="shared" si="1"/>
        <v>7.288E-2</v>
      </c>
      <c r="AA16" s="932">
        <f t="shared" si="1"/>
        <v>7.288E-2</v>
      </c>
      <c r="AB16" s="932">
        <f t="shared" si="1"/>
        <v>7.288E-2</v>
      </c>
      <c r="AC16" s="932">
        <f t="shared" si="1"/>
        <v>7.288E-2</v>
      </c>
      <c r="AD16" s="932">
        <f t="shared" si="1"/>
        <v>7.288E-2</v>
      </c>
      <c r="AE16" s="932">
        <f t="shared" si="1"/>
        <v>7.288E-2</v>
      </c>
      <c r="AF16" s="932">
        <f t="shared" si="1"/>
        <v>7.288E-2</v>
      </c>
      <c r="AG16" s="932">
        <f t="shared" si="1"/>
        <v>7.288E-2</v>
      </c>
      <c r="AH16" s="932">
        <f t="shared" si="1"/>
        <v>7.288E-2</v>
      </c>
      <c r="AI16" s="932">
        <f t="shared" si="1"/>
        <v>7.288E-2</v>
      </c>
      <c r="AJ16" s="932">
        <f t="shared" si="1"/>
        <v>7.288E-2</v>
      </c>
      <c r="AK16" s="932">
        <f t="shared" si="1"/>
        <v>7.288E-2</v>
      </c>
      <c r="AL16" s="932">
        <f t="shared" si="1"/>
        <v>7.288E-2</v>
      </c>
      <c r="AM16" s="932">
        <f t="shared" si="1"/>
        <v>7.288E-2</v>
      </c>
      <c r="AN16" s="932">
        <f t="shared" si="1"/>
        <v>7.288E-2</v>
      </c>
      <c r="AO16" s="932">
        <f t="shared" si="1"/>
        <v>7.288E-2</v>
      </c>
      <c r="AP16" s="932">
        <f t="shared" si="1"/>
        <v>7.288E-2</v>
      </c>
      <c r="AQ16" s="932">
        <f t="shared" si="1"/>
        <v>7.288E-2</v>
      </c>
      <c r="AR16" s="932">
        <f t="shared" si="1"/>
        <v>7.288E-2</v>
      </c>
      <c r="AS16" s="932">
        <f t="shared" si="1"/>
        <v>7.288E-2</v>
      </c>
      <c r="AT16" s="932">
        <f t="shared" si="1"/>
        <v>7.288E-2</v>
      </c>
      <c r="AU16" s="932">
        <f t="shared" si="1"/>
        <v>7.288E-2</v>
      </c>
      <c r="AV16" s="932">
        <f t="shared" si="1"/>
        <v>7.0199999999999999E-2</v>
      </c>
      <c r="AW16" s="932">
        <f t="shared" si="1"/>
        <v>7.0199999999999999E-2</v>
      </c>
      <c r="AX16" s="932">
        <f t="shared" si="1"/>
        <v>7.0199999999999999E-2</v>
      </c>
      <c r="AY16" s="932">
        <f t="shared" si="1"/>
        <v>7.0199999999999999E-2</v>
      </c>
      <c r="AZ16" s="932">
        <f t="shared" si="1"/>
        <v>7.0199999999999999E-2</v>
      </c>
      <c r="BA16" s="932">
        <f t="shared" si="1"/>
        <v>7.0199999999999999E-2</v>
      </c>
      <c r="BB16" s="932">
        <f t="shared" si="1"/>
        <v>7.0199999999999999E-2</v>
      </c>
      <c r="BC16" s="932">
        <f t="shared" si="1"/>
        <v>7.0199999999999999E-2</v>
      </c>
      <c r="BD16" s="932">
        <f t="shared" si="1"/>
        <v>7.0199999999999999E-2</v>
      </c>
      <c r="BE16" s="932">
        <f t="shared" si="1"/>
        <v>7.0199999999999999E-2</v>
      </c>
      <c r="BF16" s="932">
        <f t="shared" si="1"/>
        <v>7.0199999999999999E-2</v>
      </c>
      <c r="BG16" s="932">
        <f t="shared" si="1"/>
        <v>7.0199999999999999E-2</v>
      </c>
      <c r="BH16" s="932">
        <f t="shared" si="1"/>
        <v>7.0199999999999999E-2</v>
      </c>
      <c r="BI16" s="932">
        <f t="shared" si="1"/>
        <v>7.0199999999999999E-2</v>
      </c>
      <c r="BJ16" s="932">
        <f t="shared" si="1"/>
        <v>7.0199999999999999E-2</v>
      </c>
      <c r="BK16" s="932">
        <f t="shared" si="1"/>
        <v>7.0199999999999999E-2</v>
      </c>
      <c r="BL16" s="932">
        <f t="shared" si="1"/>
        <v>7.0199999999999999E-2</v>
      </c>
      <c r="BM16" s="932">
        <f t="shared" si="1"/>
        <v>7.0199999999999999E-2</v>
      </c>
      <c r="BN16" s="932">
        <f t="shared" si="1"/>
        <v>7.0199999999999999E-2</v>
      </c>
      <c r="BO16" s="932">
        <f t="shared" si="1"/>
        <v>7.0199999999999999E-2</v>
      </c>
      <c r="BP16" s="932">
        <f t="shared" si="1"/>
        <v>7.0199999999999999E-2</v>
      </c>
      <c r="BQ16" s="932">
        <f t="shared" si="1"/>
        <v>7.0199999999999999E-2</v>
      </c>
      <c r="BR16" s="932">
        <f t="shared" si="1"/>
        <v>7.0199999999999999E-2</v>
      </c>
      <c r="BS16" s="932">
        <f t="shared" si="1"/>
        <v>7.0199999999999999E-2</v>
      </c>
      <c r="BT16" s="932">
        <f t="shared" si="1"/>
        <v>7.0199999999999999E-2</v>
      </c>
      <c r="BU16" s="932">
        <f t="shared" si="1"/>
        <v>7.0199999999999999E-2</v>
      </c>
      <c r="BV16" s="932">
        <f t="shared" si="1"/>
        <v>7.0199999999999999E-2</v>
      </c>
      <c r="BW16" s="932">
        <f t="shared" si="1"/>
        <v>7.0199999999999999E-2</v>
      </c>
      <c r="BX16" s="932">
        <f t="shared" si="1"/>
        <v>7.0199999999999999E-2</v>
      </c>
      <c r="BY16" s="932">
        <f t="shared" si="1"/>
        <v>7.0199999999999999E-2</v>
      </c>
      <c r="BZ16" s="932">
        <f t="shared" si="1"/>
        <v>7.0199999999999999E-2</v>
      </c>
      <c r="CA16" s="932">
        <f t="shared" ref="CA16:CH18" si="2">+CA8+CA12</f>
        <v>7.0199999999999999E-2</v>
      </c>
      <c r="CB16" s="932">
        <f t="shared" si="2"/>
        <v>7.0199999999999999E-2</v>
      </c>
      <c r="CC16" s="932">
        <f t="shared" si="2"/>
        <v>7.0199999999999999E-2</v>
      </c>
      <c r="CD16" s="932">
        <f t="shared" si="2"/>
        <v>7.0199999999999999E-2</v>
      </c>
      <c r="CE16" s="932">
        <f t="shared" si="2"/>
        <v>7.0199999999999999E-2</v>
      </c>
      <c r="CF16" s="932">
        <f t="shared" si="2"/>
        <v>7.0199999999999999E-2</v>
      </c>
      <c r="CG16" s="932">
        <f t="shared" si="2"/>
        <v>7.0199999999999999E-2</v>
      </c>
      <c r="CH16" s="932">
        <f t="shared" si="2"/>
        <v>7.0199999999999999E-2</v>
      </c>
      <c r="CI16" s="932">
        <f>SUM(+CI8,CI12)</f>
        <v>7.0199999999999999E-2</v>
      </c>
      <c r="CJ16" s="932">
        <f t="shared" ref="CJ16:DX18" si="3">+CJ8+CJ12</f>
        <v>7.1809999999999985E-2</v>
      </c>
      <c r="CK16" s="932">
        <f t="shared" si="3"/>
        <v>7.1809999999999985E-2</v>
      </c>
      <c r="CL16" s="932">
        <f t="shared" si="3"/>
        <v>7.1809999999999985E-2</v>
      </c>
      <c r="CM16" s="932">
        <f t="shared" si="3"/>
        <v>7.1809999999999985E-2</v>
      </c>
      <c r="CN16" s="932">
        <f t="shared" si="3"/>
        <v>7.1809999999999985E-2</v>
      </c>
      <c r="CO16" s="932">
        <f t="shared" si="3"/>
        <v>7.1809999999999985E-2</v>
      </c>
      <c r="CP16" s="932">
        <f t="shared" si="3"/>
        <v>7.1809999999999985E-2</v>
      </c>
      <c r="CQ16" s="932">
        <f t="shared" si="3"/>
        <v>7.1809999999999985E-2</v>
      </c>
      <c r="CR16" s="932">
        <f t="shared" si="3"/>
        <v>7.1169999999999983E-2</v>
      </c>
      <c r="CS16" s="932">
        <f t="shared" si="3"/>
        <v>7.1169999999999983E-2</v>
      </c>
      <c r="CT16" s="932">
        <f t="shared" si="3"/>
        <v>7.1169999999999983E-2</v>
      </c>
      <c r="CU16" s="932">
        <f t="shared" si="3"/>
        <v>7.1169999999999983E-2</v>
      </c>
      <c r="CV16" s="932">
        <f t="shared" si="3"/>
        <v>7.1169999999999983E-2</v>
      </c>
      <c r="CW16" s="932">
        <f t="shared" si="3"/>
        <v>7.1169999999999983E-2</v>
      </c>
      <c r="CX16" s="932">
        <f t="shared" si="3"/>
        <v>7.1169999999999983E-2</v>
      </c>
      <c r="CY16" s="932">
        <f t="shared" si="3"/>
        <v>7.1169999999999983E-2</v>
      </c>
      <c r="CZ16" s="932">
        <f t="shared" si="3"/>
        <v>7.1169999999999983E-2</v>
      </c>
      <c r="DA16" s="932">
        <f t="shared" si="3"/>
        <v>7.1169999999999983E-2</v>
      </c>
      <c r="DB16" s="932">
        <f t="shared" si="3"/>
        <v>7.1169999999999983E-2</v>
      </c>
      <c r="DC16" s="932">
        <f t="shared" si="3"/>
        <v>7.1169999999999983E-2</v>
      </c>
      <c r="DD16" s="932">
        <f t="shared" si="3"/>
        <v>7.1169999999999983E-2</v>
      </c>
      <c r="DE16" s="932">
        <f t="shared" si="3"/>
        <v>7.1169999999999983E-2</v>
      </c>
      <c r="DF16" s="932">
        <f t="shared" si="3"/>
        <v>7.1169999999999983E-2</v>
      </c>
      <c r="DG16" s="932">
        <f t="shared" si="3"/>
        <v>7.1169999999999983E-2</v>
      </c>
      <c r="DH16" s="932">
        <f t="shared" si="3"/>
        <v>7.1169999999999983E-2</v>
      </c>
      <c r="DI16" s="932">
        <f t="shared" si="3"/>
        <v>7.1169999999999983E-2</v>
      </c>
      <c r="DJ16" s="932">
        <f t="shared" si="3"/>
        <v>7.1169999999999983E-2</v>
      </c>
      <c r="DK16" s="932">
        <f t="shared" si="3"/>
        <v>7.1169999999999983E-2</v>
      </c>
      <c r="DL16" s="944">
        <f t="shared" si="3"/>
        <v>7.1169999999999983E-2</v>
      </c>
      <c r="DM16" s="944">
        <f t="shared" si="3"/>
        <v>7.1169999999999983E-2</v>
      </c>
      <c r="DN16" s="944">
        <f t="shared" si="3"/>
        <v>7.1169999999999983E-2</v>
      </c>
      <c r="DO16" s="944">
        <f t="shared" si="3"/>
        <v>7.1169999999999983E-2</v>
      </c>
      <c r="DP16" s="944">
        <f t="shared" si="3"/>
        <v>7.1169999999999983E-2</v>
      </c>
      <c r="DQ16" s="944">
        <f t="shared" si="3"/>
        <v>7.1169999999999983E-2</v>
      </c>
      <c r="DR16" s="930">
        <f t="shared" si="3"/>
        <v>7.1169999999999983E-2</v>
      </c>
      <c r="DS16" s="930">
        <f t="shared" si="3"/>
        <v>7.1169999999999983E-2</v>
      </c>
      <c r="DT16" s="930">
        <f t="shared" si="3"/>
        <v>7.1169999999999983E-2</v>
      </c>
      <c r="DU16" s="930">
        <f t="shared" si="3"/>
        <v>7.1169999999999983E-2</v>
      </c>
      <c r="DV16" s="930">
        <f t="shared" si="3"/>
        <v>7.1169999999999983E-2</v>
      </c>
      <c r="DW16" s="930">
        <f t="shared" si="3"/>
        <v>7.1169999999999983E-2</v>
      </c>
      <c r="DX16" s="930">
        <f t="shared" si="3"/>
        <v>7.1169999999999983E-2</v>
      </c>
      <c r="DY16" s="945">
        <f t="shared" ref="DY16:FW18" si="4">DY8+DY12</f>
        <v>6.9800000000000001E-2</v>
      </c>
      <c r="DZ16" s="930">
        <f t="shared" si="4"/>
        <v>6.9800000000000001E-2</v>
      </c>
      <c r="EA16" s="930">
        <f t="shared" si="4"/>
        <v>6.9800000000000001E-2</v>
      </c>
      <c r="EB16" s="930">
        <f t="shared" si="4"/>
        <v>7.4770000000000003E-2</v>
      </c>
      <c r="EC16" s="944">
        <f t="shared" si="4"/>
        <v>7.4770000000000003E-2</v>
      </c>
      <c r="ED16" s="930">
        <f t="shared" si="4"/>
        <v>7.4770000000000003E-2</v>
      </c>
      <c r="EE16" s="930">
        <f t="shared" si="4"/>
        <v>7.4770000000000003E-2</v>
      </c>
      <c r="EF16" s="930">
        <f t="shared" si="4"/>
        <v>7.4770000000000003E-2</v>
      </c>
      <c r="EG16" s="930">
        <f t="shared" si="4"/>
        <v>7.4770000000000003E-2</v>
      </c>
      <c r="EH16" s="930">
        <f t="shared" si="4"/>
        <v>7.4770000000000003E-2</v>
      </c>
      <c r="EI16" s="930">
        <f t="shared" si="4"/>
        <v>7.4770000000000003E-2</v>
      </c>
      <c r="EJ16" s="930">
        <f t="shared" si="4"/>
        <v>7.4770000000000003E-2</v>
      </c>
      <c r="EK16" s="930">
        <f t="shared" si="4"/>
        <v>7.4770000000000003E-2</v>
      </c>
      <c r="EL16" s="944">
        <f t="shared" si="4"/>
        <v>7.4770000000000003E-2</v>
      </c>
      <c r="EM16" s="944">
        <f t="shared" si="4"/>
        <v>7.4770000000000003E-2</v>
      </c>
      <c r="EN16" s="944">
        <f t="shared" si="4"/>
        <v>7.3149999999999993E-2</v>
      </c>
      <c r="EO16" s="944">
        <f t="shared" si="4"/>
        <v>7.3149999999999993E-2</v>
      </c>
      <c r="EP16" s="930">
        <f t="shared" si="4"/>
        <v>7.3149999999999993E-2</v>
      </c>
      <c r="EQ16" s="930">
        <f t="shared" si="4"/>
        <v>7.3149999999999993E-2</v>
      </c>
      <c r="ER16" s="930">
        <f t="shared" si="4"/>
        <v>7.3149999999999993E-2</v>
      </c>
      <c r="ES16" s="930">
        <f t="shared" si="4"/>
        <v>7.3149999999999993E-2</v>
      </c>
      <c r="ET16" s="930">
        <f t="shared" si="4"/>
        <v>7.3149999999999993E-2</v>
      </c>
      <c r="EU16" s="930">
        <f t="shared" si="4"/>
        <v>7.3149999999999993E-2</v>
      </c>
      <c r="EV16" s="930">
        <f t="shared" si="4"/>
        <v>7.3149999999999993E-2</v>
      </c>
      <c r="EW16" s="930">
        <f t="shared" si="4"/>
        <v>7.3149999999999993E-2</v>
      </c>
      <c r="EX16" s="944">
        <f t="shared" si="4"/>
        <v>7.3149999999999993E-2</v>
      </c>
      <c r="EY16" s="944">
        <f t="shared" si="4"/>
        <v>7.3149999999999993E-2</v>
      </c>
      <c r="EZ16" s="944">
        <f t="shared" si="4"/>
        <v>7.2529999999999997E-2</v>
      </c>
      <c r="FA16" s="944">
        <f t="shared" si="4"/>
        <v>7.2529999999999997E-2</v>
      </c>
      <c r="FB16" s="930">
        <f t="shared" si="4"/>
        <v>7.2529999999999997E-2</v>
      </c>
      <c r="FC16" s="930">
        <f t="shared" si="4"/>
        <v>7.2529999999999997E-2</v>
      </c>
      <c r="FD16" s="930">
        <f t="shared" si="4"/>
        <v>7.2529999999999997E-2</v>
      </c>
      <c r="FE16" s="930">
        <f t="shared" si="4"/>
        <v>7.2529999999999997E-2</v>
      </c>
      <c r="FF16" s="930">
        <f t="shared" si="4"/>
        <v>7.2529999999999997E-2</v>
      </c>
      <c r="FG16" s="930">
        <f t="shared" si="4"/>
        <v>7.2529999999999997E-2</v>
      </c>
      <c r="FH16" s="930">
        <f t="shared" si="4"/>
        <v>7.2529999999999997E-2</v>
      </c>
      <c r="FI16" s="930">
        <f t="shared" si="4"/>
        <v>7.2529999999999997E-2</v>
      </c>
      <c r="FJ16" s="944">
        <f t="shared" si="4"/>
        <v>7.2529999999999997E-2</v>
      </c>
      <c r="FK16" s="944">
        <f t="shared" si="4"/>
        <v>7.2529999999999997E-2</v>
      </c>
      <c r="FL16" s="944">
        <f t="shared" si="4"/>
        <v>7.1419999999999997E-2</v>
      </c>
      <c r="FM16" s="944">
        <f t="shared" si="4"/>
        <v>7.1419999999999997E-2</v>
      </c>
      <c r="FN16" s="944">
        <f t="shared" si="4"/>
        <v>7.1419999999999997E-2</v>
      </c>
      <c r="FO16" s="930">
        <f t="shared" si="4"/>
        <v>7.1419999999999997E-2</v>
      </c>
      <c r="FP16" s="930">
        <f t="shared" si="4"/>
        <v>7.1419999999999997E-2</v>
      </c>
      <c r="FQ16" s="930">
        <f t="shared" si="4"/>
        <v>7.1419999999999997E-2</v>
      </c>
      <c r="FR16" s="930">
        <f t="shared" si="4"/>
        <v>7.1419999999999997E-2</v>
      </c>
      <c r="FS16" s="930">
        <f t="shared" si="4"/>
        <v>7.1419999999999997E-2</v>
      </c>
      <c r="FT16" s="930">
        <f t="shared" si="4"/>
        <v>7.1419999999999997E-2</v>
      </c>
      <c r="FU16" s="930">
        <f t="shared" si="4"/>
        <v>7.1419999999999997E-2</v>
      </c>
      <c r="FV16" s="930">
        <f t="shared" si="4"/>
        <v>7.1419999999999997E-2</v>
      </c>
      <c r="FW16" s="944">
        <f t="shared" si="4"/>
        <v>7.1419999999999997E-2</v>
      </c>
      <c r="FX16" s="797" t="s">
        <v>272</v>
      </c>
    </row>
    <row r="17" spans="1:184" x14ac:dyDescent="0.2">
      <c r="B17" s="718" t="s">
        <v>322</v>
      </c>
      <c r="C17" s="507">
        <f t="shared" ref="C17:N18" si="5">+C16</f>
        <v>7.288E-2</v>
      </c>
      <c r="D17" s="507">
        <f t="shared" si="5"/>
        <v>7.288E-2</v>
      </c>
      <c r="E17" s="507">
        <f t="shared" si="5"/>
        <v>7.288E-2</v>
      </c>
      <c r="F17" s="507">
        <f t="shared" si="5"/>
        <v>7.288E-2</v>
      </c>
      <c r="G17" s="507">
        <f t="shared" si="5"/>
        <v>7.288E-2</v>
      </c>
      <c r="H17" s="507">
        <f t="shared" si="5"/>
        <v>7.288E-2</v>
      </c>
      <c r="I17" s="507">
        <f t="shared" si="5"/>
        <v>7.288E-2</v>
      </c>
      <c r="J17" s="507">
        <f t="shared" si="5"/>
        <v>7.288E-2</v>
      </c>
      <c r="K17" s="507">
        <f t="shared" si="5"/>
        <v>7.288E-2</v>
      </c>
      <c r="L17" s="507">
        <f t="shared" si="5"/>
        <v>7.288E-2</v>
      </c>
      <c r="M17" s="507">
        <f t="shared" si="5"/>
        <v>7.288E-2</v>
      </c>
      <c r="N17" s="507">
        <f t="shared" si="5"/>
        <v>7.288E-2</v>
      </c>
      <c r="O17" s="507">
        <f t="shared" si="1"/>
        <v>7.288E-2</v>
      </c>
      <c r="P17" s="507">
        <f t="shared" si="1"/>
        <v>7.288E-2</v>
      </c>
      <c r="Q17" s="507">
        <f t="shared" si="1"/>
        <v>7.288E-2</v>
      </c>
      <c r="R17" s="507">
        <f t="shared" si="1"/>
        <v>7.288E-2</v>
      </c>
      <c r="S17" s="507">
        <f t="shared" si="1"/>
        <v>7.288E-2</v>
      </c>
      <c r="T17" s="507">
        <f t="shared" si="1"/>
        <v>7.288E-2</v>
      </c>
      <c r="U17" s="507">
        <f t="shared" si="1"/>
        <v>7.288E-2</v>
      </c>
      <c r="V17" s="507">
        <f t="shared" si="1"/>
        <v>7.288E-2</v>
      </c>
      <c r="W17" s="507">
        <f t="shared" si="1"/>
        <v>7.288E-2</v>
      </c>
      <c r="X17" s="507">
        <f t="shared" si="1"/>
        <v>7.288E-2</v>
      </c>
      <c r="Y17" s="507">
        <f t="shared" si="1"/>
        <v>7.288E-2</v>
      </c>
      <c r="Z17" s="507">
        <f t="shared" si="1"/>
        <v>7.288E-2</v>
      </c>
      <c r="AA17" s="507">
        <f t="shared" si="1"/>
        <v>7.288E-2</v>
      </c>
      <c r="AB17" s="507">
        <f t="shared" si="1"/>
        <v>7.288E-2</v>
      </c>
      <c r="AC17" s="507">
        <f t="shared" si="1"/>
        <v>7.288E-2</v>
      </c>
      <c r="AD17" s="507">
        <f t="shared" si="1"/>
        <v>7.288E-2</v>
      </c>
      <c r="AE17" s="507">
        <f t="shared" si="1"/>
        <v>7.288E-2</v>
      </c>
      <c r="AF17" s="507">
        <f t="shared" si="1"/>
        <v>7.288E-2</v>
      </c>
      <c r="AG17" s="507">
        <f t="shared" si="1"/>
        <v>7.288E-2</v>
      </c>
      <c r="AH17" s="507">
        <f t="shared" si="1"/>
        <v>7.288E-2</v>
      </c>
      <c r="AI17" s="507">
        <f t="shared" si="1"/>
        <v>7.288E-2</v>
      </c>
      <c r="AJ17" s="507">
        <f t="shared" si="1"/>
        <v>7.288E-2</v>
      </c>
      <c r="AK17" s="507">
        <f t="shared" si="1"/>
        <v>7.288E-2</v>
      </c>
      <c r="AL17" s="507">
        <f t="shared" si="1"/>
        <v>7.288E-2</v>
      </c>
      <c r="AM17" s="507">
        <f t="shared" si="1"/>
        <v>7.288E-2</v>
      </c>
      <c r="AN17" s="507">
        <f t="shared" si="1"/>
        <v>7.288E-2</v>
      </c>
      <c r="AO17" s="507">
        <f t="shared" si="1"/>
        <v>7.288E-2</v>
      </c>
      <c r="AP17" s="507">
        <f t="shared" si="1"/>
        <v>7.288E-2</v>
      </c>
      <c r="AQ17" s="507">
        <f t="shared" si="1"/>
        <v>7.288E-2</v>
      </c>
      <c r="AR17" s="507">
        <f t="shared" si="1"/>
        <v>7.288E-2</v>
      </c>
      <c r="AS17" s="507">
        <f t="shared" si="1"/>
        <v>7.288E-2</v>
      </c>
      <c r="AT17" s="507">
        <f t="shared" si="1"/>
        <v>7.288E-2</v>
      </c>
      <c r="AU17" s="507">
        <f t="shared" si="1"/>
        <v>7.288E-2</v>
      </c>
      <c r="AV17" s="507">
        <f t="shared" si="1"/>
        <v>7.0199999999999999E-2</v>
      </c>
      <c r="AW17" s="507">
        <f t="shared" si="1"/>
        <v>7.0199999999999999E-2</v>
      </c>
      <c r="AX17" s="507">
        <f t="shared" si="1"/>
        <v>7.0199999999999999E-2</v>
      </c>
      <c r="AY17" s="507">
        <f t="shared" si="1"/>
        <v>7.0199999999999999E-2</v>
      </c>
      <c r="AZ17" s="507">
        <f t="shared" si="1"/>
        <v>7.0199999999999999E-2</v>
      </c>
      <c r="BA17" s="507">
        <f t="shared" si="1"/>
        <v>7.0199999999999999E-2</v>
      </c>
      <c r="BB17" s="507">
        <f t="shared" si="1"/>
        <v>7.0199999999999999E-2</v>
      </c>
      <c r="BC17" s="507">
        <f t="shared" si="1"/>
        <v>7.0199999999999999E-2</v>
      </c>
      <c r="BD17" s="507">
        <f t="shared" si="1"/>
        <v>7.0199999999999999E-2</v>
      </c>
      <c r="BE17" s="507">
        <f t="shared" si="1"/>
        <v>7.0199999999999999E-2</v>
      </c>
      <c r="BF17" s="507">
        <f t="shared" si="1"/>
        <v>7.0199999999999999E-2</v>
      </c>
      <c r="BG17" s="507">
        <f t="shared" si="1"/>
        <v>8.5199999999999998E-2</v>
      </c>
      <c r="BH17" s="507">
        <f t="shared" si="1"/>
        <v>8.5199999999999998E-2</v>
      </c>
      <c r="BI17" s="507">
        <f t="shared" si="1"/>
        <v>8.5199999999999998E-2</v>
      </c>
      <c r="BJ17" s="507">
        <f t="shared" si="1"/>
        <v>8.5199999999999998E-2</v>
      </c>
      <c r="BK17" s="507">
        <f t="shared" si="1"/>
        <v>7.0199999999999999E-2</v>
      </c>
      <c r="BL17" s="507">
        <f t="shared" si="1"/>
        <v>7.0199999999999999E-2</v>
      </c>
      <c r="BM17" s="507">
        <f t="shared" si="1"/>
        <v>7.0199999999999999E-2</v>
      </c>
      <c r="BN17" s="507">
        <f t="shared" si="1"/>
        <v>7.0199999999999999E-2</v>
      </c>
      <c r="BO17" s="507">
        <f t="shared" si="1"/>
        <v>7.0199999999999999E-2</v>
      </c>
      <c r="BP17" s="507">
        <f t="shared" si="1"/>
        <v>7.0199999999999999E-2</v>
      </c>
      <c r="BQ17" s="507">
        <f t="shared" si="1"/>
        <v>7.0199999999999999E-2</v>
      </c>
      <c r="BR17" s="507">
        <f t="shared" si="1"/>
        <v>7.0199999999999999E-2</v>
      </c>
      <c r="BS17" s="507">
        <f t="shared" si="1"/>
        <v>8.5199999999999998E-2</v>
      </c>
      <c r="BT17" s="507">
        <f t="shared" si="1"/>
        <v>8.5199999999999998E-2</v>
      </c>
      <c r="BU17" s="507">
        <f t="shared" si="1"/>
        <v>8.5199999999999998E-2</v>
      </c>
      <c r="BV17" s="507">
        <f t="shared" si="1"/>
        <v>8.5199999999999998E-2</v>
      </c>
      <c r="BW17" s="507">
        <f t="shared" si="1"/>
        <v>7.0199999999999999E-2</v>
      </c>
      <c r="BX17" s="507">
        <f t="shared" si="1"/>
        <v>7.0199999999999999E-2</v>
      </c>
      <c r="BY17" s="507">
        <f t="shared" si="1"/>
        <v>7.0199999999999999E-2</v>
      </c>
      <c r="BZ17" s="507">
        <f t="shared" si="1"/>
        <v>7.0199999999999999E-2</v>
      </c>
      <c r="CA17" s="507">
        <f t="shared" si="2"/>
        <v>7.0199999999999999E-2</v>
      </c>
      <c r="CB17" s="507">
        <f t="shared" si="2"/>
        <v>7.0199999999999999E-2</v>
      </c>
      <c r="CC17" s="507">
        <f t="shared" si="2"/>
        <v>7.0199999999999999E-2</v>
      </c>
      <c r="CD17" s="507">
        <f t="shared" si="2"/>
        <v>7.0199999999999999E-2</v>
      </c>
      <c r="CE17" s="507">
        <f t="shared" si="2"/>
        <v>8.5199999999999998E-2</v>
      </c>
      <c r="CF17" s="507">
        <f t="shared" si="2"/>
        <v>8.5199999999999998E-2</v>
      </c>
      <c r="CG17" s="507">
        <f t="shared" si="2"/>
        <v>8.5199999999999998E-2</v>
      </c>
      <c r="CH17" s="507">
        <f t="shared" si="2"/>
        <v>8.5199999999999998E-2</v>
      </c>
      <c r="CI17" s="507">
        <f>SUM(+CI9,CI13)</f>
        <v>7.0199999999999999E-2</v>
      </c>
      <c r="CJ17" s="507">
        <f t="shared" si="3"/>
        <v>8.7709999999999982E-2</v>
      </c>
      <c r="CK17" s="507">
        <f t="shared" si="3"/>
        <v>8.7709999999999982E-2</v>
      </c>
      <c r="CL17" s="507">
        <f t="shared" si="3"/>
        <v>8.7709999999999982E-2</v>
      </c>
      <c r="CM17" s="507">
        <f t="shared" si="3"/>
        <v>8.7709999999999982E-2</v>
      </c>
      <c r="CN17" s="507">
        <f t="shared" si="3"/>
        <v>8.7709999999999982E-2</v>
      </c>
      <c r="CO17" s="507">
        <f t="shared" si="3"/>
        <v>8.7709999999999982E-2</v>
      </c>
      <c r="CP17" s="507">
        <f t="shared" si="3"/>
        <v>8.7709999999999982E-2</v>
      </c>
      <c r="CQ17" s="507">
        <f t="shared" si="3"/>
        <v>8.7709999999999982E-2</v>
      </c>
      <c r="CR17" s="507">
        <f t="shared" si="3"/>
        <v>9.916999999999998E-2</v>
      </c>
      <c r="CS17" s="507">
        <f t="shared" si="3"/>
        <v>9.916999999999998E-2</v>
      </c>
      <c r="CT17" s="507">
        <f t="shared" si="3"/>
        <v>9.916999999999998E-2</v>
      </c>
      <c r="CU17" s="507">
        <f t="shared" si="3"/>
        <v>9.916999999999998E-2</v>
      </c>
      <c r="CV17" s="507">
        <f t="shared" si="3"/>
        <v>9.916999999999998E-2</v>
      </c>
      <c r="CW17" s="507">
        <f t="shared" si="3"/>
        <v>9.916999999999998E-2</v>
      </c>
      <c r="CX17" s="507">
        <f t="shared" si="3"/>
        <v>9.916999999999998E-2</v>
      </c>
      <c r="CY17" s="507">
        <f t="shared" si="3"/>
        <v>9.916999999999998E-2</v>
      </c>
      <c r="CZ17" s="507">
        <f t="shared" si="3"/>
        <v>9.916999999999998E-2</v>
      </c>
      <c r="DA17" s="507">
        <f t="shared" si="3"/>
        <v>9.916999999999998E-2</v>
      </c>
      <c r="DB17" s="507">
        <f t="shared" si="3"/>
        <v>9.916999999999998E-2</v>
      </c>
      <c r="DC17" s="507">
        <f t="shared" si="3"/>
        <v>9.916999999999998E-2</v>
      </c>
      <c r="DD17" s="507">
        <f t="shared" si="3"/>
        <v>9.916999999999998E-2</v>
      </c>
      <c r="DE17" s="507">
        <f t="shared" si="3"/>
        <v>9.916999999999998E-2</v>
      </c>
      <c r="DF17" s="507">
        <f t="shared" si="3"/>
        <v>9.916999999999998E-2</v>
      </c>
      <c r="DG17" s="507">
        <f t="shared" si="3"/>
        <v>9.916999999999998E-2</v>
      </c>
      <c r="DH17" s="507">
        <f t="shared" si="3"/>
        <v>9.916999999999998E-2</v>
      </c>
      <c r="DI17" s="507">
        <f t="shared" si="3"/>
        <v>9.916999999999998E-2</v>
      </c>
      <c r="DJ17" s="507">
        <f t="shared" si="3"/>
        <v>9.916999999999998E-2</v>
      </c>
      <c r="DK17" s="507">
        <f t="shared" si="3"/>
        <v>9.916999999999998E-2</v>
      </c>
      <c r="DL17" s="946">
        <f t="shared" si="3"/>
        <v>9.916999999999998E-2</v>
      </c>
      <c r="DM17" s="946">
        <f t="shared" si="3"/>
        <v>9.916999999999998E-2</v>
      </c>
      <c r="DN17" s="946">
        <f t="shared" si="3"/>
        <v>9.916999999999998E-2</v>
      </c>
      <c r="DO17" s="946">
        <f t="shared" si="3"/>
        <v>9.916999999999998E-2</v>
      </c>
      <c r="DP17" s="946">
        <f t="shared" si="3"/>
        <v>9.916999999999998E-2</v>
      </c>
      <c r="DQ17" s="946">
        <f t="shared" si="3"/>
        <v>9.916999999999998E-2</v>
      </c>
      <c r="DR17" s="931">
        <f t="shared" si="3"/>
        <v>9.916999999999998E-2</v>
      </c>
      <c r="DS17" s="931">
        <f t="shared" si="3"/>
        <v>9.916999999999998E-2</v>
      </c>
      <c r="DT17" s="931">
        <f t="shared" si="3"/>
        <v>9.916999999999998E-2</v>
      </c>
      <c r="DU17" s="931">
        <f t="shared" si="3"/>
        <v>9.916999999999998E-2</v>
      </c>
      <c r="DV17" s="931">
        <f t="shared" si="3"/>
        <v>9.916999999999998E-2</v>
      </c>
      <c r="DW17" s="931">
        <f t="shared" si="3"/>
        <v>9.916999999999998E-2</v>
      </c>
      <c r="DX17" s="931">
        <f t="shared" si="3"/>
        <v>9.916999999999998E-2</v>
      </c>
      <c r="DY17" s="947">
        <f t="shared" si="4"/>
        <v>0.10198</v>
      </c>
      <c r="DZ17" s="931">
        <f t="shared" si="4"/>
        <v>0.10198</v>
      </c>
      <c r="EA17" s="931">
        <f t="shared" si="4"/>
        <v>0.10198</v>
      </c>
      <c r="EB17" s="931">
        <f t="shared" si="4"/>
        <v>0.11005999999999999</v>
      </c>
      <c r="EC17" s="946">
        <f t="shared" si="4"/>
        <v>0.11005999999999999</v>
      </c>
      <c r="ED17" s="931">
        <f t="shared" si="4"/>
        <v>0.11005999999999999</v>
      </c>
      <c r="EE17" s="931">
        <f t="shared" si="4"/>
        <v>0.11005999999999999</v>
      </c>
      <c r="EF17" s="931">
        <f t="shared" si="4"/>
        <v>0.11005999999999999</v>
      </c>
      <c r="EG17" s="931">
        <f t="shared" si="4"/>
        <v>0.11005999999999999</v>
      </c>
      <c r="EH17" s="931">
        <f t="shared" si="4"/>
        <v>0.11005999999999999</v>
      </c>
      <c r="EI17" s="931">
        <f t="shared" si="4"/>
        <v>0.11005999999999999</v>
      </c>
      <c r="EJ17" s="931">
        <f t="shared" si="4"/>
        <v>0.11005999999999999</v>
      </c>
      <c r="EK17" s="931">
        <f t="shared" si="4"/>
        <v>0.11005999999999999</v>
      </c>
      <c r="EL17" s="946">
        <f t="shared" si="4"/>
        <v>0.11005999999999999</v>
      </c>
      <c r="EM17" s="946">
        <f t="shared" si="4"/>
        <v>0.11005999999999999</v>
      </c>
      <c r="EN17" s="946">
        <f t="shared" si="4"/>
        <v>0.11343</v>
      </c>
      <c r="EO17" s="946">
        <f t="shared" si="4"/>
        <v>0.11343</v>
      </c>
      <c r="EP17" s="931">
        <f t="shared" si="4"/>
        <v>0.11343</v>
      </c>
      <c r="EQ17" s="931">
        <f t="shared" si="4"/>
        <v>0.11343</v>
      </c>
      <c r="ER17" s="931">
        <f t="shared" si="4"/>
        <v>0.11343</v>
      </c>
      <c r="ES17" s="931">
        <f t="shared" si="4"/>
        <v>0.11343</v>
      </c>
      <c r="ET17" s="931">
        <f t="shared" si="4"/>
        <v>0.11343</v>
      </c>
      <c r="EU17" s="931">
        <f t="shared" si="4"/>
        <v>0.11343</v>
      </c>
      <c r="EV17" s="931">
        <f t="shared" si="4"/>
        <v>0.11343</v>
      </c>
      <c r="EW17" s="931">
        <f t="shared" si="4"/>
        <v>0.11343</v>
      </c>
      <c r="EX17" s="946">
        <f t="shared" si="4"/>
        <v>0.11343</v>
      </c>
      <c r="EY17" s="946">
        <f t="shared" si="4"/>
        <v>0.11343</v>
      </c>
      <c r="EZ17" s="946">
        <f t="shared" si="4"/>
        <v>0.12086</v>
      </c>
      <c r="FA17" s="946">
        <f t="shared" si="4"/>
        <v>0.12086</v>
      </c>
      <c r="FB17" s="931">
        <f t="shared" si="4"/>
        <v>0.12086</v>
      </c>
      <c r="FC17" s="931">
        <f t="shared" si="4"/>
        <v>0.12086</v>
      </c>
      <c r="FD17" s="931">
        <f t="shared" si="4"/>
        <v>0.12086</v>
      </c>
      <c r="FE17" s="931">
        <f t="shared" si="4"/>
        <v>0.12086</v>
      </c>
      <c r="FF17" s="931">
        <f t="shared" si="4"/>
        <v>0.12086</v>
      </c>
      <c r="FG17" s="931">
        <f t="shared" si="4"/>
        <v>0.12086</v>
      </c>
      <c r="FH17" s="931">
        <f t="shared" si="4"/>
        <v>0.12086</v>
      </c>
      <c r="FI17" s="931">
        <f t="shared" si="4"/>
        <v>0.12086</v>
      </c>
      <c r="FJ17" s="946">
        <f t="shared" si="4"/>
        <v>0.12086</v>
      </c>
      <c r="FK17" s="946">
        <f t="shared" si="4"/>
        <v>0.12086</v>
      </c>
      <c r="FL17" s="946">
        <f t="shared" si="4"/>
        <v>0.13001000000000001</v>
      </c>
      <c r="FM17" s="946">
        <f t="shared" si="4"/>
        <v>0.13001000000000001</v>
      </c>
      <c r="FN17" s="946">
        <f t="shared" si="4"/>
        <v>0.13001000000000001</v>
      </c>
      <c r="FO17" s="931">
        <f t="shared" si="4"/>
        <v>0.13001000000000001</v>
      </c>
      <c r="FP17" s="931">
        <f t="shared" si="4"/>
        <v>0.13001000000000001</v>
      </c>
      <c r="FQ17" s="931">
        <f t="shared" si="4"/>
        <v>0.13001000000000001</v>
      </c>
      <c r="FR17" s="931">
        <f t="shared" si="4"/>
        <v>0.13001000000000001</v>
      </c>
      <c r="FS17" s="931">
        <f t="shared" si="4"/>
        <v>0.13001000000000001</v>
      </c>
      <c r="FT17" s="931">
        <f t="shared" si="4"/>
        <v>0.13001000000000001</v>
      </c>
      <c r="FU17" s="931">
        <f t="shared" si="4"/>
        <v>0.13001000000000001</v>
      </c>
      <c r="FV17" s="931">
        <f t="shared" si="4"/>
        <v>0.13001000000000001</v>
      </c>
      <c r="FW17" s="946">
        <f t="shared" si="4"/>
        <v>0.13001000000000001</v>
      </c>
      <c r="FX17" s="797" t="s">
        <v>272</v>
      </c>
    </row>
    <row r="18" spans="1:184" x14ac:dyDescent="0.2">
      <c r="B18" s="718" t="s">
        <v>323</v>
      </c>
      <c r="C18" s="507">
        <f t="shared" si="5"/>
        <v>7.288E-2</v>
      </c>
      <c r="D18" s="507">
        <f t="shared" si="5"/>
        <v>7.288E-2</v>
      </c>
      <c r="E18" s="507">
        <f t="shared" si="5"/>
        <v>7.288E-2</v>
      </c>
      <c r="F18" s="507">
        <f t="shared" si="5"/>
        <v>7.288E-2</v>
      </c>
      <c r="G18" s="507">
        <f t="shared" si="5"/>
        <v>7.288E-2</v>
      </c>
      <c r="H18" s="507">
        <f t="shared" si="5"/>
        <v>7.288E-2</v>
      </c>
      <c r="I18" s="507">
        <f t="shared" si="5"/>
        <v>7.288E-2</v>
      </c>
      <c r="J18" s="507">
        <f t="shared" si="5"/>
        <v>7.288E-2</v>
      </c>
      <c r="K18" s="507">
        <f t="shared" si="5"/>
        <v>7.288E-2</v>
      </c>
      <c r="L18" s="507">
        <f t="shared" si="5"/>
        <v>7.288E-2</v>
      </c>
      <c r="M18" s="507">
        <f t="shared" si="5"/>
        <v>7.288E-2</v>
      </c>
      <c r="N18" s="507">
        <f t="shared" si="5"/>
        <v>7.288E-2</v>
      </c>
      <c r="O18" s="507">
        <f t="shared" si="1"/>
        <v>7.288E-2</v>
      </c>
      <c r="P18" s="507">
        <f t="shared" si="1"/>
        <v>7.288E-2</v>
      </c>
      <c r="Q18" s="507">
        <f t="shared" si="1"/>
        <v>7.288E-2</v>
      </c>
      <c r="R18" s="507">
        <f t="shared" si="1"/>
        <v>7.288E-2</v>
      </c>
      <c r="S18" s="507">
        <f t="shared" si="1"/>
        <v>7.288E-2</v>
      </c>
      <c r="T18" s="507">
        <f t="shared" si="1"/>
        <v>7.288E-2</v>
      </c>
      <c r="U18" s="507">
        <f t="shared" si="1"/>
        <v>7.288E-2</v>
      </c>
      <c r="V18" s="507">
        <f t="shared" si="1"/>
        <v>7.288E-2</v>
      </c>
      <c r="W18" s="507">
        <f t="shared" si="1"/>
        <v>7.288E-2</v>
      </c>
      <c r="X18" s="507">
        <f t="shared" si="1"/>
        <v>7.288E-2</v>
      </c>
      <c r="Y18" s="507">
        <f t="shared" si="1"/>
        <v>7.288E-2</v>
      </c>
      <c r="Z18" s="507">
        <f t="shared" si="1"/>
        <v>7.288E-2</v>
      </c>
      <c r="AA18" s="507">
        <f t="shared" si="1"/>
        <v>7.288E-2</v>
      </c>
      <c r="AB18" s="507">
        <f t="shared" si="1"/>
        <v>7.288E-2</v>
      </c>
      <c r="AC18" s="507">
        <f t="shared" si="1"/>
        <v>7.288E-2</v>
      </c>
      <c r="AD18" s="507">
        <f t="shared" si="1"/>
        <v>7.288E-2</v>
      </c>
      <c r="AE18" s="507">
        <f t="shared" si="1"/>
        <v>7.288E-2</v>
      </c>
      <c r="AF18" s="507">
        <f t="shared" si="1"/>
        <v>7.288E-2</v>
      </c>
      <c r="AG18" s="507">
        <f t="shared" si="1"/>
        <v>7.288E-2</v>
      </c>
      <c r="AH18" s="507">
        <f t="shared" si="1"/>
        <v>7.288E-2</v>
      </c>
      <c r="AI18" s="507">
        <f t="shared" si="1"/>
        <v>7.288E-2</v>
      </c>
      <c r="AJ18" s="507">
        <f t="shared" si="1"/>
        <v>7.288E-2</v>
      </c>
      <c r="AK18" s="507">
        <f t="shared" si="1"/>
        <v>7.288E-2</v>
      </c>
      <c r="AL18" s="507">
        <f t="shared" si="1"/>
        <v>7.288E-2</v>
      </c>
      <c r="AM18" s="507">
        <f t="shared" si="1"/>
        <v>7.288E-2</v>
      </c>
      <c r="AN18" s="507">
        <f t="shared" si="1"/>
        <v>7.288E-2</v>
      </c>
      <c r="AO18" s="507">
        <f t="shared" si="1"/>
        <v>7.288E-2</v>
      </c>
      <c r="AP18" s="507">
        <f t="shared" si="1"/>
        <v>7.288E-2</v>
      </c>
      <c r="AQ18" s="507">
        <f t="shared" si="1"/>
        <v>7.288E-2</v>
      </c>
      <c r="AR18" s="507">
        <f t="shared" si="1"/>
        <v>7.288E-2</v>
      </c>
      <c r="AS18" s="507">
        <f t="shared" si="1"/>
        <v>7.288E-2</v>
      </c>
      <c r="AT18" s="507">
        <f t="shared" si="1"/>
        <v>7.288E-2</v>
      </c>
      <c r="AU18" s="507">
        <f t="shared" si="1"/>
        <v>7.288E-2</v>
      </c>
      <c r="AV18" s="507">
        <f t="shared" si="1"/>
        <v>7.0199999999999999E-2</v>
      </c>
      <c r="AW18" s="507">
        <f t="shared" si="1"/>
        <v>7.0199999999999999E-2</v>
      </c>
      <c r="AX18" s="507">
        <f t="shared" si="1"/>
        <v>7.0199999999999999E-2</v>
      </c>
      <c r="AY18" s="507">
        <f t="shared" si="1"/>
        <v>7.0199999999999999E-2</v>
      </c>
      <c r="AZ18" s="507">
        <f t="shared" si="1"/>
        <v>7.0199999999999999E-2</v>
      </c>
      <c r="BA18" s="507">
        <f t="shared" si="1"/>
        <v>7.0199999999999999E-2</v>
      </c>
      <c r="BB18" s="507">
        <f t="shared" si="1"/>
        <v>7.0199999999999999E-2</v>
      </c>
      <c r="BC18" s="507">
        <f t="shared" si="1"/>
        <v>7.0199999999999999E-2</v>
      </c>
      <c r="BD18" s="507">
        <f t="shared" si="1"/>
        <v>7.0199999999999999E-2</v>
      </c>
      <c r="BE18" s="507">
        <f t="shared" si="1"/>
        <v>7.0199999999999999E-2</v>
      </c>
      <c r="BF18" s="507">
        <f t="shared" si="1"/>
        <v>7.0199999999999999E-2</v>
      </c>
      <c r="BG18" s="507">
        <f t="shared" si="1"/>
        <v>0.12</v>
      </c>
      <c r="BH18" s="507">
        <f t="shared" si="1"/>
        <v>0.12</v>
      </c>
      <c r="BI18" s="507">
        <f t="shared" si="1"/>
        <v>0.12</v>
      </c>
      <c r="BJ18" s="507">
        <f t="shared" si="1"/>
        <v>0.12</v>
      </c>
      <c r="BK18" s="507">
        <f t="shared" si="1"/>
        <v>7.0199999999999999E-2</v>
      </c>
      <c r="BL18" s="507">
        <f t="shared" si="1"/>
        <v>7.0199999999999999E-2</v>
      </c>
      <c r="BM18" s="507">
        <f t="shared" si="1"/>
        <v>7.0199999999999999E-2</v>
      </c>
      <c r="BN18" s="507">
        <f t="shared" si="1"/>
        <v>7.0199999999999999E-2</v>
      </c>
      <c r="BO18" s="507">
        <f t="shared" si="1"/>
        <v>7.0199999999999999E-2</v>
      </c>
      <c r="BP18" s="507">
        <f t="shared" si="1"/>
        <v>7.0199999999999999E-2</v>
      </c>
      <c r="BQ18" s="507">
        <f t="shared" si="1"/>
        <v>7.0199999999999999E-2</v>
      </c>
      <c r="BR18" s="507">
        <f t="shared" si="1"/>
        <v>7.0199999999999999E-2</v>
      </c>
      <c r="BS18" s="507">
        <f t="shared" si="1"/>
        <v>0.12</v>
      </c>
      <c r="BT18" s="507">
        <f t="shared" si="1"/>
        <v>0.12</v>
      </c>
      <c r="BU18" s="507">
        <f t="shared" si="1"/>
        <v>0.12</v>
      </c>
      <c r="BV18" s="507">
        <f t="shared" si="1"/>
        <v>0.12</v>
      </c>
      <c r="BW18" s="507">
        <f t="shared" si="1"/>
        <v>7.0199999999999999E-2</v>
      </c>
      <c r="BX18" s="507">
        <f t="shared" si="1"/>
        <v>7.0199999999999999E-2</v>
      </c>
      <c r="BY18" s="507">
        <f t="shared" si="1"/>
        <v>7.0199999999999999E-2</v>
      </c>
      <c r="BZ18" s="507">
        <f t="shared" si="1"/>
        <v>7.0199999999999999E-2</v>
      </c>
      <c r="CA18" s="507">
        <f t="shared" si="2"/>
        <v>7.0199999999999999E-2</v>
      </c>
      <c r="CB18" s="507">
        <f t="shared" si="2"/>
        <v>7.0199999999999999E-2</v>
      </c>
      <c r="CC18" s="507">
        <f t="shared" si="2"/>
        <v>7.0199999999999999E-2</v>
      </c>
      <c r="CD18" s="507">
        <f t="shared" si="2"/>
        <v>7.0199999999999999E-2</v>
      </c>
      <c r="CE18" s="507">
        <f t="shared" si="2"/>
        <v>0.12</v>
      </c>
      <c r="CF18" s="507">
        <f t="shared" si="2"/>
        <v>0.12</v>
      </c>
      <c r="CG18" s="507">
        <f t="shared" si="2"/>
        <v>0.12</v>
      </c>
      <c r="CH18" s="507">
        <f t="shared" si="2"/>
        <v>0.12</v>
      </c>
      <c r="CI18" s="507">
        <f>SUM(+CI10,CI14)</f>
        <v>7.0199999999999999E-2</v>
      </c>
      <c r="CJ18" s="507">
        <f t="shared" si="3"/>
        <v>8.7709999999999982E-2</v>
      </c>
      <c r="CK18" s="507">
        <f t="shared" si="3"/>
        <v>8.7709999999999982E-2</v>
      </c>
      <c r="CL18" s="507">
        <f t="shared" si="3"/>
        <v>8.7709999999999982E-2</v>
      </c>
      <c r="CM18" s="507">
        <f t="shared" si="3"/>
        <v>8.7709999999999982E-2</v>
      </c>
      <c r="CN18" s="507">
        <f t="shared" si="3"/>
        <v>8.7709999999999982E-2</v>
      </c>
      <c r="CO18" s="507">
        <f t="shared" si="3"/>
        <v>8.7709999999999982E-2</v>
      </c>
      <c r="CP18" s="507">
        <f t="shared" si="3"/>
        <v>8.7709999999999982E-2</v>
      </c>
      <c r="CQ18" s="507">
        <f t="shared" si="3"/>
        <v>0.12450999999999998</v>
      </c>
      <c r="CR18" s="507">
        <f t="shared" si="3"/>
        <v>0.14087</v>
      </c>
      <c r="CS18" s="507">
        <f t="shared" si="3"/>
        <v>0.14087</v>
      </c>
      <c r="CT18" s="507">
        <f t="shared" si="3"/>
        <v>0.14087</v>
      </c>
      <c r="CU18" s="507">
        <f t="shared" si="3"/>
        <v>9.916999999999998E-2</v>
      </c>
      <c r="CV18" s="507">
        <f t="shared" si="3"/>
        <v>9.916999999999998E-2</v>
      </c>
      <c r="CW18" s="507">
        <f t="shared" si="3"/>
        <v>9.916999999999998E-2</v>
      </c>
      <c r="CX18" s="507">
        <f t="shared" si="3"/>
        <v>9.916999999999998E-2</v>
      </c>
      <c r="CY18" s="507">
        <f t="shared" si="3"/>
        <v>9.916999999999998E-2</v>
      </c>
      <c r="CZ18" s="507">
        <f t="shared" si="3"/>
        <v>9.916999999999998E-2</v>
      </c>
      <c r="DA18" s="507">
        <f t="shared" si="3"/>
        <v>9.916999999999998E-2</v>
      </c>
      <c r="DB18" s="507">
        <f t="shared" si="3"/>
        <v>9.916999999999998E-2</v>
      </c>
      <c r="DC18" s="507">
        <f t="shared" si="3"/>
        <v>0.14087</v>
      </c>
      <c r="DD18" s="507">
        <f t="shared" si="3"/>
        <v>0.14087</v>
      </c>
      <c r="DE18" s="507">
        <f t="shared" si="3"/>
        <v>0.14087</v>
      </c>
      <c r="DF18" s="507">
        <f t="shared" si="3"/>
        <v>0.14087</v>
      </c>
      <c r="DG18" s="507">
        <f t="shared" si="3"/>
        <v>9.916999999999998E-2</v>
      </c>
      <c r="DH18" s="507">
        <f t="shared" si="3"/>
        <v>9.916999999999998E-2</v>
      </c>
      <c r="DI18" s="507">
        <f t="shared" si="3"/>
        <v>9.916999999999998E-2</v>
      </c>
      <c r="DJ18" s="507">
        <f t="shared" si="3"/>
        <v>9.916999999999998E-2</v>
      </c>
      <c r="DK18" s="507">
        <f t="shared" si="3"/>
        <v>9.916999999999998E-2</v>
      </c>
      <c r="DL18" s="946">
        <f t="shared" si="3"/>
        <v>9.916999999999998E-2</v>
      </c>
      <c r="DM18" s="946">
        <f t="shared" si="3"/>
        <v>9.916999999999998E-2</v>
      </c>
      <c r="DN18" s="946">
        <f t="shared" si="3"/>
        <v>9.916999999999998E-2</v>
      </c>
      <c r="DO18" s="946">
        <f t="shared" si="3"/>
        <v>0.14087</v>
      </c>
      <c r="DP18" s="946">
        <f t="shared" si="3"/>
        <v>0.14087</v>
      </c>
      <c r="DQ18" s="946">
        <f t="shared" si="3"/>
        <v>0.14087</v>
      </c>
      <c r="DR18" s="931">
        <f t="shared" si="3"/>
        <v>0.14087</v>
      </c>
      <c r="DS18" s="931">
        <f t="shared" si="3"/>
        <v>9.916999999999998E-2</v>
      </c>
      <c r="DT18" s="931">
        <f t="shared" si="3"/>
        <v>9.916999999999998E-2</v>
      </c>
      <c r="DU18" s="931">
        <f t="shared" si="3"/>
        <v>9.916999999999998E-2</v>
      </c>
      <c r="DV18" s="931">
        <f t="shared" si="3"/>
        <v>9.916999999999998E-2</v>
      </c>
      <c r="DW18" s="931">
        <f t="shared" si="3"/>
        <v>9.916999999999998E-2</v>
      </c>
      <c r="DX18" s="931">
        <f t="shared" si="3"/>
        <v>9.916999999999998E-2</v>
      </c>
      <c r="DY18" s="947">
        <f t="shared" si="4"/>
        <v>0.10198</v>
      </c>
      <c r="DZ18" s="931">
        <f t="shared" si="4"/>
        <v>0.10198</v>
      </c>
      <c r="EA18" s="931">
        <f t="shared" si="4"/>
        <v>0.15093999999999999</v>
      </c>
      <c r="EB18" s="931">
        <f t="shared" si="4"/>
        <v>0.16583000000000001</v>
      </c>
      <c r="EC18" s="946">
        <f t="shared" si="4"/>
        <v>0.16583000000000001</v>
      </c>
      <c r="ED18" s="931">
        <f t="shared" si="4"/>
        <v>0.16583000000000001</v>
      </c>
      <c r="EE18" s="931">
        <f t="shared" si="4"/>
        <v>0.11005999999999999</v>
      </c>
      <c r="EF18" s="931">
        <f t="shared" si="4"/>
        <v>0.11005999999999999</v>
      </c>
      <c r="EG18" s="931">
        <f t="shared" si="4"/>
        <v>0.11005999999999999</v>
      </c>
      <c r="EH18" s="931">
        <f t="shared" si="4"/>
        <v>0.11005999999999999</v>
      </c>
      <c r="EI18" s="931">
        <f t="shared" si="4"/>
        <v>0.11005999999999999</v>
      </c>
      <c r="EJ18" s="931">
        <f t="shared" si="4"/>
        <v>0.11005999999999999</v>
      </c>
      <c r="EK18" s="931">
        <f t="shared" si="4"/>
        <v>0.11005999999999999</v>
      </c>
      <c r="EL18" s="946">
        <f t="shared" si="4"/>
        <v>0.11005999999999999</v>
      </c>
      <c r="EM18" s="946">
        <f t="shared" si="4"/>
        <v>0.16583000000000001</v>
      </c>
      <c r="EN18" s="946">
        <f t="shared" si="4"/>
        <v>0.18128</v>
      </c>
      <c r="EO18" s="946">
        <f t="shared" si="4"/>
        <v>0.18128</v>
      </c>
      <c r="EP18" s="931">
        <f t="shared" si="4"/>
        <v>0.18128</v>
      </c>
      <c r="EQ18" s="931">
        <f t="shared" si="4"/>
        <v>0.11343</v>
      </c>
      <c r="ER18" s="931">
        <f t="shared" si="4"/>
        <v>0.11343</v>
      </c>
      <c r="ES18" s="931">
        <f t="shared" si="4"/>
        <v>0.11343</v>
      </c>
      <c r="ET18" s="931">
        <f t="shared" si="4"/>
        <v>0.11343</v>
      </c>
      <c r="EU18" s="931">
        <f t="shared" si="4"/>
        <v>0.11343</v>
      </c>
      <c r="EV18" s="931">
        <f t="shared" si="4"/>
        <v>0.11343</v>
      </c>
      <c r="EW18" s="931">
        <f t="shared" si="4"/>
        <v>0.11343</v>
      </c>
      <c r="EX18" s="946">
        <f t="shared" si="4"/>
        <v>0.11343</v>
      </c>
      <c r="EY18" s="946">
        <f t="shared" si="4"/>
        <v>0.18128</v>
      </c>
      <c r="EZ18" s="946">
        <f t="shared" si="4"/>
        <v>0.19696</v>
      </c>
      <c r="FA18" s="946">
        <f t="shared" si="4"/>
        <v>0.19696</v>
      </c>
      <c r="FB18" s="931">
        <f t="shared" si="4"/>
        <v>0.19696</v>
      </c>
      <c r="FC18" s="931">
        <f t="shared" si="4"/>
        <v>0.12086</v>
      </c>
      <c r="FD18" s="931">
        <f t="shared" si="4"/>
        <v>0.12086</v>
      </c>
      <c r="FE18" s="931">
        <f t="shared" si="4"/>
        <v>0.12086</v>
      </c>
      <c r="FF18" s="931">
        <f t="shared" si="4"/>
        <v>0.12086</v>
      </c>
      <c r="FG18" s="931">
        <f t="shared" si="4"/>
        <v>0.12086</v>
      </c>
      <c r="FH18" s="931">
        <f t="shared" si="4"/>
        <v>0.12086</v>
      </c>
      <c r="FI18" s="931">
        <f t="shared" si="4"/>
        <v>0.12086</v>
      </c>
      <c r="FJ18" s="946">
        <f t="shared" si="4"/>
        <v>0.12086</v>
      </c>
      <c r="FK18" s="946">
        <f t="shared" si="4"/>
        <v>0.19696</v>
      </c>
      <c r="FL18" s="946">
        <f t="shared" si="4"/>
        <v>0.21701999999999999</v>
      </c>
      <c r="FM18" s="946">
        <f t="shared" si="4"/>
        <v>0.21701999999999999</v>
      </c>
      <c r="FN18" s="946">
        <f t="shared" si="4"/>
        <v>0.21701999999999999</v>
      </c>
      <c r="FO18" s="931">
        <f t="shared" si="4"/>
        <v>0.13001000000000001</v>
      </c>
      <c r="FP18" s="931">
        <f t="shared" si="4"/>
        <v>0.13001000000000001</v>
      </c>
      <c r="FQ18" s="931">
        <f t="shared" si="4"/>
        <v>0.13001000000000001</v>
      </c>
      <c r="FR18" s="931">
        <f t="shared" si="4"/>
        <v>0.13001000000000001</v>
      </c>
      <c r="FS18" s="931">
        <f t="shared" si="4"/>
        <v>0.13001000000000001</v>
      </c>
      <c r="FT18" s="931">
        <f t="shared" si="4"/>
        <v>0.13001000000000001</v>
      </c>
      <c r="FU18" s="931">
        <f t="shared" si="4"/>
        <v>0.13001000000000001</v>
      </c>
      <c r="FV18" s="931">
        <f t="shared" si="4"/>
        <v>0.13001000000000001</v>
      </c>
      <c r="FW18" s="946">
        <f t="shared" si="4"/>
        <v>0.21701999999999999</v>
      </c>
      <c r="FX18" s="797" t="s">
        <v>272</v>
      </c>
    </row>
    <row r="19" spans="1:184" ht="24" customHeight="1" x14ac:dyDescent="0.2">
      <c r="B19" s="674" t="s">
        <v>423</v>
      </c>
      <c r="C19" s="675"/>
      <c r="D19" s="675"/>
      <c r="E19" s="675"/>
      <c r="F19" s="675"/>
      <c r="G19" s="675"/>
      <c r="H19" s="675"/>
      <c r="I19" s="675"/>
      <c r="J19" s="675"/>
      <c r="K19" s="675"/>
      <c r="L19" s="675"/>
      <c r="M19" s="675"/>
      <c r="N19" s="675"/>
      <c r="O19" s="675"/>
      <c r="P19" s="675"/>
      <c r="Q19" s="675"/>
      <c r="R19" s="675"/>
      <c r="S19" s="675"/>
      <c r="T19" s="675"/>
      <c r="U19" s="675"/>
      <c r="V19" s="675"/>
      <c r="W19" s="675"/>
      <c r="X19" s="675"/>
      <c r="Y19" s="675"/>
      <c r="Z19" s="675"/>
      <c r="AA19" s="675"/>
      <c r="AB19" s="675"/>
      <c r="AC19" s="675"/>
      <c r="AD19" s="675"/>
      <c r="AE19" s="675"/>
      <c r="AF19" s="675"/>
      <c r="AG19" s="675"/>
      <c r="AH19" s="675"/>
      <c r="AI19" s="675"/>
      <c r="AJ19" s="675"/>
      <c r="AK19" s="675"/>
      <c r="AL19" s="675"/>
      <c r="AM19" s="675"/>
      <c r="AN19" s="675"/>
      <c r="AO19" s="675"/>
      <c r="AP19" s="675"/>
      <c r="AQ19" s="675"/>
      <c r="AR19" s="675"/>
      <c r="AS19" s="675"/>
      <c r="AT19" s="675"/>
      <c r="AU19" s="675"/>
      <c r="AV19" s="675"/>
      <c r="AW19" s="675"/>
      <c r="AX19" s="675"/>
      <c r="AY19" s="675"/>
      <c r="AZ19" s="675"/>
      <c r="BA19" s="675"/>
      <c r="BB19" s="675"/>
      <c r="BC19" s="675"/>
      <c r="BD19" s="675"/>
      <c r="BE19" s="675"/>
      <c r="BF19" s="675"/>
      <c r="BG19" s="675"/>
      <c r="BH19" s="675"/>
      <c r="BI19" s="675"/>
      <c r="BJ19" s="675"/>
      <c r="BK19" s="675"/>
      <c r="BL19" s="675"/>
      <c r="BM19" s="675"/>
      <c r="BN19" s="675"/>
      <c r="BO19" s="675"/>
      <c r="BP19" s="675"/>
      <c r="BQ19" s="675"/>
      <c r="BR19" s="675"/>
      <c r="BS19" s="675"/>
      <c r="BT19" s="675"/>
      <c r="BU19" s="675"/>
      <c r="BV19" s="675"/>
      <c r="BW19" s="675"/>
      <c r="BX19" s="675"/>
      <c r="BY19" s="675"/>
      <c r="BZ19" s="675"/>
      <c r="CA19" s="675"/>
      <c r="CB19" s="675"/>
      <c r="CC19" s="675"/>
      <c r="CD19" s="675"/>
      <c r="CE19" s="675"/>
      <c r="CF19" s="675"/>
      <c r="CG19" s="675"/>
      <c r="CH19" s="675"/>
      <c r="CI19" s="675"/>
      <c r="CJ19" s="675"/>
      <c r="CK19" s="675"/>
      <c r="CL19" s="675"/>
      <c r="CM19" s="675"/>
      <c r="CN19" s="675"/>
      <c r="CO19" s="675"/>
      <c r="CP19" s="675"/>
      <c r="CQ19" s="675"/>
      <c r="CX19" s="675"/>
      <c r="CY19" s="675"/>
      <c r="CZ19" s="675"/>
      <c r="DA19" s="675"/>
      <c r="DB19" s="675"/>
      <c r="DC19" s="675"/>
      <c r="DD19" s="675"/>
      <c r="DE19" s="675"/>
      <c r="DF19" s="675"/>
      <c r="DG19" s="675"/>
      <c r="DH19" s="675"/>
      <c r="DI19" s="675"/>
      <c r="DJ19" s="675"/>
      <c r="DK19" s="675"/>
      <c r="DL19" s="675"/>
      <c r="DM19" s="675"/>
      <c r="DN19" s="675"/>
      <c r="DO19" s="675"/>
      <c r="DP19" s="675"/>
      <c r="DQ19" s="675"/>
      <c r="DR19" s="675"/>
      <c r="DS19" s="675"/>
      <c r="DY19" s="519"/>
      <c r="EC19" s="489"/>
      <c r="ED19" s="489"/>
      <c r="EE19" s="489"/>
      <c r="EF19" s="489"/>
      <c r="EG19" s="489"/>
      <c r="EH19" s="489"/>
      <c r="EI19" s="489"/>
      <c r="EJ19" s="489"/>
      <c r="EK19" s="489"/>
      <c r="EL19" s="489"/>
      <c r="EM19" s="489"/>
      <c r="EN19" s="489"/>
      <c r="EO19" s="489"/>
      <c r="EP19" s="489"/>
      <c r="EQ19" s="489"/>
      <c r="ER19" s="489"/>
      <c r="ES19" s="489"/>
      <c r="ET19" s="489"/>
      <c r="EU19" s="489"/>
      <c r="EV19" s="489"/>
      <c r="EW19" s="489"/>
      <c r="EX19" s="489"/>
      <c r="EY19" s="489"/>
      <c r="EZ19" s="489"/>
      <c r="FA19" s="489"/>
      <c r="FB19" s="489"/>
      <c r="FC19" s="489"/>
      <c r="FD19" s="489"/>
      <c r="FE19" s="489"/>
      <c r="FF19" s="489"/>
      <c r="FG19" s="489"/>
      <c r="FH19" s="489"/>
      <c r="FI19" s="489"/>
      <c r="FJ19" s="489"/>
      <c r="FK19" s="489"/>
      <c r="FL19" s="489"/>
      <c r="FM19" s="489"/>
      <c r="FN19" s="489"/>
      <c r="FO19" s="489"/>
      <c r="FP19" s="489"/>
      <c r="FQ19" s="489"/>
      <c r="FR19" s="489"/>
      <c r="FS19" s="489"/>
      <c r="FT19" s="489"/>
      <c r="FU19" s="489"/>
      <c r="FV19" s="489"/>
      <c r="FW19" s="489"/>
      <c r="FX19" s="797" t="s">
        <v>272</v>
      </c>
    </row>
    <row r="20" spans="1:184" s="677" customFormat="1" x14ac:dyDescent="0.2">
      <c r="B20" s="676" t="s">
        <v>425</v>
      </c>
      <c r="C20" s="677">
        <v>2.9399999999999999E-2</v>
      </c>
      <c r="D20" s="677">
        <v>2.9399999999999999E-2</v>
      </c>
      <c r="E20" s="677">
        <v>2.9399999999999999E-2</v>
      </c>
      <c r="F20" s="677">
        <v>2.9399999999999999E-2</v>
      </c>
      <c r="G20" s="677">
        <v>2.9399999999999999E-2</v>
      </c>
      <c r="H20" s="677">
        <v>2.9399999999999999E-2</v>
      </c>
      <c r="I20" s="677">
        <v>2.9399999999999999E-2</v>
      </c>
      <c r="J20" s="677">
        <v>2.9399999999999999E-2</v>
      </c>
      <c r="K20" s="677">
        <v>2.9399999999999999E-2</v>
      </c>
      <c r="L20" s="677">
        <v>2.9399999999999999E-2</v>
      </c>
      <c r="M20" s="677">
        <v>2.9399999999999999E-2</v>
      </c>
      <c r="N20" s="677">
        <v>2.9399999999999999E-2</v>
      </c>
      <c r="O20" s="677">
        <v>3.04E-2</v>
      </c>
      <c r="P20" s="677">
        <v>3.04E-2</v>
      </c>
      <c r="Q20" s="677">
        <v>3.04E-2</v>
      </c>
      <c r="R20" s="677">
        <v>3.1399999999999997E-2</v>
      </c>
      <c r="S20" s="677">
        <v>3.1399999999999997E-2</v>
      </c>
      <c r="T20" s="677">
        <v>3.1399999999999997E-2</v>
      </c>
      <c r="U20" s="677">
        <v>3.2399999999999998E-2</v>
      </c>
      <c r="V20" s="677">
        <v>3.2399999999999998E-2</v>
      </c>
      <c r="W20" s="677">
        <v>3.2399999999999998E-2</v>
      </c>
      <c r="X20" s="677">
        <v>3.3399999999999999E-2</v>
      </c>
      <c r="Y20" s="677">
        <v>3.3399999999999999E-2</v>
      </c>
      <c r="Z20" s="677">
        <v>3.3399999999999999E-2</v>
      </c>
      <c r="AA20" s="677">
        <v>3.44E-2</v>
      </c>
      <c r="AB20" s="677">
        <v>3.44E-2</v>
      </c>
      <c r="AC20" s="677">
        <v>3.44E-2</v>
      </c>
      <c r="AD20" s="677">
        <v>3.5400000000000001E-2</v>
      </c>
      <c r="AE20" s="677">
        <v>3.5400000000000001E-2</v>
      </c>
      <c r="AF20" s="677">
        <v>3.5400000000000001E-2</v>
      </c>
      <c r="AG20" s="677">
        <v>3.6400000000000002E-2</v>
      </c>
      <c r="AH20" s="677">
        <v>3.8899999999999997E-2</v>
      </c>
      <c r="AI20" s="677">
        <v>3.8899999999999997E-2</v>
      </c>
      <c r="AJ20" s="677">
        <v>4.24E-2</v>
      </c>
      <c r="AK20" s="677">
        <v>4.24E-2</v>
      </c>
      <c r="AL20" s="677">
        <v>4.24E-2</v>
      </c>
      <c r="AM20" s="677">
        <v>4.3400000000000001E-2</v>
      </c>
      <c r="AN20" s="677">
        <v>4.3400000000000001E-2</v>
      </c>
      <c r="AO20" s="677">
        <v>4.3400000000000001E-2</v>
      </c>
      <c r="AP20" s="677">
        <v>4.4400000000000002E-2</v>
      </c>
      <c r="AQ20" s="677">
        <v>4.4400000000000002E-2</v>
      </c>
      <c r="AR20" s="677">
        <v>4.4400000000000002E-2</v>
      </c>
      <c r="AS20" s="677">
        <v>4.5400000000000003E-2</v>
      </c>
      <c r="AT20" s="677">
        <v>4.5400000000000003E-2</v>
      </c>
      <c r="AU20" s="677">
        <v>4.5400000000000003E-2</v>
      </c>
      <c r="AV20" s="677">
        <v>4.8899999999999999E-2</v>
      </c>
      <c r="AW20" s="677">
        <v>4.8899999999999999E-2</v>
      </c>
      <c r="AX20" s="677">
        <v>4.8899999999999999E-2</v>
      </c>
      <c r="AY20" s="677">
        <v>4.99E-2</v>
      </c>
      <c r="AZ20" s="677">
        <v>4.99E-2</v>
      </c>
      <c r="BA20" s="677">
        <v>4.99E-2</v>
      </c>
      <c r="BB20" s="677">
        <v>5.0900000000000001E-2</v>
      </c>
      <c r="BC20" s="677">
        <v>5.0900000000000001E-2</v>
      </c>
      <c r="BD20" s="677">
        <v>5.0900000000000001E-2</v>
      </c>
      <c r="BE20" s="677">
        <v>5.0900000000000001E-2</v>
      </c>
      <c r="BF20" s="677">
        <v>5.0900000000000001E-2</v>
      </c>
      <c r="BG20" s="677">
        <v>5.0900000000000001E-2</v>
      </c>
      <c r="BH20" s="677">
        <v>5.6899999999999999E-2</v>
      </c>
      <c r="BI20" s="677">
        <v>5.6899999999999999E-2</v>
      </c>
      <c r="BJ20" s="677">
        <v>5.6899999999999999E-2</v>
      </c>
      <c r="BK20" s="677">
        <v>5.6899999999999999E-2</v>
      </c>
      <c r="BL20" s="677">
        <v>5.6899999999999999E-2</v>
      </c>
      <c r="BM20" s="677">
        <v>5.6899999999999999E-2</v>
      </c>
      <c r="BN20" s="677">
        <v>5.6899999999999999E-2</v>
      </c>
      <c r="BO20" s="677">
        <v>5.6899999999999999E-2</v>
      </c>
      <c r="BP20" s="677">
        <v>5.6899999999999999E-2</v>
      </c>
      <c r="BQ20" s="677">
        <v>5.6899999999999999E-2</v>
      </c>
      <c r="BR20" s="677">
        <v>5.6899999999999999E-2</v>
      </c>
      <c r="BS20" s="677">
        <v>5.6899999999999999E-2</v>
      </c>
      <c r="BT20" s="677">
        <v>5.6899999999999999E-2</v>
      </c>
      <c r="BU20" s="677">
        <v>5.6899999999999999E-2</v>
      </c>
      <c r="BV20" s="677">
        <v>5.6899999999999999E-2</v>
      </c>
      <c r="BW20" s="677">
        <v>5.6899999999999999E-2</v>
      </c>
      <c r="BX20" s="677">
        <v>5.6899999999999999E-2</v>
      </c>
      <c r="BY20" s="677">
        <v>5.6899999999999999E-2</v>
      </c>
      <c r="BZ20" s="677">
        <v>5.6899999999999999E-2</v>
      </c>
      <c r="CA20" s="677">
        <v>5.6899999999999999E-2</v>
      </c>
      <c r="CB20" s="677">
        <v>5.6899999999999999E-2</v>
      </c>
      <c r="CC20" s="677">
        <v>5.6899999999999999E-2</v>
      </c>
      <c r="CD20" s="677">
        <v>5.6899999999999999E-2</v>
      </c>
      <c r="CE20" s="677">
        <v>5.6899999999999999E-2</v>
      </c>
      <c r="CF20" s="677">
        <v>5.6899999999999999E-2</v>
      </c>
      <c r="CG20" s="677">
        <v>5.6899999999999999E-2</v>
      </c>
      <c r="CH20" s="677">
        <v>5.6899999999999999E-2</v>
      </c>
      <c r="CI20" s="677">
        <v>5.6899999999999999E-2</v>
      </c>
      <c r="CJ20" s="677">
        <v>5.6899999999999999E-2</v>
      </c>
      <c r="CK20" s="677">
        <v>5.6899999999999999E-2</v>
      </c>
      <c r="CL20" s="677">
        <v>5.6899999999999999E-2</v>
      </c>
      <c r="CM20" s="677">
        <v>5.6899999999999999E-2</v>
      </c>
      <c r="CN20" s="677">
        <v>5.6899999999999999E-2</v>
      </c>
      <c r="CO20" s="677">
        <v>5.6899999999999999E-2</v>
      </c>
      <c r="CP20" s="677">
        <v>5.6899999999999999E-2</v>
      </c>
      <c r="CQ20" s="677">
        <v>5.6899999999999999E-2</v>
      </c>
      <c r="CR20" s="677">
        <v>5.6899999999999999E-2</v>
      </c>
      <c r="CS20" s="677">
        <v>5.6899999999999999E-2</v>
      </c>
      <c r="CT20" s="677">
        <v>5.6899999999999999E-2</v>
      </c>
      <c r="CU20" s="677">
        <v>5.6899999999999999E-2</v>
      </c>
      <c r="CV20" s="677">
        <v>5.6899999999999999E-2</v>
      </c>
      <c r="CW20" s="677">
        <v>5.6899999999999999E-2</v>
      </c>
      <c r="CX20" s="677">
        <v>5.6899999999999999E-2</v>
      </c>
      <c r="CY20" s="677">
        <v>5.6899999999999999E-2</v>
      </c>
      <c r="CZ20" s="677">
        <v>5.6899999999999999E-2</v>
      </c>
      <c r="DA20" s="677">
        <v>5.6899999999999999E-2</v>
      </c>
      <c r="DB20" s="677">
        <v>5.6899999999999999E-2</v>
      </c>
      <c r="DC20" s="677">
        <v>5.6899999999999999E-2</v>
      </c>
      <c r="DD20" s="677">
        <v>5.6899999999999999E-2</v>
      </c>
      <c r="DE20" s="677">
        <v>5.6899999999999999E-2</v>
      </c>
      <c r="DF20" s="677">
        <v>5.6899999999999999E-2</v>
      </c>
      <c r="DG20" s="677">
        <v>5.6899999999999999E-2</v>
      </c>
      <c r="DH20" s="677">
        <v>5.6899999999999999E-2</v>
      </c>
      <c r="DI20" s="677">
        <v>5.6899999999999999E-2</v>
      </c>
      <c r="DJ20" s="677">
        <v>5.6899999999999999E-2</v>
      </c>
      <c r="DK20" s="677">
        <v>5.6899999999999999E-2</v>
      </c>
      <c r="DL20" s="677">
        <v>5.6899999999999999E-2</v>
      </c>
      <c r="DM20" s="677">
        <v>5.6899999999999999E-2</v>
      </c>
      <c r="DN20" s="677">
        <v>5.6899999999999999E-2</v>
      </c>
      <c r="DO20" s="677">
        <v>5.6899999999999999E-2</v>
      </c>
      <c r="DP20" s="677">
        <v>5.6899999999999999E-2</v>
      </c>
      <c r="DQ20" s="677">
        <v>5.6899999999999999E-2</v>
      </c>
      <c r="DR20" s="677">
        <v>5.6899999999999999E-2</v>
      </c>
      <c r="DS20" s="677">
        <v>5.6899999999999999E-2</v>
      </c>
      <c r="DT20" s="677">
        <v>5.6899999999999999E-2</v>
      </c>
      <c r="DU20" s="677">
        <v>5.6899999999999999E-2</v>
      </c>
      <c r="DV20" s="677">
        <v>5.6899999999999999E-2</v>
      </c>
      <c r="DW20" s="677">
        <v>5.6899999999999999E-2</v>
      </c>
      <c r="DX20" s="677">
        <v>5.6899999999999999E-2</v>
      </c>
      <c r="DY20" s="845">
        <v>5.6899999999999999E-2</v>
      </c>
      <c r="DZ20" s="677">
        <v>5.6899999999999999E-2</v>
      </c>
      <c r="EA20" s="677">
        <v>5.6899999999999999E-2</v>
      </c>
      <c r="EB20" s="677">
        <v>5.6899999999999999E-2</v>
      </c>
      <c r="EC20" s="677">
        <v>5.6899999999999999E-2</v>
      </c>
      <c r="ED20" s="677">
        <v>5.6899999999999999E-2</v>
      </c>
      <c r="EE20" s="677">
        <v>5.6899999999999999E-2</v>
      </c>
      <c r="EF20" s="677">
        <v>5.6899999999999999E-2</v>
      </c>
      <c r="EG20" s="677">
        <v>5.6899999999999999E-2</v>
      </c>
      <c r="EH20" s="677">
        <v>5.6899999999999999E-2</v>
      </c>
      <c r="EI20" s="677">
        <v>5.6899999999999999E-2</v>
      </c>
      <c r="EJ20" s="677">
        <v>5.6899999999999999E-2</v>
      </c>
      <c r="EK20" s="677">
        <v>5.6899999999999999E-2</v>
      </c>
      <c r="EL20" s="677">
        <v>5.6899999999999999E-2</v>
      </c>
      <c r="EM20" s="677">
        <v>5.6899999999999999E-2</v>
      </c>
      <c r="EN20" s="677">
        <v>5.6899999999999999E-2</v>
      </c>
      <c r="EO20" s="677">
        <v>5.6899999999999999E-2</v>
      </c>
      <c r="EP20" s="677">
        <v>5.6899999999999999E-2</v>
      </c>
      <c r="EQ20" s="677">
        <v>5.6899999999999999E-2</v>
      </c>
      <c r="ER20" s="677">
        <v>5.6899999999999999E-2</v>
      </c>
      <c r="ES20" s="677">
        <v>5.6899999999999999E-2</v>
      </c>
      <c r="ET20" s="677">
        <v>5.6899999999999999E-2</v>
      </c>
      <c r="EU20" s="677">
        <v>5.6899999999999999E-2</v>
      </c>
      <c r="EV20" s="677">
        <v>5.6899999999999999E-2</v>
      </c>
      <c r="EW20" s="677">
        <v>5.6899999999999999E-2</v>
      </c>
      <c r="EX20" s="677">
        <v>5.6899999999999999E-2</v>
      </c>
      <c r="EY20" s="677">
        <v>5.6899999999999999E-2</v>
      </c>
      <c r="EZ20" s="677">
        <v>5.6899999999999999E-2</v>
      </c>
      <c r="FA20" s="677">
        <v>5.6899999999999999E-2</v>
      </c>
      <c r="FB20" s="677">
        <v>5.6899999999999999E-2</v>
      </c>
      <c r="FC20" s="677">
        <v>5.6899999999999999E-2</v>
      </c>
      <c r="FD20" s="677">
        <v>5.6899999999999999E-2</v>
      </c>
      <c r="FE20" s="677">
        <v>5.6899999999999999E-2</v>
      </c>
      <c r="FF20" s="677">
        <v>5.6899999999999999E-2</v>
      </c>
      <c r="FG20" s="677">
        <v>5.6899999999999999E-2</v>
      </c>
      <c r="FH20" s="677">
        <v>5.6899999999999999E-2</v>
      </c>
      <c r="FI20" s="677">
        <v>5.6899999999999999E-2</v>
      </c>
      <c r="FJ20" s="677">
        <v>5.6899999999999999E-2</v>
      </c>
      <c r="FK20" s="677">
        <v>5.6899999999999999E-2</v>
      </c>
      <c r="FL20" s="677">
        <v>5.6899999999999999E-2</v>
      </c>
      <c r="FM20" s="677">
        <v>5.6899999999999999E-2</v>
      </c>
      <c r="FN20" s="677">
        <v>5.6899999999999999E-2</v>
      </c>
      <c r="FO20" s="677">
        <v>5.6899999999999999E-2</v>
      </c>
      <c r="FP20" s="677">
        <v>5.6899999999999999E-2</v>
      </c>
      <c r="FQ20" s="677">
        <v>5.6899999999999999E-2</v>
      </c>
      <c r="FR20" s="677">
        <v>5.6899999999999999E-2</v>
      </c>
      <c r="FS20" s="677">
        <v>5.6899999999999999E-2</v>
      </c>
      <c r="FT20" s="677">
        <v>5.6899999999999999E-2</v>
      </c>
      <c r="FU20" s="677">
        <v>5.6899999999999999E-2</v>
      </c>
      <c r="FV20" s="677">
        <v>5.6899999999999999E-2</v>
      </c>
      <c r="FW20" s="677">
        <v>5.6899999999999999E-2</v>
      </c>
      <c r="FX20" s="797" t="s">
        <v>272</v>
      </c>
    </row>
    <row r="21" spans="1:184" s="677" customFormat="1" x14ac:dyDescent="0.2">
      <c r="B21" s="676" t="s">
        <v>540</v>
      </c>
      <c r="C21" s="677">
        <v>1.47E-3</v>
      </c>
      <c r="D21" s="677">
        <v>1.47E-3</v>
      </c>
      <c r="E21" s="677">
        <v>1.47E-3</v>
      </c>
      <c r="F21" s="677">
        <v>1.47E-3</v>
      </c>
      <c r="G21" s="677">
        <v>1.47E-3</v>
      </c>
      <c r="H21" s="677">
        <v>1.47E-3</v>
      </c>
      <c r="I21" s="677">
        <v>1.47E-3</v>
      </c>
      <c r="J21" s="677">
        <v>1.47E-3</v>
      </c>
      <c r="K21" s="677">
        <v>1.47E-3</v>
      </c>
      <c r="L21" s="677">
        <v>1.47E-3</v>
      </c>
      <c r="M21" s="677">
        <v>1.47E-3</v>
      </c>
      <c r="N21" s="677">
        <v>1.47E-3</v>
      </c>
      <c r="O21" s="677">
        <v>1.47E-3</v>
      </c>
      <c r="P21" s="677">
        <v>1.47E-3</v>
      </c>
      <c r="Q21" s="677">
        <v>1.47E-3</v>
      </c>
      <c r="R21" s="677">
        <v>1.47E-3</v>
      </c>
      <c r="S21" s="677">
        <v>1.47E-3</v>
      </c>
      <c r="T21" s="677">
        <v>1.47E-3</v>
      </c>
      <c r="U21" s="677">
        <v>1.47E-3</v>
      </c>
      <c r="V21" s="677">
        <v>1.47E-3</v>
      </c>
      <c r="W21" s="677">
        <v>1.47E-3</v>
      </c>
      <c r="X21" s="677">
        <v>1.47E-3</v>
      </c>
      <c r="Y21" s="677">
        <v>1.47E-3</v>
      </c>
      <c r="Z21" s="677">
        <v>1.47E-3</v>
      </c>
      <c r="AA21" s="677">
        <v>1.47E-3</v>
      </c>
      <c r="AB21" s="677">
        <v>1.47E-3</v>
      </c>
      <c r="AC21" s="677">
        <v>1.47E-3</v>
      </c>
      <c r="AD21" s="677">
        <v>1.47E-3</v>
      </c>
      <c r="AE21" s="677">
        <v>1.47E-3</v>
      </c>
      <c r="AF21" s="677">
        <v>1.47E-3</v>
      </c>
      <c r="AG21" s="677">
        <v>1.47E-3</v>
      </c>
      <c r="AH21" s="677">
        <v>1.47E-3</v>
      </c>
      <c r="AI21" s="677">
        <v>1.47E-3</v>
      </c>
      <c r="AJ21" s="677">
        <v>1.47E-3</v>
      </c>
      <c r="AK21" s="677">
        <v>1.47E-3</v>
      </c>
      <c r="AL21" s="677">
        <v>1.47E-3</v>
      </c>
      <c r="AM21" s="677">
        <v>1.47E-3</v>
      </c>
      <c r="AN21" s="677">
        <v>1.47E-3</v>
      </c>
      <c r="AO21" s="677">
        <v>1.47E-3</v>
      </c>
      <c r="AP21" s="677">
        <v>1.47E-3</v>
      </c>
      <c r="AQ21" s="677">
        <v>1.47E-3</v>
      </c>
      <c r="AR21" s="677">
        <v>1.47E-3</v>
      </c>
      <c r="AS21" s="677">
        <v>1.47E-3</v>
      </c>
      <c r="AT21" s="677">
        <v>1.47E-3</v>
      </c>
      <c r="AU21" s="677">
        <v>1.47E-3</v>
      </c>
      <c r="AV21" s="677">
        <v>1.47E-3</v>
      </c>
      <c r="AW21" s="677">
        <v>1.47E-3</v>
      </c>
      <c r="AX21" s="677">
        <v>1.47E-3</v>
      </c>
      <c r="AY21" s="677">
        <v>1.47E-3</v>
      </c>
      <c r="AZ21" s="677">
        <v>1.47E-3</v>
      </c>
      <c r="BA21" s="677">
        <v>1.47E-3</v>
      </c>
      <c r="BB21" s="677">
        <v>1.47E-3</v>
      </c>
      <c r="BC21" s="677">
        <v>1.47E-3</v>
      </c>
      <c r="BD21" s="677">
        <v>1.47E-3</v>
      </c>
      <c r="BE21" s="677">
        <v>1.47E-3</v>
      </c>
      <c r="BF21" s="677">
        <v>1.47E-3</v>
      </c>
      <c r="BG21" s="677">
        <v>1.47E-3</v>
      </c>
      <c r="BH21" s="677">
        <v>1.47E-3</v>
      </c>
      <c r="BI21" s="677">
        <v>1.47E-3</v>
      </c>
      <c r="BJ21" s="677">
        <v>1.47E-3</v>
      </c>
      <c r="BK21" s="677">
        <v>1.47E-3</v>
      </c>
      <c r="BL21" s="677">
        <v>1.47E-3</v>
      </c>
      <c r="BM21" s="677">
        <v>1.47E-3</v>
      </c>
      <c r="BN21" s="677">
        <v>1.47E-3</v>
      </c>
      <c r="BO21" s="677">
        <v>1.47E-3</v>
      </c>
      <c r="BP21" s="677">
        <v>1.47E-3</v>
      </c>
      <c r="BQ21" s="677">
        <v>1.47E-3</v>
      </c>
      <c r="BR21" s="677">
        <v>1.47E-3</v>
      </c>
      <c r="BS21" s="677">
        <v>1.47E-3</v>
      </c>
      <c r="BT21" s="677">
        <v>1.47E-3</v>
      </c>
      <c r="BU21" s="677">
        <v>1.47E-3</v>
      </c>
      <c r="BV21" s="677">
        <v>1.47E-3</v>
      </c>
      <c r="BW21" s="677">
        <v>1.47E-3</v>
      </c>
      <c r="BX21" s="677">
        <v>1.47E-3</v>
      </c>
      <c r="BY21" s="677">
        <v>1.47E-3</v>
      </c>
      <c r="BZ21" s="677">
        <v>1.47E-3</v>
      </c>
      <c r="CA21" s="677">
        <v>1.47E-3</v>
      </c>
      <c r="CB21" s="677">
        <v>1.47E-3</v>
      </c>
      <c r="CC21" s="677">
        <v>1.47E-3</v>
      </c>
      <c r="CD21" s="677">
        <v>1.47E-3</v>
      </c>
      <c r="CE21" s="677">
        <v>1.47E-3</v>
      </c>
      <c r="CF21" s="677">
        <v>1.47E-3</v>
      </c>
      <c r="CG21" s="677">
        <v>1.47E-3</v>
      </c>
      <c r="CH21" s="677">
        <v>1.47E-3</v>
      </c>
      <c r="CI21" s="677">
        <v>1.47E-3</v>
      </c>
      <c r="CJ21" s="677">
        <v>1.47E-3</v>
      </c>
      <c r="CK21" s="677">
        <v>1.47E-3</v>
      </c>
      <c r="CL21" s="677">
        <v>1.47E-3</v>
      </c>
      <c r="CM21" s="677">
        <v>1.47E-3</v>
      </c>
      <c r="CN21" s="677">
        <v>1.47E-3</v>
      </c>
      <c r="CO21" s="677">
        <v>1.47E-3</v>
      </c>
      <c r="CP21" s="677">
        <v>1.47E-3</v>
      </c>
      <c r="CQ21" s="677">
        <v>1.47E-3</v>
      </c>
      <c r="CR21" s="677">
        <v>1.47E-3</v>
      </c>
      <c r="CS21" s="677">
        <v>1.47E-3</v>
      </c>
      <c r="CT21" s="677">
        <v>1.47E-3</v>
      </c>
      <c r="CU21" s="677">
        <v>1.47E-3</v>
      </c>
      <c r="CV21" s="677">
        <v>1.47E-3</v>
      </c>
      <c r="CW21" s="677">
        <v>1.47E-3</v>
      </c>
      <c r="CX21" s="677">
        <v>1.47E-3</v>
      </c>
      <c r="CY21" s="677">
        <v>1.47E-3</v>
      </c>
      <c r="CZ21" s="677">
        <v>1.47E-3</v>
      </c>
      <c r="DA21" s="677">
        <v>1.47E-3</v>
      </c>
      <c r="DB21" s="677">
        <v>1.47E-3</v>
      </c>
      <c r="DC21" s="677">
        <v>1.47E-3</v>
      </c>
      <c r="DD21" s="677">
        <v>1.47E-3</v>
      </c>
      <c r="DE21" s="677">
        <v>1.47E-3</v>
      </c>
      <c r="DF21" s="677">
        <v>1.47E-3</v>
      </c>
      <c r="DG21" s="677">
        <v>1.47E-3</v>
      </c>
      <c r="DH21" s="677">
        <v>1.47E-3</v>
      </c>
      <c r="DI21" s="677">
        <v>1.47E-3</v>
      </c>
      <c r="DJ21" s="677">
        <v>1.47E-3</v>
      </c>
      <c r="DK21" s="677">
        <v>1.47E-3</v>
      </c>
      <c r="DL21" s="677">
        <v>1.47E-3</v>
      </c>
      <c r="DM21" s="677">
        <v>1.47E-3</v>
      </c>
      <c r="DN21" s="677">
        <v>1.47E-3</v>
      </c>
      <c r="DO21" s="677">
        <v>1.47E-3</v>
      </c>
      <c r="DP21" s="677">
        <v>1.47E-3</v>
      </c>
      <c r="DQ21" s="677">
        <v>1.47E-3</v>
      </c>
      <c r="DR21" s="677">
        <v>1.47E-3</v>
      </c>
      <c r="DS21" s="677">
        <v>1.47E-3</v>
      </c>
      <c r="DT21" s="677">
        <v>1.47E-3</v>
      </c>
      <c r="DU21" s="677">
        <v>1.47E-3</v>
      </c>
      <c r="DV21" s="677">
        <v>1.47E-3</v>
      </c>
      <c r="DW21" s="677">
        <v>1.47E-3</v>
      </c>
      <c r="DX21" s="677">
        <v>1.47E-3</v>
      </c>
      <c r="DY21" s="845">
        <v>1.47E-3</v>
      </c>
      <c r="DZ21" s="677">
        <v>1.47E-3</v>
      </c>
      <c r="EA21" s="677">
        <v>1.47E-3</v>
      </c>
      <c r="EB21" s="677">
        <v>1.47E-3</v>
      </c>
      <c r="EC21" s="677">
        <v>1.47E-3</v>
      </c>
      <c r="ED21" s="677">
        <v>1.47E-3</v>
      </c>
      <c r="EE21" s="677">
        <v>1.47E-3</v>
      </c>
      <c r="EF21" s="677">
        <v>1.47E-3</v>
      </c>
      <c r="EG21" s="677">
        <v>1.47E-3</v>
      </c>
      <c r="EH21" s="677">
        <v>1.47E-3</v>
      </c>
      <c r="EI21" s="677">
        <v>1.47E-3</v>
      </c>
      <c r="EJ21" s="677">
        <v>1.47E-3</v>
      </c>
      <c r="EK21" s="677">
        <v>1.47E-3</v>
      </c>
      <c r="EL21" s="677">
        <v>1.47E-3</v>
      </c>
      <c r="EM21" s="677">
        <v>1.47E-3</v>
      </c>
      <c r="EN21" s="677">
        <v>1.47E-3</v>
      </c>
      <c r="EO21" s="677">
        <v>1.47E-3</v>
      </c>
      <c r="EP21" s="677">
        <v>1.47E-3</v>
      </c>
      <c r="EQ21" s="677">
        <v>1.47E-3</v>
      </c>
      <c r="ER21" s="677">
        <v>1.47E-3</v>
      </c>
      <c r="ES21" s="677">
        <v>1.47E-3</v>
      </c>
      <c r="ET21" s="677">
        <v>1.47E-3</v>
      </c>
      <c r="EU21" s="677">
        <v>1.47E-3</v>
      </c>
      <c r="EV21" s="677">
        <v>1.47E-3</v>
      </c>
      <c r="EW21" s="677">
        <v>1.47E-3</v>
      </c>
      <c r="EX21" s="677">
        <v>1.47E-3</v>
      </c>
      <c r="EY21" s="677">
        <v>1.47E-3</v>
      </c>
      <c r="EZ21" s="677">
        <v>1.47E-3</v>
      </c>
      <c r="FA21" s="677">
        <v>1.47E-3</v>
      </c>
      <c r="FB21" s="677">
        <v>1.47E-3</v>
      </c>
      <c r="FC21" s="677">
        <v>1.47E-3</v>
      </c>
      <c r="FD21" s="677">
        <v>1.47E-3</v>
      </c>
      <c r="FE21" s="677">
        <v>1.47E-3</v>
      </c>
      <c r="FF21" s="677">
        <v>1.47E-3</v>
      </c>
      <c r="FG21" s="677">
        <v>1.47E-3</v>
      </c>
      <c r="FH21" s="677">
        <v>1.47E-3</v>
      </c>
      <c r="FI21" s="677">
        <v>1.47E-3</v>
      </c>
      <c r="FJ21" s="677">
        <v>1.47E-3</v>
      </c>
      <c r="FK21" s="677">
        <v>1.47E-3</v>
      </c>
      <c r="FL21" s="677">
        <v>1.47E-3</v>
      </c>
      <c r="FM21" s="677">
        <v>1.47E-3</v>
      </c>
      <c r="FN21" s="677">
        <v>1.47E-3</v>
      </c>
      <c r="FO21" s="677">
        <v>1.47E-3</v>
      </c>
      <c r="FP21" s="677">
        <v>1.47E-3</v>
      </c>
      <c r="FQ21" s="677">
        <v>1.47E-3</v>
      </c>
      <c r="FR21" s="677">
        <v>1.47E-3</v>
      </c>
      <c r="FS21" s="677">
        <v>1.47E-3</v>
      </c>
      <c r="FT21" s="677">
        <v>1.47E-3</v>
      </c>
      <c r="FU21" s="677">
        <v>1.47E-3</v>
      </c>
      <c r="FV21" s="677">
        <v>1.47E-3</v>
      </c>
      <c r="FW21" s="677">
        <v>1.47E-3</v>
      </c>
      <c r="FX21" s="797" t="s">
        <v>272</v>
      </c>
    </row>
    <row r="22" spans="1:184" s="677" customFormat="1" x14ac:dyDescent="0.2">
      <c r="B22" s="676" t="s">
        <v>424</v>
      </c>
      <c r="C22" s="677" t="s">
        <v>1</v>
      </c>
      <c r="D22" s="677" t="s">
        <v>1</v>
      </c>
      <c r="E22" s="677" t="s">
        <v>1</v>
      </c>
      <c r="F22" s="677" t="s">
        <v>1</v>
      </c>
      <c r="G22" s="677" t="s">
        <v>1</v>
      </c>
      <c r="H22" s="677" t="s">
        <v>1</v>
      </c>
      <c r="I22" s="677" t="s">
        <v>1</v>
      </c>
      <c r="J22" s="677" t="s">
        <v>1</v>
      </c>
      <c r="K22" s="677" t="s">
        <v>1</v>
      </c>
      <c r="AG22" s="677" t="s">
        <v>1</v>
      </c>
      <c r="AH22" s="677">
        <v>1E-3</v>
      </c>
      <c r="AI22" s="677">
        <v>1E-3</v>
      </c>
      <c r="AJ22" s="677">
        <v>2E-3</v>
      </c>
      <c r="AK22" s="677">
        <v>2E-3</v>
      </c>
      <c r="AL22" s="677">
        <v>2E-3</v>
      </c>
      <c r="AM22" s="677">
        <v>2E-3</v>
      </c>
      <c r="AN22" s="677">
        <v>2E-3</v>
      </c>
      <c r="AO22" s="677">
        <v>2E-3</v>
      </c>
      <c r="AP22" s="677">
        <v>2E-3</v>
      </c>
      <c r="AQ22" s="677">
        <v>2E-3</v>
      </c>
      <c r="AR22" s="677">
        <v>2E-3</v>
      </c>
      <c r="AS22" s="677">
        <v>2E-3</v>
      </c>
      <c r="AT22" s="677">
        <v>2E-3</v>
      </c>
      <c r="AU22" s="677">
        <v>2E-3</v>
      </c>
      <c r="AV22" s="677">
        <v>3.0000000000000001E-3</v>
      </c>
      <c r="AW22" s="677">
        <v>3.0000000000000001E-3</v>
      </c>
      <c r="AX22" s="677">
        <v>3.0000000000000001E-3</v>
      </c>
      <c r="AY22" s="677">
        <v>3.0000000000000001E-3</v>
      </c>
      <c r="AZ22" s="677">
        <v>3.0000000000000001E-3</v>
      </c>
      <c r="BA22" s="677">
        <v>3.0000000000000001E-3</v>
      </c>
      <c r="BB22" s="677">
        <v>3.0000000000000001E-3</v>
      </c>
      <c r="BC22" s="677">
        <v>3.0000000000000001E-3</v>
      </c>
      <c r="BD22" s="677">
        <v>3.0000000000000001E-3</v>
      </c>
      <c r="BE22" s="677">
        <v>3.0000000000000001E-3</v>
      </c>
      <c r="BF22" s="677">
        <v>3.0000000000000001E-3</v>
      </c>
      <c r="BG22" s="677">
        <v>3.0000000000000001E-3</v>
      </c>
      <c r="BH22" s="677">
        <v>3.0000000000000001E-3</v>
      </c>
      <c r="BI22" s="677">
        <v>3.0000000000000001E-3</v>
      </c>
      <c r="BJ22" s="677">
        <v>3.0000000000000001E-3</v>
      </c>
      <c r="BK22" s="677">
        <v>3.0000000000000001E-3</v>
      </c>
      <c r="BL22" s="677">
        <v>3.0000000000000001E-3</v>
      </c>
      <c r="BM22" s="677">
        <v>3.0000000000000001E-3</v>
      </c>
      <c r="BN22" s="677">
        <v>3.0000000000000001E-3</v>
      </c>
      <c r="BO22" s="677">
        <v>3.0000000000000001E-3</v>
      </c>
      <c r="BP22" s="677">
        <v>3.0000000000000001E-3</v>
      </c>
      <c r="BQ22" s="677">
        <v>3.0000000000000001E-3</v>
      </c>
      <c r="BR22" s="677">
        <v>3.0000000000000001E-3</v>
      </c>
      <c r="BS22" s="677">
        <v>3.0000000000000001E-3</v>
      </c>
      <c r="BT22" s="677">
        <v>3.0000000000000001E-3</v>
      </c>
      <c r="BU22" s="677">
        <v>3.0000000000000001E-3</v>
      </c>
      <c r="BV22" s="677">
        <v>3.0000000000000001E-3</v>
      </c>
      <c r="BW22" s="677">
        <v>3.0000000000000001E-3</v>
      </c>
      <c r="BX22" s="677">
        <v>3.0000000000000001E-3</v>
      </c>
      <c r="BY22" s="677">
        <v>3.0000000000000001E-3</v>
      </c>
      <c r="BZ22" s="677">
        <v>3.0000000000000001E-3</v>
      </c>
      <c r="CA22" s="677">
        <v>3.0000000000000001E-3</v>
      </c>
      <c r="CB22" s="677">
        <v>3.0000000000000001E-3</v>
      </c>
      <c r="CC22" s="677">
        <v>3.0000000000000001E-3</v>
      </c>
      <c r="CD22" s="677">
        <v>3.0000000000000001E-3</v>
      </c>
      <c r="CE22" s="677">
        <v>3.0000000000000001E-3</v>
      </c>
      <c r="CF22" s="677">
        <v>3.0000000000000001E-3</v>
      </c>
      <c r="CG22" s="677">
        <v>3.0000000000000001E-3</v>
      </c>
      <c r="CH22" s="677">
        <v>3.0000000000000001E-3</v>
      </c>
      <c r="CI22" s="677">
        <v>3.0000000000000001E-3</v>
      </c>
      <c r="CJ22" s="677">
        <v>3.0000000000000001E-3</v>
      </c>
      <c r="CK22" s="677">
        <v>3.0000000000000001E-3</v>
      </c>
      <c r="CL22" s="677">
        <v>3.0000000000000001E-3</v>
      </c>
      <c r="CM22" s="677">
        <v>3.0000000000000001E-3</v>
      </c>
      <c r="CN22" s="677">
        <v>3.0000000000000001E-3</v>
      </c>
      <c r="CO22" s="677">
        <v>3.0000000000000001E-3</v>
      </c>
      <c r="CP22" s="677">
        <v>3.0000000000000001E-3</v>
      </c>
      <c r="CQ22" s="677">
        <v>3.0000000000000001E-3</v>
      </c>
      <c r="CR22" s="677">
        <v>3.0000000000000001E-3</v>
      </c>
      <c r="CS22" s="677">
        <v>3.0000000000000001E-3</v>
      </c>
      <c r="CT22" s="677">
        <v>3.0000000000000001E-3</v>
      </c>
      <c r="CU22" s="677">
        <v>3.0000000000000001E-3</v>
      </c>
      <c r="CV22" s="677">
        <v>3.0000000000000001E-3</v>
      </c>
      <c r="CW22" s="677">
        <v>3.0000000000000001E-3</v>
      </c>
      <c r="CX22" s="677">
        <v>3.0000000000000001E-3</v>
      </c>
      <c r="CY22" s="677">
        <v>3.0000000000000001E-3</v>
      </c>
      <c r="CZ22" s="677">
        <v>3.0000000000000001E-3</v>
      </c>
      <c r="DA22" s="677">
        <v>3.0000000000000001E-3</v>
      </c>
      <c r="DB22" s="677">
        <v>3.0000000000000001E-3</v>
      </c>
      <c r="DC22" s="677">
        <v>3.0000000000000001E-3</v>
      </c>
      <c r="DD22" s="677">
        <v>3.0000000000000001E-3</v>
      </c>
      <c r="DE22" s="677">
        <v>3.0000000000000001E-3</v>
      </c>
      <c r="DF22" s="677">
        <v>3.0000000000000001E-3</v>
      </c>
      <c r="DG22" s="677">
        <v>3.0000000000000001E-3</v>
      </c>
      <c r="DH22" s="677">
        <v>3.0000000000000001E-3</v>
      </c>
      <c r="DI22" s="677">
        <v>3.0000000000000001E-3</v>
      </c>
      <c r="DJ22" s="677">
        <v>3.0000000000000001E-3</v>
      </c>
      <c r="DK22" s="677">
        <v>3.0000000000000001E-3</v>
      </c>
      <c r="DL22" s="677">
        <v>3.0000000000000001E-3</v>
      </c>
      <c r="DM22" s="677">
        <v>3.0000000000000001E-3</v>
      </c>
      <c r="DN22" s="677">
        <v>3.0000000000000001E-3</v>
      </c>
      <c r="DO22" s="677">
        <v>3.0000000000000001E-3</v>
      </c>
      <c r="DP22" s="677">
        <v>3.0000000000000001E-3</v>
      </c>
      <c r="DQ22" s="677">
        <v>3.0000000000000001E-3</v>
      </c>
      <c r="DR22" s="677">
        <v>3.0000000000000001E-3</v>
      </c>
      <c r="DS22" s="677">
        <v>3.0000000000000001E-3</v>
      </c>
      <c r="DT22" s="677">
        <v>3.0000000000000001E-3</v>
      </c>
      <c r="DU22" s="677">
        <v>3.0000000000000001E-3</v>
      </c>
      <c r="DV22" s="677">
        <v>3.0000000000000001E-3</v>
      </c>
      <c r="DW22" s="677">
        <v>3.0000000000000001E-3</v>
      </c>
      <c r="DX22" s="677">
        <v>3.0000000000000001E-3</v>
      </c>
      <c r="DY22" s="845">
        <v>3.0000000000000001E-3</v>
      </c>
      <c r="DZ22" s="677">
        <v>3.0000000000000001E-3</v>
      </c>
      <c r="EA22" s="677">
        <v>3.0000000000000001E-3</v>
      </c>
      <c r="EB22" s="677">
        <v>3.0000000000000001E-3</v>
      </c>
      <c r="EC22" s="677">
        <v>3.0000000000000001E-3</v>
      </c>
      <c r="ED22" s="677">
        <v>3.0000000000000001E-3</v>
      </c>
      <c r="EE22" s="677">
        <v>3.0000000000000001E-3</v>
      </c>
      <c r="EF22" s="677">
        <v>3.0000000000000001E-3</v>
      </c>
      <c r="EG22" s="677">
        <v>3.0000000000000001E-3</v>
      </c>
      <c r="EH22" s="677">
        <v>3.0000000000000001E-3</v>
      </c>
      <c r="EI22" s="677">
        <v>3.0000000000000001E-3</v>
      </c>
      <c r="EJ22" s="677">
        <v>3.0000000000000001E-3</v>
      </c>
      <c r="EK22" s="677">
        <v>3.0000000000000001E-3</v>
      </c>
      <c r="EL22" s="677">
        <v>3.0000000000000001E-3</v>
      </c>
      <c r="EM22" s="677">
        <v>3.0000000000000001E-3</v>
      </c>
      <c r="EN22" s="677">
        <v>3.0000000000000001E-3</v>
      </c>
      <c r="EO22" s="677">
        <v>3.0000000000000001E-3</v>
      </c>
      <c r="EP22" s="677">
        <v>3.0000000000000001E-3</v>
      </c>
      <c r="EQ22" s="677">
        <v>3.0000000000000001E-3</v>
      </c>
      <c r="ER22" s="677">
        <v>3.0000000000000001E-3</v>
      </c>
      <c r="ES22" s="677">
        <v>3.0000000000000001E-3</v>
      </c>
      <c r="ET22" s="677">
        <v>3.0000000000000001E-3</v>
      </c>
      <c r="EU22" s="677">
        <v>3.0000000000000001E-3</v>
      </c>
      <c r="EV22" s="677">
        <v>3.0000000000000001E-3</v>
      </c>
      <c r="EW22" s="677">
        <v>3.0000000000000001E-3</v>
      </c>
      <c r="EX22" s="677">
        <v>3.0000000000000001E-3</v>
      </c>
      <c r="EY22" s="677">
        <v>3.0000000000000001E-3</v>
      </c>
      <c r="EZ22" s="677">
        <v>3.0000000000000001E-3</v>
      </c>
      <c r="FA22" s="677">
        <v>3.0000000000000001E-3</v>
      </c>
      <c r="FB22" s="677">
        <v>3.0000000000000001E-3</v>
      </c>
      <c r="FC22" s="677">
        <v>3.0000000000000001E-3</v>
      </c>
      <c r="FD22" s="677">
        <v>3.0000000000000001E-3</v>
      </c>
      <c r="FE22" s="677">
        <v>3.0000000000000001E-3</v>
      </c>
      <c r="FF22" s="677">
        <v>3.0000000000000001E-3</v>
      </c>
      <c r="FG22" s="677">
        <v>3.0000000000000001E-3</v>
      </c>
      <c r="FH22" s="677">
        <v>3.0000000000000001E-3</v>
      </c>
      <c r="FI22" s="677">
        <v>3.0000000000000001E-3</v>
      </c>
      <c r="FJ22" s="677">
        <v>3.0000000000000001E-3</v>
      </c>
      <c r="FK22" s="677">
        <v>3.0000000000000001E-3</v>
      </c>
      <c r="FL22" s="677">
        <v>3.0000000000000001E-3</v>
      </c>
      <c r="FM22" s="677">
        <v>3.0000000000000001E-3</v>
      </c>
      <c r="FN22" s="677">
        <v>3.0000000000000001E-3</v>
      </c>
      <c r="FO22" s="677">
        <v>3.0000000000000001E-3</v>
      </c>
      <c r="FP22" s="677">
        <v>3.0000000000000001E-3</v>
      </c>
      <c r="FQ22" s="677">
        <v>3.0000000000000001E-3</v>
      </c>
      <c r="FR22" s="677">
        <v>3.0000000000000001E-3</v>
      </c>
      <c r="FS22" s="677">
        <v>3.0000000000000001E-3</v>
      </c>
      <c r="FT22" s="677">
        <v>3.0000000000000001E-3</v>
      </c>
      <c r="FU22" s="677">
        <v>3.0000000000000001E-3</v>
      </c>
      <c r="FV22" s="677">
        <v>3.0000000000000001E-3</v>
      </c>
      <c r="FW22" s="677">
        <v>3.0000000000000001E-3</v>
      </c>
      <c r="FX22" s="797" t="s">
        <v>272</v>
      </c>
    </row>
    <row r="23" spans="1:184" x14ac:dyDescent="0.2">
      <c r="B23" s="676" t="s">
        <v>324</v>
      </c>
      <c r="C23" s="932">
        <f t="shared" ref="C23:AH23" si="6">SUM(C20:C22)</f>
        <v>3.0869999999999998E-2</v>
      </c>
      <c r="D23" s="932">
        <f t="shared" si="6"/>
        <v>3.0869999999999998E-2</v>
      </c>
      <c r="E23" s="932">
        <f t="shared" si="6"/>
        <v>3.0869999999999998E-2</v>
      </c>
      <c r="F23" s="932">
        <f t="shared" si="6"/>
        <v>3.0869999999999998E-2</v>
      </c>
      <c r="G23" s="932">
        <f t="shared" si="6"/>
        <v>3.0869999999999998E-2</v>
      </c>
      <c r="H23" s="932">
        <f t="shared" si="6"/>
        <v>3.0869999999999998E-2</v>
      </c>
      <c r="I23" s="932">
        <f t="shared" si="6"/>
        <v>3.0869999999999998E-2</v>
      </c>
      <c r="J23" s="932">
        <f t="shared" si="6"/>
        <v>3.0869999999999998E-2</v>
      </c>
      <c r="K23" s="932">
        <f t="shared" si="6"/>
        <v>3.0869999999999998E-2</v>
      </c>
      <c r="L23" s="932">
        <f t="shared" si="6"/>
        <v>3.0869999999999998E-2</v>
      </c>
      <c r="M23" s="932">
        <f t="shared" si="6"/>
        <v>3.0869999999999998E-2</v>
      </c>
      <c r="N23" s="932">
        <f t="shared" si="6"/>
        <v>3.0869999999999998E-2</v>
      </c>
      <c r="O23" s="932">
        <f t="shared" si="6"/>
        <v>3.1870000000000002E-2</v>
      </c>
      <c r="P23" s="932">
        <f t="shared" si="6"/>
        <v>3.1870000000000002E-2</v>
      </c>
      <c r="Q23" s="932">
        <f t="shared" si="6"/>
        <v>3.1870000000000002E-2</v>
      </c>
      <c r="R23" s="932">
        <f t="shared" si="6"/>
        <v>3.2869999999999996E-2</v>
      </c>
      <c r="S23" s="932">
        <f t="shared" si="6"/>
        <v>3.2869999999999996E-2</v>
      </c>
      <c r="T23" s="932">
        <f t="shared" si="6"/>
        <v>3.2869999999999996E-2</v>
      </c>
      <c r="U23" s="932">
        <f t="shared" si="6"/>
        <v>3.3869999999999997E-2</v>
      </c>
      <c r="V23" s="932">
        <f t="shared" si="6"/>
        <v>3.3869999999999997E-2</v>
      </c>
      <c r="W23" s="932">
        <f t="shared" si="6"/>
        <v>3.3869999999999997E-2</v>
      </c>
      <c r="X23" s="932">
        <f t="shared" si="6"/>
        <v>3.4869999999999998E-2</v>
      </c>
      <c r="Y23" s="932">
        <f t="shared" si="6"/>
        <v>3.4869999999999998E-2</v>
      </c>
      <c r="Z23" s="932">
        <f t="shared" si="6"/>
        <v>3.4869999999999998E-2</v>
      </c>
      <c r="AA23" s="932">
        <f t="shared" si="6"/>
        <v>3.5869999999999999E-2</v>
      </c>
      <c r="AB23" s="932">
        <f t="shared" si="6"/>
        <v>3.5869999999999999E-2</v>
      </c>
      <c r="AC23" s="932">
        <f t="shared" si="6"/>
        <v>3.5869999999999999E-2</v>
      </c>
      <c r="AD23" s="932">
        <f t="shared" si="6"/>
        <v>3.687E-2</v>
      </c>
      <c r="AE23" s="932">
        <f t="shared" si="6"/>
        <v>3.687E-2</v>
      </c>
      <c r="AF23" s="932">
        <f t="shared" si="6"/>
        <v>3.687E-2</v>
      </c>
      <c r="AG23" s="932">
        <f t="shared" si="6"/>
        <v>3.7870000000000001E-2</v>
      </c>
      <c r="AH23" s="932">
        <f t="shared" si="6"/>
        <v>4.1369999999999997E-2</v>
      </c>
      <c r="AI23" s="932">
        <f t="shared" ref="AI23:CT23" si="7">SUM(AI20:AI22)</f>
        <v>4.1369999999999997E-2</v>
      </c>
      <c r="AJ23" s="932">
        <f t="shared" si="7"/>
        <v>4.5870000000000001E-2</v>
      </c>
      <c r="AK23" s="932">
        <f t="shared" si="7"/>
        <v>4.5870000000000001E-2</v>
      </c>
      <c r="AL23" s="932">
        <f t="shared" si="7"/>
        <v>4.5870000000000001E-2</v>
      </c>
      <c r="AM23" s="932">
        <f t="shared" si="7"/>
        <v>4.6870000000000002E-2</v>
      </c>
      <c r="AN23" s="932">
        <f t="shared" si="7"/>
        <v>4.6870000000000002E-2</v>
      </c>
      <c r="AO23" s="932">
        <f t="shared" si="7"/>
        <v>4.6870000000000002E-2</v>
      </c>
      <c r="AP23" s="932">
        <f t="shared" si="7"/>
        <v>4.7870000000000003E-2</v>
      </c>
      <c r="AQ23" s="932">
        <f t="shared" si="7"/>
        <v>4.7870000000000003E-2</v>
      </c>
      <c r="AR23" s="932">
        <f t="shared" si="7"/>
        <v>4.7870000000000003E-2</v>
      </c>
      <c r="AS23" s="932">
        <f t="shared" si="7"/>
        <v>4.8870000000000004E-2</v>
      </c>
      <c r="AT23" s="932">
        <f t="shared" si="7"/>
        <v>4.8870000000000004E-2</v>
      </c>
      <c r="AU23" s="932">
        <f t="shared" si="7"/>
        <v>4.8870000000000004E-2</v>
      </c>
      <c r="AV23" s="932">
        <f t="shared" si="7"/>
        <v>5.3370000000000001E-2</v>
      </c>
      <c r="AW23" s="932">
        <f t="shared" si="7"/>
        <v>5.3370000000000001E-2</v>
      </c>
      <c r="AX23" s="932">
        <f t="shared" si="7"/>
        <v>5.3370000000000001E-2</v>
      </c>
      <c r="AY23" s="932">
        <f t="shared" si="7"/>
        <v>5.4370000000000002E-2</v>
      </c>
      <c r="AZ23" s="932">
        <f t="shared" si="7"/>
        <v>5.4370000000000002E-2</v>
      </c>
      <c r="BA23" s="932">
        <f t="shared" si="7"/>
        <v>5.4370000000000002E-2</v>
      </c>
      <c r="BB23" s="932">
        <f t="shared" si="7"/>
        <v>5.5370000000000003E-2</v>
      </c>
      <c r="BC23" s="932">
        <f t="shared" si="7"/>
        <v>5.5370000000000003E-2</v>
      </c>
      <c r="BD23" s="932">
        <f t="shared" si="7"/>
        <v>5.5370000000000003E-2</v>
      </c>
      <c r="BE23" s="932">
        <f t="shared" si="7"/>
        <v>5.5370000000000003E-2</v>
      </c>
      <c r="BF23" s="932">
        <f t="shared" si="7"/>
        <v>5.5370000000000003E-2</v>
      </c>
      <c r="BG23" s="932">
        <f t="shared" si="7"/>
        <v>5.5370000000000003E-2</v>
      </c>
      <c r="BH23" s="932">
        <f t="shared" si="7"/>
        <v>6.1370000000000001E-2</v>
      </c>
      <c r="BI23" s="932">
        <f t="shared" si="7"/>
        <v>6.1370000000000001E-2</v>
      </c>
      <c r="BJ23" s="932">
        <f t="shared" si="7"/>
        <v>6.1370000000000001E-2</v>
      </c>
      <c r="BK23" s="932">
        <f t="shared" si="7"/>
        <v>6.1370000000000001E-2</v>
      </c>
      <c r="BL23" s="932">
        <f t="shared" si="7"/>
        <v>6.1370000000000001E-2</v>
      </c>
      <c r="BM23" s="932">
        <f t="shared" si="7"/>
        <v>6.1370000000000001E-2</v>
      </c>
      <c r="BN23" s="932">
        <f t="shared" si="7"/>
        <v>6.1370000000000001E-2</v>
      </c>
      <c r="BO23" s="932">
        <f t="shared" si="7"/>
        <v>6.1370000000000001E-2</v>
      </c>
      <c r="BP23" s="932">
        <f t="shared" si="7"/>
        <v>6.1370000000000001E-2</v>
      </c>
      <c r="BQ23" s="932">
        <f t="shared" si="7"/>
        <v>6.1370000000000001E-2</v>
      </c>
      <c r="BR23" s="932">
        <f t="shared" si="7"/>
        <v>6.1370000000000001E-2</v>
      </c>
      <c r="BS23" s="932">
        <f t="shared" si="7"/>
        <v>6.1370000000000001E-2</v>
      </c>
      <c r="BT23" s="932">
        <f t="shared" si="7"/>
        <v>6.1370000000000001E-2</v>
      </c>
      <c r="BU23" s="932">
        <f t="shared" si="7"/>
        <v>6.1370000000000001E-2</v>
      </c>
      <c r="BV23" s="932">
        <f t="shared" si="7"/>
        <v>6.1370000000000001E-2</v>
      </c>
      <c r="BW23" s="932">
        <f t="shared" si="7"/>
        <v>6.1370000000000001E-2</v>
      </c>
      <c r="BX23" s="932">
        <f t="shared" si="7"/>
        <v>6.1370000000000001E-2</v>
      </c>
      <c r="BY23" s="932">
        <f t="shared" si="7"/>
        <v>6.1370000000000001E-2</v>
      </c>
      <c r="BZ23" s="932">
        <f t="shared" si="7"/>
        <v>6.1370000000000001E-2</v>
      </c>
      <c r="CA23" s="932">
        <f t="shared" si="7"/>
        <v>6.1370000000000001E-2</v>
      </c>
      <c r="CB23" s="932">
        <f t="shared" si="7"/>
        <v>6.1370000000000001E-2</v>
      </c>
      <c r="CC23" s="932">
        <f t="shared" si="7"/>
        <v>6.1370000000000001E-2</v>
      </c>
      <c r="CD23" s="932">
        <f t="shared" si="7"/>
        <v>6.1370000000000001E-2</v>
      </c>
      <c r="CE23" s="932">
        <f t="shared" si="7"/>
        <v>6.1370000000000001E-2</v>
      </c>
      <c r="CF23" s="932">
        <f t="shared" si="7"/>
        <v>6.1370000000000001E-2</v>
      </c>
      <c r="CG23" s="932">
        <f t="shared" si="7"/>
        <v>6.1370000000000001E-2</v>
      </c>
      <c r="CH23" s="932">
        <f t="shared" si="7"/>
        <v>6.1370000000000001E-2</v>
      </c>
      <c r="CI23" s="932">
        <f t="shared" si="7"/>
        <v>6.1370000000000001E-2</v>
      </c>
      <c r="CJ23" s="932">
        <f t="shared" si="7"/>
        <v>6.1370000000000001E-2</v>
      </c>
      <c r="CK23" s="932">
        <f t="shared" si="7"/>
        <v>6.1370000000000001E-2</v>
      </c>
      <c r="CL23" s="932">
        <f t="shared" si="7"/>
        <v>6.1370000000000001E-2</v>
      </c>
      <c r="CM23" s="932">
        <f t="shared" si="7"/>
        <v>6.1370000000000001E-2</v>
      </c>
      <c r="CN23" s="932">
        <f t="shared" si="7"/>
        <v>6.1370000000000001E-2</v>
      </c>
      <c r="CO23" s="932">
        <f t="shared" si="7"/>
        <v>6.1370000000000001E-2</v>
      </c>
      <c r="CP23" s="932">
        <f t="shared" si="7"/>
        <v>6.1370000000000001E-2</v>
      </c>
      <c r="CQ23" s="932">
        <f t="shared" si="7"/>
        <v>6.1370000000000001E-2</v>
      </c>
      <c r="CR23" s="932">
        <f t="shared" si="7"/>
        <v>6.1370000000000001E-2</v>
      </c>
      <c r="CS23" s="932">
        <f t="shared" si="7"/>
        <v>6.1370000000000001E-2</v>
      </c>
      <c r="CT23" s="932">
        <f t="shared" si="7"/>
        <v>6.1370000000000001E-2</v>
      </c>
      <c r="CU23" s="932">
        <f t="shared" ref="CU23:DX23" si="8">SUM(CU20:CU22)</f>
        <v>6.1370000000000001E-2</v>
      </c>
      <c r="CV23" s="932">
        <f t="shared" si="8"/>
        <v>6.1370000000000001E-2</v>
      </c>
      <c r="CW23" s="932">
        <f t="shared" si="8"/>
        <v>6.1370000000000001E-2</v>
      </c>
      <c r="CX23" s="932">
        <f t="shared" si="8"/>
        <v>6.1370000000000001E-2</v>
      </c>
      <c r="CY23" s="932">
        <f t="shared" si="8"/>
        <v>6.1370000000000001E-2</v>
      </c>
      <c r="CZ23" s="932">
        <f t="shared" si="8"/>
        <v>6.1370000000000001E-2</v>
      </c>
      <c r="DA23" s="932">
        <f t="shared" si="8"/>
        <v>6.1370000000000001E-2</v>
      </c>
      <c r="DB23" s="932">
        <f t="shared" si="8"/>
        <v>6.1370000000000001E-2</v>
      </c>
      <c r="DC23" s="932">
        <f t="shared" si="8"/>
        <v>6.1370000000000001E-2</v>
      </c>
      <c r="DD23" s="932">
        <f t="shared" si="8"/>
        <v>6.1370000000000001E-2</v>
      </c>
      <c r="DE23" s="932">
        <f t="shared" si="8"/>
        <v>6.1370000000000001E-2</v>
      </c>
      <c r="DF23" s="932">
        <f t="shared" si="8"/>
        <v>6.1370000000000001E-2</v>
      </c>
      <c r="DG23" s="932">
        <f t="shared" si="8"/>
        <v>6.1370000000000001E-2</v>
      </c>
      <c r="DH23" s="932">
        <f t="shared" si="8"/>
        <v>6.1370000000000001E-2</v>
      </c>
      <c r="DI23" s="932">
        <f t="shared" si="8"/>
        <v>6.1370000000000001E-2</v>
      </c>
      <c r="DJ23" s="932">
        <f t="shared" si="8"/>
        <v>6.1370000000000001E-2</v>
      </c>
      <c r="DK23" s="932">
        <f t="shared" si="8"/>
        <v>6.1370000000000001E-2</v>
      </c>
      <c r="DL23" s="932">
        <f t="shared" si="8"/>
        <v>6.1370000000000001E-2</v>
      </c>
      <c r="DM23" s="932">
        <f t="shared" si="8"/>
        <v>6.1370000000000001E-2</v>
      </c>
      <c r="DN23" s="932">
        <f t="shared" si="8"/>
        <v>6.1370000000000001E-2</v>
      </c>
      <c r="DO23" s="932">
        <f t="shared" si="8"/>
        <v>6.1370000000000001E-2</v>
      </c>
      <c r="DP23" s="932">
        <f t="shared" si="8"/>
        <v>6.1370000000000001E-2</v>
      </c>
      <c r="DQ23" s="932">
        <f t="shared" si="8"/>
        <v>6.1370000000000001E-2</v>
      </c>
      <c r="DR23" s="932">
        <f t="shared" si="8"/>
        <v>6.1370000000000001E-2</v>
      </c>
      <c r="DS23" s="932">
        <f t="shared" si="8"/>
        <v>6.1370000000000001E-2</v>
      </c>
      <c r="DT23" s="932">
        <f t="shared" si="8"/>
        <v>6.1370000000000001E-2</v>
      </c>
      <c r="DU23" s="932">
        <f t="shared" si="8"/>
        <v>6.1370000000000001E-2</v>
      </c>
      <c r="DV23" s="932">
        <f t="shared" si="8"/>
        <v>6.1370000000000001E-2</v>
      </c>
      <c r="DW23" s="932">
        <f t="shared" si="8"/>
        <v>6.1370000000000001E-2</v>
      </c>
      <c r="DX23" s="932">
        <f t="shared" si="8"/>
        <v>6.1370000000000001E-2</v>
      </c>
      <c r="DY23" s="948">
        <f>SUM(DY20:DY22)</f>
        <v>6.1370000000000001E-2</v>
      </c>
      <c r="DZ23" s="932">
        <f t="shared" ref="DZ23:EW23" si="9">SUM(DZ20:DZ22)</f>
        <v>6.1370000000000001E-2</v>
      </c>
      <c r="EA23" s="932">
        <f t="shared" si="9"/>
        <v>6.1370000000000001E-2</v>
      </c>
      <c r="EB23" s="932">
        <f t="shared" si="9"/>
        <v>6.1370000000000001E-2</v>
      </c>
      <c r="EC23" s="949">
        <f t="shared" si="9"/>
        <v>6.1370000000000001E-2</v>
      </c>
      <c r="ED23" s="949">
        <f t="shared" si="9"/>
        <v>6.1370000000000001E-2</v>
      </c>
      <c r="EE23" s="949">
        <f t="shared" si="9"/>
        <v>6.1370000000000001E-2</v>
      </c>
      <c r="EF23" s="949">
        <f t="shared" si="9"/>
        <v>6.1370000000000001E-2</v>
      </c>
      <c r="EG23" s="949">
        <f t="shared" si="9"/>
        <v>6.1370000000000001E-2</v>
      </c>
      <c r="EH23" s="949">
        <f t="shared" si="9"/>
        <v>6.1370000000000001E-2</v>
      </c>
      <c r="EI23" s="949">
        <f t="shared" si="9"/>
        <v>6.1370000000000001E-2</v>
      </c>
      <c r="EJ23" s="949">
        <f t="shared" si="9"/>
        <v>6.1370000000000001E-2</v>
      </c>
      <c r="EK23" s="949">
        <f t="shared" si="9"/>
        <v>6.1370000000000001E-2</v>
      </c>
      <c r="EL23" s="949">
        <f t="shared" si="9"/>
        <v>6.1370000000000001E-2</v>
      </c>
      <c r="EM23" s="949">
        <f t="shared" si="9"/>
        <v>6.1370000000000001E-2</v>
      </c>
      <c r="EN23" s="949">
        <f t="shared" si="9"/>
        <v>6.1370000000000001E-2</v>
      </c>
      <c r="EO23" s="949">
        <f t="shared" si="9"/>
        <v>6.1370000000000001E-2</v>
      </c>
      <c r="EP23" s="949">
        <f t="shared" si="9"/>
        <v>6.1370000000000001E-2</v>
      </c>
      <c r="EQ23" s="949">
        <f t="shared" si="9"/>
        <v>6.1370000000000001E-2</v>
      </c>
      <c r="ER23" s="949">
        <f t="shared" si="9"/>
        <v>6.1370000000000001E-2</v>
      </c>
      <c r="ES23" s="949">
        <f t="shared" si="9"/>
        <v>6.1370000000000001E-2</v>
      </c>
      <c r="ET23" s="949">
        <f t="shared" si="9"/>
        <v>6.1370000000000001E-2</v>
      </c>
      <c r="EU23" s="949">
        <f t="shared" si="9"/>
        <v>6.1370000000000001E-2</v>
      </c>
      <c r="EV23" s="949">
        <f t="shared" si="9"/>
        <v>6.1370000000000001E-2</v>
      </c>
      <c r="EW23" s="949">
        <f t="shared" si="9"/>
        <v>6.1370000000000001E-2</v>
      </c>
      <c r="EX23" s="949">
        <f>SUM(EX20:EX22)</f>
        <v>6.1370000000000001E-2</v>
      </c>
      <c r="EY23" s="949">
        <f>SUM(EY20:EY22)</f>
        <v>6.1370000000000001E-2</v>
      </c>
      <c r="EZ23" s="949">
        <f t="shared" ref="EZ23:FW23" si="10">SUM(EZ20:EZ22)</f>
        <v>6.1370000000000001E-2</v>
      </c>
      <c r="FA23" s="949">
        <f t="shared" si="10"/>
        <v>6.1370000000000001E-2</v>
      </c>
      <c r="FB23" s="949">
        <f t="shared" si="10"/>
        <v>6.1370000000000001E-2</v>
      </c>
      <c r="FC23" s="949">
        <f t="shared" si="10"/>
        <v>6.1370000000000001E-2</v>
      </c>
      <c r="FD23" s="949">
        <f t="shared" si="10"/>
        <v>6.1370000000000001E-2</v>
      </c>
      <c r="FE23" s="949">
        <f t="shared" si="10"/>
        <v>6.1370000000000001E-2</v>
      </c>
      <c r="FF23" s="949">
        <f t="shared" si="10"/>
        <v>6.1370000000000001E-2</v>
      </c>
      <c r="FG23" s="949">
        <f t="shared" si="10"/>
        <v>6.1370000000000001E-2</v>
      </c>
      <c r="FH23" s="949">
        <f t="shared" si="10"/>
        <v>6.1370000000000001E-2</v>
      </c>
      <c r="FI23" s="949">
        <f t="shared" si="10"/>
        <v>6.1370000000000001E-2</v>
      </c>
      <c r="FJ23" s="949">
        <f t="shared" si="10"/>
        <v>6.1370000000000001E-2</v>
      </c>
      <c r="FK23" s="949">
        <f t="shared" si="10"/>
        <v>6.1370000000000001E-2</v>
      </c>
      <c r="FL23" s="949">
        <f t="shared" si="10"/>
        <v>6.1370000000000001E-2</v>
      </c>
      <c r="FM23" s="949">
        <f t="shared" si="10"/>
        <v>6.1370000000000001E-2</v>
      </c>
      <c r="FN23" s="949">
        <f t="shared" si="10"/>
        <v>6.1370000000000001E-2</v>
      </c>
      <c r="FO23" s="949">
        <f t="shared" si="10"/>
        <v>6.1370000000000001E-2</v>
      </c>
      <c r="FP23" s="949">
        <f t="shared" si="10"/>
        <v>6.1370000000000001E-2</v>
      </c>
      <c r="FQ23" s="949">
        <f t="shared" si="10"/>
        <v>6.1370000000000001E-2</v>
      </c>
      <c r="FR23" s="949">
        <f t="shared" si="10"/>
        <v>6.1370000000000001E-2</v>
      </c>
      <c r="FS23" s="949">
        <f t="shared" si="10"/>
        <v>6.1370000000000001E-2</v>
      </c>
      <c r="FT23" s="949">
        <f t="shared" si="10"/>
        <v>6.1370000000000001E-2</v>
      </c>
      <c r="FU23" s="949">
        <f t="shared" si="10"/>
        <v>6.1370000000000001E-2</v>
      </c>
      <c r="FV23" s="949">
        <f t="shared" si="10"/>
        <v>6.1370000000000001E-2</v>
      </c>
      <c r="FW23" s="949">
        <f t="shared" si="10"/>
        <v>6.1370000000000001E-2</v>
      </c>
      <c r="FX23" s="797" t="s">
        <v>272</v>
      </c>
    </row>
    <row r="24" spans="1:184" ht="23.25" customHeight="1" x14ac:dyDescent="0.2">
      <c r="B24" s="674" t="s">
        <v>437</v>
      </c>
      <c r="C24" s="675"/>
      <c r="D24" s="675"/>
      <c r="E24" s="675"/>
      <c r="F24" s="675"/>
      <c r="G24" s="675"/>
      <c r="H24" s="675"/>
      <c r="I24" s="675"/>
      <c r="J24" s="675"/>
      <c r="K24" s="675"/>
      <c r="L24" s="675"/>
      <c r="M24" s="675"/>
      <c r="N24" s="675"/>
      <c r="O24" s="675"/>
      <c r="P24" s="675"/>
      <c r="Q24" s="675"/>
      <c r="R24" s="675"/>
      <c r="S24" s="675"/>
      <c r="T24" s="675"/>
      <c r="U24" s="675"/>
      <c r="V24" s="675"/>
      <c r="W24" s="675"/>
      <c r="X24" s="675"/>
      <c r="Y24" s="675"/>
      <c r="Z24" s="675"/>
      <c r="AA24" s="675"/>
      <c r="AB24" s="675"/>
      <c r="AC24" s="675"/>
      <c r="AD24" s="675"/>
      <c r="AE24" s="675"/>
      <c r="AF24" s="675"/>
      <c r="AG24" s="675"/>
      <c r="AH24" s="675"/>
      <c r="AI24" s="675"/>
      <c r="AJ24" s="675"/>
      <c r="AK24" s="675"/>
      <c r="AL24" s="675"/>
      <c r="AM24" s="675"/>
      <c r="AN24" s="675"/>
      <c r="AO24" s="675"/>
      <c r="AP24" s="675"/>
      <c r="AQ24" s="675"/>
      <c r="AR24" s="675"/>
      <c r="AS24" s="675"/>
      <c r="AT24" s="675"/>
      <c r="AU24" s="675"/>
      <c r="AV24" s="675"/>
      <c r="AW24" s="675"/>
      <c r="AX24" s="675"/>
      <c r="AY24" s="675"/>
      <c r="AZ24" s="675"/>
      <c r="BA24" s="675"/>
      <c r="BB24" s="675"/>
      <c r="BC24" s="675"/>
      <c r="BD24" s="675"/>
      <c r="BE24" s="675"/>
      <c r="BF24" s="675"/>
      <c r="BG24" s="675"/>
      <c r="BH24" s="675"/>
      <c r="BI24" s="675"/>
      <c r="BJ24" s="675"/>
      <c r="BK24" s="675"/>
      <c r="BL24" s="675"/>
      <c r="BM24" s="675"/>
      <c r="BN24" s="680"/>
      <c r="BO24" s="680"/>
      <c r="BP24" s="680"/>
      <c r="BQ24" s="680"/>
      <c r="BR24" s="680"/>
      <c r="BS24" s="680"/>
      <c r="BT24" s="680"/>
      <c r="BU24" s="680"/>
      <c r="BV24" s="680"/>
      <c r="BW24" s="680"/>
      <c r="BX24" s="680"/>
      <c r="BY24" s="680"/>
      <c r="BZ24" s="680"/>
      <c r="CA24" s="680"/>
      <c r="CB24" s="680"/>
      <c r="CC24" s="680"/>
      <c r="CD24" s="680"/>
      <c r="CE24" s="680"/>
      <c r="CF24" s="680"/>
      <c r="CG24" s="680"/>
      <c r="CH24" s="680"/>
      <c r="CI24" s="680"/>
      <c r="CJ24" s="680"/>
      <c r="CK24" s="680"/>
      <c r="CL24" s="680"/>
      <c r="CM24" s="680"/>
      <c r="CN24" s="680"/>
      <c r="CO24" s="680"/>
      <c r="CP24" s="680"/>
      <c r="CQ24" s="680"/>
      <c r="CR24" s="680"/>
      <c r="CS24" s="680"/>
      <c r="CT24" s="680"/>
      <c r="CU24" s="680"/>
      <c r="CV24" s="680"/>
      <c r="CW24" s="680"/>
      <c r="CX24" s="680"/>
      <c r="CY24" s="680"/>
      <c r="CZ24" s="680"/>
      <c r="DA24" s="680"/>
      <c r="DB24" s="680"/>
      <c r="DC24" s="680"/>
      <c r="DD24" s="680"/>
      <c r="DE24" s="680"/>
      <c r="DF24" s="680"/>
      <c r="DG24" s="680"/>
      <c r="DH24" s="680"/>
      <c r="DI24" s="680"/>
      <c r="DJ24" s="680"/>
      <c r="DK24" s="680"/>
      <c r="DL24" s="680"/>
      <c r="DM24" s="680"/>
      <c r="DN24" s="680"/>
      <c r="DO24" s="680"/>
      <c r="DP24" s="680"/>
      <c r="DQ24" s="680"/>
      <c r="DR24" s="680"/>
      <c r="DS24" s="680"/>
      <c r="DY24" s="519"/>
      <c r="EC24" s="489"/>
      <c r="ED24" s="489"/>
      <c r="EE24" s="489"/>
      <c r="EF24" s="489"/>
      <c r="EG24" s="489"/>
      <c r="EH24" s="489"/>
      <c r="EI24" s="489"/>
      <c r="EJ24" s="489"/>
      <c r="EK24" s="489"/>
      <c r="EL24" s="489"/>
      <c r="EM24" s="489"/>
      <c r="EN24" s="489"/>
      <c r="EO24" s="489"/>
      <c r="EP24" s="489"/>
      <c r="EQ24" s="489"/>
      <c r="ER24" s="489"/>
      <c r="ES24" s="489"/>
      <c r="ET24" s="489"/>
      <c r="EU24" s="489"/>
      <c r="EV24" s="489"/>
      <c r="EW24" s="489"/>
      <c r="EX24" s="489"/>
      <c r="EY24" s="489"/>
      <c r="EZ24" s="489"/>
      <c r="FA24" s="489"/>
      <c r="FB24" s="489"/>
      <c r="FC24" s="489"/>
      <c r="FD24" s="489"/>
      <c r="FE24" s="489"/>
      <c r="FF24" s="489"/>
      <c r="FG24" s="489"/>
      <c r="FH24" s="489"/>
      <c r="FI24" s="489"/>
      <c r="FJ24" s="489"/>
      <c r="FK24" s="489"/>
      <c r="FL24" s="489"/>
      <c r="FM24" s="489"/>
      <c r="FN24" s="489"/>
      <c r="FO24" s="489"/>
      <c r="FP24" s="489"/>
      <c r="FQ24" s="489"/>
      <c r="FR24" s="489"/>
      <c r="FS24" s="489"/>
      <c r="FT24" s="489"/>
      <c r="FU24" s="489"/>
      <c r="FV24" s="489"/>
      <c r="FW24" s="489"/>
      <c r="FX24" s="797" t="s">
        <v>272</v>
      </c>
    </row>
    <row r="25" spans="1:184" s="681" customFormat="1" x14ac:dyDescent="0.2">
      <c r="A25" s="676"/>
      <c r="B25" s="676" t="s">
        <v>532</v>
      </c>
      <c r="CJ25" s="681">
        <v>-3.3400000000000001E-3</v>
      </c>
      <c r="CK25" s="681">
        <v>-3.3400000000000001E-3</v>
      </c>
      <c r="CL25" s="681">
        <v>-2.6900000000000001E-3</v>
      </c>
      <c r="CM25" s="681">
        <v>-2.6900000000000001E-3</v>
      </c>
      <c r="CN25" s="681">
        <v>-2.6900000000000001E-3</v>
      </c>
      <c r="CO25" s="681">
        <v>-2.99E-3</v>
      </c>
      <c r="CP25" s="681">
        <v>-2.99E-3</v>
      </c>
      <c r="CQ25" s="681">
        <v>-2.99E-3</v>
      </c>
      <c r="CR25" s="681">
        <v>-2.5300000000000001E-3</v>
      </c>
      <c r="CS25" s="681">
        <v>-2.5300000000000001E-3</v>
      </c>
      <c r="CT25" s="681">
        <v>-2.5300000000000001E-3</v>
      </c>
      <c r="CU25" s="681">
        <v>9.8999999999999999E-4</v>
      </c>
      <c r="CV25" s="681">
        <v>9.8999999999999999E-4</v>
      </c>
      <c r="CW25" s="681">
        <v>9.8999999999999999E-4</v>
      </c>
      <c r="CX25" s="681">
        <v>3.5799999999999998E-3</v>
      </c>
      <c r="CY25" s="681">
        <v>3.5799999999999998E-3</v>
      </c>
      <c r="CZ25" s="681">
        <v>3.5799999999999998E-3</v>
      </c>
      <c r="DA25" s="681">
        <v>5.3200000000000001E-3</v>
      </c>
      <c r="DB25" s="681">
        <v>5.3200000000000001E-3</v>
      </c>
      <c r="DC25" s="681">
        <v>5.3200000000000001E-3</v>
      </c>
      <c r="DD25" s="681">
        <v>1.0529999999999999E-2</v>
      </c>
      <c r="DE25" s="681">
        <v>1.0529999999999999E-2</v>
      </c>
      <c r="DF25" s="681">
        <v>1.0529999999999999E-2</v>
      </c>
      <c r="DG25" s="681">
        <v>1.2290000000000001E-2</v>
      </c>
      <c r="DH25" s="681">
        <v>1.2290000000000001E-2</v>
      </c>
      <c r="DI25" s="681">
        <v>1.2290000000000001E-2</v>
      </c>
      <c r="DJ25" s="681">
        <v>8.2199999999999999E-3</v>
      </c>
      <c r="DK25" s="681">
        <v>8.2199999999999999E-3</v>
      </c>
      <c r="DL25" s="681">
        <v>8.2199999999999999E-3</v>
      </c>
      <c r="DM25" s="681">
        <v>7.3299999999999997E-3</v>
      </c>
      <c r="DN25" s="681">
        <v>7.3299999999999997E-3</v>
      </c>
      <c r="DO25" s="681">
        <v>7.3299999999999997E-3</v>
      </c>
      <c r="DP25" s="681">
        <v>5.11E-3</v>
      </c>
      <c r="DQ25" s="681">
        <v>5.11E-3</v>
      </c>
      <c r="DR25" s="681">
        <v>5.11E-3</v>
      </c>
      <c r="DS25" s="681">
        <v>3.2799999999999999E-3</v>
      </c>
      <c r="DT25" s="681">
        <v>3.2799999999999999E-3</v>
      </c>
      <c r="DU25" s="681">
        <v>3.2799999999999999E-3</v>
      </c>
      <c r="DV25" s="681">
        <v>-3.1199999999999999E-3</v>
      </c>
      <c r="DW25" s="681">
        <v>-3.1199999999999999E-3</v>
      </c>
      <c r="DX25" s="681">
        <v>-3.1199999999999999E-3</v>
      </c>
      <c r="DY25" s="848">
        <v>-6.5829326439401379E-3</v>
      </c>
      <c r="DZ25" s="681">
        <v>-6.5829326439401379E-3</v>
      </c>
      <c r="EA25" s="681">
        <v>-6.5829326439401379E-3</v>
      </c>
      <c r="EB25" s="681">
        <v>-7.1352234496476451E-3</v>
      </c>
      <c r="EC25" s="849">
        <v>-7.1352234496476451E-3</v>
      </c>
      <c r="ED25" s="849">
        <v>-7.1352234496476451E-3</v>
      </c>
      <c r="EE25" s="849">
        <v>-7.7085946874856683E-3</v>
      </c>
      <c r="EF25" s="849">
        <v>-7.7085946874856683E-3</v>
      </c>
      <c r="EG25" s="849">
        <v>-7.7085946874856683E-3</v>
      </c>
      <c r="EH25" s="849">
        <v>-5.4839372179773171E-3</v>
      </c>
      <c r="EI25" s="849">
        <v>-5.4839372179773171E-3</v>
      </c>
      <c r="EJ25" s="849">
        <v>-5.4839372179773171E-3</v>
      </c>
      <c r="EK25" s="849">
        <v>-5.1334087776049664E-3</v>
      </c>
      <c r="EL25" s="849">
        <v>-5.1334087776049664E-3</v>
      </c>
      <c r="EM25" s="849">
        <v>-5.1334087776049699E-3</v>
      </c>
      <c r="EN25" s="849">
        <v>-5.1065821150657695E-3</v>
      </c>
      <c r="EO25" s="849">
        <v>-5.1065821150657695E-3</v>
      </c>
      <c r="EP25" s="849">
        <v>-5.1065821150657695E-3</v>
      </c>
      <c r="EQ25" s="849">
        <v>-5.6602262888762397E-3</v>
      </c>
      <c r="ER25" s="849">
        <v>-5.6602262888762397E-3</v>
      </c>
      <c r="ES25" s="849">
        <v>-5.6602262888762397E-3</v>
      </c>
      <c r="ET25" s="849">
        <v>-8.4610854846543411E-3</v>
      </c>
      <c r="EU25" s="849">
        <v>-8.4610854846543411E-3</v>
      </c>
      <c r="EV25" s="849">
        <v>-8.4610854846543411E-3</v>
      </c>
      <c r="EW25" s="849">
        <v>-7.9425357652473678E-3</v>
      </c>
      <c r="EX25" s="849">
        <v>-7.9425357652473678E-3</v>
      </c>
      <c r="EY25" s="849">
        <v>-7.9425357652473678E-3</v>
      </c>
      <c r="EZ25" s="849">
        <v>-7.8155350350296166E-3</v>
      </c>
      <c r="FA25" s="849">
        <v>-7.8155350350296166E-3</v>
      </c>
      <c r="FB25" s="849">
        <v>-7.8155350350296166E-3</v>
      </c>
      <c r="FC25" s="849">
        <v>-8.3418077572943432E-3</v>
      </c>
      <c r="FD25" s="849">
        <v>-8.3418077572943432E-3</v>
      </c>
      <c r="FE25" s="849">
        <v>-8.3418077572943432E-3</v>
      </c>
      <c r="FF25" s="849">
        <v>-9.78845617818477E-3</v>
      </c>
      <c r="FG25" s="849">
        <v>-9.78845617818477E-3</v>
      </c>
      <c r="FH25" s="849">
        <v>-9.78845617818477E-3</v>
      </c>
      <c r="FI25" s="849">
        <v>-8.9690481554625563E-3</v>
      </c>
      <c r="FJ25" s="849">
        <v>-8.9690481554625563E-3</v>
      </c>
      <c r="FK25" s="849">
        <v>-8.9690481554625563E-3</v>
      </c>
      <c r="FL25" s="849">
        <v>-8.6734994114488814E-3</v>
      </c>
      <c r="FM25" s="849">
        <v>-8.6734994114488814E-3</v>
      </c>
      <c r="FN25" s="849">
        <v>-8.6734994114488814E-3</v>
      </c>
      <c r="FO25" s="849">
        <v>-9.3778088510291183E-3</v>
      </c>
      <c r="FP25" s="849">
        <v>-9.3778088510291183E-3</v>
      </c>
      <c r="FQ25" s="849">
        <v>-9.3778088510291183E-3</v>
      </c>
      <c r="FR25" s="849">
        <v>-9.034488455014528E-3</v>
      </c>
      <c r="FS25" s="849">
        <v>-9.034488455014528E-3</v>
      </c>
      <c r="FT25" s="849">
        <v>-9.034488455014528E-3</v>
      </c>
      <c r="FU25" s="849">
        <v>-8.2094290062070564E-3</v>
      </c>
      <c r="FV25" s="849">
        <v>-8.2094290062070564E-3</v>
      </c>
      <c r="FW25" s="849">
        <v>-8.2094290062070564E-3</v>
      </c>
      <c r="FX25" s="797" t="s">
        <v>272</v>
      </c>
      <c r="FY25" s="406"/>
      <c r="FZ25" s="406"/>
      <c r="GA25" s="406"/>
      <c r="GB25" s="406"/>
    </row>
    <row r="26" spans="1:184" s="683" customFormat="1" x14ac:dyDescent="0.2">
      <c r="A26" s="676"/>
      <c r="B26" s="676" t="s">
        <v>533</v>
      </c>
      <c r="C26" s="681"/>
      <c r="D26" s="681"/>
      <c r="E26" s="681"/>
      <c r="F26" s="681"/>
      <c r="G26" s="681"/>
      <c r="H26" s="681"/>
      <c r="I26" s="681"/>
      <c r="J26" s="681"/>
      <c r="K26" s="681"/>
      <c r="L26" s="681"/>
      <c r="M26" s="681"/>
      <c r="N26" s="681"/>
      <c r="O26" s="681"/>
      <c r="P26" s="681"/>
      <c r="Q26" s="681"/>
      <c r="R26" s="681"/>
      <c r="S26" s="681"/>
      <c r="T26" s="681"/>
      <c r="U26" s="681"/>
      <c r="V26" s="681"/>
      <c r="W26" s="681"/>
      <c r="X26" s="681"/>
      <c r="Y26" s="681"/>
      <c r="Z26" s="681"/>
      <c r="AA26" s="681"/>
      <c r="AB26" s="681"/>
      <c r="AC26" s="681"/>
      <c r="AD26" s="681"/>
      <c r="AE26" s="681"/>
      <c r="AF26" s="681"/>
      <c r="AG26" s="681"/>
      <c r="AH26" s="681"/>
      <c r="AI26" s="681"/>
      <c r="AJ26" s="681"/>
      <c r="AK26" s="681"/>
      <c r="AL26" s="681"/>
      <c r="AM26" s="681"/>
      <c r="AN26" s="681"/>
      <c r="AO26" s="681"/>
      <c r="AP26" s="681"/>
      <c r="AQ26" s="681"/>
      <c r="AR26" s="681"/>
      <c r="AS26" s="681"/>
      <c r="AT26" s="681"/>
      <c r="AU26" s="681"/>
      <c r="AV26" s="681"/>
      <c r="AW26" s="681"/>
      <c r="AX26" s="681"/>
      <c r="AY26" s="681"/>
      <c r="AZ26" s="681"/>
      <c r="BA26" s="681"/>
      <c r="BB26" s="681"/>
      <c r="BC26" s="681"/>
      <c r="BD26" s="681"/>
      <c r="BE26" s="681"/>
      <c r="BF26" s="681"/>
      <c r="BG26" s="681"/>
      <c r="BH26" s="681"/>
      <c r="BI26" s="681"/>
      <c r="BJ26" s="681"/>
      <c r="BK26" s="681"/>
      <c r="BL26" s="681"/>
      <c r="BM26" s="681"/>
      <c r="BN26" s="681"/>
      <c r="BO26" s="681"/>
      <c r="BP26" s="681"/>
      <c r="BQ26" s="681"/>
      <c r="BR26" s="681"/>
      <c r="BS26" s="681"/>
      <c r="BT26" s="681"/>
      <c r="BU26" s="681"/>
      <c r="BV26" s="681"/>
      <c r="BW26" s="681"/>
      <c r="BX26" s="681"/>
      <c r="BY26" s="681"/>
      <c r="BZ26" s="681"/>
      <c r="CA26" s="681"/>
      <c r="CB26" s="681"/>
      <c r="CC26" s="681"/>
      <c r="CD26" s="681"/>
      <c r="CE26" s="681"/>
      <c r="CF26" s="681"/>
      <c r="CG26" s="681"/>
      <c r="CH26" s="681"/>
      <c r="CI26" s="681"/>
      <c r="CJ26" s="681">
        <v>-2.3000000000000001E-4</v>
      </c>
      <c r="CK26" s="681">
        <v>-2.3000000000000001E-4</v>
      </c>
      <c r="CL26" s="681">
        <v>-5.9999999999999995E-4</v>
      </c>
      <c r="CM26" s="681">
        <v>-5.9999999999999995E-4</v>
      </c>
      <c r="CN26" s="681">
        <v>-5.9999999999999995E-4</v>
      </c>
      <c r="CO26" s="681">
        <v>6.4999999999999997E-4</v>
      </c>
      <c r="CP26" s="681">
        <v>6.4999999999999997E-4</v>
      </c>
      <c r="CQ26" s="681">
        <v>6.4999999999999997E-4</v>
      </c>
      <c r="CR26" s="681">
        <v>1.6900000000000001E-3</v>
      </c>
      <c r="CS26" s="681">
        <v>1.6900000000000001E-3</v>
      </c>
      <c r="CT26" s="681">
        <v>1.6900000000000001E-3</v>
      </c>
      <c r="CU26" s="681">
        <v>1.9499999999999999E-3</v>
      </c>
      <c r="CV26" s="681">
        <v>1.9499999999999999E-3</v>
      </c>
      <c r="CW26" s="681">
        <v>1.9499999999999999E-3</v>
      </c>
      <c r="CX26" s="681">
        <v>5.0000000000000001E-4</v>
      </c>
      <c r="CY26" s="681">
        <v>5.0000000000000001E-4</v>
      </c>
      <c r="CZ26" s="681">
        <v>5.0000000000000001E-4</v>
      </c>
      <c r="DA26" s="681">
        <v>4.4999999999999999E-4</v>
      </c>
      <c r="DB26" s="681">
        <v>4.4999999999999999E-4</v>
      </c>
      <c r="DC26" s="681">
        <v>4.4999999999999999E-4</v>
      </c>
      <c r="DD26" s="681">
        <v>-1.3500000000000001E-3</v>
      </c>
      <c r="DE26" s="681">
        <v>-1.3500000000000001E-3</v>
      </c>
      <c r="DF26" s="681">
        <v>-1.3500000000000001E-3</v>
      </c>
      <c r="DG26" s="681">
        <v>-4.4000000000000002E-4</v>
      </c>
      <c r="DH26" s="681">
        <v>-4.4000000000000002E-4</v>
      </c>
      <c r="DI26" s="681">
        <v>-4.4000000000000002E-4</v>
      </c>
      <c r="DJ26" s="681">
        <v>8.0999999999999996E-4</v>
      </c>
      <c r="DK26" s="681">
        <v>8.0999999999999996E-4</v>
      </c>
      <c r="DL26" s="681">
        <v>8.0999999999999996E-4</v>
      </c>
      <c r="DM26" s="681">
        <v>8.0000000000000004E-4</v>
      </c>
      <c r="DN26" s="681">
        <v>8.0000000000000004E-4</v>
      </c>
      <c r="DO26" s="681">
        <v>8.0000000000000004E-4</v>
      </c>
      <c r="DP26" s="681">
        <v>6.8999999999999997E-4</v>
      </c>
      <c r="DQ26" s="681">
        <v>6.8999999999999997E-4</v>
      </c>
      <c r="DR26" s="681">
        <v>6.8999999999999997E-4</v>
      </c>
      <c r="DS26" s="681">
        <v>1.83E-3</v>
      </c>
      <c r="DT26" s="681">
        <v>1.83E-3</v>
      </c>
      <c r="DU26" s="681">
        <v>1.83E-3</v>
      </c>
      <c r="DV26" s="681">
        <v>2.5300000000000001E-3</v>
      </c>
      <c r="DW26" s="681">
        <v>2.5300000000000001E-3</v>
      </c>
      <c r="DX26" s="681">
        <v>2.5300000000000001E-3</v>
      </c>
      <c r="DY26" s="845">
        <v>1.9166395708197059E-3</v>
      </c>
      <c r="DZ26" s="681">
        <v>1.9166395708197059E-3</v>
      </c>
      <c r="EA26" s="681">
        <v>1.9166395708197059E-3</v>
      </c>
      <c r="EB26" s="681">
        <v>2.3138929280248754E-3</v>
      </c>
      <c r="EC26" s="849">
        <v>2.3138929280248754E-3</v>
      </c>
      <c r="ED26" s="849">
        <v>2.3138929280248754E-3</v>
      </c>
      <c r="EE26" s="849">
        <v>2.701372131216523E-3</v>
      </c>
      <c r="EF26" s="849">
        <v>2.701372131216523E-3</v>
      </c>
      <c r="EG26" s="849">
        <v>2.701372131216523E-3</v>
      </c>
      <c r="EH26" s="849">
        <v>3.2410563905947197E-3</v>
      </c>
      <c r="EI26" s="849">
        <v>3.2410563905947197E-3</v>
      </c>
      <c r="EJ26" s="849">
        <v>3.2410563905947197E-3</v>
      </c>
      <c r="EK26" s="849">
        <v>3.8394685647150594E-3</v>
      </c>
      <c r="EL26" s="849">
        <v>3.8394685647150594E-3</v>
      </c>
      <c r="EM26" s="849">
        <v>3.8394685647150594E-3</v>
      </c>
      <c r="EN26" s="849">
        <v>4.3453732630242114E-3</v>
      </c>
      <c r="EO26" s="849">
        <v>4.3453732630242114E-3</v>
      </c>
      <c r="EP26" s="849">
        <v>4.3453732630242114E-3</v>
      </c>
      <c r="EQ26" s="849">
        <v>4.4731241710318868E-3</v>
      </c>
      <c r="ER26" s="849">
        <v>4.4731241710318868E-3</v>
      </c>
      <c r="ES26" s="849">
        <v>4.4731241710318868E-3</v>
      </c>
      <c r="ET26" s="849">
        <v>4.8341550329278702E-3</v>
      </c>
      <c r="EU26" s="849">
        <v>4.8341550329278702E-3</v>
      </c>
      <c r="EV26" s="849">
        <v>4.8341550329278702E-3</v>
      </c>
      <c r="EW26" s="849">
        <v>5.3280570807586495E-3</v>
      </c>
      <c r="EX26" s="849">
        <v>5.3280570807586495E-3</v>
      </c>
      <c r="EY26" s="849">
        <v>5.3280570807586495E-3</v>
      </c>
      <c r="EZ26" s="849">
        <v>5.7643630594925773E-3</v>
      </c>
      <c r="FA26" s="849">
        <v>5.7643630594925773E-3</v>
      </c>
      <c r="FB26" s="849">
        <v>5.7643630594925773E-3</v>
      </c>
      <c r="FC26" s="849">
        <v>5.9730927642077606E-3</v>
      </c>
      <c r="FD26" s="849">
        <v>5.9730927642077606E-3</v>
      </c>
      <c r="FE26" s="849">
        <v>5.9730927642077606E-3</v>
      </c>
      <c r="FF26" s="849">
        <v>6.4403909510773764E-3</v>
      </c>
      <c r="FG26" s="849">
        <v>6.4403909510773764E-3</v>
      </c>
      <c r="FH26" s="849">
        <v>6.4403909510773764E-3</v>
      </c>
      <c r="FI26" s="849">
        <v>7.0401920824036835E-3</v>
      </c>
      <c r="FJ26" s="849">
        <v>7.0401920824036835E-3</v>
      </c>
      <c r="FK26" s="849">
        <v>7.0401920824036835E-3</v>
      </c>
      <c r="FL26" s="849">
        <v>7.5618753759195256E-3</v>
      </c>
      <c r="FM26" s="849">
        <v>7.5618753759195256E-3</v>
      </c>
      <c r="FN26" s="849">
        <v>7.5618753759195256E-3</v>
      </c>
      <c r="FO26" s="849">
        <v>7.7685563491277521E-3</v>
      </c>
      <c r="FP26" s="849">
        <v>7.7685563491277521E-3</v>
      </c>
      <c r="FQ26" s="849">
        <v>7.7685563491277521E-3</v>
      </c>
      <c r="FR26" s="849">
        <v>8.2593275168598834E-3</v>
      </c>
      <c r="FS26" s="849">
        <v>8.2593275168598834E-3</v>
      </c>
      <c r="FT26" s="849">
        <v>8.2593275168598834E-3</v>
      </c>
      <c r="FU26" s="849">
        <v>8.8951057857531209E-3</v>
      </c>
      <c r="FV26" s="849">
        <v>8.8951057857531209E-3</v>
      </c>
      <c r="FW26" s="849">
        <v>8.8951057857531209E-3</v>
      </c>
      <c r="FX26" s="797" t="s">
        <v>272</v>
      </c>
      <c r="FY26" s="406"/>
      <c r="FZ26" s="406"/>
      <c r="GA26" s="406"/>
      <c r="GB26" s="406"/>
    </row>
    <row r="27" spans="1:184" s="683" customFormat="1" x14ac:dyDescent="0.2">
      <c r="A27" s="676"/>
      <c r="B27" s="676" t="s">
        <v>534</v>
      </c>
      <c r="C27" s="681"/>
      <c r="D27" s="681"/>
      <c r="E27" s="681"/>
      <c r="F27" s="681"/>
      <c r="G27" s="681"/>
      <c r="H27" s="681"/>
      <c r="I27" s="681"/>
      <c r="J27" s="681"/>
      <c r="K27" s="681"/>
      <c r="L27" s="681"/>
      <c r="M27" s="681"/>
      <c r="N27" s="681"/>
      <c r="O27" s="681"/>
      <c r="P27" s="681"/>
      <c r="Q27" s="681"/>
      <c r="R27" s="681"/>
      <c r="S27" s="681"/>
      <c r="T27" s="681"/>
      <c r="U27" s="681"/>
      <c r="V27" s="681"/>
      <c r="W27" s="681"/>
      <c r="X27" s="681"/>
      <c r="Y27" s="681"/>
      <c r="Z27" s="681"/>
      <c r="AA27" s="681"/>
      <c r="AB27" s="681"/>
      <c r="AC27" s="681"/>
      <c r="AD27" s="681"/>
      <c r="AE27" s="681"/>
      <c r="AF27" s="681"/>
      <c r="AG27" s="681"/>
      <c r="AH27" s="681"/>
      <c r="AI27" s="681"/>
      <c r="AJ27" s="681"/>
      <c r="AK27" s="681"/>
      <c r="AL27" s="681"/>
      <c r="AM27" s="681"/>
      <c r="AN27" s="681"/>
      <c r="AO27" s="681"/>
      <c r="AP27" s="681"/>
      <c r="AQ27" s="681"/>
      <c r="AR27" s="681"/>
      <c r="AS27" s="681"/>
      <c r="AT27" s="681"/>
      <c r="AU27" s="681"/>
      <c r="AV27" s="681"/>
      <c r="AW27" s="681"/>
      <c r="AX27" s="681"/>
      <c r="AY27" s="681"/>
      <c r="AZ27" s="681"/>
      <c r="BA27" s="681"/>
      <c r="BB27" s="681"/>
      <c r="BC27" s="681"/>
      <c r="BD27" s="681"/>
      <c r="BE27" s="681"/>
      <c r="BF27" s="681"/>
      <c r="BG27" s="681"/>
      <c r="BH27" s="681"/>
      <c r="BI27" s="681"/>
      <c r="BJ27" s="681"/>
      <c r="BK27" s="681"/>
      <c r="BL27" s="681"/>
      <c r="BM27" s="681"/>
      <c r="BN27" s="681"/>
      <c r="BO27" s="681"/>
      <c r="BP27" s="681"/>
      <c r="BQ27" s="681"/>
      <c r="BR27" s="681"/>
      <c r="BS27" s="681"/>
      <c r="BT27" s="681"/>
      <c r="BU27" s="681"/>
      <c r="BV27" s="681"/>
      <c r="BW27" s="681"/>
      <c r="BX27" s="681"/>
      <c r="BY27" s="681"/>
      <c r="BZ27" s="681"/>
      <c r="CA27" s="681"/>
      <c r="CB27" s="681"/>
      <c r="CC27" s="681"/>
      <c r="CD27" s="681"/>
      <c r="CE27" s="681"/>
      <c r="CF27" s="681"/>
      <c r="CG27" s="681"/>
      <c r="CH27" s="681"/>
      <c r="CI27" s="681"/>
      <c r="CJ27" s="681">
        <v>4.3200000000000001E-3</v>
      </c>
      <c r="CK27" s="681">
        <v>4.3200000000000001E-3</v>
      </c>
      <c r="CL27" s="681">
        <v>4.4600000000000004E-3</v>
      </c>
      <c r="CM27" s="681">
        <v>4.4600000000000004E-3</v>
      </c>
      <c r="CN27" s="681">
        <v>4.4600000000000004E-3</v>
      </c>
      <c r="CO27" s="681">
        <v>3.98E-3</v>
      </c>
      <c r="CP27" s="681">
        <v>3.98E-3</v>
      </c>
      <c r="CQ27" s="681">
        <v>3.98E-3</v>
      </c>
      <c r="CR27" s="681">
        <v>4.8399999999999997E-3</v>
      </c>
      <c r="CS27" s="681">
        <v>4.8399999999999997E-3</v>
      </c>
      <c r="CT27" s="681">
        <v>4.8399999999999997E-3</v>
      </c>
      <c r="CU27" s="681">
        <v>1.92E-3</v>
      </c>
      <c r="CV27" s="681">
        <v>1.92E-3</v>
      </c>
      <c r="CW27" s="681">
        <v>1.92E-3</v>
      </c>
      <c r="CX27" s="681">
        <v>3.6000000000000002E-4</v>
      </c>
      <c r="CY27" s="681">
        <v>3.6000000000000002E-4</v>
      </c>
      <c r="CZ27" s="681">
        <v>3.6000000000000002E-4</v>
      </c>
      <c r="DA27" s="681">
        <v>-6.7000000000000002E-4</v>
      </c>
      <c r="DB27" s="681">
        <v>-6.7000000000000002E-4</v>
      </c>
      <c r="DC27" s="681">
        <v>-6.7000000000000002E-4</v>
      </c>
      <c r="DD27" s="681">
        <v>1.82E-3</v>
      </c>
      <c r="DE27" s="681">
        <v>1.82E-3</v>
      </c>
      <c r="DF27" s="681">
        <v>1.82E-3</v>
      </c>
      <c r="DG27" s="681">
        <v>2.7499999999999998E-3</v>
      </c>
      <c r="DH27" s="681">
        <v>2.7499999999999998E-3</v>
      </c>
      <c r="DI27" s="681">
        <v>2.7499999999999998E-3</v>
      </c>
      <c r="DJ27" s="681">
        <v>1.99E-3</v>
      </c>
      <c r="DK27" s="681">
        <v>1.99E-3</v>
      </c>
      <c r="DL27" s="681">
        <v>1.99E-3</v>
      </c>
      <c r="DM27" s="681">
        <v>3.7499999999999999E-3</v>
      </c>
      <c r="DN27" s="681">
        <v>3.7499999999999999E-3</v>
      </c>
      <c r="DO27" s="681">
        <v>3.7499999999999999E-3</v>
      </c>
      <c r="DP27" s="681">
        <v>5.6100000000000004E-3</v>
      </c>
      <c r="DQ27" s="681">
        <v>5.6100000000000004E-3</v>
      </c>
      <c r="DR27" s="681">
        <v>5.6100000000000004E-3</v>
      </c>
      <c r="DS27" s="681">
        <v>8.1099999999999992E-3</v>
      </c>
      <c r="DT27" s="681">
        <v>8.1099999999999992E-3</v>
      </c>
      <c r="DU27" s="681">
        <v>8.1099999999999992E-3</v>
      </c>
      <c r="DV27" s="681">
        <v>8.5699999999999995E-3</v>
      </c>
      <c r="DW27" s="681">
        <v>8.5699999999999995E-3</v>
      </c>
      <c r="DX27" s="681">
        <v>8.5699999999999995E-3</v>
      </c>
      <c r="DY27" s="845">
        <v>8.4640077294573617E-3</v>
      </c>
      <c r="DZ27" s="681">
        <v>8.4640077294573617E-3</v>
      </c>
      <c r="EA27" s="681">
        <v>8.4640077294573617E-3</v>
      </c>
      <c r="EB27" s="681">
        <v>1.1525685758029041E-2</v>
      </c>
      <c r="EC27" s="849">
        <v>1.1525685758029041E-2</v>
      </c>
      <c r="ED27" s="849">
        <v>1.1525685758029041E-2</v>
      </c>
      <c r="EE27" s="849">
        <v>1.3461730256347212E-2</v>
      </c>
      <c r="EF27" s="849">
        <v>1.3461730256347212E-2</v>
      </c>
      <c r="EG27" s="849">
        <v>1.3461730256347212E-2</v>
      </c>
      <c r="EH27" s="849">
        <v>1.3155555333747895E-2</v>
      </c>
      <c r="EI27" s="849">
        <v>1.3155555333747895E-2</v>
      </c>
      <c r="EJ27" s="849">
        <v>1.3155555333747895E-2</v>
      </c>
      <c r="EK27" s="849">
        <v>1.3416987087271286E-2</v>
      </c>
      <c r="EL27" s="849">
        <v>1.3416987087271286E-2</v>
      </c>
      <c r="EM27" s="849">
        <v>1.3416987087271286E-2</v>
      </c>
      <c r="EN27" s="849">
        <v>1.5769851119277884E-2</v>
      </c>
      <c r="EO27" s="849">
        <v>1.5769851119277884E-2</v>
      </c>
      <c r="EP27" s="849">
        <v>1.5769851119277884E-2</v>
      </c>
      <c r="EQ27" s="849">
        <v>1.6977065380456492E-2</v>
      </c>
      <c r="ER27" s="849">
        <v>1.6977065380456492E-2</v>
      </c>
      <c r="ES27" s="849">
        <v>1.6977065380456492E-2</v>
      </c>
      <c r="ET27" s="849">
        <v>1.6064368600751361E-2</v>
      </c>
      <c r="EU27" s="849">
        <v>1.6064368600751361E-2</v>
      </c>
      <c r="EV27" s="849">
        <v>1.6064368600751361E-2</v>
      </c>
      <c r="EW27" s="849">
        <v>1.5891596147260878E-2</v>
      </c>
      <c r="EX27" s="849">
        <v>1.5891596147260878E-2</v>
      </c>
      <c r="EY27" s="849">
        <v>1.5891596147260878E-2</v>
      </c>
      <c r="EZ27" s="849">
        <v>1.7972950595212714E-2</v>
      </c>
      <c r="FA27" s="849">
        <v>1.7972950595212714E-2</v>
      </c>
      <c r="FB27" s="849">
        <v>1.7972950595212714E-2</v>
      </c>
      <c r="FC27" s="849">
        <v>1.8856964674552633E-2</v>
      </c>
      <c r="FD27" s="849">
        <v>1.8856964674552633E-2</v>
      </c>
      <c r="FE27" s="849">
        <v>1.8856964674552633E-2</v>
      </c>
      <c r="FF27" s="849">
        <v>1.7713101272705534E-2</v>
      </c>
      <c r="FG27" s="849">
        <v>1.7713101272705534E-2</v>
      </c>
      <c r="FH27" s="849">
        <v>1.7713101272705534E-2</v>
      </c>
      <c r="FI27" s="849">
        <v>1.7357663030972872E-2</v>
      </c>
      <c r="FJ27" s="849">
        <v>1.7357663030972872E-2</v>
      </c>
      <c r="FK27" s="849">
        <v>1.7357663030972872E-2</v>
      </c>
      <c r="FL27" s="849">
        <v>1.9279776351252859E-2</v>
      </c>
      <c r="FM27" s="849">
        <v>1.9279776351252859E-2</v>
      </c>
      <c r="FN27" s="849">
        <v>1.9279776351252859E-2</v>
      </c>
      <c r="FO27" s="849">
        <v>1.9971172894422847E-2</v>
      </c>
      <c r="FP27" s="849">
        <v>1.9971172894422847E-2</v>
      </c>
      <c r="FQ27" s="849">
        <v>1.9971172894422847E-2</v>
      </c>
      <c r="FR27" s="849">
        <v>1.8663130255403605E-2</v>
      </c>
      <c r="FS27" s="849">
        <v>1.8663130255403605E-2</v>
      </c>
      <c r="FT27" s="849">
        <v>1.8663130255403605E-2</v>
      </c>
      <c r="FU27" s="849">
        <v>1.8148593482937056E-2</v>
      </c>
      <c r="FV27" s="849">
        <v>1.8148593482937056E-2</v>
      </c>
      <c r="FW27" s="849">
        <v>1.8148593482937056E-2</v>
      </c>
      <c r="FX27" s="797" t="s">
        <v>272</v>
      </c>
      <c r="FY27" s="406"/>
      <c r="FZ27" s="406"/>
      <c r="GA27" s="406"/>
      <c r="GB27" s="406"/>
    </row>
    <row r="28" spans="1:184" s="683" customFormat="1" x14ac:dyDescent="0.2">
      <c r="A28" s="676"/>
      <c r="B28" s="676" t="s">
        <v>366</v>
      </c>
      <c r="C28" s="681"/>
      <c r="D28" s="681"/>
      <c r="E28" s="681"/>
      <c r="F28" s="681"/>
      <c r="G28" s="681"/>
      <c r="H28" s="681"/>
      <c r="I28" s="681"/>
      <c r="J28" s="681"/>
      <c r="K28" s="681"/>
      <c r="L28" s="681"/>
      <c r="M28" s="681"/>
      <c r="N28" s="681"/>
      <c r="O28" s="681"/>
      <c r="P28" s="681"/>
      <c r="Q28" s="681"/>
      <c r="R28" s="681"/>
      <c r="S28" s="681"/>
      <c r="T28" s="681"/>
      <c r="U28" s="681"/>
      <c r="V28" s="681"/>
      <c r="W28" s="681"/>
      <c r="X28" s="681"/>
      <c r="Y28" s="681"/>
      <c r="Z28" s="681"/>
      <c r="AA28" s="681"/>
      <c r="AB28" s="681"/>
      <c r="AC28" s="681"/>
      <c r="AD28" s="681"/>
      <c r="AE28" s="681"/>
      <c r="AF28" s="681"/>
      <c r="AG28" s="681"/>
      <c r="AH28" s="681"/>
      <c r="AI28" s="681"/>
      <c r="AJ28" s="681"/>
      <c r="AK28" s="681"/>
      <c r="AL28" s="681"/>
      <c r="AM28" s="681"/>
      <c r="AN28" s="681"/>
      <c r="AO28" s="681"/>
      <c r="AP28" s="681"/>
      <c r="AQ28" s="681"/>
      <c r="AR28" s="681"/>
      <c r="AS28" s="681"/>
      <c r="AT28" s="681"/>
      <c r="AU28" s="681"/>
      <c r="AV28" s="681"/>
      <c r="AW28" s="681"/>
      <c r="AX28" s="681"/>
      <c r="AY28" s="681"/>
      <c r="AZ28" s="681"/>
      <c r="BA28" s="681"/>
      <c r="BB28" s="681"/>
      <c r="BC28" s="681"/>
      <c r="BD28" s="681"/>
      <c r="BE28" s="681"/>
      <c r="BF28" s="681"/>
      <c r="BG28" s="681"/>
      <c r="BH28" s="681"/>
      <c r="BI28" s="681"/>
      <c r="BJ28" s="681"/>
      <c r="BK28" s="681"/>
      <c r="BL28" s="681"/>
      <c r="BM28" s="681"/>
      <c r="BN28" s="681"/>
      <c r="BO28" s="681"/>
      <c r="BP28" s="681"/>
      <c r="BQ28" s="681"/>
      <c r="BR28" s="681"/>
      <c r="BS28" s="681"/>
      <c r="BT28" s="681"/>
      <c r="BU28" s="681"/>
      <c r="BV28" s="681"/>
      <c r="BW28" s="681"/>
      <c r="BX28" s="681"/>
      <c r="BY28" s="681"/>
      <c r="BZ28" s="681"/>
      <c r="CA28" s="681"/>
      <c r="CB28" s="681"/>
      <c r="CC28" s="681"/>
      <c r="CD28" s="681"/>
      <c r="CE28" s="681"/>
      <c r="CF28" s="681"/>
      <c r="CG28" s="681"/>
      <c r="CH28" s="681"/>
      <c r="CI28" s="681"/>
      <c r="CJ28" s="681">
        <v>1.2700000000000001E-3</v>
      </c>
      <c r="CK28" s="681">
        <v>1.2700000000000001E-3</v>
      </c>
      <c r="CL28" s="681">
        <v>1.2700000000000001E-3</v>
      </c>
      <c r="CM28" s="681">
        <v>1.2700000000000001E-3</v>
      </c>
      <c r="CN28" s="681">
        <v>1.2700000000000001E-3</v>
      </c>
      <c r="CO28" s="681">
        <v>1.2700000000000001E-3</v>
      </c>
      <c r="CP28" s="681">
        <v>1.2700000000000001E-3</v>
      </c>
      <c r="CQ28" s="681">
        <v>1.2700000000000001E-3</v>
      </c>
      <c r="CR28" s="681">
        <v>2.2200000000000002E-3</v>
      </c>
      <c r="CS28" s="681">
        <v>2.2200000000000002E-3</v>
      </c>
      <c r="CT28" s="681">
        <v>2.2200000000000002E-3</v>
      </c>
      <c r="CU28" s="681">
        <v>2.2200000000000002E-3</v>
      </c>
      <c r="CV28" s="681">
        <v>2.2200000000000002E-3</v>
      </c>
      <c r="CW28" s="681">
        <v>2.2200000000000002E-3</v>
      </c>
      <c r="CX28" s="681">
        <v>2.2200000000000002E-3</v>
      </c>
      <c r="CY28" s="681">
        <v>2.2200000000000002E-3</v>
      </c>
      <c r="CZ28" s="681">
        <v>2.2200000000000002E-3</v>
      </c>
      <c r="DA28" s="681">
        <v>2.2200000000000002E-3</v>
      </c>
      <c r="DB28" s="681">
        <v>2.2200000000000002E-3</v>
      </c>
      <c r="DC28" s="681">
        <v>2.2200000000000002E-3</v>
      </c>
      <c r="DD28" s="681">
        <v>2.2200000000000002E-3</v>
      </c>
      <c r="DE28" s="681">
        <v>2.2200000000000002E-3</v>
      </c>
      <c r="DF28" s="681">
        <v>2.2200000000000002E-3</v>
      </c>
      <c r="DG28" s="681">
        <v>2.2200000000000002E-3</v>
      </c>
      <c r="DH28" s="681">
        <v>2.2200000000000002E-3</v>
      </c>
      <c r="DI28" s="681">
        <v>2.2200000000000002E-3</v>
      </c>
      <c r="DJ28" s="681">
        <v>2.2200000000000002E-3</v>
      </c>
      <c r="DK28" s="681">
        <v>2.2200000000000002E-3</v>
      </c>
      <c r="DL28" s="681">
        <v>2.2200000000000002E-3</v>
      </c>
      <c r="DM28" s="681">
        <v>2.2200000000000002E-3</v>
      </c>
      <c r="DN28" s="681">
        <v>2.2200000000000002E-3</v>
      </c>
      <c r="DO28" s="681">
        <v>2.2200000000000002E-3</v>
      </c>
      <c r="DP28" s="681">
        <v>2.2200000000000002E-3</v>
      </c>
      <c r="DQ28" s="681">
        <v>2.2200000000000002E-3</v>
      </c>
      <c r="DR28" s="681">
        <v>2.2200000000000002E-3</v>
      </c>
      <c r="DS28" s="681">
        <v>2.2200000000000002E-3</v>
      </c>
      <c r="DT28" s="681">
        <v>2.2200000000000002E-3</v>
      </c>
      <c r="DU28" s="681">
        <v>2.2200000000000002E-3</v>
      </c>
      <c r="DV28" s="681">
        <v>2.2200000000000002E-3</v>
      </c>
      <c r="DW28" s="681">
        <v>2.2200000000000002E-3</v>
      </c>
      <c r="DX28" s="681">
        <v>2.2200000000000002E-3</v>
      </c>
      <c r="DY28" s="845">
        <v>2.2200000000000002E-3</v>
      </c>
      <c r="DZ28" s="681">
        <v>2.2200000000000002E-3</v>
      </c>
      <c r="EA28" s="681">
        <v>2.2200000000000002E-3</v>
      </c>
      <c r="EB28" s="681">
        <v>4.7995471968108197E-3</v>
      </c>
      <c r="EC28" s="849">
        <v>4.7995471968108197E-3</v>
      </c>
      <c r="ED28" s="849">
        <v>4.7995471968108197E-3</v>
      </c>
      <c r="EE28" s="849">
        <v>4.7995471968108197E-3</v>
      </c>
      <c r="EF28" s="849">
        <v>4.7995471968108197E-3</v>
      </c>
      <c r="EG28" s="849">
        <v>4.7995471968108197E-3</v>
      </c>
      <c r="EH28" s="849">
        <v>4.7995471968108197E-3</v>
      </c>
      <c r="EI28" s="849">
        <v>4.7995471968108197E-3</v>
      </c>
      <c r="EJ28" s="849">
        <v>4.7995471968108197E-3</v>
      </c>
      <c r="EK28" s="849">
        <v>4.7995471968108197E-3</v>
      </c>
      <c r="EL28" s="849">
        <v>4.7995471968108197E-3</v>
      </c>
      <c r="EM28" s="849">
        <v>4.7995471968108197E-3</v>
      </c>
      <c r="EN28" s="849">
        <v>5.6334416878699774E-3</v>
      </c>
      <c r="EO28" s="849">
        <v>5.6334416878699774E-3</v>
      </c>
      <c r="EP28" s="849">
        <v>5.6334416878699774E-3</v>
      </c>
      <c r="EQ28" s="849">
        <v>5.6334416878699774E-3</v>
      </c>
      <c r="ER28" s="849">
        <v>5.6334416878699774E-3</v>
      </c>
      <c r="ES28" s="849">
        <v>5.6334416878699774E-3</v>
      </c>
      <c r="ET28" s="849">
        <v>5.6334416878699774E-3</v>
      </c>
      <c r="EU28" s="849">
        <v>5.6334416878699774E-3</v>
      </c>
      <c r="EV28" s="849">
        <v>5.6334416878699774E-3</v>
      </c>
      <c r="EW28" s="849">
        <v>5.6334416878699774E-3</v>
      </c>
      <c r="EX28" s="849">
        <v>5.6334416878699774E-3</v>
      </c>
      <c r="EY28" s="849">
        <v>5.6334416878699774E-3</v>
      </c>
      <c r="EZ28" s="849">
        <v>5.0745841013652825E-3</v>
      </c>
      <c r="FA28" s="849">
        <v>5.0745841013652825E-3</v>
      </c>
      <c r="FB28" s="849">
        <v>5.0745841013652825E-3</v>
      </c>
      <c r="FC28" s="849">
        <v>5.0745841013652799E-3</v>
      </c>
      <c r="FD28" s="849">
        <v>5.0745841013652799E-3</v>
      </c>
      <c r="FE28" s="849">
        <v>5.0745841013652799E-3</v>
      </c>
      <c r="FF28" s="849">
        <v>5.0745841013652799E-3</v>
      </c>
      <c r="FG28" s="849">
        <v>5.0745841013652799E-3</v>
      </c>
      <c r="FH28" s="849">
        <v>5.0745841013652799E-3</v>
      </c>
      <c r="FI28" s="849">
        <v>5.0745841013652799E-3</v>
      </c>
      <c r="FJ28" s="849">
        <v>5.0745841013652799E-3</v>
      </c>
      <c r="FK28" s="849">
        <v>5.0745841013652799E-3</v>
      </c>
      <c r="FL28" s="849">
        <v>5.5029315579499102E-3</v>
      </c>
      <c r="FM28" s="849">
        <v>5.5029315579499102E-3</v>
      </c>
      <c r="FN28" s="849">
        <v>5.5029315579499102E-3</v>
      </c>
      <c r="FO28" s="849">
        <v>5.5029315579499102E-3</v>
      </c>
      <c r="FP28" s="849">
        <v>5.5029315579499102E-3</v>
      </c>
      <c r="FQ28" s="849">
        <v>5.5029315579499102E-3</v>
      </c>
      <c r="FR28" s="849">
        <v>5.5029315579499102E-3</v>
      </c>
      <c r="FS28" s="849">
        <v>5.5029315579499102E-3</v>
      </c>
      <c r="FT28" s="849">
        <v>5.5029315579499102E-3</v>
      </c>
      <c r="FU28" s="849">
        <v>5.5029315579499102E-3</v>
      </c>
      <c r="FV28" s="849">
        <v>5.5029315579499102E-3</v>
      </c>
      <c r="FW28" s="849">
        <v>5.5029315579499102E-3</v>
      </c>
      <c r="FX28" s="797" t="s">
        <v>272</v>
      </c>
      <c r="FY28" s="406"/>
      <c r="FZ28" s="406"/>
      <c r="GA28" s="406"/>
      <c r="GB28" s="406"/>
    </row>
    <row r="29" spans="1:184" x14ac:dyDescent="0.2">
      <c r="A29" s="676"/>
      <c r="B29" s="676" t="s">
        <v>435</v>
      </c>
      <c r="BN29" s="680"/>
      <c r="BO29" s="680"/>
      <c r="BP29" s="680"/>
      <c r="BQ29" s="680"/>
      <c r="BR29" s="680"/>
      <c r="BS29" s="680"/>
      <c r="BT29" s="680"/>
      <c r="BU29" s="680"/>
      <c r="BV29" s="680"/>
      <c r="BW29" s="680"/>
      <c r="BX29" s="680"/>
      <c r="BY29" s="680"/>
      <c r="BZ29" s="680"/>
      <c r="CA29" s="680"/>
      <c r="CB29" s="680"/>
      <c r="CC29" s="680"/>
      <c r="CD29" s="680"/>
      <c r="CE29" s="680"/>
      <c r="CF29" s="680"/>
      <c r="CG29" s="680"/>
      <c r="CH29" s="680"/>
      <c r="CI29" s="950" t="s">
        <v>1</v>
      </c>
      <c r="CJ29" s="951">
        <f t="shared" ref="CJ29:DX29" si="11">SUM(CJ25:CJ28)</f>
        <v>2.0200000000000001E-3</v>
      </c>
      <c r="CK29" s="951">
        <f t="shared" si="11"/>
        <v>2.0200000000000001E-3</v>
      </c>
      <c r="CL29" s="932">
        <f t="shared" si="11"/>
        <v>2.4400000000000003E-3</v>
      </c>
      <c r="CM29" s="932">
        <f t="shared" si="11"/>
        <v>2.4400000000000003E-3</v>
      </c>
      <c r="CN29" s="932">
        <f t="shared" si="11"/>
        <v>2.4400000000000003E-3</v>
      </c>
      <c r="CO29" s="932">
        <f t="shared" si="11"/>
        <v>2.9100000000000003E-3</v>
      </c>
      <c r="CP29" s="932">
        <f t="shared" si="11"/>
        <v>2.9100000000000003E-3</v>
      </c>
      <c r="CQ29" s="932">
        <f t="shared" si="11"/>
        <v>2.9100000000000003E-3</v>
      </c>
      <c r="CR29" s="932">
        <f t="shared" si="11"/>
        <v>6.2199999999999998E-3</v>
      </c>
      <c r="CS29" s="932">
        <f t="shared" si="11"/>
        <v>6.2199999999999998E-3</v>
      </c>
      <c r="CT29" s="932">
        <f t="shared" si="11"/>
        <v>6.2199999999999998E-3</v>
      </c>
      <c r="CU29" s="932">
        <f t="shared" si="11"/>
        <v>7.0799999999999995E-3</v>
      </c>
      <c r="CV29" s="932">
        <f t="shared" si="11"/>
        <v>7.0799999999999995E-3</v>
      </c>
      <c r="CW29" s="932">
        <f t="shared" si="11"/>
        <v>7.0799999999999995E-3</v>
      </c>
      <c r="CX29" s="932">
        <f t="shared" si="11"/>
        <v>6.660000000000001E-3</v>
      </c>
      <c r="CY29" s="932">
        <f t="shared" si="11"/>
        <v>6.660000000000001E-3</v>
      </c>
      <c r="CZ29" s="932">
        <f t="shared" si="11"/>
        <v>6.660000000000001E-3</v>
      </c>
      <c r="DA29" s="932">
        <f t="shared" si="11"/>
        <v>7.3200000000000001E-3</v>
      </c>
      <c r="DB29" s="932">
        <f t="shared" si="11"/>
        <v>7.3200000000000001E-3</v>
      </c>
      <c r="DC29" s="932">
        <f t="shared" si="11"/>
        <v>7.3200000000000001E-3</v>
      </c>
      <c r="DD29" s="932">
        <f t="shared" si="11"/>
        <v>1.3219999999999999E-2</v>
      </c>
      <c r="DE29" s="932">
        <f t="shared" si="11"/>
        <v>1.3219999999999999E-2</v>
      </c>
      <c r="DF29" s="932">
        <f t="shared" si="11"/>
        <v>1.3219999999999999E-2</v>
      </c>
      <c r="DG29" s="932">
        <f t="shared" si="11"/>
        <v>1.6820000000000002E-2</v>
      </c>
      <c r="DH29" s="932">
        <f t="shared" si="11"/>
        <v>1.6820000000000002E-2</v>
      </c>
      <c r="DI29" s="932">
        <f t="shared" si="11"/>
        <v>1.6820000000000002E-2</v>
      </c>
      <c r="DJ29" s="932">
        <f t="shared" si="11"/>
        <v>1.324E-2</v>
      </c>
      <c r="DK29" s="932">
        <f t="shared" si="11"/>
        <v>1.324E-2</v>
      </c>
      <c r="DL29" s="932">
        <f t="shared" si="11"/>
        <v>1.324E-2</v>
      </c>
      <c r="DM29" s="932">
        <f t="shared" si="11"/>
        <v>1.41E-2</v>
      </c>
      <c r="DN29" s="932">
        <f t="shared" si="11"/>
        <v>1.41E-2</v>
      </c>
      <c r="DO29" s="932">
        <f t="shared" si="11"/>
        <v>1.41E-2</v>
      </c>
      <c r="DP29" s="932">
        <f t="shared" si="11"/>
        <v>1.363E-2</v>
      </c>
      <c r="DQ29" s="932">
        <f t="shared" si="11"/>
        <v>1.363E-2</v>
      </c>
      <c r="DR29" s="932">
        <f t="shared" si="11"/>
        <v>1.363E-2</v>
      </c>
      <c r="DS29" s="932">
        <f t="shared" si="11"/>
        <v>1.5439999999999999E-2</v>
      </c>
      <c r="DT29" s="932">
        <f t="shared" si="11"/>
        <v>1.5439999999999999E-2</v>
      </c>
      <c r="DU29" s="932">
        <f t="shared" si="11"/>
        <v>1.5439999999999999E-2</v>
      </c>
      <c r="DV29" s="932">
        <f t="shared" si="11"/>
        <v>1.0199999999999999E-2</v>
      </c>
      <c r="DW29" s="932">
        <f t="shared" si="11"/>
        <v>1.0199999999999999E-2</v>
      </c>
      <c r="DX29" s="932">
        <f t="shared" si="11"/>
        <v>1.0199999999999999E-2</v>
      </c>
      <c r="DY29" s="952">
        <f>SUM(DY25:DY28)</f>
        <v>6.0177146563369296E-3</v>
      </c>
      <c r="DZ29" s="932">
        <f t="shared" ref="DZ29:FW29" si="12">SUM(DZ25:DZ28)</f>
        <v>6.0177146563369296E-3</v>
      </c>
      <c r="EA29" s="932">
        <f t="shared" si="12"/>
        <v>6.0177146563369296E-3</v>
      </c>
      <c r="EB29" s="932">
        <f t="shared" si="12"/>
        <v>1.1503902433217091E-2</v>
      </c>
      <c r="EC29" s="953">
        <f t="shared" si="12"/>
        <v>1.1503902433217091E-2</v>
      </c>
      <c r="ED29" s="953">
        <f t="shared" si="12"/>
        <v>1.1503902433217091E-2</v>
      </c>
      <c r="EE29" s="953">
        <f t="shared" si="12"/>
        <v>1.3254054896888887E-2</v>
      </c>
      <c r="EF29" s="953">
        <f t="shared" si="12"/>
        <v>1.3254054896888887E-2</v>
      </c>
      <c r="EG29" s="953">
        <f t="shared" si="12"/>
        <v>1.3254054896888887E-2</v>
      </c>
      <c r="EH29" s="953">
        <f t="shared" si="12"/>
        <v>1.5712221703176116E-2</v>
      </c>
      <c r="EI29" s="953">
        <f t="shared" si="12"/>
        <v>1.5712221703176116E-2</v>
      </c>
      <c r="EJ29" s="953">
        <f t="shared" si="12"/>
        <v>1.5712221703176116E-2</v>
      </c>
      <c r="EK29" s="953">
        <f t="shared" si="12"/>
        <v>1.6922594071192197E-2</v>
      </c>
      <c r="EL29" s="953">
        <f t="shared" si="12"/>
        <v>1.6922594071192197E-2</v>
      </c>
      <c r="EM29" s="953">
        <f t="shared" si="12"/>
        <v>1.6922594071192194E-2</v>
      </c>
      <c r="EN29" s="953">
        <f t="shared" si="12"/>
        <v>2.0642083955106305E-2</v>
      </c>
      <c r="EO29" s="953">
        <f t="shared" si="12"/>
        <v>2.0642083955106305E-2</v>
      </c>
      <c r="EP29" s="953">
        <f t="shared" si="12"/>
        <v>2.0642083955106305E-2</v>
      </c>
      <c r="EQ29" s="953">
        <f t="shared" si="12"/>
        <v>2.1423404950482117E-2</v>
      </c>
      <c r="ER29" s="953">
        <f t="shared" si="12"/>
        <v>2.1423404950482117E-2</v>
      </c>
      <c r="ES29" s="953">
        <f t="shared" si="12"/>
        <v>2.1423404950482117E-2</v>
      </c>
      <c r="ET29" s="953">
        <f t="shared" si="12"/>
        <v>1.8070879836894867E-2</v>
      </c>
      <c r="EU29" s="953">
        <f t="shared" si="12"/>
        <v>1.8070879836894867E-2</v>
      </c>
      <c r="EV29" s="953">
        <f t="shared" si="12"/>
        <v>1.8070879836894867E-2</v>
      </c>
      <c r="EW29" s="953">
        <f t="shared" si="12"/>
        <v>1.8910559150642138E-2</v>
      </c>
      <c r="EX29" s="953">
        <f t="shared" si="12"/>
        <v>1.8910559150642138E-2</v>
      </c>
      <c r="EY29" s="953">
        <f t="shared" si="12"/>
        <v>1.8910559150642138E-2</v>
      </c>
      <c r="EZ29" s="953">
        <f t="shared" si="12"/>
        <v>2.0996362721040961E-2</v>
      </c>
      <c r="FA29" s="953">
        <f t="shared" si="12"/>
        <v>2.0996362721040961E-2</v>
      </c>
      <c r="FB29" s="953">
        <f t="shared" si="12"/>
        <v>2.0996362721040961E-2</v>
      </c>
      <c r="FC29" s="953">
        <f t="shared" si="12"/>
        <v>2.1562833782831331E-2</v>
      </c>
      <c r="FD29" s="953">
        <f t="shared" si="12"/>
        <v>2.1562833782831331E-2</v>
      </c>
      <c r="FE29" s="953">
        <f t="shared" si="12"/>
        <v>2.1562833782831331E-2</v>
      </c>
      <c r="FF29" s="953">
        <f t="shared" si="12"/>
        <v>1.9439620146963422E-2</v>
      </c>
      <c r="FG29" s="953">
        <f t="shared" si="12"/>
        <v>1.9439620146963422E-2</v>
      </c>
      <c r="FH29" s="953">
        <f t="shared" si="12"/>
        <v>1.9439620146963422E-2</v>
      </c>
      <c r="FI29" s="953">
        <f t="shared" si="12"/>
        <v>2.0503391059279279E-2</v>
      </c>
      <c r="FJ29" s="953">
        <f t="shared" si="12"/>
        <v>2.0503391059279279E-2</v>
      </c>
      <c r="FK29" s="953">
        <f t="shared" si="12"/>
        <v>2.0503391059279279E-2</v>
      </c>
      <c r="FL29" s="953">
        <f t="shared" si="12"/>
        <v>2.3671083873673414E-2</v>
      </c>
      <c r="FM29" s="953">
        <f t="shared" si="12"/>
        <v>2.3671083873673414E-2</v>
      </c>
      <c r="FN29" s="953">
        <f t="shared" si="12"/>
        <v>2.3671083873673414E-2</v>
      </c>
      <c r="FO29" s="953">
        <f t="shared" si="12"/>
        <v>2.3864851950471392E-2</v>
      </c>
      <c r="FP29" s="953">
        <f t="shared" si="12"/>
        <v>2.3864851950471392E-2</v>
      </c>
      <c r="FQ29" s="953">
        <f t="shared" si="12"/>
        <v>2.3864851950471392E-2</v>
      </c>
      <c r="FR29" s="953">
        <f t="shared" si="12"/>
        <v>2.3390900875198871E-2</v>
      </c>
      <c r="FS29" s="953">
        <f t="shared" si="12"/>
        <v>2.3390900875198871E-2</v>
      </c>
      <c r="FT29" s="953">
        <f t="shared" si="12"/>
        <v>2.3390900875198871E-2</v>
      </c>
      <c r="FU29" s="953">
        <f t="shared" si="12"/>
        <v>2.433720182043303E-2</v>
      </c>
      <c r="FV29" s="953">
        <f t="shared" si="12"/>
        <v>2.433720182043303E-2</v>
      </c>
      <c r="FW29" s="953">
        <f t="shared" si="12"/>
        <v>2.433720182043303E-2</v>
      </c>
      <c r="FX29" s="797" t="s">
        <v>272</v>
      </c>
    </row>
    <row r="30" spans="1:184" ht="24.75" customHeight="1" x14ac:dyDescent="0.2">
      <c r="B30" s="674" t="s">
        <v>448</v>
      </c>
      <c r="C30" s="954"/>
      <c r="D30" s="954"/>
      <c r="E30" s="954"/>
      <c r="F30" s="954"/>
      <c r="BN30" s="680"/>
      <c r="BO30" s="680"/>
      <c r="BP30" s="680"/>
      <c r="BQ30" s="680"/>
      <c r="BR30" s="680"/>
      <c r="BS30" s="680"/>
      <c r="BT30" s="680"/>
      <c r="BU30" s="680"/>
      <c r="BV30" s="680"/>
      <c r="BW30" s="680"/>
      <c r="BX30" s="680"/>
      <c r="BY30" s="680"/>
      <c r="BZ30" s="680"/>
      <c r="CA30" s="680"/>
      <c r="CB30" s="680"/>
      <c r="CC30" s="680"/>
      <c r="CD30" s="680"/>
      <c r="CE30" s="680"/>
      <c r="CF30" s="680"/>
      <c r="CG30" s="680"/>
      <c r="CH30" s="680"/>
      <c r="CI30" s="680"/>
      <c r="CJ30" s="680"/>
      <c r="CK30" s="680"/>
      <c r="CL30" s="680"/>
      <c r="CM30" s="680"/>
      <c r="CN30" s="680"/>
      <c r="CO30" s="680"/>
      <c r="CP30" s="680"/>
      <c r="CQ30" s="680"/>
      <c r="CR30" s="680"/>
      <c r="CS30" s="680"/>
      <c r="CT30" s="680"/>
      <c r="CU30" s="680"/>
      <c r="CV30" s="680"/>
      <c r="CW30" s="680"/>
      <c r="CX30" s="680"/>
      <c r="CY30" s="680"/>
      <c r="CZ30" s="680"/>
      <c r="DA30" s="955"/>
      <c r="DB30" s="955"/>
      <c r="DC30" s="680"/>
      <c r="DD30" s="680"/>
      <c r="DE30" s="680"/>
      <c r="DF30" s="680"/>
      <c r="DG30" s="680"/>
      <c r="DH30" s="680"/>
      <c r="DI30" s="680"/>
      <c r="DJ30" s="680"/>
      <c r="DK30" s="680"/>
      <c r="DL30" s="680"/>
      <c r="DM30" s="680"/>
      <c r="DN30" s="680"/>
      <c r="DO30" s="680"/>
      <c r="DP30" s="680"/>
      <c r="DQ30" s="680"/>
      <c r="DR30" s="680"/>
      <c r="DS30" s="680"/>
      <c r="DY30" s="519"/>
      <c r="EC30" s="489"/>
      <c r="ED30" s="489"/>
      <c r="EE30" s="489"/>
      <c r="EF30" s="489"/>
      <c r="EG30" s="489"/>
      <c r="EH30" s="489"/>
      <c r="EI30" s="489"/>
      <c r="EJ30" s="489"/>
      <c r="EK30" s="489"/>
      <c r="EL30" s="489"/>
      <c r="EM30" s="489"/>
      <c r="EN30" s="489"/>
      <c r="EO30" s="489"/>
      <c r="EP30" s="489"/>
      <c r="EQ30" s="489"/>
      <c r="ER30" s="489"/>
      <c r="ES30" s="489"/>
      <c r="ET30" s="489"/>
      <c r="EU30" s="489"/>
      <c r="EV30" s="489"/>
      <c r="EW30" s="489"/>
      <c r="EX30" s="489"/>
      <c r="EY30" s="489"/>
      <c r="EZ30" s="489"/>
      <c r="FA30" s="489"/>
      <c r="FB30" s="489"/>
      <c r="FC30" s="489"/>
      <c r="FD30" s="489"/>
      <c r="FE30" s="489"/>
      <c r="FF30" s="489"/>
      <c r="FG30" s="489"/>
      <c r="FH30" s="489"/>
      <c r="FI30" s="489"/>
      <c r="FJ30" s="489"/>
      <c r="FK30" s="489"/>
      <c r="FL30" s="489"/>
      <c r="FM30" s="489"/>
      <c r="FN30" s="489"/>
      <c r="FO30" s="489"/>
      <c r="FP30" s="489"/>
      <c r="FQ30" s="489"/>
      <c r="FR30" s="489"/>
      <c r="FS30" s="489"/>
      <c r="FT30" s="489"/>
      <c r="FU30" s="489"/>
      <c r="FV30" s="489"/>
      <c r="FW30" s="489"/>
      <c r="FX30" s="797" t="s">
        <v>272</v>
      </c>
    </row>
    <row r="31" spans="1:184" x14ac:dyDescent="0.2">
      <c r="B31" s="718" t="s">
        <v>321</v>
      </c>
      <c r="C31" s="507">
        <f t="shared" ref="C31:N31" si="13">+C23+C16</f>
        <v>0.10375</v>
      </c>
      <c r="D31" s="507">
        <f t="shared" si="13"/>
        <v>0.10375</v>
      </c>
      <c r="E31" s="507">
        <f t="shared" si="13"/>
        <v>0.10375</v>
      </c>
      <c r="F31" s="507">
        <f t="shared" si="13"/>
        <v>0.10375</v>
      </c>
      <c r="G31" s="507">
        <f t="shared" si="13"/>
        <v>0.10375</v>
      </c>
      <c r="H31" s="507">
        <f t="shared" si="13"/>
        <v>0.10375</v>
      </c>
      <c r="I31" s="507">
        <f t="shared" si="13"/>
        <v>0.10375</v>
      </c>
      <c r="J31" s="507">
        <f t="shared" si="13"/>
        <v>0.10375</v>
      </c>
      <c r="K31" s="507">
        <f t="shared" si="13"/>
        <v>0.10375</v>
      </c>
      <c r="L31" s="507">
        <f t="shared" si="13"/>
        <v>0.10375</v>
      </c>
      <c r="M31" s="507">
        <f t="shared" si="13"/>
        <v>0.10375</v>
      </c>
      <c r="N31" s="507">
        <f t="shared" si="13"/>
        <v>0.10375</v>
      </c>
      <c r="O31" s="524">
        <f t="shared" ref="O31:BZ33" si="14">SUM(O16,O$23,O$29)</f>
        <v>0.10475000000000001</v>
      </c>
      <c r="P31" s="524">
        <f t="shared" si="14"/>
        <v>0.10475000000000001</v>
      </c>
      <c r="Q31" s="524">
        <f t="shared" si="14"/>
        <v>0.10475000000000001</v>
      </c>
      <c r="R31" s="524">
        <f t="shared" si="14"/>
        <v>0.10575</v>
      </c>
      <c r="S31" s="524">
        <f t="shared" si="14"/>
        <v>0.10575</v>
      </c>
      <c r="T31" s="524">
        <f t="shared" si="14"/>
        <v>0.10575</v>
      </c>
      <c r="U31" s="524">
        <f t="shared" si="14"/>
        <v>0.10675</v>
      </c>
      <c r="V31" s="524">
        <f t="shared" si="14"/>
        <v>0.10675</v>
      </c>
      <c r="W31" s="524">
        <f t="shared" si="14"/>
        <v>0.10675</v>
      </c>
      <c r="X31" s="524">
        <f t="shared" si="14"/>
        <v>0.10775</v>
      </c>
      <c r="Y31" s="524">
        <f t="shared" si="14"/>
        <v>0.10775</v>
      </c>
      <c r="Z31" s="524">
        <f t="shared" si="14"/>
        <v>0.10775</v>
      </c>
      <c r="AA31" s="524">
        <f t="shared" si="14"/>
        <v>0.10875</v>
      </c>
      <c r="AB31" s="524">
        <f t="shared" si="14"/>
        <v>0.10875</v>
      </c>
      <c r="AC31" s="524">
        <f t="shared" si="14"/>
        <v>0.10875</v>
      </c>
      <c r="AD31" s="524">
        <f t="shared" si="14"/>
        <v>0.10975</v>
      </c>
      <c r="AE31" s="524">
        <f t="shared" si="14"/>
        <v>0.10975</v>
      </c>
      <c r="AF31" s="524">
        <f t="shared" si="14"/>
        <v>0.10975</v>
      </c>
      <c r="AG31" s="524">
        <f t="shared" si="14"/>
        <v>0.11075</v>
      </c>
      <c r="AH31" s="524">
        <f t="shared" si="14"/>
        <v>0.11424999999999999</v>
      </c>
      <c r="AI31" s="524">
        <f t="shared" si="14"/>
        <v>0.11424999999999999</v>
      </c>
      <c r="AJ31" s="524">
        <f t="shared" si="14"/>
        <v>0.11874999999999999</v>
      </c>
      <c r="AK31" s="524">
        <f t="shared" si="14"/>
        <v>0.11874999999999999</v>
      </c>
      <c r="AL31" s="524">
        <f t="shared" si="14"/>
        <v>0.11874999999999999</v>
      </c>
      <c r="AM31" s="524">
        <f t="shared" si="14"/>
        <v>0.11975</v>
      </c>
      <c r="AN31" s="524">
        <f t="shared" si="14"/>
        <v>0.11975</v>
      </c>
      <c r="AO31" s="524">
        <f t="shared" si="14"/>
        <v>0.11975</v>
      </c>
      <c r="AP31" s="524">
        <f t="shared" si="14"/>
        <v>0.12075</v>
      </c>
      <c r="AQ31" s="524">
        <f t="shared" si="14"/>
        <v>0.12075</v>
      </c>
      <c r="AR31" s="524">
        <f t="shared" si="14"/>
        <v>0.12075</v>
      </c>
      <c r="AS31" s="524">
        <f t="shared" si="14"/>
        <v>0.12175</v>
      </c>
      <c r="AT31" s="524">
        <f t="shared" si="14"/>
        <v>0.12175</v>
      </c>
      <c r="AU31" s="524">
        <f t="shared" si="14"/>
        <v>0.12175</v>
      </c>
      <c r="AV31" s="524">
        <f t="shared" si="14"/>
        <v>0.12357</v>
      </c>
      <c r="AW31" s="524">
        <f t="shared" si="14"/>
        <v>0.12357</v>
      </c>
      <c r="AX31" s="524">
        <f t="shared" si="14"/>
        <v>0.12357</v>
      </c>
      <c r="AY31" s="524">
        <f t="shared" si="14"/>
        <v>0.12457</v>
      </c>
      <c r="AZ31" s="524">
        <f t="shared" si="14"/>
        <v>0.12457</v>
      </c>
      <c r="BA31" s="524">
        <f t="shared" si="14"/>
        <v>0.12457</v>
      </c>
      <c r="BB31" s="524">
        <f t="shared" si="14"/>
        <v>0.12557000000000001</v>
      </c>
      <c r="BC31" s="524">
        <f t="shared" si="14"/>
        <v>0.12557000000000001</v>
      </c>
      <c r="BD31" s="524">
        <f t="shared" si="14"/>
        <v>0.12557000000000001</v>
      </c>
      <c r="BE31" s="524">
        <f t="shared" si="14"/>
        <v>0.12557000000000001</v>
      </c>
      <c r="BF31" s="524">
        <f t="shared" si="14"/>
        <v>0.12557000000000001</v>
      </c>
      <c r="BG31" s="524">
        <f t="shared" si="14"/>
        <v>0.12557000000000001</v>
      </c>
      <c r="BH31" s="524">
        <f t="shared" si="14"/>
        <v>0.13156999999999999</v>
      </c>
      <c r="BI31" s="524">
        <f t="shared" si="14"/>
        <v>0.13156999999999999</v>
      </c>
      <c r="BJ31" s="524">
        <f t="shared" si="14"/>
        <v>0.13156999999999999</v>
      </c>
      <c r="BK31" s="524">
        <f t="shared" si="14"/>
        <v>0.13156999999999999</v>
      </c>
      <c r="BL31" s="524">
        <f t="shared" si="14"/>
        <v>0.13156999999999999</v>
      </c>
      <c r="BM31" s="524">
        <f t="shared" si="14"/>
        <v>0.13156999999999999</v>
      </c>
      <c r="BN31" s="524">
        <f t="shared" si="14"/>
        <v>0.13156999999999999</v>
      </c>
      <c r="BO31" s="524">
        <f t="shared" si="14"/>
        <v>0.13156999999999999</v>
      </c>
      <c r="BP31" s="524">
        <f t="shared" si="14"/>
        <v>0.13156999999999999</v>
      </c>
      <c r="BQ31" s="524">
        <f t="shared" si="14"/>
        <v>0.13156999999999999</v>
      </c>
      <c r="BR31" s="524">
        <f t="shared" si="14"/>
        <v>0.13156999999999999</v>
      </c>
      <c r="BS31" s="524">
        <f t="shared" si="14"/>
        <v>0.13156999999999999</v>
      </c>
      <c r="BT31" s="524">
        <f t="shared" si="14"/>
        <v>0.13156999999999999</v>
      </c>
      <c r="BU31" s="524">
        <f t="shared" si="14"/>
        <v>0.13156999999999999</v>
      </c>
      <c r="BV31" s="524">
        <f t="shared" si="14"/>
        <v>0.13156999999999999</v>
      </c>
      <c r="BW31" s="524">
        <f t="shared" si="14"/>
        <v>0.13156999999999999</v>
      </c>
      <c r="BX31" s="524">
        <f t="shared" si="14"/>
        <v>0.13156999999999999</v>
      </c>
      <c r="BY31" s="524">
        <f t="shared" si="14"/>
        <v>0.13156999999999999</v>
      </c>
      <c r="BZ31" s="524">
        <f t="shared" si="14"/>
        <v>0.13156999999999999</v>
      </c>
      <c r="CA31" s="524">
        <f t="shared" ref="CA31:EL33" si="15">SUM(CA16,CA$23,CA$29)</f>
        <v>0.13156999999999999</v>
      </c>
      <c r="CB31" s="524">
        <f t="shared" si="15"/>
        <v>0.13156999999999999</v>
      </c>
      <c r="CC31" s="524">
        <f t="shared" si="15"/>
        <v>0.13156999999999999</v>
      </c>
      <c r="CD31" s="524">
        <f t="shared" si="15"/>
        <v>0.13156999999999999</v>
      </c>
      <c r="CE31" s="524">
        <f t="shared" si="15"/>
        <v>0.13156999999999999</v>
      </c>
      <c r="CF31" s="524">
        <f t="shared" si="15"/>
        <v>0.13156999999999999</v>
      </c>
      <c r="CG31" s="524">
        <f t="shared" si="15"/>
        <v>0.13156999999999999</v>
      </c>
      <c r="CH31" s="524">
        <f t="shared" si="15"/>
        <v>0.13156999999999999</v>
      </c>
      <c r="CI31" s="524">
        <f t="shared" si="15"/>
        <v>0.13156999999999999</v>
      </c>
      <c r="CJ31" s="524">
        <f t="shared" si="15"/>
        <v>0.13519999999999999</v>
      </c>
      <c r="CK31" s="524">
        <f t="shared" si="15"/>
        <v>0.13519999999999999</v>
      </c>
      <c r="CL31" s="524">
        <f t="shared" si="15"/>
        <v>0.13561999999999999</v>
      </c>
      <c r="CM31" s="524">
        <f t="shared" si="15"/>
        <v>0.13561999999999999</v>
      </c>
      <c r="CN31" s="524">
        <f t="shared" si="15"/>
        <v>0.13561999999999999</v>
      </c>
      <c r="CO31" s="524">
        <f t="shared" si="15"/>
        <v>0.13608999999999999</v>
      </c>
      <c r="CP31" s="524">
        <f t="shared" si="15"/>
        <v>0.13608999999999999</v>
      </c>
      <c r="CQ31" s="524">
        <f t="shared" si="15"/>
        <v>0.13608999999999999</v>
      </c>
      <c r="CR31" s="524">
        <f t="shared" si="15"/>
        <v>0.13875999999999999</v>
      </c>
      <c r="CS31" s="524">
        <f t="shared" si="15"/>
        <v>0.13875999999999999</v>
      </c>
      <c r="CT31" s="524">
        <f t="shared" si="15"/>
        <v>0.13875999999999999</v>
      </c>
      <c r="CU31" s="524">
        <f t="shared" si="15"/>
        <v>0.13961999999999999</v>
      </c>
      <c r="CV31" s="524">
        <f t="shared" si="15"/>
        <v>0.13961999999999999</v>
      </c>
      <c r="CW31" s="524">
        <f t="shared" si="15"/>
        <v>0.13961999999999999</v>
      </c>
      <c r="CX31" s="524">
        <f t="shared" si="15"/>
        <v>0.13919999999999999</v>
      </c>
      <c r="CY31" s="524">
        <f t="shared" si="15"/>
        <v>0.13919999999999999</v>
      </c>
      <c r="CZ31" s="524">
        <f t="shared" si="15"/>
        <v>0.13919999999999999</v>
      </c>
      <c r="DA31" s="524">
        <f t="shared" si="15"/>
        <v>0.13985999999999998</v>
      </c>
      <c r="DB31" s="524">
        <f t="shared" si="15"/>
        <v>0.13985999999999998</v>
      </c>
      <c r="DC31" s="524">
        <f t="shared" si="15"/>
        <v>0.13985999999999998</v>
      </c>
      <c r="DD31" s="524">
        <f t="shared" si="15"/>
        <v>0.14576</v>
      </c>
      <c r="DE31" s="524">
        <f t="shared" si="15"/>
        <v>0.14576</v>
      </c>
      <c r="DF31" s="524">
        <f t="shared" si="15"/>
        <v>0.14576</v>
      </c>
      <c r="DG31" s="524">
        <f t="shared" si="15"/>
        <v>0.14935999999999999</v>
      </c>
      <c r="DH31" s="524">
        <f t="shared" si="15"/>
        <v>0.14935999999999999</v>
      </c>
      <c r="DI31" s="524">
        <f t="shared" si="15"/>
        <v>0.14935999999999999</v>
      </c>
      <c r="DJ31" s="524">
        <f t="shared" si="15"/>
        <v>0.14577999999999999</v>
      </c>
      <c r="DK31" s="524">
        <f t="shared" si="15"/>
        <v>0.14577999999999999</v>
      </c>
      <c r="DL31" s="524">
        <f t="shared" si="15"/>
        <v>0.14577999999999999</v>
      </c>
      <c r="DM31" s="524">
        <f t="shared" si="15"/>
        <v>0.14663999999999999</v>
      </c>
      <c r="DN31" s="524">
        <f t="shared" si="15"/>
        <v>0.14663999999999999</v>
      </c>
      <c r="DO31" s="524">
        <f t="shared" si="15"/>
        <v>0.14663999999999999</v>
      </c>
      <c r="DP31" s="524">
        <f t="shared" si="15"/>
        <v>0.14616999999999999</v>
      </c>
      <c r="DQ31" s="524">
        <f t="shared" si="15"/>
        <v>0.14616999999999999</v>
      </c>
      <c r="DR31" s="524">
        <f t="shared" si="15"/>
        <v>0.14616999999999999</v>
      </c>
      <c r="DS31" s="524">
        <f t="shared" si="15"/>
        <v>0.14798</v>
      </c>
      <c r="DT31" s="524">
        <f t="shared" si="15"/>
        <v>0.14798</v>
      </c>
      <c r="DU31" s="524">
        <f t="shared" si="15"/>
        <v>0.14798</v>
      </c>
      <c r="DV31" s="524">
        <f t="shared" si="15"/>
        <v>0.14273999999999998</v>
      </c>
      <c r="DW31" s="524">
        <f t="shared" si="15"/>
        <v>0.14273999999999998</v>
      </c>
      <c r="DX31" s="524">
        <f t="shared" si="15"/>
        <v>0.14273999999999998</v>
      </c>
      <c r="DY31" s="851">
        <f t="shared" si="15"/>
        <v>0.13718771465633695</v>
      </c>
      <c r="DZ31" s="524">
        <f t="shared" si="15"/>
        <v>0.13718771465633695</v>
      </c>
      <c r="EA31" s="524">
        <f t="shared" si="15"/>
        <v>0.13718771465633695</v>
      </c>
      <c r="EB31" s="524">
        <f t="shared" si="15"/>
        <v>0.14764390243321709</v>
      </c>
      <c r="EC31" s="524">
        <f t="shared" si="15"/>
        <v>0.14764390243321709</v>
      </c>
      <c r="ED31" s="524">
        <f t="shared" si="15"/>
        <v>0.14764390243321709</v>
      </c>
      <c r="EE31" s="524">
        <f t="shared" si="15"/>
        <v>0.14939405489688889</v>
      </c>
      <c r="EF31" s="524">
        <f t="shared" si="15"/>
        <v>0.14939405489688889</v>
      </c>
      <c r="EG31" s="524">
        <f t="shared" si="15"/>
        <v>0.14939405489688889</v>
      </c>
      <c r="EH31" s="524">
        <f t="shared" si="15"/>
        <v>0.15185222170317614</v>
      </c>
      <c r="EI31" s="524">
        <f t="shared" si="15"/>
        <v>0.15185222170317614</v>
      </c>
      <c r="EJ31" s="524">
        <f t="shared" si="15"/>
        <v>0.15185222170317614</v>
      </c>
      <c r="EK31" s="524">
        <f t="shared" si="15"/>
        <v>0.15306259407119222</v>
      </c>
      <c r="EL31" s="524">
        <f t="shared" si="15"/>
        <v>0.15306259407119222</v>
      </c>
      <c r="EM31" s="524">
        <f t="shared" ref="EM31:FW33" si="16">SUM(EM16,EM$23,EM$29)</f>
        <v>0.15306259407119222</v>
      </c>
      <c r="EN31" s="524">
        <f t="shared" si="16"/>
        <v>0.15516208395510631</v>
      </c>
      <c r="EO31" s="524">
        <f t="shared" si="16"/>
        <v>0.15516208395510631</v>
      </c>
      <c r="EP31" s="524">
        <f t="shared" si="16"/>
        <v>0.15516208395510631</v>
      </c>
      <c r="EQ31" s="524">
        <f t="shared" si="16"/>
        <v>0.15594340495048212</v>
      </c>
      <c r="ER31" s="524">
        <f t="shared" si="16"/>
        <v>0.15594340495048212</v>
      </c>
      <c r="ES31" s="524">
        <f t="shared" si="16"/>
        <v>0.15594340495048212</v>
      </c>
      <c r="ET31" s="524">
        <f t="shared" si="16"/>
        <v>0.15259087983689487</v>
      </c>
      <c r="EU31" s="524">
        <f t="shared" si="16"/>
        <v>0.15259087983689487</v>
      </c>
      <c r="EV31" s="524">
        <f t="shared" si="16"/>
        <v>0.15259087983689487</v>
      </c>
      <c r="EW31" s="524">
        <f t="shared" si="16"/>
        <v>0.15343055915064213</v>
      </c>
      <c r="EX31" s="524">
        <f t="shared" si="16"/>
        <v>0.15343055915064213</v>
      </c>
      <c r="EY31" s="524">
        <f t="shared" si="16"/>
        <v>0.15343055915064213</v>
      </c>
      <c r="EZ31" s="524">
        <f t="shared" si="16"/>
        <v>0.15489636272104096</v>
      </c>
      <c r="FA31" s="524">
        <f t="shared" si="16"/>
        <v>0.15489636272104096</v>
      </c>
      <c r="FB31" s="524">
        <f t="shared" si="16"/>
        <v>0.15489636272104096</v>
      </c>
      <c r="FC31" s="524">
        <f t="shared" si="16"/>
        <v>0.15546283378283132</v>
      </c>
      <c r="FD31" s="524">
        <f t="shared" si="16"/>
        <v>0.15546283378283132</v>
      </c>
      <c r="FE31" s="524">
        <f t="shared" si="16"/>
        <v>0.15546283378283132</v>
      </c>
      <c r="FF31" s="524">
        <f t="shared" si="16"/>
        <v>0.15333962014696342</v>
      </c>
      <c r="FG31" s="524">
        <f t="shared" si="16"/>
        <v>0.15333962014696342</v>
      </c>
      <c r="FH31" s="524">
        <f t="shared" si="16"/>
        <v>0.15333962014696342</v>
      </c>
      <c r="FI31" s="524">
        <f t="shared" si="16"/>
        <v>0.15440339105927928</v>
      </c>
      <c r="FJ31" s="524">
        <f t="shared" si="16"/>
        <v>0.15440339105927928</v>
      </c>
      <c r="FK31" s="524">
        <f t="shared" si="16"/>
        <v>0.15440339105927928</v>
      </c>
      <c r="FL31" s="524">
        <f t="shared" si="16"/>
        <v>0.15646108387367341</v>
      </c>
      <c r="FM31" s="524">
        <f t="shared" si="16"/>
        <v>0.15646108387367341</v>
      </c>
      <c r="FN31" s="524">
        <f t="shared" si="16"/>
        <v>0.15646108387367341</v>
      </c>
      <c r="FO31" s="524">
        <f t="shared" si="16"/>
        <v>0.15665485195047138</v>
      </c>
      <c r="FP31" s="524">
        <f t="shared" si="16"/>
        <v>0.15665485195047138</v>
      </c>
      <c r="FQ31" s="524">
        <f t="shared" si="16"/>
        <v>0.15665485195047138</v>
      </c>
      <c r="FR31" s="524">
        <f t="shared" si="16"/>
        <v>0.15618090087519887</v>
      </c>
      <c r="FS31" s="524">
        <f t="shared" si="16"/>
        <v>0.15618090087519887</v>
      </c>
      <c r="FT31" s="524">
        <f t="shared" si="16"/>
        <v>0.15618090087519887</v>
      </c>
      <c r="FU31" s="524">
        <f t="shared" si="16"/>
        <v>0.15712720182043302</v>
      </c>
      <c r="FV31" s="524">
        <f t="shared" si="16"/>
        <v>0.15712720182043302</v>
      </c>
      <c r="FW31" s="524">
        <f t="shared" si="16"/>
        <v>0.15712720182043302</v>
      </c>
      <c r="FX31" s="797" t="s">
        <v>272</v>
      </c>
    </row>
    <row r="32" spans="1:184" x14ac:dyDescent="0.2">
      <c r="B32" s="718" t="s">
        <v>322</v>
      </c>
      <c r="C32" s="507">
        <f t="shared" ref="C32:N32" si="17">+C31</f>
        <v>0.10375</v>
      </c>
      <c r="D32" s="507">
        <f t="shared" si="17"/>
        <v>0.10375</v>
      </c>
      <c r="E32" s="507">
        <f t="shared" si="17"/>
        <v>0.10375</v>
      </c>
      <c r="F32" s="507">
        <f t="shared" si="17"/>
        <v>0.10375</v>
      </c>
      <c r="G32" s="507">
        <f t="shared" si="17"/>
        <v>0.10375</v>
      </c>
      <c r="H32" s="507">
        <f t="shared" si="17"/>
        <v>0.10375</v>
      </c>
      <c r="I32" s="507">
        <f t="shared" si="17"/>
        <v>0.10375</v>
      </c>
      <c r="J32" s="507">
        <f t="shared" si="17"/>
        <v>0.10375</v>
      </c>
      <c r="K32" s="507">
        <f t="shared" si="17"/>
        <v>0.10375</v>
      </c>
      <c r="L32" s="507">
        <f t="shared" si="17"/>
        <v>0.10375</v>
      </c>
      <c r="M32" s="507">
        <f t="shared" si="17"/>
        <v>0.10375</v>
      </c>
      <c r="N32" s="507">
        <f t="shared" si="17"/>
        <v>0.10375</v>
      </c>
      <c r="O32" s="524">
        <f t="shared" si="14"/>
        <v>0.10475000000000001</v>
      </c>
      <c r="P32" s="524">
        <f t="shared" si="14"/>
        <v>0.10475000000000001</v>
      </c>
      <c r="Q32" s="524">
        <f t="shared" si="14"/>
        <v>0.10475000000000001</v>
      </c>
      <c r="R32" s="524">
        <f t="shared" si="14"/>
        <v>0.10575</v>
      </c>
      <c r="S32" s="524">
        <f t="shared" si="14"/>
        <v>0.10575</v>
      </c>
      <c r="T32" s="524">
        <f t="shared" si="14"/>
        <v>0.10575</v>
      </c>
      <c r="U32" s="524">
        <f t="shared" si="14"/>
        <v>0.10675</v>
      </c>
      <c r="V32" s="524">
        <f t="shared" si="14"/>
        <v>0.10675</v>
      </c>
      <c r="W32" s="524">
        <f t="shared" si="14"/>
        <v>0.10675</v>
      </c>
      <c r="X32" s="524">
        <f t="shared" si="14"/>
        <v>0.10775</v>
      </c>
      <c r="Y32" s="524">
        <f t="shared" si="14"/>
        <v>0.10775</v>
      </c>
      <c r="Z32" s="524">
        <f t="shared" si="14"/>
        <v>0.10775</v>
      </c>
      <c r="AA32" s="524">
        <f t="shared" si="14"/>
        <v>0.10875</v>
      </c>
      <c r="AB32" s="524">
        <f t="shared" si="14"/>
        <v>0.10875</v>
      </c>
      <c r="AC32" s="524">
        <f t="shared" si="14"/>
        <v>0.10875</v>
      </c>
      <c r="AD32" s="524">
        <f t="shared" si="14"/>
        <v>0.10975</v>
      </c>
      <c r="AE32" s="524">
        <f t="shared" si="14"/>
        <v>0.10975</v>
      </c>
      <c r="AF32" s="524">
        <f t="shared" si="14"/>
        <v>0.10975</v>
      </c>
      <c r="AG32" s="524">
        <f t="shared" si="14"/>
        <v>0.11075</v>
      </c>
      <c r="AH32" s="524">
        <f t="shared" si="14"/>
        <v>0.11424999999999999</v>
      </c>
      <c r="AI32" s="524">
        <f t="shared" si="14"/>
        <v>0.11424999999999999</v>
      </c>
      <c r="AJ32" s="524">
        <f t="shared" si="14"/>
        <v>0.11874999999999999</v>
      </c>
      <c r="AK32" s="524">
        <f t="shared" si="14"/>
        <v>0.11874999999999999</v>
      </c>
      <c r="AL32" s="524">
        <f t="shared" si="14"/>
        <v>0.11874999999999999</v>
      </c>
      <c r="AM32" s="524">
        <f t="shared" si="14"/>
        <v>0.11975</v>
      </c>
      <c r="AN32" s="524">
        <f t="shared" si="14"/>
        <v>0.11975</v>
      </c>
      <c r="AO32" s="524">
        <f t="shared" si="14"/>
        <v>0.11975</v>
      </c>
      <c r="AP32" s="524">
        <f t="shared" si="14"/>
        <v>0.12075</v>
      </c>
      <c r="AQ32" s="524">
        <f t="shared" si="14"/>
        <v>0.12075</v>
      </c>
      <c r="AR32" s="524">
        <f t="shared" si="14"/>
        <v>0.12075</v>
      </c>
      <c r="AS32" s="524">
        <f t="shared" si="14"/>
        <v>0.12175</v>
      </c>
      <c r="AT32" s="524">
        <f t="shared" si="14"/>
        <v>0.12175</v>
      </c>
      <c r="AU32" s="524">
        <f t="shared" si="14"/>
        <v>0.12175</v>
      </c>
      <c r="AV32" s="524">
        <f t="shared" si="14"/>
        <v>0.12357</v>
      </c>
      <c r="AW32" s="524">
        <f t="shared" si="14"/>
        <v>0.12357</v>
      </c>
      <c r="AX32" s="524">
        <f t="shared" si="14"/>
        <v>0.12357</v>
      </c>
      <c r="AY32" s="524">
        <f t="shared" si="14"/>
        <v>0.12457</v>
      </c>
      <c r="AZ32" s="524">
        <f t="shared" si="14"/>
        <v>0.12457</v>
      </c>
      <c r="BA32" s="524">
        <f t="shared" si="14"/>
        <v>0.12457</v>
      </c>
      <c r="BB32" s="524">
        <f t="shared" si="14"/>
        <v>0.12557000000000001</v>
      </c>
      <c r="BC32" s="524">
        <f t="shared" si="14"/>
        <v>0.12557000000000001</v>
      </c>
      <c r="BD32" s="524">
        <f t="shared" si="14"/>
        <v>0.12557000000000001</v>
      </c>
      <c r="BE32" s="524">
        <f t="shared" si="14"/>
        <v>0.12557000000000001</v>
      </c>
      <c r="BF32" s="524">
        <f t="shared" si="14"/>
        <v>0.12557000000000001</v>
      </c>
      <c r="BG32" s="524">
        <f t="shared" si="14"/>
        <v>0.14057</v>
      </c>
      <c r="BH32" s="524">
        <f t="shared" si="14"/>
        <v>0.14657000000000001</v>
      </c>
      <c r="BI32" s="524">
        <f t="shared" si="14"/>
        <v>0.14657000000000001</v>
      </c>
      <c r="BJ32" s="524">
        <f t="shared" si="14"/>
        <v>0.14657000000000001</v>
      </c>
      <c r="BK32" s="524">
        <f t="shared" si="14"/>
        <v>0.13156999999999999</v>
      </c>
      <c r="BL32" s="524">
        <f t="shared" si="14"/>
        <v>0.13156999999999999</v>
      </c>
      <c r="BM32" s="524">
        <f t="shared" si="14"/>
        <v>0.13156999999999999</v>
      </c>
      <c r="BN32" s="524">
        <f t="shared" si="14"/>
        <v>0.13156999999999999</v>
      </c>
      <c r="BO32" s="524">
        <f t="shared" si="14"/>
        <v>0.13156999999999999</v>
      </c>
      <c r="BP32" s="524">
        <f t="shared" si="14"/>
        <v>0.13156999999999999</v>
      </c>
      <c r="BQ32" s="524">
        <f t="shared" si="14"/>
        <v>0.13156999999999999</v>
      </c>
      <c r="BR32" s="524">
        <f t="shared" si="14"/>
        <v>0.13156999999999999</v>
      </c>
      <c r="BS32" s="524">
        <f t="shared" si="14"/>
        <v>0.14657000000000001</v>
      </c>
      <c r="BT32" s="524">
        <f t="shared" si="14"/>
        <v>0.14657000000000001</v>
      </c>
      <c r="BU32" s="524">
        <f t="shared" si="14"/>
        <v>0.14657000000000001</v>
      </c>
      <c r="BV32" s="524">
        <f t="shared" si="14"/>
        <v>0.14657000000000001</v>
      </c>
      <c r="BW32" s="524">
        <f t="shared" si="14"/>
        <v>0.13156999999999999</v>
      </c>
      <c r="BX32" s="524">
        <f t="shared" si="14"/>
        <v>0.13156999999999999</v>
      </c>
      <c r="BY32" s="524">
        <f t="shared" si="14"/>
        <v>0.13156999999999999</v>
      </c>
      <c r="BZ32" s="524">
        <f t="shared" si="14"/>
        <v>0.13156999999999999</v>
      </c>
      <c r="CA32" s="524">
        <f t="shared" si="15"/>
        <v>0.13156999999999999</v>
      </c>
      <c r="CB32" s="524">
        <f t="shared" si="15"/>
        <v>0.13156999999999999</v>
      </c>
      <c r="CC32" s="524">
        <f t="shared" si="15"/>
        <v>0.13156999999999999</v>
      </c>
      <c r="CD32" s="524">
        <f t="shared" si="15"/>
        <v>0.13156999999999999</v>
      </c>
      <c r="CE32" s="524">
        <f t="shared" si="15"/>
        <v>0.14657000000000001</v>
      </c>
      <c r="CF32" s="524">
        <f t="shared" si="15"/>
        <v>0.14657000000000001</v>
      </c>
      <c r="CG32" s="524">
        <f t="shared" si="15"/>
        <v>0.14657000000000001</v>
      </c>
      <c r="CH32" s="524">
        <f t="shared" si="15"/>
        <v>0.14657000000000001</v>
      </c>
      <c r="CI32" s="524">
        <f t="shared" si="15"/>
        <v>0.13156999999999999</v>
      </c>
      <c r="CJ32" s="524">
        <f t="shared" si="15"/>
        <v>0.15109999999999998</v>
      </c>
      <c r="CK32" s="524">
        <f t="shared" si="15"/>
        <v>0.15109999999999998</v>
      </c>
      <c r="CL32" s="524">
        <f t="shared" si="15"/>
        <v>0.15151999999999999</v>
      </c>
      <c r="CM32" s="524">
        <f t="shared" si="15"/>
        <v>0.15151999999999999</v>
      </c>
      <c r="CN32" s="524">
        <f t="shared" si="15"/>
        <v>0.15151999999999999</v>
      </c>
      <c r="CO32" s="524">
        <f t="shared" si="15"/>
        <v>0.15198999999999999</v>
      </c>
      <c r="CP32" s="524">
        <f t="shared" si="15"/>
        <v>0.15198999999999999</v>
      </c>
      <c r="CQ32" s="524">
        <f t="shared" si="15"/>
        <v>0.15198999999999999</v>
      </c>
      <c r="CR32" s="524">
        <f t="shared" si="15"/>
        <v>0.16675999999999999</v>
      </c>
      <c r="CS32" s="524">
        <f t="shared" si="15"/>
        <v>0.16675999999999999</v>
      </c>
      <c r="CT32" s="524">
        <f t="shared" si="15"/>
        <v>0.16675999999999999</v>
      </c>
      <c r="CU32" s="524">
        <f t="shared" si="15"/>
        <v>0.16761999999999999</v>
      </c>
      <c r="CV32" s="524">
        <f t="shared" si="15"/>
        <v>0.16761999999999999</v>
      </c>
      <c r="CW32" s="524">
        <f t="shared" si="15"/>
        <v>0.16761999999999999</v>
      </c>
      <c r="CX32" s="524">
        <f t="shared" si="15"/>
        <v>0.16719999999999999</v>
      </c>
      <c r="CY32" s="524">
        <f t="shared" si="15"/>
        <v>0.16719999999999999</v>
      </c>
      <c r="CZ32" s="524">
        <f t="shared" si="15"/>
        <v>0.16719999999999999</v>
      </c>
      <c r="DA32" s="524">
        <f t="shared" si="15"/>
        <v>0.16785999999999998</v>
      </c>
      <c r="DB32" s="524">
        <f t="shared" si="15"/>
        <v>0.16785999999999998</v>
      </c>
      <c r="DC32" s="524">
        <f t="shared" si="15"/>
        <v>0.16785999999999998</v>
      </c>
      <c r="DD32" s="524">
        <f t="shared" si="15"/>
        <v>0.17376</v>
      </c>
      <c r="DE32" s="524">
        <f t="shared" si="15"/>
        <v>0.17376</v>
      </c>
      <c r="DF32" s="524">
        <f t="shared" si="15"/>
        <v>0.17376</v>
      </c>
      <c r="DG32" s="524">
        <f t="shared" si="15"/>
        <v>0.17735999999999999</v>
      </c>
      <c r="DH32" s="524">
        <f t="shared" si="15"/>
        <v>0.17735999999999999</v>
      </c>
      <c r="DI32" s="524">
        <f t="shared" si="15"/>
        <v>0.17735999999999999</v>
      </c>
      <c r="DJ32" s="524">
        <f t="shared" si="15"/>
        <v>0.17377999999999999</v>
      </c>
      <c r="DK32" s="524">
        <f t="shared" si="15"/>
        <v>0.17377999999999999</v>
      </c>
      <c r="DL32" s="524">
        <f t="shared" si="15"/>
        <v>0.17377999999999999</v>
      </c>
      <c r="DM32" s="524">
        <f t="shared" si="15"/>
        <v>0.17463999999999999</v>
      </c>
      <c r="DN32" s="524">
        <f t="shared" si="15"/>
        <v>0.17463999999999999</v>
      </c>
      <c r="DO32" s="524">
        <f t="shared" si="15"/>
        <v>0.17463999999999999</v>
      </c>
      <c r="DP32" s="524">
        <f t="shared" si="15"/>
        <v>0.17416999999999999</v>
      </c>
      <c r="DQ32" s="524">
        <f t="shared" si="15"/>
        <v>0.17416999999999999</v>
      </c>
      <c r="DR32" s="524">
        <f t="shared" si="15"/>
        <v>0.17416999999999999</v>
      </c>
      <c r="DS32" s="524">
        <f t="shared" si="15"/>
        <v>0.17598</v>
      </c>
      <c r="DT32" s="524">
        <f t="shared" si="15"/>
        <v>0.17598</v>
      </c>
      <c r="DU32" s="524">
        <f t="shared" si="15"/>
        <v>0.17598</v>
      </c>
      <c r="DV32" s="524">
        <f t="shared" si="15"/>
        <v>0.17073999999999998</v>
      </c>
      <c r="DW32" s="524">
        <f t="shared" si="15"/>
        <v>0.17073999999999998</v>
      </c>
      <c r="DX32" s="524">
        <f t="shared" si="15"/>
        <v>0.17073999999999998</v>
      </c>
      <c r="DY32" s="851">
        <f t="shared" si="15"/>
        <v>0.16936771465633693</v>
      </c>
      <c r="DZ32" s="524">
        <f t="shared" si="15"/>
        <v>0.16936771465633693</v>
      </c>
      <c r="EA32" s="524">
        <f t="shared" si="15"/>
        <v>0.16936771465633693</v>
      </c>
      <c r="EB32" s="524">
        <f t="shared" si="15"/>
        <v>0.18293390243321708</v>
      </c>
      <c r="EC32" s="524">
        <f t="shared" si="15"/>
        <v>0.18293390243321708</v>
      </c>
      <c r="ED32" s="524">
        <f t="shared" si="15"/>
        <v>0.18293390243321708</v>
      </c>
      <c r="EE32" s="524">
        <f t="shared" si="15"/>
        <v>0.18468405489688888</v>
      </c>
      <c r="EF32" s="524">
        <f t="shared" si="15"/>
        <v>0.18468405489688888</v>
      </c>
      <c r="EG32" s="524">
        <f t="shared" si="15"/>
        <v>0.18468405489688888</v>
      </c>
      <c r="EH32" s="524">
        <f t="shared" si="15"/>
        <v>0.18714222170317613</v>
      </c>
      <c r="EI32" s="524">
        <f t="shared" si="15"/>
        <v>0.18714222170317613</v>
      </c>
      <c r="EJ32" s="524">
        <f t="shared" si="15"/>
        <v>0.18714222170317613</v>
      </c>
      <c r="EK32" s="524">
        <f t="shared" si="15"/>
        <v>0.1883525940711922</v>
      </c>
      <c r="EL32" s="524">
        <f t="shared" si="15"/>
        <v>0.1883525940711922</v>
      </c>
      <c r="EM32" s="524">
        <f t="shared" si="16"/>
        <v>0.1883525940711922</v>
      </c>
      <c r="EN32" s="524">
        <f t="shared" si="16"/>
        <v>0.19544208395510632</v>
      </c>
      <c r="EO32" s="524">
        <f t="shared" si="16"/>
        <v>0.19544208395510632</v>
      </c>
      <c r="EP32" s="524">
        <f t="shared" si="16"/>
        <v>0.19544208395510632</v>
      </c>
      <c r="EQ32" s="524">
        <f t="shared" si="16"/>
        <v>0.19622340495048213</v>
      </c>
      <c r="ER32" s="524">
        <f t="shared" si="16"/>
        <v>0.19622340495048213</v>
      </c>
      <c r="ES32" s="524">
        <f t="shared" si="16"/>
        <v>0.19622340495048213</v>
      </c>
      <c r="ET32" s="524">
        <f t="shared" si="16"/>
        <v>0.19287087983689488</v>
      </c>
      <c r="EU32" s="524">
        <f t="shared" si="16"/>
        <v>0.19287087983689488</v>
      </c>
      <c r="EV32" s="524">
        <f t="shared" si="16"/>
        <v>0.19287087983689488</v>
      </c>
      <c r="EW32" s="524">
        <f t="shared" si="16"/>
        <v>0.19371055915064214</v>
      </c>
      <c r="EX32" s="524">
        <f t="shared" si="16"/>
        <v>0.19371055915064214</v>
      </c>
      <c r="EY32" s="524">
        <f t="shared" si="16"/>
        <v>0.19371055915064214</v>
      </c>
      <c r="EZ32" s="524">
        <f t="shared" si="16"/>
        <v>0.20322636272104097</v>
      </c>
      <c r="FA32" s="524">
        <f t="shared" si="16"/>
        <v>0.20322636272104097</v>
      </c>
      <c r="FB32" s="524">
        <f t="shared" si="16"/>
        <v>0.20322636272104097</v>
      </c>
      <c r="FC32" s="524">
        <f t="shared" si="16"/>
        <v>0.20379283378283133</v>
      </c>
      <c r="FD32" s="524">
        <f t="shared" si="16"/>
        <v>0.20379283378283133</v>
      </c>
      <c r="FE32" s="524">
        <f t="shared" si="16"/>
        <v>0.20379283378283133</v>
      </c>
      <c r="FF32" s="524">
        <f t="shared" si="16"/>
        <v>0.20166962014696344</v>
      </c>
      <c r="FG32" s="524">
        <f t="shared" si="16"/>
        <v>0.20166962014696344</v>
      </c>
      <c r="FH32" s="524">
        <f t="shared" si="16"/>
        <v>0.20166962014696344</v>
      </c>
      <c r="FI32" s="524">
        <f t="shared" si="16"/>
        <v>0.20273339105927929</v>
      </c>
      <c r="FJ32" s="524">
        <f t="shared" si="16"/>
        <v>0.20273339105927929</v>
      </c>
      <c r="FK32" s="524">
        <f t="shared" si="16"/>
        <v>0.20273339105927929</v>
      </c>
      <c r="FL32" s="524">
        <f t="shared" si="16"/>
        <v>0.21505108387367344</v>
      </c>
      <c r="FM32" s="524">
        <f t="shared" si="16"/>
        <v>0.21505108387367344</v>
      </c>
      <c r="FN32" s="524">
        <f t="shared" si="16"/>
        <v>0.21505108387367344</v>
      </c>
      <c r="FO32" s="524">
        <f t="shared" si="16"/>
        <v>0.21524485195047141</v>
      </c>
      <c r="FP32" s="524">
        <f t="shared" si="16"/>
        <v>0.21524485195047141</v>
      </c>
      <c r="FQ32" s="524">
        <f t="shared" si="16"/>
        <v>0.21524485195047141</v>
      </c>
      <c r="FR32" s="524">
        <f t="shared" si="16"/>
        <v>0.2147709008751989</v>
      </c>
      <c r="FS32" s="524">
        <f t="shared" si="16"/>
        <v>0.2147709008751989</v>
      </c>
      <c r="FT32" s="524">
        <f t="shared" si="16"/>
        <v>0.2147709008751989</v>
      </c>
      <c r="FU32" s="524">
        <f t="shared" si="16"/>
        <v>0.21571720182043305</v>
      </c>
      <c r="FV32" s="524">
        <f t="shared" si="16"/>
        <v>0.21571720182043305</v>
      </c>
      <c r="FW32" s="524">
        <f t="shared" si="16"/>
        <v>0.21571720182043305</v>
      </c>
      <c r="FX32" s="797" t="s">
        <v>272</v>
      </c>
    </row>
    <row r="33" spans="1:181" x14ac:dyDescent="0.2">
      <c r="B33" s="718" t="s">
        <v>323</v>
      </c>
      <c r="C33" s="507">
        <f t="shared" ref="C33:N33" si="18">+C31</f>
        <v>0.10375</v>
      </c>
      <c r="D33" s="507">
        <f t="shared" si="18"/>
        <v>0.10375</v>
      </c>
      <c r="E33" s="507">
        <f t="shared" si="18"/>
        <v>0.10375</v>
      </c>
      <c r="F33" s="507">
        <f t="shared" si="18"/>
        <v>0.10375</v>
      </c>
      <c r="G33" s="507">
        <f t="shared" si="18"/>
        <v>0.10375</v>
      </c>
      <c r="H33" s="507">
        <f t="shared" si="18"/>
        <v>0.10375</v>
      </c>
      <c r="I33" s="507">
        <f t="shared" si="18"/>
        <v>0.10375</v>
      </c>
      <c r="J33" s="507">
        <f t="shared" si="18"/>
        <v>0.10375</v>
      </c>
      <c r="K33" s="507">
        <f t="shared" si="18"/>
        <v>0.10375</v>
      </c>
      <c r="L33" s="507">
        <f t="shared" si="18"/>
        <v>0.10375</v>
      </c>
      <c r="M33" s="507">
        <f t="shared" si="18"/>
        <v>0.10375</v>
      </c>
      <c r="N33" s="507">
        <f t="shared" si="18"/>
        <v>0.10375</v>
      </c>
      <c r="O33" s="524">
        <f t="shared" si="14"/>
        <v>0.10475000000000001</v>
      </c>
      <c r="P33" s="524">
        <f t="shared" si="14"/>
        <v>0.10475000000000001</v>
      </c>
      <c r="Q33" s="524">
        <f t="shared" si="14"/>
        <v>0.10475000000000001</v>
      </c>
      <c r="R33" s="524">
        <f t="shared" si="14"/>
        <v>0.10575</v>
      </c>
      <c r="S33" s="524">
        <f t="shared" si="14"/>
        <v>0.10575</v>
      </c>
      <c r="T33" s="524">
        <f t="shared" si="14"/>
        <v>0.10575</v>
      </c>
      <c r="U33" s="524">
        <f t="shared" si="14"/>
        <v>0.10675</v>
      </c>
      <c r="V33" s="524">
        <f t="shared" si="14"/>
        <v>0.10675</v>
      </c>
      <c r="W33" s="524">
        <f t="shared" si="14"/>
        <v>0.10675</v>
      </c>
      <c r="X33" s="524">
        <f t="shared" si="14"/>
        <v>0.10775</v>
      </c>
      <c r="Y33" s="524">
        <f t="shared" si="14"/>
        <v>0.10775</v>
      </c>
      <c r="Z33" s="524">
        <f t="shared" si="14"/>
        <v>0.10775</v>
      </c>
      <c r="AA33" s="524">
        <f t="shared" si="14"/>
        <v>0.10875</v>
      </c>
      <c r="AB33" s="524">
        <f t="shared" si="14"/>
        <v>0.10875</v>
      </c>
      <c r="AC33" s="524">
        <f t="shared" si="14"/>
        <v>0.10875</v>
      </c>
      <c r="AD33" s="524">
        <f t="shared" si="14"/>
        <v>0.10975</v>
      </c>
      <c r="AE33" s="524">
        <f t="shared" si="14"/>
        <v>0.10975</v>
      </c>
      <c r="AF33" s="524">
        <f t="shared" si="14"/>
        <v>0.10975</v>
      </c>
      <c r="AG33" s="524">
        <f t="shared" si="14"/>
        <v>0.11075</v>
      </c>
      <c r="AH33" s="524">
        <f t="shared" si="14"/>
        <v>0.11424999999999999</v>
      </c>
      <c r="AI33" s="524">
        <f t="shared" si="14"/>
        <v>0.11424999999999999</v>
      </c>
      <c r="AJ33" s="524">
        <f t="shared" si="14"/>
        <v>0.11874999999999999</v>
      </c>
      <c r="AK33" s="524">
        <f t="shared" si="14"/>
        <v>0.11874999999999999</v>
      </c>
      <c r="AL33" s="524">
        <f t="shared" si="14"/>
        <v>0.11874999999999999</v>
      </c>
      <c r="AM33" s="524">
        <f t="shared" si="14"/>
        <v>0.11975</v>
      </c>
      <c r="AN33" s="524">
        <f t="shared" si="14"/>
        <v>0.11975</v>
      </c>
      <c r="AO33" s="524">
        <f t="shared" si="14"/>
        <v>0.11975</v>
      </c>
      <c r="AP33" s="524">
        <f t="shared" si="14"/>
        <v>0.12075</v>
      </c>
      <c r="AQ33" s="524">
        <f t="shared" si="14"/>
        <v>0.12075</v>
      </c>
      <c r="AR33" s="524">
        <f t="shared" si="14"/>
        <v>0.12075</v>
      </c>
      <c r="AS33" s="524">
        <f t="shared" si="14"/>
        <v>0.12175</v>
      </c>
      <c r="AT33" s="524">
        <f t="shared" si="14"/>
        <v>0.12175</v>
      </c>
      <c r="AU33" s="524">
        <f t="shared" si="14"/>
        <v>0.12175</v>
      </c>
      <c r="AV33" s="524">
        <f t="shared" si="14"/>
        <v>0.12357</v>
      </c>
      <c r="AW33" s="524">
        <f t="shared" si="14"/>
        <v>0.12357</v>
      </c>
      <c r="AX33" s="524">
        <f t="shared" si="14"/>
        <v>0.12357</v>
      </c>
      <c r="AY33" s="524">
        <f t="shared" si="14"/>
        <v>0.12457</v>
      </c>
      <c r="AZ33" s="524">
        <f t="shared" si="14"/>
        <v>0.12457</v>
      </c>
      <c r="BA33" s="524">
        <f t="shared" si="14"/>
        <v>0.12457</v>
      </c>
      <c r="BB33" s="524">
        <f t="shared" si="14"/>
        <v>0.12557000000000001</v>
      </c>
      <c r="BC33" s="524">
        <f t="shared" si="14"/>
        <v>0.12557000000000001</v>
      </c>
      <c r="BD33" s="524">
        <f t="shared" si="14"/>
        <v>0.12557000000000001</v>
      </c>
      <c r="BE33" s="524">
        <f t="shared" si="14"/>
        <v>0.12557000000000001</v>
      </c>
      <c r="BF33" s="524">
        <f t="shared" si="14"/>
        <v>0.12557000000000001</v>
      </c>
      <c r="BG33" s="524">
        <f t="shared" si="14"/>
        <v>0.17537</v>
      </c>
      <c r="BH33" s="524">
        <f t="shared" si="14"/>
        <v>0.18137</v>
      </c>
      <c r="BI33" s="524">
        <f t="shared" si="14"/>
        <v>0.18137</v>
      </c>
      <c r="BJ33" s="524">
        <f t="shared" si="14"/>
        <v>0.18137</v>
      </c>
      <c r="BK33" s="524">
        <f t="shared" si="14"/>
        <v>0.13156999999999999</v>
      </c>
      <c r="BL33" s="524">
        <f t="shared" si="14"/>
        <v>0.13156999999999999</v>
      </c>
      <c r="BM33" s="524">
        <f t="shared" si="14"/>
        <v>0.13156999999999999</v>
      </c>
      <c r="BN33" s="524">
        <f t="shared" si="14"/>
        <v>0.13156999999999999</v>
      </c>
      <c r="BO33" s="524">
        <f t="shared" si="14"/>
        <v>0.13156999999999999</v>
      </c>
      <c r="BP33" s="524">
        <f t="shared" si="14"/>
        <v>0.13156999999999999</v>
      </c>
      <c r="BQ33" s="524">
        <f t="shared" si="14"/>
        <v>0.13156999999999999</v>
      </c>
      <c r="BR33" s="524">
        <f t="shared" si="14"/>
        <v>0.13156999999999999</v>
      </c>
      <c r="BS33" s="524">
        <f t="shared" si="14"/>
        <v>0.18137</v>
      </c>
      <c r="BT33" s="524">
        <f t="shared" si="14"/>
        <v>0.18137</v>
      </c>
      <c r="BU33" s="524">
        <f t="shared" si="14"/>
        <v>0.18137</v>
      </c>
      <c r="BV33" s="524">
        <f t="shared" si="14"/>
        <v>0.18137</v>
      </c>
      <c r="BW33" s="524">
        <f t="shared" si="14"/>
        <v>0.13156999999999999</v>
      </c>
      <c r="BX33" s="524">
        <f t="shared" si="14"/>
        <v>0.13156999999999999</v>
      </c>
      <c r="BY33" s="524">
        <f t="shared" si="14"/>
        <v>0.13156999999999999</v>
      </c>
      <c r="BZ33" s="524">
        <f t="shared" si="14"/>
        <v>0.13156999999999999</v>
      </c>
      <c r="CA33" s="524">
        <f t="shared" si="15"/>
        <v>0.13156999999999999</v>
      </c>
      <c r="CB33" s="524">
        <f t="shared" si="15"/>
        <v>0.13156999999999999</v>
      </c>
      <c r="CC33" s="524">
        <f t="shared" si="15"/>
        <v>0.13156999999999999</v>
      </c>
      <c r="CD33" s="524">
        <f t="shared" si="15"/>
        <v>0.13156999999999999</v>
      </c>
      <c r="CE33" s="524">
        <f t="shared" si="15"/>
        <v>0.18137</v>
      </c>
      <c r="CF33" s="524">
        <f t="shared" si="15"/>
        <v>0.18137</v>
      </c>
      <c r="CG33" s="524">
        <f t="shared" si="15"/>
        <v>0.18137</v>
      </c>
      <c r="CH33" s="524">
        <f t="shared" si="15"/>
        <v>0.18137</v>
      </c>
      <c r="CI33" s="524">
        <f t="shared" si="15"/>
        <v>0.13156999999999999</v>
      </c>
      <c r="CJ33" s="524">
        <f t="shared" si="15"/>
        <v>0.15109999999999998</v>
      </c>
      <c r="CK33" s="524">
        <f t="shared" si="15"/>
        <v>0.15109999999999998</v>
      </c>
      <c r="CL33" s="524">
        <f t="shared" si="15"/>
        <v>0.15151999999999999</v>
      </c>
      <c r="CM33" s="524">
        <f t="shared" si="15"/>
        <v>0.15151999999999999</v>
      </c>
      <c r="CN33" s="524">
        <f t="shared" si="15"/>
        <v>0.15151999999999999</v>
      </c>
      <c r="CO33" s="524">
        <f t="shared" si="15"/>
        <v>0.15198999999999999</v>
      </c>
      <c r="CP33" s="524">
        <f t="shared" si="15"/>
        <v>0.15198999999999999</v>
      </c>
      <c r="CQ33" s="524">
        <f t="shared" si="15"/>
        <v>0.18878999999999999</v>
      </c>
      <c r="CR33" s="524">
        <f t="shared" si="15"/>
        <v>0.20846000000000001</v>
      </c>
      <c r="CS33" s="524">
        <f t="shared" si="15"/>
        <v>0.20846000000000001</v>
      </c>
      <c r="CT33" s="524">
        <f t="shared" si="15"/>
        <v>0.20846000000000001</v>
      </c>
      <c r="CU33" s="524">
        <f t="shared" si="15"/>
        <v>0.16761999999999999</v>
      </c>
      <c r="CV33" s="524">
        <f t="shared" si="15"/>
        <v>0.16761999999999999</v>
      </c>
      <c r="CW33" s="524">
        <f t="shared" si="15"/>
        <v>0.16761999999999999</v>
      </c>
      <c r="CX33" s="524">
        <f t="shared" si="15"/>
        <v>0.16719999999999999</v>
      </c>
      <c r="CY33" s="524">
        <f t="shared" si="15"/>
        <v>0.16719999999999999</v>
      </c>
      <c r="CZ33" s="524">
        <f t="shared" si="15"/>
        <v>0.16719999999999999</v>
      </c>
      <c r="DA33" s="524">
        <f t="shared" si="15"/>
        <v>0.16785999999999998</v>
      </c>
      <c r="DB33" s="524">
        <f t="shared" si="15"/>
        <v>0.16785999999999998</v>
      </c>
      <c r="DC33" s="524">
        <f t="shared" si="15"/>
        <v>0.20956</v>
      </c>
      <c r="DD33" s="524">
        <f t="shared" si="15"/>
        <v>0.21546000000000001</v>
      </c>
      <c r="DE33" s="524">
        <f t="shared" si="15"/>
        <v>0.21546000000000001</v>
      </c>
      <c r="DF33" s="524">
        <f t="shared" si="15"/>
        <v>0.21546000000000001</v>
      </c>
      <c r="DG33" s="524">
        <f t="shared" si="15"/>
        <v>0.17735999999999999</v>
      </c>
      <c r="DH33" s="524">
        <f t="shared" si="15"/>
        <v>0.17735999999999999</v>
      </c>
      <c r="DI33" s="524">
        <f t="shared" si="15"/>
        <v>0.17735999999999999</v>
      </c>
      <c r="DJ33" s="524">
        <f t="shared" si="15"/>
        <v>0.17377999999999999</v>
      </c>
      <c r="DK33" s="524">
        <f t="shared" si="15"/>
        <v>0.17377999999999999</v>
      </c>
      <c r="DL33" s="524">
        <f t="shared" si="15"/>
        <v>0.17377999999999999</v>
      </c>
      <c r="DM33" s="524">
        <f t="shared" si="15"/>
        <v>0.17463999999999999</v>
      </c>
      <c r="DN33" s="524">
        <f t="shared" si="15"/>
        <v>0.17463999999999999</v>
      </c>
      <c r="DO33" s="524">
        <f t="shared" si="15"/>
        <v>0.21634</v>
      </c>
      <c r="DP33" s="524">
        <f t="shared" si="15"/>
        <v>0.21587000000000001</v>
      </c>
      <c r="DQ33" s="524">
        <f t="shared" si="15"/>
        <v>0.21587000000000001</v>
      </c>
      <c r="DR33" s="524">
        <f t="shared" si="15"/>
        <v>0.21587000000000001</v>
      </c>
      <c r="DS33" s="524">
        <f t="shared" si="15"/>
        <v>0.17598</v>
      </c>
      <c r="DT33" s="524">
        <f t="shared" si="15"/>
        <v>0.17598</v>
      </c>
      <c r="DU33" s="524">
        <f t="shared" si="15"/>
        <v>0.17598</v>
      </c>
      <c r="DV33" s="524">
        <f t="shared" si="15"/>
        <v>0.17073999999999998</v>
      </c>
      <c r="DW33" s="524">
        <f t="shared" si="15"/>
        <v>0.17073999999999998</v>
      </c>
      <c r="DX33" s="524">
        <f t="shared" si="15"/>
        <v>0.17073999999999998</v>
      </c>
      <c r="DY33" s="851">
        <f t="shared" si="15"/>
        <v>0.16936771465633693</v>
      </c>
      <c r="DZ33" s="524">
        <f t="shared" si="15"/>
        <v>0.16936771465633693</v>
      </c>
      <c r="EA33" s="524">
        <f t="shared" si="15"/>
        <v>0.21832771465633694</v>
      </c>
      <c r="EB33" s="524">
        <f t="shared" si="15"/>
        <v>0.2387039024332171</v>
      </c>
      <c r="EC33" s="524">
        <f t="shared" si="15"/>
        <v>0.2387039024332171</v>
      </c>
      <c r="ED33" s="524">
        <f t="shared" si="15"/>
        <v>0.2387039024332171</v>
      </c>
      <c r="EE33" s="524">
        <f t="shared" si="15"/>
        <v>0.18468405489688888</v>
      </c>
      <c r="EF33" s="524">
        <f t="shared" si="15"/>
        <v>0.18468405489688888</v>
      </c>
      <c r="EG33" s="524">
        <f t="shared" si="15"/>
        <v>0.18468405489688888</v>
      </c>
      <c r="EH33" s="524">
        <f t="shared" si="15"/>
        <v>0.18714222170317613</v>
      </c>
      <c r="EI33" s="524">
        <f t="shared" si="15"/>
        <v>0.18714222170317613</v>
      </c>
      <c r="EJ33" s="524">
        <f t="shared" si="15"/>
        <v>0.18714222170317613</v>
      </c>
      <c r="EK33" s="524">
        <f t="shared" si="15"/>
        <v>0.1883525940711922</v>
      </c>
      <c r="EL33" s="524">
        <f t="shared" si="15"/>
        <v>0.1883525940711922</v>
      </c>
      <c r="EM33" s="524">
        <f t="shared" si="16"/>
        <v>0.24412259407119222</v>
      </c>
      <c r="EN33" s="524">
        <f t="shared" si="16"/>
        <v>0.26329208395510628</v>
      </c>
      <c r="EO33" s="524">
        <f t="shared" si="16"/>
        <v>0.26329208395510628</v>
      </c>
      <c r="EP33" s="524">
        <f t="shared" si="16"/>
        <v>0.26329208395510628</v>
      </c>
      <c r="EQ33" s="524">
        <f t="shared" si="16"/>
        <v>0.19622340495048213</v>
      </c>
      <c r="ER33" s="524">
        <f t="shared" si="16"/>
        <v>0.19622340495048213</v>
      </c>
      <c r="ES33" s="524">
        <f t="shared" si="16"/>
        <v>0.19622340495048213</v>
      </c>
      <c r="ET33" s="524">
        <f t="shared" si="16"/>
        <v>0.19287087983689488</v>
      </c>
      <c r="EU33" s="524">
        <f t="shared" si="16"/>
        <v>0.19287087983689488</v>
      </c>
      <c r="EV33" s="524">
        <f t="shared" si="16"/>
        <v>0.19287087983689488</v>
      </c>
      <c r="EW33" s="524">
        <f t="shared" si="16"/>
        <v>0.19371055915064214</v>
      </c>
      <c r="EX33" s="524">
        <f t="shared" si="16"/>
        <v>0.19371055915064214</v>
      </c>
      <c r="EY33" s="524">
        <f t="shared" si="16"/>
        <v>0.26156055915064214</v>
      </c>
      <c r="EZ33" s="524">
        <f t="shared" si="16"/>
        <v>0.27932636272104094</v>
      </c>
      <c r="FA33" s="524">
        <f t="shared" si="16"/>
        <v>0.27932636272104094</v>
      </c>
      <c r="FB33" s="524">
        <f t="shared" si="16"/>
        <v>0.27932636272104094</v>
      </c>
      <c r="FC33" s="524">
        <f t="shared" si="16"/>
        <v>0.20379283378283133</v>
      </c>
      <c r="FD33" s="524">
        <f t="shared" si="16"/>
        <v>0.20379283378283133</v>
      </c>
      <c r="FE33" s="524">
        <f t="shared" si="16"/>
        <v>0.20379283378283133</v>
      </c>
      <c r="FF33" s="524">
        <f t="shared" si="16"/>
        <v>0.20166962014696344</v>
      </c>
      <c r="FG33" s="524">
        <f t="shared" si="16"/>
        <v>0.20166962014696344</v>
      </c>
      <c r="FH33" s="524">
        <f t="shared" si="16"/>
        <v>0.20166962014696344</v>
      </c>
      <c r="FI33" s="524">
        <f t="shared" si="16"/>
        <v>0.20273339105927929</v>
      </c>
      <c r="FJ33" s="524">
        <f t="shared" si="16"/>
        <v>0.20273339105927929</v>
      </c>
      <c r="FK33" s="524">
        <f t="shared" si="16"/>
        <v>0.27883339105927929</v>
      </c>
      <c r="FL33" s="524">
        <f t="shared" si="16"/>
        <v>0.30206108387367336</v>
      </c>
      <c r="FM33" s="524">
        <f t="shared" si="16"/>
        <v>0.30206108387367336</v>
      </c>
      <c r="FN33" s="524">
        <f t="shared" si="16"/>
        <v>0.30206108387367336</v>
      </c>
      <c r="FO33" s="524">
        <f t="shared" si="16"/>
        <v>0.21524485195047141</v>
      </c>
      <c r="FP33" s="524">
        <f t="shared" si="16"/>
        <v>0.21524485195047141</v>
      </c>
      <c r="FQ33" s="524">
        <f t="shared" si="16"/>
        <v>0.21524485195047141</v>
      </c>
      <c r="FR33" s="524">
        <f t="shared" si="16"/>
        <v>0.2147709008751989</v>
      </c>
      <c r="FS33" s="524">
        <f t="shared" si="16"/>
        <v>0.2147709008751989</v>
      </c>
      <c r="FT33" s="524">
        <f t="shared" si="16"/>
        <v>0.2147709008751989</v>
      </c>
      <c r="FU33" s="524">
        <f t="shared" si="16"/>
        <v>0.21571720182043305</v>
      </c>
      <c r="FV33" s="524">
        <f t="shared" si="16"/>
        <v>0.21571720182043305</v>
      </c>
      <c r="FW33" s="524">
        <f t="shared" si="16"/>
        <v>0.302727201820433</v>
      </c>
      <c r="FX33" s="797" t="s">
        <v>272</v>
      </c>
    </row>
    <row r="34" spans="1:181" ht="10.5" customHeight="1" x14ac:dyDescent="0.2">
      <c r="B34" s="956"/>
      <c r="C34" s="675"/>
      <c r="D34" s="675"/>
      <c r="E34" s="675"/>
      <c r="F34" s="675"/>
      <c r="G34" s="675"/>
      <c r="H34" s="675"/>
      <c r="I34" s="675"/>
      <c r="J34" s="675"/>
      <c r="K34" s="675"/>
      <c r="L34" s="675"/>
      <c r="M34" s="675"/>
      <c r="N34" s="675"/>
      <c r="O34" s="675"/>
      <c r="P34" s="675"/>
      <c r="Q34" s="675"/>
      <c r="R34" s="675"/>
      <c r="S34" s="675"/>
      <c r="T34" s="675"/>
      <c r="U34" s="675"/>
      <c r="V34" s="675"/>
      <c r="W34" s="675"/>
      <c r="X34" s="675"/>
      <c r="Y34" s="675"/>
      <c r="Z34" s="675"/>
      <c r="AA34" s="675"/>
      <c r="AB34" s="675"/>
      <c r="AC34" s="675"/>
      <c r="AD34" s="675"/>
      <c r="AE34" s="675"/>
      <c r="AF34" s="675"/>
      <c r="AG34" s="675"/>
      <c r="AH34" s="675"/>
      <c r="AI34" s="675"/>
      <c r="AJ34" s="675"/>
      <c r="AK34" s="675"/>
      <c r="AL34" s="675"/>
      <c r="AM34" s="675"/>
      <c r="AN34" s="675"/>
      <c r="AO34" s="675"/>
      <c r="AP34" s="675"/>
      <c r="AQ34" s="675"/>
      <c r="AR34" s="675"/>
      <c r="AS34" s="675"/>
      <c r="AT34" s="675"/>
      <c r="AU34" s="675"/>
      <c r="AV34" s="675"/>
      <c r="AW34" s="675"/>
      <c r="AX34" s="675"/>
      <c r="AY34" s="675"/>
      <c r="AZ34" s="675"/>
      <c r="BA34" s="675"/>
      <c r="BB34" s="675"/>
      <c r="BC34" s="675"/>
      <c r="BD34" s="675"/>
      <c r="BE34" s="675"/>
      <c r="BF34" s="675"/>
      <c r="BG34" s="675"/>
      <c r="BH34" s="675"/>
      <c r="BI34" s="675"/>
      <c r="BJ34" s="675"/>
      <c r="BK34" s="675"/>
      <c r="BL34" s="675"/>
      <c r="BM34" s="675"/>
      <c r="BN34" s="675"/>
      <c r="BO34" s="675"/>
      <c r="BP34" s="675"/>
      <c r="BQ34" s="675"/>
      <c r="BR34" s="675"/>
      <c r="BS34" s="957"/>
      <c r="BT34" s="957"/>
      <c r="BU34" s="957"/>
      <c r="BV34" s="957"/>
      <c r="BW34" s="675"/>
      <c r="BX34" s="675"/>
      <c r="BY34" s="675"/>
      <c r="BZ34" s="675"/>
      <c r="CA34" s="675"/>
      <c r="CB34" s="675"/>
      <c r="CC34" s="675"/>
      <c r="CD34" s="675"/>
      <c r="CE34" s="675"/>
      <c r="CF34" s="675"/>
      <c r="CG34" s="675"/>
      <c r="CH34" s="675"/>
      <c r="CI34" s="675"/>
      <c r="CJ34" s="675"/>
      <c r="CK34" s="675"/>
      <c r="CL34" s="675"/>
      <c r="CM34" s="675"/>
      <c r="CN34" s="675"/>
      <c r="CO34" s="507"/>
      <c r="CP34" s="507"/>
      <c r="CQ34" s="507"/>
      <c r="CR34" s="507"/>
      <c r="CS34" s="507"/>
      <c r="CT34" s="507"/>
      <c r="CU34" s="507"/>
      <c r="CV34" s="507"/>
      <c r="CW34" s="507"/>
      <c r="CX34" s="507"/>
      <c r="CY34" s="507"/>
      <c r="CZ34" s="507"/>
      <c r="DA34" s="507"/>
      <c r="DB34" s="507"/>
      <c r="DC34" s="675"/>
      <c r="DD34" s="675"/>
      <c r="DE34" s="675"/>
      <c r="DF34" s="675"/>
      <c r="DG34" s="507"/>
      <c r="DH34" s="507"/>
      <c r="DI34" s="507"/>
      <c r="DJ34" s="507"/>
      <c r="DK34" s="507"/>
      <c r="DL34" s="507"/>
      <c r="DM34" s="507"/>
      <c r="DN34" s="507"/>
      <c r="DO34" s="507"/>
      <c r="DP34" s="507"/>
      <c r="DQ34" s="507"/>
      <c r="DR34" s="507"/>
      <c r="DS34" s="507"/>
      <c r="DT34" s="507"/>
      <c r="DU34" s="507"/>
      <c r="DV34" s="507"/>
      <c r="DW34" s="507"/>
      <c r="DX34" s="507"/>
      <c r="DY34" s="851"/>
      <c r="DZ34" s="524"/>
      <c r="EA34" s="524"/>
      <c r="EB34" s="524"/>
      <c r="EC34" s="524"/>
      <c r="ED34" s="524"/>
      <c r="EE34" s="524"/>
      <c r="EF34" s="524"/>
      <c r="EG34" s="524"/>
      <c r="EH34" s="524"/>
      <c r="EI34" s="524"/>
      <c r="EJ34" s="524"/>
      <c r="EK34" s="524"/>
      <c r="EL34" s="524"/>
      <c r="EM34" s="524"/>
      <c r="EN34" s="524"/>
      <c r="EO34" s="524"/>
      <c r="EP34" s="524"/>
      <c r="EQ34" s="524"/>
      <c r="ER34" s="524"/>
      <c r="ES34" s="524"/>
      <c r="ET34" s="524"/>
      <c r="EU34" s="524"/>
      <c r="EV34" s="524"/>
      <c r="EW34" s="524"/>
      <c r="EX34" s="524"/>
      <c r="EY34" s="524"/>
      <c r="EZ34" s="524"/>
      <c r="FA34" s="524"/>
      <c r="FB34" s="524"/>
      <c r="FC34" s="524"/>
      <c r="FD34" s="524"/>
      <c r="FE34" s="524"/>
      <c r="FF34" s="524"/>
      <c r="FG34" s="524"/>
      <c r="FH34" s="524"/>
      <c r="FI34" s="524"/>
      <c r="FJ34" s="524"/>
      <c r="FK34" s="524"/>
      <c r="FL34" s="524"/>
      <c r="FM34" s="524"/>
      <c r="FN34" s="524"/>
      <c r="FO34" s="524"/>
      <c r="FP34" s="524"/>
      <c r="FQ34" s="524"/>
      <c r="FR34" s="524"/>
      <c r="FS34" s="524"/>
      <c r="FT34" s="524"/>
      <c r="FU34" s="524"/>
      <c r="FV34" s="524"/>
      <c r="FW34" s="524"/>
      <c r="FX34" s="797" t="s">
        <v>272</v>
      </c>
    </row>
    <row r="35" spans="1:181" ht="4.5" customHeight="1" x14ac:dyDescent="0.2">
      <c r="B35" s="958"/>
      <c r="C35" s="959"/>
      <c r="D35" s="959"/>
      <c r="E35" s="959"/>
      <c r="F35" s="959"/>
      <c r="G35" s="959"/>
      <c r="H35" s="959"/>
      <c r="I35" s="959"/>
      <c r="J35" s="959"/>
      <c r="K35" s="959"/>
      <c r="L35" s="959"/>
      <c r="M35" s="959"/>
      <c r="N35" s="959"/>
      <c r="O35" s="959"/>
      <c r="P35" s="959"/>
      <c r="Q35" s="959"/>
      <c r="R35" s="959"/>
      <c r="S35" s="959"/>
      <c r="T35" s="959"/>
      <c r="U35" s="959"/>
      <c r="V35" s="959"/>
      <c r="W35" s="959"/>
      <c r="X35" s="959"/>
      <c r="Y35" s="959"/>
      <c r="Z35" s="959"/>
      <c r="AA35" s="959"/>
      <c r="AB35" s="959"/>
      <c r="AC35" s="959"/>
      <c r="AD35" s="959"/>
      <c r="AE35" s="959"/>
      <c r="AF35" s="959"/>
      <c r="AG35" s="959"/>
      <c r="AH35" s="959"/>
      <c r="AI35" s="959"/>
      <c r="AJ35" s="959"/>
      <c r="AK35" s="959"/>
      <c r="AL35" s="959"/>
      <c r="AM35" s="959"/>
      <c r="AN35" s="959"/>
      <c r="AO35" s="959"/>
      <c r="AP35" s="959"/>
      <c r="AQ35" s="959"/>
      <c r="AR35" s="959"/>
      <c r="AS35" s="959"/>
      <c r="AT35" s="959"/>
      <c r="AU35" s="959"/>
      <c r="AV35" s="959"/>
      <c r="AW35" s="959"/>
      <c r="AX35" s="959"/>
      <c r="AY35" s="959"/>
      <c r="AZ35" s="959"/>
      <c r="BA35" s="959"/>
      <c r="BB35" s="959"/>
      <c r="BC35" s="959"/>
      <c r="BD35" s="959"/>
      <c r="BE35" s="959"/>
      <c r="BF35" s="959"/>
      <c r="BG35" s="959"/>
      <c r="BH35" s="959"/>
      <c r="BI35" s="959"/>
      <c r="BJ35" s="959"/>
      <c r="BK35" s="959"/>
      <c r="BL35" s="959"/>
      <c r="BM35" s="959"/>
      <c r="BN35" s="959"/>
      <c r="BO35" s="959"/>
      <c r="BP35" s="959"/>
      <c r="BQ35" s="959"/>
      <c r="BR35" s="959"/>
      <c r="BS35" s="960"/>
      <c r="BT35" s="960"/>
      <c r="BU35" s="960"/>
      <c r="BV35" s="960"/>
      <c r="BW35" s="959"/>
      <c r="BX35" s="959"/>
      <c r="BY35" s="959"/>
      <c r="BZ35" s="959"/>
      <c r="CA35" s="959"/>
      <c r="CB35" s="959"/>
      <c r="CC35" s="959"/>
      <c r="CD35" s="959"/>
      <c r="CE35" s="959"/>
      <c r="CF35" s="959"/>
      <c r="CG35" s="959"/>
      <c r="CH35" s="959"/>
      <c r="CI35" s="959"/>
      <c r="CJ35" s="959"/>
      <c r="CK35" s="959"/>
      <c r="CL35" s="959"/>
      <c r="CM35" s="959"/>
      <c r="CN35" s="959"/>
      <c r="CO35" s="932"/>
      <c r="CP35" s="932"/>
      <c r="CQ35" s="932"/>
      <c r="CR35" s="932"/>
      <c r="CS35" s="932"/>
      <c r="CT35" s="932"/>
      <c r="CU35" s="932"/>
      <c r="CV35" s="932"/>
      <c r="CW35" s="932"/>
      <c r="CX35" s="932"/>
      <c r="CY35" s="932"/>
      <c r="CZ35" s="932"/>
      <c r="DA35" s="932"/>
      <c r="DB35" s="932"/>
      <c r="DC35" s="959"/>
      <c r="DD35" s="959"/>
      <c r="DE35" s="959"/>
      <c r="DF35" s="959"/>
      <c r="DG35" s="932"/>
      <c r="DH35" s="932"/>
      <c r="DI35" s="932"/>
      <c r="DJ35" s="932"/>
      <c r="DK35" s="932"/>
      <c r="DL35" s="932"/>
      <c r="DM35" s="932"/>
      <c r="DN35" s="932"/>
      <c r="DO35" s="932"/>
      <c r="DP35" s="932"/>
      <c r="DQ35" s="932"/>
      <c r="DR35" s="932"/>
      <c r="DS35" s="932"/>
      <c r="DT35" s="932"/>
      <c r="DU35" s="932"/>
      <c r="DV35" s="932"/>
      <c r="DW35" s="932"/>
      <c r="DX35" s="932"/>
      <c r="DY35" s="961"/>
      <c r="DZ35" s="962"/>
      <c r="EA35" s="962"/>
      <c r="EB35" s="962"/>
      <c r="EC35" s="962"/>
      <c r="ED35" s="962"/>
      <c r="EE35" s="962"/>
      <c r="EF35" s="962"/>
      <c r="EG35" s="962"/>
      <c r="EH35" s="962"/>
      <c r="EI35" s="962"/>
      <c r="EJ35" s="962"/>
      <c r="EK35" s="962"/>
      <c r="EL35" s="962"/>
      <c r="EM35" s="962"/>
      <c r="EN35" s="962"/>
      <c r="EO35" s="962"/>
      <c r="EP35" s="962"/>
      <c r="EQ35" s="962"/>
      <c r="ER35" s="962"/>
      <c r="ES35" s="962"/>
      <c r="ET35" s="962"/>
      <c r="EU35" s="962"/>
      <c r="EV35" s="962"/>
      <c r="EW35" s="962"/>
      <c r="EX35" s="962"/>
      <c r="EY35" s="962"/>
      <c r="EZ35" s="962"/>
      <c r="FA35" s="962"/>
      <c r="FB35" s="962"/>
      <c r="FC35" s="962"/>
      <c r="FD35" s="962"/>
      <c r="FE35" s="962"/>
      <c r="FF35" s="962"/>
      <c r="FG35" s="962"/>
      <c r="FH35" s="962"/>
      <c r="FI35" s="962"/>
      <c r="FJ35" s="962"/>
      <c r="FK35" s="962"/>
      <c r="FL35" s="962"/>
      <c r="FM35" s="962"/>
      <c r="FN35" s="962"/>
      <c r="FO35" s="962"/>
      <c r="FP35" s="962"/>
      <c r="FQ35" s="962"/>
      <c r="FR35" s="962"/>
      <c r="FS35" s="962"/>
      <c r="FT35" s="962"/>
      <c r="FU35" s="962"/>
      <c r="FV35" s="962"/>
      <c r="FW35" s="962"/>
      <c r="FX35" s="797" t="s">
        <v>272</v>
      </c>
    </row>
    <row r="36" spans="1:181" x14ac:dyDescent="0.2">
      <c r="B36" s="674" t="s">
        <v>371</v>
      </c>
      <c r="C36" s="954"/>
      <c r="D36" s="954"/>
      <c r="E36" s="954"/>
      <c r="F36" s="954"/>
      <c r="BN36" s="680"/>
      <c r="BO36" s="680"/>
      <c r="BP36" s="680"/>
      <c r="BQ36" s="680"/>
      <c r="BR36" s="680"/>
      <c r="BS36" s="680"/>
      <c r="BT36" s="680"/>
      <c r="BU36" s="680"/>
      <c r="BV36" s="680"/>
      <c r="BW36" s="680"/>
      <c r="BX36" s="680"/>
      <c r="BY36" s="680"/>
      <c r="BZ36" s="680"/>
      <c r="CA36" s="680"/>
      <c r="CB36" s="680"/>
      <c r="CC36" s="680"/>
      <c r="CD36" s="680"/>
      <c r="CE36" s="680"/>
      <c r="CF36" s="680"/>
      <c r="CG36" s="680"/>
      <c r="CH36" s="680"/>
      <c r="CI36" s="680"/>
      <c r="CJ36" s="680"/>
      <c r="CK36" s="680"/>
      <c r="CL36" s="680"/>
      <c r="CM36" s="680"/>
      <c r="CN36" s="680"/>
      <c r="CO36" s="680"/>
      <c r="CP36" s="680"/>
      <c r="CQ36" s="680"/>
      <c r="CR36" s="680"/>
      <c r="CS36" s="680"/>
      <c r="CT36" s="680"/>
      <c r="CU36" s="680"/>
      <c r="CV36" s="680"/>
      <c r="CW36" s="680"/>
      <c r="CX36" s="680"/>
      <c r="CY36" s="680"/>
      <c r="CZ36" s="680"/>
      <c r="DA36" s="955"/>
      <c r="DB36" s="955"/>
      <c r="DC36" s="680"/>
      <c r="DD36" s="680"/>
      <c r="DE36" s="680"/>
      <c r="DF36" s="680"/>
      <c r="DG36" s="680"/>
      <c r="DH36" s="680"/>
      <c r="DI36" s="680"/>
      <c r="DJ36" s="680"/>
      <c r="DK36" s="680"/>
      <c r="DL36" s="680"/>
      <c r="DM36" s="680"/>
      <c r="DN36" s="680"/>
      <c r="DO36" s="680"/>
      <c r="DP36" s="680"/>
      <c r="DQ36" s="680"/>
      <c r="DR36" s="680"/>
      <c r="DS36" s="680"/>
      <c r="DV36" s="505"/>
      <c r="DY36" s="519"/>
      <c r="DZ36" s="489"/>
      <c r="EA36" s="489"/>
      <c r="EB36" s="489"/>
      <c r="EC36" s="489"/>
      <c r="ED36" s="489"/>
      <c r="EE36" s="489"/>
      <c r="EF36" s="489"/>
      <c r="EG36" s="489"/>
      <c r="EH36" s="489"/>
      <c r="EI36" s="489"/>
      <c r="EJ36" s="489"/>
      <c r="EK36" s="489"/>
      <c r="EL36" s="489"/>
      <c r="EM36" s="489"/>
      <c r="EN36" s="489"/>
      <c r="EO36" s="489"/>
      <c r="EP36" s="489"/>
      <c r="EQ36" s="489"/>
      <c r="ER36" s="489"/>
      <c r="ES36" s="489"/>
      <c r="ET36" s="489"/>
      <c r="EU36" s="489"/>
      <c r="EV36" s="489"/>
      <c r="EW36" s="489"/>
      <c r="EX36" s="489"/>
      <c r="EY36" s="489"/>
      <c r="EZ36" s="489"/>
      <c r="FA36" s="489"/>
      <c r="FB36" s="489"/>
      <c r="FC36" s="489"/>
      <c r="FD36" s="489"/>
      <c r="FE36" s="489"/>
      <c r="FF36" s="489"/>
      <c r="FG36" s="489"/>
      <c r="FH36" s="489"/>
      <c r="FI36" s="489"/>
      <c r="FJ36" s="489"/>
      <c r="FK36" s="489"/>
      <c r="FL36" s="489"/>
      <c r="FM36" s="489"/>
      <c r="FN36" s="489"/>
      <c r="FO36" s="489"/>
      <c r="FP36" s="489"/>
      <c r="FQ36" s="489"/>
      <c r="FR36" s="489"/>
      <c r="FS36" s="489"/>
      <c r="FT36" s="489"/>
      <c r="FU36" s="489"/>
      <c r="FV36" s="489"/>
      <c r="FW36" s="489"/>
      <c r="FX36" s="797" t="s">
        <v>272</v>
      </c>
    </row>
    <row r="37" spans="1:181" s="964" customFormat="1" x14ac:dyDescent="0.2">
      <c r="A37" s="406"/>
      <c r="B37" s="718" t="s">
        <v>321</v>
      </c>
      <c r="C37" s="507"/>
      <c r="D37" s="507"/>
      <c r="E37" s="507"/>
      <c r="F37" s="507"/>
      <c r="G37" s="507"/>
      <c r="H37" s="507"/>
      <c r="I37" s="507"/>
      <c r="J37" s="507"/>
      <c r="K37" s="507"/>
      <c r="L37" s="507"/>
      <c r="M37" s="507"/>
      <c r="N37" s="507"/>
      <c r="O37" s="881"/>
      <c r="P37" s="881"/>
      <c r="Q37" s="881"/>
      <c r="R37" s="881"/>
      <c r="S37" s="881"/>
      <c r="T37" s="881"/>
      <c r="U37" s="881"/>
      <c r="V37" s="881"/>
      <c r="W37" s="881"/>
      <c r="X37" s="881"/>
      <c r="Y37" s="881"/>
      <c r="Z37" s="881"/>
      <c r="AA37" s="881"/>
      <c r="AB37" s="881"/>
      <c r="AC37" s="881"/>
      <c r="AD37" s="881"/>
      <c r="AE37" s="881"/>
      <c r="AF37" s="881"/>
      <c r="AG37" s="881"/>
      <c r="AH37" s="881"/>
      <c r="AI37" s="881"/>
      <c r="AJ37" s="881"/>
      <c r="AK37" s="881"/>
      <c r="AL37" s="881"/>
      <c r="AM37" s="881"/>
      <c r="AN37" s="881"/>
      <c r="AO37" s="881"/>
      <c r="AP37" s="881"/>
      <c r="AQ37" s="881"/>
      <c r="AR37" s="881"/>
      <c r="AS37" s="881"/>
      <c r="AT37" s="881"/>
      <c r="AU37" s="881"/>
      <c r="AV37" s="881"/>
      <c r="AW37" s="881"/>
      <c r="AX37" s="881"/>
      <c r="AY37" s="881"/>
      <c r="AZ37" s="881"/>
      <c r="BA37" s="881"/>
      <c r="BB37" s="881"/>
      <c r="BC37" s="881"/>
      <c r="BD37" s="881"/>
      <c r="BE37" s="881"/>
      <c r="BF37" s="881"/>
      <c r="BG37" s="881"/>
      <c r="BH37" s="881"/>
      <c r="BI37" s="881"/>
      <c r="BJ37" s="881"/>
      <c r="BK37" s="881"/>
      <c r="BL37" s="881"/>
      <c r="BM37" s="881"/>
      <c r="BN37" s="881"/>
      <c r="BO37" s="881"/>
      <c r="BP37" s="881"/>
      <c r="BQ37" s="881"/>
      <c r="BR37" s="881"/>
      <c r="BS37" s="881"/>
      <c r="BT37" s="881"/>
      <c r="BU37" s="881"/>
      <c r="BV37" s="881"/>
      <c r="BW37" s="881"/>
      <c r="BX37" s="881"/>
      <c r="BY37" s="881"/>
      <c r="BZ37" s="881"/>
      <c r="CA37" s="881"/>
      <c r="CB37" s="881"/>
      <c r="CC37" s="881"/>
      <c r="CD37" s="881"/>
      <c r="CE37" s="881"/>
      <c r="CF37" s="881"/>
      <c r="CG37" s="881"/>
      <c r="CH37" s="881"/>
      <c r="CI37" s="881"/>
      <c r="CJ37" s="881"/>
      <c r="CK37" s="881"/>
      <c r="CL37" s="881"/>
      <c r="CM37" s="881"/>
      <c r="CN37" s="881"/>
      <c r="CO37" s="881"/>
      <c r="CP37" s="881"/>
      <c r="CQ37" s="881"/>
      <c r="CR37" s="881"/>
      <c r="CS37" s="881"/>
      <c r="CT37" s="881"/>
      <c r="CU37" s="881"/>
      <c r="CV37" s="881"/>
      <c r="CW37" s="881"/>
      <c r="CX37" s="881"/>
      <c r="CY37" s="881"/>
      <c r="CZ37" s="881"/>
      <c r="DA37" s="881"/>
      <c r="DB37" s="881"/>
      <c r="DC37" s="881"/>
      <c r="DD37" s="881"/>
      <c r="DE37" s="881"/>
      <c r="DF37" s="881"/>
      <c r="DG37" s="881"/>
      <c r="DH37" s="881"/>
      <c r="DI37" s="881"/>
      <c r="DJ37" s="881"/>
      <c r="DK37" s="881"/>
      <c r="DL37" s="881"/>
      <c r="DM37" s="881"/>
      <c r="DN37" s="881"/>
      <c r="DO37" s="881"/>
      <c r="DP37" s="881"/>
      <c r="DQ37" s="881"/>
      <c r="DR37" s="881"/>
      <c r="DS37" s="881"/>
      <c r="DT37" s="881"/>
      <c r="DU37" s="881"/>
      <c r="DV37" s="881"/>
      <c r="DW37" s="881"/>
      <c r="DX37" s="881"/>
      <c r="DY37" s="854">
        <v>0.55000000000000004</v>
      </c>
      <c r="DZ37" s="855">
        <v>0.55000000000000004</v>
      </c>
      <c r="EA37" s="855">
        <v>0.55000000000000004</v>
      </c>
      <c r="EB37" s="855">
        <v>0.85</v>
      </c>
      <c r="EC37" s="855">
        <v>0.85</v>
      </c>
      <c r="ED37" s="855">
        <v>0.85</v>
      </c>
      <c r="EE37" s="855">
        <v>0.85</v>
      </c>
      <c r="EF37" s="855">
        <v>0.85</v>
      </c>
      <c r="EG37" s="855">
        <v>0.85</v>
      </c>
      <c r="EH37" s="855">
        <v>0.85</v>
      </c>
      <c r="EI37" s="855">
        <v>0.85</v>
      </c>
      <c r="EJ37" s="855">
        <v>0.85</v>
      </c>
      <c r="EK37" s="855">
        <v>0.85</v>
      </c>
      <c r="EL37" s="855">
        <v>0.85</v>
      </c>
      <c r="EM37" s="855">
        <v>0.85</v>
      </c>
      <c r="EN37" s="855">
        <v>1.3</v>
      </c>
      <c r="EO37" s="855">
        <v>1.3</v>
      </c>
      <c r="EP37" s="855">
        <v>1.3</v>
      </c>
      <c r="EQ37" s="855">
        <v>1.3</v>
      </c>
      <c r="ER37" s="855">
        <v>1.3</v>
      </c>
      <c r="ES37" s="855">
        <v>1.3</v>
      </c>
      <c r="ET37" s="855">
        <v>1.3</v>
      </c>
      <c r="EU37" s="855">
        <v>1.3</v>
      </c>
      <c r="EV37" s="855">
        <v>1.3</v>
      </c>
      <c r="EW37" s="855">
        <v>1.3</v>
      </c>
      <c r="EX37" s="855">
        <v>1.3</v>
      </c>
      <c r="EY37" s="855">
        <v>1.3</v>
      </c>
      <c r="EZ37" s="855">
        <v>1.75</v>
      </c>
      <c r="FA37" s="855">
        <v>1.75</v>
      </c>
      <c r="FB37" s="855">
        <v>1.75</v>
      </c>
      <c r="FC37" s="855">
        <v>1.75</v>
      </c>
      <c r="FD37" s="855">
        <v>1.75</v>
      </c>
      <c r="FE37" s="855">
        <v>1.75</v>
      </c>
      <c r="FF37" s="855">
        <v>1.75</v>
      </c>
      <c r="FG37" s="855">
        <v>1.75</v>
      </c>
      <c r="FH37" s="855">
        <v>1.75</v>
      </c>
      <c r="FI37" s="855">
        <v>1.75</v>
      </c>
      <c r="FJ37" s="855">
        <v>1.75</v>
      </c>
      <c r="FK37" s="855">
        <v>1.75</v>
      </c>
      <c r="FL37" s="855">
        <v>2.2999999999999998</v>
      </c>
      <c r="FM37" s="855">
        <v>2.2999999999999998</v>
      </c>
      <c r="FN37" s="855">
        <v>2.2999999999999998</v>
      </c>
      <c r="FO37" s="855">
        <v>2.2999999999999998</v>
      </c>
      <c r="FP37" s="855">
        <v>2.2999999999999998</v>
      </c>
      <c r="FQ37" s="855">
        <v>2.2999999999999998</v>
      </c>
      <c r="FR37" s="855">
        <v>2.2999999999999998</v>
      </c>
      <c r="FS37" s="855">
        <v>2.2999999999999998</v>
      </c>
      <c r="FT37" s="855">
        <v>2.2999999999999998</v>
      </c>
      <c r="FU37" s="855">
        <v>2.2999999999999998</v>
      </c>
      <c r="FV37" s="855">
        <v>2.2999999999999998</v>
      </c>
      <c r="FW37" s="855">
        <v>2.2999999999999998</v>
      </c>
      <c r="FX37" s="797" t="s">
        <v>272</v>
      </c>
      <c r="FY37" s="963"/>
    </row>
    <row r="38" spans="1:181" s="964" customFormat="1" x14ac:dyDescent="0.2">
      <c r="A38" s="406"/>
      <c r="B38" s="718" t="s">
        <v>322</v>
      </c>
      <c r="C38" s="507"/>
      <c r="D38" s="507"/>
      <c r="E38" s="507"/>
      <c r="F38" s="507"/>
      <c r="G38" s="507"/>
      <c r="H38" s="507"/>
      <c r="I38" s="507"/>
      <c r="J38" s="507"/>
      <c r="K38" s="507"/>
      <c r="L38" s="507"/>
      <c r="M38" s="507"/>
      <c r="N38" s="507"/>
      <c r="O38" s="881"/>
      <c r="P38" s="881"/>
      <c r="Q38" s="881"/>
      <c r="R38" s="881"/>
      <c r="S38" s="881"/>
      <c r="T38" s="881"/>
      <c r="U38" s="881"/>
      <c r="V38" s="881"/>
      <c r="W38" s="881"/>
      <c r="X38" s="881"/>
      <c r="Y38" s="881"/>
      <c r="Z38" s="881"/>
      <c r="AA38" s="881"/>
      <c r="AB38" s="881"/>
      <c r="AC38" s="881"/>
      <c r="AD38" s="881"/>
      <c r="AE38" s="881"/>
      <c r="AF38" s="881"/>
      <c r="AG38" s="881"/>
      <c r="AH38" s="881"/>
      <c r="AI38" s="881"/>
      <c r="AJ38" s="881"/>
      <c r="AK38" s="881"/>
      <c r="AL38" s="881"/>
      <c r="AM38" s="881"/>
      <c r="AN38" s="881"/>
      <c r="AO38" s="881"/>
      <c r="AP38" s="881"/>
      <c r="AQ38" s="881"/>
      <c r="AR38" s="881"/>
      <c r="AS38" s="881"/>
      <c r="AT38" s="881"/>
      <c r="AU38" s="881"/>
      <c r="AV38" s="881"/>
      <c r="AW38" s="881"/>
      <c r="AX38" s="881"/>
      <c r="AY38" s="881"/>
      <c r="AZ38" s="881"/>
      <c r="BA38" s="881"/>
      <c r="BB38" s="881"/>
      <c r="BC38" s="881"/>
      <c r="BD38" s="881"/>
      <c r="BE38" s="881"/>
      <c r="BF38" s="881"/>
      <c r="BG38" s="881"/>
      <c r="BH38" s="881"/>
      <c r="BI38" s="881"/>
      <c r="BJ38" s="881"/>
      <c r="BK38" s="881"/>
      <c r="BL38" s="881"/>
      <c r="BM38" s="881"/>
      <c r="BN38" s="881"/>
      <c r="BO38" s="881"/>
      <c r="BP38" s="881"/>
      <c r="BQ38" s="881"/>
      <c r="BR38" s="881"/>
      <c r="BS38" s="881"/>
      <c r="BT38" s="881"/>
      <c r="BU38" s="881"/>
      <c r="BV38" s="881"/>
      <c r="BW38" s="881"/>
      <c r="BX38" s="881"/>
      <c r="BY38" s="881"/>
      <c r="BZ38" s="881"/>
      <c r="CA38" s="881"/>
      <c r="CB38" s="881"/>
      <c r="CC38" s="881"/>
      <c r="CD38" s="881"/>
      <c r="CE38" s="881"/>
      <c r="CF38" s="881"/>
      <c r="CG38" s="881"/>
      <c r="CH38" s="881"/>
      <c r="CI38" s="881"/>
      <c r="CJ38" s="881"/>
      <c r="CK38" s="881"/>
      <c r="CL38" s="881"/>
      <c r="CM38" s="881"/>
      <c r="CN38" s="881"/>
      <c r="CO38" s="881"/>
      <c r="CP38" s="881"/>
      <c r="CQ38" s="881"/>
      <c r="CR38" s="881"/>
      <c r="CS38" s="881"/>
      <c r="CT38" s="881"/>
      <c r="CU38" s="881"/>
      <c r="CV38" s="881"/>
      <c r="CW38" s="881"/>
      <c r="CX38" s="881"/>
      <c r="CY38" s="881"/>
      <c r="CZ38" s="881"/>
      <c r="DA38" s="881"/>
      <c r="DB38" s="881"/>
      <c r="DC38" s="881"/>
      <c r="DD38" s="881"/>
      <c r="DE38" s="881"/>
      <c r="DF38" s="881"/>
      <c r="DG38" s="881"/>
      <c r="DH38" s="881"/>
      <c r="DI38" s="881"/>
      <c r="DJ38" s="881"/>
      <c r="DK38" s="881"/>
      <c r="DL38" s="881"/>
      <c r="DM38" s="881"/>
      <c r="DN38" s="881"/>
      <c r="DO38" s="881"/>
      <c r="DP38" s="881"/>
      <c r="DQ38" s="881"/>
      <c r="DR38" s="881"/>
      <c r="DS38" s="881"/>
      <c r="DT38" s="881"/>
      <c r="DU38" s="881"/>
      <c r="DV38" s="881"/>
      <c r="DW38" s="881"/>
      <c r="DX38" s="881"/>
      <c r="DY38" s="854">
        <v>0.55000000000000004</v>
      </c>
      <c r="DZ38" s="855">
        <v>0.55000000000000004</v>
      </c>
      <c r="EA38" s="855">
        <v>0.55000000000000004</v>
      </c>
      <c r="EB38" s="855">
        <v>0.85</v>
      </c>
      <c r="EC38" s="855">
        <v>0.85</v>
      </c>
      <c r="ED38" s="855">
        <v>0.85</v>
      </c>
      <c r="EE38" s="855">
        <v>3</v>
      </c>
      <c r="EF38" s="855">
        <v>3</v>
      </c>
      <c r="EG38" s="855">
        <v>3</v>
      </c>
      <c r="EH38" s="855">
        <v>3</v>
      </c>
      <c r="EI38" s="855">
        <v>3</v>
      </c>
      <c r="EJ38" s="855">
        <v>3</v>
      </c>
      <c r="EK38" s="855">
        <v>3</v>
      </c>
      <c r="EL38" s="855">
        <v>3</v>
      </c>
      <c r="EM38" s="855">
        <v>3</v>
      </c>
      <c r="EN38" s="855">
        <v>4.9000000000000004</v>
      </c>
      <c r="EO38" s="855">
        <v>4.9000000000000004</v>
      </c>
      <c r="EP38" s="855">
        <v>4.9000000000000004</v>
      </c>
      <c r="EQ38" s="855">
        <v>4.9000000000000004</v>
      </c>
      <c r="ER38" s="855">
        <v>4.9000000000000004</v>
      </c>
      <c r="ES38" s="855">
        <v>4.9000000000000004</v>
      </c>
      <c r="ET38" s="855">
        <v>4.9000000000000004</v>
      </c>
      <c r="EU38" s="855">
        <v>4.9000000000000004</v>
      </c>
      <c r="EV38" s="855">
        <v>4.9000000000000004</v>
      </c>
      <c r="EW38" s="855">
        <v>4.9000000000000004</v>
      </c>
      <c r="EX38" s="855">
        <v>4.9000000000000004</v>
      </c>
      <c r="EY38" s="855">
        <v>4.9000000000000004</v>
      </c>
      <c r="EZ38" s="855">
        <v>6.25</v>
      </c>
      <c r="FA38" s="855">
        <v>6.25</v>
      </c>
      <c r="FB38" s="855">
        <v>6.25</v>
      </c>
      <c r="FC38" s="855">
        <v>6.25</v>
      </c>
      <c r="FD38" s="855">
        <v>6.25</v>
      </c>
      <c r="FE38" s="855">
        <v>6.25</v>
      </c>
      <c r="FF38" s="855">
        <v>6.25</v>
      </c>
      <c r="FG38" s="855">
        <v>6.25</v>
      </c>
      <c r="FH38" s="855">
        <v>6.25</v>
      </c>
      <c r="FI38" s="855">
        <v>6.25</v>
      </c>
      <c r="FJ38" s="855">
        <v>6.25</v>
      </c>
      <c r="FK38" s="855">
        <v>6.25</v>
      </c>
      <c r="FL38" s="855">
        <v>7.9</v>
      </c>
      <c r="FM38" s="855">
        <v>7.9</v>
      </c>
      <c r="FN38" s="855">
        <v>7.9</v>
      </c>
      <c r="FO38" s="855">
        <v>7.9</v>
      </c>
      <c r="FP38" s="855">
        <v>7.9</v>
      </c>
      <c r="FQ38" s="855">
        <v>7.9</v>
      </c>
      <c r="FR38" s="855">
        <v>7.9</v>
      </c>
      <c r="FS38" s="855">
        <v>7.9</v>
      </c>
      <c r="FT38" s="855">
        <v>7.9</v>
      </c>
      <c r="FU38" s="855">
        <v>7.9</v>
      </c>
      <c r="FV38" s="855">
        <v>7.9</v>
      </c>
      <c r="FW38" s="855">
        <v>7.9</v>
      </c>
      <c r="FX38" s="797" t="s">
        <v>272</v>
      </c>
      <c r="FY38" s="963"/>
    </row>
    <row r="39" spans="1:181" s="964" customFormat="1" x14ac:dyDescent="0.2">
      <c r="A39" s="406"/>
      <c r="B39" s="718" t="s">
        <v>323</v>
      </c>
      <c r="C39" s="507"/>
      <c r="D39" s="507"/>
      <c r="E39" s="507"/>
      <c r="F39" s="507"/>
      <c r="G39" s="507"/>
      <c r="H39" s="507"/>
      <c r="I39" s="507"/>
      <c r="J39" s="507"/>
      <c r="K39" s="507"/>
      <c r="L39" s="507"/>
      <c r="M39" s="507"/>
      <c r="N39" s="507"/>
      <c r="O39" s="881"/>
      <c r="P39" s="881"/>
      <c r="Q39" s="881"/>
      <c r="R39" s="881"/>
      <c r="S39" s="881"/>
      <c r="T39" s="881"/>
      <c r="U39" s="881"/>
      <c r="V39" s="881"/>
      <c r="W39" s="881"/>
      <c r="X39" s="881"/>
      <c r="Y39" s="881"/>
      <c r="Z39" s="881"/>
      <c r="AA39" s="881"/>
      <c r="AB39" s="881"/>
      <c r="AC39" s="881"/>
      <c r="AD39" s="881"/>
      <c r="AE39" s="881"/>
      <c r="AF39" s="881"/>
      <c r="AG39" s="881"/>
      <c r="AH39" s="881"/>
      <c r="AI39" s="881"/>
      <c r="AJ39" s="881"/>
      <c r="AK39" s="881"/>
      <c r="AL39" s="881"/>
      <c r="AM39" s="881"/>
      <c r="AN39" s="881"/>
      <c r="AO39" s="881"/>
      <c r="AP39" s="881"/>
      <c r="AQ39" s="881"/>
      <c r="AR39" s="881"/>
      <c r="AS39" s="881"/>
      <c r="AT39" s="881"/>
      <c r="AU39" s="881"/>
      <c r="AV39" s="881"/>
      <c r="AW39" s="881"/>
      <c r="AX39" s="881"/>
      <c r="AY39" s="881"/>
      <c r="AZ39" s="881"/>
      <c r="BA39" s="881"/>
      <c r="BB39" s="881"/>
      <c r="BC39" s="881"/>
      <c r="BD39" s="881"/>
      <c r="BE39" s="881"/>
      <c r="BF39" s="881"/>
      <c r="BG39" s="881"/>
      <c r="BH39" s="881"/>
      <c r="BI39" s="881"/>
      <c r="BJ39" s="881"/>
      <c r="BK39" s="881"/>
      <c r="BL39" s="881"/>
      <c r="BM39" s="881"/>
      <c r="BN39" s="881"/>
      <c r="BO39" s="881"/>
      <c r="BP39" s="881"/>
      <c r="BQ39" s="881"/>
      <c r="BR39" s="881"/>
      <c r="BS39" s="881"/>
      <c r="BT39" s="881"/>
      <c r="BU39" s="881"/>
      <c r="BV39" s="881"/>
      <c r="BW39" s="881"/>
      <c r="BX39" s="881"/>
      <c r="BY39" s="881"/>
      <c r="BZ39" s="881"/>
      <c r="CA39" s="881"/>
      <c r="CB39" s="881"/>
      <c r="CC39" s="881"/>
      <c r="CD39" s="881"/>
      <c r="CE39" s="881"/>
      <c r="CF39" s="881"/>
      <c r="CG39" s="881"/>
      <c r="CH39" s="881"/>
      <c r="CI39" s="881"/>
      <c r="CJ39" s="881"/>
      <c r="CK39" s="881"/>
      <c r="CL39" s="881"/>
      <c r="CM39" s="881"/>
      <c r="CN39" s="881"/>
      <c r="CO39" s="881"/>
      <c r="CP39" s="881"/>
      <c r="CQ39" s="881"/>
      <c r="CR39" s="881"/>
      <c r="CS39" s="881"/>
      <c r="CT39" s="881"/>
      <c r="CU39" s="881"/>
      <c r="CV39" s="881"/>
      <c r="CW39" s="881"/>
      <c r="CX39" s="881"/>
      <c r="CY39" s="881"/>
      <c r="CZ39" s="881"/>
      <c r="DA39" s="881"/>
      <c r="DB39" s="881"/>
      <c r="DC39" s="881"/>
      <c r="DD39" s="881"/>
      <c r="DE39" s="881"/>
      <c r="DF39" s="881"/>
      <c r="DG39" s="881"/>
      <c r="DH39" s="881"/>
      <c r="DI39" s="881"/>
      <c r="DJ39" s="881"/>
      <c r="DK39" s="881"/>
      <c r="DL39" s="881"/>
      <c r="DM39" s="881"/>
      <c r="DN39" s="881"/>
      <c r="DO39" s="881"/>
      <c r="DP39" s="881"/>
      <c r="DQ39" s="881"/>
      <c r="DR39" s="881"/>
      <c r="DS39" s="881"/>
      <c r="DT39" s="881"/>
      <c r="DU39" s="881"/>
      <c r="DV39" s="881"/>
      <c r="DW39" s="881"/>
      <c r="DX39" s="881"/>
      <c r="DY39" s="854">
        <v>0.55000000000000004</v>
      </c>
      <c r="DZ39" s="855">
        <v>0.55000000000000004</v>
      </c>
      <c r="EA39" s="855">
        <v>0.55000000000000004</v>
      </c>
      <c r="EB39" s="855">
        <v>0.85</v>
      </c>
      <c r="EC39" s="855">
        <v>0.85</v>
      </c>
      <c r="ED39" s="855">
        <v>0.85</v>
      </c>
      <c r="EE39" s="855">
        <v>9</v>
      </c>
      <c r="EF39" s="855">
        <v>9</v>
      </c>
      <c r="EG39" s="855">
        <v>9</v>
      </c>
      <c r="EH39" s="855">
        <v>9</v>
      </c>
      <c r="EI39" s="855">
        <v>9</v>
      </c>
      <c r="EJ39" s="855">
        <v>9</v>
      </c>
      <c r="EK39" s="855">
        <v>9</v>
      </c>
      <c r="EL39" s="855">
        <v>9</v>
      </c>
      <c r="EM39" s="855">
        <v>9</v>
      </c>
      <c r="EN39" s="855">
        <v>15</v>
      </c>
      <c r="EO39" s="855">
        <v>15</v>
      </c>
      <c r="EP39" s="855">
        <v>15</v>
      </c>
      <c r="EQ39" s="855">
        <v>15</v>
      </c>
      <c r="ER39" s="855">
        <v>15</v>
      </c>
      <c r="ES39" s="855">
        <v>15</v>
      </c>
      <c r="ET39" s="855">
        <v>15</v>
      </c>
      <c r="EU39" s="855">
        <v>15</v>
      </c>
      <c r="EV39" s="855">
        <v>15</v>
      </c>
      <c r="EW39" s="855">
        <v>15</v>
      </c>
      <c r="EX39" s="855">
        <v>15</v>
      </c>
      <c r="EY39" s="855">
        <v>15</v>
      </c>
      <c r="EZ39" s="855">
        <v>18.5</v>
      </c>
      <c r="FA39" s="855">
        <v>18.5</v>
      </c>
      <c r="FB39" s="855">
        <v>18.5</v>
      </c>
      <c r="FC39" s="855">
        <v>18.5</v>
      </c>
      <c r="FD39" s="855">
        <v>18.5</v>
      </c>
      <c r="FE39" s="855">
        <v>18.5</v>
      </c>
      <c r="FF39" s="855">
        <v>18.5</v>
      </c>
      <c r="FG39" s="855">
        <v>18.5</v>
      </c>
      <c r="FH39" s="855">
        <v>18.5</v>
      </c>
      <c r="FI39" s="855">
        <v>18.5</v>
      </c>
      <c r="FJ39" s="855">
        <v>18.5</v>
      </c>
      <c r="FK39" s="855">
        <v>18.5</v>
      </c>
      <c r="FL39" s="855">
        <v>22.7</v>
      </c>
      <c r="FM39" s="855">
        <v>22.7</v>
      </c>
      <c r="FN39" s="855">
        <v>22.7</v>
      </c>
      <c r="FO39" s="855">
        <v>22.7</v>
      </c>
      <c r="FP39" s="855">
        <v>22.7</v>
      </c>
      <c r="FQ39" s="855">
        <v>22.7</v>
      </c>
      <c r="FR39" s="855">
        <v>22.7</v>
      </c>
      <c r="FS39" s="855">
        <v>22.7</v>
      </c>
      <c r="FT39" s="855">
        <v>22.7</v>
      </c>
      <c r="FU39" s="855">
        <v>22.7</v>
      </c>
      <c r="FV39" s="855">
        <v>22.7</v>
      </c>
      <c r="FW39" s="855">
        <v>22.7</v>
      </c>
      <c r="FX39" s="797" t="s">
        <v>272</v>
      </c>
      <c r="FY39" s="963"/>
    </row>
    <row r="40" spans="1:181" x14ac:dyDescent="0.2">
      <c r="B40" s="676" t="s">
        <v>325</v>
      </c>
      <c r="C40" s="858">
        <v>0.3</v>
      </c>
      <c r="D40" s="858">
        <v>0.3</v>
      </c>
      <c r="E40" s="858">
        <v>0.3</v>
      </c>
      <c r="F40" s="858">
        <v>0.3</v>
      </c>
      <c r="G40" s="858">
        <v>0.3</v>
      </c>
      <c r="H40" s="858">
        <v>0.3</v>
      </c>
      <c r="I40" s="858">
        <v>0.3</v>
      </c>
      <c r="J40" s="858">
        <v>0.3</v>
      </c>
      <c r="K40" s="858">
        <v>0.3</v>
      </c>
      <c r="L40" s="858">
        <v>0.3</v>
      </c>
      <c r="M40" s="858">
        <v>0.3</v>
      </c>
      <c r="N40" s="858">
        <v>0.3</v>
      </c>
      <c r="O40" s="858">
        <v>0.3</v>
      </c>
      <c r="P40" s="858">
        <v>0.3</v>
      </c>
      <c r="Q40" s="858">
        <v>0.3</v>
      </c>
      <c r="R40" s="858">
        <v>0.3</v>
      </c>
      <c r="S40" s="858">
        <v>0.3</v>
      </c>
      <c r="T40" s="858">
        <v>0.3</v>
      </c>
      <c r="U40" s="858">
        <v>0.3</v>
      </c>
      <c r="V40" s="858">
        <v>0.3</v>
      </c>
      <c r="W40" s="858">
        <v>0.3</v>
      </c>
      <c r="X40" s="858">
        <v>0.3</v>
      </c>
      <c r="Y40" s="858">
        <v>0.3</v>
      </c>
      <c r="Z40" s="858">
        <v>0.3</v>
      </c>
      <c r="AA40" s="858">
        <v>0.3</v>
      </c>
      <c r="AB40" s="858">
        <v>0.3</v>
      </c>
      <c r="AC40" s="858">
        <v>0.3</v>
      </c>
      <c r="AD40" s="858">
        <v>0.3</v>
      </c>
      <c r="AE40" s="858">
        <v>0.3</v>
      </c>
      <c r="AF40" s="858">
        <v>0.3</v>
      </c>
      <c r="AG40" s="858">
        <v>0.3</v>
      </c>
      <c r="AH40" s="858">
        <v>0.3</v>
      </c>
      <c r="AI40" s="858">
        <v>0.3</v>
      </c>
      <c r="AJ40" s="858">
        <v>0.3</v>
      </c>
      <c r="AK40" s="858">
        <v>0.3</v>
      </c>
      <c r="AL40" s="858">
        <v>0.3</v>
      </c>
      <c r="AM40" s="858">
        <v>0.3</v>
      </c>
      <c r="AN40" s="858">
        <v>0.3</v>
      </c>
      <c r="AO40" s="858">
        <v>0.3</v>
      </c>
      <c r="AP40" s="858">
        <v>0.3</v>
      </c>
      <c r="AQ40" s="858">
        <v>0.3</v>
      </c>
      <c r="AR40" s="858">
        <v>0.3</v>
      </c>
      <c r="AS40" s="858">
        <v>0.3</v>
      </c>
      <c r="AT40" s="858">
        <v>0.3</v>
      </c>
      <c r="AU40" s="858">
        <v>0.3</v>
      </c>
      <c r="AV40" s="858" t="s">
        <v>1</v>
      </c>
      <c r="AW40" s="858"/>
      <c r="AX40" s="858"/>
      <c r="AY40" s="858"/>
      <c r="AZ40" s="858"/>
      <c r="BA40" s="858"/>
      <c r="BB40" s="858"/>
      <c r="BC40" s="858"/>
      <c r="BD40" s="858"/>
      <c r="BE40" s="858"/>
      <c r="BF40" s="858"/>
      <c r="BG40" s="858"/>
      <c r="BH40" s="858"/>
      <c r="BI40" s="858"/>
      <c r="BJ40" s="858"/>
      <c r="BK40" s="858"/>
      <c r="BL40" s="858"/>
      <c r="BM40" s="858"/>
      <c r="BN40" s="858"/>
      <c r="BO40" s="858"/>
      <c r="BP40" s="858"/>
      <c r="BQ40" s="858"/>
      <c r="BR40" s="858"/>
      <c r="BS40" s="858"/>
      <c r="BT40" s="858"/>
      <c r="BU40" s="858"/>
      <c r="BV40" s="858"/>
      <c r="BW40" s="858"/>
      <c r="BX40" s="858"/>
      <c r="BY40" s="858"/>
      <c r="BZ40" s="858"/>
      <c r="CA40" s="858"/>
      <c r="CB40" s="858"/>
      <c r="CC40" s="858"/>
      <c r="CD40" s="858"/>
      <c r="CE40" s="858"/>
      <c r="CF40" s="858"/>
      <c r="CG40" s="858"/>
      <c r="CH40" s="858"/>
      <c r="CI40" s="858"/>
      <c r="CJ40" s="858"/>
      <c r="CK40" s="858"/>
      <c r="CL40" s="858"/>
      <c r="CM40" s="858"/>
      <c r="CN40" s="858"/>
      <c r="CO40" s="858"/>
      <c r="CP40" s="858"/>
      <c r="CQ40" s="858"/>
      <c r="CR40" s="858"/>
      <c r="CS40" s="858"/>
      <c r="CT40" s="858"/>
      <c r="CU40" s="858"/>
      <c r="CV40" s="858"/>
      <c r="CW40" s="858"/>
      <c r="CX40" s="858"/>
      <c r="CY40" s="858"/>
      <c r="CZ40" s="858"/>
      <c r="DA40" s="858"/>
      <c r="DB40" s="858"/>
      <c r="DC40" s="858"/>
      <c r="DD40" s="858"/>
      <c r="DE40" s="858"/>
      <c r="DF40" s="858"/>
      <c r="DG40" s="858"/>
      <c r="DH40" s="858"/>
      <c r="DI40" s="858"/>
      <c r="DJ40" s="858"/>
      <c r="DK40" s="858"/>
      <c r="DL40" s="858"/>
      <c r="DM40" s="858"/>
      <c r="DN40" s="858"/>
      <c r="DO40" s="858"/>
      <c r="DP40" s="858"/>
      <c r="DQ40" s="858"/>
      <c r="DR40" s="858"/>
      <c r="DS40" s="858"/>
      <c r="DT40" s="858"/>
      <c r="DU40" s="858"/>
      <c r="DV40" s="858"/>
      <c r="DW40" s="858"/>
      <c r="DX40" s="858"/>
      <c r="DY40" s="857"/>
      <c r="DZ40" s="858"/>
      <c r="EA40" s="858"/>
      <c r="EB40" s="858"/>
      <c r="EC40" s="858"/>
      <c r="ED40" s="858"/>
      <c r="EE40" s="858"/>
      <c r="EF40" s="858"/>
      <c r="EG40" s="858"/>
      <c r="EH40" s="858"/>
      <c r="EI40" s="858"/>
      <c r="EJ40" s="858"/>
      <c r="EK40" s="858"/>
      <c r="EL40" s="858"/>
      <c r="EM40" s="858"/>
      <c r="EN40" s="858"/>
      <c r="EO40" s="858"/>
      <c r="EP40" s="858"/>
      <c r="EQ40" s="858"/>
      <c r="ER40" s="858"/>
      <c r="ES40" s="858"/>
      <c r="ET40" s="858"/>
      <c r="EU40" s="858"/>
      <c r="EV40" s="858"/>
      <c r="EW40" s="858"/>
      <c r="EX40" s="858"/>
      <c r="EY40" s="858"/>
      <c r="EZ40" s="858"/>
      <c r="FA40" s="858"/>
      <c r="FB40" s="858"/>
      <c r="FC40" s="858"/>
      <c r="FD40" s="858"/>
      <c r="FE40" s="858"/>
      <c r="FF40" s="858"/>
      <c r="FG40" s="858"/>
      <c r="FH40" s="858"/>
      <c r="FI40" s="858"/>
      <c r="FJ40" s="858"/>
      <c r="FK40" s="858"/>
      <c r="FL40" s="858"/>
      <c r="FM40" s="858"/>
      <c r="FN40" s="858"/>
      <c r="FO40" s="858"/>
      <c r="FP40" s="858"/>
      <c r="FQ40" s="858"/>
      <c r="FR40" s="858"/>
      <c r="FS40" s="858"/>
      <c r="FT40" s="858"/>
      <c r="FU40" s="858"/>
      <c r="FV40" s="858"/>
      <c r="FW40" s="858"/>
      <c r="FX40" s="797" t="s">
        <v>272</v>
      </c>
    </row>
    <row r="41" spans="1:181" ht="7.5" customHeight="1" x14ac:dyDescent="0.2">
      <c r="B41" s="956"/>
      <c r="C41" s="675"/>
      <c r="D41" s="675"/>
      <c r="E41" s="675"/>
      <c r="F41" s="675"/>
      <c r="G41" s="675"/>
      <c r="H41" s="675"/>
      <c r="I41" s="675"/>
      <c r="J41" s="675"/>
      <c r="K41" s="675"/>
      <c r="L41" s="675"/>
      <c r="M41" s="675"/>
      <c r="N41" s="675"/>
      <c r="O41" s="675"/>
      <c r="P41" s="675"/>
      <c r="Q41" s="675"/>
      <c r="R41" s="675"/>
      <c r="S41" s="675"/>
      <c r="T41" s="675"/>
      <c r="U41" s="675"/>
      <c r="V41" s="675"/>
      <c r="W41" s="675"/>
      <c r="X41" s="675"/>
      <c r="Y41" s="675"/>
      <c r="Z41" s="675"/>
      <c r="AA41" s="675"/>
      <c r="AB41" s="675"/>
      <c r="AC41" s="675"/>
      <c r="AD41" s="675"/>
      <c r="AE41" s="675"/>
      <c r="AF41" s="675"/>
      <c r="AG41" s="675"/>
      <c r="AH41" s="675"/>
      <c r="AI41" s="675"/>
      <c r="AJ41" s="675"/>
      <c r="AK41" s="675"/>
      <c r="AL41" s="675"/>
      <c r="AM41" s="675"/>
      <c r="AN41" s="675"/>
      <c r="AO41" s="675"/>
      <c r="AP41" s="675"/>
      <c r="AQ41" s="675"/>
      <c r="AR41" s="675"/>
      <c r="AS41" s="675"/>
      <c r="AT41" s="675"/>
      <c r="AU41" s="675"/>
      <c r="AV41" s="675"/>
      <c r="AW41" s="675"/>
      <c r="AX41" s="675"/>
      <c r="AY41" s="675"/>
      <c r="AZ41" s="675"/>
      <c r="BA41" s="675"/>
      <c r="BB41" s="675"/>
      <c r="BC41" s="675"/>
      <c r="BD41" s="675"/>
      <c r="BE41" s="675"/>
      <c r="BF41" s="675"/>
      <c r="BG41" s="675"/>
      <c r="BH41" s="675"/>
      <c r="BI41" s="675"/>
      <c r="BJ41" s="675"/>
      <c r="BK41" s="675"/>
      <c r="BL41" s="675"/>
      <c r="BM41" s="675"/>
      <c r="BN41" s="675"/>
      <c r="BO41" s="675"/>
      <c r="BP41" s="675"/>
      <c r="BQ41" s="675"/>
      <c r="BR41" s="675"/>
      <c r="BS41" s="957"/>
      <c r="BT41" s="957"/>
      <c r="BU41" s="957"/>
      <c r="BV41" s="957"/>
      <c r="BW41" s="675"/>
      <c r="BX41" s="675"/>
      <c r="BY41" s="675"/>
      <c r="BZ41" s="675"/>
      <c r="CA41" s="675"/>
      <c r="CB41" s="675"/>
      <c r="CC41" s="675"/>
      <c r="CD41" s="675"/>
      <c r="CE41" s="675"/>
      <c r="CF41" s="675"/>
      <c r="CG41" s="675"/>
      <c r="CH41" s="675"/>
      <c r="CI41" s="675"/>
      <c r="CJ41" s="675"/>
      <c r="CK41" s="675"/>
      <c r="CL41" s="675"/>
      <c r="CM41" s="675"/>
      <c r="CN41" s="675"/>
      <c r="CO41" s="507"/>
      <c r="CP41" s="507"/>
      <c r="CQ41" s="507"/>
      <c r="CR41" s="507"/>
      <c r="CS41" s="507"/>
      <c r="CT41" s="507"/>
      <c r="CU41" s="507"/>
      <c r="CV41" s="507"/>
      <c r="CW41" s="507"/>
      <c r="CX41" s="507"/>
      <c r="CY41" s="507"/>
      <c r="CZ41" s="507"/>
      <c r="DA41" s="507"/>
      <c r="DB41" s="507"/>
      <c r="DC41" s="675"/>
      <c r="DD41" s="675"/>
      <c r="DE41" s="675"/>
      <c r="DF41" s="675"/>
      <c r="DG41" s="507"/>
      <c r="DH41" s="507"/>
      <c r="DI41" s="507"/>
      <c r="DJ41" s="507"/>
      <c r="DK41" s="507"/>
      <c r="DL41" s="507"/>
      <c r="DM41" s="507"/>
      <c r="DN41" s="507"/>
      <c r="DO41" s="507"/>
      <c r="DP41" s="507"/>
      <c r="DQ41" s="507"/>
      <c r="DR41" s="507"/>
      <c r="DS41" s="507"/>
      <c r="DT41" s="507"/>
      <c r="DU41" s="507"/>
      <c r="DV41" s="507"/>
      <c r="DW41" s="507"/>
      <c r="DX41" s="507"/>
      <c r="DY41" s="851"/>
      <c r="DZ41" s="507"/>
      <c r="EA41" s="507"/>
      <c r="EB41" s="507"/>
      <c r="EC41" s="507"/>
      <c r="ED41" s="507"/>
      <c r="EE41" s="507"/>
      <c r="EF41" s="507"/>
      <c r="EG41" s="507"/>
      <c r="EH41" s="507"/>
      <c r="EI41" s="507"/>
      <c r="EJ41" s="507"/>
      <c r="EK41" s="507"/>
      <c r="EL41" s="507"/>
      <c r="EM41" s="507"/>
      <c r="EN41" s="507"/>
      <c r="EO41" s="507"/>
      <c r="EP41" s="507"/>
      <c r="EQ41" s="507"/>
      <c r="ER41" s="507"/>
      <c r="ES41" s="507"/>
      <c r="ET41" s="507"/>
      <c r="EU41" s="507"/>
      <c r="EV41" s="507"/>
      <c r="EW41" s="507"/>
      <c r="EX41" s="507"/>
      <c r="EY41" s="507"/>
      <c r="EZ41" s="507"/>
      <c r="FA41" s="507"/>
      <c r="FB41" s="507"/>
      <c r="FC41" s="507"/>
      <c r="FD41" s="507"/>
      <c r="FE41" s="507"/>
      <c r="FF41" s="507"/>
      <c r="FG41" s="507"/>
      <c r="FH41" s="507"/>
      <c r="FI41" s="507"/>
      <c r="FJ41" s="507"/>
      <c r="FK41" s="507"/>
      <c r="FL41" s="507"/>
      <c r="FM41" s="507"/>
      <c r="FN41" s="507"/>
      <c r="FO41" s="507"/>
      <c r="FP41" s="507"/>
      <c r="FQ41" s="507"/>
      <c r="FR41" s="507"/>
      <c r="FS41" s="507"/>
      <c r="FT41" s="507"/>
      <c r="FU41" s="507"/>
      <c r="FV41" s="507"/>
      <c r="FW41" s="507"/>
      <c r="FX41" s="797" t="s">
        <v>272</v>
      </c>
    </row>
    <row r="42" spans="1:181" ht="7.5" customHeight="1" x14ac:dyDescent="0.2">
      <c r="B42" s="958"/>
      <c r="C42" s="959"/>
      <c r="D42" s="959"/>
      <c r="E42" s="959"/>
      <c r="F42" s="959"/>
      <c r="G42" s="959"/>
      <c r="H42" s="959"/>
      <c r="I42" s="959"/>
      <c r="J42" s="959"/>
      <c r="K42" s="959"/>
      <c r="L42" s="959"/>
      <c r="M42" s="959"/>
      <c r="N42" s="959"/>
      <c r="O42" s="959"/>
      <c r="P42" s="959"/>
      <c r="Q42" s="959"/>
      <c r="R42" s="959"/>
      <c r="S42" s="959"/>
      <c r="T42" s="959"/>
      <c r="U42" s="959"/>
      <c r="V42" s="959"/>
      <c r="W42" s="959"/>
      <c r="X42" s="959"/>
      <c r="Y42" s="959"/>
      <c r="Z42" s="959"/>
      <c r="AA42" s="959"/>
      <c r="AB42" s="959"/>
      <c r="AC42" s="959"/>
      <c r="AD42" s="959"/>
      <c r="AE42" s="959"/>
      <c r="AF42" s="959"/>
      <c r="AG42" s="959"/>
      <c r="AH42" s="959"/>
      <c r="AI42" s="959"/>
      <c r="AJ42" s="959"/>
      <c r="AK42" s="959"/>
      <c r="AL42" s="959"/>
      <c r="AM42" s="959"/>
      <c r="AN42" s="959"/>
      <c r="AO42" s="959"/>
      <c r="AP42" s="959"/>
      <c r="AQ42" s="959"/>
      <c r="AR42" s="959"/>
      <c r="AS42" s="959"/>
      <c r="AT42" s="959"/>
      <c r="AU42" s="959"/>
      <c r="AV42" s="959"/>
      <c r="AW42" s="959"/>
      <c r="AX42" s="959"/>
      <c r="AY42" s="959"/>
      <c r="AZ42" s="959"/>
      <c r="BA42" s="959"/>
      <c r="BB42" s="959"/>
      <c r="BC42" s="959"/>
      <c r="BD42" s="959"/>
      <c r="BE42" s="959"/>
      <c r="BF42" s="959"/>
      <c r="BG42" s="959"/>
      <c r="BH42" s="959"/>
      <c r="BI42" s="959"/>
      <c r="BJ42" s="959"/>
      <c r="BK42" s="959"/>
      <c r="BL42" s="959"/>
      <c r="BM42" s="959"/>
      <c r="BN42" s="959"/>
      <c r="BO42" s="959"/>
      <c r="BP42" s="959"/>
      <c r="BQ42" s="959"/>
      <c r="BR42" s="959"/>
      <c r="BS42" s="960"/>
      <c r="BT42" s="960"/>
      <c r="BU42" s="960"/>
      <c r="BV42" s="960"/>
      <c r="BW42" s="959"/>
      <c r="BX42" s="959"/>
      <c r="BY42" s="959"/>
      <c r="BZ42" s="959"/>
      <c r="CA42" s="959"/>
      <c r="CB42" s="959"/>
      <c r="CC42" s="959"/>
      <c r="CD42" s="959"/>
      <c r="CE42" s="959"/>
      <c r="CF42" s="959"/>
      <c r="CG42" s="959"/>
      <c r="CH42" s="959"/>
      <c r="CI42" s="959"/>
      <c r="CJ42" s="959"/>
      <c r="CK42" s="959"/>
      <c r="CL42" s="959"/>
      <c r="CM42" s="959"/>
      <c r="CN42" s="959"/>
      <c r="CO42" s="932"/>
      <c r="CP42" s="932"/>
      <c r="CQ42" s="932"/>
      <c r="CR42" s="932"/>
      <c r="CS42" s="932"/>
      <c r="CT42" s="932"/>
      <c r="CU42" s="932"/>
      <c r="CV42" s="932"/>
      <c r="CW42" s="932"/>
      <c r="CX42" s="932"/>
      <c r="CY42" s="932"/>
      <c r="CZ42" s="932"/>
      <c r="DA42" s="932"/>
      <c r="DB42" s="932"/>
      <c r="DC42" s="959"/>
      <c r="DD42" s="959"/>
      <c r="DE42" s="959"/>
      <c r="DF42" s="959"/>
      <c r="DG42" s="932"/>
      <c r="DH42" s="932"/>
      <c r="DI42" s="932"/>
      <c r="DJ42" s="932"/>
      <c r="DK42" s="932"/>
      <c r="DL42" s="932"/>
      <c r="DM42" s="932"/>
      <c r="DN42" s="932"/>
      <c r="DO42" s="932"/>
      <c r="DP42" s="932"/>
      <c r="DQ42" s="932"/>
      <c r="DR42" s="932"/>
      <c r="DS42" s="932"/>
      <c r="DT42" s="932"/>
      <c r="DU42" s="932"/>
      <c r="DV42" s="932"/>
      <c r="DW42" s="932"/>
      <c r="DX42" s="932"/>
      <c r="DY42" s="961"/>
      <c r="DZ42" s="932"/>
      <c r="EA42" s="932"/>
      <c r="EB42" s="932"/>
      <c r="EC42" s="932"/>
      <c r="ED42" s="932"/>
      <c r="EE42" s="932"/>
      <c r="EF42" s="932"/>
      <c r="EG42" s="932"/>
      <c r="EH42" s="932"/>
      <c r="EI42" s="932"/>
      <c r="EJ42" s="932"/>
      <c r="EK42" s="932"/>
      <c r="EL42" s="932"/>
      <c r="EM42" s="932"/>
      <c r="EN42" s="932"/>
      <c r="EO42" s="932"/>
      <c r="EP42" s="932"/>
      <c r="EQ42" s="932"/>
      <c r="ER42" s="932"/>
      <c r="ES42" s="932"/>
      <c r="ET42" s="932"/>
      <c r="EU42" s="932"/>
      <c r="EV42" s="932"/>
      <c r="EW42" s="932"/>
      <c r="EX42" s="932"/>
      <c r="EY42" s="932"/>
      <c r="EZ42" s="932"/>
      <c r="FA42" s="932"/>
      <c r="FB42" s="932"/>
      <c r="FC42" s="932"/>
      <c r="FD42" s="932"/>
      <c r="FE42" s="932"/>
      <c r="FF42" s="932"/>
      <c r="FG42" s="932"/>
      <c r="FH42" s="932"/>
      <c r="FI42" s="932"/>
      <c r="FJ42" s="932"/>
      <c r="FK42" s="932"/>
      <c r="FL42" s="932"/>
      <c r="FM42" s="932"/>
      <c r="FN42" s="932"/>
      <c r="FO42" s="932"/>
      <c r="FP42" s="932"/>
      <c r="FQ42" s="932"/>
      <c r="FR42" s="932"/>
      <c r="FS42" s="932"/>
      <c r="FT42" s="932"/>
      <c r="FU42" s="932"/>
      <c r="FV42" s="932"/>
      <c r="FW42" s="932"/>
      <c r="FX42" s="797" t="s">
        <v>272</v>
      </c>
    </row>
    <row r="43" spans="1:181" s="489" customFormat="1" x14ac:dyDescent="0.2">
      <c r="B43" s="674" t="s">
        <v>461</v>
      </c>
      <c r="C43" s="859">
        <v>7</v>
      </c>
      <c r="D43" s="859">
        <v>7</v>
      </c>
      <c r="E43" s="859">
        <v>7</v>
      </c>
      <c r="F43" s="859">
        <v>7</v>
      </c>
      <c r="G43" s="859">
        <v>7</v>
      </c>
      <c r="H43" s="859">
        <v>7</v>
      </c>
      <c r="I43" s="859">
        <v>7</v>
      </c>
      <c r="J43" s="859">
        <v>7</v>
      </c>
      <c r="K43" s="859">
        <v>7</v>
      </c>
      <c r="L43" s="859">
        <v>7</v>
      </c>
      <c r="M43" s="859">
        <v>7</v>
      </c>
      <c r="N43" s="859">
        <v>7</v>
      </c>
      <c r="O43" s="859">
        <v>7</v>
      </c>
      <c r="P43" s="859">
        <v>7</v>
      </c>
      <c r="Q43" s="859">
        <v>7</v>
      </c>
      <c r="R43" s="859">
        <v>7</v>
      </c>
      <c r="S43" s="859">
        <v>7</v>
      </c>
      <c r="T43" s="859">
        <v>7</v>
      </c>
      <c r="U43" s="859">
        <v>7</v>
      </c>
      <c r="V43" s="859">
        <v>7</v>
      </c>
      <c r="W43" s="859">
        <v>7</v>
      </c>
      <c r="X43" s="859">
        <v>7</v>
      </c>
      <c r="Y43" s="859">
        <v>7</v>
      </c>
      <c r="Z43" s="859">
        <v>7</v>
      </c>
      <c r="AA43" s="859">
        <v>7</v>
      </c>
      <c r="AB43" s="859">
        <v>7</v>
      </c>
      <c r="AC43" s="859">
        <v>7</v>
      </c>
      <c r="AD43" s="859">
        <v>7</v>
      </c>
      <c r="AE43" s="859">
        <v>7</v>
      </c>
      <c r="AF43" s="859">
        <v>7</v>
      </c>
      <c r="AG43" s="859">
        <v>7</v>
      </c>
      <c r="AH43" s="859">
        <v>7</v>
      </c>
      <c r="AI43" s="859">
        <v>7</v>
      </c>
      <c r="AJ43" s="859">
        <v>7</v>
      </c>
      <c r="AK43" s="859">
        <v>7</v>
      </c>
      <c r="AL43" s="859">
        <v>7</v>
      </c>
      <c r="AM43" s="859">
        <v>7</v>
      </c>
      <c r="AN43" s="859">
        <v>7</v>
      </c>
      <c r="AO43" s="859">
        <v>7</v>
      </c>
      <c r="AP43" s="859">
        <v>7</v>
      </c>
      <c r="AQ43" s="859">
        <v>7</v>
      </c>
      <c r="AR43" s="859">
        <v>7</v>
      </c>
      <c r="AS43" s="859">
        <v>7</v>
      </c>
      <c r="AT43" s="859">
        <v>7</v>
      </c>
      <c r="AU43" s="859">
        <v>7</v>
      </c>
      <c r="AV43" s="859">
        <v>10</v>
      </c>
      <c r="AW43" s="859">
        <v>10</v>
      </c>
      <c r="AX43" s="859">
        <v>10</v>
      </c>
      <c r="AY43" s="859">
        <v>10</v>
      </c>
      <c r="AZ43" s="859">
        <v>10</v>
      </c>
      <c r="BA43" s="859">
        <v>10</v>
      </c>
      <c r="BB43" s="859">
        <v>10</v>
      </c>
      <c r="BC43" s="859">
        <v>10</v>
      </c>
      <c r="BD43" s="859">
        <v>10</v>
      </c>
      <c r="BE43" s="859">
        <v>10</v>
      </c>
      <c r="BF43" s="859">
        <v>10</v>
      </c>
      <c r="BG43" s="859">
        <v>10</v>
      </c>
      <c r="BH43" s="859">
        <v>10</v>
      </c>
      <c r="BI43" s="859">
        <v>10</v>
      </c>
      <c r="BJ43" s="859">
        <v>10</v>
      </c>
      <c r="BK43" s="859">
        <v>10</v>
      </c>
      <c r="BL43" s="859">
        <v>10</v>
      </c>
      <c r="BM43" s="859">
        <v>10</v>
      </c>
      <c r="BN43" s="859">
        <v>10</v>
      </c>
      <c r="BO43" s="859">
        <v>10</v>
      </c>
      <c r="BP43" s="859">
        <v>10</v>
      </c>
      <c r="BQ43" s="859">
        <v>10</v>
      </c>
      <c r="BR43" s="859">
        <v>10</v>
      </c>
      <c r="BS43" s="859">
        <v>10</v>
      </c>
      <c r="BT43" s="859">
        <v>10</v>
      </c>
      <c r="BU43" s="859">
        <v>10</v>
      </c>
      <c r="BV43" s="859">
        <v>10</v>
      </c>
      <c r="BW43" s="859">
        <v>10</v>
      </c>
      <c r="BX43" s="859">
        <v>10</v>
      </c>
      <c r="BY43" s="859">
        <v>10</v>
      </c>
      <c r="BZ43" s="859">
        <v>10</v>
      </c>
      <c r="CA43" s="859">
        <v>10</v>
      </c>
      <c r="CB43" s="859">
        <v>10</v>
      </c>
      <c r="CC43" s="859">
        <v>10</v>
      </c>
      <c r="CD43" s="859">
        <v>10</v>
      </c>
      <c r="CE43" s="859">
        <v>10</v>
      </c>
      <c r="CF43" s="859">
        <v>10</v>
      </c>
      <c r="CG43" s="859">
        <v>10</v>
      </c>
      <c r="CH43" s="859">
        <v>10</v>
      </c>
      <c r="CI43" s="859">
        <v>10</v>
      </c>
      <c r="CJ43" s="859">
        <v>10</v>
      </c>
      <c r="CK43" s="859">
        <v>10</v>
      </c>
      <c r="CL43" s="859">
        <v>10</v>
      </c>
      <c r="CM43" s="859">
        <v>10</v>
      </c>
      <c r="CN43" s="859">
        <v>10</v>
      </c>
      <c r="CO43" s="859">
        <v>10</v>
      </c>
      <c r="CP43" s="859">
        <v>10</v>
      </c>
      <c r="CQ43" s="859">
        <v>10</v>
      </c>
      <c r="CR43" s="859">
        <v>10</v>
      </c>
      <c r="CS43" s="859">
        <v>10</v>
      </c>
      <c r="CT43" s="859">
        <v>10</v>
      </c>
      <c r="CU43" s="859">
        <v>10</v>
      </c>
      <c r="CV43" s="859">
        <v>10</v>
      </c>
      <c r="CW43" s="859">
        <v>10</v>
      </c>
      <c r="CX43" s="859">
        <v>10</v>
      </c>
      <c r="CY43" s="859">
        <v>10</v>
      </c>
      <c r="CZ43" s="859">
        <v>10</v>
      </c>
      <c r="DA43" s="859">
        <v>10</v>
      </c>
      <c r="DB43" s="859">
        <v>10</v>
      </c>
      <c r="DC43" s="859">
        <v>10</v>
      </c>
      <c r="DD43" s="859">
        <v>10</v>
      </c>
      <c r="DE43" s="859">
        <v>10</v>
      </c>
      <c r="DF43" s="859">
        <v>10</v>
      </c>
      <c r="DG43" s="859">
        <v>10</v>
      </c>
      <c r="DH43" s="859">
        <v>10</v>
      </c>
      <c r="DI43" s="859">
        <v>10</v>
      </c>
      <c r="DJ43" s="859">
        <v>10</v>
      </c>
      <c r="DK43" s="859">
        <v>10</v>
      </c>
      <c r="DL43" s="859">
        <v>10</v>
      </c>
      <c r="DM43" s="859">
        <v>10</v>
      </c>
      <c r="DN43" s="859">
        <v>10</v>
      </c>
      <c r="DO43" s="859">
        <v>10</v>
      </c>
      <c r="DP43" s="859">
        <v>10</v>
      </c>
      <c r="DQ43" s="859">
        <v>10</v>
      </c>
      <c r="DR43" s="859">
        <v>10</v>
      </c>
      <c r="DS43" s="859">
        <v>10</v>
      </c>
      <c r="DT43" s="859">
        <v>10</v>
      </c>
      <c r="DU43" s="859">
        <v>10</v>
      </c>
      <c r="DV43" s="859">
        <v>10</v>
      </c>
      <c r="DW43" s="859">
        <v>10</v>
      </c>
      <c r="DX43" s="859">
        <v>10</v>
      </c>
      <c r="DY43" s="857">
        <v>10</v>
      </c>
      <c r="DZ43" s="859">
        <v>10</v>
      </c>
      <c r="EA43" s="859">
        <v>10</v>
      </c>
      <c r="EB43" s="859">
        <v>10</v>
      </c>
      <c r="EC43" s="859">
        <v>10</v>
      </c>
      <c r="ED43" s="859">
        <v>10</v>
      </c>
      <c r="EE43" s="859">
        <v>10</v>
      </c>
      <c r="EF43" s="859">
        <v>10</v>
      </c>
      <c r="EG43" s="859">
        <v>10</v>
      </c>
      <c r="EH43" s="859">
        <v>10</v>
      </c>
      <c r="EI43" s="859">
        <v>10</v>
      </c>
      <c r="EJ43" s="859">
        <v>10</v>
      </c>
      <c r="EK43" s="859">
        <v>10</v>
      </c>
      <c r="EL43" s="859">
        <v>10</v>
      </c>
      <c r="EM43" s="859">
        <v>10</v>
      </c>
      <c r="EN43" s="859">
        <v>10</v>
      </c>
      <c r="EO43" s="859">
        <v>10</v>
      </c>
      <c r="EP43" s="859">
        <v>10</v>
      </c>
      <c r="EQ43" s="859">
        <v>10</v>
      </c>
      <c r="ER43" s="859">
        <v>10</v>
      </c>
      <c r="ES43" s="859">
        <v>10</v>
      </c>
      <c r="ET43" s="859">
        <v>10</v>
      </c>
      <c r="EU43" s="859">
        <v>10</v>
      </c>
      <c r="EV43" s="859">
        <v>10</v>
      </c>
      <c r="EW43" s="859">
        <v>10</v>
      </c>
      <c r="EX43" s="859">
        <v>10</v>
      </c>
      <c r="EY43" s="859">
        <v>10</v>
      </c>
      <c r="EZ43" s="859">
        <v>10</v>
      </c>
      <c r="FA43" s="859">
        <v>10</v>
      </c>
      <c r="FB43" s="859">
        <v>10</v>
      </c>
      <c r="FC43" s="859">
        <v>10</v>
      </c>
      <c r="FD43" s="859">
        <v>10</v>
      </c>
      <c r="FE43" s="859">
        <v>10</v>
      </c>
      <c r="FF43" s="859">
        <v>10</v>
      </c>
      <c r="FG43" s="859">
        <v>10</v>
      </c>
      <c r="FH43" s="859">
        <v>10</v>
      </c>
      <c r="FI43" s="859">
        <v>10</v>
      </c>
      <c r="FJ43" s="859">
        <v>10</v>
      </c>
      <c r="FK43" s="859">
        <v>10</v>
      </c>
      <c r="FL43" s="859">
        <v>10</v>
      </c>
      <c r="FM43" s="859">
        <v>10</v>
      </c>
      <c r="FN43" s="859">
        <v>10</v>
      </c>
      <c r="FO43" s="859">
        <v>10</v>
      </c>
      <c r="FP43" s="859">
        <v>10</v>
      </c>
      <c r="FQ43" s="859">
        <v>10</v>
      </c>
      <c r="FR43" s="859">
        <v>10</v>
      </c>
      <c r="FS43" s="859">
        <v>10</v>
      </c>
      <c r="FT43" s="859">
        <v>10</v>
      </c>
      <c r="FU43" s="859">
        <v>10</v>
      </c>
      <c r="FV43" s="859">
        <v>10</v>
      </c>
      <c r="FW43" s="859">
        <v>10</v>
      </c>
      <c r="FX43" s="797" t="s">
        <v>272</v>
      </c>
    </row>
    <row r="44" spans="1:181" s="489" customFormat="1" x14ac:dyDescent="0.2">
      <c r="B44" s="674" t="s">
        <v>462</v>
      </c>
      <c r="C44" s="859"/>
      <c r="D44" s="859"/>
      <c r="E44" s="859"/>
      <c r="F44" s="859"/>
      <c r="G44" s="859"/>
      <c r="H44" s="859"/>
      <c r="I44" s="859"/>
      <c r="J44" s="859"/>
      <c r="K44" s="859"/>
      <c r="L44" s="859"/>
      <c r="M44" s="859"/>
      <c r="N44" s="859"/>
      <c r="O44" s="965">
        <f t="shared" ref="O44:BZ44" si="19">ROUND(+O43/O8,0)</f>
        <v>96</v>
      </c>
      <c r="P44" s="965">
        <f t="shared" si="19"/>
        <v>96</v>
      </c>
      <c r="Q44" s="965">
        <f t="shared" si="19"/>
        <v>96</v>
      </c>
      <c r="R44" s="965">
        <f t="shared" si="19"/>
        <v>96</v>
      </c>
      <c r="S44" s="965">
        <f t="shared" si="19"/>
        <v>96</v>
      </c>
      <c r="T44" s="965">
        <f t="shared" si="19"/>
        <v>96</v>
      </c>
      <c r="U44" s="965">
        <f t="shared" si="19"/>
        <v>96</v>
      </c>
      <c r="V44" s="965">
        <f t="shared" si="19"/>
        <v>96</v>
      </c>
      <c r="W44" s="965">
        <f t="shared" si="19"/>
        <v>96</v>
      </c>
      <c r="X44" s="965">
        <f t="shared" si="19"/>
        <v>96</v>
      </c>
      <c r="Y44" s="965">
        <f t="shared" si="19"/>
        <v>96</v>
      </c>
      <c r="Z44" s="965">
        <f t="shared" si="19"/>
        <v>96</v>
      </c>
      <c r="AA44" s="965">
        <f t="shared" si="19"/>
        <v>96</v>
      </c>
      <c r="AB44" s="965">
        <f t="shared" si="19"/>
        <v>96</v>
      </c>
      <c r="AC44" s="965">
        <f t="shared" si="19"/>
        <v>96</v>
      </c>
      <c r="AD44" s="965">
        <f t="shared" si="19"/>
        <v>96</v>
      </c>
      <c r="AE44" s="965">
        <f t="shared" si="19"/>
        <v>96</v>
      </c>
      <c r="AF44" s="965">
        <f t="shared" si="19"/>
        <v>96</v>
      </c>
      <c r="AG44" s="965">
        <f t="shared" si="19"/>
        <v>96</v>
      </c>
      <c r="AH44" s="965">
        <f t="shared" si="19"/>
        <v>96</v>
      </c>
      <c r="AI44" s="965">
        <f t="shared" si="19"/>
        <v>96</v>
      </c>
      <c r="AJ44" s="965">
        <f t="shared" si="19"/>
        <v>96</v>
      </c>
      <c r="AK44" s="965">
        <f t="shared" si="19"/>
        <v>96</v>
      </c>
      <c r="AL44" s="965">
        <f t="shared" si="19"/>
        <v>96</v>
      </c>
      <c r="AM44" s="965">
        <f t="shared" si="19"/>
        <v>96</v>
      </c>
      <c r="AN44" s="965">
        <f t="shared" si="19"/>
        <v>96</v>
      </c>
      <c r="AO44" s="965">
        <f t="shared" si="19"/>
        <v>96</v>
      </c>
      <c r="AP44" s="965">
        <f t="shared" si="19"/>
        <v>96</v>
      </c>
      <c r="AQ44" s="965">
        <f t="shared" si="19"/>
        <v>96</v>
      </c>
      <c r="AR44" s="965">
        <f t="shared" si="19"/>
        <v>96</v>
      </c>
      <c r="AS44" s="965">
        <f t="shared" si="19"/>
        <v>96</v>
      </c>
      <c r="AT44" s="965">
        <f t="shared" si="19"/>
        <v>96</v>
      </c>
      <c r="AU44" s="965">
        <f t="shared" si="19"/>
        <v>96</v>
      </c>
      <c r="AV44" s="965">
        <f t="shared" si="19"/>
        <v>142</v>
      </c>
      <c r="AW44" s="965">
        <f t="shared" si="19"/>
        <v>142</v>
      </c>
      <c r="AX44" s="965">
        <f t="shared" si="19"/>
        <v>142</v>
      </c>
      <c r="AY44" s="965">
        <f t="shared" si="19"/>
        <v>142</v>
      </c>
      <c r="AZ44" s="965">
        <f t="shared" si="19"/>
        <v>142</v>
      </c>
      <c r="BA44" s="965">
        <f t="shared" si="19"/>
        <v>142</v>
      </c>
      <c r="BB44" s="965">
        <f t="shared" si="19"/>
        <v>142</v>
      </c>
      <c r="BC44" s="965">
        <f t="shared" si="19"/>
        <v>142</v>
      </c>
      <c r="BD44" s="965">
        <f t="shared" si="19"/>
        <v>142</v>
      </c>
      <c r="BE44" s="965">
        <f t="shared" si="19"/>
        <v>142</v>
      </c>
      <c r="BF44" s="965">
        <f t="shared" si="19"/>
        <v>142</v>
      </c>
      <c r="BG44" s="965">
        <f t="shared" si="19"/>
        <v>142</v>
      </c>
      <c r="BH44" s="965">
        <f t="shared" si="19"/>
        <v>142</v>
      </c>
      <c r="BI44" s="965">
        <f t="shared" si="19"/>
        <v>142</v>
      </c>
      <c r="BJ44" s="965">
        <f t="shared" si="19"/>
        <v>142</v>
      </c>
      <c r="BK44" s="965">
        <f t="shared" si="19"/>
        <v>142</v>
      </c>
      <c r="BL44" s="965">
        <f t="shared" si="19"/>
        <v>142</v>
      </c>
      <c r="BM44" s="965">
        <f t="shared" si="19"/>
        <v>142</v>
      </c>
      <c r="BN44" s="965">
        <f t="shared" si="19"/>
        <v>142</v>
      </c>
      <c r="BO44" s="965">
        <f t="shared" si="19"/>
        <v>142</v>
      </c>
      <c r="BP44" s="965">
        <f t="shared" si="19"/>
        <v>142</v>
      </c>
      <c r="BQ44" s="965">
        <f t="shared" si="19"/>
        <v>142</v>
      </c>
      <c r="BR44" s="965">
        <f t="shared" si="19"/>
        <v>142</v>
      </c>
      <c r="BS44" s="965">
        <f t="shared" si="19"/>
        <v>142</v>
      </c>
      <c r="BT44" s="965">
        <f t="shared" si="19"/>
        <v>142</v>
      </c>
      <c r="BU44" s="965">
        <f t="shared" si="19"/>
        <v>142</v>
      </c>
      <c r="BV44" s="965">
        <f t="shared" si="19"/>
        <v>142</v>
      </c>
      <c r="BW44" s="965">
        <f t="shared" si="19"/>
        <v>142</v>
      </c>
      <c r="BX44" s="965">
        <f t="shared" si="19"/>
        <v>142</v>
      </c>
      <c r="BY44" s="965">
        <f t="shared" si="19"/>
        <v>142</v>
      </c>
      <c r="BZ44" s="965">
        <f t="shared" si="19"/>
        <v>142</v>
      </c>
      <c r="CA44" s="965">
        <f t="shared" ref="CA44:EL44" si="20">ROUND(+CA43/CA8,0)</f>
        <v>142</v>
      </c>
      <c r="CB44" s="965">
        <f t="shared" si="20"/>
        <v>142</v>
      </c>
      <c r="CC44" s="965">
        <f t="shared" si="20"/>
        <v>142</v>
      </c>
      <c r="CD44" s="965">
        <f t="shared" si="20"/>
        <v>142</v>
      </c>
      <c r="CE44" s="965">
        <f t="shared" si="20"/>
        <v>142</v>
      </c>
      <c r="CF44" s="965">
        <f t="shared" si="20"/>
        <v>142</v>
      </c>
      <c r="CG44" s="965">
        <f t="shared" si="20"/>
        <v>142</v>
      </c>
      <c r="CH44" s="965">
        <f t="shared" si="20"/>
        <v>142</v>
      </c>
      <c r="CI44" s="965">
        <f t="shared" si="20"/>
        <v>142</v>
      </c>
      <c r="CJ44" s="965">
        <f t="shared" si="20"/>
        <v>142</v>
      </c>
      <c r="CK44" s="965">
        <f t="shared" si="20"/>
        <v>142</v>
      </c>
      <c r="CL44" s="965">
        <f t="shared" si="20"/>
        <v>142</v>
      </c>
      <c r="CM44" s="965">
        <f t="shared" si="20"/>
        <v>142</v>
      </c>
      <c r="CN44" s="965">
        <f t="shared" si="20"/>
        <v>142</v>
      </c>
      <c r="CO44" s="965">
        <f t="shared" si="20"/>
        <v>142</v>
      </c>
      <c r="CP44" s="965">
        <f t="shared" si="20"/>
        <v>142</v>
      </c>
      <c r="CQ44" s="965">
        <f t="shared" si="20"/>
        <v>142</v>
      </c>
      <c r="CR44" s="965">
        <f t="shared" si="20"/>
        <v>142</v>
      </c>
      <c r="CS44" s="965">
        <f t="shared" si="20"/>
        <v>142</v>
      </c>
      <c r="CT44" s="965">
        <f t="shared" si="20"/>
        <v>142</v>
      </c>
      <c r="CU44" s="965">
        <f t="shared" si="20"/>
        <v>142</v>
      </c>
      <c r="CV44" s="965">
        <f t="shared" si="20"/>
        <v>142</v>
      </c>
      <c r="CW44" s="965">
        <f t="shared" si="20"/>
        <v>142</v>
      </c>
      <c r="CX44" s="965">
        <f t="shared" si="20"/>
        <v>142</v>
      </c>
      <c r="CY44" s="965">
        <f t="shared" si="20"/>
        <v>142</v>
      </c>
      <c r="CZ44" s="965">
        <f t="shared" si="20"/>
        <v>142</v>
      </c>
      <c r="DA44" s="965">
        <f t="shared" si="20"/>
        <v>142</v>
      </c>
      <c r="DB44" s="965">
        <f t="shared" si="20"/>
        <v>142</v>
      </c>
      <c r="DC44" s="965">
        <f t="shared" si="20"/>
        <v>142</v>
      </c>
      <c r="DD44" s="965">
        <f t="shared" si="20"/>
        <v>142</v>
      </c>
      <c r="DE44" s="965">
        <f t="shared" si="20"/>
        <v>142</v>
      </c>
      <c r="DF44" s="965">
        <f t="shared" si="20"/>
        <v>142</v>
      </c>
      <c r="DG44" s="965">
        <f t="shared" si="20"/>
        <v>142</v>
      </c>
      <c r="DH44" s="965">
        <f t="shared" si="20"/>
        <v>142</v>
      </c>
      <c r="DI44" s="965">
        <f t="shared" si="20"/>
        <v>142</v>
      </c>
      <c r="DJ44" s="965">
        <f t="shared" si="20"/>
        <v>142</v>
      </c>
      <c r="DK44" s="965">
        <f t="shared" si="20"/>
        <v>142</v>
      </c>
      <c r="DL44" s="965">
        <f t="shared" si="20"/>
        <v>142</v>
      </c>
      <c r="DM44" s="965">
        <f t="shared" si="20"/>
        <v>142</v>
      </c>
      <c r="DN44" s="965">
        <f t="shared" si="20"/>
        <v>142</v>
      </c>
      <c r="DO44" s="965">
        <f t="shared" si="20"/>
        <v>142</v>
      </c>
      <c r="DP44" s="965">
        <f t="shared" si="20"/>
        <v>142</v>
      </c>
      <c r="DQ44" s="965">
        <f t="shared" si="20"/>
        <v>142</v>
      </c>
      <c r="DR44" s="965">
        <f t="shared" si="20"/>
        <v>142</v>
      </c>
      <c r="DS44" s="965">
        <f t="shared" si="20"/>
        <v>142</v>
      </c>
      <c r="DT44" s="965">
        <f t="shared" si="20"/>
        <v>142</v>
      </c>
      <c r="DU44" s="965">
        <f t="shared" si="20"/>
        <v>142</v>
      </c>
      <c r="DV44" s="965">
        <f t="shared" si="20"/>
        <v>142</v>
      </c>
      <c r="DW44" s="965">
        <f t="shared" si="20"/>
        <v>142</v>
      </c>
      <c r="DX44" s="965">
        <f t="shared" si="20"/>
        <v>142</v>
      </c>
      <c r="DY44" s="966">
        <f t="shared" si="20"/>
        <v>142</v>
      </c>
      <c r="DZ44" s="965">
        <f t="shared" si="20"/>
        <v>142</v>
      </c>
      <c r="EA44" s="965">
        <f t="shared" si="20"/>
        <v>142</v>
      </c>
      <c r="EB44" s="965">
        <f t="shared" si="20"/>
        <v>142</v>
      </c>
      <c r="EC44" s="965">
        <f t="shared" si="20"/>
        <v>142</v>
      </c>
      <c r="ED44" s="965">
        <f t="shared" si="20"/>
        <v>142</v>
      </c>
      <c r="EE44" s="965">
        <f t="shared" si="20"/>
        <v>142</v>
      </c>
      <c r="EF44" s="965">
        <f t="shared" si="20"/>
        <v>142</v>
      </c>
      <c r="EG44" s="965">
        <f t="shared" si="20"/>
        <v>142</v>
      </c>
      <c r="EH44" s="965">
        <f t="shared" si="20"/>
        <v>142</v>
      </c>
      <c r="EI44" s="965">
        <f t="shared" si="20"/>
        <v>142</v>
      </c>
      <c r="EJ44" s="965">
        <f t="shared" si="20"/>
        <v>142</v>
      </c>
      <c r="EK44" s="965">
        <f t="shared" si="20"/>
        <v>142</v>
      </c>
      <c r="EL44" s="965">
        <f t="shared" si="20"/>
        <v>142</v>
      </c>
      <c r="EM44" s="965">
        <f t="shared" ref="EM44:FW44" si="21">ROUND(+EM43/EM8,0)</f>
        <v>142</v>
      </c>
      <c r="EN44" s="965">
        <f t="shared" si="21"/>
        <v>142</v>
      </c>
      <c r="EO44" s="965">
        <f t="shared" si="21"/>
        <v>142</v>
      </c>
      <c r="EP44" s="965">
        <f t="shared" si="21"/>
        <v>142</v>
      </c>
      <c r="EQ44" s="965">
        <f t="shared" si="21"/>
        <v>142</v>
      </c>
      <c r="ER44" s="965">
        <f t="shared" si="21"/>
        <v>142</v>
      </c>
      <c r="ES44" s="965">
        <f t="shared" si="21"/>
        <v>142</v>
      </c>
      <c r="ET44" s="965">
        <f t="shared" si="21"/>
        <v>142</v>
      </c>
      <c r="EU44" s="965">
        <f t="shared" si="21"/>
        <v>142</v>
      </c>
      <c r="EV44" s="965">
        <f t="shared" si="21"/>
        <v>142</v>
      </c>
      <c r="EW44" s="965">
        <f t="shared" si="21"/>
        <v>142</v>
      </c>
      <c r="EX44" s="965">
        <f t="shared" si="21"/>
        <v>142</v>
      </c>
      <c r="EY44" s="965">
        <f t="shared" si="21"/>
        <v>142</v>
      </c>
      <c r="EZ44" s="965">
        <f t="shared" si="21"/>
        <v>142</v>
      </c>
      <c r="FA44" s="965">
        <f t="shared" si="21"/>
        <v>142</v>
      </c>
      <c r="FB44" s="965">
        <f t="shared" si="21"/>
        <v>142</v>
      </c>
      <c r="FC44" s="965">
        <f t="shared" si="21"/>
        <v>142</v>
      </c>
      <c r="FD44" s="965">
        <f t="shared" si="21"/>
        <v>142</v>
      </c>
      <c r="FE44" s="965">
        <f t="shared" si="21"/>
        <v>142</v>
      </c>
      <c r="FF44" s="965">
        <f t="shared" si="21"/>
        <v>142</v>
      </c>
      <c r="FG44" s="965">
        <f t="shared" si="21"/>
        <v>142</v>
      </c>
      <c r="FH44" s="965">
        <f t="shared" si="21"/>
        <v>142</v>
      </c>
      <c r="FI44" s="965">
        <f t="shared" si="21"/>
        <v>142</v>
      </c>
      <c r="FJ44" s="965">
        <f t="shared" si="21"/>
        <v>142</v>
      </c>
      <c r="FK44" s="965">
        <f t="shared" si="21"/>
        <v>142</v>
      </c>
      <c r="FL44" s="965">
        <f t="shared" si="21"/>
        <v>142</v>
      </c>
      <c r="FM44" s="965">
        <f t="shared" si="21"/>
        <v>142</v>
      </c>
      <c r="FN44" s="965">
        <f t="shared" si="21"/>
        <v>142</v>
      </c>
      <c r="FO44" s="965">
        <f t="shared" si="21"/>
        <v>142</v>
      </c>
      <c r="FP44" s="965">
        <f t="shared" si="21"/>
        <v>142</v>
      </c>
      <c r="FQ44" s="965">
        <f t="shared" si="21"/>
        <v>142</v>
      </c>
      <c r="FR44" s="965">
        <f t="shared" si="21"/>
        <v>142</v>
      </c>
      <c r="FS44" s="965">
        <f t="shared" si="21"/>
        <v>142</v>
      </c>
      <c r="FT44" s="965">
        <f t="shared" si="21"/>
        <v>142</v>
      </c>
      <c r="FU44" s="965">
        <f t="shared" si="21"/>
        <v>142</v>
      </c>
      <c r="FV44" s="965">
        <f t="shared" si="21"/>
        <v>142</v>
      </c>
      <c r="FW44" s="965">
        <f t="shared" si="21"/>
        <v>142</v>
      </c>
      <c r="FX44" s="797" t="s">
        <v>272</v>
      </c>
    </row>
    <row r="45" spans="1:181" s="489" customFormat="1" x14ac:dyDescent="0.2">
      <c r="B45" s="674" t="s">
        <v>465</v>
      </c>
      <c r="C45" s="859"/>
      <c r="D45" s="859"/>
      <c r="E45" s="859"/>
      <c r="F45" s="859"/>
      <c r="G45" s="859"/>
      <c r="H45" s="859"/>
      <c r="I45" s="859"/>
      <c r="J45" s="859"/>
      <c r="K45" s="859"/>
      <c r="L45" s="859"/>
      <c r="M45" s="859"/>
      <c r="N45" s="859"/>
      <c r="O45" s="525">
        <f t="shared" ref="O45:BZ45" si="22">+O23</f>
        <v>3.1870000000000002E-2</v>
      </c>
      <c r="P45" s="525">
        <f t="shared" si="22"/>
        <v>3.1870000000000002E-2</v>
      </c>
      <c r="Q45" s="525">
        <f t="shared" si="22"/>
        <v>3.1870000000000002E-2</v>
      </c>
      <c r="R45" s="525">
        <f t="shared" si="22"/>
        <v>3.2869999999999996E-2</v>
      </c>
      <c r="S45" s="525">
        <f t="shared" si="22"/>
        <v>3.2869999999999996E-2</v>
      </c>
      <c r="T45" s="525">
        <f t="shared" si="22"/>
        <v>3.2869999999999996E-2</v>
      </c>
      <c r="U45" s="525">
        <f t="shared" si="22"/>
        <v>3.3869999999999997E-2</v>
      </c>
      <c r="V45" s="525">
        <f t="shared" si="22"/>
        <v>3.3869999999999997E-2</v>
      </c>
      <c r="W45" s="525">
        <f t="shared" si="22"/>
        <v>3.3869999999999997E-2</v>
      </c>
      <c r="X45" s="525">
        <f t="shared" si="22"/>
        <v>3.4869999999999998E-2</v>
      </c>
      <c r="Y45" s="525">
        <f t="shared" si="22"/>
        <v>3.4869999999999998E-2</v>
      </c>
      <c r="Z45" s="525">
        <f t="shared" si="22"/>
        <v>3.4869999999999998E-2</v>
      </c>
      <c r="AA45" s="525">
        <f t="shared" si="22"/>
        <v>3.5869999999999999E-2</v>
      </c>
      <c r="AB45" s="525">
        <f t="shared" si="22"/>
        <v>3.5869999999999999E-2</v>
      </c>
      <c r="AC45" s="525">
        <f t="shared" si="22"/>
        <v>3.5869999999999999E-2</v>
      </c>
      <c r="AD45" s="525">
        <f t="shared" si="22"/>
        <v>3.687E-2</v>
      </c>
      <c r="AE45" s="525">
        <f t="shared" si="22"/>
        <v>3.687E-2</v>
      </c>
      <c r="AF45" s="525">
        <f t="shared" si="22"/>
        <v>3.687E-2</v>
      </c>
      <c r="AG45" s="525">
        <f t="shared" si="22"/>
        <v>3.7870000000000001E-2</v>
      </c>
      <c r="AH45" s="525">
        <f t="shared" si="22"/>
        <v>4.1369999999999997E-2</v>
      </c>
      <c r="AI45" s="525">
        <f t="shared" si="22"/>
        <v>4.1369999999999997E-2</v>
      </c>
      <c r="AJ45" s="525">
        <f t="shared" si="22"/>
        <v>4.5870000000000001E-2</v>
      </c>
      <c r="AK45" s="525">
        <f t="shared" si="22"/>
        <v>4.5870000000000001E-2</v>
      </c>
      <c r="AL45" s="525">
        <f t="shared" si="22"/>
        <v>4.5870000000000001E-2</v>
      </c>
      <c r="AM45" s="525">
        <f t="shared" si="22"/>
        <v>4.6870000000000002E-2</v>
      </c>
      <c r="AN45" s="525">
        <f t="shared" si="22"/>
        <v>4.6870000000000002E-2</v>
      </c>
      <c r="AO45" s="525">
        <f t="shared" si="22"/>
        <v>4.6870000000000002E-2</v>
      </c>
      <c r="AP45" s="525">
        <f t="shared" si="22"/>
        <v>4.7870000000000003E-2</v>
      </c>
      <c r="AQ45" s="525">
        <f t="shared" si="22"/>
        <v>4.7870000000000003E-2</v>
      </c>
      <c r="AR45" s="525">
        <f t="shared" si="22"/>
        <v>4.7870000000000003E-2</v>
      </c>
      <c r="AS45" s="525">
        <f t="shared" si="22"/>
        <v>4.8870000000000004E-2</v>
      </c>
      <c r="AT45" s="525">
        <f t="shared" si="22"/>
        <v>4.8870000000000004E-2</v>
      </c>
      <c r="AU45" s="525">
        <f t="shared" si="22"/>
        <v>4.8870000000000004E-2</v>
      </c>
      <c r="AV45" s="525">
        <f t="shared" si="22"/>
        <v>5.3370000000000001E-2</v>
      </c>
      <c r="AW45" s="525">
        <f t="shared" si="22"/>
        <v>5.3370000000000001E-2</v>
      </c>
      <c r="AX45" s="525">
        <f t="shared" si="22"/>
        <v>5.3370000000000001E-2</v>
      </c>
      <c r="AY45" s="525">
        <f t="shared" si="22"/>
        <v>5.4370000000000002E-2</v>
      </c>
      <c r="AZ45" s="525">
        <f t="shared" si="22"/>
        <v>5.4370000000000002E-2</v>
      </c>
      <c r="BA45" s="525">
        <f t="shared" si="22"/>
        <v>5.4370000000000002E-2</v>
      </c>
      <c r="BB45" s="525">
        <f t="shared" si="22"/>
        <v>5.5370000000000003E-2</v>
      </c>
      <c r="BC45" s="525">
        <f t="shared" si="22"/>
        <v>5.5370000000000003E-2</v>
      </c>
      <c r="BD45" s="525">
        <f t="shared" si="22"/>
        <v>5.5370000000000003E-2</v>
      </c>
      <c r="BE45" s="525">
        <f t="shared" si="22"/>
        <v>5.5370000000000003E-2</v>
      </c>
      <c r="BF45" s="525">
        <f t="shared" si="22"/>
        <v>5.5370000000000003E-2</v>
      </c>
      <c r="BG45" s="525">
        <f t="shared" si="22"/>
        <v>5.5370000000000003E-2</v>
      </c>
      <c r="BH45" s="525">
        <f t="shared" si="22"/>
        <v>6.1370000000000001E-2</v>
      </c>
      <c r="BI45" s="525">
        <f t="shared" si="22"/>
        <v>6.1370000000000001E-2</v>
      </c>
      <c r="BJ45" s="525">
        <f t="shared" si="22"/>
        <v>6.1370000000000001E-2</v>
      </c>
      <c r="BK45" s="525">
        <f t="shared" si="22"/>
        <v>6.1370000000000001E-2</v>
      </c>
      <c r="BL45" s="525">
        <f t="shared" si="22"/>
        <v>6.1370000000000001E-2</v>
      </c>
      <c r="BM45" s="525">
        <f t="shared" si="22"/>
        <v>6.1370000000000001E-2</v>
      </c>
      <c r="BN45" s="525">
        <f t="shared" si="22"/>
        <v>6.1370000000000001E-2</v>
      </c>
      <c r="BO45" s="525">
        <f t="shared" si="22"/>
        <v>6.1370000000000001E-2</v>
      </c>
      <c r="BP45" s="525">
        <f t="shared" si="22"/>
        <v>6.1370000000000001E-2</v>
      </c>
      <c r="BQ45" s="525">
        <f t="shared" si="22"/>
        <v>6.1370000000000001E-2</v>
      </c>
      <c r="BR45" s="525">
        <f t="shared" si="22"/>
        <v>6.1370000000000001E-2</v>
      </c>
      <c r="BS45" s="525">
        <f t="shared" si="22"/>
        <v>6.1370000000000001E-2</v>
      </c>
      <c r="BT45" s="525">
        <f t="shared" si="22"/>
        <v>6.1370000000000001E-2</v>
      </c>
      <c r="BU45" s="525">
        <f t="shared" si="22"/>
        <v>6.1370000000000001E-2</v>
      </c>
      <c r="BV45" s="525">
        <f t="shared" si="22"/>
        <v>6.1370000000000001E-2</v>
      </c>
      <c r="BW45" s="525">
        <f t="shared" si="22"/>
        <v>6.1370000000000001E-2</v>
      </c>
      <c r="BX45" s="525">
        <f t="shared" si="22"/>
        <v>6.1370000000000001E-2</v>
      </c>
      <c r="BY45" s="525">
        <f t="shared" si="22"/>
        <v>6.1370000000000001E-2</v>
      </c>
      <c r="BZ45" s="525">
        <f t="shared" si="22"/>
        <v>6.1370000000000001E-2</v>
      </c>
      <c r="CA45" s="525">
        <f t="shared" ref="CA45:EL45" si="23">+CA23</f>
        <v>6.1370000000000001E-2</v>
      </c>
      <c r="CB45" s="525">
        <f t="shared" si="23"/>
        <v>6.1370000000000001E-2</v>
      </c>
      <c r="CC45" s="525">
        <f t="shared" si="23"/>
        <v>6.1370000000000001E-2</v>
      </c>
      <c r="CD45" s="525">
        <f t="shared" si="23"/>
        <v>6.1370000000000001E-2</v>
      </c>
      <c r="CE45" s="525">
        <f t="shared" si="23"/>
        <v>6.1370000000000001E-2</v>
      </c>
      <c r="CF45" s="525">
        <f t="shared" si="23"/>
        <v>6.1370000000000001E-2</v>
      </c>
      <c r="CG45" s="525">
        <f t="shared" si="23"/>
        <v>6.1370000000000001E-2</v>
      </c>
      <c r="CH45" s="525">
        <f t="shared" si="23"/>
        <v>6.1370000000000001E-2</v>
      </c>
      <c r="CI45" s="525">
        <f t="shared" si="23"/>
        <v>6.1370000000000001E-2</v>
      </c>
      <c r="CJ45" s="525">
        <f t="shared" si="23"/>
        <v>6.1370000000000001E-2</v>
      </c>
      <c r="CK45" s="525">
        <f t="shared" si="23"/>
        <v>6.1370000000000001E-2</v>
      </c>
      <c r="CL45" s="525">
        <f t="shared" si="23"/>
        <v>6.1370000000000001E-2</v>
      </c>
      <c r="CM45" s="525">
        <f t="shared" si="23"/>
        <v>6.1370000000000001E-2</v>
      </c>
      <c r="CN45" s="525">
        <f t="shared" si="23"/>
        <v>6.1370000000000001E-2</v>
      </c>
      <c r="CO45" s="525">
        <f t="shared" si="23"/>
        <v>6.1370000000000001E-2</v>
      </c>
      <c r="CP45" s="525">
        <f t="shared" si="23"/>
        <v>6.1370000000000001E-2</v>
      </c>
      <c r="CQ45" s="525">
        <f t="shared" si="23"/>
        <v>6.1370000000000001E-2</v>
      </c>
      <c r="CR45" s="525">
        <f t="shared" si="23"/>
        <v>6.1370000000000001E-2</v>
      </c>
      <c r="CS45" s="525">
        <f t="shared" si="23"/>
        <v>6.1370000000000001E-2</v>
      </c>
      <c r="CT45" s="525">
        <f t="shared" si="23"/>
        <v>6.1370000000000001E-2</v>
      </c>
      <c r="CU45" s="525">
        <f t="shared" si="23"/>
        <v>6.1370000000000001E-2</v>
      </c>
      <c r="CV45" s="525">
        <f t="shared" si="23"/>
        <v>6.1370000000000001E-2</v>
      </c>
      <c r="CW45" s="525">
        <f t="shared" si="23"/>
        <v>6.1370000000000001E-2</v>
      </c>
      <c r="CX45" s="525">
        <f t="shared" si="23"/>
        <v>6.1370000000000001E-2</v>
      </c>
      <c r="CY45" s="525">
        <f t="shared" si="23"/>
        <v>6.1370000000000001E-2</v>
      </c>
      <c r="CZ45" s="525">
        <f t="shared" si="23"/>
        <v>6.1370000000000001E-2</v>
      </c>
      <c r="DA45" s="525">
        <f t="shared" si="23"/>
        <v>6.1370000000000001E-2</v>
      </c>
      <c r="DB45" s="525">
        <f t="shared" si="23"/>
        <v>6.1370000000000001E-2</v>
      </c>
      <c r="DC45" s="525">
        <f t="shared" si="23"/>
        <v>6.1370000000000001E-2</v>
      </c>
      <c r="DD45" s="525">
        <f t="shared" si="23"/>
        <v>6.1370000000000001E-2</v>
      </c>
      <c r="DE45" s="525">
        <f t="shared" si="23"/>
        <v>6.1370000000000001E-2</v>
      </c>
      <c r="DF45" s="525">
        <f t="shared" si="23"/>
        <v>6.1370000000000001E-2</v>
      </c>
      <c r="DG45" s="525">
        <f t="shared" si="23"/>
        <v>6.1370000000000001E-2</v>
      </c>
      <c r="DH45" s="525">
        <f t="shared" si="23"/>
        <v>6.1370000000000001E-2</v>
      </c>
      <c r="DI45" s="525">
        <f t="shared" si="23"/>
        <v>6.1370000000000001E-2</v>
      </c>
      <c r="DJ45" s="525">
        <f t="shared" si="23"/>
        <v>6.1370000000000001E-2</v>
      </c>
      <c r="DK45" s="525">
        <f t="shared" si="23"/>
        <v>6.1370000000000001E-2</v>
      </c>
      <c r="DL45" s="525">
        <f t="shared" si="23"/>
        <v>6.1370000000000001E-2</v>
      </c>
      <c r="DM45" s="525">
        <f t="shared" si="23"/>
        <v>6.1370000000000001E-2</v>
      </c>
      <c r="DN45" s="525">
        <f t="shared" si="23"/>
        <v>6.1370000000000001E-2</v>
      </c>
      <c r="DO45" s="525">
        <f t="shared" si="23"/>
        <v>6.1370000000000001E-2</v>
      </c>
      <c r="DP45" s="525">
        <f t="shared" si="23"/>
        <v>6.1370000000000001E-2</v>
      </c>
      <c r="DQ45" s="525">
        <f t="shared" si="23"/>
        <v>6.1370000000000001E-2</v>
      </c>
      <c r="DR45" s="525">
        <f t="shared" si="23"/>
        <v>6.1370000000000001E-2</v>
      </c>
      <c r="DS45" s="525">
        <f t="shared" si="23"/>
        <v>6.1370000000000001E-2</v>
      </c>
      <c r="DT45" s="525">
        <f t="shared" si="23"/>
        <v>6.1370000000000001E-2</v>
      </c>
      <c r="DU45" s="525">
        <f t="shared" si="23"/>
        <v>6.1370000000000001E-2</v>
      </c>
      <c r="DV45" s="525">
        <f t="shared" si="23"/>
        <v>6.1370000000000001E-2</v>
      </c>
      <c r="DW45" s="525">
        <f t="shared" si="23"/>
        <v>6.1370000000000001E-2</v>
      </c>
      <c r="DX45" s="525">
        <f t="shared" si="23"/>
        <v>6.1370000000000001E-2</v>
      </c>
      <c r="DY45" s="862">
        <f t="shared" si="23"/>
        <v>6.1370000000000001E-2</v>
      </c>
      <c r="DZ45" s="525">
        <f t="shared" si="23"/>
        <v>6.1370000000000001E-2</v>
      </c>
      <c r="EA45" s="525">
        <f t="shared" si="23"/>
        <v>6.1370000000000001E-2</v>
      </c>
      <c r="EB45" s="525">
        <f t="shared" si="23"/>
        <v>6.1370000000000001E-2</v>
      </c>
      <c r="EC45" s="525">
        <f t="shared" si="23"/>
        <v>6.1370000000000001E-2</v>
      </c>
      <c r="ED45" s="525">
        <f t="shared" si="23"/>
        <v>6.1370000000000001E-2</v>
      </c>
      <c r="EE45" s="525">
        <f t="shared" si="23"/>
        <v>6.1370000000000001E-2</v>
      </c>
      <c r="EF45" s="525">
        <f t="shared" si="23"/>
        <v>6.1370000000000001E-2</v>
      </c>
      <c r="EG45" s="525">
        <f t="shared" si="23"/>
        <v>6.1370000000000001E-2</v>
      </c>
      <c r="EH45" s="525">
        <f t="shared" si="23"/>
        <v>6.1370000000000001E-2</v>
      </c>
      <c r="EI45" s="525">
        <f t="shared" si="23"/>
        <v>6.1370000000000001E-2</v>
      </c>
      <c r="EJ45" s="525">
        <f t="shared" si="23"/>
        <v>6.1370000000000001E-2</v>
      </c>
      <c r="EK45" s="525">
        <f t="shared" si="23"/>
        <v>6.1370000000000001E-2</v>
      </c>
      <c r="EL45" s="525">
        <f t="shared" si="23"/>
        <v>6.1370000000000001E-2</v>
      </c>
      <c r="EM45" s="525">
        <f t="shared" ref="EM45:FW45" si="24">+EM23</f>
        <v>6.1370000000000001E-2</v>
      </c>
      <c r="EN45" s="525">
        <f t="shared" si="24"/>
        <v>6.1370000000000001E-2</v>
      </c>
      <c r="EO45" s="525">
        <f t="shared" si="24"/>
        <v>6.1370000000000001E-2</v>
      </c>
      <c r="EP45" s="525">
        <f t="shared" si="24"/>
        <v>6.1370000000000001E-2</v>
      </c>
      <c r="EQ45" s="525">
        <f t="shared" si="24"/>
        <v>6.1370000000000001E-2</v>
      </c>
      <c r="ER45" s="525">
        <f t="shared" si="24"/>
        <v>6.1370000000000001E-2</v>
      </c>
      <c r="ES45" s="525">
        <f t="shared" si="24"/>
        <v>6.1370000000000001E-2</v>
      </c>
      <c r="ET45" s="525">
        <f t="shared" si="24"/>
        <v>6.1370000000000001E-2</v>
      </c>
      <c r="EU45" s="525">
        <f t="shared" si="24"/>
        <v>6.1370000000000001E-2</v>
      </c>
      <c r="EV45" s="525">
        <f t="shared" si="24"/>
        <v>6.1370000000000001E-2</v>
      </c>
      <c r="EW45" s="525">
        <f t="shared" si="24"/>
        <v>6.1370000000000001E-2</v>
      </c>
      <c r="EX45" s="525">
        <f t="shared" si="24"/>
        <v>6.1370000000000001E-2</v>
      </c>
      <c r="EY45" s="525">
        <f t="shared" si="24"/>
        <v>6.1370000000000001E-2</v>
      </c>
      <c r="EZ45" s="525">
        <f t="shared" si="24"/>
        <v>6.1370000000000001E-2</v>
      </c>
      <c r="FA45" s="525">
        <f t="shared" si="24"/>
        <v>6.1370000000000001E-2</v>
      </c>
      <c r="FB45" s="525">
        <f t="shared" si="24"/>
        <v>6.1370000000000001E-2</v>
      </c>
      <c r="FC45" s="525">
        <f t="shared" si="24"/>
        <v>6.1370000000000001E-2</v>
      </c>
      <c r="FD45" s="525">
        <f t="shared" si="24"/>
        <v>6.1370000000000001E-2</v>
      </c>
      <c r="FE45" s="525">
        <f t="shared" si="24"/>
        <v>6.1370000000000001E-2</v>
      </c>
      <c r="FF45" s="525">
        <f t="shared" si="24"/>
        <v>6.1370000000000001E-2</v>
      </c>
      <c r="FG45" s="525">
        <f t="shared" si="24"/>
        <v>6.1370000000000001E-2</v>
      </c>
      <c r="FH45" s="525">
        <f t="shared" si="24"/>
        <v>6.1370000000000001E-2</v>
      </c>
      <c r="FI45" s="525">
        <f t="shared" si="24"/>
        <v>6.1370000000000001E-2</v>
      </c>
      <c r="FJ45" s="525">
        <f t="shared" si="24"/>
        <v>6.1370000000000001E-2</v>
      </c>
      <c r="FK45" s="525">
        <f t="shared" si="24"/>
        <v>6.1370000000000001E-2</v>
      </c>
      <c r="FL45" s="525">
        <f t="shared" si="24"/>
        <v>6.1370000000000001E-2</v>
      </c>
      <c r="FM45" s="525">
        <f t="shared" si="24"/>
        <v>6.1370000000000001E-2</v>
      </c>
      <c r="FN45" s="525">
        <f t="shared" si="24"/>
        <v>6.1370000000000001E-2</v>
      </c>
      <c r="FO45" s="525">
        <f t="shared" si="24"/>
        <v>6.1370000000000001E-2</v>
      </c>
      <c r="FP45" s="525">
        <f t="shared" si="24"/>
        <v>6.1370000000000001E-2</v>
      </c>
      <c r="FQ45" s="525">
        <f t="shared" si="24"/>
        <v>6.1370000000000001E-2</v>
      </c>
      <c r="FR45" s="525">
        <f t="shared" si="24"/>
        <v>6.1370000000000001E-2</v>
      </c>
      <c r="FS45" s="525">
        <f t="shared" si="24"/>
        <v>6.1370000000000001E-2</v>
      </c>
      <c r="FT45" s="525">
        <f t="shared" si="24"/>
        <v>6.1370000000000001E-2</v>
      </c>
      <c r="FU45" s="525">
        <f t="shared" si="24"/>
        <v>6.1370000000000001E-2</v>
      </c>
      <c r="FV45" s="525">
        <f t="shared" si="24"/>
        <v>6.1370000000000001E-2</v>
      </c>
      <c r="FW45" s="525">
        <f t="shared" si="24"/>
        <v>6.1370000000000001E-2</v>
      </c>
      <c r="FX45" s="797" t="s">
        <v>272</v>
      </c>
    </row>
    <row r="46" spans="1:181" s="489" customFormat="1" x14ac:dyDescent="0.2">
      <c r="B46" s="674" t="s">
        <v>464</v>
      </c>
      <c r="C46" s="859"/>
      <c r="D46" s="859"/>
      <c r="E46" s="859"/>
      <c r="F46" s="859"/>
      <c r="G46" s="859"/>
      <c r="H46" s="859"/>
      <c r="I46" s="859"/>
      <c r="J46" s="859"/>
      <c r="K46" s="859"/>
      <c r="L46" s="859"/>
      <c r="M46" s="859"/>
      <c r="N46" s="859"/>
      <c r="O46" s="525">
        <f>+O45*O44</f>
        <v>3.05952</v>
      </c>
      <c r="P46" s="525">
        <f t="shared" ref="P46:CA46" si="25">+P45*P44</f>
        <v>3.05952</v>
      </c>
      <c r="Q46" s="525">
        <f t="shared" si="25"/>
        <v>3.05952</v>
      </c>
      <c r="R46" s="525">
        <f t="shared" si="25"/>
        <v>3.1555199999999997</v>
      </c>
      <c r="S46" s="525">
        <f t="shared" si="25"/>
        <v>3.1555199999999997</v>
      </c>
      <c r="T46" s="525">
        <f t="shared" si="25"/>
        <v>3.1555199999999997</v>
      </c>
      <c r="U46" s="525">
        <f t="shared" si="25"/>
        <v>3.2515199999999997</v>
      </c>
      <c r="V46" s="525">
        <f t="shared" si="25"/>
        <v>3.2515199999999997</v>
      </c>
      <c r="W46" s="525">
        <f t="shared" si="25"/>
        <v>3.2515199999999997</v>
      </c>
      <c r="X46" s="525">
        <f t="shared" si="25"/>
        <v>3.3475199999999998</v>
      </c>
      <c r="Y46" s="525">
        <f t="shared" si="25"/>
        <v>3.3475199999999998</v>
      </c>
      <c r="Z46" s="525">
        <f t="shared" si="25"/>
        <v>3.3475199999999998</v>
      </c>
      <c r="AA46" s="525">
        <f t="shared" si="25"/>
        <v>3.4435199999999999</v>
      </c>
      <c r="AB46" s="525">
        <f t="shared" si="25"/>
        <v>3.4435199999999999</v>
      </c>
      <c r="AC46" s="525">
        <f t="shared" si="25"/>
        <v>3.4435199999999999</v>
      </c>
      <c r="AD46" s="525">
        <f t="shared" si="25"/>
        <v>3.53952</v>
      </c>
      <c r="AE46" s="525">
        <f t="shared" si="25"/>
        <v>3.53952</v>
      </c>
      <c r="AF46" s="525">
        <f t="shared" si="25"/>
        <v>3.53952</v>
      </c>
      <c r="AG46" s="525">
        <f t="shared" si="25"/>
        <v>3.6355200000000001</v>
      </c>
      <c r="AH46" s="525">
        <f t="shared" si="25"/>
        <v>3.9715199999999999</v>
      </c>
      <c r="AI46" s="525">
        <f t="shared" si="25"/>
        <v>3.9715199999999999</v>
      </c>
      <c r="AJ46" s="525">
        <f t="shared" si="25"/>
        <v>4.4035200000000003</v>
      </c>
      <c r="AK46" s="525">
        <f t="shared" si="25"/>
        <v>4.4035200000000003</v>
      </c>
      <c r="AL46" s="525">
        <f t="shared" si="25"/>
        <v>4.4035200000000003</v>
      </c>
      <c r="AM46" s="525">
        <f t="shared" si="25"/>
        <v>4.4995200000000004</v>
      </c>
      <c r="AN46" s="525">
        <f t="shared" si="25"/>
        <v>4.4995200000000004</v>
      </c>
      <c r="AO46" s="525">
        <f t="shared" si="25"/>
        <v>4.4995200000000004</v>
      </c>
      <c r="AP46" s="525">
        <f t="shared" si="25"/>
        <v>4.5955200000000005</v>
      </c>
      <c r="AQ46" s="525">
        <f t="shared" si="25"/>
        <v>4.5955200000000005</v>
      </c>
      <c r="AR46" s="525">
        <f t="shared" si="25"/>
        <v>4.5955200000000005</v>
      </c>
      <c r="AS46" s="525">
        <f t="shared" si="25"/>
        <v>4.6915200000000006</v>
      </c>
      <c r="AT46" s="525">
        <f t="shared" si="25"/>
        <v>4.6915200000000006</v>
      </c>
      <c r="AU46" s="525">
        <f t="shared" si="25"/>
        <v>4.6915200000000006</v>
      </c>
      <c r="AV46" s="525">
        <f t="shared" si="25"/>
        <v>7.5785400000000003</v>
      </c>
      <c r="AW46" s="525">
        <f t="shared" si="25"/>
        <v>7.5785400000000003</v>
      </c>
      <c r="AX46" s="525">
        <f t="shared" si="25"/>
        <v>7.5785400000000003</v>
      </c>
      <c r="AY46" s="525">
        <f t="shared" si="25"/>
        <v>7.7205400000000006</v>
      </c>
      <c r="AZ46" s="525">
        <f t="shared" si="25"/>
        <v>7.7205400000000006</v>
      </c>
      <c r="BA46" s="525">
        <f t="shared" si="25"/>
        <v>7.7205400000000006</v>
      </c>
      <c r="BB46" s="525">
        <f t="shared" si="25"/>
        <v>7.8625400000000001</v>
      </c>
      <c r="BC46" s="525">
        <f t="shared" si="25"/>
        <v>7.8625400000000001</v>
      </c>
      <c r="BD46" s="525">
        <f t="shared" si="25"/>
        <v>7.8625400000000001</v>
      </c>
      <c r="BE46" s="525">
        <f t="shared" si="25"/>
        <v>7.8625400000000001</v>
      </c>
      <c r="BF46" s="525">
        <f t="shared" si="25"/>
        <v>7.8625400000000001</v>
      </c>
      <c r="BG46" s="525">
        <f t="shared" si="25"/>
        <v>7.8625400000000001</v>
      </c>
      <c r="BH46" s="525">
        <f t="shared" si="25"/>
        <v>8.7145399999999995</v>
      </c>
      <c r="BI46" s="525">
        <f t="shared" si="25"/>
        <v>8.7145399999999995</v>
      </c>
      <c r="BJ46" s="525">
        <f t="shared" si="25"/>
        <v>8.7145399999999995</v>
      </c>
      <c r="BK46" s="525">
        <f t="shared" si="25"/>
        <v>8.7145399999999995</v>
      </c>
      <c r="BL46" s="525">
        <f t="shared" si="25"/>
        <v>8.7145399999999995</v>
      </c>
      <c r="BM46" s="525">
        <f t="shared" si="25"/>
        <v>8.7145399999999995</v>
      </c>
      <c r="BN46" s="525">
        <f t="shared" si="25"/>
        <v>8.7145399999999995</v>
      </c>
      <c r="BO46" s="525">
        <f t="shared" si="25"/>
        <v>8.7145399999999995</v>
      </c>
      <c r="BP46" s="525">
        <f t="shared" si="25"/>
        <v>8.7145399999999995</v>
      </c>
      <c r="BQ46" s="525">
        <f t="shared" si="25"/>
        <v>8.7145399999999995</v>
      </c>
      <c r="BR46" s="525">
        <f t="shared" si="25"/>
        <v>8.7145399999999995</v>
      </c>
      <c r="BS46" s="525">
        <f t="shared" si="25"/>
        <v>8.7145399999999995</v>
      </c>
      <c r="BT46" s="525">
        <f t="shared" si="25"/>
        <v>8.7145399999999995</v>
      </c>
      <c r="BU46" s="525">
        <f t="shared" si="25"/>
        <v>8.7145399999999995</v>
      </c>
      <c r="BV46" s="525">
        <f t="shared" si="25"/>
        <v>8.7145399999999995</v>
      </c>
      <c r="BW46" s="525">
        <f t="shared" si="25"/>
        <v>8.7145399999999995</v>
      </c>
      <c r="BX46" s="525">
        <f t="shared" si="25"/>
        <v>8.7145399999999995</v>
      </c>
      <c r="BY46" s="525">
        <f t="shared" si="25"/>
        <v>8.7145399999999995</v>
      </c>
      <c r="BZ46" s="525">
        <f t="shared" si="25"/>
        <v>8.7145399999999995</v>
      </c>
      <c r="CA46" s="525">
        <f t="shared" si="25"/>
        <v>8.7145399999999995</v>
      </c>
      <c r="CB46" s="525">
        <f t="shared" ref="CB46:EM46" si="26">+CB45*CB44</f>
        <v>8.7145399999999995</v>
      </c>
      <c r="CC46" s="525">
        <f t="shared" si="26"/>
        <v>8.7145399999999995</v>
      </c>
      <c r="CD46" s="525">
        <f t="shared" si="26"/>
        <v>8.7145399999999995</v>
      </c>
      <c r="CE46" s="525">
        <f t="shared" si="26"/>
        <v>8.7145399999999995</v>
      </c>
      <c r="CF46" s="525">
        <f t="shared" si="26"/>
        <v>8.7145399999999995</v>
      </c>
      <c r="CG46" s="525">
        <f t="shared" si="26"/>
        <v>8.7145399999999995</v>
      </c>
      <c r="CH46" s="525">
        <f t="shared" si="26"/>
        <v>8.7145399999999995</v>
      </c>
      <c r="CI46" s="525">
        <f t="shared" si="26"/>
        <v>8.7145399999999995</v>
      </c>
      <c r="CJ46" s="525">
        <f t="shared" si="26"/>
        <v>8.7145399999999995</v>
      </c>
      <c r="CK46" s="525">
        <f t="shared" si="26"/>
        <v>8.7145399999999995</v>
      </c>
      <c r="CL46" s="525">
        <f t="shared" si="26"/>
        <v>8.7145399999999995</v>
      </c>
      <c r="CM46" s="525">
        <f t="shared" si="26"/>
        <v>8.7145399999999995</v>
      </c>
      <c r="CN46" s="525">
        <f t="shared" si="26"/>
        <v>8.7145399999999995</v>
      </c>
      <c r="CO46" s="525">
        <f t="shared" si="26"/>
        <v>8.7145399999999995</v>
      </c>
      <c r="CP46" s="525">
        <f t="shared" si="26"/>
        <v>8.7145399999999995</v>
      </c>
      <c r="CQ46" s="525">
        <f t="shared" si="26"/>
        <v>8.7145399999999995</v>
      </c>
      <c r="CR46" s="525">
        <f t="shared" si="26"/>
        <v>8.7145399999999995</v>
      </c>
      <c r="CS46" s="525">
        <f t="shared" si="26"/>
        <v>8.7145399999999995</v>
      </c>
      <c r="CT46" s="525">
        <f t="shared" si="26"/>
        <v>8.7145399999999995</v>
      </c>
      <c r="CU46" s="525">
        <f t="shared" si="26"/>
        <v>8.7145399999999995</v>
      </c>
      <c r="CV46" s="525">
        <f t="shared" si="26"/>
        <v>8.7145399999999995</v>
      </c>
      <c r="CW46" s="525">
        <f t="shared" si="26"/>
        <v>8.7145399999999995</v>
      </c>
      <c r="CX46" s="525">
        <f t="shared" si="26"/>
        <v>8.7145399999999995</v>
      </c>
      <c r="CY46" s="525">
        <f t="shared" si="26"/>
        <v>8.7145399999999995</v>
      </c>
      <c r="CZ46" s="525">
        <f t="shared" si="26"/>
        <v>8.7145399999999995</v>
      </c>
      <c r="DA46" s="525">
        <f t="shared" si="26"/>
        <v>8.7145399999999995</v>
      </c>
      <c r="DB46" s="525">
        <f t="shared" si="26"/>
        <v>8.7145399999999995</v>
      </c>
      <c r="DC46" s="525">
        <f t="shared" si="26"/>
        <v>8.7145399999999995</v>
      </c>
      <c r="DD46" s="525">
        <f t="shared" si="26"/>
        <v>8.7145399999999995</v>
      </c>
      <c r="DE46" s="525">
        <f t="shared" si="26"/>
        <v>8.7145399999999995</v>
      </c>
      <c r="DF46" s="525">
        <f t="shared" si="26"/>
        <v>8.7145399999999995</v>
      </c>
      <c r="DG46" s="525">
        <f t="shared" si="26"/>
        <v>8.7145399999999995</v>
      </c>
      <c r="DH46" s="525">
        <f t="shared" si="26"/>
        <v>8.7145399999999995</v>
      </c>
      <c r="DI46" s="525">
        <f t="shared" si="26"/>
        <v>8.7145399999999995</v>
      </c>
      <c r="DJ46" s="525">
        <f t="shared" si="26"/>
        <v>8.7145399999999995</v>
      </c>
      <c r="DK46" s="525">
        <f t="shared" si="26"/>
        <v>8.7145399999999995</v>
      </c>
      <c r="DL46" s="525">
        <f t="shared" si="26"/>
        <v>8.7145399999999995</v>
      </c>
      <c r="DM46" s="525">
        <f t="shared" si="26"/>
        <v>8.7145399999999995</v>
      </c>
      <c r="DN46" s="525">
        <f t="shared" si="26"/>
        <v>8.7145399999999995</v>
      </c>
      <c r="DO46" s="525">
        <f t="shared" si="26"/>
        <v>8.7145399999999995</v>
      </c>
      <c r="DP46" s="525">
        <f t="shared" si="26"/>
        <v>8.7145399999999995</v>
      </c>
      <c r="DQ46" s="525">
        <f t="shared" si="26"/>
        <v>8.7145399999999995</v>
      </c>
      <c r="DR46" s="525">
        <f t="shared" si="26"/>
        <v>8.7145399999999995</v>
      </c>
      <c r="DS46" s="525">
        <f t="shared" si="26"/>
        <v>8.7145399999999995</v>
      </c>
      <c r="DT46" s="525">
        <f t="shared" si="26"/>
        <v>8.7145399999999995</v>
      </c>
      <c r="DU46" s="525">
        <f t="shared" si="26"/>
        <v>8.7145399999999995</v>
      </c>
      <c r="DV46" s="525">
        <f t="shared" si="26"/>
        <v>8.7145399999999995</v>
      </c>
      <c r="DW46" s="525">
        <f t="shared" si="26"/>
        <v>8.7145399999999995</v>
      </c>
      <c r="DX46" s="525">
        <f t="shared" si="26"/>
        <v>8.7145399999999995</v>
      </c>
      <c r="DY46" s="862">
        <f t="shared" si="26"/>
        <v>8.7145399999999995</v>
      </c>
      <c r="DZ46" s="525">
        <f t="shared" si="26"/>
        <v>8.7145399999999995</v>
      </c>
      <c r="EA46" s="525">
        <f t="shared" si="26"/>
        <v>8.7145399999999995</v>
      </c>
      <c r="EB46" s="525">
        <f t="shared" si="26"/>
        <v>8.7145399999999995</v>
      </c>
      <c r="EC46" s="525">
        <f t="shared" si="26"/>
        <v>8.7145399999999995</v>
      </c>
      <c r="ED46" s="525">
        <f t="shared" si="26"/>
        <v>8.7145399999999995</v>
      </c>
      <c r="EE46" s="525">
        <f t="shared" si="26"/>
        <v>8.7145399999999995</v>
      </c>
      <c r="EF46" s="525">
        <f t="shared" si="26"/>
        <v>8.7145399999999995</v>
      </c>
      <c r="EG46" s="525">
        <f t="shared" si="26"/>
        <v>8.7145399999999995</v>
      </c>
      <c r="EH46" s="525">
        <f t="shared" si="26"/>
        <v>8.7145399999999995</v>
      </c>
      <c r="EI46" s="525">
        <f t="shared" si="26"/>
        <v>8.7145399999999995</v>
      </c>
      <c r="EJ46" s="525">
        <f t="shared" si="26"/>
        <v>8.7145399999999995</v>
      </c>
      <c r="EK46" s="525">
        <f t="shared" si="26"/>
        <v>8.7145399999999995</v>
      </c>
      <c r="EL46" s="525">
        <f t="shared" si="26"/>
        <v>8.7145399999999995</v>
      </c>
      <c r="EM46" s="525">
        <f t="shared" si="26"/>
        <v>8.7145399999999995</v>
      </c>
      <c r="EN46" s="525">
        <f t="shared" ref="EN46:FW46" si="27">+EN45*EN44</f>
        <v>8.7145399999999995</v>
      </c>
      <c r="EO46" s="525">
        <f t="shared" si="27"/>
        <v>8.7145399999999995</v>
      </c>
      <c r="EP46" s="525">
        <f t="shared" si="27"/>
        <v>8.7145399999999995</v>
      </c>
      <c r="EQ46" s="525">
        <f t="shared" si="27"/>
        <v>8.7145399999999995</v>
      </c>
      <c r="ER46" s="525">
        <f t="shared" si="27"/>
        <v>8.7145399999999995</v>
      </c>
      <c r="ES46" s="525">
        <f t="shared" si="27"/>
        <v>8.7145399999999995</v>
      </c>
      <c r="ET46" s="525">
        <f t="shared" si="27"/>
        <v>8.7145399999999995</v>
      </c>
      <c r="EU46" s="525">
        <f t="shared" si="27"/>
        <v>8.7145399999999995</v>
      </c>
      <c r="EV46" s="525">
        <f t="shared" si="27"/>
        <v>8.7145399999999995</v>
      </c>
      <c r="EW46" s="525">
        <f t="shared" si="27"/>
        <v>8.7145399999999995</v>
      </c>
      <c r="EX46" s="525">
        <f t="shared" si="27"/>
        <v>8.7145399999999995</v>
      </c>
      <c r="EY46" s="525">
        <f t="shared" si="27"/>
        <v>8.7145399999999995</v>
      </c>
      <c r="EZ46" s="525">
        <f t="shared" si="27"/>
        <v>8.7145399999999995</v>
      </c>
      <c r="FA46" s="525">
        <f t="shared" si="27"/>
        <v>8.7145399999999995</v>
      </c>
      <c r="FB46" s="525">
        <f t="shared" si="27"/>
        <v>8.7145399999999995</v>
      </c>
      <c r="FC46" s="525">
        <f t="shared" si="27"/>
        <v>8.7145399999999995</v>
      </c>
      <c r="FD46" s="525">
        <f t="shared" si="27"/>
        <v>8.7145399999999995</v>
      </c>
      <c r="FE46" s="525">
        <f t="shared" si="27"/>
        <v>8.7145399999999995</v>
      </c>
      <c r="FF46" s="525">
        <f t="shared" si="27"/>
        <v>8.7145399999999995</v>
      </c>
      <c r="FG46" s="525">
        <f t="shared" si="27"/>
        <v>8.7145399999999995</v>
      </c>
      <c r="FH46" s="525">
        <f t="shared" si="27"/>
        <v>8.7145399999999995</v>
      </c>
      <c r="FI46" s="525">
        <f t="shared" si="27"/>
        <v>8.7145399999999995</v>
      </c>
      <c r="FJ46" s="525">
        <f t="shared" si="27"/>
        <v>8.7145399999999995</v>
      </c>
      <c r="FK46" s="525">
        <f t="shared" si="27"/>
        <v>8.7145399999999995</v>
      </c>
      <c r="FL46" s="525">
        <f t="shared" si="27"/>
        <v>8.7145399999999995</v>
      </c>
      <c r="FM46" s="525">
        <f t="shared" si="27"/>
        <v>8.7145399999999995</v>
      </c>
      <c r="FN46" s="525">
        <f t="shared" si="27"/>
        <v>8.7145399999999995</v>
      </c>
      <c r="FO46" s="525">
        <f t="shared" si="27"/>
        <v>8.7145399999999995</v>
      </c>
      <c r="FP46" s="525">
        <f t="shared" si="27"/>
        <v>8.7145399999999995</v>
      </c>
      <c r="FQ46" s="525">
        <f t="shared" si="27"/>
        <v>8.7145399999999995</v>
      </c>
      <c r="FR46" s="525">
        <f t="shared" si="27"/>
        <v>8.7145399999999995</v>
      </c>
      <c r="FS46" s="525">
        <f t="shared" si="27"/>
        <v>8.7145399999999995</v>
      </c>
      <c r="FT46" s="525">
        <f t="shared" si="27"/>
        <v>8.7145399999999995</v>
      </c>
      <c r="FU46" s="525">
        <f t="shared" si="27"/>
        <v>8.7145399999999995</v>
      </c>
      <c r="FV46" s="525">
        <f t="shared" si="27"/>
        <v>8.7145399999999995</v>
      </c>
      <c r="FW46" s="525">
        <f t="shared" si="27"/>
        <v>8.7145399999999995</v>
      </c>
      <c r="FX46" s="797" t="s">
        <v>272</v>
      </c>
    </row>
    <row r="47" spans="1:181" ht="7.5" customHeight="1" x14ac:dyDescent="0.2">
      <c r="B47" s="956"/>
      <c r="C47" s="675"/>
      <c r="D47" s="675"/>
      <c r="E47" s="675"/>
      <c r="F47" s="675"/>
      <c r="G47" s="675"/>
      <c r="H47" s="675"/>
      <c r="I47" s="675"/>
      <c r="J47" s="675"/>
      <c r="K47" s="675"/>
      <c r="L47" s="675"/>
      <c r="M47" s="675"/>
      <c r="N47" s="675"/>
      <c r="O47" s="675"/>
      <c r="P47" s="675"/>
      <c r="Q47" s="675"/>
      <c r="R47" s="675"/>
      <c r="S47" s="675"/>
      <c r="T47" s="675"/>
      <c r="U47" s="675"/>
      <c r="V47" s="675"/>
      <c r="W47" s="675"/>
      <c r="X47" s="675"/>
      <c r="Y47" s="675"/>
      <c r="Z47" s="675"/>
      <c r="AA47" s="675"/>
      <c r="AB47" s="675"/>
      <c r="AC47" s="675"/>
      <c r="AD47" s="675"/>
      <c r="AE47" s="675"/>
      <c r="AF47" s="675"/>
      <c r="AG47" s="675"/>
      <c r="AH47" s="675"/>
      <c r="AI47" s="675"/>
      <c r="AJ47" s="675"/>
      <c r="AK47" s="675"/>
      <c r="AL47" s="675"/>
      <c r="AM47" s="675"/>
      <c r="AN47" s="675"/>
      <c r="AO47" s="675"/>
      <c r="AP47" s="675"/>
      <c r="AQ47" s="675"/>
      <c r="AR47" s="675"/>
      <c r="AS47" s="675"/>
      <c r="AT47" s="675"/>
      <c r="AU47" s="675"/>
      <c r="AV47" s="675"/>
      <c r="AW47" s="675"/>
      <c r="AX47" s="675"/>
      <c r="AY47" s="675"/>
      <c r="AZ47" s="675"/>
      <c r="BA47" s="675"/>
      <c r="BB47" s="675"/>
      <c r="BC47" s="675"/>
      <c r="BD47" s="675"/>
      <c r="BE47" s="675"/>
      <c r="BF47" s="675"/>
      <c r="BG47" s="675"/>
      <c r="BH47" s="675"/>
      <c r="BI47" s="675"/>
      <c r="BJ47" s="675"/>
      <c r="BK47" s="675"/>
      <c r="BL47" s="675"/>
      <c r="BM47" s="675"/>
      <c r="BN47" s="675"/>
      <c r="BO47" s="675"/>
      <c r="BP47" s="675"/>
      <c r="BQ47" s="675"/>
      <c r="BR47" s="675"/>
      <c r="BS47" s="957"/>
      <c r="BT47" s="957"/>
      <c r="BU47" s="957"/>
      <c r="BV47" s="957"/>
      <c r="BW47" s="675"/>
      <c r="BX47" s="675"/>
      <c r="BY47" s="675"/>
      <c r="BZ47" s="675"/>
      <c r="CA47" s="675"/>
      <c r="CB47" s="675"/>
      <c r="CC47" s="675"/>
      <c r="CD47" s="675"/>
      <c r="CE47" s="675"/>
      <c r="CF47" s="675"/>
      <c r="CG47" s="675"/>
      <c r="CH47" s="675"/>
      <c r="CI47" s="675"/>
      <c r="CJ47" s="675"/>
      <c r="CK47" s="675"/>
      <c r="CL47" s="675"/>
      <c r="CM47" s="675"/>
      <c r="CN47" s="675"/>
      <c r="CO47" s="507"/>
      <c r="CP47" s="507"/>
      <c r="CQ47" s="507"/>
      <c r="CR47" s="507"/>
      <c r="CS47" s="507"/>
      <c r="CT47" s="507"/>
      <c r="CU47" s="507"/>
      <c r="CV47" s="507"/>
      <c r="CW47" s="507"/>
      <c r="CX47" s="507"/>
      <c r="CY47" s="507"/>
      <c r="CZ47" s="507"/>
      <c r="DA47" s="507"/>
      <c r="DB47" s="507"/>
      <c r="DC47" s="675"/>
      <c r="DD47" s="675"/>
      <c r="DE47" s="675"/>
      <c r="DF47" s="675"/>
      <c r="DG47" s="507"/>
      <c r="DH47" s="507"/>
      <c r="DI47" s="507"/>
      <c r="DJ47" s="507"/>
      <c r="DK47" s="507"/>
      <c r="DL47" s="507"/>
      <c r="DM47" s="507"/>
      <c r="DN47" s="507"/>
      <c r="DO47" s="507"/>
      <c r="DP47" s="507"/>
      <c r="DQ47" s="507"/>
      <c r="DR47" s="507"/>
      <c r="DS47" s="507"/>
      <c r="DT47" s="507"/>
      <c r="DU47" s="507"/>
      <c r="DV47" s="507"/>
      <c r="DW47" s="507"/>
      <c r="DX47" s="507"/>
      <c r="DY47" s="851"/>
      <c r="DZ47" s="524"/>
      <c r="EA47" s="524"/>
      <c r="EB47" s="524"/>
      <c r="EC47" s="524"/>
      <c r="ED47" s="524"/>
      <c r="EE47" s="524"/>
      <c r="EF47" s="524"/>
      <c r="EG47" s="524"/>
      <c r="EH47" s="524"/>
      <c r="EI47" s="524"/>
      <c r="EJ47" s="524"/>
      <c r="EK47" s="524"/>
      <c r="EL47" s="524"/>
      <c r="EM47" s="524"/>
      <c r="EN47" s="524"/>
      <c r="EO47" s="524"/>
      <c r="EP47" s="524"/>
      <c r="EQ47" s="524"/>
      <c r="ER47" s="524"/>
      <c r="ES47" s="524"/>
      <c r="ET47" s="524"/>
      <c r="EU47" s="524"/>
      <c r="EV47" s="524"/>
      <c r="EW47" s="524"/>
      <c r="EX47" s="524"/>
      <c r="EY47" s="524"/>
      <c r="EZ47" s="524"/>
      <c r="FA47" s="524"/>
      <c r="FB47" s="524"/>
      <c r="FC47" s="524"/>
      <c r="FD47" s="524"/>
      <c r="FE47" s="524"/>
      <c r="FF47" s="524"/>
      <c r="FG47" s="524"/>
      <c r="FH47" s="524"/>
      <c r="FI47" s="524"/>
      <c r="FJ47" s="524"/>
      <c r="FK47" s="524"/>
      <c r="FL47" s="524"/>
      <c r="FM47" s="524"/>
      <c r="FN47" s="524"/>
      <c r="FO47" s="524"/>
      <c r="FP47" s="524"/>
      <c r="FQ47" s="524"/>
      <c r="FR47" s="524"/>
      <c r="FS47" s="524"/>
      <c r="FT47" s="524"/>
      <c r="FU47" s="524"/>
      <c r="FV47" s="524"/>
      <c r="FW47" s="524"/>
      <c r="FX47" s="797" t="s">
        <v>272</v>
      </c>
    </row>
    <row r="48" spans="1:181" ht="6.75" customHeight="1" x14ac:dyDescent="0.2">
      <c r="B48" s="958"/>
      <c r="C48" s="959"/>
      <c r="D48" s="959"/>
      <c r="E48" s="959"/>
      <c r="F48" s="959"/>
      <c r="G48" s="959"/>
      <c r="H48" s="959"/>
      <c r="I48" s="959"/>
      <c r="J48" s="959"/>
      <c r="K48" s="959"/>
      <c r="L48" s="959"/>
      <c r="M48" s="959"/>
      <c r="N48" s="959"/>
      <c r="O48" s="959"/>
      <c r="P48" s="959"/>
      <c r="Q48" s="959"/>
      <c r="R48" s="959"/>
      <c r="S48" s="959"/>
      <c r="T48" s="959"/>
      <c r="U48" s="959"/>
      <c r="V48" s="959"/>
      <c r="W48" s="959"/>
      <c r="X48" s="959"/>
      <c r="Y48" s="959"/>
      <c r="Z48" s="959"/>
      <c r="AA48" s="959"/>
      <c r="AB48" s="959"/>
      <c r="AC48" s="959"/>
      <c r="AD48" s="959"/>
      <c r="AE48" s="959"/>
      <c r="AF48" s="959"/>
      <c r="AG48" s="959"/>
      <c r="AH48" s="959"/>
      <c r="AI48" s="959"/>
      <c r="AJ48" s="959"/>
      <c r="AK48" s="959"/>
      <c r="AL48" s="959"/>
      <c r="AM48" s="959"/>
      <c r="AN48" s="959"/>
      <c r="AO48" s="959"/>
      <c r="AP48" s="959"/>
      <c r="AQ48" s="959"/>
      <c r="AR48" s="959"/>
      <c r="AS48" s="959"/>
      <c r="AT48" s="959"/>
      <c r="AU48" s="959"/>
      <c r="AV48" s="959"/>
      <c r="AW48" s="959"/>
      <c r="AX48" s="959"/>
      <c r="AY48" s="959"/>
      <c r="AZ48" s="959"/>
      <c r="BA48" s="959"/>
      <c r="BB48" s="959"/>
      <c r="BC48" s="959"/>
      <c r="BD48" s="959"/>
      <c r="BE48" s="959"/>
      <c r="BF48" s="959"/>
      <c r="BG48" s="959"/>
      <c r="BH48" s="959"/>
      <c r="BI48" s="959"/>
      <c r="BJ48" s="959"/>
      <c r="BK48" s="959"/>
      <c r="BL48" s="959"/>
      <c r="BM48" s="959"/>
      <c r="BN48" s="959"/>
      <c r="BO48" s="959"/>
      <c r="BP48" s="959"/>
      <c r="BQ48" s="959"/>
      <c r="BR48" s="959"/>
      <c r="BS48" s="960"/>
      <c r="BT48" s="960"/>
      <c r="BU48" s="960"/>
      <c r="BV48" s="960"/>
      <c r="BW48" s="959"/>
      <c r="BX48" s="959"/>
      <c r="BY48" s="959"/>
      <c r="BZ48" s="959"/>
      <c r="CA48" s="959"/>
      <c r="CB48" s="959"/>
      <c r="CC48" s="959"/>
      <c r="CD48" s="959"/>
      <c r="CE48" s="959"/>
      <c r="CF48" s="959"/>
      <c r="CG48" s="959"/>
      <c r="CH48" s="959"/>
      <c r="CI48" s="959"/>
      <c r="CJ48" s="959"/>
      <c r="CK48" s="959"/>
      <c r="CL48" s="959"/>
      <c r="CM48" s="959"/>
      <c r="CN48" s="959"/>
      <c r="CO48" s="932"/>
      <c r="CP48" s="932"/>
      <c r="CQ48" s="932"/>
      <c r="CR48" s="932"/>
      <c r="CS48" s="932"/>
      <c r="CT48" s="932"/>
      <c r="CU48" s="932"/>
      <c r="CV48" s="932"/>
      <c r="CW48" s="932"/>
      <c r="CX48" s="932"/>
      <c r="CY48" s="932"/>
      <c r="CZ48" s="932"/>
      <c r="DA48" s="932"/>
      <c r="DB48" s="932"/>
      <c r="DC48" s="959"/>
      <c r="DD48" s="959"/>
      <c r="DE48" s="959"/>
      <c r="DF48" s="959"/>
      <c r="DG48" s="932"/>
      <c r="DH48" s="932"/>
      <c r="DI48" s="932"/>
      <c r="DJ48" s="932"/>
      <c r="DK48" s="932"/>
      <c r="DL48" s="932"/>
      <c r="DM48" s="932"/>
      <c r="DN48" s="932"/>
      <c r="DO48" s="932"/>
      <c r="DP48" s="932"/>
      <c r="DQ48" s="932"/>
      <c r="DR48" s="932"/>
      <c r="DS48" s="932"/>
      <c r="DT48" s="932"/>
      <c r="DU48" s="932"/>
      <c r="DV48" s="932"/>
      <c r="DW48" s="932"/>
      <c r="DX48" s="932"/>
      <c r="DY48" s="961"/>
      <c r="DZ48" s="962"/>
      <c r="EA48" s="962"/>
      <c r="EB48" s="962"/>
      <c r="EC48" s="962"/>
      <c r="ED48" s="962"/>
      <c r="EE48" s="962"/>
      <c r="EF48" s="962"/>
      <c r="EG48" s="962"/>
      <c r="EH48" s="962"/>
      <c r="EI48" s="962"/>
      <c r="EJ48" s="962"/>
      <c r="EK48" s="962"/>
      <c r="EL48" s="962"/>
      <c r="EM48" s="962"/>
      <c r="EN48" s="962"/>
      <c r="EO48" s="962"/>
      <c r="EP48" s="962"/>
      <c r="EQ48" s="962"/>
      <c r="ER48" s="962"/>
      <c r="ES48" s="962"/>
      <c r="ET48" s="962"/>
      <c r="EU48" s="962"/>
      <c r="EV48" s="962"/>
      <c r="EW48" s="962"/>
      <c r="EX48" s="962"/>
      <c r="EY48" s="962"/>
      <c r="EZ48" s="962"/>
      <c r="FA48" s="962"/>
      <c r="FB48" s="962"/>
      <c r="FC48" s="962"/>
      <c r="FD48" s="962"/>
      <c r="FE48" s="962"/>
      <c r="FF48" s="962"/>
      <c r="FG48" s="962"/>
      <c r="FH48" s="962"/>
      <c r="FI48" s="962"/>
      <c r="FJ48" s="962"/>
      <c r="FK48" s="962"/>
      <c r="FL48" s="962"/>
      <c r="FM48" s="962"/>
      <c r="FN48" s="962"/>
      <c r="FO48" s="962"/>
      <c r="FP48" s="962"/>
      <c r="FQ48" s="962"/>
      <c r="FR48" s="962"/>
      <c r="FS48" s="962"/>
      <c r="FT48" s="962"/>
      <c r="FU48" s="962"/>
      <c r="FV48" s="962"/>
      <c r="FW48" s="962"/>
      <c r="FX48" s="797" t="s">
        <v>272</v>
      </c>
    </row>
    <row r="49" spans="2:180" s="865" customFormat="1" x14ac:dyDescent="0.2">
      <c r="B49" s="674" t="s">
        <v>212</v>
      </c>
      <c r="C49" s="967"/>
      <c r="D49" s="967"/>
      <c r="E49" s="967"/>
      <c r="F49" s="967"/>
      <c r="G49" s="967"/>
      <c r="H49" s="967"/>
      <c r="I49" s="967"/>
      <c r="J49" s="967"/>
      <c r="K49" s="967"/>
      <c r="L49" s="967"/>
      <c r="M49" s="967"/>
      <c r="N49" s="967"/>
      <c r="O49" s="864">
        <v>0.1</v>
      </c>
      <c r="P49" s="864">
        <v>0.1</v>
      </c>
      <c r="Q49" s="864">
        <v>0.1</v>
      </c>
      <c r="R49" s="864">
        <v>0.1</v>
      </c>
      <c r="S49" s="864">
        <v>0.1</v>
      </c>
      <c r="T49" s="864">
        <v>0.1</v>
      </c>
      <c r="U49" s="864">
        <v>0.1</v>
      </c>
      <c r="V49" s="864">
        <v>0.1</v>
      </c>
      <c r="W49" s="864">
        <v>0.1</v>
      </c>
      <c r="X49" s="864">
        <v>0.1</v>
      </c>
      <c r="Y49" s="864">
        <v>0.1</v>
      </c>
      <c r="Z49" s="864">
        <v>0.1</v>
      </c>
      <c r="AA49" s="864">
        <v>0.1</v>
      </c>
      <c r="AB49" s="864">
        <v>0.1</v>
      </c>
      <c r="AC49" s="864">
        <v>0.1</v>
      </c>
      <c r="AD49" s="864">
        <v>0.1</v>
      </c>
      <c r="AE49" s="864">
        <v>0.1</v>
      </c>
      <c r="AF49" s="864">
        <v>0.1</v>
      </c>
      <c r="AG49" s="864">
        <v>0.1</v>
      </c>
      <c r="AH49" s="864">
        <v>0.1</v>
      </c>
      <c r="AI49" s="864">
        <v>0.1</v>
      </c>
      <c r="AJ49" s="864">
        <v>0.1</v>
      </c>
      <c r="AK49" s="864">
        <v>0.1</v>
      </c>
      <c r="AL49" s="864">
        <v>0.1</v>
      </c>
      <c r="AM49" s="864">
        <v>0.1</v>
      </c>
      <c r="AN49" s="864">
        <v>0.1</v>
      </c>
      <c r="AO49" s="864">
        <v>0.1</v>
      </c>
      <c r="AP49" s="864">
        <v>0.1</v>
      </c>
      <c r="AQ49" s="864">
        <v>0.1</v>
      </c>
      <c r="AR49" s="864">
        <v>0.1</v>
      </c>
      <c r="AS49" s="864">
        <v>0.1</v>
      </c>
      <c r="AT49" s="864">
        <v>0.1</v>
      </c>
      <c r="AU49" s="864">
        <v>0.1</v>
      </c>
      <c r="AV49" s="864">
        <v>0.1</v>
      </c>
      <c r="AW49" s="864">
        <v>0.1</v>
      </c>
      <c r="AX49" s="864">
        <v>0.1</v>
      </c>
      <c r="AY49" s="864">
        <v>0.1</v>
      </c>
      <c r="AZ49" s="864">
        <v>0.1</v>
      </c>
      <c r="BA49" s="864">
        <v>0.1</v>
      </c>
      <c r="BB49" s="864">
        <v>0.1</v>
      </c>
      <c r="BC49" s="864">
        <v>0.1</v>
      </c>
      <c r="BD49" s="864">
        <v>0.1</v>
      </c>
      <c r="BE49" s="864">
        <v>0.1</v>
      </c>
      <c r="BF49" s="864">
        <v>0.1</v>
      </c>
      <c r="BG49" s="864">
        <v>0.1</v>
      </c>
      <c r="BH49" s="864">
        <v>0.1</v>
      </c>
      <c r="BI49" s="864">
        <v>0.1</v>
      </c>
      <c r="BJ49" s="864">
        <v>0.1</v>
      </c>
      <c r="BK49" s="864">
        <v>0.1</v>
      </c>
      <c r="BL49" s="864">
        <v>0.1</v>
      </c>
      <c r="BM49" s="864">
        <v>0.1</v>
      </c>
      <c r="BN49" s="864">
        <v>0.1</v>
      </c>
      <c r="BO49" s="864">
        <v>0.1</v>
      </c>
      <c r="BP49" s="864">
        <v>0.1</v>
      </c>
      <c r="BQ49" s="864">
        <v>0.1</v>
      </c>
      <c r="BR49" s="864">
        <v>0.1</v>
      </c>
      <c r="BS49" s="864">
        <v>0.1</v>
      </c>
      <c r="BT49" s="864">
        <v>0.1</v>
      </c>
      <c r="BU49" s="864">
        <v>0.1</v>
      </c>
      <c r="BV49" s="864">
        <v>0.1</v>
      </c>
      <c r="BW49" s="864">
        <v>0.1</v>
      </c>
      <c r="BX49" s="864">
        <v>0.1</v>
      </c>
      <c r="BY49" s="864">
        <v>0.1</v>
      </c>
      <c r="BZ49" s="864">
        <v>0.1</v>
      </c>
      <c r="CA49" s="864">
        <v>0.1</v>
      </c>
      <c r="CB49" s="864">
        <v>0.1</v>
      </c>
      <c r="CC49" s="864">
        <v>0.1</v>
      </c>
      <c r="CD49" s="864">
        <v>0.1</v>
      </c>
      <c r="CE49" s="864">
        <v>0.1</v>
      </c>
      <c r="CF49" s="864">
        <v>0.1</v>
      </c>
      <c r="CG49" s="864">
        <v>0.1</v>
      </c>
      <c r="CH49" s="864">
        <v>0.1</v>
      </c>
      <c r="CI49" s="864">
        <v>0.1</v>
      </c>
      <c r="CJ49" s="864">
        <v>0.1</v>
      </c>
      <c r="CK49" s="864">
        <v>0.1</v>
      </c>
      <c r="CL49" s="864">
        <v>0.1</v>
      </c>
      <c r="CM49" s="864">
        <v>0.1</v>
      </c>
      <c r="CN49" s="864">
        <v>0.1</v>
      </c>
      <c r="CO49" s="864">
        <v>0.1</v>
      </c>
      <c r="CP49" s="864">
        <v>0.1</v>
      </c>
      <c r="CQ49" s="864">
        <v>0.1</v>
      </c>
      <c r="CR49" s="864">
        <v>0.1</v>
      </c>
      <c r="CS49" s="864">
        <v>0.1</v>
      </c>
      <c r="CT49" s="864">
        <v>0.1</v>
      </c>
      <c r="CU49" s="864">
        <v>0.1</v>
      </c>
      <c r="CV49" s="864">
        <v>0.1</v>
      </c>
      <c r="CW49" s="864">
        <v>0.1</v>
      </c>
      <c r="CX49" s="864">
        <v>0.1</v>
      </c>
      <c r="CY49" s="864">
        <v>0.1</v>
      </c>
      <c r="CZ49" s="864">
        <v>0.1</v>
      </c>
      <c r="DA49" s="864">
        <v>0.1</v>
      </c>
      <c r="DB49" s="864">
        <v>0.1</v>
      </c>
      <c r="DC49" s="864">
        <v>0.1</v>
      </c>
      <c r="DD49" s="864">
        <v>0.1</v>
      </c>
      <c r="DE49" s="864">
        <v>0.1</v>
      </c>
      <c r="DF49" s="864">
        <v>0.1</v>
      </c>
      <c r="DG49" s="864">
        <v>0.1</v>
      </c>
      <c r="DH49" s="864">
        <v>0.1</v>
      </c>
      <c r="DI49" s="864">
        <v>0.1</v>
      </c>
      <c r="DJ49" s="864">
        <v>0.1</v>
      </c>
      <c r="DK49" s="864">
        <v>0.1</v>
      </c>
      <c r="DL49" s="864">
        <v>0.1</v>
      </c>
      <c r="DM49" s="864">
        <v>0.1</v>
      </c>
      <c r="DN49" s="864">
        <v>0.1</v>
      </c>
      <c r="DO49" s="864">
        <v>0.1</v>
      </c>
      <c r="DP49" s="864">
        <v>0.1</v>
      </c>
      <c r="DQ49" s="864">
        <v>0.1</v>
      </c>
      <c r="DR49" s="864">
        <v>0.1</v>
      </c>
      <c r="DS49" s="864">
        <v>0.1</v>
      </c>
      <c r="DT49" s="864">
        <v>0.1</v>
      </c>
      <c r="DU49" s="864">
        <v>0.1</v>
      </c>
      <c r="DV49" s="864">
        <v>0.1</v>
      </c>
      <c r="DW49" s="864">
        <v>0.1</v>
      </c>
      <c r="DX49" s="864">
        <v>0.1</v>
      </c>
      <c r="DY49" s="863">
        <v>0.1</v>
      </c>
      <c r="DZ49" s="864">
        <v>0.1</v>
      </c>
      <c r="EA49" s="864">
        <v>0.1</v>
      </c>
      <c r="EB49" s="864">
        <v>0.1</v>
      </c>
      <c r="EC49" s="864">
        <v>0.1</v>
      </c>
      <c r="ED49" s="864">
        <v>0.1</v>
      </c>
      <c r="EE49" s="864">
        <v>0.1</v>
      </c>
      <c r="EF49" s="864">
        <v>0.1</v>
      </c>
      <c r="EG49" s="864">
        <v>0.1</v>
      </c>
      <c r="EH49" s="864">
        <v>0.1</v>
      </c>
      <c r="EI49" s="864">
        <v>0.1</v>
      </c>
      <c r="EJ49" s="864">
        <v>0.1</v>
      </c>
      <c r="EK49" s="864">
        <v>0.1</v>
      </c>
      <c r="EL49" s="864">
        <v>0.1</v>
      </c>
      <c r="EM49" s="864">
        <v>0.1</v>
      </c>
      <c r="EN49" s="864">
        <v>0.1</v>
      </c>
      <c r="EO49" s="864">
        <v>0.1</v>
      </c>
      <c r="EP49" s="864">
        <v>0.1</v>
      </c>
      <c r="EQ49" s="864">
        <v>0.1</v>
      </c>
      <c r="ER49" s="864">
        <v>0.1</v>
      </c>
      <c r="ES49" s="864">
        <v>0.1</v>
      </c>
      <c r="ET49" s="864">
        <v>0.1</v>
      </c>
      <c r="EU49" s="864">
        <v>0.1</v>
      </c>
      <c r="EV49" s="864">
        <v>0.1</v>
      </c>
      <c r="EW49" s="864">
        <v>0.1</v>
      </c>
      <c r="EX49" s="864">
        <v>0.1</v>
      </c>
      <c r="EY49" s="864">
        <v>0.1</v>
      </c>
      <c r="EZ49" s="864">
        <v>0.1</v>
      </c>
      <c r="FA49" s="864">
        <v>0.1</v>
      </c>
      <c r="FB49" s="864">
        <v>0.1</v>
      </c>
      <c r="FC49" s="864">
        <v>0.1</v>
      </c>
      <c r="FD49" s="864">
        <v>0.1</v>
      </c>
      <c r="FE49" s="864">
        <v>0.1</v>
      </c>
      <c r="FF49" s="864">
        <v>0.1</v>
      </c>
      <c r="FG49" s="864">
        <v>0.1</v>
      </c>
      <c r="FH49" s="864">
        <v>0.1</v>
      </c>
      <c r="FI49" s="864">
        <v>0.1</v>
      </c>
      <c r="FJ49" s="864">
        <v>0.1</v>
      </c>
      <c r="FK49" s="864">
        <v>0.1</v>
      </c>
      <c r="FL49" s="864">
        <v>0.1</v>
      </c>
      <c r="FM49" s="864">
        <v>0.1</v>
      </c>
      <c r="FN49" s="864">
        <v>0.1</v>
      </c>
      <c r="FO49" s="864">
        <v>0.1</v>
      </c>
      <c r="FP49" s="864">
        <v>0.1</v>
      </c>
      <c r="FQ49" s="864">
        <v>0.1</v>
      </c>
      <c r="FR49" s="864">
        <v>0.1</v>
      </c>
      <c r="FS49" s="864">
        <v>0.1</v>
      </c>
      <c r="FT49" s="864">
        <v>0.1</v>
      </c>
      <c r="FU49" s="864">
        <v>0.1</v>
      </c>
      <c r="FV49" s="864">
        <v>0.1</v>
      </c>
      <c r="FW49" s="864">
        <v>0.1</v>
      </c>
      <c r="FX49" s="797" t="s">
        <v>272</v>
      </c>
    </row>
    <row r="50" spans="2:180" s="865" customFormat="1" x14ac:dyDescent="0.2">
      <c r="B50" s="674" t="s">
        <v>213</v>
      </c>
      <c r="C50" s="967"/>
      <c r="D50" s="967"/>
      <c r="E50" s="967"/>
      <c r="F50" s="967"/>
      <c r="G50" s="967"/>
      <c r="H50" s="967"/>
      <c r="I50" s="967"/>
      <c r="J50" s="967"/>
      <c r="K50" s="967"/>
      <c r="L50" s="967"/>
      <c r="M50" s="967"/>
      <c r="N50" s="967"/>
      <c r="O50" s="867">
        <v>2.9E-4</v>
      </c>
      <c r="P50" s="867">
        <v>2.9E-4</v>
      </c>
      <c r="Q50" s="867">
        <v>2.9E-4</v>
      </c>
      <c r="R50" s="867">
        <v>2.9E-4</v>
      </c>
      <c r="S50" s="867">
        <v>2.9E-4</v>
      </c>
      <c r="T50" s="867">
        <v>2.9E-4</v>
      </c>
      <c r="U50" s="867">
        <v>2.9E-4</v>
      </c>
      <c r="V50" s="867">
        <v>2.9E-4</v>
      </c>
      <c r="W50" s="867">
        <v>2.9E-4</v>
      </c>
      <c r="X50" s="867">
        <v>2.9E-4</v>
      </c>
      <c r="Y50" s="867">
        <v>2.9E-4</v>
      </c>
      <c r="Z50" s="867">
        <v>2.9E-4</v>
      </c>
      <c r="AA50" s="867">
        <v>2.9E-4</v>
      </c>
      <c r="AB50" s="867">
        <v>2.9E-4</v>
      </c>
      <c r="AC50" s="867">
        <v>2.9E-4</v>
      </c>
      <c r="AD50" s="867">
        <v>2.9E-4</v>
      </c>
      <c r="AE50" s="867">
        <v>2.9E-4</v>
      </c>
      <c r="AF50" s="867">
        <v>2.9E-4</v>
      </c>
      <c r="AG50" s="867">
        <v>2.9E-4</v>
      </c>
      <c r="AH50" s="867">
        <v>2.9E-4</v>
      </c>
      <c r="AI50" s="867">
        <v>2.9E-4</v>
      </c>
      <c r="AJ50" s="867">
        <v>2.9E-4</v>
      </c>
      <c r="AK50" s="867">
        <v>2.9E-4</v>
      </c>
      <c r="AL50" s="867">
        <v>2.9E-4</v>
      </c>
      <c r="AM50" s="867">
        <v>2.9E-4</v>
      </c>
      <c r="AN50" s="867">
        <v>2.9E-4</v>
      </c>
      <c r="AO50" s="867">
        <v>2.9E-4</v>
      </c>
      <c r="AP50" s="867">
        <v>2.9E-4</v>
      </c>
      <c r="AQ50" s="867">
        <v>2.9E-4</v>
      </c>
      <c r="AR50" s="867">
        <v>2.9E-4</v>
      </c>
      <c r="AS50" s="867">
        <v>2.9E-4</v>
      </c>
      <c r="AT50" s="867">
        <v>2.9E-4</v>
      </c>
      <c r="AU50" s="867">
        <v>2.9E-4</v>
      </c>
      <c r="AV50" s="867">
        <v>2.9E-4</v>
      </c>
      <c r="AW50" s="867">
        <v>2.9E-4</v>
      </c>
      <c r="AX50" s="867">
        <v>2.9E-4</v>
      </c>
      <c r="AY50" s="867">
        <v>2.9E-4</v>
      </c>
      <c r="AZ50" s="867">
        <v>2.9E-4</v>
      </c>
      <c r="BA50" s="867">
        <v>2.9E-4</v>
      </c>
      <c r="BB50" s="867">
        <v>2.9E-4</v>
      </c>
      <c r="BC50" s="867">
        <v>2.9E-4</v>
      </c>
      <c r="BD50" s="867">
        <v>2.9E-4</v>
      </c>
      <c r="BE50" s="867">
        <v>2.9E-4</v>
      </c>
      <c r="BF50" s="867">
        <v>2.9E-4</v>
      </c>
      <c r="BG50" s="867">
        <v>2.9E-4</v>
      </c>
      <c r="BH50" s="867">
        <v>2.9E-4</v>
      </c>
      <c r="BI50" s="867">
        <v>2.9E-4</v>
      </c>
      <c r="BJ50" s="867">
        <v>2.9E-4</v>
      </c>
      <c r="BK50" s="867">
        <v>2.9E-4</v>
      </c>
      <c r="BL50" s="867">
        <v>2.9E-4</v>
      </c>
      <c r="BM50" s="867">
        <v>2.9E-4</v>
      </c>
      <c r="BN50" s="867">
        <v>2.9E-4</v>
      </c>
      <c r="BO50" s="867">
        <v>2.9E-4</v>
      </c>
      <c r="BP50" s="867">
        <v>2.9E-4</v>
      </c>
      <c r="BQ50" s="867">
        <v>2.9E-4</v>
      </c>
      <c r="BR50" s="867">
        <v>2.9E-4</v>
      </c>
      <c r="BS50" s="867">
        <v>2.9E-4</v>
      </c>
      <c r="BT50" s="867">
        <v>2.9E-4</v>
      </c>
      <c r="BU50" s="867">
        <v>2.9E-4</v>
      </c>
      <c r="BV50" s="867">
        <v>2.9E-4</v>
      </c>
      <c r="BW50" s="867">
        <v>2.9E-4</v>
      </c>
      <c r="BX50" s="867">
        <v>2.9E-4</v>
      </c>
      <c r="BY50" s="867">
        <v>2.9E-4</v>
      </c>
      <c r="BZ50" s="867">
        <v>2.9E-4</v>
      </c>
      <c r="CA50" s="867">
        <v>2.9E-4</v>
      </c>
      <c r="CB50" s="867">
        <v>2.9E-4</v>
      </c>
      <c r="CC50" s="867">
        <v>2.9E-4</v>
      </c>
      <c r="CD50" s="867">
        <v>2.9E-4</v>
      </c>
      <c r="CE50" s="867">
        <v>2.9E-4</v>
      </c>
      <c r="CF50" s="867">
        <v>2.9E-4</v>
      </c>
      <c r="CG50" s="867">
        <v>2.9E-4</v>
      </c>
      <c r="CH50" s="867">
        <v>2.9E-4</v>
      </c>
      <c r="CI50" s="867">
        <v>2.9E-4</v>
      </c>
      <c r="CJ50" s="867">
        <v>2.9E-4</v>
      </c>
      <c r="CK50" s="867">
        <v>2.9E-4</v>
      </c>
      <c r="CL50" s="867">
        <v>2.9E-4</v>
      </c>
      <c r="CM50" s="867">
        <v>2.9E-4</v>
      </c>
      <c r="CN50" s="867">
        <v>2.9E-4</v>
      </c>
      <c r="CO50" s="867">
        <v>2.9E-4</v>
      </c>
      <c r="CP50" s="867">
        <v>2.9E-4</v>
      </c>
      <c r="CQ50" s="867">
        <v>2.9E-4</v>
      </c>
      <c r="CR50" s="867">
        <v>2.9E-4</v>
      </c>
      <c r="CS50" s="867">
        <v>2.9E-4</v>
      </c>
      <c r="CT50" s="867">
        <v>2.9E-4</v>
      </c>
      <c r="CU50" s="867">
        <v>2.9E-4</v>
      </c>
      <c r="CV50" s="867">
        <v>2.9E-4</v>
      </c>
      <c r="CW50" s="867">
        <v>2.9E-4</v>
      </c>
      <c r="CX50" s="867">
        <v>2.9E-4</v>
      </c>
      <c r="CY50" s="867">
        <v>2.9E-4</v>
      </c>
      <c r="CZ50" s="867">
        <v>2.9E-4</v>
      </c>
      <c r="DA50" s="867">
        <v>2.9E-4</v>
      </c>
      <c r="DB50" s="867">
        <v>2.9E-4</v>
      </c>
      <c r="DC50" s="867">
        <v>2.9E-4</v>
      </c>
      <c r="DD50" s="867">
        <v>2.9E-4</v>
      </c>
      <c r="DE50" s="867">
        <v>2.9E-4</v>
      </c>
      <c r="DF50" s="867">
        <v>2.9E-4</v>
      </c>
      <c r="DG50" s="867">
        <v>2.9E-4</v>
      </c>
      <c r="DH50" s="867">
        <v>2.9E-4</v>
      </c>
      <c r="DI50" s="867">
        <v>2.9E-4</v>
      </c>
      <c r="DJ50" s="867">
        <v>2.9E-4</v>
      </c>
      <c r="DK50" s="867">
        <v>2.9E-4</v>
      </c>
      <c r="DL50" s="867">
        <v>2.9E-4</v>
      </c>
      <c r="DM50" s="867">
        <v>2.9E-4</v>
      </c>
      <c r="DN50" s="867">
        <v>2.9E-4</v>
      </c>
      <c r="DO50" s="867">
        <v>2.9E-4</v>
      </c>
      <c r="DP50" s="867">
        <v>2.9E-4</v>
      </c>
      <c r="DQ50" s="867">
        <v>2.9E-4</v>
      </c>
      <c r="DR50" s="867">
        <v>2.9E-4</v>
      </c>
      <c r="DS50" s="867">
        <v>2.9E-4</v>
      </c>
      <c r="DT50" s="867">
        <v>2.9E-4</v>
      </c>
      <c r="DU50" s="867">
        <v>2.9E-4</v>
      </c>
      <c r="DV50" s="867">
        <v>2.9E-4</v>
      </c>
      <c r="DW50" s="867">
        <v>2.9E-4</v>
      </c>
      <c r="DX50" s="867">
        <v>2.9E-4</v>
      </c>
      <c r="DY50" s="866">
        <v>2.9E-4</v>
      </c>
      <c r="DZ50" s="867">
        <v>2.9E-4</v>
      </c>
      <c r="EA50" s="867">
        <v>2.9E-4</v>
      </c>
      <c r="EB50" s="867">
        <v>2.9E-4</v>
      </c>
      <c r="EC50" s="867">
        <v>2.9E-4</v>
      </c>
      <c r="ED50" s="867">
        <v>2.9E-4</v>
      </c>
      <c r="EE50" s="867">
        <v>2.9E-4</v>
      </c>
      <c r="EF50" s="867">
        <v>2.9E-4</v>
      </c>
      <c r="EG50" s="867">
        <v>2.9E-4</v>
      </c>
      <c r="EH50" s="867">
        <v>2.9E-4</v>
      </c>
      <c r="EI50" s="867">
        <v>2.9E-4</v>
      </c>
      <c r="EJ50" s="867">
        <v>2.9E-4</v>
      </c>
      <c r="EK50" s="867">
        <v>2.9E-4</v>
      </c>
      <c r="EL50" s="867">
        <v>2.9E-4</v>
      </c>
      <c r="EM50" s="867">
        <v>2.9E-4</v>
      </c>
      <c r="EN50" s="867">
        <v>2.9E-4</v>
      </c>
      <c r="EO50" s="867">
        <v>2.9E-4</v>
      </c>
      <c r="EP50" s="867">
        <v>2.9E-4</v>
      </c>
      <c r="EQ50" s="867">
        <v>2.9E-4</v>
      </c>
      <c r="ER50" s="867">
        <v>2.9E-4</v>
      </c>
      <c r="ES50" s="867">
        <v>2.9E-4</v>
      </c>
      <c r="ET50" s="867">
        <v>2.9E-4</v>
      </c>
      <c r="EU50" s="867">
        <v>2.9E-4</v>
      </c>
      <c r="EV50" s="867">
        <v>2.9E-4</v>
      </c>
      <c r="EW50" s="867">
        <v>2.9E-4</v>
      </c>
      <c r="EX50" s="867">
        <v>2.9E-4</v>
      </c>
      <c r="EY50" s="867">
        <v>2.9E-4</v>
      </c>
      <c r="EZ50" s="867">
        <v>2.9E-4</v>
      </c>
      <c r="FA50" s="867">
        <v>2.9E-4</v>
      </c>
      <c r="FB50" s="867">
        <v>2.9E-4</v>
      </c>
      <c r="FC50" s="867">
        <v>2.9E-4</v>
      </c>
      <c r="FD50" s="867">
        <v>2.9E-4</v>
      </c>
      <c r="FE50" s="867">
        <v>2.9E-4</v>
      </c>
      <c r="FF50" s="867">
        <v>2.9E-4</v>
      </c>
      <c r="FG50" s="867">
        <v>2.9E-4</v>
      </c>
      <c r="FH50" s="867">
        <v>2.9E-4</v>
      </c>
      <c r="FI50" s="867">
        <v>2.9E-4</v>
      </c>
      <c r="FJ50" s="867">
        <v>2.9E-4</v>
      </c>
      <c r="FK50" s="867">
        <v>2.9E-4</v>
      </c>
      <c r="FL50" s="867">
        <v>2.9E-4</v>
      </c>
      <c r="FM50" s="867">
        <v>2.9E-4</v>
      </c>
      <c r="FN50" s="867">
        <v>2.9E-4</v>
      </c>
      <c r="FO50" s="867">
        <v>2.9E-4</v>
      </c>
      <c r="FP50" s="867">
        <v>2.9E-4</v>
      </c>
      <c r="FQ50" s="867">
        <v>2.9E-4</v>
      </c>
      <c r="FR50" s="867">
        <v>2.9E-4</v>
      </c>
      <c r="FS50" s="867">
        <v>2.9E-4</v>
      </c>
      <c r="FT50" s="867">
        <v>2.9E-4</v>
      </c>
      <c r="FU50" s="867">
        <v>2.9E-4</v>
      </c>
      <c r="FV50" s="867">
        <v>2.9E-4</v>
      </c>
      <c r="FW50" s="867">
        <v>2.9E-4</v>
      </c>
      <c r="FX50" s="797" t="s">
        <v>272</v>
      </c>
    </row>
    <row r="51" spans="2:180" ht="9" customHeight="1" x14ac:dyDescent="0.2">
      <c r="B51" s="956"/>
      <c r="C51" s="675"/>
      <c r="D51" s="675"/>
      <c r="E51" s="675"/>
      <c r="F51" s="675"/>
      <c r="G51" s="675"/>
      <c r="H51" s="675"/>
      <c r="I51" s="675"/>
      <c r="J51" s="675"/>
      <c r="K51" s="675"/>
      <c r="L51" s="675"/>
      <c r="M51" s="675"/>
      <c r="N51" s="675"/>
      <c r="O51" s="675"/>
      <c r="P51" s="675"/>
      <c r="Q51" s="675"/>
      <c r="R51" s="675"/>
      <c r="S51" s="675"/>
      <c r="T51" s="675"/>
      <c r="U51" s="675"/>
      <c r="V51" s="675"/>
      <c r="W51" s="675"/>
      <c r="X51" s="675"/>
      <c r="Y51" s="675"/>
      <c r="Z51" s="675"/>
      <c r="AA51" s="675"/>
      <c r="AB51" s="675"/>
      <c r="AC51" s="675"/>
      <c r="AD51" s="675"/>
      <c r="AE51" s="675"/>
      <c r="AF51" s="675"/>
      <c r="AG51" s="675"/>
      <c r="AH51" s="675"/>
      <c r="AI51" s="675"/>
      <c r="AJ51" s="675"/>
      <c r="AK51" s="675"/>
      <c r="AL51" s="675"/>
      <c r="AM51" s="675"/>
      <c r="AN51" s="675"/>
      <c r="AO51" s="675"/>
      <c r="AP51" s="675"/>
      <c r="AQ51" s="675"/>
      <c r="AR51" s="675"/>
      <c r="AS51" s="675"/>
      <c r="AT51" s="675"/>
      <c r="AU51" s="675"/>
      <c r="AV51" s="675"/>
      <c r="AW51" s="675"/>
      <c r="AX51" s="675"/>
      <c r="AY51" s="675"/>
      <c r="AZ51" s="675"/>
      <c r="BA51" s="675"/>
      <c r="BB51" s="675"/>
      <c r="BC51" s="675"/>
      <c r="BD51" s="675"/>
      <c r="BE51" s="675"/>
      <c r="BF51" s="675"/>
      <c r="BG51" s="675"/>
      <c r="BH51" s="675"/>
      <c r="BI51" s="675"/>
      <c r="BJ51" s="675"/>
      <c r="BK51" s="675"/>
      <c r="BL51" s="675"/>
      <c r="BM51" s="675"/>
      <c r="BN51" s="675"/>
      <c r="BO51" s="675"/>
      <c r="BP51" s="675"/>
      <c r="BQ51" s="675"/>
      <c r="BR51" s="675"/>
      <c r="BS51" s="957"/>
      <c r="BT51" s="957"/>
      <c r="BU51" s="957"/>
      <c r="BV51" s="957"/>
      <c r="BW51" s="675"/>
      <c r="BX51" s="675"/>
      <c r="BY51" s="675"/>
      <c r="BZ51" s="675"/>
      <c r="CA51" s="675"/>
      <c r="CB51" s="675"/>
      <c r="CC51" s="675"/>
      <c r="CD51" s="675"/>
      <c r="CE51" s="675"/>
      <c r="CF51" s="675"/>
      <c r="CG51" s="675"/>
      <c r="CH51" s="675"/>
      <c r="CI51" s="675"/>
      <c r="CJ51" s="675"/>
      <c r="CK51" s="675"/>
      <c r="CL51" s="675"/>
      <c r="CM51" s="675"/>
      <c r="CN51" s="675"/>
      <c r="CO51" s="507"/>
      <c r="CP51" s="507"/>
      <c r="CQ51" s="507"/>
      <c r="CR51" s="507"/>
      <c r="CS51" s="507"/>
      <c r="CT51" s="507"/>
      <c r="CU51" s="507"/>
      <c r="CV51" s="507"/>
      <c r="CW51" s="507"/>
      <c r="CX51" s="507"/>
      <c r="CY51" s="507"/>
      <c r="CZ51" s="507"/>
      <c r="DA51" s="507"/>
      <c r="DB51" s="507"/>
      <c r="DC51" s="675"/>
      <c r="DD51" s="675"/>
      <c r="DE51" s="675"/>
      <c r="DF51" s="675"/>
      <c r="DG51" s="507"/>
      <c r="DH51" s="507"/>
      <c r="DI51" s="507"/>
      <c r="DJ51" s="507"/>
      <c r="DK51" s="507"/>
      <c r="DL51" s="507"/>
      <c r="DM51" s="507"/>
      <c r="DN51" s="507"/>
      <c r="DO51" s="507"/>
      <c r="DP51" s="507"/>
      <c r="DQ51" s="507"/>
      <c r="DR51" s="507"/>
      <c r="DS51" s="507"/>
      <c r="DT51" s="507"/>
      <c r="DU51" s="507"/>
      <c r="DV51" s="507"/>
      <c r="DW51" s="507"/>
      <c r="DX51" s="507"/>
      <c r="DY51" s="851"/>
      <c r="DZ51" s="507"/>
      <c r="EA51" s="507"/>
      <c r="EB51" s="507"/>
      <c r="EC51" s="507"/>
      <c r="ED51" s="507"/>
      <c r="EE51" s="507"/>
      <c r="EF51" s="507"/>
      <c r="EG51" s="507"/>
      <c r="EH51" s="507"/>
      <c r="EI51" s="507"/>
      <c r="EJ51" s="507"/>
      <c r="EK51" s="507"/>
      <c r="EL51" s="507"/>
      <c r="EM51" s="507"/>
      <c r="EN51" s="507"/>
      <c r="EO51" s="507"/>
      <c r="EP51" s="507"/>
      <c r="EQ51" s="507"/>
      <c r="ER51" s="507"/>
      <c r="ES51" s="507"/>
      <c r="ET51" s="507"/>
      <c r="EU51" s="507"/>
      <c r="EV51" s="507"/>
      <c r="EW51" s="507"/>
      <c r="EX51" s="507"/>
      <c r="EY51" s="507"/>
      <c r="EZ51" s="507"/>
      <c r="FA51" s="507"/>
      <c r="FB51" s="507"/>
      <c r="FC51" s="507"/>
      <c r="FD51" s="507"/>
      <c r="FE51" s="507"/>
      <c r="FF51" s="507"/>
      <c r="FG51" s="507"/>
      <c r="FH51" s="507"/>
      <c r="FI51" s="507"/>
      <c r="FJ51" s="507"/>
      <c r="FK51" s="507"/>
      <c r="FL51" s="507"/>
      <c r="FM51" s="507"/>
      <c r="FN51" s="507"/>
      <c r="FO51" s="507"/>
      <c r="FP51" s="507"/>
      <c r="FQ51" s="507"/>
      <c r="FR51" s="507"/>
      <c r="FS51" s="507"/>
      <c r="FT51" s="507"/>
      <c r="FU51" s="507"/>
      <c r="FV51" s="507"/>
      <c r="FW51" s="507"/>
      <c r="FX51" s="797" t="s">
        <v>272</v>
      </c>
    </row>
    <row r="52" spans="2:180" ht="9" customHeight="1" x14ac:dyDescent="0.2">
      <c r="B52" s="958"/>
      <c r="C52" s="959"/>
      <c r="D52" s="959"/>
      <c r="E52" s="959"/>
      <c r="F52" s="959"/>
      <c r="G52" s="959"/>
      <c r="H52" s="959"/>
      <c r="I52" s="959"/>
      <c r="J52" s="959"/>
      <c r="K52" s="959"/>
      <c r="L52" s="959"/>
      <c r="M52" s="959"/>
      <c r="N52" s="959"/>
      <c r="O52" s="959"/>
      <c r="P52" s="959"/>
      <c r="Q52" s="959"/>
      <c r="R52" s="959"/>
      <c r="S52" s="959"/>
      <c r="T52" s="959"/>
      <c r="U52" s="959"/>
      <c r="V52" s="959"/>
      <c r="W52" s="959"/>
      <c r="X52" s="959"/>
      <c r="Y52" s="959"/>
      <c r="Z52" s="959"/>
      <c r="AA52" s="959"/>
      <c r="AB52" s="959"/>
      <c r="AC52" s="959"/>
      <c r="AD52" s="959"/>
      <c r="AE52" s="959"/>
      <c r="AF52" s="959"/>
      <c r="AG52" s="959"/>
      <c r="AH52" s="959"/>
      <c r="AI52" s="959"/>
      <c r="AJ52" s="959"/>
      <c r="AK52" s="959"/>
      <c r="AL52" s="959"/>
      <c r="AM52" s="959"/>
      <c r="AN52" s="959"/>
      <c r="AO52" s="959"/>
      <c r="AP52" s="959"/>
      <c r="AQ52" s="959"/>
      <c r="AR52" s="959"/>
      <c r="AS52" s="959"/>
      <c r="AT52" s="959"/>
      <c r="AU52" s="959"/>
      <c r="AV52" s="959"/>
      <c r="AW52" s="959"/>
      <c r="AX52" s="959"/>
      <c r="AY52" s="959"/>
      <c r="AZ52" s="959"/>
      <c r="BA52" s="959"/>
      <c r="BB52" s="959"/>
      <c r="BC52" s="959"/>
      <c r="BD52" s="959"/>
      <c r="BE52" s="959"/>
      <c r="BF52" s="959"/>
      <c r="BG52" s="959"/>
      <c r="BH52" s="959"/>
      <c r="BI52" s="959"/>
      <c r="BJ52" s="959"/>
      <c r="BK52" s="959"/>
      <c r="BL52" s="959"/>
      <c r="BM52" s="959"/>
      <c r="BN52" s="959"/>
      <c r="BO52" s="959"/>
      <c r="BP52" s="959"/>
      <c r="BQ52" s="959"/>
      <c r="BR52" s="959"/>
      <c r="BS52" s="960"/>
      <c r="BT52" s="960"/>
      <c r="BU52" s="960"/>
      <c r="BV52" s="960"/>
      <c r="BW52" s="959"/>
      <c r="BX52" s="959"/>
      <c r="BY52" s="959"/>
      <c r="BZ52" s="959"/>
      <c r="CA52" s="959"/>
      <c r="CB52" s="959"/>
      <c r="CC52" s="959"/>
      <c r="CD52" s="959"/>
      <c r="CE52" s="959"/>
      <c r="CF52" s="959"/>
      <c r="CG52" s="959"/>
      <c r="CH52" s="959"/>
      <c r="CI52" s="959"/>
      <c r="CJ52" s="959"/>
      <c r="CK52" s="959"/>
      <c r="CL52" s="959"/>
      <c r="CM52" s="959"/>
      <c r="CN52" s="959"/>
      <c r="CO52" s="932"/>
      <c r="CP52" s="932"/>
      <c r="CQ52" s="932"/>
      <c r="CR52" s="932"/>
      <c r="CS52" s="932"/>
      <c r="CT52" s="932"/>
      <c r="CU52" s="932"/>
      <c r="CV52" s="932"/>
      <c r="CW52" s="932"/>
      <c r="CX52" s="932"/>
      <c r="CY52" s="932"/>
      <c r="CZ52" s="932"/>
      <c r="DA52" s="932"/>
      <c r="DB52" s="932"/>
      <c r="DC52" s="959"/>
      <c r="DD52" s="959"/>
      <c r="DE52" s="959"/>
      <c r="DF52" s="959"/>
      <c r="DG52" s="932"/>
      <c r="DH52" s="932"/>
      <c r="DI52" s="932"/>
      <c r="DJ52" s="932"/>
      <c r="DK52" s="932"/>
      <c r="DL52" s="932"/>
      <c r="DM52" s="932"/>
      <c r="DN52" s="932"/>
      <c r="DO52" s="932"/>
      <c r="DP52" s="932"/>
      <c r="DQ52" s="932"/>
      <c r="DR52" s="932"/>
      <c r="DS52" s="932"/>
      <c r="DT52" s="932"/>
      <c r="DU52" s="932"/>
      <c r="DV52" s="932"/>
      <c r="DW52" s="932"/>
      <c r="DX52" s="932"/>
      <c r="DY52" s="961"/>
      <c r="DZ52" s="932"/>
      <c r="EA52" s="932"/>
      <c r="EB52" s="932"/>
      <c r="EC52" s="932"/>
      <c r="ED52" s="932"/>
      <c r="EE52" s="932"/>
      <c r="EF52" s="932"/>
      <c r="EG52" s="932"/>
      <c r="EH52" s="932"/>
      <c r="EI52" s="932"/>
      <c r="EJ52" s="932"/>
      <c r="EK52" s="932"/>
      <c r="EL52" s="932"/>
      <c r="EM52" s="932"/>
      <c r="EN52" s="932"/>
      <c r="EO52" s="932"/>
      <c r="EP52" s="932"/>
      <c r="EQ52" s="932"/>
      <c r="ER52" s="932"/>
      <c r="ES52" s="932"/>
      <c r="ET52" s="932"/>
      <c r="EU52" s="932"/>
      <c r="EV52" s="932"/>
      <c r="EW52" s="932"/>
      <c r="EX52" s="932"/>
      <c r="EY52" s="932"/>
      <c r="EZ52" s="932"/>
      <c r="FA52" s="932"/>
      <c r="FB52" s="932"/>
      <c r="FC52" s="932"/>
      <c r="FD52" s="932"/>
      <c r="FE52" s="932"/>
      <c r="FF52" s="932"/>
      <c r="FG52" s="932"/>
      <c r="FH52" s="932"/>
      <c r="FI52" s="932"/>
      <c r="FJ52" s="932"/>
      <c r="FK52" s="932"/>
      <c r="FL52" s="932"/>
      <c r="FM52" s="932"/>
      <c r="FN52" s="932"/>
      <c r="FO52" s="932"/>
      <c r="FP52" s="932"/>
      <c r="FQ52" s="932"/>
      <c r="FR52" s="932"/>
      <c r="FS52" s="932"/>
      <c r="FT52" s="932"/>
      <c r="FU52" s="932"/>
      <c r="FV52" s="932"/>
      <c r="FW52" s="932"/>
      <c r="FX52" s="797" t="s">
        <v>272</v>
      </c>
    </row>
    <row r="53" spans="2:180" s="489" customFormat="1" x14ac:dyDescent="0.2">
      <c r="B53" s="674" t="s">
        <v>441</v>
      </c>
      <c r="C53" s="859"/>
      <c r="D53" s="859"/>
      <c r="E53" s="859"/>
      <c r="F53" s="859"/>
      <c r="G53" s="859"/>
      <c r="H53" s="859"/>
      <c r="I53" s="859"/>
      <c r="J53" s="859"/>
      <c r="K53" s="859"/>
      <c r="L53" s="859"/>
      <c r="M53" s="859"/>
      <c r="N53" s="859"/>
      <c r="O53" s="859"/>
      <c r="P53" s="859"/>
      <c r="Q53" s="859"/>
      <c r="R53" s="859"/>
      <c r="S53" s="859"/>
      <c r="T53" s="859"/>
      <c r="U53" s="859"/>
      <c r="V53" s="859"/>
      <c r="W53" s="859"/>
      <c r="X53" s="859"/>
      <c r="Y53" s="859"/>
      <c r="Z53" s="859"/>
      <c r="AA53" s="859"/>
      <c r="AB53" s="859"/>
      <c r="AC53" s="859"/>
      <c r="AD53" s="859"/>
      <c r="AE53" s="859"/>
      <c r="AF53" s="859"/>
      <c r="AG53" s="859"/>
      <c r="AH53" s="859"/>
      <c r="AI53" s="859"/>
      <c r="AJ53" s="859"/>
      <c r="AK53" s="859"/>
      <c r="AL53" s="859"/>
      <c r="AM53" s="859"/>
      <c r="AN53" s="859"/>
      <c r="AO53" s="859"/>
      <c r="AP53" s="859"/>
      <c r="AQ53" s="859"/>
      <c r="AR53" s="859"/>
      <c r="AS53" s="859"/>
      <c r="AT53" s="859"/>
      <c r="AU53" s="859" t="s">
        <v>1</v>
      </c>
      <c r="AV53" s="859">
        <v>15.31</v>
      </c>
      <c r="AW53" s="859">
        <v>15.31</v>
      </c>
      <c r="AX53" s="859">
        <v>15.31</v>
      </c>
      <c r="AY53" s="859">
        <v>15.31</v>
      </c>
      <c r="AZ53" s="859">
        <v>15.31</v>
      </c>
      <c r="BA53" s="859">
        <v>15.31</v>
      </c>
      <c r="BB53" s="859">
        <v>15.31</v>
      </c>
      <c r="BC53" s="859">
        <v>15.31</v>
      </c>
      <c r="BD53" s="859">
        <v>15.31</v>
      </c>
      <c r="BE53" s="859">
        <v>15.31</v>
      </c>
      <c r="BF53" s="859">
        <v>15.31</v>
      </c>
      <c r="BG53" s="859">
        <v>15.31</v>
      </c>
      <c r="BH53" s="859">
        <v>15.31</v>
      </c>
      <c r="BI53" s="859">
        <v>15.31</v>
      </c>
      <c r="BJ53" s="859">
        <v>15.31</v>
      </c>
      <c r="BK53" s="859">
        <v>15.31</v>
      </c>
      <c r="BL53" s="859">
        <v>15.31</v>
      </c>
      <c r="BM53" s="859">
        <v>15.31</v>
      </c>
      <c r="BN53" s="859">
        <v>15.31</v>
      </c>
      <c r="BO53" s="859">
        <v>15.31</v>
      </c>
      <c r="BP53" s="859">
        <v>15.31</v>
      </c>
      <c r="BQ53" s="859">
        <v>15.31</v>
      </c>
      <c r="BR53" s="859">
        <v>15.31</v>
      </c>
      <c r="BS53" s="859">
        <v>15.31</v>
      </c>
      <c r="BT53" s="859">
        <v>15.31</v>
      </c>
      <c r="BU53" s="859">
        <v>15.31</v>
      </c>
      <c r="BV53" s="859">
        <v>15.31</v>
      </c>
      <c r="BW53" s="859">
        <v>15.31</v>
      </c>
      <c r="BX53" s="859">
        <v>15.31</v>
      </c>
      <c r="BY53" s="859">
        <v>15.31</v>
      </c>
      <c r="BZ53" s="859">
        <v>15.31</v>
      </c>
      <c r="CA53" s="859">
        <v>15.31</v>
      </c>
      <c r="CB53" s="859">
        <v>15.31</v>
      </c>
      <c r="CC53" s="859">
        <v>15.31</v>
      </c>
      <c r="CD53" s="859">
        <v>15.31</v>
      </c>
      <c r="CE53" s="859">
        <v>15.31</v>
      </c>
      <c r="CF53" s="859">
        <v>15.31</v>
      </c>
      <c r="CG53" s="859">
        <v>15.31</v>
      </c>
      <c r="CH53" s="859">
        <v>15.31</v>
      </c>
      <c r="CI53" s="859">
        <v>15.31</v>
      </c>
      <c r="CJ53" s="859">
        <v>15.31</v>
      </c>
      <c r="CK53" s="859">
        <v>15.31</v>
      </c>
      <c r="CL53" s="859">
        <v>15.31</v>
      </c>
      <c r="CM53" s="859">
        <v>15.31</v>
      </c>
      <c r="CN53" s="859">
        <v>15.31</v>
      </c>
      <c r="CO53" s="859">
        <v>15.31</v>
      </c>
      <c r="CP53" s="859">
        <v>15.31</v>
      </c>
      <c r="CQ53" s="859">
        <v>15.31</v>
      </c>
      <c r="CR53" s="859">
        <v>15.31</v>
      </c>
      <c r="CS53" s="859">
        <v>15.31</v>
      </c>
      <c r="CT53" s="859">
        <v>15.31</v>
      </c>
      <c r="CU53" s="859">
        <v>15.31</v>
      </c>
      <c r="CV53" s="859">
        <v>15.31</v>
      </c>
      <c r="CW53" s="859">
        <v>15.31</v>
      </c>
      <c r="CX53" s="859">
        <v>15.31</v>
      </c>
      <c r="CY53" s="859">
        <v>15.31</v>
      </c>
      <c r="CZ53" s="859">
        <v>15.31</v>
      </c>
      <c r="DA53" s="859">
        <v>15.31</v>
      </c>
      <c r="DB53" s="859">
        <v>15.31</v>
      </c>
      <c r="DC53" s="859">
        <v>15.31</v>
      </c>
      <c r="DD53" s="859">
        <v>15.31</v>
      </c>
      <c r="DE53" s="859">
        <v>15.31</v>
      </c>
      <c r="DF53" s="859">
        <v>15.31</v>
      </c>
      <c r="DG53" s="859">
        <v>15.31</v>
      </c>
      <c r="DH53" s="859">
        <v>15.31</v>
      </c>
      <c r="DI53" s="859">
        <v>15.31</v>
      </c>
      <c r="DJ53" s="859">
        <v>15.31</v>
      </c>
      <c r="DK53" s="859">
        <v>15.31</v>
      </c>
      <c r="DL53" s="859">
        <v>15.31</v>
      </c>
      <c r="DM53" s="859">
        <v>15.31</v>
      </c>
      <c r="DN53" s="859">
        <v>15.31</v>
      </c>
      <c r="DO53" s="859">
        <v>17.170000000000002</v>
      </c>
      <c r="DP53" s="859">
        <v>17.170000000000002</v>
      </c>
      <c r="DQ53" s="859">
        <v>17.170000000000002</v>
      </c>
      <c r="DR53" s="859">
        <v>17.170000000000002</v>
      </c>
      <c r="DS53" s="859">
        <v>17.170000000000002</v>
      </c>
      <c r="DT53" s="859">
        <v>17.170000000000002</v>
      </c>
      <c r="DU53" s="859">
        <v>17.170000000000002</v>
      </c>
      <c r="DV53" s="859">
        <v>17.170000000000002</v>
      </c>
      <c r="DW53" s="859">
        <v>17.170000000000002</v>
      </c>
      <c r="DX53" s="859">
        <v>17.170000000000002</v>
      </c>
      <c r="DY53" s="857">
        <v>17.170000000000002</v>
      </c>
      <c r="DZ53" s="859">
        <v>17.170000000000002</v>
      </c>
      <c r="EA53" s="859">
        <v>17.170000000000002</v>
      </c>
      <c r="EB53" s="859">
        <v>17.170000000000002</v>
      </c>
      <c r="EC53" s="859">
        <v>17.170000000000002</v>
      </c>
      <c r="ED53" s="859">
        <v>17.170000000000002</v>
      </c>
      <c r="EE53" s="859">
        <v>17.170000000000002</v>
      </c>
      <c r="EF53" s="859">
        <v>17.170000000000002</v>
      </c>
      <c r="EG53" s="859">
        <v>17.170000000000002</v>
      </c>
      <c r="EH53" s="859">
        <v>17.170000000000002</v>
      </c>
      <c r="EI53" s="859">
        <v>17.170000000000002</v>
      </c>
      <c r="EJ53" s="859">
        <v>17.170000000000002</v>
      </c>
      <c r="EK53" s="859">
        <v>17.170000000000002</v>
      </c>
      <c r="EL53" s="859">
        <v>17.170000000000002</v>
      </c>
      <c r="EM53" s="859">
        <v>17.170000000000002</v>
      </c>
      <c r="EN53" s="859">
        <v>17.170000000000002</v>
      </c>
      <c r="EO53" s="859">
        <v>17.170000000000002</v>
      </c>
      <c r="EP53" s="859">
        <v>17.170000000000002</v>
      </c>
      <c r="EQ53" s="859">
        <v>17.170000000000002</v>
      </c>
      <c r="ER53" s="859">
        <v>17.170000000000002</v>
      </c>
      <c r="ES53" s="859">
        <v>17.170000000000002</v>
      </c>
      <c r="ET53" s="859">
        <v>17.170000000000002</v>
      </c>
      <c r="EU53" s="859">
        <v>17.170000000000002</v>
      </c>
      <c r="EV53" s="859">
        <v>17.170000000000002</v>
      </c>
      <c r="EW53" s="859">
        <v>17.170000000000002</v>
      </c>
      <c r="EX53" s="859">
        <v>17.170000000000002</v>
      </c>
      <c r="EY53" s="859">
        <v>17.170000000000002</v>
      </c>
      <c r="EZ53" s="859">
        <v>17.170000000000002</v>
      </c>
      <c r="FA53" s="859">
        <v>17.170000000000002</v>
      </c>
      <c r="FB53" s="859">
        <v>17.170000000000002</v>
      </c>
      <c r="FC53" s="859">
        <v>17.170000000000002</v>
      </c>
      <c r="FD53" s="859">
        <v>17.170000000000002</v>
      </c>
      <c r="FE53" s="859">
        <v>17.170000000000002</v>
      </c>
      <c r="FF53" s="859">
        <v>17.170000000000002</v>
      </c>
      <c r="FG53" s="859">
        <v>17.170000000000002</v>
      </c>
      <c r="FH53" s="859">
        <v>17.170000000000002</v>
      </c>
      <c r="FI53" s="859">
        <v>17.170000000000002</v>
      </c>
      <c r="FJ53" s="859">
        <v>17.170000000000002</v>
      </c>
      <c r="FK53" s="859">
        <v>17.170000000000002</v>
      </c>
      <c r="FL53" s="859">
        <v>17.170000000000002</v>
      </c>
      <c r="FM53" s="859">
        <v>17.170000000000002</v>
      </c>
      <c r="FN53" s="859">
        <v>17.170000000000002</v>
      </c>
      <c r="FO53" s="859">
        <v>17.170000000000002</v>
      </c>
      <c r="FP53" s="859">
        <v>17.170000000000002</v>
      </c>
      <c r="FQ53" s="859">
        <v>17.170000000000002</v>
      </c>
      <c r="FR53" s="859">
        <v>17.170000000000002</v>
      </c>
      <c r="FS53" s="859">
        <v>17.170000000000002</v>
      </c>
      <c r="FT53" s="859">
        <v>17.170000000000002</v>
      </c>
      <c r="FU53" s="859">
        <v>17.170000000000002</v>
      </c>
      <c r="FV53" s="859">
        <v>17.170000000000002</v>
      </c>
      <c r="FW53" s="859">
        <v>17.170000000000002</v>
      </c>
      <c r="FX53" s="797" t="s">
        <v>272</v>
      </c>
    </row>
    <row r="54" spans="2:180" s="489" customFormat="1" x14ac:dyDescent="0.2">
      <c r="B54" s="674" t="s">
        <v>442</v>
      </c>
      <c r="C54" s="859"/>
      <c r="D54" s="859"/>
      <c r="E54" s="859"/>
      <c r="F54" s="859"/>
      <c r="G54" s="859"/>
      <c r="H54" s="859"/>
      <c r="I54" s="859"/>
      <c r="J54" s="859"/>
      <c r="K54" s="859"/>
      <c r="L54" s="859"/>
      <c r="M54" s="859"/>
      <c r="N54" s="859"/>
      <c r="O54" s="859"/>
      <c r="P54" s="859"/>
      <c r="Q54" s="859"/>
      <c r="R54" s="859"/>
      <c r="S54" s="859"/>
      <c r="T54" s="859"/>
      <c r="U54" s="859"/>
      <c r="V54" s="859"/>
      <c r="W54" s="859"/>
      <c r="X54" s="859"/>
      <c r="Y54" s="859"/>
      <c r="Z54" s="859"/>
      <c r="AA54" s="859"/>
      <c r="AB54" s="859"/>
      <c r="AC54" s="859"/>
      <c r="AD54" s="859"/>
      <c r="AE54" s="859"/>
      <c r="AF54" s="859"/>
      <c r="AG54" s="859"/>
      <c r="AH54" s="859"/>
      <c r="AI54" s="859"/>
      <c r="AJ54" s="859"/>
      <c r="AK54" s="859"/>
      <c r="AL54" s="859"/>
      <c r="AM54" s="859"/>
      <c r="AN54" s="859"/>
      <c r="AO54" s="859"/>
      <c r="AP54" s="859"/>
      <c r="AQ54" s="859"/>
      <c r="AR54" s="859"/>
      <c r="AS54" s="859"/>
      <c r="AT54" s="859"/>
      <c r="AU54" s="859" t="s">
        <v>1</v>
      </c>
      <c r="AV54" s="859">
        <v>8.17</v>
      </c>
      <c r="AW54" s="859">
        <v>8.17</v>
      </c>
      <c r="AX54" s="859">
        <v>8.17</v>
      </c>
      <c r="AY54" s="859">
        <v>8.17</v>
      </c>
      <c r="AZ54" s="859">
        <v>8.17</v>
      </c>
      <c r="BA54" s="859">
        <v>8.17</v>
      </c>
      <c r="BB54" s="859">
        <v>8.17</v>
      </c>
      <c r="BC54" s="859">
        <v>8.17</v>
      </c>
      <c r="BD54" s="859">
        <v>8.17</v>
      </c>
      <c r="BE54" s="859">
        <v>8.17</v>
      </c>
      <c r="BF54" s="859">
        <v>8.17</v>
      </c>
      <c r="BG54" s="859">
        <v>8.17</v>
      </c>
      <c r="BH54" s="859">
        <v>8.17</v>
      </c>
      <c r="BI54" s="859">
        <v>8.17</v>
      </c>
      <c r="BJ54" s="859">
        <v>8.17</v>
      </c>
      <c r="BK54" s="859">
        <v>8.17</v>
      </c>
      <c r="BL54" s="859">
        <v>8.17</v>
      </c>
      <c r="BM54" s="859">
        <v>8.17</v>
      </c>
      <c r="BN54" s="859">
        <v>8.17</v>
      </c>
      <c r="BO54" s="859">
        <v>8.17</v>
      </c>
      <c r="BP54" s="859">
        <v>8.17</v>
      </c>
      <c r="BQ54" s="859">
        <v>8.17</v>
      </c>
      <c r="BR54" s="859">
        <v>8.17</v>
      </c>
      <c r="BS54" s="859">
        <v>8.17</v>
      </c>
      <c r="BT54" s="859">
        <v>8.17</v>
      </c>
      <c r="BU54" s="859">
        <v>8.17</v>
      </c>
      <c r="BV54" s="859">
        <v>8.17</v>
      </c>
      <c r="BW54" s="859">
        <v>8.17</v>
      </c>
      <c r="BX54" s="859">
        <v>8.17</v>
      </c>
      <c r="BY54" s="859">
        <v>8.17</v>
      </c>
      <c r="BZ54" s="859">
        <v>8.17</v>
      </c>
      <c r="CA54" s="859">
        <v>8.17</v>
      </c>
      <c r="CB54" s="859">
        <v>8.17</v>
      </c>
      <c r="CC54" s="859">
        <v>8.17</v>
      </c>
      <c r="CD54" s="859">
        <v>8.17</v>
      </c>
      <c r="CE54" s="859">
        <v>8.17</v>
      </c>
      <c r="CF54" s="859">
        <v>8.17</v>
      </c>
      <c r="CG54" s="859">
        <v>8.17</v>
      </c>
      <c r="CH54" s="859">
        <v>8.17</v>
      </c>
      <c r="CI54" s="859">
        <v>8.17</v>
      </c>
      <c r="CJ54" s="859">
        <v>8.17</v>
      </c>
      <c r="CK54" s="859">
        <v>8.17</v>
      </c>
      <c r="CL54" s="859">
        <v>8.17</v>
      </c>
      <c r="CM54" s="859">
        <v>8.17</v>
      </c>
      <c r="CN54" s="859">
        <v>8.17</v>
      </c>
      <c r="CO54" s="859">
        <v>8.17</v>
      </c>
      <c r="CP54" s="859">
        <v>8.17</v>
      </c>
      <c r="CQ54" s="859">
        <v>8.17</v>
      </c>
      <c r="CR54" s="859">
        <v>8.17</v>
      </c>
      <c r="CS54" s="859">
        <v>8.17</v>
      </c>
      <c r="CT54" s="859">
        <v>8.17</v>
      </c>
      <c r="CU54" s="859">
        <v>8.17</v>
      </c>
      <c r="CV54" s="859">
        <v>8.17</v>
      </c>
      <c r="CW54" s="859">
        <v>8.17</v>
      </c>
      <c r="CX54" s="859">
        <v>8.17</v>
      </c>
      <c r="CY54" s="859">
        <v>8.17</v>
      </c>
      <c r="CZ54" s="859">
        <v>8.17</v>
      </c>
      <c r="DA54" s="859">
        <v>8.17</v>
      </c>
      <c r="DB54" s="859">
        <v>8.17</v>
      </c>
      <c r="DC54" s="859">
        <v>8.17</v>
      </c>
      <c r="DD54" s="859">
        <v>8.17</v>
      </c>
      <c r="DE54" s="859">
        <v>8.17</v>
      </c>
      <c r="DF54" s="859">
        <v>8.17</v>
      </c>
      <c r="DG54" s="859">
        <v>8.17</v>
      </c>
      <c r="DH54" s="859">
        <v>8.17</v>
      </c>
      <c r="DI54" s="859">
        <v>8.17</v>
      </c>
      <c r="DJ54" s="859">
        <v>8.17</v>
      </c>
      <c r="DK54" s="859">
        <v>8.17</v>
      </c>
      <c r="DL54" s="859">
        <v>8.17</v>
      </c>
      <c r="DM54" s="859">
        <v>8.17</v>
      </c>
      <c r="DN54" s="859">
        <v>8.17</v>
      </c>
      <c r="DO54" s="859">
        <v>8.17</v>
      </c>
      <c r="DP54" s="859">
        <v>8.17</v>
      </c>
      <c r="DQ54" s="859">
        <v>8.17</v>
      </c>
      <c r="DR54" s="859">
        <v>8.17</v>
      </c>
      <c r="DS54" s="859">
        <v>8.17</v>
      </c>
      <c r="DT54" s="859">
        <v>8.17</v>
      </c>
      <c r="DU54" s="859">
        <v>8.17</v>
      </c>
      <c r="DV54" s="859">
        <v>8.17</v>
      </c>
      <c r="DW54" s="859">
        <v>8.17</v>
      </c>
      <c r="DX54" s="859">
        <v>8.17</v>
      </c>
      <c r="DY54" s="857">
        <v>8.17</v>
      </c>
      <c r="DZ54" s="859">
        <v>8.17</v>
      </c>
      <c r="EA54" s="859">
        <v>8.17</v>
      </c>
      <c r="EB54" s="859">
        <v>8.17</v>
      </c>
      <c r="EC54" s="859">
        <v>8.17</v>
      </c>
      <c r="ED54" s="859">
        <v>8.17</v>
      </c>
      <c r="EE54" s="859">
        <v>8.17</v>
      </c>
      <c r="EF54" s="859">
        <v>8.17</v>
      </c>
      <c r="EG54" s="859">
        <v>8.17</v>
      </c>
      <c r="EH54" s="859">
        <v>8.17</v>
      </c>
      <c r="EI54" s="859">
        <v>8.17</v>
      </c>
      <c r="EJ54" s="859">
        <v>8.17</v>
      </c>
      <c r="EK54" s="859">
        <v>8.17</v>
      </c>
      <c r="EL54" s="859">
        <v>8.17</v>
      </c>
      <c r="EM54" s="859">
        <v>8.17</v>
      </c>
      <c r="EN54" s="859">
        <v>8.17</v>
      </c>
      <c r="EO54" s="859">
        <v>8.17</v>
      </c>
      <c r="EP54" s="859">
        <v>8.17</v>
      </c>
      <c r="EQ54" s="859">
        <v>8.17</v>
      </c>
      <c r="ER54" s="859">
        <v>8.17</v>
      </c>
      <c r="ES54" s="859">
        <v>8.17</v>
      </c>
      <c r="ET54" s="859">
        <v>8.17</v>
      </c>
      <c r="EU54" s="859">
        <v>8.17</v>
      </c>
      <c r="EV54" s="859">
        <v>8.17</v>
      </c>
      <c r="EW54" s="859">
        <v>8.17</v>
      </c>
      <c r="EX54" s="859">
        <v>8.17</v>
      </c>
      <c r="EY54" s="859">
        <v>8.17</v>
      </c>
      <c r="EZ54" s="859">
        <v>8.17</v>
      </c>
      <c r="FA54" s="859">
        <v>8.17</v>
      </c>
      <c r="FB54" s="859">
        <v>8.17</v>
      </c>
      <c r="FC54" s="859">
        <v>8.17</v>
      </c>
      <c r="FD54" s="859">
        <v>8.17</v>
      </c>
      <c r="FE54" s="859">
        <v>8.17</v>
      </c>
      <c r="FF54" s="859">
        <v>8.17</v>
      </c>
      <c r="FG54" s="859">
        <v>8.17</v>
      </c>
      <c r="FH54" s="859">
        <v>8.17</v>
      </c>
      <c r="FI54" s="859">
        <v>8.17</v>
      </c>
      <c r="FJ54" s="859">
        <v>8.17</v>
      </c>
      <c r="FK54" s="859">
        <v>8.17</v>
      </c>
      <c r="FL54" s="859">
        <v>8.17</v>
      </c>
      <c r="FM54" s="859">
        <v>8.17</v>
      </c>
      <c r="FN54" s="859">
        <v>8.17</v>
      </c>
      <c r="FO54" s="859">
        <v>8.17</v>
      </c>
      <c r="FP54" s="859">
        <v>8.17</v>
      </c>
      <c r="FQ54" s="859">
        <v>8.17</v>
      </c>
      <c r="FR54" s="859">
        <v>8.17</v>
      </c>
      <c r="FS54" s="859">
        <v>8.17</v>
      </c>
      <c r="FT54" s="859">
        <v>8.17</v>
      </c>
      <c r="FU54" s="859">
        <v>8.17</v>
      </c>
      <c r="FV54" s="859">
        <v>8.17</v>
      </c>
      <c r="FW54" s="859">
        <v>8.17</v>
      </c>
      <c r="FX54" s="797" t="s">
        <v>272</v>
      </c>
    </row>
    <row r="55" spans="2:180" s="489" customFormat="1" x14ac:dyDescent="0.2">
      <c r="B55" s="676" t="s">
        <v>408</v>
      </c>
      <c r="C55" s="859"/>
      <c r="D55" s="859"/>
      <c r="E55" s="859"/>
      <c r="F55" s="859"/>
      <c r="G55" s="859"/>
      <c r="H55" s="859"/>
      <c r="I55" s="859"/>
      <c r="J55" s="859"/>
      <c r="K55" s="859"/>
      <c r="L55" s="859"/>
      <c r="M55" s="859"/>
      <c r="N55" s="859"/>
      <c r="O55" s="859"/>
      <c r="P55" s="859"/>
      <c r="Q55" s="859"/>
      <c r="R55" s="859"/>
      <c r="S55" s="859"/>
      <c r="T55" s="859"/>
      <c r="U55" s="859"/>
      <c r="V55" s="859"/>
      <c r="W55" s="859"/>
      <c r="X55" s="859"/>
      <c r="Y55" s="859"/>
      <c r="Z55" s="859"/>
      <c r="AA55" s="859"/>
      <c r="AB55" s="859"/>
      <c r="AC55" s="859"/>
      <c r="AD55" s="859"/>
      <c r="AE55" s="859"/>
      <c r="AF55" s="859"/>
      <c r="AG55" s="859"/>
      <c r="AH55" s="859"/>
      <c r="AI55" s="859"/>
      <c r="AJ55" s="859"/>
      <c r="AK55" s="859"/>
      <c r="AL55" s="859"/>
      <c r="AM55" s="859"/>
      <c r="AN55" s="859"/>
      <c r="AO55" s="859"/>
      <c r="AP55" s="859"/>
      <c r="AQ55" s="859"/>
      <c r="AR55" s="859"/>
      <c r="AS55" s="859"/>
      <c r="AT55" s="859"/>
      <c r="AU55" s="859" t="s">
        <v>1</v>
      </c>
      <c r="AV55" s="869">
        <f t="shared" ref="AV55:DG55" si="28">-AV21-AV22</f>
        <v>-4.47E-3</v>
      </c>
      <c r="AW55" s="869">
        <f t="shared" si="28"/>
        <v>-4.47E-3</v>
      </c>
      <c r="AX55" s="869">
        <f t="shared" si="28"/>
        <v>-4.47E-3</v>
      </c>
      <c r="AY55" s="869">
        <f t="shared" si="28"/>
        <v>-4.47E-3</v>
      </c>
      <c r="AZ55" s="869">
        <f t="shared" si="28"/>
        <v>-4.47E-3</v>
      </c>
      <c r="BA55" s="869">
        <f t="shared" si="28"/>
        <v>-4.47E-3</v>
      </c>
      <c r="BB55" s="869">
        <f t="shared" si="28"/>
        <v>-4.47E-3</v>
      </c>
      <c r="BC55" s="869">
        <f t="shared" si="28"/>
        <v>-4.47E-3</v>
      </c>
      <c r="BD55" s="869">
        <f t="shared" si="28"/>
        <v>-4.47E-3</v>
      </c>
      <c r="BE55" s="869">
        <f t="shared" si="28"/>
        <v>-4.47E-3</v>
      </c>
      <c r="BF55" s="869">
        <f t="shared" si="28"/>
        <v>-4.47E-3</v>
      </c>
      <c r="BG55" s="869">
        <f t="shared" si="28"/>
        <v>-4.47E-3</v>
      </c>
      <c r="BH55" s="869">
        <f t="shared" si="28"/>
        <v>-4.47E-3</v>
      </c>
      <c r="BI55" s="869">
        <f t="shared" si="28"/>
        <v>-4.47E-3</v>
      </c>
      <c r="BJ55" s="869">
        <f t="shared" si="28"/>
        <v>-4.47E-3</v>
      </c>
      <c r="BK55" s="869">
        <f t="shared" si="28"/>
        <v>-4.47E-3</v>
      </c>
      <c r="BL55" s="869">
        <f t="shared" si="28"/>
        <v>-4.47E-3</v>
      </c>
      <c r="BM55" s="869">
        <f t="shared" si="28"/>
        <v>-4.47E-3</v>
      </c>
      <c r="BN55" s="869">
        <f t="shared" si="28"/>
        <v>-4.47E-3</v>
      </c>
      <c r="BO55" s="869">
        <f t="shared" si="28"/>
        <v>-4.47E-3</v>
      </c>
      <c r="BP55" s="869">
        <f t="shared" si="28"/>
        <v>-4.47E-3</v>
      </c>
      <c r="BQ55" s="869">
        <f t="shared" si="28"/>
        <v>-4.47E-3</v>
      </c>
      <c r="BR55" s="869">
        <f t="shared" si="28"/>
        <v>-4.47E-3</v>
      </c>
      <c r="BS55" s="869">
        <f t="shared" si="28"/>
        <v>-4.47E-3</v>
      </c>
      <c r="BT55" s="869">
        <f t="shared" si="28"/>
        <v>-4.47E-3</v>
      </c>
      <c r="BU55" s="869">
        <f t="shared" si="28"/>
        <v>-4.47E-3</v>
      </c>
      <c r="BV55" s="869">
        <f t="shared" si="28"/>
        <v>-4.47E-3</v>
      </c>
      <c r="BW55" s="869">
        <f t="shared" si="28"/>
        <v>-4.47E-3</v>
      </c>
      <c r="BX55" s="869">
        <f t="shared" si="28"/>
        <v>-4.47E-3</v>
      </c>
      <c r="BY55" s="869">
        <f t="shared" si="28"/>
        <v>-4.47E-3</v>
      </c>
      <c r="BZ55" s="869">
        <f t="shared" si="28"/>
        <v>-4.47E-3</v>
      </c>
      <c r="CA55" s="869">
        <f t="shared" si="28"/>
        <v>-4.47E-3</v>
      </c>
      <c r="CB55" s="869">
        <f t="shared" si="28"/>
        <v>-4.47E-3</v>
      </c>
      <c r="CC55" s="869">
        <f t="shared" si="28"/>
        <v>-4.47E-3</v>
      </c>
      <c r="CD55" s="869">
        <f t="shared" si="28"/>
        <v>-4.47E-3</v>
      </c>
      <c r="CE55" s="869">
        <f t="shared" si="28"/>
        <v>-4.47E-3</v>
      </c>
      <c r="CF55" s="869">
        <f t="shared" si="28"/>
        <v>-4.47E-3</v>
      </c>
      <c r="CG55" s="869">
        <f t="shared" si="28"/>
        <v>-4.47E-3</v>
      </c>
      <c r="CH55" s="869">
        <f t="shared" si="28"/>
        <v>-4.47E-3</v>
      </c>
      <c r="CI55" s="869">
        <f t="shared" si="28"/>
        <v>-4.47E-3</v>
      </c>
      <c r="CJ55" s="869">
        <f t="shared" si="28"/>
        <v>-4.47E-3</v>
      </c>
      <c r="CK55" s="869">
        <f t="shared" si="28"/>
        <v>-4.47E-3</v>
      </c>
      <c r="CL55" s="869">
        <f t="shared" si="28"/>
        <v>-4.47E-3</v>
      </c>
      <c r="CM55" s="869">
        <f t="shared" si="28"/>
        <v>-4.47E-3</v>
      </c>
      <c r="CN55" s="869">
        <f t="shared" si="28"/>
        <v>-4.47E-3</v>
      </c>
      <c r="CO55" s="869">
        <f t="shared" si="28"/>
        <v>-4.47E-3</v>
      </c>
      <c r="CP55" s="869">
        <f t="shared" si="28"/>
        <v>-4.47E-3</v>
      </c>
      <c r="CQ55" s="869">
        <f t="shared" si="28"/>
        <v>-4.47E-3</v>
      </c>
      <c r="CR55" s="869">
        <f t="shared" si="28"/>
        <v>-4.47E-3</v>
      </c>
      <c r="CS55" s="869">
        <f t="shared" si="28"/>
        <v>-4.47E-3</v>
      </c>
      <c r="CT55" s="869">
        <f t="shared" si="28"/>
        <v>-4.47E-3</v>
      </c>
      <c r="CU55" s="869">
        <f t="shared" si="28"/>
        <v>-4.47E-3</v>
      </c>
      <c r="CV55" s="869">
        <f t="shared" si="28"/>
        <v>-4.47E-3</v>
      </c>
      <c r="CW55" s="869">
        <f t="shared" si="28"/>
        <v>-4.47E-3</v>
      </c>
      <c r="CX55" s="869">
        <f t="shared" si="28"/>
        <v>-4.47E-3</v>
      </c>
      <c r="CY55" s="869">
        <f t="shared" si="28"/>
        <v>-4.47E-3</v>
      </c>
      <c r="CZ55" s="869">
        <f t="shared" si="28"/>
        <v>-4.47E-3</v>
      </c>
      <c r="DA55" s="869">
        <f t="shared" si="28"/>
        <v>-4.47E-3</v>
      </c>
      <c r="DB55" s="869">
        <f t="shared" si="28"/>
        <v>-4.47E-3</v>
      </c>
      <c r="DC55" s="869">
        <f t="shared" si="28"/>
        <v>-4.47E-3</v>
      </c>
      <c r="DD55" s="869">
        <f t="shared" si="28"/>
        <v>-4.47E-3</v>
      </c>
      <c r="DE55" s="869">
        <f t="shared" si="28"/>
        <v>-4.47E-3</v>
      </c>
      <c r="DF55" s="869">
        <f t="shared" si="28"/>
        <v>-4.47E-3</v>
      </c>
      <c r="DG55" s="869">
        <f t="shared" si="28"/>
        <v>-4.47E-3</v>
      </c>
      <c r="DH55" s="869">
        <f t="shared" ref="DH55:FS55" si="29">-DH21-DH22</f>
        <v>-4.47E-3</v>
      </c>
      <c r="DI55" s="869">
        <f t="shared" si="29"/>
        <v>-4.47E-3</v>
      </c>
      <c r="DJ55" s="869">
        <f t="shared" si="29"/>
        <v>-4.47E-3</v>
      </c>
      <c r="DK55" s="869">
        <f t="shared" si="29"/>
        <v>-4.47E-3</v>
      </c>
      <c r="DL55" s="869">
        <f t="shared" si="29"/>
        <v>-4.47E-3</v>
      </c>
      <c r="DM55" s="869">
        <f t="shared" si="29"/>
        <v>-4.47E-3</v>
      </c>
      <c r="DN55" s="869">
        <f t="shared" si="29"/>
        <v>-4.47E-3</v>
      </c>
      <c r="DO55" s="869">
        <f t="shared" si="29"/>
        <v>-4.47E-3</v>
      </c>
      <c r="DP55" s="869">
        <f t="shared" si="29"/>
        <v>-4.47E-3</v>
      </c>
      <c r="DQ55" s="869">
        <f t="shared" si="29"/>
        <v>-4.47E-3</v>
      </c>
      <c r="DR55" s="869">
        <f t="shared" si="29"/>
        <v>-4.47E-3</v>
      </c>
      <c r="DS55" s="869">
        <f t="shared" si="29"/>
        <v>-4.47E-3</v>
      </c>
      <c r="DT55" s="869">
        <f t="shared" si="29"/>
        <v>-4.47E-3</v>
      </c>
      <c r="DU55" s="869">
        <f t="shared" si="29"/>
        <v>-4.47E-3</v>
      </c>
      <c r="DV55" s="869">
        <f t="shared" si="29"/>
        <v>-4.47E-3</v>
      </c>
      <c r="DW55" s="869">
        <f t="shared" si="29"/>
        <v>-4.47E-3</v>
      </c>
      <c r="DX55" s="869">
        <f t="shared" si="29"/>
        <v>-4.47E-3</v>
      </c>
      <c r="DY55" s="868">
        <f t="shared" si="29"/>
        <v>-4.47E-3</v>
      </c>
      <c r="DZ55" s="869">
        <f t="shared" si="29"/>
        <v>-4.47E-3</v>
      </c>
      <c r="EA55" s="869">
        <f t="shared" si="29"/>
        <v>-4.47E-3</v>
      </c>
      <c r="EB55" s="869">
        <f t="shared" si="29"/>
        <v>-4.47E-3</v>
      </c>
      <c r="EC55" s="869">
        <f t="shared" si="29"/>
        <v>-4.47E-3</v>
      </c>
      <c r="ED55" s="869">
        <f t="shared" si="29"/>
        <v>-4.47E-3</v>
      </c>
      <c r="EE55" s="869">
        <f t="shared" si="29"/>
        <v>-4.47E-3</v>
      </c>
      <c r="EF55" s="869">
        <f t="shared" si="29"/>
        <v>-4.47E-3</v>
      </c>
      <c r="EG55" s="869">
        <f t="shared" si="29"/>
        <v>-4.47E-3</v>
      </c>
      <c r="EH55" s="869">
        <f t="shared" si="29"/>
        <v>-4.47E-3</v>
      </c>
      <c r="EI55" s="869">
        <f t="shared" si="29"/>
        <v>-4.47E-3</v>
      </c>
      <c r="EJ55" s="869">
        <f t="shared" si="29"/>
        <v>-4.47E-3</v>
      </c>
      <c r="EK55" s="869">
        <f t="shared" si="29"/>
        <v>-4.47E-3</v>
      </c>
      <c r="EL55" s="869">
        <f t="shared" si="29"/>
        <v>-4.47E-3</v>
      </c>
      <c r="EM55" s="869">
        <f t="shared" si="29"/>
        <v>-4.47E-3</v>
      </c>
      <c r="EN55" s="869">
        <f t="shared" si="29"/>
        <v>-4.47E-3</v>
      </c>
      <c r="EO55" s="869">
        <f t="shared" si="29"/>
        <v>-4.47E-3</v>
      </c>
      <c r="EP55" s="869">
        <f t="shared" si="29"/>
        <v>-4.47E-3</v>
      </c>
      <c r="EQ55" s="869">
        <f t="shared" si="29"/>
        <v>-4.47E-3</v>
      </c>
      <c r="ER55" s="869">
        <f t="shared" si="29"/>
        <v>-4.47E-3</v>
      </c>
      <c r="ES55" s="869">
        <f t="shared" si="29"/>
        <v>-4.47E-3</v>
      </c>
      <c r="ET55" s="869">
        <f t="shared" si="29"/>
        <v>-4.47E-3</v>
      </c>
      <c r="EU55" s="869">
        <f t="shared" si="29"/>
        <v>-4.47E-3</v>
      </c>
      <c r="EV55" s="869">
        <f t="shared" si="29"/>
        <v>-4.47E-3</v>
      </c>
      <c r="EW55" s="869">
        <f t="shared" si="29"/>
        <v>-4.47E-3</v>
      </c>
      <c r="EX55" s="869">
        <f t="shared" si="29"/>
        <v>-4.47E-3</v>
      </c>
      <c r="EY55" s="869">
        <f t="shared" si="29"/>
        <v>-4.47E-3</v>
      </c>
      <c r="EZ55" s="869">
        <f t="shared" si="29"/>
        <v>-4.47E-3</v>
      </c>
      <c r="FA55" s="869">
        <f t="shared" si="29"/>
        <v>-4.47E-3</v>
      </c>
      <c r="FB55" s="869">
        <f t="shared" si="29"/>
        <v>-4.47E-3</v>
      </c>
      <c r="FC55" s="869">
        <f t="shared" si="29"/>
        <v>-4.47E-3</v>
      </c>
      <c r="FD55" s="869">
        <f t="shared" si="29"/>
        <v>-4.47E-3</v>
      </c>
      <c r="FE55" s="869">
        <f t="shared" si="29"/>
        <v>-4.47E-3</v>
      </c>
      <c r="FF55" s="869">
        <f t="shared" si="29"/>
        <v>-4.47E-3</v>
      </c>
      <c r="FG55" s="869">
        <f t="shared" si="29"/>
        <v>-4.47E-3</v>
      </c>
      <c r="FH55" s="869">
        <f t="shared" si="29"/>
        <v>-4.47E-3</v>
      </c>
      <c r="FI55" s="869">
        <f t="shared" si="29"/>
        <v>-4.47E-3</v>
      </c>
      <c r="FJ55" s="869">
        <f t="shared" si="29"/>
        <v>-4.47E-3</v>
      </c>
      <c r="FK55" s="869">
        <f t="shared" si="29"/>
        <v>-4.47E-3</v>
      </c>
      <c r="FL55" s="869">
        <f t="shared" si="29"/>
        <v>-4.47E-3</v>
      </c>
      <c r="FM55" s="869">
        <f t="shared" si="29"/>
        <v>-4.47E-3</v>
      </c>
      <c r="FN55" s="869">
        <f t="shared" si="29"/>
        <v>-4.47E-3</v>
      </c>
      <c r="FO55" s="869">
        <f t="shared" si="29"/>
        <v>-4.47E-3</v>
      </c>
      <c r="FP55" s="869">
        <f t="shared" si="29"/>
        <v>-4.47E-3</v>
      </c>
      <c r="FQ55" s="869">
        <f t="shared" si="29"/>
        <v>-4.47E-3</v>
      </c>
      <c r="FR55" s="869">
        <f t="shared" si="29"/>
        <v>-4.47E-3</v>
      </c>
      <c r="FS55" s="869">
        <f t="shared" si="29"/>
        <v>-4.47E-3</v>
      </c>
      <c r="FT55" s="869">
        <f>-FT21-FT22</f>
        <v>-4.47E-3</v>
      </c>
      <c r="FU55" s="869">
        <f>-FU21-FU22</f>
        <v>-4.47E-3</v>
      </c>
      <c r="FV55" s="869">
        <f>-FV21-FV22</f>
        <v>-4.47E-3</v>
      </c>
      <c r="FW55" s="869">
        <f>-FW21-FW22</f>
        <v>-4.47E-3</v>
      </c>
      <c r="FX55" s="797" t="s">
        <v>272</v>
      </c>
    </row>
    <row r="56" spans="2:180" ht="13.5" thickBot="1" x14ac:dyDescent="0.25">
      <c r="FX56" s="797" t="s">
        <v>272</v>
      </c>
    </row>
    <row r="57" spans="2:180" ht="13.5" thickBot="1" x14ac:dyDescent="0.25">
      <c r="B57" s="510" t="s">
        <v>380</v>
      </c>
      <c r="C57" s="410"/>
      <c r="D57" s="410"/>
      <c r="E57" s="410"/>
      <c r="F57" s="410"/>
      <c r="G57" s="410"/>
      <c r="H57" s="410"/>
      <c r="I57" s="410"/>
      <c r="J57" s="410"/>
      <c r="K57" s="410"/>
      <c r="L57" s="410"/>
      <c r="M57" s="410"/>
      <c r="N57" s="410"/>
      <c r="O57" s="410"/>
      <c r="P57" s="410"/>
      <c r="Q57" s="410"/>
      <c r="R57" s="410"/>
      <c r="S57" s="410"/>
      <c r="T57" s="410"/>
      <c r="U57" s="410"/>
      <c r="V57" s="410"/>
      <c r="W57" s="410"/>
      <c r="X57" s="410"/>
      <c r="Y57" s="410"/>
      <c r="Z57" s="410"/>
      <c r="AA57" s="410"/>
      <c r="AB57" s="410"/>
      <c r="AC57" s="410"/>
      <c r="AD57" s="410"/>
      <c r="AE57" s="410"/>
      <c r="AF57" s="410"/>
      <c r="AG57" s="410"/>
      <c r="AH57" s="410"/>
      <c r="AI57" s="410"/>
      <c r="AJ57" s="410"/>
      <c r="AK57" s="410"/>
      <c r="AL57" s="410"/>
      <c r="AM57" s="410"/>
      <c r="AN57" s="410"/>
      <c r="AO57" s="410"/>
      <c r="AP57" s="410"/>
      <c r="AQ57" s="410"/>
      <c r="AR57" s="410"/>
      <c r="AS57" s="410"/>
      <c r="AT57" s="410"/>
      <c r="AU57" s="410"/>
      <c r="AV57" s="410"/>
      <c r="AW57" s="410"/>
      <c r="AX57" s="410"/>
      <c r="AY57" s="410"/>
      <c r="AZ57" s="410"/>
      <c r="BA57" s="410"/>
      <c r="BB57" s="410"/>
      <c r="BC57" s="410"/>
      <c r="BD57" s="410"/>
      <c r="BE57" s="410"/>
      <c r="BF57" s="410"/>
      <c r="BG57" s="410"/>
      <c r="BH57" s="410"/>
      <c r="BI57" s="410"/>
      <c r="BJ57" s="410"/>
      <c r="BK57" s="410"/>
      <c r="BL57" s="410"/>
      <c r="BM57" s="410"/>
      <c r="BN57" s="410"/>
      <c r="BO57" s="410"/>
      <c r="BP57" s="410"/>
      <c r="BQ57" s="410"/>
      <c r="BR57" s="410"/>
      <c r="BS57" s="410"/>
      <c r="BT57" s="410"/>
      <c r="BU57" s="410"/>
      <c r="BV57" s="410"/>
      <c r="BW57" s="410"/>
      <c r="BX57" s="410"/>
      <c r="BY57" s="410"/>
      <c r="BZ57" s="410"/>
      <c r="CA57" s="410"/>
      <c r="CB57" s="410"/>
      <c r="CC57" s="410"/>
      <c r="CD57" s="410"/>
      <c r="CE57" s="410"/>
      <c r="CF57" s="410"/>
      <c r="CG57" s="410"/>
      <c r="CH57" s="410"/>
      <c r="CI57" s="410"/>
      <c r="CJ57" s="410"/>
      <c r="CK57" s="410"/>
      <c r="CL57" s="410"/>
      <c r="CM57" s="410"/>
      <c r="CN57" s="410"/>
      <c r="CO57" s="410"/>
      <c r="CP57" s="410"/>
      <c r="CQ57" s="410"/>
      <c r="CR57" s="410"/>
      <c r="CS57" s="410"/>
      <c r="CT57" s="410"/>
      <c r="CU57" s="410"/>
      <c r="CV57" s="410"/>
      <c r="CW57" s="410"/>
      <c r="CX57" s="410"/>
      <c r="CY57" s="410"/>
      <c r="CZ57" s="410"/>
      <c r="DA57" s="410"/>
      <c r="DB57" s="410"/>
      <c r="DC57" s="410"/>
      <c r="DD57" s="410"/>
      <c r="DE57" s="410"/>
      <c r="DF57" s="410"/>
      <c r="DG57" s="410"/>
      <c r="DH57" s="410"/>
      <c r="DI57" s="410"/>
      <c r="DJ57" s="410"/>
      <c r="DK57" s="410"/>
      <c r="DL57" s="410"/>
      <c r="DM57" s="410"/>
      <c r="DN57" s="410"/>
      <c r="DO57" s="410"/>
      <c r="DP57" s="410"/>
      <c r="DQ57" s="410"/>
      <c r="DR57" s="410"/>
      <c r="DS57" s="410"/>
      <c r="DT57" s="410"/>
      <c r="DU57" s="410"/>
      <c r="DV57" s="410"/>
      <c r="DW57" s="410"/>
      <c r="DX57" s="410"/>
      <c r="DY57" s="870"/>
      <c r="DZ57" s="410"/>
      <c r="EA57" s="410"/>
      <c r="EB57" s="410"/>
      <c r="EC57" s="410"/>
      <c r="ED57" s="410"/>
      <c r="EE57" s="410"/>
      <c r="EF57" s="410"/>
      <c r="EG57" s="410"/>
      <c r="EH57" s="410"/>
      <c r="EI57" s="410"/>
      <c r="EJ57" s="410"/>
      <c r="EK57" s="410"/>
      <c r="EL57" s="410"/>
      <c r="EM57" s="410"/>
      <c r="EN57" s="410"/>
      <c r="EO57" s="410"/>
      <c r="EP57" s="410"/>
      <c r="EQ57" s="410"/>
      <c r="ER57" s="410"/>
      <c r="ES57" s="410"/>
      <c r="ET57" s="410"/>
      <c r="EU57" s="410"/>
      <c r="EV57" s="410"/>
      <c r="EW57" s="410"/>
      <c r="EX57" s="410"/>
      <c r="EY57" s="410"/>
      <c r="EZ57" s="410"/>
      <c r="FA57" s="410"/>
      <c r="FB57" s="410"/>
      <c r="FC57" s="410"/>
      <c r="FD57" s="410"/>
      <c r="FE57" s="410"/>
      <c r="FF57" s="410"/>
      <c r="FG57" s="410"/>
      <c r="FH57" s="410"/>
      <c r="FI57" s="410"/>
      <c r="FJ57" s="410"/>
      <c r="FK57" s="410"/>
      <c r="FL57" s="410"/>
      <c r="FM57" s="410"/>
      <c r="FN57" s="410"/>
      <c r="FO57" s="410"/>
      <c r="FP57" s="410"/>
      <c r="FQ57" s="410"/>
      <c r="FR57" s="410"/>
      <c r="FS57" s="410"/>
      <c r="FT57" s="410"/>
      <c r="FU57" s="410"/>
      <c r="FV57" s="410"/>
      <c r="FW57" s="871"/>
      <c r="FX57" s="797" t="s">
        <v>272</v>
      </c>
    </row>
    <row r="58" spans="2:180" s="489" customFormat="1" x14ac:dyDescent="0.2">
      <c r="B58" s="407" t="s">
        <v>377</v>
      </c>
      <c r="O58" s="489">
        <v>-5</v>
      </c>
      <c r="P58" s="489">
        <v>-5</v>
      </c>
      <c r="Q58" s="489">
        <v>-5</v>
      </c>
      <c r="R58" s="489">
        <v>-5</v>
      </c>
      <c r="S58" s="489">
        <v>-5</v>
      </c>
      <c r="T58" s="489">
        <v>-5</v>
      </c>
      <c r="U58" s="489">
        <v>-5</v>
      </c>
      <c r="V58" s="489">
        <v>-5</v>
      </c>
      <c r="W58" s="489">
        <v>-5</v>
      </c>
      <c r="X58" s="489">
        <v>-5</v>
      </c>
      <c r="Y58" s="489">
        <v>-5</v>
      </c>
      <c r="Z58" s="489">
        <v>-5</v>
      </c>
      <c r="AA58" s="489">
        <v>-5</v>
      </c>
      <c r="AB58" s="489">
        <v>-5</v>
      </c>
      <c r="AC58" s="489">
        <v>-5</v>
      </c>
      <c r="AD58" s="489">
        <v>-5</v>
      </c>
      <c r="AE58" s="489">
        <v>-5</v>
      </c>
      <c r="AF58" s="489">
        <v>-5</v>
      </c>
      <c r="AG58" s="489">
        <v>-5</v>
      </c>
      <c r="AH58" s="489">
        <v>-5</v>
      </c>
      <c r="AI58" s="489">
        <v>-5</v>
      </c>
      <c r="AJ58" s="489">
        <v>-5</v>
      </c>
      <c r="AK58" s="489">
        <v>-5</v>
      </c>
      <c r="AL58" s="489">
        <v>-5</v>
      </c>
      <c r="AM58" s="489">
        <v>-5</v>
      </c>
      <c r="AN58" s="489">
        <v>-5</v>
      </c>
      <c r="AO58" s="489">
        <v>-5</v>
      </c>
      <c r="AP58" s="489">
        <v>-5</v>
      </c>
      <c r="AQ58" s="489">
        <v>-5</v>
      </c>
      <c r="AR58" s="489">
        <v>-5</v>
      </c>
      <c r="AS58" s="489">
        <v>-5</v>
      </c>
      <c r="AT58" s="489">
        <v>-5</v>
      </c>
      <c r="AU58" s="489">
        <v>-5</v>
      </c>
      <c r="AV58" s="489">
        <v>-5</v>
      </c>
      <c r="AW58" s="489">
        <v>-5</v>
      </c>
      <c r="AX58" s="489">
        <v>-5</v>
      </c>
      <c r="AY58" s="489">
        <v>-5</v>
      </c>
      <c r="AZ58" s="489">
        <v>-5</v>
      </c>
      <c r="BA58" s="489">
        <v>-5</v>
      </c>
      <c r="BB58" s="489">
        <v>-5</v>
      </c>
      <c r="BC58" s="489">
        <v>-5</v>
      </c>
      <c r="BD58" s="489">
        <v>-5</v>
      </c>
      <c r="BE58" s="489">
        <v>-5</v>
      </c>
      <c r="BF58" s="489">
        <v>-5</v>
      </c>
      <c r="BG58" s="489">
        <v>-5</v>
      </c>
      <c r="BH58" s="489">
        <v>-5</v>
      </c>
      <c r="BI58" s="489">
        <v>-5</v>
      </c>
      <c r="BJ58" s="489">
        <v>-5</v>
      </c>
      <c r="BK58" s="489">
        <v>-5</v>
      </c>
      <c r="BL58" s="489">
        <v>-5</v>
      </c>
      <c r="BM58" s="489">
        <v>-5</v>
      </c>
      <c r="BN58" s="489">
        <v>-5</v>
      </c>
      <c r="BO58" s="489">
        <v>-5</v>
      </c>
      <c r="BP58" s="489">
        <v>-5</v>
      </c>
      <c r="BQ58" s="489">
        <v>-5</v>
      </c>
      <c r="BR58" s="489">
        <v>-5</v>
      </c>
      <c r="BS58" s="489">
        <v>-5</v>
      </c>
      <c r="BT58" s="489">
        <v>-5</v>
      </c>
      <c r="BU58" s="489">
        <v>-5</v>
      </c>
      <c r="BV58" s="489">
        <v>-5</v>
      </c>
      <c r="BW58" s="489">
        <v>-5</v>
      </c>
      <c r="BX58" s="489">
        <v>-5</v>
      </c>
      <c r="BY58" s="489">
        <v>-5</v>
      </c>
      <c r="BZ58" s="489">
        <v>-5</v>
      </c>
      <c r="CA58" s="489">
        <v>-5</v>
      </c>
      <c r="CB58" s="489">
        <v>-5</v>
      </c>
      <c r="CC58" s="489">
        <v>-5</v>
      </c>
      <c r="CD58" s="489">
        <v>-5</v>
      </c>
      <c r="CE58" s="489">
        <v>-5</v>
      </c>
      <c r="CF58" s="489">
        <v>-5</v>
      </c>
      <c r="CG58" s="489">
        <v>-5</v>
      </c>
      <c r="CH58" s="489">
        <v>-5</v>
      </c>
      <c r="CI58" s="489">
        <v>-5</v>
      </c>
      <c r="CJ58" s="489">
        <v>-5</v>
      </c>
      <c r="CK58" s="489">
        <v>-5</v>
      </c>
      <c r="CL58" s="489">
        <v>-5</v>
      </c>
      <c r="CM58" s="489">
        <v>-5</v>
      </c>
      <c r="CN58" s="489">
        <v>-5</v>
      </c>
      <c r="CO58" s="489">
        <v>-5</v>
      </c>
      <c r="CP58" s="489">
        <v>-5</v>
      </c>
      <c r="CQ58" s="489">
        <v>-5</v>
      </c>
      <c r="CR58" s="489">
        <v>-5</v>
      </c>
      <c r="CS58" s="489">
        <v>-5</v>
      </c>
      <c r="CT58" s="489">
        <v>-5</v>
      </c>
      <c r="CU58" s="489">
        <v>-5</v>
      </c>
      <c r="CV58" s="489">
        <v>-5</v>
      </c>
      <c r="CW58" s="489">
        <v>-5</v>
      </c>
      <c r="CX58" s="489">
        <v>-5</v>
      </c>
      <c r="CY58" s="489">
        <v>-5</v>
      </c>
      <c r="CZ58" s="489">
        <v>-5</v>
      </c>
      <c r="DA58" s="489">
        <v>-5</v>
      </c>
      <c r="DB58" s="489">
        <v>-5</v>
      </c>
      <c r="DC58" s="489">
        <v>-5</v>
      </c>
      <c r="DD58" s="489">
        <v>-5</v>
      </c>
      <c r="DE58" s="489">
        <v>-5</v>
      </c>
      <c r="DF58" s="489">
        <v>-5</v>
      </c>
      <c r="DG58" s="489">
        <v>-5</v>
      </c>
      <c r="DH58" s="489">
        <v>-5</v>
      </c>
      <c r="DI58" s="489">
        <v>-5</v>
      </c>
      <c r="DJ58" s="489">
        <v>-5</v>
      </c>
      <c r="DK58" s="489">
        <v>-5</v>
      </c>
      <c r="DL58" s="489">
        <v>-5</v>
      </c>
      <c r="DM58" s="489">
        <v>-5</v>
      </c>
      <c r="DN58" s="489">
        <v>-5</v>
      </c>
      <c r="DO58" s="489">
        <v>-5</v>
      </c>
      <c r="DP58" s="489">
        <v>-5</v>
      </c>
      <c r="DQ58" s="489">
        <v>-5</v>
      </c>
      <c r="DR58" s="489">
        <v>-5</v>
      </c>
      <c r="DS58" s="489">
        <v>-5</v>
      </c>
      <c r="DT58" s="489">
        <v>-5</v>
      </c>
      <c r="DU58" s="489">
        <v>-5</v>
      </c>
      <c r="DV58" s="489">
        <v>-5</v>
      </c>
      <c r="DW58" s="489">
        <v>-5</v>
      </c>
      <c r="DX58" s="489">
        <v>-5</v>
      </c>
      <c r="DY58" s="862">
        <f t="shared" ref="DY58:FW60" si="30">+DY37</f>
        <v>0.55000000000000004</v>
      </c>
      <c r="DZ58" s="525">
        <f t="shared" si="30"/>
        <v>0.55000000000000004</v>
      </c>
      <c r="EA58" s="525">
        <f t="shared" si="30"/>
        <v>0.55000000000000004</v>
      </c>
      <c r="EB58" s="525">
        <f t="shared" si="30"/>
        <v>0.85</v>
      </c>
      <c r="EC58" s="525">
        <f t="shared" si="30"/>
        <v>0.85</v>
      </c>
      <c r="ED58" s="525">
        <f t="shared" si="30"/>
        <v>0.85</v>
      </c>
      <c r="EE58" s="525">
        <f t="shared" si="30"/>
        <v>0.85</v>
      </c>
      <c r="EF58" s="525">
        <f t="shared" si="30"/>
        <v>0.85</v>
      </c>
      <c r="EG58" s="525">
        <f t="shared" si="30"/>
        <v>0.85</v>
      </c>
      <c r="EH58" s="525">
        <f t="shared" si="30"/>
        <v>0.85</v>
      </c>
      <c r="EI58" s="525">
        <f t="shared" si="30"/>
        <v>0.85</v>
      </c>
      <c r="EJ58" s="525">
        <f t="shared" si="30"/>
        <v>0.85</v>
      </c>
      <c r="EK58" s="525">
        <f t="shared" si="30"/>
        <v>0.85</v>
      </c>
      <c r="EL58" s="525">
        <f t="shared" si="30"/>
        <v>0.85</v>
      </c>
      <c r="EM58" s="525">
        <f t="shared" si="30"/>
        <v>0.85</v>
      </c>
      <c r="EN58" s="525">
        <f t="shared" si="30"/>
        <v>1.3</v>
      </c>
      <c r="EO58" s="525">
        <f t="shared" si="30"/>
        <v>1.3</v>
      </c>
      <c r="EP58" s="525">
        <f t="shared" si="30"/>
        <v>1.3</v>
      </c>
      <c r="EQ58" s="525">
        <f t="shared" si="30"/>
        <v>1.3</v>
      </c>
      <c r="ER58" s="525">
        <f t="shared" si="30"/>
        <v>1.3</v>
      </c>
      <c r="ES58" s="525">
        <f t="shared" si="30"/>
        <v>1.3</v>
      </c>
      <c r="ET58" s="525">
        <f t="shared" si="30"/>
        <v>1.3</v>
      </c>
      <c r="EU58" s="525">
        <f t="shared" si="30"/>
        <v>1.3</v>
      </c>
      <c r="EV58" s="525">
        <f t="shared" si="30"/>
        <v>1.3</v>
      </c>
      <c r="EW58" s="525">
        <f t="shared" si="30"/>
        <v>1.3</v>
      </c>
      <c r="EX58" s="525">
        <f t="shared" si="30"/>
        <v>1.3</v>
      </c>
      <c r="EY58" s="525">
        <f t="shared" si="30"/>
        <v>1.3</v>
      </c>
      <c r="EZ58" s="525">
        <f t="shared" si="30"/>
        <v>1.75</v>
      </c>
      <c r="FA58" s="525">
        <f t="shared" si="30"/>
        <v>1.75</v>
      </c>
      <c r="FB58" s="525">
        <f t="shared" si="30"/>
        <v>1.75</v>
      </c>
      <c r="FC58" s="525">
        <f t="shared" si="30"/>
        <v>1.75</v>
      </c>
      <c r="FD58" s="525">
        <f t="shared" si="30"/>
        <v>1.75</v>
      </c>
      <c r="FE58" s="525">
        <f t="shared" si="30"/>
        <v>1.75</v>
      </c>
      <c r="FF58" s="525">
        <f t="shared" si="30"/>
        <v>1.75</v>
      </c>
      <c r="FG58" s="525">
        <f t="shared" si="30"/>
        <v>1.75</v>
      </c>
      <c r="FH58" s="525">
        <f t="shared" si="30"/>
        <v>1.75</v>
      </c>
      <c r="FI58" s="525">
        <f t="shared" si="30"/>
        <v>1.75</v>
      </c>
      <c r="FJ58" s="525">
        <f t="shared" si="30"/>
        <v>1.75</v>
      </c>
      <c r="FK58" s="525">
        <f t="shared" si="30"/>
        <v>1.75</v>
      </c>
      <c r="FL58" s="525">
        <f t="shared" si="30"/>
        <v>2.2999999999999998</v>
      </c>
      <c r="FM58" s="525">
        <f t="shared" si="30"/>
        <v>2.2999999999999998</v>
      </c>
      <c r="FN58" s="525">
        <f t="shared" si="30"/>
        <v>2.2999999999999998</v>
      </c>
      <c r="FO58" s="525">
        <f t="shared" si="30"/>
        <v>2.2999999999999998</v>
      </c>
      <c r="FP58" s="525">
        <f t="shared" si="30"/>
        <v>2.2999999999999998</v>
      </c>
      <c r="FQ58" s="525">
        <f t="shared" si="30"/>
        <v>2.2999999999999998</v>
      </c>
      <c r="FR58" s="525">
        <f t="shared" si="30"/>
        <v>2.2999999999999998</v>
      </c>
      <c r="FS58" s="525">
        <f t="shared" si="30"/>
        <v>2.2999999999999998</v>
      </c>
      <c r="FT58" s="525">
        <f t="shared" si="30"/>
        <v>2.2999999999999998</v>
      </c>
      <c r="FU58" s="525">
        <f t="shared" si="30"/>
        <v>2.2999999999999998</v>
      </c>
      <c r="FV58" s="525">
        <f t="shared" si="30"/>
        <v>2.2999999999999998</v>
      </c>
      <c r="FW58" s="525">
        <f t="shared" si="30"/>
        <v>2.2999999999999998</v>
      </c>
      <c r="FX58" s="797" t="s">
        <v>272</v>
      </c>
    </row>
    <row r="59" spans="2:180" s="489" customFormat="1" x14ac:dyDescent="0.2">
      <c r="B59" s="407" t="s">
        <v>376</v>
      </c>
      <c r="O59" s="489">
        <v>-5</v>
      </c>
      <c r="P59" s="489">
        <v>-5</v>
      </c>
      <c r="Q59" s="489">
        <v>-5</v>
      </c>
      <c r="R59" s="489">
        <v>-5</v>
      </c>
      <c r="S59" s="489">
        <v>-5</v>
      </c>
      <c r="T59" s="489">
        <v>-5</v>
      </c>
      <c r="U59" s="489">
        <v>-5</v>
      </c>
      <c r="V59" s="489">
        <v>-5</v>
      </c>
      <c r="W59" s="489">
        <v>-5</v>
      </c>
      <c r="X59" s="489">
        <v>-5</v>
      </c>
      <c r="Y59" s="489">
        <v>-5</v>
      </c>
      <c r="Z59" s="489">
        <v>-5</v>
      </c>
      <c r="AA59" s="489">
        <v>-5</v>
      </c>
      <c r="AB59" s="489">
        <v>-5</v>
      </c>
      <c r="AC59" s="489">
        <v>-5</v>
      </c>
      <c r="AD59" s="489">
        <v>-5</v>
      </c>
      <c r="AE59" s="489">
        <v>-5</v>
      </c>
      <c r="AF59" s="489">
        <v>-5</v>
      </c>
      <c r="AG59" s="489">
        <v>-5</v>
      </c>
      <c r="AH59" s="489">
        <v>-5</v>
      </c>
      <c r="AI59" s="489">
        <v>-5</v>
      </c>
      <c r="AJ59" s="489">
        <v>-5</v>
      </c>
      <c r="AK59" s="489">
        <v>-5</v>
      </c>
      <c r="AL59" s="489">
        <v>-5</v>
      </c>
      <c r="AM59" s="489">
        <v>-5</v>
      </c>
      <c r="AN59" s="489">
        <v>-5</v>
      </c>
      <c r="AO59" s="489">
        <v>-5</v>
      </c>
      <c r="AP59" s="489">
        <v>-5</v>
      </c>
      <c r="AQ59" s="489">
        <v>-5</v>
      </c>
      <c r="AR59" s="489">
        <v>-5</v>
      </c>
      <c r="AS59" s="489">
        <v>-5</v>
      </c>
      <c r="AT59" s="489">
        <v>-5</v>
      </c>
      <c r="AU59" s="489">
        <v>-5</v>
      </c>
      <c r="AV59" s="489">
        <v>-5</v>
      </c>
      <c r="AW59" s="489">
        <v>-5</v>
      </c>
      <c r="AX59" s="489">
        <v>-5</v>
      </c>
      <c r="AY59" s="489">
        <v>-5</v>
      </c>
      <c r="AZ59" s="489">
        <v>-5</v>
      </c>
      <c r="BA59" s="489">
        <v>-5</v>
      </c>
      <c r="BB59" s="489">
        <v>-5</v>
      </c>
      <c r="BC59" s="489">
        <v>-5</v>
      </c>
      <c r="BD59" s="489">
        <v>-5</v>
      </c>
      <c r="BE59" s="489">
        <v>-5</v>
      </c>
      <c r="BF59" s="489">
        <v>-5</v>
      </c>
      <c r="BG59" s="489">
        <v>-5</v>
      </c>
      <c r="BH59" s="489">
        <v>-5</v>
      </c>
      <c r="BI59" s="489">
        <v>-5</v>
      </c>
      <c r="BJ59" s="489">
        <v>-5</v>
      </c>
      <c r="BK59" s="489">
        <v>-5</v>
      </c>
      <c r="BL59" s="489">
        <v>-5</v>
      </c>
      <c r="BM59" s="489">
        <v>-5</v>
      </c>
      <c r="BN59" s="489">
        <v>-5</v>
      </c>
      <c r="BO59" s="489">
        <v>-5</v>
      </c>
      <c r="BP59" s="489">
        <v>-5</v>
      </c>
      <c r="BQ59" s="489">
        <v>-5</v>
      </c>
      <c r="BR59" s="489">
        <v>-5</v>
      </c>
      <c r="BS59" s="489">
        <v>-5</v>
      </c>
      <c r="BT59" s="489">
        <v>-5</v>
      </c>
      <c r="BU59" s="489">
        <v>-5</v>
      </c>
      <c r="BV59" s="489">
        <v>-5</v>
      </c>
      <c r="BW59" s="489">
        <v>-5</v>
      </c>
      <c r="BX59" s="489">
        <v>-5</v>
      </c>
      <c r="BY59" s="489">
        <v>-5</v>
      </c>
      <c r="BZ59" s="489">
        <v>-5</v>
      </c>
      <c r="CA59" s="489">
        <v>-5</v>
      </c>
      <c r="CB59" s="489">
        <v>-5</v>
      </c>
      <c r="CC59" s="489">
        <v>-5</v>
      </c>
      <c r="CD59" s="489">
        <v>-5</v>
      </c>
      <c r="CE59" s="489">
        <v>-5</v>
      </c>
      <c r="CF59" s="489">
        <v>-5</v>
      </c>
      <c r="CG59" s="489">
        <v>-5</v>
      </c>
      <c r="CH59" s="489">
        <v>-5</v>
      </c>
      <c r="CI59" s="489">
        <v>-5</v>
      </c>
      <c r="CJ59" s="489">
        <v>-5</v>
      </c>
      <c r="CK59" s="489">
        <v>-5</v>
      </c>
      <c r="CL59" s="489">
        <v>-5</v>
      </c>
      <c r="CM59" s="489">
        <v>-5</v>
      </c>
      <c r="CN59" s="489">
        <v>-5</v>
      </c>
      <c r="CO59" s="489">
        <v>-5</v>
      </c>
      <c r="CP59" s="489">
        <v>-5</v>
      </c>
      <c r="CQ59" s="489">
        <v>-5</v>
      </c>
      <c r="CR59" s="489">
        <v>-5</v>
      </c>
      <c r="CS59" s="489">
        <v>-5</v>
      </c>
      <c r="CT59" s="489">
        <v>-5</v>
      </c>
      <c r="CU59" s="489">
        <v>-5</v>
      </c>
      <c r="CV59" s="489">
        <v>-5</v>
      </c>
      <c r="CW59" s="489">
        <v>-5</v>
      </c>
      <c r="CX59" s="489">
        <v>-5</v>
      </c>
      <c r="CY59" s="489">
        <v>-5</v>
      </c>
      <c r="CZ59" s="489">
        <v>-5</v>
      </c>
      <c r="DA59" s="489">
        <v>-5</v>
      </c>
      <c r="DB59" s="489">
        <v>-5</v>
      </c>
      <c r="DC59" s="489">
        <v>-5</v>
      </c>
      <c r="DD59" s="489">
        <v>-5</v>
      </c>
      <c r="DE59" s="489">
        <v>-5</v>
      </c>
      <c r="DF59" s="489">
        <v>-5</v>
      </c>
      <c r="DG59" s="489">
        <v>-5</v>
      </c>
      <c r="DH59" s="489">
        <v>-5</v>
      </c>
      <c r="DI59" s="489">
        <v>-5</v>
      </c>
      <c r="DJ59" s="489">
        <v>-5</v>
      </c>
      <c r="DK59" s="489">
        <v>-5</v>
      </c>
      <c r="DL59" s="489">
        <v>-5</v>
      </c>
      <c r="DM59" s="489">
        <v>-5</v>
      </c>
      <c r="DN59" s="489">
        <v>-5</v>
      </c>
      <c r="DO59" s="489">
        <v>-5</v>
      </c>
      <c r="DP59" s="489">
        <v>-5</v>
      </c>
      <c r="DQ59" s="489">
        <v>-5</v>
      </c>
      <c r="DR59" s="489">
        <v>-5</v>
      </c>
      <c r="DS59" s="489">
        <v>-5</v>
      </c>
      <c r="DT59" s="489">
        <v>-5</v>
      </c>
      <c r="DU59" s="489">
        <v>-5</v>
      </c>
      <c r="DV59" s="489">
        <v>-5</v>
      </c>
      <c r="DW59" s="489">
        <v>-5</v>
      </c>
      <c r="DX59" s="489">
        <v>-5</v>
      </c>
      <c r="DY59" s="862">
        <f t="shared" si="30"/>
        <v>0.55000000000000004</v>
      </c>
      <c r="DZ59" s="525">
        <f t="shared" si="30"/>
        <v>0.55000000000000004</v>
      </c>
      <c r="EA59" s="525">
        <f t="shared" si="30"/>
        <v>0.55000000000000004</v>
      </c>
      <c r="EB59" s="525">
        <f t="shared" si="30"/>
        <v>0.85</v>
      </c>
      <c r="EC59" s="525">
        <f t="shared" si="30"/>
        <v>0.85</v>
      </c>
      <c r="ED59" s="525">
        <f t="shared" si="30"/>
        <v>0.85</v>
      </c>
      <c r="EE59" s="525">
        <f t="shared" si="30"/>
        <v>3</v>
      </c>
      <c r="EF59" s="525">
        <f t="shared" si="30"/>
        <v>3</v>
      </c>
      <c r="EG59" s="525">
        <f t="shared" si="30"/>
        <v>3</v>
      </c>
      <c r="EH59" s="525">
        <f t="shared" si="30"/>
        <v>3</v>
      </c>
      <c r="EI59" s="525">
        <f t="shared" si="30"/>
        <v>3</v>
      </c>
      <c r="EJ59" s="525">
        <f t="shared" si="30"/>
        <v>3</v>
      </c>
      <c r="EK59" s="525">
        <f t="shared" si="30"/>
        <v>3</v>
      </c>
      <c r="EL59" s="525">
        <f t="shared" si="30"/>
        <v>3</v>
      </c>
      <c r="EM59" s="525">
        <f t="shared" si="30"/>
        <v>3</v>
      </c>
      <c r="EN59" s="525">
        <f t="shared" si="30"/>
        <v>4.9000000000000004</v>
      </c>
      <c r="EO59" s="525">
        <f t="shared" si="30"/>
        <v>4.9000000000000004</v>
      </c>
      <c r="EP59" s="525">
        <f t="shared" si="30"/>
        <v>4.9000000000000004</v>
      </c>
      <c r="EQ59" s="525">
        <f t="shared" si="30"/>
        <v>4.9000000000000004</v>
      </c>
      <c r="ER59" s="525">
        <f t="shared" si="30"/>
        <v>4.9000000000000004</v>
      </c>
      <c r="ES59" s="525">
        <f t="shared" si="30"/>
        <v>4.9000000000000004</v>
      </c>
      <c r="ET59" s="525">
        <f t="shared" si="30"/>
        <v>4.9000000000000004</v>
      </c>
      <c r="EU59" s="525">
        <f t="shared" si="30"/>
        <v>4.9000000000000004</v>
      </c>
      <c r="EV59" s="525">
        <f t="shared" si="30"/>
        <v>4.9000000000000004</v>
      </c>
      <c r="EW59" s="525">
        <f t="shared" si="30"/>
        <v>4.9000000000000004</v>
      </c>
      <c r="EX59" s="525">
        <f t="shared" si="30"/>
        <v>4.9000000000000004</v>
      </c>
      <c r="EY59" s="525">
        <f t="shared" si="30"/>
        <v>4.9000000000000004</v>
      </c>
      <c r="EZ59" s="525">
        <f t="shared" si="30"/>
        <v>6.25</v>
      </c>
      <c r="FA59" s="525">
        <f t="shared" si="30"/>
        <v>6.25</v>
      </c>
      <c r="FB59" s="525">
        <f t="shared" si="30"/>
        <v>6.25</v>
      </c>
      <c r="FC59" s="525">
        <f t="shared" si="30"/>
        <v>6.25</v>
      </c>
      <c r="FD59" s="525">
        <f t="shared" si="30"/>
        <v>6.25</v>
      </c>
      <c r="FE59" s="525">
        <f t="shared" si="30"/>
        <v>6.25</v>
      </c>
      <c r="FF59" s="525">
        <f t="shared" si="30"/>
        <v>6.25</v>
      </c>
      <c r="FG59" s="525">
        <f t="shared" si="30"/>
        <v>6.25</v>
      </c>
      <c r="FH59" s="525">
        <f t="shared" si="30"/>
        <v>6.25</v>
      </c>
      <c r="FI59" s="525">
        <f t="shared" si="30"/>
        <v>6.25</v>
      </c>
      <c r="FJ59" s="525">
        <f t="shared" si="30"/>
        <v>6.25</v>
      </c>
      <c r="FK59" s="525">
        <f t="shared" si="30"/>
        <v>6.25</v>
      </c>
      <c r="FL59" s="525">
        <f t="shared" si="30"/>
        <v>7.9</v>
      </c>
      <c r="FM59" s="525">
        <f t="shared" si="30"/>
        <v>7.9</v>
      </c>
      <c r="FN59" s="525">
        <f t="shared" si="30"/>
        <v>7.9</v>
      </c>
      <c r="FO59" s="525">
        <f t="shared" si="30"/>
        <v>7.9</v>
      </c>
      <c r="FP59" s="525">
        <f t="shared" si="30"/>
        <v>7.9</v>
      </c>
      <c r="FQ59" s="525">
        <f t="shared" si="30"/>
        <v>7.9</v>
      </c>
      <c r="FR59" s="525">
        <f t="shared" si="30"/>
        <v>7.9</v>
      </c>
      <c r="FS59" s="525">
        <f t="shared" si="30"/>
        <v>7.9</v>
      </c>
      <c r="FT59" s="525">
        <f t="shared" si="30"/>
        <v>7.9</v>
      </c>
      <c r="FU59" s="525">
        <f t="shared" si="30"/>
        <v>7.9</v>
      </c>
      <c r="FV59" s="525">
        <f t="shared" si="30"/>
        <v>7.9</v>
      </c>
      <c r="FW59" s="525">
        <f t="shared" si="30"/>
        <v>7.9</v>
      </c>
      <c r="FX59" s="797" t="s">
        <v>272</v>
      </c>
    </row>
    <row r="60" spans="2:180" s="489" customFormat="1" ht="13.5" thickBot="1" x14ac:dyDescent="0.25">
      <c r="B60" s="413" t="s">
        <v>378</v>
      </c>
      <c r="C60" s="523"/>
      <c r="D60" s="523"/>
      <c r="E60" s="523"/>
      <c r="F60" s="523"/>
      <c r="G60" s="523"/>
      <c r="H60" s="523"/>
      <c r="I60" s="523"/>
      <c r="J60" s="523"/>
      <c r="K60" s="523"/>
      <c r="L60" s="523"/>
      <c r="M60" s="523"/>
      <c r="N60" s="523"/>
      <c r="O60" s="489">
        <v>-5</v>
      </c>
      <c r="P60" s="489">
        <v>-5</v>
      </c>
      <c r="Q60" s="489">
        <v>-5</v>
      </c>
      <c r="R60" s="489">
        <v>-5</v>
      </c>
      <c r="S60" s="489">
        <v>-5</v>
      </c>
      <c r="T60" s="489">
        <v>-5</v>
      </c>
      <c r="U60" s="489">
        <v>-5</v>
      </c>
      <c r="V60" s="489">
        <v>-5</v>
      </c>
      <c r="W60" s="489">
        <v>-5</v>
      </c>
      <c r="X60" s="489">
        <v>-5</v>
      </c>
      <c r="Y60" s="489">
        <v>-5</v>
      </c>
      <c r="Z60" s="489">
        <v>-5</v>
      </c>
      <c r="AA60" s="489">
        <v>-5</v>
      </c>
      <c r="AB60" s="489">
        <v>-5</v>
      </c>
      <c r="AC60" s="489">
        <v>-5</v>
      </c>
      <c r="AD60" s="489">
        <v>-5</v>
      </c>
      <c r="AE60" s="489">
        <v>-5</v>
      </c>
      <c r="AF60" s="489">
        <v>-5</v>
      </c>
      <c r="AG60" s="489">
        <v>-5</v>
      </c>
      <c r="AH60" s="489">
        <v>-5</v>
      </c>
      <c r="AI60" s="489">
        <v>-5</v>
      </c>
      <c r="AJ60" s="489">
        <v>-5</v>
      </c>
      <c r="AK60" s="489">
        <v>-5</v>
      </c>
      <c r="AL60" s="489">
        <v>-5</v>
      </c>
      <c r="AM60" s="489">
        <v>-5</v>
      </c>
      <c r="AN60" s="489">
        <v>-5</v>
      </c>
      <c r="AO60" s="489">
        <v>-5</v>
      </c>
      <c r="AP60" s="489">
        <v>-5</v>
      </c>
      <c r="AQ60" s="489">
        <v>-5</v>
      </c>
      <c r="AR60" s="489">
        <v>-5</v>
      </c>
      <c r="AS60" s="489">
        <v>-5</v>
      </c>
      <c r="AT60" s="489">
        <v>-5</v>
      </c>
      <c r="AU60" s="489">
        <v>-5</v>
      </c>
      <c r="AV60" s="489">
        <v>-5</v>
      </c>
      <c r="AW60" s="489">
        <v>-5</v>
      </c>
      <c r="AX60" s="489">
        <v>-5</v>
      </c>
      <c r="AY60" s="489">
        <v>-5</v>
      </c>
      <c r="AZ60" s="489">
        <v>-5</v>
      </c>
      <c r="BA60" s="489">
        <v>-5</v>
      </c>
      <c r="BB60" s="489">
        <v>-5</v>
      </c>
      <c r="BC60" s="489">
        <v>-5</v>
      </c>
      <c r="BD60" s="489">
        <v>-5</v>
      </c>
      <c r="BE60" s="489">
        <v>-5</v>
      </c>
      <c r="BF60" s="489">
        <v>-5</v>
      </c>
      <c r="BG60" s="489">
        <v>-5</v>
      </c>
      <c r="BH60" s="489">
        <v>-5</v>
      </c>
      <c r="BI60" s="489">
        <v>-5</v>
      </c>
      <c r="BJ60" s="489">
        <v>-5</v>
      </c>
      <c r="BK60" s="489">
        <v>-5</v>
      </c>
      <c r="BL60" s="489">
        <v>-5</v>
      </c>
      <c r="BM60" s="489">
        <v>-5</v>
      </c>
      <c r="BN60" s="489">
        <v>-5</v>
      </c>
      <c r="BO60" s="489">
        <v>-5</v>
      </c>
      <c r="BP60" s="489">
        <v>-5</v>
      </c>
      <c r="BQ60" s="489">
        <v>-5</v>
      </c>
      <c r="BR60" s="489">
        <v>-5</v>
      </c>
      <c r="BS60" s="489">
        <v>-5</v>
      </c>
      <c r="BT60" s="489">
        <v>-5</v>
      </c>
      <c r="BU60" s="489">
        <v>-5</v>
      </c>
      <c r="BV60" s="489">
        <v>-5</v>
      </c>
      <c r="BW60" s="489">
        <v>-5</v>
      </c>
      <c r="BX60" s="489">
        <v>-5</v>
      </c>
      <c r="BY60" s="489">
        <v>-5</v>
      </c>
      <c r="BZ60" s="489">
        <v>-5</v>
      </c>
      <c r="CA60" s="489">
        <v>-5</v>
      </c>
      <c r="CB60" s="489">
        <v>-5</v>
      </c>
      <c r="CC60" s="489">
        <v>-5</v>
      </c>
      <c r="CD60" s="489">
        <v>-5</v>
      </c>
      <c r="CE60" s="489">
        <v>-5</v>
      </c>
      <c r="CF60" s="489">
        <v>-5</v>
      </c>
      <c r="CG60" s="489">
        <v>-5</v>
      </c>
      <c r="CH60" s="489">
        <v>-5</v>
      </c>
      <c r="CI60" s="489">
        <v>-5</v>
      </c>
      <c r="CJ60" s="489">
        <v>-5</v>
      </c>
      <c r="CK60" s="489">
        <v>-5</v>
      </c>
      <c r="CL60" s="489">
        <v>-5</v>
      </c>
      <c r="CM60" s="489">
        <v>-5</v>
      </c>
      <c r="CN60" s="489">
        <v>-5</v>
      </c>
      <c r="CO60" s="489">
        <v>-5</v>
      </c>
      <c r="CP60" s="489">
        <v>-5</v>
      </c>
      <c r="CQ60" s="489">
        <v>-5</v>
      </c>
      <c r="CR60" s="489">
        <v>-5</v>
      </c>
      <c r="CS60" s="489">
        <v>-5</v>
      </c>
      <c r="CT60" s="489">
        <v>-5</v>
      </c>
      <c r="CU60" s="489">
        <v>-5</v>
      </c>
      <c r="CV60" s="489">
        <v>-5</v>
      </c>
      <c r="CW60" s="489">
        <v>-5</v>
      </c>
      <c r="CX60" s="489">
        <v>-5</v>
      </c>
      <c r="CY60" s="489">
        <v>-5</v>
      </c>
      <c r="CZ60" s="489">
        <v>-5</v>
      </c>
      <c r="DA60" s="489">
        <v>-5</v>
      </c>
      <c r="DB60" s="489">
        <v>-5</v>
      </c>
      <c r="DC60" s="489">
        <v>-5</v>
      </c>
      <c r="DD60" s="489">
        <v>-5</v>
      </c>
      <c r="DE60" s="489">
        <v>-5</v>
      </c>
      <c r="DF60" s="489">
        <v>-5</v>
      </c>
      <c r="DG60" s="489">
        <v>-5</v>
      </c>
      <c r="DH60" s="489">
        <v>-5</v>
      </c>
      <c r="DI60" s="489">
        <v>-5</v>
      </c>
      <c r="DJ60" s="489">
        <v>-5</v>
      </c>
      <c r="DK60" s="489">
        <v>-5</v>
      </c>
      <c r="DL60" s="489">
        <v>-5</v>
      </c>
      <c r="DM60" s="489">
        <v>-5</v>
      </c>
      <c r="DN60" s="489">
        <v>-5</v>
      </c>
      <c r="DO60" s="489">
        <v>-5</v>
      </c>
      <c r="DP60" s="489">
        <v>-5</v>
      </c>
      <c r="DQ60" s="489">
        <v>-5</v>
      </c>
      <c r="DR60" s="489">
        <v>-5</v>
      </c>
      <c r="DS60" s="489">
        <v>-5</v>
      </c>
      <c r="DT60" s="489">
        <v>-5</v>
      </c>
      <c r="DU60" s="489">
        <v>-5</v>
      </c>
      <c r="DV60" s="489">
        <v>-5</v>
      </c>
      <c r="DW60" s="489">
        <v>-5</v>
      </c>
      <c r="DX60" s="489">
        <v>-5</v>
      </c>
      <c r="DY60" s="872">
        <f t="shared" si="30"/>
        <v>0.55000000000000004</v>
      </c>
      <c r="DZ60" s="527">
        <f t="shared" si="30"/>
        <v>0.55000000000000004</v>
      </c>
      <c r="EA60" s="527">
        <f t="shared" si="30"/>
        <v>0.55000000000000004</v>
      </c>
      <c r="EB60" s="527">
        <f t="shared" si="30"/>
        <v>0.85</v>
      </c>
      <c r="EC60" s="527">
        <f t="shared" si="30"/>
        <v>0.85</v>
      </c>
      <c r="ED60" s="527">
        <f t="shared" si="30"/>
        <v>0.85</v>
      </c>
      <c r="EE60" s="527">
        <f t="shared" si="30"/>
        <v>9</v>
      </c>
      <c r="EF60" s="527">
        <f t="shared" si="30"/>
        <v>9</v>
      </c>
      <c r="EG60" s="527">
        <f t="shared" si="30"/>
        <v>9</v>
      </c>
      <c r="EH60" s="527">
        <f t="shared" si="30"/>
        <v>9</v>
      </c>
      <c r="EI60" s="527">
        <f t="shared" si="30"/>
        <v>9</v>
      </c>
      <c r="EJ60" s="527">
        <f t="shared" si="30"/>
        <v>9</v>
      </c>
      <c r="EK60" s="527">
        <f t="shared" si="30"/>
        <v>9</v>
      </c>
      <c r="EL60" s="527">
        <f t="shared" si="30"/>
        <v>9</v>
      </c>
      <c r="EM60" s="527">
        <f t="shared" si="30"/>
        <v>9</v>
      </c>
      <c r="EN60" s="527">
        <f t="shared" si="30"/>
        <v>15</v>
      </c>
      <c r="EO60" s="527">
        <f t="shared" si="30"/>
        <v>15</v>
      </c>
      <c r="EP60" s="527">
        <f t="shared" si="30"/>
        <v>15</v>
      </c>
      <c r="EQ60" s="527">
        <f t="shared" si="30"/>
        <v>15</v>
      </c>
      <c r="ER60" s="527">
        <f t="shared" si="30"/>
        <v>15</v>
      </c>
      <c r="ES60" s="527">
        <f t="shared" si="30"/>
        <v>15</v>
      </c>
      <c r="ET60" s="527">
        <f t="shared" si="30"/>
        <v>15</v>
      </c>
      <c r="EU60" s="527">
        <f t="shared" si="30"/>
        <v>15</v>
      </c>
      <c r="EV60" s="527">
        <f t="shared" si="30"/>
        <v>15</v>
      </c>
      <c r="EW60" s="527">
        <f t="shared" si="30"/>
        <v>15</v>
      </c>
      <c r="EX60" s="527">
        <f t="shared" si="30"/>
        <v>15</v>
      </c>
      <c r="EY60" s="527">
        <f t="shared" si="30"/>
        <v>15</v>
      </c>
      <c r="EZ60" s="527">
        <f t="shared" si="30"/>
        <v>18.5</v>
      </c>
      <c r="FA60" s="527">
        <f t="shared" si="30"/>
        <v>18.5</v>
      </c>
      <c r="FB60" s="527">
        <f t="shared" si="30"/>
        <v>18.5</v>
      </c>
      <c r="FC60" s="527">
        <f t="shared" si="30"/>
        <v>18.5</v>
      </c>
      <c r="FD60" s="527">
        <f t="shared" si="30"/>
        <v>18.5</v>
      </c>
      <c r="FE60" s="527">
        <f t="shared" si="30"/>
        <v>18.5</v>
      </c>
      <c r="FF60" s="527">
        <f t="shared" si="30"/>
        <v>18.5</v>
      </c>
      <c r="FG60" s="527">
        <f t="shared" si="30"/>
        <v>18.5</v>
      </c>
      <c r="FH60" s="527">
        <f t="shared" si="30"/>
        <v>18.5</v>
      </c>
      <c r="FI60" s="527">
        <f t="shared" si="30"/>
        <v>18.5</v>
      </c>
      <c r="FJ60" s="527">
        <f t="shared" si="30"/>
        <v>18.5</v>
      </c>
      <c r="FK60" s="527">
        <f t="shared" si="30"/>
        <v>18.5</v>
      </c>
      <c r="FL60" s="527">
        <f t="shared" si="30"/>
        <v>22.7</v>
      </c>
      <c r="FM60" s="527">
        <f t="shared" si="30"/>
        <v>22.7</v>
      </c>
      <c r="FN60" s="527">
        <f t="shared" si="30"/>
        <v>22.7</v>
      </c>
      <c r="FO60" s="527">
        <f t="shared" si="30"/>
        <v>22.7</v>
      </c>
      <c r="FP60" s="527">
        <f t="shared" si="30"/>
        <v>22.7</v>
      </c>
      <c r="FQ60" s="527">
        <f t="shared" si="30"/>
        <v>22.7</v>
      </c>
      <c r="FR60" s="527">
        <f t="shared" si="30"/>
        <v>22.7</v>
      </c>
      <c r="FS60" s="527">
        <f t="shared" si="30"/>
        <v>22.7</v>
      </c>
      <c r="FT60" s="527">
        <f t="shared" si="30"/>
        <v>22.7</v>
      </c>
      <c r="FU60" s="527">
        <f t="shared" si="30"/>
        <v>22.7</v>
      </c>
      <c r="FV60" s="527">
        <f t="shared" si="30"/>
        <v>22.7</v>
      </c>
      <c r="FW60" s="527">
        <f t="shared" si="30"/>
        <v>22.7</v>
      </c>
      <c r="FX60" s="797" t="s">
        <v>272</v>
      </c>
    </row>
    <row r="61" spans="2:180" s="489" customFormat="1" x14ac:dyDescent="0.2">
      <c r="B61" s="407" t="s">
        <v>326</v>
      </c>
      <c r="C61" s="524">
        <f>C33-SUM(C62:C$65)</f>
        <v>0</v>
      </c>
      <c r="D61" s="524">
        <f>D33-SUM(D62:D$65)</f>
        <v>0</v>
      </c>
      <c r="E61" s="524">
        <f>E33-SUM(E62:E$65)</f>
        <v>0</v>
      </c>
      <c r="F61" s="524">
        <f>F33-SUM(F62:F$65)</f>
        <v>0</v>
      </c>
      <c r="G61" s="524">
        <f>G33-SUM(G62:G$65)</f>
        <v>0</v>
      </c>
      <c r="H61" s="524">
        <f>H33-SUM(H62:H$65)</f>
        <v>0</v>
      </c>
      <c r="I61" s="524">
        <f>I33-SUM(I62:I$65)</f>
        <v>0</v>
      </c>
      <c r="J61" s="524">
        <f>J33-SUM(J62:J$65)</f>
        <v>0</v>
      </c>
      <c r="K61" s="524">
        <f>K33-SUM(K62:K$65)</f>
        <v>0</v>
      </c>
      <c r="L61" s="524">
        <f>L33-SUM(L62:L$65)</f>
        <v>0</v>
      </c>
      <c r="M61" s="524">
        <f>M33-SUM(M62:M$65)</f>
        <v>0</v>
      </c>
      <c r="N61" s="524">
        <f>N33-SUM(N62:N$65)</f>
        <v>0</v>
      </c>
      <c r="O61" s="524">
        <f>O33-SUM(O62:O$65)</f>
        <v>0</v>
      </c>
      <c r="P61" s="524">
        <f>P33-SUM(P62:P$65)</f>
        <v>0</v>
      </c>
      <c r="Q61" s="524">
        <f>Q33-SUM(Q62:Q$65)</f>
        <v>0</v>
      </c>
      <c r="R61" s="524">
        <f>R33-SUM(R62:R$65)</f>
        <v>0</v>
      </c>
      <c r="S61" s="524">
        <f>S33-SUM(S62:S$65)</f>
        <v>0</v>
      </c>
      <c r="T61" s="524">
        <f>T33-SUM(T62:T$65)</f>
        <v>0</v>
      </c>
      <c r="U61" s="524">
        <f>U33-SUM(U62:U$65)</f>
        <v>0</v>
      </c>
      <c r="V61" s="524">
        <f>V33-SUM(V62:V$65)</f>
        <v>0</v>
      </c>
      <c r="W61" s="524">
        <f>W33-SUM(W62:W$65)</f>
        <v>0</v>
      </c>
      <c r="X61" s="524">
        <f>X33-SUM(X62:X$65)</f>
        <v>0</v>
      </c>
      <c r="Y61" s="524">
        <f>Y33-SUM(Y62:Y$65)</f>
        <v>0</v>
      </c>
      <c r="Z61" s="524">
        <f>Z33-SUM(Z62:Z$65)</f>
        <v>0</v>
      </c>
      <c r="AA61" s="524">
        <f>AA33-SUM(AA62:AA$65)</f>
        <v>0</v>
      </c>
      <c r="AB61" s="524">
        <f>AB33-SUM(AB62:AB$65)</f>
        <v>0</v>
      </c>
      <c r="AC61" s="524">
        <f>AC33-SUM(AC62:AC$65)</f>
        <v>0</v>
      </c>
      <c r="AD61" s="524">
        <f>AD33-SUM(AD62:AD$65)</f>
        <v>0</v>
      </c>
      <c r="AE61" s="524">
        <f>AE33-SUM(AE62:AE$65)</f>
        <v>0</v>
      </c>
      <c r="AF61" s="524">
        <f>AF33-SUM(AF62:AF$65)</f>
        <v>0</v>
      </c>
      <c r="AG61" s="524">
        <f>AG33-SUM(AG62:AG$65)</f>
        <v>0</v>
      </c>
      <c r="AH61" s="524">
        <f>AH33-SUM(AH62:AH$65)</f>
        <v>0</v>
      </c>
      <c r="AI61" s="524">
        <f>AI33-SUM(AI62:AI$65)</f>
        <v>0</v>
      </c>
      <c r="AJ61" s="524">
        <f>AJ33-SUM(AJ62:AJ$65)</f>
        <v>0</v>
      </c>
      <c r="AK61" s="524">
        <f>AK33-SUM(AK62:AK$65)</f>
        <v>0</v>
      </c>
      <c r="AL61" s="524">
        <f>AL33-SUM(AL62:AL$65)</f>
        <v>0</v>
      </c>
      <c r="AM61" s="524">
        <f>AM33-SUM(AM62:AM$65)</f>
        <v>0</v>
      </c>
      <c r="AN61" s="524">
        <f>AN33-SUM(AN62:AN$65)</f>
        <v>0</v>
      </c>
      <c r="AO61" s="524">
        <f>AO33-SUM(AO62:AO$65)</f>
        <v>0</v>
      </c>
      <c r="AP61" s="524">
        <f>AP33-SUM(AP62:AP$65)</f>
        <v>0</v>
      </c>
      <c r="AQ61" s="524">
        <f>AQ33-SUM(AQ62:AQ$65)</f>
        <v>0</v>
      </c>
      <c r="AR61" s="524">
        <f>AR33-SUM(AR62:AR$65)</f>
        <v>0</v>
      </c>
      <c r="AS61" s="524">
        <f>AS33-SUM(AS62:AS$65)</f>
        <v>0</v>
      </c>
      <c r="AT61" s="524">
        <f>AT33-SUM(AT62:AT$65)</f>
        <v>0</v>
      </c>
      <c r="AU61" s="524">
        <f>AU33-SUM(AU62:AU$65)</f>
        <v>0</v>
      </c>
      <c r="AV61" s="524">
        <f>AV33-SUM(AV62:AV$65)</f>
        <v>0</v>
      </c>
      <c r="AW61" s="524">
        <f>AW33-SUM(AW62:AW$65)</f>
        <v>0</v>
      </c>
      <c r="AX61" s="524">
        <f>AX33-SUM(AX62:AX$65)</f>
        <v>0</v>
      </c>
      <c r="AY61" s="524">
        <f>AY33-SUM(AY62:AY$65)</f>
        <v>0</v>
      </c>
      <c r="AZ61" s="524">
        <f>AZ33-SUM(AZ62:AZ$65)</f>
        <v>0</v>
      </c>
      <c r="BA61" s="524">
        <f>BA33-SUM(BA62:BA$65)</f>
        <v>0</v>
      </c>
      <c r="BB61" s="524">
        <f>BB33-SUM(BB62:BB$65)</f>
        <v>0</v>
      </c>
      <c r="BC61" s="524">
        <f>BC33-SUM(BC62:BC$65)</f>
        <v>0</v>
      </c>
      <c r="BD61" s="524">
        <f>BD33-SUM(BD62:BD$65)</f>
        <v>0</v>
      </c>
      <c r="BE61" s="524">
        <f>BE33-SUM(BE62:BE$65)</f>
        <v>0</v>
      </c>
      <c r="BF61" s="524">
        <f>BF33-SUM(BF62:BF$65)</f>
        <v>0</v>
      </c>
      <c r="BG61" s="524">
        <f>BG33-SUM(BG62:BG$65)</f>
        <v>3.4799999999999998E-2</v>
      </c>
      <c r="BH61" s="524">
        <f>BH33-SUM(BH62:BH$65)</f>
        <v>3.4799999999999998E-2</v>
      </c>
      <c r="BI61" s="524">
        <f>BI33-SUM(BI62:BI$65)</f>
        <v>3.4799999999999998E-2</v>
      </c>
      <c r="BJ61" s="524">
        <f>BJ33-SUM(BJ62:BJ$65)</f>
        <v>3.4799999999999998E-2</v>
      </c>
      <c r="BK61" s="524">
        <f>BK33-SUM(BK62:BK$65)</f>
        <v>0</v>
      </c>
      <c r="BL61" s="524">
        <f>BL33-SUM(BL62:BL$65)</f>
        <v>0</v>
      </c>
      <c r="BM61" s="524">
        <f>BM33-SUM(BM62:BM$65)</f>
        <v>0</v>
      </c>
      <c r="BN61" s="524">
        <f>BN33-SUM(BN62:BN$65)</f>
        <v>0</v>
      </c>
      <c r="BO61" s="524">
        <f>BO33-SUM(BO62:BO$65)</f>
        <v>0</v>
      </c>
      <c r="BP61" s="524">
        <f>BP33-SUM(BP62:BP$65)</f>
        <v>0</v>
      </c>
      <c r="BQ61" s="524">
        <f>BQ33-SUM(BQ62:BQ$65)</f>
        <v>0</v>
      </c>
      <c r="BR61" s="524">
        <f>BR33-SUM(BR62:BR$65)</f>
        <v>0</v>
      </c>
      <c r="BS61" s="524">
        <f>BS33-SUM(BS62:BS$65)</f>
        <v>3.4799999999999998E-2</v>
      </c>
      <c r="BT61" s="524">
        <f>BT33-SUM(BT62:BT$65)</f>
        <v>3.4799999999999998E-2</v>
      </c>
      <c r="BU61" s="524">
        <f>BU33-SUM(BU62:BU$65)</f>
        <v>3.4799999999999998E-2</v>
      </c>
      <c r="BV61" s="524">
        <f>BV33-SUM(BV62:BV$65)</f>
        <v>3.4799999999999998E-2</v>
      </c>
      <c r="BW61" s="524">
        <f>BW33-SUM(BW62:BW$65)</f>
        <v>0</v>
      </c>
      <c r="BX61" s="524">
        <f>BX33-SUM(BX62:BX$65)</f>
        <v>0</v>
      </c>
      <c r="BY61" s="524">
        <f>BY33-SUM(BY62:BY$65)</f>
        <v>0</v>
      </c>
      <c r="BZ61" s="524">
        <f>BZ33-SUM(BZ62:BZ$65)</f>
        <v>0</v>
      </c>
      <c r="CA61" s="524">
        <f>CA33-SUM(CA62:CA$65)</f>
        <v>0</v>
      </c>
      <c r="CB61" s="524">
        <f>CB33-SUM(CB62:CB$65)</f>
        <v>0</v>
      </c>
      <c r="CC61" s="524">
        <f>CC33-SUM(CC62:CC$65)</f>
        <v>0</v>
      </c>
      <c r="CD61" s="524">
        <f>CD33-SUM(CD62:CD$65)</f>
        <v>0</v>
      </c>
      <c r="CE61" s="524">
        <f>CE33-SUM(CE62:CE$65)</f>
        <v>3.4799999999999998E-2</v>
      </c>
      <c r="CF61" s="524">
        <f>CF33-SUM(CF62:CF$65)</f>
        <v>3.4799999999999998E-2</v>
      </c>
      <c r="CG61" s="524">
        <f>CG33-SUM(CG62:CG$65)</f>
        <v>3.4799999999999998E-2</v>
      </c>
      <c r="CH61" s="524">
        <f>CH33-SUM(CH62:CH$65)</f>
        <v>3.4799999999999998E-2</v>
      </c>
      <c r="CI61" s="524"/>
      <c r="CJ61" s="525">
        <f>CJ33-SUM(CJ62:CJ$65)</f>
        <v>0</v>
      </c>
      <c r="CK61" s="525">
        <f>CK33-SUM(CK62:CK$65)</f>
        <v>0</v>
      </c>
      <c r="CL61" s="525">
        <f>CL33-SUM(CL62:CL$65)</f>
        <v>0</v>
      </c>
      <c r="CM61" s="525">
        <f>CM33-SUM(CM62:CM$65)</f>
        <v>0</v>
      </c>
      <c r="CN61" s="525">
        <f>CN33-SUM(CN62:CN$65)</f>
        <v>0</v>
      </c>
      <c r="CO61" s="525">
        <f>CO33-SUM(CO62:CO$65)</f>
        <v>0</v>
      </c>
      <c r="CP61" s="525">
        <f>CP33-SUM(CP62:CP$65)</f>
        <v>0</v>
      </c>
      <c r="CQ61" s="525">
        <f>CQ33-SUM(CQ62:CQ$65)</f>
        <v>3.6799999999999999E-2</v>
      </c>
      <c r="CR61" s="525">
        <f>CR33-SUM(CR62:CR$65)</f>
        <v>4.1700000000000015E-2</v>
      </c>
      <c r="CS61" s="525">
        <f>CS33-SUM(CS62:CS$65)</f>
        <v>4.1700000000000015E-2</v>
      </c>
      <c r="CT61" s="525">
        <f>CT33-SUM(CT62:CT$65)</f>
        <v>4.1700000000000015E-2</v>
      </c>
      <c r="CU61" s="525">
        <f>CU33-SUM(CU62:CU$65)</f>
        <v>0</v>
      </c>
      <c r="CV61" s="525">
        <f>CV33-SUM(CV62:CV$65)</f>
        <v>0</v>
      </c>
      <c r="CW61" s="525">
        <f>CW33-SUM(CW62:CW$65)</f>
        <v>0</v>
      </c>
      <c r="CX61" s="525">
        <f>CX33-SUM(CX62:CX$65)</f>
        <v>0</v>
      </c>
      <c r="CY61" s="525">
        <f>CY33-SUM(CY62:CY$65)</f>
        <v>0</v>
      </c>
      <c r="CZ61" s="525">
        <f>CZ33-SUM(CZ62:CZ$65)</f>
        <v>0</v>
      </c>
      <c r="DA61" s="525">
        <f>DA33-SUM(DA62:DA$65)</f>
        <v>0</v>
      </c>
      <c r="DB61" s="525">
        <f>DB33-SUM(DB62:DB$65)</f>
        <v>0</v>
      </c>
      <c r="DC61" s="525">
        <f>DC33-SUM(DC62:DC$65)</f>
        <v>4.1700000000000015E-2</v>
      </c>
      <c r="DD61" s="525">
        <f>DD33-SUM(DD62:DD$65)</f>
        <v>4.1700000000000015E-2</v>
      </c>
      <c r="DE61" s="525">
        <f>DE33-SUM(DE62:DE$65)</f>
        <v>4.1700000000000015E-2</v>
      </c>
      <c r="DF61" s="525">
        <f>DF33-SUM(DF62:DF$65)</f>
        <v>4.1700000000000015E-2</v>
      </c>
      <c r="DG61" s="525">
        <f>DG33-SUM(DG62:DG$65)</f>
        <v>0</v>
      </c>
      <c r="DH61" s="525">
        <f>DH33-SUM(DH62:DH$65)</f>
        <v>0</v>
      </c>
      <c r="DI61" s="525">
        <f>DI33-SUM(DI62:DI$65)</f>
        <v>0</v>
      </c>
      <c r="DJ61" s="525">
        <f>DJ33-SUM(DJ62:DJ$65)</f>
        <v>0</v>
      </c>
      <c r="DK61" s="525">
        <f>DK33-SUM(DK62:DK$65)</f>
        <v>0</v>
      </c>
      <c r="DL61" s="525">
        <f>DL33-SUM(DL62:DL$65)</f>
        <v>0</v>
      </c>
      <c r="DM61" s="525">
        <f>DM33-SUM(DM62:DM$65)</f>
        <v>0</v>
      </c>
      <c r="DN61" s="525">
        <f>DN33-SUM(DN62:DN$65)</f>
        <v>0</v>
      </c>
      <c r="DO61" s="524">
        <f>DO33-SUM(DO62:DO$65)</f>
        <v>4.1700000000000015E-2</v>
      </c>
      <c r="DP61" s="524">
        <f>DP33-SUM(DP62:DP$65)</f>
        <v>4.1700000000000015E-2</v>
      </c>
      <c r="DQ61" s="524">
        <f>DQ33-SUM(DQ62:DQ$65)</f>
        <v>4.1700000000000015E-2</v>
      </c>
      <c r="DR61" s="524">
        <f>DR33-SUM(DR62:DR$65)</f>
        <v>4.1700000000000015E-2</v>
      </c>
      <c r="DS61" s="524">
        <f>DS33-SUM(DS62:DS$65)</f>
        <v>0</v>
      </c>
      <c r="DT61" s="524">
        <f>DT33-SUM(DT62:DT$65)</f>
        <v>0</v>
      </c>
      <c r="DU61" s="524">
        <f>DU33-SUM(DU62:DU$65)</f>
        <v>0</v>
      </c>
      <c r="DV61" s="524">
        <f>DV33-SUM(DV62:DV$65)</f>
        <v>0</v>
      </c>
      <c r="DW61" s="524">
        <f>DW33-SUM(DW62:DW$65)</f>
        <v>0</v>
      </c>
      <c r="DX61" s="524">
        <f>DX33-SUM(DX62:DX$65)</f>
        <v>0</v>
      </c>
      <c r="DY61" s="851">
        <f>DY33-SUM(DY62:DY$65)</f>
        <v>0</v>
      </c>
      <c r="DZ61" s="524">
        <f>DZ33-SUM(DZ62:DZ$65)</f>
        <v>0</v>
      </c>
      <c r="EA61" s="524">
        <f>EA33-SUM(EA62:EA$65)</f>
        <v>4.8960000000000004E-2</v>
      </c>
      <c r="EB61" s="524">
        <f>EB33-SUM(EB62:EB$65)</f>
        <v>5.5770000000000014E-2</v>
      </c>
      <c r="EC61" s="524">
        <f>EC33-SUM(EC62:EC$65)</f>
        <v>5.5770000000000014E-2</v>
      </c>
      <c r="ED61" s="524">
        <f>ED33-SUM(ED62:ED$65)</f>
        <v>5.5770000000000014E-2</v>
      </c>
      <c r="EE61" s="524">
        <f>EE33-SUM(EE62:EE$65)</f>
        <v>0</v>
      </c>
      <c r="EF61" s="524">
        <f>EF33-SUM(EF62:EF$65)</f>
        <v>0</v>
      </c>
      <c r="EG61" s="524">
        <f>EG33-SUM(EG62:EG$65)</f>
        <v>0</v>
      </c>
      <c r="EH61" s="524">
        <f>EH33-SUM(EH62:EH$65)</f>
        <v>0</v>
      </c>
      <c r="EI61" s="524">
        <f>EI33-SUM(EI62:EI$65)</f>
        <v>0</v>
      </c>
      <c r="EJ61" s="524">
        <f>EJ33-SUM(EJ62:EJ$65)</f>
        <v>0</v>
      </c>
      <c r="EK61" s="524">
        <f>EK33-SUM(EK62:EK$65)</f>
        <v>0</v>
      </c>
      <c r="EL61" s="524">
        <f>EL33-SUM(EL62:EL$65)</f>
        <v>0</v>
      </c>
      <c r="EM61" s="524">
        <f>EM33-SUM(EM62:EM$65)</f>
        <v>5.5769999999999986E-2</v>
      </c>
      <c r="EN61" s="524">
        <f>EN33-SUM(EN62:EN$65)</f>
        <v>6.7849999999999966E-2</v>
      </c>
      <c r="EO61" s="524">
        <f>EO33-SUM(EO62:EO$65)</f>
        <v>6.7849999999999966E-2</v>
      </c>
      <c r="EP61" s="524">
        <f>EP33-SUM(EP62:EP$65)</f>
        <v>6.7849999999999966E-2</v>
      </c>
      <c r="EQ61" s="524">
        <f>EQ33-SUM(EQ62:EQ$65)</f>
        <v>0</v>
      </c>
      <c r="ER61" s="524">
        <f>ER33-SUM(ER62:ER$65)</f>
        <v>0</v>
      </c>
      <c r="ES61" s="524">
        <f>ES33-SUM(ES62:ES$65)</f>
        <v>0</v>
      </c>
      <c r="ET61" s="524">
        <f>ET33-SUM(ET62:ET$65)</f>
        <v>0</v>
      </c>
      <c r="EU61" s="524">
        <f>EU33-SUM(EU62:EU$65)</f>
        <v>0</v>
      </c>
      <c r="EV61" s="524">
        <f>EV33-SUM(EV62:EV$65)</f>
        <v>0</v>
      </c>
      <c r="EW61" s="524">
        <f>EW33-SUM(EW62:EW$65)</f>
        <v>0</v>
      </c>
      <c r="EX61" s="524">
        <f>EX33-SUM(EX62:EX$65)</f>
        <v>0</v>
      </c>
      <c r="EY61" s="524">
        <f>EY33-SUM(EY62:EY$65)</f>
        <v>6.7849999999999994E-2</v>
      </c>
      <c r="EZ61" s="524">
        <f>EZ33-SUM(EZ62:EZ$65)</f>
        <v>7.6099999999999973E-2</v>
      </c>
      <c r="FA61" s="524">
        <f>FA33-SUM(FA62:FA$65)</f>
        <v>7.6099999999999973E-2</v>
      </c>
      <c r="FB61" s="524">
        <f>FB33-SUM(FB62:FB$65)</f>
        <v>7.6099999999999973E-2</v>
      </c>
      <c r="FC61" s="524">
        <f>FC33-SUM(FC62:FC$65)</f>
        <v>0</v>
      </c>
      <c r="FD61" s="524">
        <f>FD33-SUM(FD62:FD$65)</f>
        <v>0</v>
      </c>
      <c r="FE61" s="524">
        <f>FE33-SUM(FE62:FE$65)</f>
        <v>0</v>
      </c>
      <c r="FF61" s="524">
        <f>FF33-SUM(FF62:FF$65)</f>
        <v>0</v>
      </c>
      <c r="FG61" s="524">
        <f>FG33-SUM(FG62:FG$65)</f>
        <v>0</v>
      </c>
      <c r="FH61" s="524">
        <f>FH33-SUM(FH62:FH$65)</f>
        <v>0</v>
      </c>
      <c r="FI61" s="524">
        <f>FI33-SUM(FI62:FI$65)</f>
        <v>0</v>
      </c>
      <c r="FJ61" s="524">
        <f>FJ33-SUM(FJ62:FJ$65)</f>
        <v>0</v>
      </c>
      <c r="FK61" s="524">
        <f>FK33-SUM(FK62:FK$65)</f>
        <v>7.6100000000000001E-2</v>
      </c>
      <c r="FL61" s="524">
        <f>FL33-SUM(FL62:FL$65)</f>
        <v>8.7009999999999921E-2</v>
      </c>
      <c r="FM61" s="524">
        <f>FM33-SUM(FM62:FM$65)</f>
        <v>8.7009999999999921E-2</v>
      </c>
      <c r="FN61" s="524">
        <f>FN33-SUM(FN62:FN$65)</f>
        <v>8.7009999999999921E-2</v>
      </c>
      <c r="FO61" s="524">
        <f>FO33-SUM(FO62:FO$65)</f>
        <v>0</v>
      </c>
      <c r="FP61" s="524">
        <f>FP33-SUM(FP62:FP$65)</f>
        <v>0</v>
      </c>
      <c r="FQ61" s="524">
        <f>FQ33-SUM(FQ62:FQ$65)</f>
        <v>0</v>
      </c>
      <c r="FR61" s="524">
        <f>FR33-SUM(FR62:FR$65)</f>
        <v>0</v>
      </c>
      <c r="FS61" s="524">
        <f>FS33-SUM(FS62:FS$65)</f>
        <v>0</v>
      </c>
      <c r="FT61" s="524">
        <f>FT33-SUM(FT62:FT$65)</f>
        <v>0</v>
      </c>
      <c r="FU61" s="524">
        <f>FU33-SUM(FU62:FU$65)</f>
        <v>0</v>
      </c>
      <c r="FV61" s="524">
        <f>FV33-SUM(FV62:FV$65)</f>
        <v>0</v>
      </c>
      <c r="FW61" s="524">
        <f>FW33-SUM(FW62:FW$65)</f>
        <v>8.7009999999999948E-2</v>
      </c>
      <c r="FX61" s="797" t="s">
        <v>272</v>
      </c>
    </row>
    <row r="62" spans="2:180" s="489" customFormat="1" x14ac:dyDescent="0.2">
      <c r="B62" s="407" t="s">
        <v>327</v>
      </c>
      <c r="C62" s="524">
        <f>C32-SUM(C63:C$65)</f>
        <v>0</v>
      </c>
      <c r="D62" s="524">
        <f>D32-SUM(D63:D$65)</f>
        <v>0</v>
      </c>
      <c r="E62" s="524">
        <f>E32-SUM(E63:E$65)</f>
        <v>0</v>
      </c>
      <c r="F62" s="524">
        <f>F32-SUM(F63:F$65)</f>
        <v>0</v>
      </c>
      <c r="G62" s="524">
        <f>G32-SUM(G63:G$65)</f>
        <v>0</v>
      </c>
      <c r="H62" s="524">
        <f>H32-SUM(H63:H$65)</f>
        <v>0</v>
      </c>
      <c r="I62" s="524">
        <f>I32-SUM(I63:I$65)</f>
        <v>0</v>
      </c>
      <c r="J62" s="524">
        <f>J32-SUM(J63:J$65)</f>
        <v>0</v>
      </c>
      <c r="K62" s="524">
        <f>K32-SUM(K63:K$65)</f>
        <v>0</v>
      </c>
      <c r="L62" s="524">
        <f>L32-SUM(L63:L$65)</f>
        <v>0</v>
      </c>
      <c r="M62" s="524">
        <f>M32-SUM(M63:M$65)</f>
        <v>0</v>
      </c>
      <c r="N62" s="524">
        <f>N32-SUM(N63:N$65)</f>
        <v>0</v>
      </c>
      <c r="O62" s="524">
        <f>O32-SUM(O63:O$65)</f>
        <v>0</v>
      </c>
      <c r="P62" s="524">
        <f>P32-SUM(P63:P$65)</f>
        <v>0</v>
      </c>
      <c r="Q62" s="524">
        <f>Q32-SUM(Q63:Q$65)</f>
        <v>0</v>
      </c>
      <c r="R62" s="524">
        <f>R32-SUM(R63:R$65)</f>
        <v>0</v>
      </c>
      <c r="S62" s="524">
        <f>S32-SUM(S63:S$65)</f>
        <v>0</v>
      </c>
      <c r="T62" s="524">
        <f>T32-SUM(T63:T$65)</f>
        <v>0</v>
      </c>
      <c r="U62" s="524">
        <f>U32-SUM(U63:U$65)</f>
        <v>0</v>
      </c>
      <c r="V62" s="524">
        <f>V32-SUM(V63:V$65)</f>
        <v>0</v>
      </c>
      <c r="W62" s="524">
        <f>W32-SUM(W63:W$65)</f>
        <v>0</v>
      </c>
      <c r="X62" s="524">
        <f>X32-SUM(X63:X$65)</f>
        <v>0</v>
      </c>
      <c r="Y62" s="524">
        <f>Y32-SUM(Y63:Y$65)</f>
        <v>0</v>
      </c>
      <c r="Z62" s="524">
        <f>Z32-SUM(Z63:Z$65)</f>
        <v>0</v>
      </c>
      <c r="AA62" s="524">
        <f>AA32-SUM(AA63:AA$65)</f>
        <v>0</v>
      </c>
      <c r="AB62" s="524">
        <f>AB32-SUM(AB63:AB$65)</f>
        <v>0</v>
      </c>
      <c r="AC62" s="524">
        <f>AC32-SUM(AC63:AC$65)</f>
        <v>0</v>
      </c>
      <c r="AD62" s="524">
        <f>AD32-SUM(AD63:AD$65)</f>
        <v>0</v>
      </c>
      <c r="AE62" s="524">
        <f>AE32-SUM(AE63:AE$65)</f>
        <v>0</v>
      </c>
      <c r="AF62" s="524">
        <f>AF32-SUM(AF63:AF$65)</f>
        <v>0</v>
      </c>
      <c r="AG62" s="524">
        <f>AG32-SUM(AG63:AG$65)</f>
        <v>0</v>
      </c>
      <c r="AH62" s="524">
        <f>AH32-SUM(AH63:AH$65)</f>
        <v>0</v>
      </c>
      <c r="AI62" s="524">
        <f>AI32-SUM(AI63:AI$65)</f>
        <v>0</v>
      </c>
      <c r="AJ62" s="524">
        <f>AJ32-SUM(AJ63:AJ$65)</f>
        <v>0</v>
      </c>
      <c r="AK62" s="524">
        <f>AK32-SUM(AK63:AK$65)</f>
        <v>0</v>
      </c>
      <c r="AL62" s="524">
        <f>AL32-SUM(AL63:AL$65)</f>
        <v>0</v>
      </c>
      <c r="AM62" s="524">
        <f>AM32-SUM(AM63:AM$65)</f>
        <v>0</v>
      </c>
      <c r="AN62" s="524">
        <f>AN32-SUM(AN63:AN$65)</f>
        <v>0</v>
      </c>
      <c r="AO62" s="524">
        <f>AO32-SUM(AO63:AO$65)</f>
        <v>0</v>
      </c>
      <c r="AP62" s="524">
        <f>AP32-SUM(AP63:AP$65)</f>
        <v>0</v>
      </c>
      <c r="AQ62" s="524">
        <f>AQ32-SUM(AQ63:AQ$65)</f>
        <v>0</v>
      </c>
      <c r="AR62" s="524">
        <f>AR32-SUM(AR63:AR$65)</f>
        <v>0</v>
      </c>
      <c r="AS62" s="524">
        <f>AS32-SUM(AS63:AS$65)</f>
        <v>0</v>
      </c>
      <c r="AT62" s="524">
        <f>AT32-SUM(AT63:AT$65)</f>
        <v>0</v>
      </c>
      <c r="AU62" s="524">
        <f>AU32-SUM(AU63:AU$65)</f>
        <v>0</v>
      </c>
      <c r="AV62" s="524">
        <f>AV32-SUM(AV63:AV$65)</f>
        <v>0</v>
      </c>
      <c r="AW62" s="524">
        <f>AW32-SUM(AW63:AW$65)</f>
        <v>0</v>
      </c>
      <c r="AX62" s="524">
        <f>AX32-SUM(AX63:AX$65)</f>
        <v>0</v>
      </c>
      <c r="AY62" s="524">
        <f>AY32-SUM(AY63:AY$65)</f>
        <v>0</v>
      </c>
      <c r="AZ62" s="524">
        <f>AZ32-SUM(AZ63:AZ$65)</f>
        <v>0</v>
      </c>
      <c r="BA62" s="524">
        <f>BA32-SUM(BA63:BA$65)</f>
        <v>0</v>
      </c>
      <c r="BB62" s="524">
        <f>BB32-SUM(BB63:BB$65)</f>
        <v>0</v>
      </c>
      <c r="BC62" s="524">
        <f>BC32-SUM(BC63:BC$65)</f>
        <v>0</v>
      </c>
      <c r="BD62" s="524">
        <f>BD32-SUM(BD63:BD$65)</f>
        <v>0</v>
      </c>
      <c r="BE62" s="524">
        <f>BE32-SUM(BE63:BE$65)</f>
        <v>0</v>
      </c>
      <c r="BF62" s="524">
        <f>BF32-SUM(BF63:BF$65)</f>
        <v>0</v>
      </c>
      <c r="BG62" s="524">
        <f>BG32-SUM(BG63:BG$65)</f>
        <v>1.4999999999999986E-2</v>
      </c>
      <c r="BH62" s="524">
        <f>BH32-SUM(BH63:BH$65)</f>
        <v>1.5000000000000013E-2</v>
      </c>
      <c r="BI62" s="524">
        <f>BI32-SUM(BI63:BI$65)</f>
        <v>1.5000000000000013E-2</v>
      </c>
      <c r="BJ62" s="524">
        <f>BJ32-SUM(BJ63:BJ$65)</f>
        <v>1.5000000000000013E-2</v>
      </c>
      <c r="BK62" s="524">
        <f>BK32-SUM(BK63:BK$65)</f>
        <v>0</v>
      </c>
      <c r="BL62" s="524">
        <f>BL32-SUM(BL63:BL$65)</f>
        <v>0</v>
      </c>
      <c r="BM62" s="524">
        <f>BM32-SUM(BM63:BM$65)</f>
        <v>0</v>
      </c>
      <c r="BN62" s="524">
        <f>BN32-SUM(BN63:BN$65)</f>
        <v>0</v>
      </c>
      <c r="BO62" s="524">
        <f>BO32-SUM(BO63:BO$65)</f>
        <v>0</v>
      </c>
      <c r="BP62" s="524">
        <f>BP32-SUM(BP63:BP$65)</f>
        <v>0</v>
      </c>
      <c r="BQ62" s="524">
        <f>BQ32-SUM(BQ63:BQ$65)</f>
        <v>0</v>
      </c>
      <c r="BR62" s="524">
        <f>BR32-SUM(BR63:BR$65)</f>
        <v>0</v>
      </c>
      <c r="BS62" s="524">
        <f>BS32-SUM(BS63:BS$65)</f>
        <v>1.5000000000000013E-2</v>
      </c>
      <c r="BT62" s="524">
        <f>BT32-SUM(BT63:BT$65)</f>
        <v>1.5000000000000013E-2</v>
      </c>
      <c r="BU62" s="524">
        <f>BU32-SUM(BU63:BU$65)</f>
        <v>1.5000000000000013E-2</v>
      </c>
      <c r="BV62" s="524">
        <f>BV32-SUM(BV63:BV$65)</f>
        <v>1.5000000000000013E-2</v>
      </c>
      <c r="BW62" s="524">
        <f>BW32-SUM(BW63:BW$65)</f>
        <v>0</v>
      </c>
      <c r="BX62" s="524">
        <f>BX32-SUM(BX63:BX$65)</f>
        <v>0</v>
      </c>
      <c r="BY62" s="524">
        <f>BY32-SUM(BY63:BY$65)</f>
        <v>0</v>
      </c>
      <c r="BZ62" s="524">
        <f>BZ32-SUM(BZ63:BZ$65)</f>
        <v>0</v>
      </c>
      <c r="CA62" s="524">
        <f>CA32-SUM(CA63:CA$65)</f>
        <v>0</v>
      </c>
      <c r="CB62" s="524">
        <f>CB32-SUM(CB63:CB$65)</f>
        <v>0</v>
      </c>
      <c r="CC62" s="524">
        <f>CC32-SUM(CC63:CC$65)</f>
        <v>0</v>
      </c>
      <c r="CD62" s="524">
        <f>CD32-SUM(CD63:CD$65)</f>
        <v>0</v>
      </c>
      <c r="CE62" s="524">
        <f>CE32-SUM(CE63:CE$65)</f>
        <v>1.5000000000000013E-2</v>
      </c>
      <c r="CF62" s="524">
        <f>CF32-SUM(CF63:CF$65)</f>
        <v>1.5000000000000013E-2</v>
      </c>
      <c r="CG62" s="524">
        <f>CG32-SUM(CG63:CG$65)</f>
        <v>1.5000000000000013E-2</v>
      </c>
      <c r="CH62" s="524">
        <f>CH32-SUM(CH63:CH$65)</f>
        <v>1.5000000000000013E-2</v>
      </c>
      <c r="CI62" s="524">
        <f>+CH62</f>
        <v>1.5000000000000013E-2</v>
      </c>
      <c r="CJ62" s="525">
        <f>CJ32-SUM(CJ63:CJ$65)</f>
        <v>1.5899999999999997E-2</v>
      </c>
      <c r="CK62" s="525">
        <f>CK32-SUM(CK63:CK$65)</f>
        <v>1.5899999999999997E-2</v>
      </c>
      <c r="CL62" s="525">
        <f>CL32-SUM(CL63:CL$65)</f>
        <v>1.5899999999999997E-2</v>
      </c>
      <c r="CM62" s="525">
        <f>CM32-SUM(CM63:CM$65)</f>
        <v>1.5899999999999997E-2</v>
      </c>
      <c r="CN62" s="525">
        <f>CN32-SUM(CN63:CN$65)</f>
        <v>1.5899999999999997E-2</v>
      </c>
      <c r="CO62" s="525">
        <f>CO32-SUM(CO63:CO$65)</f>
        <v>1.5899999999999997E-2</v>
      </c>
      <c r="CP62" s="525">
        <f>CP32-SUM(CP63:CP$65)</f>
        <v>1.5899999999999997E-2</v>
      </c>
      <c r="CQ62" s="525">
        <f>CQ32-SUM(CQ63:CQ$65)</f>
        <v>1.5899999999999997E-2</v>
      </c>
      <c r="CR62" s="525">
        <f>CR32-SUM(CR63:CR$65)</f>
        <v>2.7999999999999997E-2</v>
      </c>
      <c r="CS62" s="525">
        <f>CS32-SUM(CS63:CS$65)</f>
        <v>2.7999999999999997E-2</v>
      </c>
      <c r="CT62" s="525">
        <f>CT32-SUM(CT63:CT$65)</f>
        <v>2.7999999999999997E-2</v>
      </c>
      <c r="CU62" s="525">
        <f>CU32-SUM(CU63:CU$65)</f>
        <v>2.7999999999999997E-2</v>
      </c>
      <c r="CV62" s="525">
        <f>CV32-SUM(CV63:CV$65)</f>
        <v>2.7999999999999997E-2</v>
      </c>
      <c r="CW62" s="525">
        <f>CW32-SUM(CW63:CW$65)</f>
        <v>2.7999999999999997E-2</v>
      </c>
      <c r="CX62" s="525">
        <f>CX32-SUM(CX63:CX$65)</f>
        <v>2.7999999999999997E-2</v>
      </c>
      <c r="CY62" s="525">
        <f>CY32-SUM(CY63:CY$65)</f>
        <v>2.7999999999999997E-2</v>
      </c>
      <c r="CZ62" s="525">
        <f>CZ32-SUM(CZ63:CZ$65)</f>
        <v>2.7999999999999997E-2</v>
      </c>
      <c r="DA62" s="525">
        <f>DA32-SUM(DA63:DA$65)</f>
        <v>2.7999999999999997E-2</v>
      </c>
      <c r="DB62" s="525">
        <f>DB32-SUM(DB63:DB$65)</f>
        <v>2.7999999999999997E-2</v>
      </c>
      <c r="DC62" s="525">
        <f>DC32-SUM(DC63:DC$65)</f>
        <v>2.7999999999999997E-2</v>
      </c>
      <c r="DD62" s="525">
        <f>DD32-SUM(DD63:DD$65)</f>
        <v>2.8000000000000025E-2</v>
      </c>
      <c r="DE62" s="525">
        <f>DE32-SUM(DE63:DE$65)</f>
        <v>2.8000000000000025E-2</v>
      </c>
      <c r="DF62" s="525">
        <f>DF32-SUM(DF63:DF$65)</f>
        <v>2.8000000000000025E-2</v>
      </c>
      <c r="DG62" s="525">
        <f>DG32-SUM(DG63:DG$65)</f>
        <v>2.7999999999999997E-2</v>
      </c>
      <c r="DH62" s="525">
        <f>DH32-SUM(DH63:DH$65)</f>
        <v>2.7999999999999997E-2</v>
      </c>
      <c r="DI62" s="525">
        <f>DI32-SUM(DI63:DI$65)</f>
        <v>2.7999999999999997E-2</v>
      </c>
      <c r="DJ62" s="525">
        <f>DJ32-SUM(DJ63:DJ$65)</f>
        <v>2.7999999999999997E-2</v>
      </c>
      <c r="DK62" s="525">
        <f>DK32-SUM(DK63:DK$65)</f>
        <v>2.7999999999999997E-2</v>
      </c>
      <c r="DL62" s="525">
        <f>DL32-SUM(DL63:DL$65)</f>
        <v>2.7999999999999997E-2</v>
      </c>
      <c r="DM62" s="525">
        <f>DM32-SUM(DM63:DM$65)</f>
        <v>2.7999999999999997E-2</v>
      </c>
      <c r="DN62" s="525">
        <f>DN32-SUM(DN63:DN$65)</f>
        <v>2.7999999999999997E-2</v>
      </c>
      <c r="DO62" s="524">
        <f>DO32-SUM(DO63:DO$65)</f>
        <v>2.7999999999999997E-2</v>
      </c>
      <c r="DP62" s="524">
        <f>DP32-SUM(DP63:DP$65)</f>
        <v>2.7999999999999997E-2</v>
      </c>
      <c r="DQ62" s="524">
        <f>DQ32-SUM(DQ63:DQ$65)</f>
        <v>2.7999999999999997E-2</v>
      </c>
      <c r="DR62" s="524">
        <f>DR32-SUM(DR63:DR$65)</f>
        <v>2.7999999999999997E-2</v>
      </c>
      <c r="DS62" s="524">
        <f>DS32-SUM(DS63:DS$65)</f>
        <v>2.8000000000000025E-2</v>
      </c>
      <c r="DT62" s="524">
        <f>DT32-SUM(DT63:DT$65)</f>
        <v>2.8000000000000025E-2</v>
      </c>
      <c r="DU62" s="524">
        <f>DU32-SUM(DU63:DU$65)</f>
        <v>2.8000000000000025E-2</v>
      </c>
      <c r="DV62" s="524">
        <f>DV32-SUM(DV63:DV$65)</f>
        <v>2.7999999999999997E-2</v>
      </c>
      <c r="DW62" s="524">
        <f>DW32-SUM(DW63:DW$65)</f>
        <v>2.7999999999999997E-2</v>
      </c>
      <c r="DX62" s="524">
        <f>DX32-SUM(DX63:DX$65)</f>
        <v>2.7999999999999997E-2</v>
      </c>
      <c r="DY62" s="851">
        <f>DY32-SUM(DY63:DY$65)</f>
        <v>3.2179999999999986E-2</v>
      </c>
      <c r="DZ62" s="524">
        <f>DZ32-SUM(DZ63:DZ$65)</f>
        <v>3.2179999999999986E-2</v>
      </c>
      <c r="EA62" s="524">
        <f>EA32-SUM(EA63:EA$65)</f>
        <v>3.2179999999999986E-2</v>
      </c>
      <c r="EB62" s="524">
        <f>EB32-SUM(EB63:EB$65)</f>
        <v>3.5289999999999988E-2</v>
      </c>
      <c r="EC62" s="524">
        <f>EC32-SUM(EC63:EC$65)</f>
        <v>3.5289999999999988E-2</v>
      </c>
      <c r="ED62" s="524">
        <f>ED32-SUM(ED63:ED$65)</f>
        <v>3.5289999999999988E-2</v>
      </c>
      <c r="EE62" s="524">
        <f>EE32-SUM(EE63:EE$65)</f>
        <v>3.5289999999999988E-2</v>
      </c>
      <c r="EF62" s="524">
        <f>EF32-SUM(EF63:EF$65)</f>
        <v>3.5289999999999988E-2</v>
      </c>
      <c r="EG62" s="524">
        <f>EG32-SUM(EG63:EG$65)</f>
        <v>3.5289999999999988E-2</v>
      </c>
      <c r="EH62" s="524">
        <f>EH32-SUM(EH63:EH$65)</f>
        <v>3.5290000000000016E-2</v>
      </c>
      <c r="EI62" s="524">
        <f>EI32-SUM(EI63:EI$65)</f>
        <v>3.5290000000000016E-2</v>
      </c>
      <c r="EJ62" s="524">
        <f>EJ32-SUM(EJ63:EJ$65)</f>
        <v>3.5290000000000016E-2</v>
      </c>
      <c r="EK62" s="524">
        <f>EK32-SUM(EK63:EK$65)</f>
        <v>3.5289999999999988E-2</v>
      </c>
      <c r="EL62" s="524">
        <f>EL32-SUM(EL63:EL$65)</f>
        <v>3.5289999999999988E-2</v>
      </c>
      <c r="EM62" s="524">
        <f>EM32-SUM(EM63:EM$65)</f>
        <v>3.5290000000000016E-2</v>
      </c>
      <c r="EN62" s="524">
        <f>EN32-SUM(EN63:EN$65)</f>
        <v>4.028000000000001E-2</v>
      </c>
      <c r="EO62" s="524">
        <f>EO32-SUM(EO63:EO$65)</f>
        <v>4.028000000000001E-2</v>
      </c>
      <c r="EP62" s="524">
        <f>EP32-SUM(EP63:EP$65)</f>
        <v>4.028000000000001E-2</v>
      </c>
      <c r="EQ62" s="524">
        <f>EQ32-SUM(EQ63:EQ$65)</f>
        <v>4.028000000000001E-2</v>
      </c>
      <c r="ER62" s="524">
        <f>ER32-SUM(ER63:ER$65)</f>
        <v>4.028000000000001E-2</v>
      </c>
      <c r="ES62" s="524">
        <f>ES32-SUM(ES63:ES$65)</f>
        <v>4.028000000000001E-2</v>
      </c>
      <c r="ET62" s="524">
        <f>ET32-SUM(ET63:ET$65)</f>
        <v>4.028000000000001E-2</v>
      </c>
      <c r="EU62" s="524">
        <f>EU32-SUM(EU63:EU$65)</f>
        <v>4.028000000000001E-2</v>
      </c>
      <c r="EV62" s="524">
        <f>EV32-SUM(EV63:EV$65)</f>
        <v>4.028000000000001E-2</v>
      </c>
      <c r="EW62" s="524">
        <f>EW32-SUM(EW63:EW$65)</f>
        <v>4.028000000000001E-2</v>
      </c>
      <c r="EX62" s="524">
        <f>EX32-SUM(EX63:EX$65)</f>
        <v>4.028000000000001E-2</v>
      </c>
      <c r="EY62" s="524">
        <f>EY32-SUM(EY63:EY$65)</f>
        <v>4.028000000000001E-2</v>
      </c>
      <c r="EZ62" s="524">
        <f>EZ32-SUM(EZ63:EZ$65)</f>
        <v>4.8330000000000012E-2</v>
      </c>
      <c r="FA62" s="524">
        <f>FA32-SUM(FA63:FA$65)</f>
        <v>4.8330000000000012E-2</v>
      </c>
      <c r="FB62" s="524">
        <f>FB32-SUM(FB63:FB$65)</f>
        <v>4.8330000000000012E-2</v>
      </c>
      <c r="FC62" s="524">
        <f>FC32-SUM(FC63:FC$65)</f>
        <v>4.8330000000000012E-2</v>
      </c>
      <c r="FD62" s="524">
        <f>FD32-SUM(FD63:FD$65)</f>
        <v>4.8330000000000012E-2</v>
      </c>
      <c r="FE62" s="524">
        <f>FE32-SUM(FE63:FE$65)</f>
        <v>4.8330000000000012E-2</v>
      </c>
      <c r="FF62" s="524">
        <f>FF32-SUM(FF63:FF$65)</f>
        <v>4.833000000000004E-2</v>
      </c>
      <c r="FG62" s="524">
        <f>FG32-SUM(FG63:FG$65)</f>
        <v>4.833000000000004E-2</v>
      </c>
      <c r="FH62" s="524">
        <f>FH32-SUM(FH63:FH$65)</f>
        <v>4.833000000000004E-2</v>
      </c>
      <c r="FI62" s="524">
        <f>FI32-SUM(FI63:FI$65)</f>
        <v>4.8330000000000012E-2</v>
      </c>
      <c r="FJ62" s="524">
        <f>FJ32-SUM(FJ63:FJ$65)</f>
        <v>4.8330000000000012E-2</v>
      </c>
      <c r="FK62" s="524">
        <f>FK32-SUM(FK63:FK$65)</f>
        <v>4.8330000000000012E-2</v>
      </c>
      <c r="FL62" s="524">
        <f>FL32-SUM(FL63:FL$65)</f>
        <v>5.8590000000000031E-2</v>
      </c>
      <c r="FM62" s="524">
        <f>FM32-SUM(FM63:FM$65)</f>
        <v>5.8590000000000031E-2</v>
      </c>
      <c r="FN62" s="524">
        <f>FN32-SUM(FN63:FN$65)</f>
        <v>5.8590000000000031E-2</v>
      </c>
      <c r="FO62" s="524">
        <f>FO32-SUM(FO63:FO$65)</f>
        <v>5.8590000000000031E-2</v>
      </c>
      <c r="FP62" s="524">
        <f>FP32-SUM(FP63:FP$65)</f>
        <v>5.8590000000000031E-2</v>
      </c>
      <c r="FQ62" s="524">
        <f>FQ32-SUM(FQ63:FQ$65)</f>
        <v>5.8590000000000031E-2</v>
      </c>
      <c r="FR62" s="524">
        <f>FR32-SUM(FR63:FR$65)</f>
        <v>5.8590000000000031E-2</v>
      </c>
      <c r="FS62" s="524">
        <f>FS32-SUM(FS63:FS$65)</f>
        <v>5.8590000000000031E-2</v>
      </c>
      <c r="FT62" s="524">
        <f>FT32-SUM(FT63:FT$65)</f>
        <v>5.8590000000000031E-2</v>
      </c>
      <c r="FU62" s="524">
        <f>FU32-SUM(FU63:FU$65)</f>
        <v>5.8590000000000031E-2</v>
      </c>
      <c r="FV62" s="524">
        <f>FV32-SUM(FV63:FV$65)</f>
        <v>5.8590000000000031E-2</v>
      </c>
      <c r="FW62" s="524">
        <f>FW32-SUM(FW63:FW$65)</f>
        <v>5.8590000000000031E-2</v>
      </c>
      <c r="FX62" s="797" t="s">
        <v>272</v>
      </c>
    </row>
    <row r="63" spans="2:180" s="489" customFormat="1" x14ac:dyDescent="0.2">
      <c r="B63" s="407" t="s">
        <v>328</v>
      </c>
      <c r="C63" s="524">
        <f t="shared" ref="C63:BN63" si="31">+C31-C64-C65</f>
        <v>7.288E-2</v>
      </c>
      <c r="D63" s="524">
        <f t="shared" si="31"/>
        <v>7.288E-2</v>
      </c>
      <c r="E63" s="524">
        <f t="shared" si="31"/>
        <v>7.288E-2</v>
      </c>
      <c r="F63" s="524">
        <f t="shared" si="31"/>
        <v>7.288E-2</v>
      </c>
      <c r="G63" s="524">
        <f t="shared" si="31"/>
        <v>7.288E-2</v>
      </c>
      <c r="H63" s="524">
        <f t="shared" si="31"/>
        <v>7.288E-2</v>
      </c>
      <c r="I63" s="524">
        <f t="shared" si="31"/>
        <v>7.288E-2</v>
      </c>
      <c r="J63" s="524">
        <f t="shared" si="31"/>
        <v>7.288E-2</v>
      </c>
      <c r="K63" s="524">
        <f t="shared" si="31"/>
        <v>7.288E-2</v>
      </c>
      <c r="L63" s="524">
        <f t="shared" si="31"/>
        <v>7.288E-2</v>
      </c>
      <c r="M63" s="524">
        <f t="shared" si="31"/>
        <v>7.288E-2</v>
      </c>
      <c r="N63" s="524">
        <f t="shared" si="31"/>
        <v>7.288E-2</v>
      </c>
      <c r="O63" s="524">
        <f t="shared" si="31"/>
        <v>7.288E-2</v>
      </c>
      <c r="P63" s="524">
        <f t="shared" si="31"/>
        <v>7.288E-2</v>
      </c>
      <c r="Q63" s="524">
        <f t="shared" si="31"/>
        <v>7.288E-2</v>
      </c>
      <c r="R63" s="524">
        <f t="shared" si="31"/>
        <v>7.288E-2</v>
      </c>
      <c r="S63" s="524">
        <f t="shared" si="31"/>
        <v>7.288E-2</v>
      </c>
      <c r="T63" s="524">
        <f t="shared" si="31"/>
        <v>7.288E-2</v>
      </c>
      <c r="U63" s="524">
        <f t="shared" si="31"/>
        <v>7.288E-2</v>
      </c>
      <c r="V63" s="524">
        <f t="shared" si="31"/>
        <v>7.288E-2</v>
      </c>
      <c r="W63" s="524">
        <f t="shared" si="31"/>
        <v>7.288E-2</v>
      </c>
      <c r="X63" s="524">
        <f t="shared" si="31"/>
        <v>7.288E-2</v>
      </c>
      <c r="Y63" s="524">
        <f t="shared" si="31"/>
        <v>7.288E-2</v>
      </c>
      <c r="Z63" s="524">
        <f t="shared" si="31"/>
        <v>7.288E-2</v>
      </c>
      <c r="AA63" s="524">
        <f t="shared" si="31"/>
        <v>7.288E-2</v>
      </c>
      <c r="AB63" s="524">
        <f t="shared" si="31"/>
        <v>7.288E-2</v>
      </c>
      <c r="AC63" s="524">
        <f t="shared" si="31"/>
        <v>7.288E-2</v>
      </c>
      <c r="AD63" s="524">
        <f t="shared" si="31"/>
        <v>7.288E-2</v>
      </c>
      <c r="AE63" s="524">
        <f t="shared" si="31"/>
        <v>7.288E-2</v>
      </c>
      <c r="AF63" s="524">
        <f t="shared" si="31"/>
        <v>7.288E-2</v>
      </c>
      <c r="AG63" s="524">
        <f t="shared" si="31"/>
        <v>7.288E-2</v>
      </c>
      <c r="AH63" s="524">
        <f t="shared" si="31"/>
        <v>7.288E-2</v>
      </c>
      <c r="AI63" s="524">
        <f t="shared" si="31"/>
        <v>7.288E-2</v>
      </c>
      <c r="AJ63" s="524">
        <f t="shared" si="31"/>
        <v>7.288E-2</v>
      </c>
      <c r="AK63" s="524">
        <f t="shared" si="31"/>
        <v>7.288E-2</v>
      </c>
      <c r="AL63" s="524">
        <f t="shared" si="31"/>
        <v>7.288E-2</v>
      </c>
      <c r="AM63" s="524">
        <f t="shared" si="31"/>
        <v>7.288E-2</v>
      </c>
      <c r="AN63" s="524">
        <f t="shared" si="31"/>
        <v>7.288E-2</v>
      </c>
      <c r="AO63" s="524">
        <f t="shared" si="31"/>
        <v>7.288E-2</v>
      </c>
      <c r="AP63" s="524">
        <f t="shared" si="31"/>
        <v>7.288E-2</v>
      </c>
      <c r="AQ63" s="524">
        <f t="shared" si="31"/>
        <v>7.288E-2</v>
      </c>
      <c r="AR63" s="524">
        <f t="shared" si="31"/>
        <v>7.288E-2</v>
      </c>
      <c r="AS63" s="524">
        <f t="shared" si="31"/>
        <v>7.288E-2</v>
      </c>
      <c r="AT63" s="524">
        <f t="shared" si="31"/>
        <v>7.288E-2</v>
      </c>
      <c r="AU63" s="524">
        <f t="shared" si="31"/>
        <v>7.288E-2</v>
      </c>
      <c r="AV63" s="524">
        <f t="shared" si="31"/>
        <v>7.0199999999999999E-2</v>
      </c>
      <c r="AW63" s="524">
        <f t="shared" si="31"/>
        <v>7.0199999999999999E-2</v>
      </c>
      <c r="AX63" s="524">
        <f t="shared" si="31"/>
        <v>7.0199999999999999E-2</v>
      </c>
      <c r="AY63" s="524">
        <f t="shared" si="31"/>
        <v>7.0199999999999999E-2</v>
      </c>
      <c r="AZ63" s="524">
        <f t="shared" si="31"/>
        <v>7.0199999999999999E-2</v>
      </c>
      <c r="BA63" s="524">
        <f t="shared" si="31"/>
        <v>7.0199999999999999E-2</v>
      </c>
      <c r="BB63" s="524">
        <f t="shared" si="31"/>
        <v>7.0200000000000012E-2</v>
      </c>
      <c r="BC63" s="524">
        <f t="shared" si="31"/>
        <v>7.0200000000000012E-2</v>
      </c>
      <c r="BD63" s="524">
        <f t="shared" si="31"/>
        <v>7.0200000000000012E-2</v>
      </c>
      <c r="BE63" s="524">
        <f t="shared" si="31"/>
        <v>7.0200000000000012E-2</v>
      </c>
      <c r="BF63" s="524">
        <f t="shared" si="31"/>
        <v>7.0200000000000012E-2</v>
      </c>
      <c r="BG63" s="524">
        <f t="shared" si="31"/>
        <v>7.0200000000000012E-2</v>
      </c>
      <c r="BH63" s="524">
        <f t="shared" si="31"/>
        <v>7.0199999999999985E-2</v>
      </c>
      <c r="BI63" s="524">
        <f t="shared" si="31"/>
        <v>7.0199999999999985E-2</v>
      </c>
      <c r="BJ63" s="524">
        <f t="shared" si="31"/>
        <v>7.0199999999999985E-2</v>
      </c>
      <c r="BK63" s="524">
        <f t="shared" si="31"/>
        <v>7.0199999999999985E-2</v>
      </c>
      <c r="BL63" s="524">
        <f t="shared" si="31"/>
        <v>7.0199999999999985E-2</v>
      </c>
      <c r="BM63" s="524">
        <f t="shared" si="31"/>
        <v>7.0199999999999985E-2</v>
      </c>
      <c r="BN63" s="524">
        <f t="shared" si="31"/>
        <v>7.0199999999999985E-2</v>
      </c>
      <c r="BO63" s="524">
        <f t="shared" ref="BO63:DZ63" si="32">+BO31-BO64-BO65</f>
        <v>7.0199999999999985E-2</v>
      </c>
      <c r="BP63" s="524">
        <f t="shared" si="32"/>
        <v>7.0199999999999985E-2</v>
      </c>
      <c r="BQ63" s="524">
        <f t="shared" si="32"/>
        <v>7.0199999999999985E-2</v>
      </c>
      <c r="BR63" s="524">
        <f t="shared" si="32"/>
        <v>7.0199999999999985E-2</v>
      </c>
      <c r="BS63" s="524">
        <f t="shared" si="32"/>
        <v>7.0199999999999985E-2</v>
      </c>
      <c r="BT63" s="524">
        <f t="shared" si="32"/>
        <v>7.0199999999999985E-2</v>
      </c>
      <c r="BU63" s="524">
        <f t="shared" si="32"/>
        <v>7.0199999999999985E-2</v>
      </c>
      <c r="BV63" s="524">
        <f t="shared" si="32"/>
        <v>7.0199999999999985E-2</v>
      </c>
      <c r="BW63" s="524">
        <f t="shared" si="32"/>
        <v>7.0199999999999985E-2</v>
      </c>
      <c r="BX63" s="524">
        <f t="shared" si="32"/>
        <v>7.0199999999999985E-2</v>
      </c>
      <c r="BY63" s="524">
        <f t="shared" si="32"/>
        <v>7.0199999999999985E-2</v>
      </c>
      <c r="BZ63" s="524">
        <f t="shared" si="32"/>
        <v>7.0199999999999985E-2</v>
      </c>
      <c r="CA63" s="524">
        <f t="shared" si="32"/>
        <v>7.0199999999999985E-2</v>
      </c>
      <c r="CB63" s="524">
        <f t="shared" si="32"/>
        <v>7.0199999999999985E-2</v>
      </c>
      <c r="CC63" s="524">
        <f t="shared" si="32"/>
        <v>7.0199999999999985E-2</v>
      </c>
      <c r="CD63" s="524">
        <f t="shared" si="32"/>
        <v>7.0199999999999985E-2</v>
      </c>
      <c r="CE63" s="524">
        <f t="shared" si="32"/>
        <v>7.0199999999999985E-2</v>
      </c>
      <c r="CF63" s="524">
        <f t="shared" si="32"/>
        <v>7.0199999999999985E-2</v>
      </c>
      <c r="CG63" s="524">
        <f t="shared" si="32"/>
        <v>7.0199999999999985E-2</v>
      </c>
      <c r="CH63" s="524">
        <f t="shared" si="32"/>
        <v>7.0199999999999985E-2</v>
      </c>
      <c r="CI63" s="524">
        <f t="shared" si="32"/>
        <v>7.0199999999999985E-2</v>
      </c>
      <c r="CJ63" s="525">
        <f t="shared" si="32"/>
        <v>7.1809999999999985E-2</v>
      </c>
      <c r="CK63" s="525">
        <f t="shared" si="32"/>
        <v>7.1809999999999985E-2</v>
      </c>
      <c r="CL63" s="525">
        <f t="shared" si="32"/>
        <v>7.1809999999999985E-2</v>
      </c>
      <c r="CM63" s="525">
        <f t="shared" si="32"/>
        <v>7.1809999999999985E-2</v>
      </c>
      <c r="CN63" s="525">
        <f t="shared" si="32"/>
        <v>7.1809999999999985E-2</v>
      </c>
      <c r="CO63" s="525">
        <f t="shared" si="32"/>
        <v>7.1809999999999985E-2</v>
      </c>
      <c r="CP63" s="525">
        <f t="shared" si="32"/>
        <v>7.1809999999999985E-2</v>
      </c>
      <c r="CQ63" s="525">
        <f t="shared" si="32"/>
        <v>7.1809999999999985E-2</v>
      </c>
      <c r="CR63" s="525">
        <f t="shared" si="32"/>
        <v>7.1169999999999983E-2</v>
      </c>
      <c r="CS63" s="525">
        <f t="shared" si="32"/>
        <v>7.1169999999999983E-2</v>
      </c>
      <c r="CT63" s="525">
        <f t="shared" si="32"/>
        <v>7.1169999999999983E-2</v>
      </c>
      <c r="CU63" s="525">
        <f t="shared" si="32"/>
        <v>7.1169999999999983E-2</v>
      </c>
      <c r="CV63" s="525">
        <f t="shared" si="32"/>
        <v>7.1169999999999983E-2</v>
      </c>
      <c r="CW63" s="525">
        <f t="shared" si="32"/>
        <v>7.1169999999999983E-2</v>
      </c>
      <c r="CX63" s="525">
        <f t="shared" si="32"/>
        <v>7.1169999999999983E-2</v>
      </c>
      <c r="CY63" s="525">
        <f t="shared" si="32"/>
        <v>7.1169999999999983E-2</v>
      </c>
      <c r="CZ63" s="525">
        <f t="shared" si="32"/>
        <v>7.1169999999999983E-2</v>
      </c>
      <c r="DA63" s="525">
        <f t="shared" si="32"/>
        <v>7.1169999999999983E-2</v>
      </c>
      <c r="DB63" s="525">
        <f t="shared" si="32"/>
        <v>7.1169999999999983E-2</v>
      </c>
      <c r="DC63" s="525">
        <f t="shared" si="32"/>
        <v>7.1169999999999983E-2</v>
      </c>
      <c r="DD63" s="525">
        <f t="shared" si="32"/>
        <v>7.1169999999999983E-2</v>
      </c>
      <c r="DE63" s="525">
        <f t="shared" si="32"/>
        <v>7.1169999999999983E-2</v>
      </c>
      <c r="DF63" s="525">
        <f t="shared" si="32"/>
        <v>7.1169999999999983E-2</v>
      </c>
      <c r="DG63" s="525">
        <f t="shared" si="32"/>
        <v>7.1169999999999983E-2</v>
      </c>
      <c r="DH63" s="525">
        <f t="shared" si="32"/>
        <v>7.1169999999999983E-2</v>
      </c>
      <c r="DI63" s="525">
        <f t="shared" si="32"/>
        <v>7.1169999999999983E-2</v>
      </c>
      <c r="DJ63" s="525">
        <f t="shared" si="32"/>
        <v>7.1169999999999983E-2</v>
      </c>
      <c r="DK63" s="525">
        <f t="shared" si="32"/>
        <v>7.1169999999999983E-2</v>
      </c>
      <c r="DL63" s="525">
        <f t="shared" si="32"/>
        <v>7.1169999999999983E-2</v>
      </c>
      <c r="DM63" s="525">
        <f t="shared" si="32"/>
        <v>7.1169999999999983E-2</v>
      </c>
      <c r="DN63" s="525">
        <f t="shared" si="32"/>
        <v>7.1169999999999983E-2</v>
      </c>
      <c r="DO63" s="524">
        <f t="shared" si="32"/>
        <v>7.1169999999999983E-2</v>
      </c>
      <c r="DP63" s="524">
        <f t="shared" si="32"/>
        <v>7.1169999999999983E-2</v>
      </c>
      <c r="DQ63" s="524">
        <f t="shared" si="32"/>
        <v>7.1169999999999983E-2</v>
      </c>
      <c r="DR63" s="524">
        <f t="shared" si="32"/>
        <v>7.1169999999999983E-2</v>
      </c>
      <c r="DS63" s="524">
        <f t="shared" si="32"/>
        <v>7.1169999999999983E-2</v>
      </c>
      <c r="DT63" s="524">
        <f t="shared" si="32"/>
        <v>7.1169999999999983E-2</v>
      </c>
      <c r="DU63" s="524">
        <f t="shared" si="32"/>
        <v>7.1169999999999983E-2</v>
      </c>
      <c r="DV63" s="524">
        <f t="shared" si="32"/>
        <v>7.1169999999999983E-2</v>
      </c>
      <c r="DW63" s="524">
        <f t="shared" si="32"/>
        <v>7.1169999999999983E-2</v>
      </c>
      <c r="DX63" s="524">
        <f t="shared" si="32"/>
        <v>7.1169999999999983E-2</v>
      </c>
      <c r="DY63" s="851">
        <f t="shared" si="32"/>
        <v>6.9800000000000001E-2</v>
      </c>
      <c r="DZ63" s="524">
        <f t="shared" si="32"/>
        <v>6.9800000000000001E-2</v>
      </c>
      <c r="EA63" s="524">
        <f t="shared" ref="EA63:FW63" si="33">+EA31-EA64-EA65</f>
        <v>6.9800000000000001E-2</v>
      </c>
      <c r="EB63" s="524">
        <f t="shared" si="33"/>
        <v>7.4770000000000003E-2</v>
      </c>
      <c r="EC63" s="524">
        <f t="shared" si="33"/>
        <v>7.4770000000000003E-2</v>
      </c>
      <c r="ED63" s="524">
        <f t="shared" si="33"/>
        <v>7.4770000000000003E-2</v>
      </c>
      <c r="EE63" s="524">
        <f t="shared" si="33"/>
        <v>7.4770000000000003E-2</v>
      </c>
      <c r="EF63" s="524">
        <f t="shared" si="33"/>
        <v>7.4770000000000003E-2</v>
      </c>
      <c r="EG63" s="524">
        <f t="shared" si="33"/>
        <v>7.4770000000000003E-2</v>
      </c>
      <c r="EH63" s="524">
        <f t="shared" si="33"/>
        <v>7.4770000000000003E-2</v>
      </c>
      <c r="EI63" s="524">
        <f t="shared" si="33"/>
        <v>7.4770000000000003E-2</v>
      </c>
      <c r="EJ63" s="524">
        <f t="shared" si="33"/>
        <v>7.4770000000000003E-2</v>
      </c>
      <c r="EK63" s="524">
        <f t="shared" si="33"/>
        <v>7.4770000000000003E-2</v>
      </c>
      <c r="EL63" s="524">
        <f t="shared" si="33"/>
        <v>7.4770000000000003E-2</v>
      </c>
      <c r="EM63" s="524">
        <f t="shared" si="33"/>
        <v>7.4770000000000003E-2</v>
      </c>
      <c r="EN63" s="524">
        <f t="shared" si="33"/>
        <v>7.3149999999999993E-2</v>
      </c>
      <c r="EO63" s="524">
        <f t="shared" si="33"/>
        <v>7.3149999999999993E-2</v>
      </c>
      <c r="EP63" s="524">
        <f t="shared" si="33"/>
        <v>7.3149999999999993E-2</v>
      </c>
      <c r="EQ63" s="524">
        <f t="shared" si="33"/>
        <v>7.3149999999999993E-2</v>
      </c>
      <c r="ER63" s="524">
        <f t="shared" si="33"/>
        <v>7.3149999999999993E-2</v>
      </c>
      <c r="ES63" s="524">
        <f t="shared" si="33"/>
        <v>7.3149999999999993E-2</v>
      </c>
      <c r="ET63" s="524">
        <f t="shared" si="33"/>
        <v>7.3149999999999993E-2</v>
      </c>
      <c r="EU63" s="524">
        <f t="shared" si="33"/>
        <v>7.3149999999999993E-2</v>
      </c>
      <c r="EV63" s="524">
        <f t="shared" si="33"/>
        <v>7.3149999999999993E-2</v>
      </c>
      <c r="EW63" s="524">
        <f t="shared" si="33"/>
        <v>7.3149999999999993E-2</v>
      </c>
      <c r="EX63" s="524">
        <f t="shared" si="33"/>
        <v>7.3149999999999993E-2</v>
      </c>
      <c r="EY63" s="524">
        <f t="shared" si="33"/>
        <v>7.3149999999999993E-2</v>
      </c>
      <c r="EZ63" s="524">
        <f t="shared" si="33"/>
        <v>7.2529999999999983E-2</v>
      </c>
      <c r="FA63" s="524">
        <f t="shared" si="33"/>
        <v>7.2529999999999983E-2</v>
      </c>
      <c r="FB63" s="524">
        <f t="shared" si="33"/>
        <v>7.2529999999999983E-2</v>
      </c>
      <c r="FC63" s="524">
        <f t="shared" si="33"/>
        <v>7.2529999999999983E-2</v>
      </c>
      <c r="FD63" s="524">
        <f t="shared" si="33"/>
        <v>7.2529999999999983E-2</v>
      </c>
      <c r="FE63" s="524">
        <f t="shared" si="33"/>
        <v>7.2529999999999983E-2</v>
      </c>
      <c r="FF63" s="524">
        <f t="shared" si="33"/>
        <v>7.2529999999999983E-2</v>
      </c>
      <c r="FG63" s="524">
        <f t="shared" si="33"/>
        <v>7.2529999999999983E-2</v>
      </c>
      <c r="FH63" s="524">
        <f t="shared" si="33"/>
        <v>7.2529999999999983E-2</v>
      </c>
      <c r="FI63" s="524">
        <f t="shared" si="33"/>
        <v>7.2529999999999983E-2</v>
      </c>
      <c r="FJ63" s="524">
        <f t="shared" si="33"/>
        <v>7.2529999999999983E-2</v>
      </c>
      <c r="FK63" s="524">
        <f t="shared" si="33"/>
        <v>7.2529999999999983E-2</v>
      </c>
      <c r="FL63" s="524">
        <f t="shared" si="33"/>
        <v>7.1419999999999983E-2</v>
      </c>
      <c r="FM63" s="524">
        <f t="shared" si="33"/>
        <v>7.1419999999999983E-2</v>
      </c>
      <c r="FN63" s="524">
        <f t="shared" si="33"/>
        <v>7.1419999999999983E-2</v>
      </c>
      <c r="FO63" s="524">
        <f t="shared" si="33"/>
        <v>7.1419999999999983E-2</v>
      </c>
      <c r="FP63" s="524">
        <f t="shared" si="33"/>
        <v>7.1419999999999983E-2</v>
      </c>
      <c r="FQ63" s="524">
        <f t="shared" si="33"/>
        <v>7.1419999999999983E-2</v>
      </c>
      <c r="FR63" s="524">
        <f t="shared" si="33"/>
        <v>7.1419999999999983E-2</v>
      </c>
      <c r="FS63" s="524">
        <f t="shared" si="33"/>
        <v>7.1419999999999983E-2</v>
      </c>
      <c r="FT63" s="524">
        <f t="shared" si="33"/>
        <v>7.1419999999999983E-2</v>
      </c>
      <c r="FU63" s="524">
        <f t="shared" si="33"/>
        <v>7.1419999999999983E-2</v>
      </c>
      <c r="FV63" s="524">
        <f t="shared" si="33"/>
        <v>7.1419999999999983E-2</v>
      </c>
      <c r="FW63" s="524">
        <f t="shared" si="33"/>
        <v>7.1419999999999983E-2</v>
      </c>
      <c r="FX63" s="797" t="s">
        <v>272</v>
      </c>
    </row>
    <row r="64" spans="2:180" s="489" customFormat="1" x14ac:dyDescent="0.2">
      <c r="B64" s="407" t="s">
        <v>329</v>
      </c>
      <c r="C64" s="524">
        <f t="shared" ref="C64:BN64" si="34">+C29</f>
        <v>0</v>
      </c>
      <c r="D64" s="524">
        <f t="shared" si="34"/>
        <v>0</v>
      </c>
      <c r="E64" s="524">
        <f t="shared" si="34"/>
        <v>0</v>
      </c>
      <c r="F64" s="524">
        <f t="shared" si="34"/>
        <v>0</v>
      </c>
      <c r="G64" s="524">
        <f t="shared" si="34"/>
        <v>0</v>
      </c>
      <c r="H64" s="524">
        <f t="shared" si="34"/>
        <v>0</v>
      </c>
      <c r="I64" s="524">
        <f t="shared" si="34"/>
        <v>0</v>
      </c>
      <c r="J64" s="524">
        <f t="shared" si="34"/>
        <v>0</v>
      </c>
      <c r="K64" s="524">
        <f t="shared" si="34"/>
        <v>0</v>
      </c>
      <c r="L64" s="524">
        <f t="shared" si="34"/>
        <v>0</v>
      </c>
      <c r="M64" s="524">
        <f t="shared" si="34"/>
        <v>0</v>
      </c>
      <c r="N64" s="524">
        <f t="shared" si="34"/>
        <v>0</v>
      </c>
      <c r="O64" s="524">
        <f t="shared" si="34"/>
        <v>0</v>
      </c>
      <c r="P64" s="524">
        <f t="shared" si="34"/>
        <v>0</v>
      </c>
      <c r="Q64" s="524">
        <f t="shared" si="34"/>
        <v>0</v>
      </c>
      <c r="R64" s="524">
        <f t="shared" si="34"/>
        <v>0</v>
      </c>
      <c r="S64" s="524">
        <f t="shared" si="34"/>
        <v>0</v>
      </c>
      <c r="T64" s="524">
        <f t="shared" si="34"/>
        <v>0</v>
      </c>
      <c r="U64" s="524">
        <f t="shared" si="34"/>
        <v>0</v>
      </c>
      <c r="V64" s="524">
        <f t="shared" si="34"/>
        <v>0</v>
      </c>
      <c r="W64" s="524">
        <f t="shared" si="34"/>
        <v>0</v>
      </c>
      <c r="X64" s="524">
        <f t="shared" si="34"/>
        <v>0</v>
      </c>
      <c r="Y64" s="524">
        <f t="shared" si="34"/>
        <v>0</v>
      </c>
      <c r="Z64" s="524">
        <f t="shared" si="34"/>
        <v>0</v>
      </c>
      <c r="AA64" s="524">
        <f t="shared" si="34"/>
        <v>0</v>
      </c>
      <c r="AB64" s="524">
        <f t="shared" si="34"/>
        <v>0</v>
      </c>
      <c r="AC64" s="524">
        <f t="shared" si="34"/>
        <v>0</v>
      </c>
      <c r="AD64" s="524">
        <f t="shared" si="34"/>
        <v>0</v>
      </c>
      <c r="AE64" s="524">
        <f t="shared" si="34"/>
        <v>0</v>
      </c>
      <c r="AF64" s="524">
        <f t="shared" si="34"/>
        <v>0</v>
      </c>
      <c r="AG64" s="524">
        <f t="shared" si="34"/>
        <v>0</v>
      </c>
      <c r="AH64" s="524">
        <f t="shared" si="34"/>
        <v>0</v>
      </c>
      <c r="AI64" s="524">
        <f t="shared" si="34"/>
        <v>0</v>
      </c>
      <c r="AJ64" s="524">
        <f t="shared" si="34"/>
        <v>0</v>
      </c>
      <c r="AK64" s="524">
        <f t="shared" si="34"/>
        <v>0</v>
      </c>
      <c r="AL64" s="524">
        <f t="shared" si="34"/>
        <v>0</v>
      </c>
      <c r="AM64" s="524">
        <f t="shared" si="34"/>
        <v>0</v>
      </c>
      <c r="AN64" s="524">
        <f t="shared" si="34"/>
        <v>0</v>
      </c>
      <c r="AO64" s="524">
        <f t="shared" si="34"/>
        <v>0</v>
      </c>
      <c r="AP64" s="524">
        <f t="shared" si="34"/>
        <v>0</v>
      </c>
      <c r="AQ64" s="524">
        <f t="shared" si="34"/>
        <v>0</v>
      </c>
      <c r="AR64" s="524">
        <f t="shared" si="34"/>
        <v>0</v>
      </c>
      <c r="AS64" s="524">
        <f t="shared" si="34"/>
        <v>0</v>
      </c>
      <c r="AT64" s="524">
        <f t="shared" si="34"/>
        <v>0</v>
      </c>
      <c r="AU64" s="524">
        <f t="shared" si="34"/>
        <v>0</v>
      </c>
      <c r="AV64" s="524">
        <f t="shared" si="34"/>
        <v>0</v>
      </c>
      <c r="AW64" s="524">
        <f t="shared" si="34"/>
        <v>0</v>
      </c>
      <c r="AX64" s="524">
        <f t="shared" si="34"/>
        <v>0</v>
      </c>
      <c r="AY64" s="524">
        <f t="shared" si="34"/>
        <v>0</v>
      </c>
      <c r="AZ64" s="524">
        <f t="shared" si="34"/>
        <v>0</v>
      </c>
      <c r="BA64" s="524">
        <f t="shared" si="34"/>
        <v>0</v>
      </c>
      <c r="BB64" s="524">
        <f t="shared" si="34"/>
        <v>0</v>
      </c>
      <c r="BC64" s="524">
        <f t="shared" si="34"/>
        <v>0</v>
      </c>
      <c r="BD64" s="524">
        <f t="shared" si="34"/>
        <v>0</v>
      </c>
      <c r="BE64" s="524">
        <f t="shared" si="34"/>
        <v>0</v>
      </c>
      <c r="BF64" s="524">
        <f t="shared" si="34"/>
        <v>0</v>
      </c>
      <c r="BG64" s="524">
        <f t="shared" si="34"/>
        <v>0</v>
      </c>
      <c r="BH64" s="524">
        <f t="shared" si="34"/>
        <v>0</v>
      </c>
      <c r="BI64" s="524">
        <f t="shared" si="34"/>
        <v>0</v>
      </c>
      <c r="BJ64" s="524">
        <f t="shared" si="34"/>
        <v>0</v>
      </c>
      <c r="BK64" s="524">
        <f t="shared" si="34"/>
        <v>0</v>
      </c>
      <c r="BL64" s="524">
        <f t="shared" si="34"/>
        <v>0</v>
      </c>
      <c r="BM64" s="524">
        <f t="shared" si="34"/>
        <v>0</v>
      </c>
      <c r="BN64" s="524">
        <f t="shared" si="34"/>
        <v>0</v>
      </c>
      <c r="BO64" s="524">
        <f t="shared" ref="BO64:CH64" si="35">+BO29</f>
        <v>0</v>
      </c>
      <c r="BP64" s="524">
        <f t="shared" si="35"/>
        <v>0</v>
      </c>
      <c r="BQ64" s="524">
        <f t="shared" si="35"/>
        <v>0</v>
      </c>
      <c r="BR64" s="524">
        <f t="shared" si="35"/>
        <v>0</v>
      </c>
      <c r="BS64" s="524">
        <f t="shared" si="35"/>
        <v>0</v>
      </c>
      <c r="BT64" s="524">
        <f t="shared" si="35"/>
        <v>0</v>
      </c>
      <c r="BU64" s="524">
        <f t="shared" si="35"/>
        <v>0</v>
      </c>
      <c r="BV64" s="524">
        <f t="shared" si="35"/>
        <v>0</v>
      </c>
      <c r="BW64" s="524">
        <f t="shared" si="35"/>
        <v>0</v>
      </c>
      <c r="BX64" s="524">
        <f t="shared" si="35"/>
        <v>0</v>
      </c>
      <c r="BY64" s="524">
        <f t="shared" si="35"/>
        <v>0</v>
      </c>
      <c r="BZ64" s="524">
        <f t="shared" si="35"/>
        <v>0</v>
      </c>
      <c r="CA64" s="524">
        <f t="shared" si="35"/>
        <v>0</v>
      </c>
      <c r="CB64" s="524">
        <f t="shared" si="35"/>
        <v>0</v>
      </c>
      <c r="CC64" s="524">
        <f t="shared" si="35"/>
        <v>0</v>
      </c>
      <c r="CD64" s="524">
        <f t="shared" si="35"/>
        <v>0</v>
      </c>
      <c r="CE64" s="524">
        <f t="shared" si="35"/>
        <v>0</v>
      </c>
      <c r="CF64" s="524">
        <f t="shared" si="35"/>
        <v>0</v>
      </c>
      <c r="CG64" s="524">
        <f t="shared" si="35"/>
        <v>0</v>
      </c>
      <c r="CH64" s="524">
        <f t="shared" si="35"/>
        <v>0</v>
      </c>
      <c r="CI64" s="524"/>
      <c r="CJ64" s="525">
        <f t="shared" ref="CJ64:EU64" si="36">+CJ29</f>
        <v>2.0200000000000001E-3</v>
      </c>
      <c r="CK64" s="525">
        <f t="shared" si="36"/>
        <v>2.0200000000000001E-3</v>
      </c>
      <c r="CL64" s="525">
        <f t="shared" si="36"/>
        <v>2.4400000000000003E-3</v>
      </c>
      <c r="CM64" s="525">
        <f t="shared" si="36"/>
        <v>2.4400000000000003E-3</v>
      </c>
      <c r="CN64" s="525">
        <f t="shared" si="36"/>
        <v>2.4400000000000003E-3</v>
      </c>
      <c r="CO64" s="525">
        <f t="shared" si="36"/>
        <v>2.9100000000000003E-3</v>
      </c>
      <c r="CP64" s="525">
        <f t="shared" si="36"/>
        <v>2.9100000000000003E-3</v>
      </c>
      <c r="CQ64" s="525">
        <f t="shared" si="36"/>
        <v>2.9100000000000003E-3</v>
      </c>
      <c r="CR64" s="525">
        <f t="shared" si="36"/>
        <v>6.2199999999999998E-3</v>
      </c>
      <c r="CS64" s="525">
        <f t="shared" si="36"/>
        <v>6.2199999999999998E-3</v>
      </c>
      <c r="CT64" s="525">
        <f t="shared" si="36"/>
        <v>6.2199999999999998E-3</v>
      </c>
      <c r="CU64" s="525">
        <f t="shared" si="36"/>
        <v>7.0799999999999995E-3</v>
      </c>
      <c r="CV64" s="525">
        <f t="shared" si="36"/>
        <v>7.0799999999999995E-3</v>
      </c>
      <c r="CW64" s="525">
        <f t="shared" si="36"/>
        <v>7.0799999999999995E-3</v>
      </c>
      <c r="CX64" s="525">
        <f t="shared" si="36"/>
        <v>6.660000000000001E-3</v>
      </c>
      <c r="CY64" s="525">
        <f t="shared" si="36"/>
        <v>6.660000000000001E-3</v>
      </c>
      <c r="CZ64" s="525">
        <f t="shared" si="36"/>
        <v>6.660000000000001E-3</v>
      </c>
      <c r="DA64" s="525">
        <f t="shared" si="36"/>
        <v>7.3200000000000001E-3</v>
      </c>
      <c r="DB64" s="525">
        <f t="shared" si="36"/>
        <v>7.3200000000000001E-3</v>
      </c>
      <c r="DC64" s="525">
        <f t="shared" si="36"/>
        <v>7.3200000000000001E-3</v>
      </c>
      <c r="DD64" s="525">
        <f t="shared" si="36"/>
        <v>1.3219999999999999E-2</v>
      </c>
      <c r="DE64" s="525">
        <f t="shared" si="36"/>
        <v>1.3219999999999999E-2</v>
      </c>
      <c r="DF64" s="525">
        <f t="shared" si="36"/>
        <v>1.3219999999999999E-2</v>
      </c>
      <c r="DG64" s="525">
        <f t="shared" si="36"/>
        <v>1.6820000000000002E-2</v>
      </c>
      <c r="DH64" s="525">
        <f t="shared" si="36"/>
        <v>1.6820000000000002E-2</v>
      </c>
      <c r="DI64" s="525">
        <f t="shared" si="36"/>
        <v>1.6820000000000002E-2</v>
      </c>
      <c r="DJ64" s="525">
        <f t="shared" si="36"/>
        <v>1.324E-2</v>
      </c>
      <c r="DK64" s="525">
        <f t="shared" si="36"/>
        <v>1.324E-2</v>
      </c>
      <c r="DL64" s="525">
        <f t="shared" si="36"/>
        <v>1.324E-2</v>
      </c>
      <c r="DM64" s="525">
        <f t="shared" si="36"/>
        <v>1.41E-2</v>
      </c>
      <c r="DN64" s="525">
        <f t="shared" si="36"/>
        <v>1.41E-2</v>
      </c>
      <c r="DO64" s="524">
        <f t="shared" si="36"/>
        <v>1.41E-2</v>
      </c>
      <c r="DP64" s="524">
        <f t="shared" si="36"/>
        <v>1.363E-2</v>
      </c>
      <c r="DQ64" s="524">
        <f t="shared" si="36"/>
        <v>1.363E-2</v>
      </c>
      <c r="DR64" s="524">
        <f t="shared" si="36"/>
        <v>1.363E-2</v>
      </c>
      <c r="DS64" s="524">
        <f t="shared" si="36"/>
        <v>1.5439999999999999E-2</v>
      </c>
      <c r="DT64" s="524">
        <f t="shared" si="36"/>
        <v>1.5439999999999999E-2</v>
      </c>
      <c r="DU64" s="524">
        <f t="shared" si="36"/>
        <v>1.5439999999999999E-2</v>
      </c>
      <c r="DV64" s="524">
        <f t="shared" si="36"/>
        <v>1.0199999999999999E-2</v>
      </c>
      <c r="DW64" s="524">
        <f t="shared" si="36"/>
        <v>1.0199999999999999E-2</v>
      </c>
      <c r="DX64" s="524">
        <f t="shared" si="36"/>
        <v>1.0199999999999999E-2</v>
      </c>
      <c r="DY64" s="851">
        <f t="shared" si="36"/>
        <v>6.0177146563369296E-3</v>
      </c>
      <c r="DZ64" s="524">
        <f t="shared" si="36"/>
        <v>6.0177146563369296E-3</v>
      </c>
      <c r="EA64" s="524">
        <f t="shared" si="36"/>
        <v>6.0177146563369296E-3</v>
      </c>
      <c r="EB64" s="524">
        <f t="shared" si="36"/>
        <v>1.1503902433217091E-2</v>
      </c>
      <c r="EC64" s="524">
        <f t="shared" si="36"/>
        <v>1.1503902433217091E-2</v>
      </c>
      <c r="ED64" s="524">
        <f t="shared" si="36"/>
        <v>1.1503902433217091E-2</v>
      </c>
      <c r="EE64" s="524">
        <f t="shared" si="36"/>
        <v>1.3254054896888887E-2</v>
      </c>
      <c r="EF64" s="524">
        <f t="shared" si="36"/>
        <v>1.3254054896888887E-2</v>
      </c>
      <c r="EG64" s="524">
        <f t="shared" si="36"/>
        <v>1.3254054896888887E-2</v>
      </c>
      <c r="EH64" s="524">
        <f t="shared" si="36"/>
        <v>1.5712221703176116E-2</v>
      </c>
      <c r="EI64" s="524">
        <f t="shared" si="36"/>
        <v>1.5712221703176116E-2</v>
      </c>
      <c r="EJ64" s="524">
        <f t="shared" si="36"/>
        <v>1.5712221703176116E-2</v>
      </c>
      <c r="EK64" s="524">
        <f t="shared" si="36"/>
        <v>1.6922594071192197E-2</v>
      </c>
      <c r="EL64" s="524">
        <f t="shared" si="36"/>
        <v>1.6922594071192197E-2</v>
      </c>
      <c r="EM64" s="524">
        <f t="shared" si="36"/>
        <v>1.6922594071192194E-2</v>
      </c>
      <c r="EN64" s="524">
        <f t="shared" si="36"/>
        <v>2.0642083955106305E-2</v>
      </c>
      <c r="EO64" s="524">
        <f t="shared" si="36"/>
        <v>2.0642083955106305E-2</v>
      </c>
      <c r="EP64" s="524">
        <f t="shared" si="36"/>
        <v>2.0642083955106305E-2</v>
      </c>
      <c r="EQ64" s="524">
        <f t="shared" si="36"/>
        <v>2.1423404950482117E-2</v>
      </c>
      <c r="ER64" s="524">
        <f t="shared" si="36"/>
        <v>2.1423404950482117E-2</v>
      </c>
      <c r="ES64" s="524">
        <f t="shared" si="36"/>
        <v>2.1423404950482117E-2</v>
      </c>
      <c r="ET64" s="524">
        <f t="shared" si="36"/>
        <v>1.8070879836894867E-2</v>
      </c>
      <c r="EU64" s="524">
        <f t="shared" si="36"/>
        <v>1.8070879836894867E-2</v>
      </c>
      <c r="EV64" s="524">
        <f t="shared" ref="EV64:FW64" si="37">+EV29</f>
        <v>1.8070879836894867E-2</v>
      </c>
      <c r="EW64" s="524">
        <f t="shared" si="37"/>
        <v>1.8910559150642138E-2</v>
      </c>
      <c r="EX64" s="524">
        <f t="shared" si="37"/>
        <v>1.8910559150642138E-2</v>
      </c>
      <c r="EY64" s="524">
        <f t="shared" si="37"/>
        <v>1.8910559150642138E-2</v>
      </c>
      <c r="EZ64" s="524">
        <f t="shared" si="37"/>
        <v>2.0996362721040961E-2</v>
      </c>
      <c r="FA64" s="524">
        <f t="shared" si="37"/>
        <v>2.0996362721040961E-2</v>
      </c>
      <c r="FB64" s="524">
        <f t="shared" si="37"/>
        <v>2.0996362721040961E-2</v>
      </c>
      <c r="FC64" s="524">
        <f t="shared" si="37"/>
        <v>2.1562833782831331E-2</v>
      </c>
      <c r="FD64" s="524">
        <f t="shared" si="37"/>
        <v>2.1562833782831331E-2</v>
      </c>
      <c r="FE64" s="524">
        <f t="shared" si="37"/>
        <v>2.1562833782831331E-2</v>
      </c>
      <c r="FF64" s="524">
        <f t="shared" si="37"/>
        <v>1.9439620146963422E-2</v>
      </c>
      <c r="FG64" s="524">
        <f t="shared" si="37"/>
        <v>1.9439620146963422E-2</v>
      </c>
      <c r="FH64" s="524">
        <f t="shared" si="37"/>
        <v>1.9439620146963422E-2</v>
      </c>
      <c r="FI64" s="524">
        <f t="shared" si="37"/>
        <v>2.0503391059279279E-2</v>
      </c>
      <c r="FJ64" s="524">
        <f t="shared" si="37"/>
        <v>2.0503391059279279E-2</v>
      </c>
      <c r="FK64" s="524">
        <f t="shared" si="37"/>
        <v>2.0503391059279279E-2</v>
      </c>
      <c r="FL64" s="524">
        <f t="shared" si="37"/>
        <v>2.3671083873673414E-2</v>
      </c>
      <c r="FM64" s="524">
        <f t="shared" si="37"/>
        <v>2.3671083873673414E-2</v>
      </c>
      <c r="FN64" s="524">
        <f t="shared" si="37"/>
        <v>2.3671083873673414E-2</v>
      </c>
      <c r="FO64" s="524">
        <f t="shared" si="37"/>
        <v>2.3864851950471392E-2</v>
      </c>
      <c r="FP64" s="524">
        <f t="shared" si="37"/>
        <v>2.3864851950471392E-2</v>
      </c>
      <c r="FQ64" s="524">
        <f t="shared" si="37"/>
        <v>2.3864851950471392E-2</v>
      </c>
      <c r="FR64" s="524">
        <f t="shared" si="37"/>
        <v>2.3390900875198871E-2</v>
      </c>
      <c r="FS64" s="524">
        <f t="shared" si="37"/>
        <v>2.3390900875198871E-2</v>
      </c>
      <c r="FT64" s="524">
        <f t="shared" si="37"/>
        <v>2.3390900875198871E-2</v>
      </c>
      <c r="FU64" s="524">
        <f t="shared" si="37"/>
        <v>2.433720182043303E-2</v>
      </c>
      <c r="FV64" s="524">
        <f t="shared" si="37"/>
        <v>2.433720182043303E-2</v>
      </c>
      <c r="FW64" s="524">
        <f t="shared" si="37"/>
        <v>2.433720182043303E-2</v>
      </c>
      <c r="FX64" s="797" t="s">
        <v>272</v>
      </c>
    </row>
    <row r="65" spans="2:182" s="489" customFormat="1" ht="13.5" thickBot="1" x14ac:dyDescent="0.25">
      <c r="B65" s="413" t="s">
        <v>330</v>
      </c>
      <c r="C65" s="526">
        <f t="shared" ref="C65:BN65" si="38">+C23</f>
        <v>3.0869999999999998E-2</v>
      </c>
      <c r="D65" s="526">
        <f t="shared" si="38"/>
        <v>3.0869999999999998E-2</v>
      </c>
      <c r="E65" s="526">
        <f t="shared" si="38"/>
        <v>3.0869999999999998E-2</v>
      </c>
      <c r="F65" s="526">
        <f t="shared" si="38"/>
        <v>3.0869999999999998E-2</v>
      </c>
      <c r="G65" s="526">
        <f t="shared" si="38"/>
        <v>3.0869999999999998E-2</v>
      </c>
      <c r="H65" s="526">
        <f t="shared" si="38"/>
        <v>3.0869999999999998E-2</v>
      </c>
      <c r="I65" s="526">
        <f t="shared" si="38"/>
        <v>3.0869999999999998E-2</v>
      </c>
      <c r="J65" s="526">
        <f t="shared" si="38"/>
        <v>3.0869999999999998E-2</v>
      </c>
      <c r="K65" s="526">
        <f t="shared" si="38"/>
        <v>3.0869999999999998E-2</v>
      </c>
      <c r="L65" s="526">
        <f t="shared" si="38"/>
        <v>3.0869999999999998E-2</v>
      </c>
      <c r="M65" s="526">
        <f t="shared" si="38"/>
        <v>3.0869999999999998E-2</v>
      </c>
      <c r="N65" s="526">
        <f t="shared" si="38"/>
        <v>3.0869999999999998E-2</v>
      </c>
      <c r="O65" s="526">
        <f t="shared" si="38"/>
        <v>3.1870000000000002E-2</v>
      </c>
      <c r="P65" s="526">
        <f t="shared" si="38"/>
        <v>3.1870000000000002E-2</v>
      </c>
      <c r="Q65" s="526">
        <f t="shared" si="38"/>
        <v>3.1870000000000002E-2</v>
      </c>
      <c r="R65" s="526">
        <f t="shared" si="38"/>
        <v>3.2869999999999996E-2</v>
      </c>
      <c r="S65" s="526">
        <f t="shared" si="38"/>
        <v>3.2869999999999996E-2</v>
      </c>
      <c r="T65" s="526">
        <f t="shared" si="38"/>
        <v>3.2869999999999996E-2</v>
      </c>
      <c r="U65" s="526">
        <f t="shared" si="38"/>
        <v>3.3869999999999997E-2</v>
      </c>
      <c r="V65" s="526">
        <f t="shared" si="38"/>
        <v>3.3869999999999997E-2</v>
      </c>
      <c r="W65" s="526">
        <f t="shared" si="38"/>
        <v>3.3869999999999997E-2</v>
      </c>
      <c r="X65" s="526">
        <f t="shared" si="38"/>
        <v>3.4869999999999998E-2</v>
      </c>
      <c r="Y65" s="526">
        <f t="shared" si="38"/>
        <v>3.4869999999999998E-2</v>
      </c>
      <c r="Z65" s="526">
        <f t="shared" si="38"/>
        <v>3.4869999999999998E-2</v>
      </c>
      <c r="AA65" s="526">
        <f t="shared" si="38"/>
        <v>3.5869999999999999E-2</v>
      </c>
      <c r="AB65" s="526">
        <f t="shared" si="38"/>
        <v>3.5869999999999999E-2</v>
      </c>
      <c r="AC65" s="526">
        <f t="shared" si="38"/>
        <v>3.5869999999999999E-2</v>
      </c>
      <c r="AD65" s="526">
        <f t="shared" si="38"/>
        <v>3.687E-2</v>
      </c>
      <c r="AE65" s="526">
        <f t="shared" si="38"/>
        <v>3.687E-2</v>
      </c>
      <c r="AF65" s="526">
        <f t="shared" si="38"/>
        <v>3.687E-2</v>
      </c>
      <c r="AG65" s="526">
        <f t="shared" si="38"/>
        <v>3.7870000000000001E-2</v>
      </c>
      <c r="AH65" s="526">
        <f t="shared" si="38"/>
        <v>4.1369999999999997E-2</v>
      </c>
      <c r="AI65" s="526">
        <f t="shared" si="38"/>
        <v>4.1369999999999997E-2</v>
      </c>
      <c r="AJ65" s="526">
        <f t="shared" si="38"/>
        <v>4.5870000000000001E-2</v>
      </c>
      <c r="AK65" s="526">
        <f t="shared" si="38"/>
        <v>4.5870000000000001E-2</v>
      </c>
      <c r="AL65" s="526">
        <f t="shared" si="38"/>
        <v>4.5870000000000001E-2</v>
      </c>
      <c r="AM65" s="526">
        <f t="shared" si="38"/>
        <v>4.6870000000000002E-2</v>
      </c>
      <c r="AN65" s="526">
        <f t="shared" si="38"/>
        <v>4.6870000000000002E-2</v>
      </c>
      <c r="AO65" s="526">
        <f t="shared" si="38"/>
        <v>4.6870000000000002E-2</v>
      </c>
      <c r="AP65" s="526">
        <f t="shared" si="38"/>
        <v>4.7870000000000003E-2</v>
      </c>
      <c r="AQ65" s="526">
        <f t="shared" si="38"/>
        <v>4.7870000000000003E-2</v>
      </c>
      <c r="AR65" s="526">
        <f t="shared" si="38"/>
        <v>4.7870000000000003E-2</v>
      </c>
      <c r="AS65" s="526">
        <f t="shared" si="38"/>
        <v>4.8870000000000004E-2</v>
      </c>
      <c r="AT65" s="526">
        <f t="shared" si="38"/>
        <v>4.8870000000000004E-2</v>
      </c>
      <c r="AU65" s="526">
        <f t="shared" si="38"/>
        <v>4.8870000000000004E-2</v>
      </c>
      <c r="AV65" s="526">
        <f t="shared" si="38"/>
        <v>5.3370000000000001E-2</v>
      </c>
      <c r="AW65" s="526">
        <f t="shared" si="38"/>
        <v>5.3370000000000001E-2</v>
      </c>
      <c r="AX65" s="526">
        <f t="shared" si="38"/>
        <v>5.3370000000000001E-2</v>
      </c>
      <c r="AY65" s="526">
        <f t="shared" si="38"/>
        <v>5.4370000000000002E-2</v>
      </c>
      <c r="AZ65" s="526">
        <f t="shared" si="38"/>
        <v>5.4370000000000002E-2</v>
      </c>
      <c r="BA65" s="526">
        <f t="shared" si="38"/>
        <v>5.4370000000000002E-2</v>
      </c>
      <c r="BB65" s="526">
        <f t="shared" si="38"/>
        <v>5.5370000000000003E-2</v>
      </c>
      <c r="BC65" s="526">
        <f t="shared" si="38"/>
        <v>5.5370000000000003E-2</v>
      </c>
      <c r="BD65" s="526">
        <f t="shared" si="38"/>
        <v>5.5370000000000003E-2</v>
      </c>
      <c r="BE65" s="526">
        <f t="shared" si="38"/>
        <v>5.5370000000000003E-2</v>
      </c>
      <c r="BF65" s="526">
        <f t="shared" si="38"/>
        <v>5.5370000000000003E-2</v>
      </c>
      <c r="BG65" s="526">
        <f t="shared" si="38"/>
        <v>5.5370000000000003E-2</v>
      </c>
      <c r="BH65" s="526">
        <f t="shared" si="38"/>
        <v>6.1370000000000001E-2</v>
      </c>
      <c r="BI65" s="526">
        <f t="shared" si="38"/>
        <v>6.1370000000000001E-2</v>
      </c>
      <c r="BJ65" s="526">
        <f t="shared" si="38"/>
        <v>6.1370000000000001E-2</v>
      </c>
      <c r="BK65" s="526">
        <f t="shared" si="38"/>
        <v>6.1370000000000001E-2</v>
      </c>
      <c r="BL65" s="526">
        <f t="shared" si="38"/>
        <v>6.1370000000000001E-2</v>
      </c>
      <c r="BM65" s="526">
        <f t="shared" si="38"/>
        <v>6.1370000000000001E-2</v>
      </c>
      <c r="BN65" s="526">
        <f t="shared" si="38"/>
        <v>6.1370000000000001E-2</v>
      </c>
      <c r="BO65" s="526">
        <f t="shared" ref="BO65:DZ65" si="39">+BO23</f>
        <v>6.1370000000000001E-2</v>
      </c>
      <c r="BP65" s="526">
        <f t="shared" si="39"/>
        <v>6.1370000000000001E-2</v>
      </c>
      <c r="BQ65" s="526">
        <f t="shared" si="39"/>
        <v>6.1370000000000001E-2</v>
      </c>
      <c r="BR65" s="526">
        <f t="shared" si="39"/>
        <v>6.1370000000000001E-2</v>
      </c>
      <c r="BS65" s="526">
        <f t="shared" si="39"/>
        <v>6.1370000000000001E-2</v>
      </c>
      <c r="BT65" s="526">
        <f t="shared" si="39"/>
        <v>6.1370000000000001E-2</v>
      </c>
      <c r="BU65" s="526">
        <f t="shared" si="39"/>
        <v>6.1370000000000001E-2</v>
      </c>
      <c r="BV65" s="526">
        <f t="shared" si="39"/>
        <v>6.1370000000000001E-2</v>
      </c>
      <c r="BW65" s="526">
        <f t="shared" si="39"/>
        <v>6.1370000000000001E-2</v>
      </c>
      <c r="BX65" s="526">
        <f t="shared" si="39"/>
        <v>6.1370000000000001E-2</v>
      </c>
      <c r="BY65" s="526">
        <f t="shared" si="39"/>
        <v>6.1370000000000001E-2</v>
      </c>
      <c r="BZ65" s="526">
        <f t="shared" si="39"/>
        <v>6.1370000000000001E-2</v>
      </c>
      <c r="CA65" s="526">
        <f t="shared" si="39"/>
        <v>6.1370000000000001E-2</v>
      </c>
      <c r="CB65" s="526">
        <f t="shared" si="39"/>
        <v>6.1370000000000001E-2</v>
      </c>
      <c r="CC65" s="526">
        <f t="shared" si="39"/>
        <v>6.1370000000000001E-2</v>
      </c>
      <c r="CD65" s="526">
        <f t="shared" si="39"/>
        <v>6.1370000000000001E-2</v>
      </c>
      <c r="CE65" s="526">
        <f t="shared" si="39"/>
        <v>6.1370000000000001E-2</v>
      </c>
      <c r="CF65" s="526">
        <f t="shared" si="39"/>
        <v>6.1370000000000001E-2</v>
      </c>
      <c r="CG65" s="526">
        <f t="shared" si="39"/>
        <v>6.1370000000000001E-2</v>
      </c>
      <c r="CH65" s="526">
        <f t="shared" si="39"/>
        <v>6.1370000000000001E-2</v>
      </c>
      <c r="CI65" s="526">
        <f t="shared" si="39"/>
        <v>6.1370000000000001E-2</v>
      </c>
      <c r="CJ65" s="527">
        <f t="shared" si="39"/>
        <v>6.1370000000000001E-2</v>
      </c>
      <c r="CK65" s="527">
        <f t="shared" si="39"/>
        <v>6.1370000000000001E-2</v>
      </c>
      <c r="CL65" s="527">
        <f t="shared" si="39"/>
        <v>6.1370000000000001E-2</v>
      </c>
      <c r="CM65" s="527">
        <f t="shared" si="39"/>
        <v>6.1370000000000001E-2</v>
      </c>
      <c r="CN65" s="527">
        <f t="shared" si="39"/>
        <v>6.1370000000000001E-2</v>
      </c>
      <c r="CO65" s="527">
        <f t="shared" si="39"/>
        <v>6.1370000000000001E-2</v>
      </c>
      <c r="CP65" s="527">
        <f t="shared" si="39"/>
        <v>6.1370000000000001E-2</v>
      </c>
      <c r="CQ65" s="527">
        <f t="shared" si="39"/>
        <v>6.1370000000000001E-2</v>
      </c>
      <c r="CR65" s="527">
        <f t="shared" si="39"/>
        <v>6.1370000000000001E-2</v>
      </c>
      <c r="CS65" s="527">
        <f t="shared" si="39"/>
        <v>6.1370000000000001E-2</v>
      </c>
      <c r="CT65" s="527">
        <f t="shared" si="39"/>
        <v>6.1370000000000001E-2</v>
      </c>
      <c r="CU65" s="527">
        <f t="shared" si="39"/>
        <v>6.1370000000000001E-2</v>
      </c>
      <c r="CV65" s="527">
        <f t="shared" si="39"/>
        <v>6.1370000000000001E-2</v>
      </c>
      <c r="CW65" s="527">
        <f t="shared" si="39"/>
        <v>6.1370000000000001E-2</v>
      </c>
      <c r="CX65" s="527">
        <f t="shared" si="39"/>
        <v>6.1370000000000001E-2</v>
      </c>
      <c r="CY65" s="527">
        <f t="shared" si="39"/>
        <v>6.1370000000000001E-2</v>
      </c>
      <c r="CZ65" s="527">
        <f t="shared" si="39"/>
        <v>6.1370000000000001E-2</v>
      </c>
      <c r="DA65" s="527">
        <f t="shared" si="39"/>
        <v>6.1370000000000001E-2</v>
      </c>
      <c r="DB65" s="527">
        <f t="shared" si="39"/>
        <v>6.1370000000000001E-2</v>
      </c>
      <c r="DC65" s="527">
        <f t="shared" si="39"/>
        <v>6.1370000000000001E-2</v>
      </c>
      <c r="DD65" s="527">
        <f t="shared" si="39"/>
        <v>6.1370000000000001E-2</v>
      </c>
      <c r="DE65" s="527">
        <f t="shared" si="39"/>
        <v>6.1370000000000001E-2</v>
      </c>
      <c r="DF65" s="527">
        <f t="shared" si="39"/>
        <v>6.1370000000000001E-2</v>
      </c>
      <c r="DG65" s="527">
        <f t="shared" si="39"/>
        <v>6.1370000000000001E-2</v>
      </c>
      <c r="DH65" s="527">
        <f t="shared" si="39"/>
        <v>6.1370000000000001E-2</v>
      </c>
      <c r="DI65" s="527">
        <f t="shared" si="39"/>
        <v>6.1370000000000001E-2</v>
      </c>
      <c r="DJ65" s="527">
        <f t="shared" si="39"/>
        <v>6.1370000000000001E-2</v>
      </c>
      <c r="DK65" s="527">
        <f t="shared" si="39"/>
        <v>6.1370000000000001E-2</v>
      </c>
      <c r="DL65" s="527">
        <f t="shared" si="39"/>
        <v>6.1370000000000001E-2</v>
      </c>
      <c r="DM65" s="527">
        <f t="shared" si="39"/>
        <v>6.1370000000000001E-2</v>
      </c>
      <c r="DN65" s="527">
        <f t="shared" si="39"/>
        <v>6.1370000000000001E-2</v>
      </c>
      <c r="DO65" s="526">
        <f t="shared" si="39"/>
        <v>6.1370000000000001E-2</v>
      </c>
      <c r="DP65" s="526">
        <f t="shared" si="39"/>
        <v>6.1370000000000001E-2</v>
      </c>
      <c r="DQ65" s="526">
        <f t="shared" si="39"/>
        <v>6.1370000000000001E-2</v>
      </c>
      <c r="DR65" s="526">
        <f t="shared" si="39"/>
        <v>6.1370000000000001E-2</v>
      </c>
      <c r="DS65" s="526">
        <f t="shared" si="39"/>
        <v>6.1370000000000001E-2</v>
      </c>
      <c r="DT65" s="526">
        <f t="shared" si="39"/>
        <v>6.1370000000000001E-2</v>
      </c>
      <c r="DU65" s="526">
        <f t="shared" si="39"/>
        <v>6.1370000000000001E-2</v>
      </c>
      <c r="DV65" s="526">
        <f t="shared" si="39"/>
        <v>6.1370000000000001E-2</v>
      </c>
      <c r="DW65" s="526">
        <f t="shared" si="39"/>
        <v>6.1370000000000001E-2</v>
      </c>
      <c r="DX65" s="526">
        <f t="shared" si="39"/>
        <v>6.1370000000000001E-2</v>
      </c>
      <c r="DY65" s="873">
        <f t="shared" si="39"/>
        <v>6.1370000000000001E-2</v>
      </c>
      <c r="DZ65" s="526">
        <f t="shared" si="39"/>
        <v>6.1370000000000001E-2</v>
      </c>
      <c r="EA65" s="526">
        <f t="shared" ref="EA65:FW65" si="40">+EA23</f>
        <v>6.1370000000000001E-2</v>
      </c>
      <c r="EB65" s="526">
        <f t="shared" si="40"/>
        <v>6.1370000000000001E-2</v>
      </c>
      <c r="EC65" s="526">
        <f t="shared" si="40"/>
        <v>6.1370000000000001E-2</v>
      </c>
      <c r="ED65" s="526">
        <f t="shared" si="40"/>
        <v>6.1370000000000001E-2</v>
      </c>
      <c r="EE65" s="526">
        <f t="shared" si="40"/>
        <v>6.1370000000000001E-2</v>
      </c>
      <c r="EF65" s="526">
        <f t="shared" si="40"/>
        <v>6.1370000000000001E-2</v>
      </c>
      <c r="EG65" s="526">
        <f t="shared" si="40"/>
        <v>6.1370000000000001E-2</v>
      </c>
      <c r="EH65" s="526">
        <f t="shared" si="40"/>
        <v>6.1370000000000001E-2</v>
      </c>
      <c r="EI65" s="526">
        <f t="shared" si="40"/>
        <v>6.1370000000000001E-2</v>
      </c>
      <c r="EJ65" s="526">
        <f t="shared" si="40"/>
        <v>6.1370000000000001E-2</v>
      </c>
      <c r="EK65" s="526">
        <f t="shared" si="40"/>
        <v>6.1370000000000001E-2</v>
      </c>
      <c r="EL65" s="526">
        <f t="shared" si="40"/>
        <v>6.1370000000000001E-2</v>
      </c>
      <c r="EM65" s="526">
        <f t="shared" si="40"/>
        <v>6.1370000000000001E-2</v>
      </c>
      <c r="EN65" s="526">
        <f t="shared" si="40"/>
        <v>6.1370000000000001E-2</v>
      </c>
      <c r="EO65" s="526">
        <f t="shared" si="40"/>
        <v>6.1370000000000001E-2</v>
      </c>
      <c r="EP65" s="526">
        <f t="shared" si="40"/>
        <v>6.1370000000000001E-2</v>
      </c>
      <c r="EQ65" s="526">
        <f t="shared" si="40"/>
        <v>6.1370000000000001E-2</v>
      </c>
      <c r="ER65" s="526">
        <f t="shared" si="40"/>
        <v>6.1370000000000001E-2</v>
      </c>
      <c r="ES65" s="526">
        <f t="shared" si="40"/>
        <v>6.1370000000000001E-2</v>
      </c>
      <c r="ET65" s="526">
        <f t="shared" si="40"/>
        <v>6.1370000000000001E-2</v>
      </c>
      <c r="EU65" s="526">
        <f t="shared" si="40"/>
        <v>6.1370000000000001E-2</v>
      </c>
      <c r="EV65" s="526">
        <f t="shared" si="40"/>
        <v>6.1370000000000001E-2</v>
      </c>
      <c r="EW65" s="526">
        <f t="shared" si="40"/>
        <v>6.1370000000000001E-2</v>
      </c>
      <c r="EX65" s="526">
        <f t="shared" si="40"/>
        <v>6.1370000000000001E-2</v>
      </c>
      <c r="EY65" s="526">
        <f t="shared" si="40"/>
        <v>6.1370000000000001E-2</v>
      </c>
      <c r="EZ65" s="526">
        <f t="shared" si="40"/>
        <v>6.1370000000000001E-2</v>
      </c>
      <c r="FA65" s="526">
        <f t="shared" si="40"/>
        <v>6.1370000000000001E-2</v>
      </c>
      <c r="FB65" s="526">
        <f t="shared" si="40"/>
        <v>6.1370000000000001E-2</v>
      </c>
      <c r="FC65" s="526">
        <f t="shared" si="40"/>
        <v>6.1370000000000001E-2</v>
      </c>
      <c r="FD65" s="526">
        <f t="shared" si="40"/>
        <v>6.1370000000000001E-2</v>
      </c>
      <c r="FE65" s="526">
        <f t="shared" si="40"/>
        <v>6.1370000000000001E-2</v>
      </c>
      <c r="FF65" s="526">
        <f t="shared" si="40"/>
        <v>6.1370000000000001E-2</v>
      </c>
      <c r="FG65" s="526">
        <f t="shared" si="40"/>
        <v>6.1370000000000001E-2</v>
      </c>
      <c r="FH65" s="526">
        <f t="shared" si="40"/>
        <v>6.1370000000000001E-2</v>
      </c>
      <c r="FI65" s="526">
        <f t="shared" si="40"/>
        <v>6.1370000000000001E-2</v>
      </c>
      <c r="FJ65" s="526">
        <f t="shared" si="40"/>
        <v>6.1370000000000001E-2</v>
      </c>
      <c r="FK65" s="526">
        <f t="shared" si="40"/>
        <v>6.1370000000000001E-2</v>
      </c>
      <c r="FL65" s="526">
        <f t="shared" si="40"/>
        <v>6.1370000000000001E-2</v>
      </c>
      <c r="FM65" s="526">
        <f t="shared" si="40"/>
        <v>6.1370000000000001E-2</v>
      </c>
      <c r="FN65" s="526">
        <f t="shared" si="40"/>
        <v>6.1370000000000001E-2</v>
      </c>
      <c r="FO65" s="526">
        <f t="shared" si="40"/>
        <v>6.1370000000000001E-2</v>
      </c>
      <c r="FP65" s="526">
        <f t="shared" si="40"/>
        <v>6.1370000000000001E-2</v>
      </c>
      <c r="FQ65" s="526">
        <f t="shared" si="40"/>
        <v>6.1370000000000001E-2</v>
      </c>
      <c r="FR65" s="526">
        <f t="shared" si="40"/>
        <v>6.1370000000000001E-2</v>
      </c>
      <c r="FS65" s="526">
        <f t="shared" si="40"/>
        <v>6.1370000000000001E-2</v>
      </c>
      <c r="FT65" s="526">
        <f t="shared" si="40"/>
        <v>6.1370000000000001E-2</v>
      </c>
      <c r="FU65" s="526">
        <f t="shared" si="40"/>
        <v>6.1370000000000001E-2</v>
      </c>
      <c r="FV65" s="526">
        <f t="shared" si="40"/>
        <v>6.1370000000000001E-2</v>
      </c>
      <c r="FW65" s="526">
        <f t="shared" si="40"/>
        <v>6.1370000000000001E-2</v>
      </c>
      <c r="FX65" s="797" t="s">
        <v>272</v>
      </c>
    </row>
    <row r="66" spans="2:182" s="489" customFormat="1" ht="13.5" thickBot="1" x14ac:dyDescent="0.25">
      <c r="B66" s="528" t="s">
        <v>379</v>
      </c>
      <c r="C66" s="515"/>
      <c r="D66" s="515"/>
      <c r="E66" s="515"/>
      <c r="F66" s="515"/>
      <c r="G66" s="515"/>
      <c r="H66" s="515"/>
      <c r="I66" s="515"/>
      <c r="J66" s="515"/>
      <c r="K66" s="515"/>
      <c r="L66" s="515"/>
      <c r="M66" s="515"/>
      <c r="N66" s="515"/>
      <c r="O66" s="515"/>
      <c r="P66" s="515"/>
      <c r="Q66" s="515"/>
      <c r="R66" s="515"/>
      <c r="S66" s="515"/>
      <c r="T66" s="515"/>
      <c r="U66" s="515"/>
      <c r="V66" s="515"/>
      <c r="W66" s="515"/>
      <c r="X66" s="515"/>
      <c r="Y66" s="515"/>
      <c r="Z66" s="515"/>
      <c r="AA66" s="515"/>
      <c r="AB66" s="515"/>
      <c r="AC66" s="515"/>
      <c r="AD66" s="515"/>
      <c r="AE66" s="515"/>
      <c r="AF66" s="515"/>
      <c r="AG66" s="515"/>
      <c r="AH66" s="515"/>
      <c r="AI66" s="515"/>
      <c r="AJ66" s="515"/>
      <c r="AK66" s="515"/>
      <c r="AL66" s="515"/>
      <c r="AM66" s="515"/>
      <c r="AN66" s="515"/>
      <c r="AO66" s="515"/>
      <c r="AP66" s="515"/>
      <c r="AQ66" s="515"/>
      <c r="AR66" s="515"/>
      <c r="AS66" s="515"/>
      <c r="AT66" s="515"/>
      <c r="AU66" s="515"/>
      <c r="AV66" s="515"/>
      <c r="AW66" s="515"/>
      <c r="AX66" s="515"/>
      <c r="AY66" s="515"/>
      <c r="AZ66" s="515"/>
      <c r="BA66" s="515"/>
      <c r="BB66" s="515"/>
      <c r="BC66" s="515"/>
      <c r="BD66" s="515"/>
      <c r="BE66" s="515"/>
      <c r="BF66" s="515"/>
      <c r="BG66" s="515"/>
      <c r="BH66" s="515"/>
      <c r="BI66" s="515"/>
      <c r="BJ66" s="515"/>
      <c r="BK66" s="515"/>
      <c r="BL66" s="515"/>
      <c r="BM66" s="515"/>
      <c r="BN66" s="515"/>
      <c r="BO66" s="515"/>
      <c r="BP66" s="515"/>
      <c r="BQ66" s="515"/>
      <c r="BR66" s="515"/>
      <c r="BS66" s="515"/>
      <c r="BT66" s="515"/>
      <c r="BU66" s="515"/>
      <c r="BV66" s="515"/>
      <c r="BW66" s="515"/>
      <c r="BX66" s="515"/>
      <c r="BY66" s="515"/>
      <c r="BZ66" s="515"/>
      <c r="CA66" s="515"/>
      <c r="CB66" s="515"/>
      <c r="CC66" s="515"/>
      <c r="CD66" s="515"/>
      <c r="CE66" s="515"/>
      <c r="CF66" s="515"/>
      <c r="CG66" s="515"/>
      <c r="CH66" s="515"/>
      <c r="CI66" s="515"/>
      <c r="CJ66" s="515"/>
      <c r="CK66" s="515"/>
      <c r="CL66" s="515"/>
      <c r="CM66" s="515"/>
      <c r="CN66" s="515"/>
      <c r="CO66" s="515"/>
      <c r="CP66" s="515"/>
      <c r="CQ66" s="515"/>
      <c r="CR66" s="515"/>
      <c r="CS66" s="515"/>
      <c r="CT66" s="515"/>
      <c r="CU66" s="515"/>
      <c r="CV66" s="515"/>
      <c r="CW66" s="515"/>
      <c r="CX66" s="515"/>
      <c r="CY66" s="515"/>
      <c r="CZ66" s="515"/>
      <c r="DA66" s="515"/>
      <c r="DB66" s="515"/>
      <c r="DC66" s="515"/>
      <c r="DD66" s="515"/>
      <c r="DE66" s="515"/>
      <c r="DF66" s="515"/>
      <c r="DG66" s="515"/>
      <c r="DH66" s="515"/>
      <c r="DI66" s="515"/>
      <c r="DJ66" s="515"/>
      <c r="DK66" s="515"/>
      <c r="DL66" s="515"/>
      <c r="DM66" s="515"/>
      <c r="DN66" s="515"/>
      <c r="DO66" s="515"/>
      <c r="DP66" s="515"/>
      <c r="DQ66" s="515"/>
      <c r="DR66" s="515"/>
      <c r="DS66" s="515"/>
      <c r="DT66" s="515"/>
      <c r="DU66" s="515"/>
      <c r="DV66" s="515"/>
      <c r="DW66" s="515"/>
      <c r="DX66" s="515"/>
      <c r="DY66" s="874"/>
      <c r="DZ66" s="515"/>
      <c r="EA66" s="515"/>
      <c r="EB66" s="515"/>
      <c r="EC66" s="515"/>
      <c r="ED66" s="515"/>
      <c r="EE66" s="515"/>
      <c r="EF66" s="515"/>
      <c r="EG66" s="515"/>
      <c r="EH66" s="515"/>
      <c r="EI66" s="515"/>
      <c r="EJ66" s="515"/>
      <c r="EK66" s="515"/>
      <c r="EL66" s="515"/>
      <c r="EM66" s="515"/>
      <c r="EN66" s="515"/>
      <c r="EO66" s="515"/>
      <c r="EP66" s="515"/>
      <c r="EQ66" s="515"/>
      <c r="ER66" s="515"/>
      <c r="ES66" s="515"/>
      <c r="ET66" s="515"/>
      <c r="EU66" s="515"/>
      <c r="EV66" s="515"/>
      <c r="EW66" s="515"/>
      <c r="EX66" s="515"/>
      <c r="EY66" s="515"/>
      <c r="EZ66" s="515"/>
      <c r="FA66" s="515"/>
      <c r="FB66" s="515"/>
      <c r="FC66" s="515"/>
      <c r="FD66" s="515"/>
      <c r="FE66" s="515"/>
      <c r="FF66" s="515"/>
      <c r="FG66" s="515"/>
      <c r="FH66" s="515"/>
      <c r="FI66" s="515"/>
      <c r="FJ66" s="515"/>
      <c r="FK66" s="515"/>
      <c r="FL66" s="515"/>
      <c r="FM66" s="515"/>
      <c r="FN66" s="515"/>
      <c r="FO66" s="515"/>
      <c r="FP66" s="515"/>
      <c r="FQ66" s="515"/>
      <c r="FR66" s="515"/>
      <c r="FS66" s="515"/>
      <c r="FT66" s="515"/>
      <c r="FU66" s="515"/>
      <c r="FV66" s="515"/>
      <c r="FW66" s="875"/>
      <c r="FX66" s="797" t="s">
        <v>272</v>
      </c>
    </row>
    <row r="67" spans="2:182" s="489" customFormat="1" x14ac:dyDescent="0.2">
      <c r="B67" s="407" t="s">
        <v>377</v>
      </c>
      <c r="O67" s="489">
        <f>+O58</f>
        <v>-5</v>
      </c>
      <c r="P67" s="489">
        <v>-5</v>
      </c>
      <c r="Q67" s="489">
        <v>-5</v>
      </c>
      <c r="R67" s="489">
        <v>-5</v>
      </c>
      <c r="S67" s="489">
        <v>-5</v>
      </c>
      <c r="T67" s="489">
        <v>-5</v>
      </c>
      <c r="U67" s="489">
        <v>-5</v>
      </c>
      <c r="V67" s="489">
        <v>-5</v>
      </c>
      <c r="W67" s="489">
        <v>-5</v>
      </c>
      <c r="X67" s="489">
        <v>-5</v>
      </c>
      <c r="Y67" s="489">
        <v>-5</v>
      </c>
      <c r="Z67" s="489">
        <v>-5</v>
      </c>
      <c r="AA67" s="489">
        <v>-5</v>
      </c>
      <c r="AB67" s="489">
        <v>-5</v>
      </c>
      <c r="AC67" s="489">
        <v>-5</v>
      </c>
      <c r="AD67" s="489">
        <v>-5</v>
      </c>
      <c r="AE67" s="489">
        <v>-5</v>
      </c>
      <c r="AF67" s="489">
        <v>-5</v>
      </c>
      <c r="AG67" s="489">
        <v>-5</v>
      </c>
      <c r="AH67" s="489">
        <v>-5</v>
      </c>
      <c r="AI67" s="489">
        <v>-5</v>
      </c>
      <c r="AJ67" s="489">
        <v>-5</v>
      </c>
      <c r="AK67" s="489">
        <v>-5</v>
      </c>
      <c r="AL67" s="489">
        <v>-5</v>
      </c>
      <c r="AM67" s="489">
        <v>-5</v>
      </c>
      <c r="AN67" s="489">
        <v>-5</v>
      </c>
      <c r="AO67" s="489">
        <v>-5</v>
      </c>
      <c r="AP67" s="489">
        <v>-5</v>
      </c>
      <c r="AQ67" s="489">
        <v>-5</v>
      </c>
      <c r="AR67" s="489">
        <v>-5</v>
      </c>
      <c r="AS67" s="489">
        <v>-5</v>
      </c>
      <c r="AT67" s="489">
        <v>-5</v>
      </c>
      <c r="AU67" s="489">
        <v>-5</v>
      </c>
      <c r="AV67" s="489">
        <v>-5</v>
      </c>
      <c r="AW67" s="489">
        <v>-5</v>
      </c>
      <c r="AX67" s="489">
        <v>-5</v>
      </c>
      <c r="AY67" s="489">
        <v>-5</v>
      </c>
      <c r="AZ67" s="489">
        <v>-5</v>
      </c>
      <c r="BA67" s="489">
        <v>-5</v>
      </c>
      <c r="BB67" s="489">
        <v>-5</v>
      </c>
      <c r="BC67" s="489">
        <v>-5</v>
      </c>
      <c r="BD67" s="489">
        <v>-5</v>
      </c>
      <c r="BE67" s="489">
        <v>-5</v>
      </c>
      <c r="BF67" s="489">
        <v>-5</v>
      </c>
      <c r="BG67" s="489">
        <v>-5</v>
      </c>
      <c r="BH67" s="489">
        <v>-5</v>
      </c>
      <c r="BI67" s="489">
        <v>-5</v>
      </c>
      <c r="BJ67" s="489">
        <v>-5</v>
      </c>
      <c r="BK67" s="489">
        <v>-5</v>
      </c>
      <c r="BL67" s="489">
        <v>-5</v>
      </c>
      <c r="BM67" s="489">
        <v>-5</v>
      </c>
      <c r="BN67" s="489">
        <v>-5</v>
      </c>
      <c r="BO67" s="489">
        <v>-5</v>
      </c>
      <c r="BP67" s="489">
        <v>-5</v>
      </c>
      <c r="BQ67" s="489">
        <v>-5</v>
      </c>
      <c r="BR67" s="489">
        <v>-5</v>
      </c>
      <c r="BS67" s="489">
        <v>-5</v>
      </c>
      <c r="BT67" s="489">
        <v>-5</v>
      </c>
      <c r="BU67" s="489">
        <v>-5</v>
      </c>
      <c r="BV67" s="489">
        <v>-5</v>
      </c>
      <c r="BW67" s="489">
        <v>-5</v>
      </c>
      <c r="BX67" s="489">
        <v>-5</v>
      </c>
      <c r="BY67" s="489">
        <v>-5</v>
      </c>
      <c r="BZ67" s="489">
        <v>-5</v>
      </c>
      <c r="CA67" s="489">
        <v>-5</v>
      </c>
      <c r="CB67" s="489">
        <v>-5</v>
      </c>
      <c r="CC67" s="489">
        <v>-5</v>
      </c>
      <c r="CD67" s="489">
        <v>-5</v>
      </c>
      <c r="CE67" s="489">
        <v>-5</v>
      </c>
      <c r="CF67" s="489">
        <v>-5</v>
      </c>
      <c r="CG67" s="489">
        <v>-5</v>
      </c>
      <c r="CH67" s="489">
        <v>-5</v>
      </c>
      <c r="CI67" s="489">
        <v>-5</v>
      </c>
      <c r="CJ67" s="489">
        <v>-5</v>
      </c>
      <c r="CK67" s="489">
        <v>-5</v>
      </c>
      <c r="CL67" s="489">
        <v>-5</v>
      </c>
      <c r="CM67" s="489">
        <v>-5</v>
      </c>
      <c r="CN67" s="489">
        <v>-5</v>
      </c>
      <c r="CO67" s="489">
        <v>-5</v>
      </c>
      <c r="CP67" s="489">
        <v>-5</v>
      </c>
      <c r="CQ67" s="489">
        <v>-5</v>
      </c>
      <c r="CR67" s="489">
        <v>-5</v>
      </c>
      <c r="CS67" s="489">
        <v>-5</v>
      </c>
      <c r="CT67" s="489">
        <v>-5</v>
      </c>
      <c r="CU67" s="489">
        <v>-5</v>
      </c>
      <c r="CV67" s="489">
        <v>-5</v>
      </c>
      <c r="CW67" s="489">
        <v>-5</v>
      </c>
      <c r="CX67" s="489">
        <v>-5</v>
      </c>
      <c r="CY67" s="489">
        <v>-5</v>
      </c>
      <c r="CZ67" s="489">
        <v>-5</v>
      </c>
      <c r="DA67" s="489">
        <v>-5</v>
      </c>
      <c r="DB67" s="489">
        <v>-5</v>
      </c>
      <c r="DC67" s="489">
        <v>-5</v>
      </c>
      <c r="DD67" s="489">
        <v>-5</v>
      </c>
      <c r="DE67" s="489">
        <v>-5</v>
      </c>
      <c r="DF67" s="489">
        <v>-5</v>
      </c>
      <c r="DG67" s="489">
        <v>-5</v>
      </c>
      <c r="DH67" s="489">
        <v>-5</v>
      </c>
      <c r="DI67" s="489">
        <v>-5</v>
      </c>
      <c r="DJ67" s="489">
        <v>-5</v>
      </c>
      <c r="DK67" s="489">
        <v>-5</v>
      </c>
      <c r="DL67" s="489">
        <v>-5</v>
      </c>
      <c r="DM67" s="489">
        <v>-5</v>
      </c>
      <c r="DN67" s="489">
        <v>-5</v>
      </c>
      <c r="DO67" s="489">
        <v>-5</v>
      </c>
      <c r="DP67" s="489">
        <v>-5</v>
      </c>
      <c r="DQ67" s="489">
        <v>-5</v>
      </c>
      <c r="DR67" s="489">
        <v>-5</v>
      </c>
      <c r="DS67" s="489">
        <v>-5</v>
      </c>
      <c r="DT67" s="489">
        <v>-5</v>
      </c>
      <c r="DU67" s="489">
        <v>-5</v>
      </c>
      <c r="DV67" s="489">
        <v>-5</v>
      </c>
      <c r="DW67" s="489">
        <v>-5</v>
      </c>
      <c r="DX67" s="489">
        <v>-5</v>
      </c>
      <c r="DY67" s="862">
        <f t="shared" ref="DY67:FW67" si="41">+DY58</f>
        <v>0.55000000000000004</v>
      </c>
      <c r="DZ67" s="525">
        <f t="shared" si="41"/>
        <v>0.55000000000000004</v>
      </c>
      <c r="EA67" s="525">
        <f t="shared" si="41"/>
        <v>0.55000000000000004</v>
      </c>
      <c r="EB67" s="525">
        <f t="shared" si="41"/>
        <v>0.85</v>
      </c>
      <c r="EC67" s="525">
        <f t="shared" si="41"/>
        <v>0.85</v>
      </c>
      <c r="ED67" s="525">
        <f t="shared" si="41"/>
        <v>0.85</v>
      </c>
      <c r="EE67" s="525">
        <f t="shared" si="41"/>
        <v>0.85</v>
      </c>
      <c r="EF67" s="525">
        <f t="shared" si="41"/>
        <v>0.85</v>
      </c>
      <c r="EG67" s="525">
        <f t="shared" si="41"/>
        <v>0.85</v>
      </c>
      <c r="EH67" s="525">
        <f t="shared" si="41"/>
        <v>0.85</v>
      </c>
      <c r="EI67" s="525">
        <f t="shared" si="41"/>
        <v>0.85</v>
      </c>
      <c r="EJ67" s="525">
        <f t="shared" si="41"/>
        <v>0.85</v>
      </c>
      <c r="EK67" s="525">
        <f t="shared" si="41"/>
        <v>0.85</v>
      </c>
      <c r="EL67" s="525">
        <f t="shared" si="41"/>
        <v>0.85</v>
      </c>
      <c r="EM67" s="525">
        <f t="shared" si="41"/>
        <v>0.85</v>
      </c>
      <c r="EN67" s="525">
        <f t="shared" si="41"/>
        <v>1.3</v>
      </c>
      <c r="EO67" s="525">
        <f t="shared" si="41"/>
        <v>1.3</v>
      </c>
      <c r="EP67" s="525">
        <f t="shared" si="41"/>
        <v>1.3</v>
      </c>
      <c r="EQ67" s="525">
        <f t="shared" si="41"/>
        <v>1.3</v>
      </c>
      <c r="ER67" s="525">
        <f t="shared" si="41"/>
        <v>1.3</v>
      </c>
      <c r="ES67" s="525">
        <f t="shared" si="41"/>
        <v>1.3</v>
      </c>
      <c r="ET67" s="525">
        <f t="shared" si="41"/>
        <v>1.3</v>
      </c>
      <c r="EU67" s="525">
        <f t="shared" si="41"/>
        <v>1.3</v>
      </c>
      <c r="EV67" s="525">
        <f t="shared" si="41"/>
        <v>1.3</v>
      </c>
      <c r="EW67" s="525">
        <f t="shared" si="41"/>
        <v>1.3</v>
      </c>
      <c r="EX67" s="525">
        <f t="shared" si="41"/>
        <v>1.3</v>
      </c>
      <c r="EY67" s="525">
        <f t="shared" si="41"/>
        <v>1.3</v>
      </c>
      <c r="EZ67" s="525">
        <f t="shared" si="41"/>
        <v>1.75</v>
      </c>
      <c r="FA67" s="525">
        <f t="shared" si="41"/>
        <v>1.75</v>
      </c>
      <c r="FB67" s="525">
        <f t="shared" si="41"/>
        <v>1.75</v>
      </c>
      <c r="FC67" s="525">
        <f t="shared" si="41"/>
        <v>1.75</v>
      </c>
      <c r="FD67" s="525">
        <f t="shared" si="41"/>
        <v>1.75</v>
      </c>
      <c r="FE67" s="525">
        <f t="shared" si="41"/>
        <v>1.75</v>
      </c>
      <c r="FF67" s="525">
        <f t="shared" si="41"/>
        <v>1.75</v>
      </c>
      <c r="FG67" s="525">
        <f t="shared" si="41"/>
        <v>1.75</v>
      </c>
      <c r="FH67" s="525">
        <f t="shared" si="41"/>
        <v>1.75</v>
      </c>
      <c r="FI67" s="525">
        <f t="shared" si="41"/>
        <v>1.75</v>
      </c>
      <c r="FJ67" s="525">
        <f t="shared" si="41"/>
        <v>1.75</v>
      </c>
      <c r="FK67" s="525">
        <f t="shared" si="41"/>
        <v>1.75</v>
      </c>
      <c r="FL67" s="525">
        <f t="shared" si="41"/>
        <v>2.2999999999999998</v>
      </c>
      <c r="FM67" s="525">
        <f t="shared" si="41"/>
        <v>2.2999999999999998</v>
      </c>
      <c r="FN67" s="525">
        <f t="shared" si="41"/>
        <v>2.2999999999999998</v>
      </c>
      <c r="FO67" s="525">
        <f t="shared" si="41"/>
        <v>2.2999999999999998</v>
      </c>
      <c r="FP67" s="525">
        <f t="shared" si="41"/>
        <v>2.2999999999999998</v>
      </c>
      <c r="FQ67" s="525">
        <f t="shared" si="41"/>
        <v>2.2999999999999998</v>
      </c>
      <c r="FR67" s="525">
        <f t="shared" si="41"/>
        <v>2.2999999999999998</v>
      </c>
      <c r="FS67" s="525">
        <f t="shared" si="41"/>
        <v>2.2999999999999998</v>
      </c>
      <c r="FT67" s="525">
        <f t="shared" si="41"/>
        <v>2.2999999999999998</v>
      </c>
      <c r="FU67" s="525">
        <f t="shared" si="41"/>
        <v>2.2999999999999998</v>
      </c>
      <c r="FV67" s="525">
        <f t="shared" si="41"/>
        <v>2.2999999999999998</v>
      </c>
      <c r="FW67" s="876">
        <f t="shared" si="41"/>
        <v>2.2999999999999998</v>
      </c>
      <c r="FX67" s="797" t="s">
        <v>272</v>
      </c>
    </row>
    <row r="68" spans="2:182" s="489" customFormat="1" x14ac:dyDescent="0.2">
      <c r="B68" s="407" t="s">
        <v>376</v>
      </c>
      <c r="O68" s="489">
        <f>+O59</f>
        <v>-5</v>
      </c>
      <c r="P68" s="489">
        <v>-5</v>
      </c>
      <c r="Q68" s="489">
        <v>-5</v>
      </c>
      <c r="R68" s="489">
        <v>-5</v>
      </c>
      <c r="S68" s="489">
        <v>-5</v>
      </c>
      <c r="T68" s="489">
        <v>-5</v>
      </c>
      <c r="U68" s="489">
        <v>-5</v>
      </c>
      <c r="V68" s="489">
        <v>-5</v>
      </c>
      <c r="W68" s="489">
        <v>-5</v>
      </c>
      <c r="X68" s="489">
        <v>-5</v>
      </c>
      <c r="Y68" s="489">
        <v>-5</v>
      </c>
      <c r="Z68" s="489">
        <v>-5</v>
      </c>
      <c r="AA68" s="489">
        <v>-5</v>
      </c>
      <c r="AB68" s="489">
        <v>-5</v>
      </c>
      <c r="AC68" s="489">
        <v>-5</v>
      </c>
      <c r="AD68" s="489">
        <v>-5</v>
      </c>
      <c r="AE68" s="489">
        <v>-5</v>
      </c>
      <c r="AF68" s="489">
        <v>-5</v>
      </c>
      <c r="AG68" s="489">
        <v>-5</v>
      </c>
      <c r="AH68" s="489">
        <v>-5</v>
      </c>
      <c r="AI68" s="489">
        <v>-5</v>
      </c>
      <c r="AJ68" s="489">
        <v>-5</v>
      </c>
      <c r="AK68" s="489">
        <v>-5</v>
      </c>
      <c r="AL68" s="489">
        <v>-5</v>
      </c>
      <c r="AM68" s="489">
        <v>-5</v>
      </c>
      <c r="AN68" s="489">
        <v>-5</v>
      </c>
      <c r="AO68" s="489">
        <v>-5</v>
      </c>
      <c r="AP68" s="489">
        <v>-5</v>
      </c>
      <c r="AQ68" s="489">
        <v>-5</v>
      </c>
      <c r="AR68" s="489">
        <v>-5</v>
      </c>
      <c r="AS68" s="489">
        <v>-5</v>
      </c>
      <c r="AT68" s="489">
        <v>-5</v>
      </c>
      <c r="AU68" s="489">
        <v>-5</v>
      </c>
      <c r="AV68" s="489">
        <v>-5</v>
      </c>
      <c r="AW68" s="489">
        <v>-5</v>
      </c>
      <c r="AX68" s="489">
        <v>-5</v>
      </c>
      <c r="AY68" s="489">
        <v>-5</v>
      </c>
      <c r="AZ68" s="489">
        <v>-5</v>
      </c>
      <c r="BA68" s="489">
        <v>-5</v>
      </c>
      <c r="BB68" s="489">
        <v>-5</v>
      </c>
      <c r="BC68" s="489">
        <v>-5</v>
      </c>
      <c r="BD68" s="489">
        <v>-5</v>
      </c>
      <c r="BE68" s="489">
        <v>-5</v>
      </c>
      <c r="BF68" s="489">
        <v>-5</v>
      </c>
      <c r="BG68" s="489">
        <v>-5</v>
      </c>
      <c r="BH68" s="489">
        <v>-5</v>
      </c>
      <c r="BI68" s="489">
        <v>-5</v>
      </c>
      <c r="BJ68" s="489">
        <v>-5</v>
      </c>
      <c r="BK68" s="489">
        <v>-5</v>
      </c>
      <c r="BL68" s="489">
        <v>-5</v>
      </c>
      <c r="BM68" s="489">
        <v>-5</v>
      </c>
      <c r="BN68" s="489">
        <v>-5</v>
      </c>
      <c r="BO68" s="489">
        <v>-5</v>
      </c>
      <c r="BP68" s="489">
        <v>-5</v>
      </c>
      <c r="BQ68" s="489">
        <v>-5</v>
      </c>
      <c r="BR68" s="489">
        <v>-5</v>
      </c>
      <c r="BS68" s="489">
        <v>-5</v>
      </c>
      <c r="BT68" s="489">
        <v>-5</v>
      </c>
      <c r="BU68" s="489">
        <v>-5</v>
      </c>
      <c r="BV68" s="489">
        <v>-5</v>
      </c>
      <c r="BW68" s="489">
        <v>-5</v>
      </c>
      <c r="BX68" s="489">
        <v>-5</v>
      </c>
      <c r="BY68" s="489">
        <v>-5</v>
      </c>
      <c r="BZ68" s="489">
        <v>-5</v>
      </c>
      <c r="CA68" s="489">
        <v>-5</v>
      </c>
      <c r="CB68" s="489">
        <v>-5</v>
      </c>
      <c r="CC68" s="489">
        <v>-5</v>
      </c>
      <c r="CD68" s="489">
        <v>-5</v>
      </c>
      <c r="CE68" s="489">
        <v>-5</v>
      </c>
      <c r="CF68" s="489">
        <v>-5</v>
      </c>
      <c r="CG68" s="489">
        <v>-5</v>
      </c>
      <c r="CH68" s="489">
        <v>-5</v>
      </c>
      <c r="CI68" s="489">
        <v>-5</v>
      </c>
      <c r="CJ68" s="489">
        <v>-5</v>
      </c>
      <c r="CK68" s="489">
        <v>-5</v>
      </c>
      <c r="CL68" s="489">
        <v>-5</v>
      </c>
      <c r="CM68" s="489">
        <v>-5</v>
      </c>
      <c r="CN68" s="489">
        <v>-5</v>
      </c>
      <c r="CO68" s="489">
        <v>-5</v>
      </c>
      <c r="CP68" s="489">
        <v>-5</v>
      </c>
      <c r="CQ68" s="489">
        <v>-5</v>
      </c>
      <c r="CR68" s="489">
        <v>-5</v>
      </c>
      <c r="CS68" s="489">
        <v>-5</v>
      </c>
      <c r="CT68" s="489">
        <v>-5</v>
      </c>
      <c r="CU68" s="489">
        <v>-5</v>
      </c>
      <c r="CV68" s="489">
        <v>-5</v>
      </c>
      <c r="CW68" s="489">
        <v>-5</v>
      </c>
      <c r="CX68" s="489">
        <v>-5</v>
      </c>
      <c r="CY68" s="489">
        <v>-5</v>
      </c>
      <c r="CZ68" s="489">
        <v>-5</v>
      </c>
      <c r="DA68" s="489">
        <v>-5</v>
      </c>
      <c r="DB68" s="489">
        <v>-5</v>
      </c>
      <c r="DC68" s="489">
        <v>-5</v>
      </c>
      <c r="DD68" s="489">
        <v>-5</v>
      </c>
      <c r="DE68" s="489">
        <v>-5</v>
      </c>
      <c r="DF68" s="489">
        <v>-5</v>
      </c>
      <c r="DG68" s="489">
        <v>-5</v>
      </c>
      <c r="DH68" s="489">
        <v>-5</v>
      </c>
      <c r="DI68" s="489">
        <v>-5</v>
      </c>
      <c r="DJ68" s="489">
        <v>-5</v>
      </c>
      <c r="DK68" s="489">
        <v>-5</v>
      </c>
      <c r="DL68" s="489">
        <v>-5</v>
      </c>
      <c r="DM68" s="489">
        <v>-5</v>
      </c>
      <c r="DN68" s="489">
        <v>-5</v>
      </c>
      <c r="DO68" s="489">
        <v>-5</v>
      </c>
      <c r="DP68" s="489">
        <v>-5</v>
      </c>
      <c r="DQ68" s="489">
        <v>-5</v>
      </c>
      <c r="DR68" s="489">
        <v>-5</v>
      </c>
      <c r="DS68" s="489">
        <v>-5</v>
      </c>
      <c r="DT68" s="489">
        <v>-5</v>
      </c>
      <c r="DU68" s="489">
        <v>-5</v>
      </c>
      <c r="DV68" s="489">
        <v>-5</v>
      </c>
      <c r="DW68" s="489">
        <v>-5</v>
      </c>
      <c r="DX68" s="489">
        <v>-5</v>
      </c>
      <c r="DY68" s="862">
        <f t="shared" ref="DY68:FW68" si="42">+DY59-DY67</f>
        <v>0</v>
      </c>
      <c r="DZ68" s="525">
        <f t="shared" si="42"/>
        <v>0</v>
      </c>
      <c r="EA68" s="525">
        <f t="shared" si="42"/>
        <v>0</v>
      </c>
      <c r="EB68" s="525">
        <f t="shared" si="42"/>
        <v>0</v>
      </c>
      <c r="EC68" s="525">
        <f t="shared" si="42"/>
        <v>0</v>
      </c>
      <c r="ED68" s="525">
        <f t="shared" si="42"/>
        <v>0</v>
      </c>
      <c r="EE68" s="525">
        <f t="shared" si="42"/>
        <v>2.15</v>
      </c>
      <c r="EF68" s="525">
        <f t="shared" si="42"/>
        <v>2.15</v>
      </c>
      <c r="EG68" s="525">
        <f t="shared" si="42"/>
        <v>2.15</v>
      </c>
      <c r="EH68" s="525">
        <f t="shared" si="42"/>
        <v>2.15</v>
      </c>
      <c r="EI68" s="525">
        <f t="shared" si="42"/>
        <v>2.15</v>
      </c>
      <c r="EJ68" s="525">
        <f t="shared" si="42"/>
        <v>2.15</v>
      </c>
      <c r="EK68" s="525">
        <f t="shared" si="42"/>
        <v>2.15</v>
      </c>
      <c r="EL68" s="525">
        <f t="shared" si="42"/>
        <v>2.15</v>
      </c>
      <c r="EM68" s="525">
        <f t="shared" si="42"/>
        <v>2.15</v>
      </c>
      <c r="EN68" s="525">
        <f t="shared" si="42"/>
        <v>3.6000000000000005</v>
      </c>
      <c r="EO68" s="525">
        <f t="shared" si="42"/>
        <v>3.6000000000000005</v>
      </c>
      <c r="EP68" s="525">
        <f t="shared" si="42"/>
        <v>3.6000000000000005</v>
      </c>
      <c r="EQ68" s="525">
        <f t="shared" si="42"/>
        <v>3.6000000000000005</v>
      </c>
      <c r="ER68" s="525">
        <f t="shared" si="42"/>
        <v>3.6000000000000005</v>
      </c>
      <c r="ES68" s="525">
        <f t="shared" si="42"/>
        <v>3.6000000000000005</v>
      </c>
      <c r="ET68" s="525">
        <f t="shared" si="42"/>
        <v>3.6000000000000005</v>
      </c>
      <c r="EU68" s="525">
        <f t="shared" si="42"/>
        <v>3.6000000000000005</v>
      </c>
      <c r="EV68" s="525">
        <f t="shared" si="42"/>
        <v>3.6000000000000005</v>
      </c>
      <c r="EW68" s="525">
        <f t="shared" si="42"/>
        <v>3.6000000000000005</v>
      </c>
      <c r="EX68" s="525">
        <f t="shared" si="42"/>
        <v>3.6000000000000005</v>
      </c>
      <c r="EY68" s="525">
        <f t="shared" si="42"/>
        <v>3.6000000000000005</v>
      </c>
      <c r="EZ68" s="525">
        <f t="shared" si="42"/>
        <v>4.5</v>
      </c>
      <c r="FA68" s="525">
        <f t="shared" si="42"/>
        <v>4.5</v>
      </c>
      <c r="FB68" s="525">
        <f t="shared" si="42"/>
        <v>4.5</v>
      </c>
      <c r="FC68" s="525">
        <f t="shared" si="42"/>
        <v>4.5</v>
      </c>
      <c r="FD68" s="525">
        <f t="shared" si="42"/>
        <v>4.5</v>
      </c>
      <c r="FE68" s="525">
        <f t="shared" si="42"/>
        <v>4.5</v>
      </c>
      <c r="FF68" s="525">
        <f t="shared" si="42"/>
        <v>4.5</v>
      </c>
      <c r="FG68" s="525">
        <f t="shared" si="42"/>
        <v>4.5</v>
      </c>
      <c r="FH68" s="525">
        <f t="shared" si="42"/>
        <v>4.5</v>
      </c>
      <c r="FI68" s="525">
        <f t="shared" si="42"/>
        <v>4.5</v>
      </c>
      <c r="FJ68" s="525">
        <f t="shared" si="42"/>
        <v>4.5</v>
      </c>
      <c r="FK68" s="525">
        <f t="shared" si="42"/>
        <v>4.5</v>
      </c>
      <c r="FL68" s="525">
        <f t="shared" si="42"/>
        <v>5.6000000000000005</v>
      </c>
      <c r="FM68" s="525">
        <f t="shared" si="42"/>
        <v>5.6000000000000005</v>
      </c>
      <c r="FN68" s="525">
        <f t="shared" si="42"/>
        <v>5.6000000000000005</v>
      </c>
      <c r="FO68" s="525">
        <f t="shared" si="42"/>
        <v>5.6000000000000005</v>
      </c>
      <c r="FP68" s="525">
        <f t="shared" si="42"/>
        <v>5.6000000000000005</v>
      </c>
      <c r="FQ68" s="525">
        <f t="shared" si="42"/>
        <v>5.6000000000000005</v>
      </c>
      <c r="FR68" s="525">
        <f t="shared" si="42"/>
        <v>5.6000000000000005</v>
      </c>
      <c r="FS68" s="525">
        <f t="shared" si="42"/>
        <v>5.6000000000000005</v>
      </c>
      <c r="FT68" s="525">
        <f t="shared" si="42"/>
        <v>5.6000000000000005</v>
      </c>
      <c r="FU68" s="525">
        <f t="shared" si="42"/>
        <v>5.6000000000000005</v>
      </c>
      <c r="FV68" s="525">
        <f t="shared" si="42"/>
        <v>5.6000000000000005</v>
      </c>
      <c r="FW68" s="876">
        <f t="shared" si="42"/>
        <v>5.6000000000000005</v>
      </c>
      <c r="FX68" s="797" t="s">
        <v>272</v>
      </c>
    </row>
    <row r="69" spans="2:182" s="489" customFormat="1" ht="13.5" thickBot="1" x14ac:dyDescent="0.25">
      <c r="B69" s="413" t="s">
        <v>378</v>
      </c>
      <c r="C69" s="523"/>
      <c r="D69" s="523"/>
      <c r="E69" s="523"/>
      <c r="F69" s="523"/>
      <c r="G69" s="523"/>
      <c r="H69" s="523"/>
      <c r="I69" s="523"/>
      <c r="J69" s="523"/>
      <c r="K69" s="523"/>
      <c r="L69" s="523"/>
      <c r="M69" s="523"/>
      <c r="N69" s="523"/>
      <c r="O69" s="489">
        <f>+O60</f>
        <v>-5</v>
      </c>
      <c r="P69" s="489">
        <v>-5</v>
      </c>
      <c r="Q69" s="489">
        <v>-5</v>
      </c>
      <c r="R69" s="489">
        <v>-5</v>
      </c>
      <c r="S69" s="489">
        <v>-5</v>
      </c>
      <c r="T69" s="489">
        <v>-5</v>
      </c>
      <c r="U69" s="489">
        <v>-5</v>
      </c>
      <c r="V69" s="489">
        <v>-5</v>
      </c>
      <c r="W69" s="489">
        <v>-5</v>
      </c>
      <c r="X69" s="489">
        <v>-5</v>
      </c>
      <c r="Y69" s="489">
        <v>-5</v>
      </c>
      <c r="Z69" s="489">
        <v>-5</v>
      </c>
      <c r="AA69" s="489">
        <v>-5</v>
      </c>
      <c r="AB69" s="489">
        <v>-5</v>
      </c>
      <c r="AC69" s="489">
        <v>-5</v>
      </c>
      <c r="AD69" s="489">
        <v>-5</v>
      </c>
      <c r="AE69" s="489">
        <v>-5</v>
      </c>
      <c r="AF69" s="489">
        <v>-5</v>
      </c>
      <c r="AG69" s="489">
        <v>-5</v>
      </c>
      <c r="AH69" s="489">
        <v>-5</v>
      </c>
      <c r="AI69" s="489">
        <v>-5</v>
      </c>
      <c r="AJ69" s="489">
        <v>-5</v>
      </c>
      <c r="AK69" s="489">
        <v>-5</v>
      </c>
      <c r="AL69" s="489">
        <v>-5</v>
      </c>
      <c r="AM69" s="489">
        <v>-5</v>
      </c>
      <c r="AN69" s="489">
        <v>-5</v>
      </c>
      <c r="AO69" s="489">
        <v>-5</v>
      </c>
      <c r="AP69" s="489">
        <v>-5</v>
      </c>
      <c r="AQ69" s="489">
        <v>-5</v>
      </c>
      <c r="AR69" s="489">
        <v>-5</v>
      </c>
      <c r="AS69" s="489">
        <v>-5</v>
      </c>
      <c r="AT69" s="489">
        <v>-5</v>
      </c>
      <c r="AU69" s="489">
        <v>-5</v>
      </c>
      <c r="AV69" s="489">
        <v>-5</v>
      </c>
      <c r="AW69" s="489">
        <v>-5</v>
      </c>
      <c r="AX69" s="489">
        <v>-5</v>
      </c>
      <c r="AY69" s="489">
        <v>-5</v>
      </c>
      <c r="AZ69" s="489">
        <v>-5</v>
      </c>
      <c r="BA69" s="489">
        <v>-5</v>
      </c>
      <c r="BB69" s="489">
        <v>-5</v>
      </c>
      <c r="BC69" s="489">
        <v>-5</v>
      </c>
      <c r="BD69" s="489">
        <v>-5</v>
      </c>
      <c r="BE69" s="489">
        <v>-5</v>
      </c>
      <c r="BF69" s="489">
        <v>-5</v>
      </c>
      <c r="BG69" s="489">
        <v>-5</v>
      </c>
      <c r="BH69" s="489">
        <v>-5</v>
      </c>
      <c r="BI69" s="489">
        <v>-5</v>
      </c>
      <c r="BJ69" s="489">
        <v>-5</v>
      </c>
      <c r="BK69" s="489">
        <v>-5</v>
      </c>
      <c r="BL69" s="489">
        <v>-5</v>
      </c>
      <c r="BM69" s="489">
        <v>-5</v>
      </c>
      <c r="BN69" s="489">
        <v>-5</v>
      </c>
      <c r="BO69" s="489">
        <v>-5</v>
      </c>
      <c r="BP69" s="489">
        <v>-5</v>
      </c>
      <c r="BQ69" s="489">
        <v>-5</v>
      </c>
      <c r="BR69" s="489">
        <v>-5</v>
      </c>
      <c r="BS69" s="489">
        <v>-5</v>
      </c>
      <c r="BT69" s="489">
        <v>-5</v>
      </c>
      <c r="BU69" s="489">
        <v>-5</v>
      </c>
      <c r="BV69" s="489">
        <v>-5</v>
      </c>
      <c r="BW69" s="489">
        <v>-5</v>
      </c>
      <c r="BX69" s="489">
        <v>-5</v>
      </c>
      <c r="BY69" s="489">
        <v>-5</v>
      </c>
      <c r="BZ69" s="489">
        <v>-5</v>
      </c>
      <c r="CA69" s="489">
        <v>-5</v>
      </c>
      <c r="CB69" s="489">
        <v>-5</v>
      </c>
      <c r="CC69" s="489">
        <v>-5</v>
      </c>
      <c r="CD69" s="489">
        <v>-5</v>
      </c>
      <c r="CE69" s="489">
        <v>-5</v>
      </c>
      <c r="CF69" s="489">
        <v>-5</v>
      </c>
      <c r="CG69" s="489">
        <v>-5</v>
      </c>
      <c r="CH69" s="489">
        <v>-5</v>
      </c>
      <c r="CI69" s="489">
        <v>-5</v>
      </c>
      <c r="CJ69" s="489">
        <v>-5</v>
      </c>
      <c r="CK69" s="489">
        <v>-5</v>
      </c>
      <c r="CL69" s="489">
        <v>-5</v>
      </c>
      <c r="CM69" s="489">
        <v>-5</v>
      </c>
      <c r="CN69" s="489">
        <v>-5</v>
      </c>
      <c r="CO69" s="489">
        <v>-5</v>
      </c>
      <c r="CP69" s="489">
        <v>-5</v>
      </c>
      <c r="CQ69" s="489">
        <v>-5</v>
      </c>
      <c r="CR69" s="489">
        <v>-5</v>
      </c>
      <c r="CS69" s="489">
        <v>-5</v>
      </c>
      <c r="CT69" s="489">
        <v>-5</v>
      </c>
      <c r="CU69" s="489">
        <v>-5</v>
      </c>
      <c r="CV69" s="489">
        <v>-5</v>
      </c>
      <c r="CW69" s="489">
        <v>-5</v>
      </c>
      <c r="CX69" s="489">
        <v>-5</v>
      </c>
      <c r="CY69" s="489">
        <v>-5</v>
      </c>
      <c r="CZ69" s="489">
        <v>-5</v>
      </c>
      <c r="DA69" s="489">
        <v>-5</v>
      </c>
      <c r="DB69" s="489">
        <v>-5</v>
      </c>
      <c r="DC69" s="489">
        <v>-5</v>
      </c>
      <c r="DD69" s="489">
        <v>-5</v>
      </c>
      <c r="DE69" s="489">
        <v>-5</v>
      </c>
      <c r="DF69" s="489">
        <v>-5</v>
      </c>
      <c r="DG69" s="489">
        <v>-5</v>
      </c>
      <c r="DH69" s="489">
        <v>-5</v>
      </c>
      <c r="DI69" s="489">
        <v>-5</v>
      </c>
      <c r="DJ69" s="489">
        <v>-5</v>
      </c>
      <c r="DK69" s="489">
        <v>-5</v>
      </c>
      <c r="DL69" s="489">
        <v>-5</v>
      </c>
      <c r="DM69" s="489">
        <v>-5</v>
      </c>
      <c r="DN69" s="489">
        <v>-5</v>
      </c>
      <c r="DO69" s="489">
        <v>-5</v>
      </c>
      <c r="DP69" s="489">
        <v>-5</v>
      </c>
      <c r="DQ69" s="489">
        <v>-5</v>
      </c>
      <c r="DR69" s="489">
        <v>-5</v>
      </c>
      <c r="DS69" s="489">
        <v>-5</v>
      </c>
      <c r="DT69" s="489">
        <v>-5</v>
      </c>
      <c r="DU69" s="489">
        <v>-5</v>
      </c>
      <c r="DV69" s="489">
        <v>-5</v>
      </c>
      <c r="DW69" s="489">
        <v>-5</v>
      </c>
      <c r="DX69" s="489">
        <v>-5</v>
      </c>
      <c r="DY69" s="872">
        <f t="shared" ref="DY69:FW69" si="43">+DY60-DY68-DY67</f>
        <v>0</v>
      </c>
      <c r="DZ69" s="527">
        <f t="shared" si="43"/>
        <v>0</v>
      </c>
      <c r="EA69" s="527">
        <f t="shared" si="43"/>
        <v>0</v>
      </c>
      <c r="EB69" s="527">
        <f t="shared" si="43"/>
        <v>0</v>
      </c>
      <c r="EC69" s="527">
        <f t="shared" si="43"/>
        <v>0</v>
      </c>
      <c r="ED69" s="527">
        <f t="shared" si="43"/>
        <v>0</v>
      </c>
      <c r="EE69" s="527">
        <f t="shared" si="43"/>
        <v>6</v>
      </c>
      <c r="EF69" s="527">
        <f t="shared" si="43"/>
        <v>6</v>
      </c>
      <c r="EG69" s="527">
        <f t="shared" si="43"/>
        <v>6</v>
      </c>
      <c r="EH69" s="527">
        <f t="shared" si="43"/>
        <v>6</v>
      </c>
      <c r="EI69" s="527">
        <f t="shared" si="43"/>
        <v>6</v>
      </c>
      <c r="EJ69" s="527">
        <f t="shared" si="43"/>
        <v>6</v>
      </c>
      <c r="EK69" s="527">
        <f t="shared" si="43"/>
        <v>6</v>
      </c>
      <c r="EL69" s="527">
        <f t="shared" si="43"/>
        <v>6</v>
      </c>
      <c r="EM69" s="527">
        <f t="shared" si="43"/>
        <v>6</v>
      </c>
      <c r="EN69" s="527">
        <f t="shared" si="43"/>
        <v>10.099999999999998</v>
      </c>
      <c r="EO69" s="527">
        <f t="shared" si="43"/>
        <v>10.099999999999998</v>
      </c>
      <c r="EP69" s="527">
        <f t="shared" si="43"/>
        <v>10.099999999999998</v>
      </c>
      <c r="EQ69" s="527">
        <f t="shared" si="43"/>
        <v>10.099999999999998</v>
      </c>
      <c r="ER69" s="527">
        <f t="shared" si="43"/>
        <v>10.099999999999998</v>
      </c>
      <c r="ES69" s="527">
        <f t="shared" si="43"/>
        <v>10.099999999999998</v>
      </c>
      <c r="ET69" s="527">
        <f t="shared" si="43"/>
        <v>10.099999999999998</v>
      </c>
      <c r="EU69" s="527">
        <f t="shared" si="43"/>
        <v>10.099999999999998</v>
      </c>
      <c r="EV69" s="527">
        <f t="shared" si="43"/>
        <v>10.099999999999998</v>
      </c>
      <c r="EW69" s="527">
        <f t="shared" si="43"/>
        <v>10.099999999999998</v>
      </c>
      <c r="EX69" s="527">
        <f t="shared" si="43"/>
        <v>10.099999999999998</v>
      </c>
      <c r="EY69" s="527">
        <f t="shared" si="43"/>
        <v>10.099999999999998</v>
      </c>
      <c r="EZ69" s="527">
        <f t="shared" si="43"/>
        <v>12.25</v>
      </c>
      <c r="FA69" s="527">
        <f t="shared" si="43"/>
        <v>12.25</v>
      </c>
      <c r="FB69" s="527">
        <f t="shared" si="43"/>
        <v>12.25</v>
      </c>
      <c r="FC69" s="527">
        <f t="shared" si="43"/>
        <v>12.25</v>
      </c>
      <c r="FD69" s="527">
        <f t="shared" si="43"/>
        <v>12.25</v>
      </c>
      <c r="FE69" s="527">
        <f t="shared" si="43"/>
        <v>12.25</v>
      </c>
      <c r="FF69" s="527">
        <f t="shared" si="43"/>
        <v>12.25</v>
      </c>
      <c r="FG69" s="527">
        <f t="shared" si="43"/>
        <v>12.25</v>
      </c>
      <c r="FH69" s="527">
        <f t="shared" si="43"/>
        <v>12.25</v>
      </c>
      <c r="FI69" s="527">
        <f t="shared" si="43"/>
        <v>12.25</v>
      </c>
      <c r="FJ69" s="527">
        <f t="shared" si="43"/>
        <v>12.25</v>
      </c>
      <c r="FK69" s="527">
        <f t="shared" si="43"/>
        <v>12.25</v>
      </c>
      <c r="FL69" s="527">
        <f t="shared" si="43"/>
        <v>14.799999999999997</v>
      </c>
      <c r="FM69" s="527">
        <f t="shared" si="43"/>
        <v>14.799999999999997</v>
      </c>
      <c r="FN69" s="527">
        <f t="shared" si="43"/>
        <v>14.799999999999997</v>
      </c>
      <c r="FO69" s="527">
        <f t="shared" si="43"/>
        <v>14.799999999999997</v>
      </c>
      <c r="FP69" s="527">
        <f t="shared" si="43"/>
        <v>14.799999999999997</v>
      </c>
      <c r="FQ69" s="527">
        <f t="shared" si="43"/>
        <v>14.799999999999997</v>
      </c>
      <c r="FR69" s="527">
        <f t="shared" si="43"/>
        <v>14.799999999999997</v>
      </c>
      <c r="FS69" s="527">
        <f t="shared" si="43"/>
        <v>14.799999999999997</v>
      </c>
      <c r="FT69" s="527">
        <f t="shared" si="43"/>
        <v>14.799999999999997</v>
      </c>
      <c r="FU69" s="527">
        <f t="shared" si="43"/>
        <v>14.799999999999997</v>
      </c>
      <c r="FV69" s="527">
        <f t="shared" si="43"/>
        <v>14.799999999999997</v>
      </c>
      <c r="FW69" s="877">
        <f t="shared" si="43"/>
        <v>14.799999999999997</v>
      </c>
      <c r="FX69" s="797" t="s">
        <v>272</v>
      </c>
    </row>
    <row r="70" spans="2:182" s="489" customFormat="1" x14ac:dyDescent="0.2">
      <c r="B70" s="407" t="s">
        <v>615</v>
      </c>
      <c r="C70" s="524">
        <f>+C61</f>
        <v>0</v>
      </c>
      <c r="D70" s="524">
        <f t="shared" ref="D70:N71" si="44">+D61</f>
        <v>0</v>
      </c>
      <c r="E70" s="524">
        <f t="shared" si="44"/>
        <v>0</v>
      </c>
      <c r="F70" s="524">
        <f t="shared" si="44"/>
        <v>0</v>
      </c>
      <c r="G70" s="524">
        <f t="shared" si="44"/>
        <v>0</v>
      </c>
      <c r="H70" s="524">
        <f t="shared" si="44"/>
        <v>0</v>
      </c>
      <c r="I70" s="524">
        <f t="shared" si="44"/>
        <v>0</v>
      </c>
      <c r="J70" s="524">
        <f t="shared" si="44"/>
        <v>0</v>
      </c>
      <c r="K70" s="524">
        <f t="shared" si="44"/>
        <v>0</v>
      </c>
      <c r="L70" s="524">
        <f t="shared" si="44"/>
        <v>0</v>
      </c>
      <c r="M70" s="524">
        <f t="shared" si="44"/>
        <v>0</v>
      </c>
      <c r="N70" s="524">
        <f t="shared" si="44"/>
        <v>0</v>
      </c>
      <c r="O70" s="524">
        <f>+O61</f>
        <v>0</v>
      </c>
      <c r="P70" s="524">
        <f t="shared" ref="P70:CA71" si="45">+P61</f>
        <v>0</v>
      </c>
      <c r="Q70" s="524">
        <f t="shared" si="45"/>
        <v>0</v>
      </c>
      <c r="R70" s="524">
        <f t="shared" si="45"/>
        <v>0</v>
      </c>
      <c r="S70" s="524">
        <f t="shared" si="45"/>
        <v>0</v>
      </c>
      <c r="T70" s="524">
        <f t="shared" si="45"/>
        <v>0</v>
      </c>
      <c r="U70" s="524">
        <f t="shared" si="45"/>
        <v>0</v>
      </c>
      <c r="V70" s="524">
        <f t="shared" si="45"/>
        <v>0</v>
      </c>
      <c r="W70" s="524">
        <f t="shared" si="45"/>
        <v>0</v>
      </c>
      <c r="X70" s="524">
        <f t="shared" si="45"/>
        <v>0</v>
      </c>
      <c r="Y70" s="524">
        <f t="shared" si="45"/>
        <v>0</v>
      </c>
      <c r="Z70" s="524">
        <f t="shared" si="45"/>
        <v>0</v>
      </c>
      <c r="AA70" s="524">
        <f t="shared" si="45"/>
        <v>0</v>
      </c>
      <c r="AB70" s="524">
        <f t="shared" si="45"/>
        <v>0</v>
      </c>
      <c r="AC70" s="524">
        <f t="shared" si="45"/>
        <v>0</v>
      </c>
      <c r="AD70" s="524">
        <f t="shared" si="45"/>
        <v>0</v>
      </c>
      <c r="AE70" s="524">
        <f t="shared" si="45"/>
        <v>0</v>
      </c>
      <c r="AF70" s="524">
        <f t="shared" si="45"/>
        <v>0</v>
      </c>
      <c r="AG70" s="524">
        <f t="shared" si="45"/>
        <v>0</v>
      </c>
      <c r="AH70" s="524">
        <f t="shared" si="45"/>
        <v>0</v>
      </c>
      <c r="AI70" s="524">
        <f t="shared" si="45"/>
        <v>0</v>
      </c>
      <c r="AJ70" s="524">
        <f t="shared" si="45"/>
        <v>0</v>
      </c>
      <c r="AK70" s="524">
        <f t="shared" si="45"/>
        <v>0</v>
      </c>
      <c r="AL70" s="524">
        <f t="shared" si="45"/>
        <v>0</v>
      </c>
      <c r="AM70" s="524">
        <f t="shared" si="45"/>
        <v>0</v>
      </c>
      <c r="AN70" s="524">
        <f t="shared" si="45"/>
        <v>0</v>
      </c>
      <c r="AO70" s="524">
        <f t="shared" si="45"/>
        <v>0</v>
      </c>
      <c r="AP70" s="524">
        <f t="shared" si="45"/>
        <v>0</v>
      </c>
      <c r="AQ70" s="524">
        <f t="shared" si="45"/>
        <v>0</v>
      </c>
      <c r="AR70" s="524">
        <f t="shared" si="45"/>
        <v>0</v>
      </c>
      <c r="AS70" s="524">
        <f t="shared" si="45"/>
        <v>0</v>
      </c>
      <c r="AT70" s="524">
        <f t="shared" si="45"/>
        <v>0</v>
      </c>
      <c r="AU70" s="524">
        <f t="shared" si="45"/>
        <v>0</v>
      </c>
      <c r="AV70" s="524">
        <f t="shared" si="45"/>
        <v>0</v>
      </c>
      <c r="AW70" s="524">
        <f t="shared" si="45"/>
        <v>0</v>
      </c>
      <c r="AX70" s="524">
        <f t="shared" si="45"/>
        <v>0</v>
      </c>
      <c r="AY70" s="524">
        <f t="shared" si="45"/>
        <v>0</v>
      </c>
      <c r="AZ70" s="524">
        <f t="shared" si="45"/>
        <v>0</v>
      </c>
      <c r="BA70" s="524">
        <f t="shared" si="45"/>
        <v>0</v>
      </c>
      <c r="BB70" s="524">
        <f t="shared" si="45"/>
        <v>0</v>
      </c>
      <c r="BC70" s="524">
        <f t="shared" si="45"/>
        <v>0</v>
      </c>
      <c r="BD70" s="524">
        <f t="shared" si="45"/>
        <v>0</v>
      </c>
      <c r="BE70" s="524">
        <f t="shared" si="45"/>
        <v>0</v>
      </c>
      <c r="BF70" s="524">
        <f t="shared" si="45"/>
        <v>0</v>
      </c>
      <c r="BG70" s="524">
        <f t="shared" si="45"/>
        <v>3.4799999999999998E-2</v>
      </c>
      <c r="BH70" s="524">
        <f t="shared" si="45"/>
        <v>3.4799999999999998E-2</v>
      </c>
      <c r="BI70" s="524">
        <f t="shared" si="45"/>
        <v>3.4799999999999998E-2</v>
      </c>
      <c r="BJ70" s="524">
        <f t="shared" si="45"/>
        <v>3.4799999999999998E-2</v>
      </c>
      <c r="BK70" s="524">
        <f t="shared" si="45"/>
        <v>0</v>
      </c>
      <c r="BL70" s="524">
        <f t="shared" si="45"/>
        <v>0</v>
      </c>
      <c r="BM70" s="524">
        <f t="shared" si="45"/>
        <v>0</v>
      </c>
      <c r="BN70" s="524">
        <f t="shared" si="45"/>
        <v>0</v>
      </c>
      <c r="BO70" s="524">
        <f t="shared" si="45"/>
        <v>0</v>
      </c>
      <c r="BP70" s="524">
        <f t="shared" si="45"/>
        <v>0</v>
      </c>
      <c r="BQ70" s="524">
        <f t="shared" si="45"/>
        <v>0</v>
      </c>
      <c r="BR70" s="524">
        <f t="shared" si="45"/>
        <v>0</v>
      </c>
      <c r="BS70" s="524">
        <f t="shared" si="45"/>
        <v>3.4799999999999998E-2</v>
      </c>
      <c r="BT70" s="524">
        <f t="shared" si="45"/>
        <v>3.4799999999999998E-2</v>
      </c>
      <c r="BU70" s="524">
        <f t="shared" si="45"/>
        <v>3.4799999999999998E-2</v>
      </c>
      <c r="BV70" s="524">
        <f t="shared" si="45"/>
        <v>3.4799999999999998E-2</v>
      </c>
      <c r="BW70" s="524">
        <f t="shared" si="45"/>
        <v>0</v>
      </c>
      <c r="BX70" s="524">
        <f t="shared" si="45"/>
        <v>0</v>
      </c>
      <c r="BY70" s="524">
        <f t="shared" si="45"/>
        <v>0</v>
      </c>
      <c r="BZ70" s="524">
        <f t="shared" si="45"/>
        <v>0</v>
      </c>
      <c r="CA70" s="524">
        <f t="shared" si="45"/>
        <v>0</v>
      </c>
      <c r="CB70" s="524">
        <f t="shared" ref="CB70:EM71" si="46">+CB61</f>
        <v>0</v>
      </c>
      <c r="CC70" s="524">
        <f t="shared" si="46"/>
        <v>0</v>
      </c>
      <c r="CD70" s="524">
        <f t="shared" si="46"/>
        <v>0</v>
      </c>
      <c r="CE70" s="524">
        <f t="shared" si="46"/>
        <v>3.4799999999999998E-2</v>
      </c>
      <c r="CF70" s="524">
        <f t="shared" si="46"/>
        <v>3.4799999999999998E-2</v>
      </c>
      <c r="CG70" s="524">
        <f t="shared" si="46"/>
        <v>3.4799999999999998E-2</v>
      </c>
      <c r="CH70" s="524">
        <f t="shared" si="46"/>
        <v>3.4799999999999998E-2</v>
      </c>
      <c r="CI70" s="524">
        <f t="shared" si="46"/>
        <v>0</v>
      </c>
      <c r="CJ70" s="524">
        <f t="shared" si="46"/>
        <v>0</v>
      </c>
      <c r="CK70" s="524">
        <f t="shared" si="46"/>
        <v>0</v>
      </c>
      <c r="CL70" s="524">
        <f t="shared" si="46"/>
        <v>0</v>
      </c>
      <c r="CM70" s="524">
        <f t="shared" si="46"/>
        <v>0</v>
      </c>
      <c r="CN70" s="524">
        <f t="shared" si="46"/>
        <v>0</v>
      </c>
      <c r="CO70" s="524">
        <f t="shared" si="46"/>
        <v>0</v>
      </c>
      <c r="CP70" s="524">
        <f t="shared" si="46"/>
        <v>0</v>
      </c>
      <c r="CQ70" s="524">
        <f t="shared" si="46"/>
        <v>3.6799999999999999E-2</v>
      </c>
      <c r="CR70" s="524">
        <f t="shared" si="46"/>
        <v>4.1700000000000015E-2</v>
      </c>
      <c r="CS70" s="524">
        <f t="shared" si="46"/>
        <v>4.1700000000000015E-2</v>
      </c>
      <c r="CT70" s="524">
        <f t="shared" si="46"/>
        <v>4.1700000000000015E-2</v>
      </c>
      <c r="CU70" s="524">
        <f t="shared" si="46"/>
        <v>0</v>
      </c>
      <c r="CV70" s="524">
        <f t="shared" si="46"/>
        <v>0</v>
      </c>
      <c r="CW70" s="524">
        <f t="shared" si="46"/>
        <v>0</v>
      </c>
      <c r="CX70" s="524">
        <f t="shared" si="46"/>
        <v>0</v>
      </c>
      <c r="CY70" s="524">
        <f t="shared" si="46"/>
        <v>0</v>
      </c>
      <c r="CZ70" s="524">
        <f t="shared" si="46"/>
        <v>0</v>
      </c>
      <c r="DA70" s="524">
        <f t="shared" si="46"/>
        <v>0</v>
      </c>
      <c r="DB70" s="524">
        <f t="shared" si="46"/>
        <v>0</v>
      </c>
      <c r="DC70" s="524">
        <f t="shared" si="46"/>
        <v>4.1700000000000015E-2</v>
      </c>
      <c r="DD70" s="524">
        <f t="shared" si="46"/>
        <v>4.1700000000000015E-2</v>
      </c>
      <c r="DE70" s="524">
        <f t="shared" si="46"/>
        <v>4.1700000000000015E-2</v>
      </c>
      <c r="DF70" s="524">
        <f t="shared" si="46"/>
        <v>4.1700000000000015E-2</v>
      </c>
      <c r="DG70" s="524">
        <f t="shared" si="46"/>
        <v>0</v>
      </c>
      <c r="DH70" s="524">
        <f t="shared" si="46"/>
        <v>0</v>
      </c>
      <c r="DI70" s="524">
        <f t="shared" si="46"/>
        <v>0</v>
      </c>
      <c r="DJ70" s="524">
        <f t="shared" si="46"/>
        <v>0</v>
      </c>
      <c r="DK70" s="524">
        <f t="shared" si="46"/>
        <v>0</v>
      </c>
      <c r="DL70" s="524">
        <f t="shared" si="46"/>
        <v>0</v>
      </c>
      <c r="DM70" s="524">
        <f t="shared" si="46"/>
        <v>0</v>
      </c>
      <c r="DN70" s="524">
        <f t="shared" si="46"/>
        <v>0</v>
      </c>
      <c r="DO70" s="524">
        <f t="shared" si="46"/>
        <v>4.1700000000000015E-2</v>
      </c>
      <c r="DP70" s="524">
        <f t="shared" si="46"/>
        <v>4.1700000000000015E-2</v>
      </c>
      <c r="DQ70" s="524">
        <f t="shared" si="46"/>
        <v>4.1700000000000015E-2</v>
      </c>
      <c r="DR70" s="524">
        <f t="shared" si="46"/>
        <v>4.1700000000000015E-2</v>
      </c>
      <c r="DS70" s="524" t="s">
        <v>466</v>
      </c>
      <c r="DT70" s="524">
        <f t="shared" si="46"/>
        <v>0</v>
      </c>
      <c r="DU70" s="524">
        <f t="shared" si="46"/>
        <v>0</v>
      </c>
      <c r="DV70" s="524">
        <f t="shared" si="46"/>
        <v>0</v>
      </c>
      <c r="DW70" s="524">
        <f t="shared" si="46"/>
        <v>0</v>
      </c>
      <c r="DX70" s="524">
        <f t="shared" si="46"/>
        <v>0</v>
      </c>
      <c r="DY70" s="851">
        <f t="shared" si="46"/>
        <v>0</v>
      </c>
      <c r="DZ70" s="524">
        <f t="shared" si="46"/>
        <v>0</v>
      </c>
      <c r="EA70" s="524">
        <f t="shared" si="46"/>
        <v>4.8960000000000004E-2</v>
      </c>
      <c r="EB70" s="524">
        <f t="shared" si="46"/>
        <v>5.5770000000000014E-2</v>
      </c>
      <c r="EC70" s="524">
        <f t="shared" si="46"/>
        <v>5.5770000000000014E-2</v>
      </c>
      <c r="ED70" s="524">
        <f t="shared" si="46"/>
        <v>5.5770000000000014E-2</v>
      </c>
      <c r="EE70" s="524">
        <f t="shared" si="46"/>
        <v>0</v>
      </c>
      <c r="EF70" s="524">
        <f t="shared" si="46"/>
        <v>0</v>
      </c>
      <c r="EG70" s="524">
        <f t="shared" si="46"/>
        <v>0</v>
      </c>
      <c r="EH70" s="524">
        <f t="shared" si="46"/>
        <v>0</v>
      </c>
      <c r="EI70" s="524">
        <f t="shared" si="46"/>
        <v>0</v>
      </c>
      <c r="EJ70" s="524">
        <f t="shared" si="46"/>
        <v>0</v>
      </c>
      <c r="EK70" s="524">
        <f t="shared" si="46"/>
        <v>0</v>
      </c>
      <c r="EL70" s="524">
        <f t="shared" si="46"/>
        <v>0</v>
      </c>
      <c r="EM70" s="524">
        <f t="shared" si="46"/>
        <v>5.5769999999999986E-2</v>
      </c>
      <c r="EN70" s="524">
        <f t="shared" ref="EN70:FW71" si="47">+EN61</f>
        <v>6.7849999999999966E-2</v>
      </c>
      <c r="EO70" s="524">
        <f t="shared" si="47"/>
        <v>6.7849999999999966E-2</v>
      </c>
      <c r="EP70" s="524">
        <f t="shared" si="47"/>
        <v>6.7849999999999966E-2</v>
      </c>
      <c r="EQ70" s="524">
        <f t="shared" si="47"/>
        <v>0</v>
      </c>
      <c r="ER70" s="524">
        <f t="shared" si="47"/>
        <v>0</v>
      </c>
      <c r="ES70" s="524">
        <f t="shared" si="47"/>
        <v>0</v>
      </c>
      <c r="ET70" s="524">
        <f t="shared" si="47"/>
        <v>0</v>
      </c>
      <c r="EU70" s="524">
        <f t="shared" si="47"/>
        <v>0</v>
      </c>
      <c r="EV70" s="524">
        <f t="shared" si="47"/>
        <v>0</v>
      </c>
      <c r="EW70" s="524">
        <f t="shared" si="47"/>
        <v>0</v>
      </c>
      <c r="EX70" s="524">
        <f t="shared" si="47"/>
        <v>0</v>
      </c>
      <c r="EY70" s="524">
        <f t="shared" si="47"/>
        <v>6.7849999999999994E-2</v>
      </c>
      <c r="EZ70" s="524">
        <f t="shared" si="47"/>
        <v>7.6099999999999973E-2</v>
      </c>
      <c r="FA70" s="524">
        <f t="shared" si="47"/>
        <v>7.6099999999999973E-2</v>
      </c>
      <c r="FB70" s="524">
        <f t="shared" si="47"/>
        <v>7.6099999999999973E-2</v>
      </c>
      <c r="FC70" s="524">
        <f t="shared" si="47"/>
        <v>0</v>
      </c>
      <c r="FD70" s="524">
        <f t="shared" si="47"/>
        <v>0</v>
      </c>
      <c r="FE70" s="524">
        <f t="shared" si="47"/>
        <v>0</v>
      </c>
      <c r="FF70" s="524">
        <f t="shared" si="47"/>
        <v>0</v>
      </c>
      <c r="FG70" s="524">
        <f t="shared" si="47"/>
        <v>0</v>
      </c>
      <c r="FH70" s="524">
        <f t="shared" si="47"/>
        <v>0</v>
      </c>
      <c r="FI70" s="524">
        <f t="shared" si="47"/>
        <v>0</v>
      </c>
      <c r="FJ70" s="524">
        <f t="shared" si="47"/>
        <v>0</v>
      </c>
      <c r="FK70" s="524">
        <f t="shared" si="47"/>
        <v>7.6100000000000001E-2</v>
      </c>
      <c r="FL70" s="524">
        <f t="shared" si="47"/>
        <v>8.7009999999999921E-2</v>
      </c>
      <c r="FM70" s="524">
        <f t="shared" si="47"/>
        <v>8.7009999999999921E-2</v>
      </c>
      <c r="FN70" s="524">
        <f t="shared" si="47"/>
        <v>8.7009999999999921E-2</v>
      </c>
      <c r="FO70" s="524">
        <f t="shared" si="47"/>
        <v>0</v>
      </c>
      <c r="FP70" s="524">
        <f t="shared" si="47"/>
        <v>0</v>
      </c>
      <c r="FQ70" s="524">
        <f t="shared" si="47"/>
        <v>0</v>
      </c>
      <c r="FR70" s="524">
        <f t="shared" si="47"/>
        <v>0</v>
      </c>
      <c r="FS70" s="524">
        <f t="shared" si="47"/>
        <v>0</v>
      </c>
      <c r="FT70" s="524">
        <f t="shared" si="47"/>
        <v>0</v>
      </c>
      <c r="FU70" s="524">
        <f t="shared" si="47"/>
        <v>0</v>
      </c>
      <c r="FV70" s="524">
        <f t="shared" si="47"/>
        <v>0</v>
      </c>
      <c r="FW70" s="524">
        <f t="shared" si="47"/>
        <v>8.7009999999999948E-2</v>
      </c>
      <c r="FX70" s="797" t="s">
        <v>272</v>
      </c>
    </row>
    <row r="71" spans="2:182" s="489" customFormat="1" x14ac:dyDescent="0.2">
      <c r="B71" s="407" t="s">
        <v>614</v>
      </c>
      <c r="C71" s="524">
        <f>+C62</f>
        <v>0</v>
      </c>
      <c r="D71" s="524">
        <f t="shared" si="44"/>
        <v>0</v>
      </c>
      <c r="E71" s="524">
        <f t="shared" si="44"/>
        <v>0</v>
      </c>
      <c r="F71" s="524">
        <f t="shared" si="44"/>
        <v>0</v>
      </c>
      <c r="G71" s="524">
        <f t="shared" si="44"/>
        <v>0</v>
      </c>
      <c r="H71" s="524">
        <f t="shared" si="44"/>
        <v>0</v>
      </c>
      <c r="I71" s="524">
        <f t="shared" si="44"/>
        <v>0</v>
      </c>
      <c r="J71" s="524">
        <f t="shared" si="44"/>
        <v>0</v>
      </c>
      <c r="K71" s="524">
        <f t="shared" si="44"/>
        <v>0</v>
      </c>
      <c r="L71" s="524">
        <f t="shared" si="44"/>
        <v>0</v>
      </c>
      <c r="M71" s="524">
        <f t="shared" si="44"/>
        <v>0</v>
      </c>
      <c r="N71" s="524">
        <f t="shared" si="44"/>
        <v>0</v>
      </c>
      <c r="O71" s="524">
        <f>+O62</f>
        <v>0</v>
      </c>
      <c r="P71" s="524">
        <f t="shared" si="45"/>
        <v>0</v>
      </c>
      <c r="Q71" s="524">
        <f t="shared" si="45"/>
        <v>0</v>
      </c>
      <c r="R71" s="524">
        <f t="shared" si="45"/>
        <v>0</v>
      </c>
      <c r="S71" s="524">
        <f t="shared" si="45"/>
        <v>0</v>
      </c>
      <c r="T71" s="524">
        <f t="shared" si="45"/>
        <v>0</v>
      </c>
      <c r="U71" s="524">
        <f t="shared" si="45"/>
        <v>0</v>
      </c>
      <c r="V71" s="524">
        <f t="shared" si="45"/>
        <v>0</v>
      </c>
      <c r="W71" s="524">
        <f t="shared" si="45"/>
        <v>0</v>
      </c>
      <c r="X71" s="524">
        <f t="shared" si="45"/>
        <v>0</v>
      </c>
      <c r="Y71" s="524">
        <f t="shared" si="45"/>
        <v>0</v>
      </c>
      <c r="Z71" s="524">
        <f t="shared" si="45"/>
        <v>0</v>
      </c>
      <c r="AA71" s="524">
        <f t="shared" si="45"/>
        <v>0</v>
      </c>
      <c r="AB71" s="524">
        <f t="shared" si="45"/>
        <v>0</v>
      </c>
      <c r="AC71" s="524">
        <f t="shared" si="45"/>
        <v>0</v>
      </c>
      <c r="AD71" s="524">
        <f t="shared" si="45"/>
        <v>0</v>
      </c>
      <c r="AE71" s="524">
        <f t="shared" si="45"/>
        <v>0</v>
      </c>
      <c r="AF71" s="524">
        <f t="shared" si="45"/>
        <v>0</v>
      </c>
      <c r="AG71" s="524">
        <f t="shared" si="45"/>
        <v>0</v>
      </c>
      <c r="AH71" s="524">
        <f t="shared" si="45"/>
        <v>0</v>
      </c>
      <c r="AI71" s="524">
        <f t="shared" si="45"/>
        <v>0</v>
      </c>
      <c r="AJ71" s="524">
        <f t="shared" si="45"/>
        <v>0</v>
      </c>
      <c r="AK71" s="524">
        <f t="shared" si="45"/>
        <v>0</v>
      </c>
      <c r="AL71" s="524">
        <f t="shared" si="45"/>
        <v>0</v>
      </c>
      <c r="AM71" s="524">
        <f t="shared" si="45"/>
        <v>0</v>
      </c>
      <c r="AN71" s="524">
        <f t="shared" si="45"/>
        <v>0</v>
      </c>
      <c r="AO71" s="524">
        <f t="shared" si="45"/>
        <v>0</v>
      </c>
      <c r="AP71" s="524">
        <f t="shared" si="45"/>
        <v>0</v>
      </c>
      <c r="AQ71" s="524">
        <f t="shared" si="45"/>
        <v>0</v>
      </c>
      <c r="AR71" s="524">
        <f t="shared" si="45"/>
        <v>0</v>
      </c>
      <c r="AS71" s="524">
        <f t="shared" si="45"/>
        <v>0</v>
      </c>
      <c r="AT71" s="524">
        <f t="shared" si="45"/>
        <v>0</v>
      </c>
      <c r="AU71" s="524">
        <f t="shared" si="45"/>
        <v>0</v>
      </c>
      <c r="AV71" s="524">
        <f t="shared" si="45"/>
        <v>0</v>
      </c>
      <c r="AW71" s="524">
        <f t="shared" si="45"/>
        <v>0</v>
      </c>
      <c r="AX71" s="524">
        <f t="shared" si="45"/>
        <v>0</v>
      </c>
      <c r="AY71" s="524">
        <f t="shared" si="45"/>
        <v>0</v>
      </c>
      <c r="AZ71" s="524">
        <f t="shared" si="45"/>
        <v>0</v>
      </c>
      <c r="BA71" s="524">
        <f t="shared" si="45"/>
        <v>0</v>
      </c>
      <c r="BB71" s="524">
        <f t="shared" si="45"/>
        <v>0</v>
      </c>
      <c r="BC71" s="524">
        <f t="shared" si="45"/>
        <v>0</v>
      </c>
      <c r="BD71" s="524">
        <f t="shared" si="45"/>
        <v>0</v>
      </c>
      <c r="BE71" s="524">
        <f t="shared" si="45"/>
        <v>0</v>
      </c>
      <c r="BF71" s="524">
        <f t="shared" si="45"/>
        <v>0</v>
      </c>
      <c r="BG71" s="524">
        <f t="shared" si="45"/>
        <v>1.4999999999999986E-2</v>
      </c>
      <c r="BH71" s="524">
        <f t="shared" si="45"/>
        <v>1.5000000000000013E-2</v>
      </c>
      <c r="BI71" s="524">
        <f t="shared" si="45"/>
        <v>1.5000000000000013E-2</v>
      </c>
      <c r="BJ71" s="524">
        <f t="shared" si="45"/>
        <v>1.5000000000000013E-2</v>
      </c>
      <c r="BK71" s="524">
        <f t="shared" si="45"/>
        <v>0</v>
      </c>
      <c r="BL71" s="524">
        <f t="shared" si="45"/>
        <v>0</v>
      </c>
      <c r="BM71" s="524">
        <f t="shared" si="45"/>
        <v>0</v>
      </c>
      <c r="BN71" s="524">
        <f t="shared" si="45"/>
        <v>0</v>
      </c>
      <c r="BO71" s="524">
        <f t="shared" si="45"/>
        <v>0</v>
      </c>
      <c r="BP71" s="524">
        <f t="shared" si="45"/>
        <v>0</v>
      </c>
      <c r="BQ71" s="524">
        <f t="shared" si="45"/>
        <v>0</v>
      </c>
      <c r="BR71" s="524">
        <f t="shared" si="45"/>
        <v>0</v>
      </c>
      <c r="BS71" s="524">
        <f t="shared" si="45"/>
        <v>1.5000000000000013E-2</v>
      </c>
      <c r="BT71" s="524">
        <f t="shared" si="45"/>
        <v>1.5000000000000013E-2</v>
      </c>
      <c r="BU71" s="524">
        <f t="shared" si="45"/>
        <v>1.5000000000000013E-2</v>
      </c>
      <c r="BV71" s="524">
        <f t="shared" si="45"/>
        <v>1.5000000000000013E-2</v>
      </c>
      <c r="BW71" s="524">
        <f t="shared" si="45"/>
        <v>0</v>
      </c>
      <c r="BX71" s="524">
        <f t="shared" si="45"/>
        <v>0</v>
      </c>
      <c r="BY71" s="524">
        <f t="shared" si="45"/>
        <v>0</v>
      </c>
      <c r="BZ71" s="524">
        <f t="shared" si="45"/>
        <v>0</v>
      </c>
      <c r="CA71" s="524">
        <f t="shared" si="45"/>
        <v>0</v>
      </c>
      <c r="CB71" s="524">
        <f t="shared" si="46"/>
        <v>0</v>
      </c>
      <c r="CC71" s="524">
        <f t="shared" si="46"/>
        <v>0</v>
      </c>
      <c r="CD71" s="524">
        <f t="shared" si="46"/>
        <v>0</v>
      </c>
      <c r="CE71" s="524">
        <f t="shared" si="46"/>
        <v>1.5000000000000013E-2</v>
      </c>
      <c r="CF71" s="524">
        <f t="shared" si="46"/>
        <v>1.5000000000000013E-2</v>
      </c>
      <c r="CG71" s="524">
        <f t="shared" si="46"/>
        <v>1.5000000000000013E-2</v>
      </c>
      <c r="CH71" s="524">
        <f t="shared" si="46"/>
        <v>1.5000000000000013E-2</v>
      </c>
      <c r="CI71" s="524">
        <f t="shared" si="46"/>
        <v>1.5000000000000013E-2</v>
      </c>
      <c r="CJ71" s="524">
        <f t="shared" si="46"/>
        <v>1.5899999999999997E-2</v>
      </c>
      <c r="CK71" s="524">
        <f t="shared" si="46"/>
        <v>1.5899999999999997E-2</v>
      </c>
      <c r="CL71" s="524">
        <f t="shared" si="46"/>
        <v>1.5899999999999997E-2</v>
      </c>
      <c r="CM71" s="524">
        <f t="shared" si="46"/>
        <v>1.5899999999999997E-2</v>
      </c>
      <c r="CN71" s="524">
        <f t="shared" si="46"/>
        <v>1.5899999999999997E-2</v>
      </c>
      <c r="CO71" s="524">
        <f t="shared" si="46"/>
        <v>1.5899999999999997E-2</v>
      </c>
      <c r="CP71" s="524">
        <f t="shared" si="46"/>
        <v>1.5899999999999997E-2</v>
      </c>
      <c r="CQ71" s="524">
        <f t="shared" si="46"/>
        <v>1.5899999999999997E-2</v>
      </c>
      <c r="CR71" s="524">
        <f t="shared" si="46"/>
        <v>2.7999999999999997E-2</v>
      </c>
      <c r="CS71" s="524">
        <f t="shared" si="46"/>
        <v>2.7999999999999997E-2</v>
      </c>
      <c r="CT71" s="524">
        <f t="shared" si="46"/>
        <v>2.7999999999999997E-2</v>
      </c>
      <c r="CU71" s="524">
        <f t="shared" si="46"/>
        <v>2.7999999999999997E-2</v>
      </c>
      <c r="CV71" s="524">
        <f t="shared" si="46"/>
        <v>2.7999999999999997E-2</v>
      </c>
      <c r="CW71" s="524">
        <f t="shared" si="46"/>
        <v>2.7999999999999997E-2</v>
      </c>
      <c r="CX71" s="524">
        <f t="shared" si="46"/>
        <v>2.7999999999999997E-2</v>
      </c>
      <c r="CY71" s="524">
        <f t="shared" si="46"/>
        <v>2.7999999999999997E-2</v>
      </c>
      <c r="CZ71" s="524">
        <f t="shared" si="46"/>
        <v>2.7999999999999997E-2</v>
      </c>
      <c r="DA71" s="524">
        <f t="shared" si="46"/>
        <v>2.7999999999999997E-2</v>
      </c>
      <c r="DB71" s="524">
        <f t="shared" si="46"/>
        <v>2.7999999999999997E-2</v>
      </c>
      <c r="DC71" s="524">
        <f t="shared" si="46"/>
        <v>2.7999999999999997E-2</v>
      </c>
      <c r="DD71" s="524">
        <f t="shared" si="46"/>
        <v>2.8000000000000025E-2</v>
      </c>
      <c r="DE71" s="524">
        <f t="shared" si="46"/>
        <v>2.8000000000000025E-2</v>
      </c>
      <c r="DF71" s="524">
        <f t="shared" si="46"/>
        <v>2.8000000000000025E-2</v>
      </c>
      <c r="DG71" s="524">
        <f t="shared" si="46"/>
        <v>2.7999999999999997E-2</v>
      </c>
      <c r="DH71" s="524">
        <f t="shared" si="46"/>
        <v>2.7999999999999997E-2</v>
      </c>
      <c r="DI71" s="524">
        <f t="shared" si="46"/>
        <v>2.7999999999999997E-2</v>
      </c>
      <c r="DJ71" s="524">
        <f t="shared" si="46"/>
        <v>2.7999999999999997E-2</v>
      </c>
      <c r="DK71" s="524">
        <f t="shared" si="46"/>
        <v>2.7999999999999997E-2</v>
      </c>
      <c r="DL71" s="524">
        <f t="shared" si="46"/>
        <v>2.7999999999999997E-2</v>
      </c>
      <c r="DM71" s="524">
        <f t="shared" si="46"/>
        <v>2.7999999999999997E-2</v>
      </c>
      <c r="DN71" s="524">
        <f t="shared" si="46"/>
        <v>2.7999999999999997E-2</v>
      </c>
      <c r="DO71" s="524">
        <f t="shared" si="46"/>
        <v>2.7999999999999997E-2</v>
      </c>
      <c r="DP71" s="524">
        <f t="shared" si="46"/>
        <v>2.7999999999999997E-2</v>
      </c>
      <c r="DQ71" s="524">
        <f t="shared" si="46"/>
        <v>2.7999999999999997E-2</v>
      </c>
      <c r="DR71" s="524">
        <f t="shared" si="46"/>
        <v>2.7999999999999997E-2</v>
      </c>
      <c r="DS71" s="524">
        <f t="shared" si="46"/>
        <v>2.8000000000000025E-2</v>
      </c>
      <c r="DT71" s="524">
        <f t="shared" si="46"/>
        <v>2.8000000000000025E-2</v>
      </c>
      <c r="DU71" s="524">
        <f t="shared" si="46"/>
        <v>2.8000000000000025E-2</v>
      </c>
      <c r="DV71" s="524">
        <f t="shared" si="46"/>
        <v>2.7999999999999997E-2</v>
      </c>
      <c r="DW71" s="524">
        <f t="shared" si="46"/>
        <v>2.7999999999999997E-2</v>
      </c>
      <c r="DX71" s="524">
        <f t="shared" si="46"/>
        <v>2.7999999999999997E-2</v>
      </c>
      <c r="DY71" s="851">
        <f t="shared" si="46"/>
        <v>3.2179999999999986E-2</v>
      </c>
      <c r="DZ71" s="524">
        <f t="shared" si="46"/>
        <v>3.2179999999999986E-2</v>
      </c>
      <c r="EA71" s="524">
        <f t="shared" si="46"/>
        <v>3.2179999999999986E-2</v>
      </c>
      <c r="EB71" s="524">
        <f t="shared" si="46"/>
        <v>3.5289999999999988E-2</v>
      </c>
      <c r="EC71" s="524">
        <f t="shared" si="46"/>
        <v>3.5289999999999988E-2</v>
      </c>
      <c r="ED71" s="524">
        <f t="shared" si="46"/>
        <v>3.5289999999999988E-2</v>
      </c>
      <c r="EE71" s="524">
        <f t="shared" si="46"/>
        <v>3.5289999999999988E-2</v>
      </c>
      <c r="EF71" s="524">
        <f t="shared" si="46"/>
        <v>3.5289999999999988E-2</v>
      </c>
      <c r="EG71" s="524">
        <f t="shared" si="46"/>
        <v>3.5289999999999988E-2</v>
      </c>
      <c r="EH71" s="524">
        <f t="shared" si="46"/>
        <v>3.5290000000000016E-2</v>
      </c>
      <c r="EI71" s="524">
        <f t="shared" si="46"/>
        <v>3.5290000000000016E-2</v>
      </c>
      <c r="EJ71" s="524">
        <f t="shared" si="46"/>
        <v>3.5290000000000016E-2</v>
      </c>
      <c r="EK71" s="524">
        <f t="shared" si="46"/>
        <v>3.5289999999999988E-2</v>
      </c>
      <c r="EL71" s="524">
        <f t="shared" si="46"/>
        <v>3.5289999999999988E-2</v>
      </c>
      <c r="EM71" s="524">
        <f t="shared" si="46"/>
        <v>3.5290000000000016E-2</v>
      </c>
      <c r="EN71" s="524">
        <f t="shared" si="47"/>
        <v>4.028000000000001E-2</v>
      </c>
      <c r="EO71" s="524">
        <f t="shared" si="47"/>
        <v>4.028000000000001E-2</v>
      </c>
      <c r="EP71" s="524">
        <f t="shared" si="47"/>
        <v>4.028000000000001E-2</v>
      </c>
      <c r="EQ71" s="524">
        <f t="shared" si="47"/>
        <v>4.028000000000001E-2</v>
      </c>
      <c r="ER71" s="524">
        <f t="shared" si="47"/>
        <v>4.028000000000001E-2</v>
      </c>
      <c r="ES71" s="524">
        <f t="shared" si="47"/>
        <v>4.028000000000001E-2</v>
      </c>
      <c r="ET71" s="524">
        <f t="shared" si="47"/>
        <v>4.028000000000001E-2</v>
      </c>
      <c r="EU71" s="524">
        <f t="shared" si="47"/>
        <v>4.028000000000001E-2</v>
      </c>
      <c r="EV71" s="524">
        <f t="shared" si="47"/>
        <v>4.028000000000001E-2</v>
      </c>
      <c r="EW71" s="524">
        <f t="shared" si="47"/>
        <v>4.028000000000001E-2</v>
      </c>
      <c r="EX71" s="524">
        <f t="shared" si="47"/>
        <v>4.028000000000001E-2</v>
      </c>
      <c r="EY71" s="524">
        <f t="shared" si="47"/>
        <v>4.028000000000001E-2</v>
      </c>
      <c r="EZ71" s="524">
        <f t="shared" si="47"/>
        <v>4.8330000000000012E-2</v>
      </c>
      <c r="FA71" s="524">
        <f t="shared" si="47"/>
        <v>4.8330000000000012E-2</v>
      </c>
      <c r="FB71" s="524">
        <f t="shared" si="47"/>
        <v>4.8330000000000012E-2</v>
      </c>
      <c r="FC71" s="524">
        <f t="shared" si="47"/>
        <v>4.8330000000000012E-2</v>
      </c>
      <c r="FD71" s="524">
        <f t="shared" si="47"/>
        <v>4.8330000000000012E-2</v>
      </c>
      <c r="FE71" s="524">
        <f t="shared" si="47"/>
        <v>4.8330000000000012E-2</v>
      </c>
      <c r="FF71" s="524">
        <f t="shared" si="47"/>
        <v>4.833000000000004E-2</v>
      </c>
      <c r="FG71" s="524">
        <f t="shared" si="47"/>
        <v>4.833000000000004E-2</v>
      </c>
      <c r="FH71" s="524">
        <f t="shared" si="47"/>
        <v>4.833000000000004E-2</v>
      </c>
      <c r="FI71" s="524">
        <f t="shared" si="47"/>
        <v>4.8330000000000012E-2</v>
      </c>
      <c r="FJ71" s="524">
        <f t="shared" si="47"/>
        <v>4.8330000000000012E-2</v>
      </c>
      <c r="FK71" s="524">
        <f t="shared" si="47"/>
        <v>4.8330000000000012E-2</v>
      </c>
      <c r="FL71" s="524">
        <f t="shared" si="47"/>
        <v>5.8590000000000031E-2</v>
      </c>
      <c r="FM71" s="524">
        <f t="shared" si="47"/>
        <v>5.8590000000000031E-2</v>
      </c>
      <c r="FN71" s="524">
        <f t="shared" si="47"/>
        <v>5.8590000000000031E-2</v>
      </c>
      <c r="FO71" s="524">
        <f t="shared" si="47"/>
        <v>5.8590000000000031E-2</v>
      </c>
      <c r="FP71" s="524">
        <f t="shared" si="47"/>
        <v>5.8590000000000031E-2</v>
      </c>
      <c r="FQ71" s="524">
        <f t="shared" si="47"/>
        <v>5.8590000000000031E-2</v>
      </c>
      <c r="FR71" s="524">
        <f t="shared" si="47"/>
        <v>5.8590000000000031E-2</v>
      </c>
      <c r="FS71" s="524">
        <f t="shared" si="47"/>
        <v>5.8590000000000031E-2</v>
      </c>
      <c r="FT71" s="524">
        <f t="shared" si="47"/>
        <v>5.8590000000000031E-2</v>
      </c>
      <c r="FU71" s="524">
        <f t="shared" si="47"/>
        <v>5.8590000000000031E-2</v>
      </c>
      <c r="FV71" s="524">
        <f t="shared" si="47"/>
        <v>5.8590000000000031E-2</v>
      </c>
      <c r="FW71" s="524">
        <f t="shared" si="47"/>
        <v>5.8590000000000031E-2</v>
      </c>
      <c r="FX71" s="797" t="s">
        <v>272</v>
      </c>
    </row>
    <row r="72" spans="2:182" s="489" customFormat="1" ht="13.5" thickBot="1" x14ac:dyDescent="0.25">
      <c r="B72" s="413" t="s">
        <v>613</v>
      </c>
      <c r="C72" s="526">
        <f t="shared" ref="C72:BN72" si="48">+C63+C64+C65</f>
        <v>0.10375</v>
      </c>
      <c r="D72" s="526">
        <f t="shared" si="48"/>
        <v>0.10375</v>
      </c>
      <c r="E72" s="526">
        <f t="shared" si="48"/>
        <v>0.10375</v>
      </c>
      <c r="F72" s="526">
        <f t="shared" si="48"/>
        <v>0.10375</v>
      </c>
      <c r="G72" s="526">
        <f t="shared" si="48"/>
        <v>0.10375</v>
      </c>
      <c r="H72" s="526">
        <f t="shared" si="48"/>
        <v>0.10375</v>
      </c>
      <c r="I72" s="526">
        <f t="shared" si="48"/>
        <v>0.10375</v>
      </c>
      <c r="J72" s="526">
        <f t="shared" si="48"/>
        <v>0.10375</v>
      </c>
      <c r="K72" s="526">
        <f t="shared" si="48"/>
        <v>0.10375</v>
      </c>
      <c r="L72" s="526">
        <f t="shared" si="48"/>
        <v>0.10375</v>
      </c>
      <c r="M72" s="526">
        <f t="shared" si="48"/>
        <v>0.10375</v>
      </c>
      <c r="N72" s="526">
        <f t="shared" si="48"/>
        <v>0.10375</v>
      </c>
      <c r="O72" s="526">
        <f t="shared" si="48"/>
        <v>0.10475000000000001</v>
      </c>
      <c r="P72" s="526">
        <f t="shared" si="48"/>
        <v>0.10475000000000001</v>
      </c>
      <c r="Q72" s="526">
        <f t="shared" si="48"/>
        <v>0.10475000000000001</v>
      </c>
      <c r="R72" s="526">
        <f t="shared" si="48"/>
        <v>0.10575</v>
      </c>
      <c r="S72" s="526">
        <f t="shared" si="48"/>
        <v>0.10575</v>
      </c>
      <c r="T72" s="526">
        <f t="shared" si="48"/>
        <v>0.10575</v>
      </c>
      <c r="U72" s="526">
        <f t="shared" si="48"/>
        <v>0.10675</v>
      </c>
      <c r="V72" s="526">
        <f t="shared" si="48"/>
        <v>0.10675</v>
      </c>
      <c r="W72" s="526">
        <f t="shared" si="48"/>
        <v>0.10675</v>
      </c>
      <c r="X72" s="526">
        <f t="shared" si="48"/>
        <v>0.10775</v>
      </c>
      <c r="Y72" s="526">
        <f t="shared" si="48"/>
        <v>0.10775</v>
      </c>
      <c r="Z72" s="526">
        <f t="shared" si="48"/>
        <v>0.10775</v>
      </c>
      <c r="AA72" s="526">
        <f t="shared" si="48"/>
        <v>0.10875</v>
      </c>
      <c r="AB72" s="526">
        <f t="shared" si="48"/>
        <v>0.10875</v>
      </c>
      <c r="AC72" s="526">
        <f t="shared" si="48"/>
        <v>0.10875</v>
      </c>
      <c r="AD72" s="526">
        <f t="shared" si="48"/>
        <v>0.10975</v>
      </c>
      <c r="AE72" s="526">
        <f t="shared" si="48"/>
        <v>0.10975</v>
      </c>
      <c r="AF72" s="526">
        <f t="shared" si="48"/>
        <v>0.10975</v>
      </c>
      <c r="AG72" s="526">
        <f t="shared" si="48"/>
        <v>0.11075</v>
      </c>
      <c r="AH72" s="526">
        <f t="shared" si="48"/>
        <v>0.11424999999999999</v>
      </c>
      <c r="AI72" s="526">
        <f t="shared" si="48"/>
        <v>0.11424999999999999</v>
      </c>
      <c r="AJ72" s="526">
        <f t="shared" si="48"/>
        <v>0.11874999999999999</v>
      </c>
      <c r="AK72" s="526">
        <f t="shared" si="48"/>
        <v>0.11874999999999999</v>
      </c>
      <c r="AL72" s="526">
        <f t="shared" si="48"/>
        <v>0.11874999999999999</v>
      </c>
      <c r="AM72" s="526">
        <f t="shared" si="48"/>
        <v>0.11975</v>
      </c>
      <c r="AN72" s="526">
        <f t="shared" si="48"/>
        <v>0.11975</v>
      </c>
      <c r="AO72" s="526">
        <f t="shared" si="48"/>
        <v>0.11975</v>
      </c>
      <c r="AP72" s="526">
        <f t="shared" si="48"/>
        <v>0.12075</v>
      </c>
      <c r="AQ72" s="526">
        <f t="shared" si="48"/>
        <v>0.12075</v>
      </c>
      <c r="AR72" s="526">
        <f t="shared" si="48"/>
        <v>0.12075</v>
      </c>
      <c r="AS72" s="526">
        <f t="shared" si="48"/>
        <v>0.12175</v>
      </c>
      <c r="AT72" s="526">
        <f t="shared" si="48"/>
        <v>0.12175</v>
      </c>
      <c r="AU72" s="526">
        <f t="shared" si="48"/>
        <v>0.12175</v>
      </c>
      <c r="AV72" s="526">
        <f t="shared" si="48"/>
        <v>0.12357</v>
      </c>
      <c r="AW72" s="526">
        <f t="shared" si="48"/>
        <v>0.12357</v>
      </c>
      <c r="AX72" s="526">
        <f t="shared" si="48"/>
        <v>0.12357</v>
      </c>
      <c r="AY72" s="526">
        <f t="shared" si="48"/>
        <v>0.12457</v>
      </c>
      <c r="AZ72" s="526">
        <f t="shared" si="48"/>
        <v>0.12457</v>
      </c>
      <c r="BA72" s="526">
        <f t="shared" si="48"/>
        <v>0.12457</v>
      </c>
      <c r="BB72" s="526">
        <f t="shared" si="48"/>
        <v>0.12557000000000001</v>
      </c>
      <c r="BC72" s="526">
        <f t="shared" si="48"/>
        <v>0.12557000000000001</v>
      </c>
      <c r="BD72" s="526">
        <f t="shared" si="48"/>
        <v>0.12557000000000001</v>
      </c>
      <c r="BE72" s="526">
        <f t="shared" si="48"/>
        <v>0.12557000000000001</v>
      </c>
      <c r="BF72" s="526">
        <f t="shared" si="48"/>
        <v>0.12557000000000001</v>
      </c>
      <c r="BG72" s="526">
        <f t="shared" si="48"/>
        <v>0.12557000000000001</v>
      </c>
      <c r="BH72" s="526">
        <f t="shared" si="48"/>
        <v>0.13156999999999999</v>
      </c>
      <c r="BI72" s="526">
        <f t="shared" si="48"/>
        <v>0.13156999999999999</v>
      </c>
      <c r="BJ72" s="526">
        <f t="shared" si="48"/>
        <v>0.13156999999999999</v>
      </c>
      <c r="BK72" s="526">
        <f t="shared" si="48"/>
        <v>0.13156999999999999</v>
      </c>
      <c r="BL72" s="526">
        <f t="shared" si="48"/>
        <v>0.13156999999999999</v>
      </c>
      <c r="BM72" s="526">
        <f t="shared" si="48"/>
        <v>0.13156999999999999</v>
      </c>
      <c r="BN72" s="526">
        <f t="shared" si="48"/>
        <v>0.13156999999999999</v>
      </c>
      <c r="BO72" s="526">
        <f t="shared" ref="BO72:DZ72" si="49">+BO63+BO64+BO65</f>
        <v>0.13156999999999999</v>
      </c>
      <c r="BP72" s="526">
        <f t="shared" si="49"/>
        <v>0.13156999999999999</v>
      </c>
      <c r="BQ72" s="526">
        <f t="shared" si="49"/>
        <v>0.13156999999999999</v>
      </c>
      <c r="BR72" s="526">
        <f t="shared" si="49"/>
        <v>0.13156999999999999</v>
      </c>
      <c r="BS72" s="526">
        <f t="shared" si="49"/>
        <v>0.13156999999999999</v>
      </c>
      <c r="BT72" s="526">
        <f t="shared" si="49"/>
        <v>0.13156999999999999</v>
      </c>
      <c r="BU72" s="526">
        <f t="shared" si="49"/>
        <v>0.13156999999999999</v>
      </c>
      <c r="BV72" s="526">
        <f t="shared" si="49"/>
        <v>0.13156999999999999</v>
      </c>
      <c r="BW72" s="526">
        <f t="shared" si="49"/>
        <v>0.13156999999999999</v>
      </c>
      <c r="BX72" s="526">
        <f t="shared" si="49"/>
        <v>0.13156999999999999</v>
      </c>
      <c r="BY72" s="526">
        <f t="shared" si="49"/>
        <v>0.13156999999999999</v>
      </c>
      <c r="BZ72" s="526">
        <f t="shared" si="49"/>
        <v>0.13156999999999999</v>
      </c>
      <c r="CA72" s="526">
        <f t="shared" si="49"/>
        <v>0.13156999999999999</v>
      </c>
      <c r="CB72" s="526">
        <f t="shared" si="49"/>
        <v>0.13156999999999999</v>
      </c>
      <c r="CC72" s="526">
        <f t="shared" si="49"/>
        <v>0.13156999999999999</v>
      </c>
      <c r="CD72" s="526">
        <f t="shared" si="49"/>
        <v>0.13156999999999999</v>
      </c>
      <c r="CE72" s="526">
        <f t="shared" si="49"/>
        <v>0.13156999999999999</v>
      </c>
      <c r="CF72" s="526">
        <f t="shared" si="49"/>
        <v>0.13156999999999999</v>
      </c>
      <c r="CG72" s="526">
        <f t="shared" si="49"/>
        <v>0.13156999999999999</v>
      </c>
      <c r="CH72" s="526">
        <f t="shared" si="49"/>
        <v>0.13156999999999999</v>
      </c>
      <c r="CI72" s="526">
        <f t="shared" si="49"/>
        <v>0.13156999999999999</v>
      </c>
      <c r="CJ72" s="526">
        <f t="shared" si="49"/>
        <v>0.13519999999999999</v>
      </c>
      <c r="CK72" s="526">
        <f t="shared" si="49"/>
        <v>0.13519999999999999</v>
      </c>
      <c r="CL72" s="526">
        <f t="shared" si="49"/>
        <v>0.13561999999999999</v>
      </c>
      <c r="CM72" s="526">
        <f t="shared" si="49"/>
        <v>0.13561999999999999</v>
      </c>
      <c r="CN72" s="526">
        <f t="shared" si="49"/>
        <v>0.13561999999999999</v>
      </c>
      <c r="CO72" s="526">
        <f t="shared" si="49"/>
        <v>0.13608999999999999</v>
      </c>
      <c r="CP72" s="526">
        <f t="shared" si="49"/>
        <v>0.13608999999999999</v>
      </c>
      <c r="CQ72" s="526">
        <f t="shared" si="49"/>
        <v>0.13608999999999999</v>
      </c>
      <c r="CR72" s="526">
        <f t="shared" si="49"/>
        <v>0.13875999999999999</v>
      </c>
      <c r="CS72" s="526">
        <f t="shared" si="49"/>
        <v>0.13875999999999999</v>
      </c>
      <c r="CT72" s="526">
        <f t="shared" si="49"/>
        <v>0.13875999999999999</v>
      </c>
      <c r="CU72" s="526">
        <f t="shared" si="49"/>
        <v>0.13961999999999999</v>
      </c>
      <c r="CV72" s="526">
        <f t="shared" si="49"/>
        <v>0.13961999999999999</v>
      </c>
      <c r="CW72" s="526">
        <f t="shared" si="49"/>
        <v>0.13961999999999999</v>
      </c>
      <c r="CX72" s="526">
        <f t="shared" si="49"/>
        <v>0.13919999999999999</v>
      </c>
      <c r="CY72" s="526">
        <f t="shared" si="49"/>
        <v>0.13919999999999999</v>
      </c>
      <c r="CZ72" s="526">
        <f t="shared" si="49"/>
        <v>0.13919999999999999</v>
      </c>
      <c r="DA72" s="526">
        <f t="shared" si="49"/>
        <v>0.13985999999999998</v>
      </c>
      <c r="DB72" s="526">
        <f t="shared" si="49"/>
        <v>0.13985999999999998</v>
      </c>
      <c r="DC72" s="526">
        <f t="shared" si="49"/>
        <v>0.13985999999999998</v>
      </c>
      <c r="DD72" s="526">
        <f t="shared" si="49"/>
        <v>0.14575999999999997</v>
      </c>
      <c r="DE72" s="526">
        <f t="shared" si="49"/>
        <v>0.14575999999999997</v>
      </c>
      <c r="DF72" s="526">
        <f t="shared" si="49"/>
        <v>0.14575999999999997</v>
      </c>
      <c r="DG72" s="526">
        <f t="shared" si="49"/>
        <v>0.14935999999999999</v>
      </c>
      <c r="DH72" s="526">
        <f t="shared" si="49"/>
        <v>0.14935999999999999</v>
      </c>
      <c r="DI72" s="526">
        <f t="shared" si="49"/>
        <v>0.14935999999999999</v>
      </c>
      <c r="DJ72" s="526">
        <f t="shared" si="49"/>
        <v>0.14577999999999999</v>
      </c>
      <c r="DK72" s="526">
        <f t="shared" si="49"/>
        <v>0.14577999999999999</v>
      </c>
      <c r="DL72" s="526">
        <f t="shared" si="49"/>
        <v>0.14577999999999999</v>
      </c>
      <c r="DM72" s="526">
        <f t="shared" si="49"/>
        <v>0.14663999999999999</v>
      </c>
      <c r="DN72" s="526">
        <f t="shared" si="49"/>
        <v>0.14663999999999999</v>
      </c>
      <c r="DO72" s="526">
        <f t="shared" si="49"/>
        <v>0.14663999999999999</v>
      </c>
      <c r="DP72" s="526">
        <f t="shared" si="49"/>
        <v>0.14616999999999999</v>
      </c>
      <c r="DQ72" s="526">
        <f t="shared" si="49"/>
        <v>0.14616999999999999</v>
      </c>
      <c r="DR72" s="526">
        <f t="shared" si="49"/>
        <v>0.14616999999999999</v>
      </c>
      <c r="DS72" s="526">
        <f t="shared" si="49"/>
        <v>0.14797999999999997</v>
      </c>
      <c r="DT72" s="526">
        <f t="shared" si="49"/>
        <v>0.14797999999999997</v>
      </c>
      <c r="DU72" s="526">
        <f t="shared" si="49"/>
        <v>0.14797999999999997</v>
      </c>
      <c r="DV72" s="526">
        <f t="shared" si="49"/>
        <v>0.14273999999999998</v>
      </c>
      <c r="DW72" s="526">
        <f t="shared" si="49"/>
        <v>0.14273999999999998</v>
      </c>
      <c r="DX72" s="526">
        <f t="shared" si="49"/>
        <v>0.14273999999999998</v>
      </c>
      <c r="DY72" s="873">
        <f t="shared" si="49"/>
        <v>0.13718771465633695</v>
      </c>
      <c r="DZ72" s="526">
        <f t="shared" si="49"/>
        <v>0.13718771465633695</v>
      </c>
      <c r="EA72" s="526">
        <f t="shared" ref="EA72:FW72" si="50">+EA63+EA64+EA65</f>
        <v>0.13718771465633695</v>
      </c>
      <c r="EB72" s="526">
        <f t="shared" si="50"/>
        <v>0.14764390243321709</v>
      </c>
      <c r="EC72" s="526">
        <f t="shared" si="50"/>
        <v>0.14764390243321709</v>
      </c>
      <c r="ED72" s="526">
        <f t="shared" si="50"/>
        <v>0.14764390243321709</v>
      </c>
      <c r="EE72" s="526">
        <f t="shared" si="50"/>
        <v>0.14939405489688889</v>
      </c>
      <c r="EF72" s="526">
        <f t="shared" si="50"/>
        <v>0.14939405489688889</v>
      </c>
      <c r="EG72" s="526">
        <f t="shared" si="50"/>
        <v>0.14939405489688889</v>
      </c>
      <c r="EH72" s="526">
        <f t="shared" si="50"/>
        <v>0.15185222170317611</v>
      </c>
      <c r="EI72" s="526">
        <f t="shared" si="50"/>
        <v>0.15185222170317611</v>
      </c>
      <c r="EJ72" s="526">
        <f t="shared" si="50"/>
        <v>0.15185222170317611</v>
      </c>
      <c r="EK72" s="526">
        <f t="shared" si="50"/>
        <v>0.15306259407119222</v>
      </c>
      <c r="EL72" s="526">
        <f t="shared" si="50"/>
        <v>0.15306259407119222</v>
      </c>
      <c r="EM72" s="526">
        <f t="shared" si="50"/>
        <v>0.15306259407119219</v>
      </c>
      <c r="EN72" s="526">
        <f t="shared" si="50"/>
        <v>0.15516208395510631</v>
      </c>
      <c r="EO72" s="526">
        <f t="shared" si="50"/>
        <v>0.15516208395510631</v>
      </c>
      <c r="EP72" s="526">
        <f t="shared" si="50"/>
        <v>0.15516208395510631</v>
      </c>
      <c r="EQ72" s="526">
        <f t="shared" si="50"/>
        <v>0.15594340495048212</v>
      </c>
      <c r="ER72" s="526">
        <f t="shared" si="50"/>
        <v>0.15594340495048212</v>
      </c>
      <c r="ES72" s="526">
        <f t="shared" si="50"/>
        <v>0.15594340495048212</v>
      </c>
      <c r="ET72" s="526">
        <f t="shared" si="50"/>
        <v>0.15259087983689487</v>
      </c>
      <c r="EU72" s="526">
        <f t="shared" si="50"/>
        <v>0.15259087983689487</v>
      </c>
      <c r="EV72" s="526">
        <f t="shared" si="50"/>
        <v>0.15259087983689487</v>
      </c>
      <c r="EW72" s="526">
        <f t="shared" si="50"/>
        <v>0.15343055915064213</v>
      </c>
      <c r="EX72" s="526">
        <f t="shared" si="50"/>
        <v>0.15343055915064213</v>
      </c>
      <c r="EY72" s="526">
        <f t="shared" si="50"/>
        <v>0.15343055915064213</v>
      </c>
      <c r="EZ72" s="526">
        <f t="shared" si="50"/>
        <v>0.15489636272104096</v>
      </c>
      <c r="FA72" s="526">
        <f t="shared" si="50"/>
        <v>0.15489636272104096</v>
      </c>
      <c r="FB72" s="526">
        <f t="shared" si="50"/>
        <v>0.15489636272104096</v>
      </c>
      <c r="FC72" s="526">
        <f t="shared" si="50"/>
        <v>0.15546283378283132</v>
      </c>
      <c r="FD72" s="526">
        <f t="shared" si="50"/>
        <v>0.15546283378283132</v>
      </c>
      <c r="FE72" s="526">
        <f t="shared" si="50"/>
        <v>0.15546283378283132</v>
      </c>
      <c r="FF72" s="526">
        <f t="shared" si="50"/>
        <v>0.1533396201469634</v>
      </c>
      <c r="FG72" s="526">
        <f t="shared" si="50"/>
        <v>0.1533396201469634</v>
      </c>
      <c r="FH72" s="526">
        <f t="shared" si="50"/>
        <v>0.1533396201469634</v>
      </c>
      <c r="FI72" s="526">
        <f t="shared" si="50"/>
        <v>0.15440339105927928</v>
      </c>
      <c r="FJ72" s="526">
        <f t="shared" si="50"/>
        <v>0.15440339105927928</v>
      </c>
      <c r="FK72" s="526">
        <f t="shared" si="50"/>
        <v>0.15440339105927928</v>
      </c>
      <c r="FL72" s="526">
        <f t="shared" si="50"/>
        <v>0.15646108387367341</v>
      </c>
      <c r="FM72" s="526">
        <f t="shared" si="50"/>
        <v>0.15646108387367341</v>
      </c>
      <c r="FN72" s="526">
        <f t="shared" si="50"/>
        <v>0.15646108387367341</v>
      </c>
      <c r="FO72" s="526">
        <f t="shared" si="50"/>
        <v>0.15665485195047138</v>
      </c>
      <c r="FP72" s="526">
        <f t="shared" si="50"/>
        <v>0.15665485195047138</v>
      </c>
      <c r="FQ72" s="526">
        <f t="shared" si="50"/>
        <v>0.15665485195047138</v>
      </c>
      <c r="FR72" s="526">
        <f t="shared" si="50"/>
        <v>0.15618090087519887</v>
      </c>
      <c r="FS72" s="526">
        <f t="shared" si="50"/>
        <v>0.15618090087519887</v>
      </c>
      <c r="FT72" s="526">
        <f t="shared" si="50"/>
        <v>0.15618090087519887</v>
      </c>
      <c r="FU72" s="526">
        <f t="shared" si="50"/>
        <v>0.15712720182043302</v>
      </c>
      <c r="FV72" s="526">
        <f t="shared" si="50"/>
        <v>0.15712720182043302</v>
      </c>
      <c r="FW72" s="526">
        <f t="shared" si="50"/>
        <v>0.15712720182043302</v>
      </c>
      <c r="FX72" s="797" t="s">
        <v>272</v>
      </c>
    </row>
    <row r="73" spans="2:182" x14ac:dyDescent="0.2">
      <c r="FX73" s="797" t="s">
        <v>272</v>
      </c>
    </row>
    <row r="74" spans="2:182" x14ac:dyDescent="0.2">
      <c r="FX74" s="797" t="s">
        <v>272</v>
      </c>
    </row>
    <row r="75" spans="2:182" x14ac:dyDescent="0.2">
      <c r="B75" s="674" t="s">
        <v>389</v>
      </c>
      <c r="FX75" s="797" t="s">
        <v>272</v>
      </c>
    </row>
    <row r="76" spans="2:182" x14ac:dyDescent="0.2">
      <c r="B76" s="674" t="s">
        <v>382</v>
      </c>
      <c r="EC76" s="411" t="s">
        <v>396</v>
      </c>
      <c r="ED76" s="411"/>
      <c r="EF76" s="411" t="s">
        <v>410</v>
      </c>
      <c r="EG76" s="411"/>
      <c r="EK76" s="411" t="s">
        <v>394</v>
      </c>
      <c r="EL76" s="411"/>
      <c r="EO76" s="411" t="s">
        <v>397</v>
      </c>
      <c r="EP76" s="411"/>
      <c r="ER76" s="411" t="s">
        <v>412</v>
      </c>
      <c r="ES76" s="411"/>
      <c r="EW76" s="411" t="s">
        <v>400</v>
      </c>
      <c r="EX76" s="411"/>
      <c r="FA76" s="411" t="s">
        <v>398</v>
      </c>
      <c r="FB76" s="411"/>
      <c r="FD76" s="411" t="s">
        <v>414</v>
      </c>
      <c r="FE76" s="411"/>
      <c r="FI76" s="411" t="s">
        <v>401</v>
      </c>
      <c r="FJ76" s="411"/>
      <c r="FM76" s="411" t="s">
        <v>402</v>
      </c>
      <c r="FN76" s="411"/>
      <c r="FP76" s="411" t="s">
        <v>416</v>
      </c>
      <c r="FQ76" s="411"/>
      <c r="FU76" s="411" t="s">
        <v>406</v>
      </c>
      <c r="FV76" s="411"/>
      <c r="FX76" s="797" t="s">
        <v>272</v>
      </c>
      <c r="FY76" s="411"/>
      <c r="FZ76" s="411"/>
    </row>
    <row r="77" spans="2:182" ht="30.75" customHeight="1" x14ac:dyDescent="0.2">
      <c r="DP77" s="412" t="str">
        <f>+DP4</f>
        <v>Hi</v>
      </c>
      <c r="DS77" s="412" t="str">
        <f>+DS4</f>
        <v>Lo</v>
      </c>
      <c r="DX77" s="412" t="str">
        <f>+DX4</f>
        <v>Lo</v>
      </c>
      <c r="EB77" s="412" t="str">
        <f>+EB4</f>
        <v>Hi</v>
      </c>
      <c r="EC77" s="1083" t="s">
        <v>393</v>
      </c>
      <c r="ED77" s="1083"/>
      <c r="EE77" s="412" t="str">
        <f>+EE4</f>
        <v>Lo</v>
      </c>
      <c r="EF77" s="1083" t="s">
        <v>411</v>
      </c>
      <c r="EG77" s="1083"/>
      <c r="EJ77" s="412" t="str">
        <f>+EJ4</f>
        <v>Lo</v>
      </c>
      <c r="EK77" s="1083" t="s">
        <v>392</v>
      </c>
      <c r="EL77" s="1083"/>
      <c r="EN77" s="412" t="str">
        <f>+EN4</f>
        <v>Hi</v>
      </c>
      <c r="EO77" s="1083" t="s">
        <v>395</v>
      </c>
      <c r="EP77" s="1083"/>
      <c r="EQ77" s="412" t="str">
        <f>+EQ4</f>
        <v>Lo</v>
      </c>
      <c r="ER77" s="1083" t="s">
        <v>413</v>
      </c>
      <c r="ES77" s="1083"/>
      <c r="EV77" s="412" t="str">
        <f>+EV4</f>
        <v>Lo</v>
      </c>
      <c r="EW77" s="1083" t="s">
        <v>399</v>
      </c>
      <c r="EX77" s="1083"/>
      <c r="EZ77" s="412" t="str">
        <f>+EZ4</f>
        <v>Hi</v>
      </c>
      <c r="FA77" s="1083" t="s">
        <v>404</v>
      </c>
      <c r="FB77" s="1083"/>
      <c r="FC77" s="412" t="str">
        <f>+FC4</f>
        <v>Lo</v>
      </c>
      <c r="FD77" s="1083" t="s">
        <v>415</v>
      </c>
      <c r="FE77" s="1083"/>
      <c r="FH77" s="412" t="str">
        <f>+FH4</f>
        <v>Lo</v>
      </c>
      <c r="FI77" s="1083" t="s">
        <v>403</v>
      </c>
      <c r="FJ77" s="1083"/>
      <c r="FL77" s="412" t="str">
        <f>+FL4</f>
        <v>Hi</v>
      </c>
      <c r="FM77" s="1083" t="s">
        <v>405</v>
      </c>
      <c r="FN77" s="1083"/>
      <c r="FO77" s="412" t="str">
        <f>+FO4</f>
        <v>Lo</v>
      </c>
      <c r="FP77" s="1083" t="s">
        <v>417</v>
      </c>
      <c r="FQ77" s="1083"/>
      <c r="FT77" s="412" t="str">
        <f>+FT4</f>
        <v>Lo</v>
      </c>
      <c r="FU77" s="1083" t="s">
        <v>407</v>
      </c>
      <c r="FV77" s="1083"/>
      <c r="FX77" s="797" t="s">
        <v>272</v>
      </c>
      <c r="FY77" s="411"/>
      <c r="FZ77" s="411"/>
    </row>
    <row r="78" spans="2:182" x14ac:dyDescent="0.2">
      <c r="B78" s="707" t="s">
        <v>383</v>
      </c>
      <c r="DP78" s="504">
        <f>+DP5</f>
        <v>42186</v>
      </c>
      <c r="DS78" s="504">
        <f>+DS5</f>
        <v>42278</v>
      </c>
      <c r="DX78" s="504">
        <f>+DX5</f>
        <v>42430</v>
      </c>
      <c r="EB78" s="504">
        <f>+EB5</f>
        <v>42552</v>
      </c>
      <c r="EC78" s="435" t="s">
        <v>390</v>
      </c>
      <c r="ED78" s="435" t="s">
        <v>391</v>
      </c>
      <c r="EE78" s="504">
        <f>+EE5</f>
        <v>42644</v>
      </c>
      <c r="EF78" s="435" t="s">
        <v>390</v>
      </c>
      <c r="EG78" s="435" t="s">
        <v>391</v>
      </c>
      <c r="EJ78" s="504">
        <f>+EJ5</f>
        <v>42795</v>
      </c>
      <c r="EK78" s="435" t="s">
        <v>390</v>
      </c>
      <c r="EL78" s="435" t="s">
        <v>391</v>
      </c>
      <c r="EN78" s="504">
        <f>+EN5</f>
        <v>42917</v>
      </c>
      <c r="EO78" s="435" t="s">
        <v>390</v>
      </c>
      <c r="EP78" s="435" t="s">
        <v>391</v>
      </c>
      <c r="EQ78" s="504">
        <f>+EQ5</f>
        <v>43009</v>
      </c>
      <c r="ER78" s="435" t="s">
        <v>390</v>
      </c>
      <c r="ES78" s="435" t="s">
        <v>391</v>
      </c>
      <c r="EV78" s="504">
        <f>+EV5</f>
        <v>43160</v>
      </c>
      <c r="EW78" s="435" t="s">
        <v>390</v>
      </c>
      <c r="EX78" s="435" t="s">
        <v>391</v>
      </c>
      <c r="EZ78" s="504">
        <f>+EZ5</f>
        <v>43282</v>
      </c>
      <c r="FA78" s="435" t="s">
        <v>390</v>
      </c>
      <c r="FB78" s="435" t="s">
        <v>391</v>
      </c>
      <c r="FC78" s="504">
        <f>+FC5</f>
        <v>43374</v>
      </c>
      <c r="FD78" s="435" t="s">
        <v>390</v>
      </c>
      <c r="FE78" s="435" t="s">
        <v>391</v>
      </c>
      <c r="FH78" s="504">
        <f>+FH5</f>
        <v>43525</v>
      </c>
      <c r="FI78" s="435" t="s">
        <v>390</v>
      </c>
      <c r="FJ78" s="435" t="s">
        <v>391</v>
      </c>
      <c r="FL78" s="504">
        <f>+FL5</f>
        <v>43647</v>
      </c>
      <c r="FM78" s="435" t="s">
        <v>390</v>
      </c>
      <c r="FN78" s="435" t="s">
        <v>391</v>
      </c>
      <c r="FO78" s="504">
        <f>+FO5</f>
        <v>43739</v>
      </c>
      <c r="FP78" s="435" t="s">
        <v>390</v>
      </c>
      <c r="FQ78" s="435" t="s">
        <v>391</v>
      </c>
      <c r="FT78" s="504">
        <f>+FT5</f>
        <v>43891</v>
      </c>
      <c r="FU78" s="435" t="s">
        <v>390</v>
      </c>
      <c r="FV78" s="435" t="s">
        <v>391</v>
      </c>
      <c r="FX78" s="797" t="s">
        <v>272</v>
      </c>
      <c r="FY78" s="411"/>
      <c r="FZ78" s="411"/>
    </row>
    <row r="79" spans="2:182" x14ac:dyDescent="0.2">
      <c r="B79" s="663" t="s">
        <v>385</v>
      </c>
      <c r="DP79" s="433" t="s">
        <v>1</v>
      </c>
      <c r="DS79" s="433" t="s">
        <v>1</v>
      </c>
      <c r="DX79" s="433" t="s">
        <v>1</v>
      </c>
      <c r="FX79" s="797" t="s">
        <v>272</v>
      </c>
      <c r="FY79" s="411"/>
      <c r="FZ79" s="411"/>
    </row>
    <row r="80" spans="2:182" x14ac:dyDescent="0.2">
      <c r="B80" s="676" t="s">
        <v>384</v>
      </c>
      <c r="DP80" s="433" t="s">
        <v>1</v>
      </c>
      <c r="DS80" s="433" t="s">
        <v>1</v>
      </c>
      <c r="DX80" s="433" t="s">
        <v>1</v>
      </c>
      <c r="EB80" s="878">
        <f>+EB37</f>
        <v>0.85</v>
      </c>
      <c r="EC80" s="433" t="s">
        <v>1</v>
      </c>
      <c r="ED80" s="433" t="s">
        <v>1</v>
      </c>
      <c r="EE80" s="878">
        <f>+EE37</f>
        <v>0.85</v>
      </c>
      <c r="EF80" s="433" t="s">
        <v>1</v>
      </c>
      <c r="EG80" s="433" t="s">
        <v>1</v>
      </c>
      <c r="EH80" s="433"/>
      <c r="EI80" s="433"/>
      <c r="EJ80" s="878">
        <f>+EJ37</f>
        <v>0.85</v>
      </c>
      <c r="EK80" s="433" t="s">
        <v>1</v>
      </c>
      <c r="EL80" s="433" t="s">
        <v>1</v>
      </c>
      <c r="EM80" s="433"/>
      <c r="EN80" s="878">
        <f>+EN37</f>
        <v>1.3</v>
      </c>
      <c r="EO80" s="433" t="s">
        <v>1</v>
      </c>
      <c r="EP80" s="433" t="s">
        <v>1</v>
      </c>
      <c r="EQ80" s="878">
        <f>+EQ37</f>
        <v>1.3</v>
      </c>
      <c r="ER80" s="433" t="s">
        <v>1</v>
      </c>
      <c r="ES80" s="433" t="s">
        <v>1</v>
      </c>
      <c r="EV80" s="878">
        <f>+EV37</f>
        <v>1.3</v>
      </c>
      <c r="EW80" s="433" t="s">
        <v>1</v>
      </c>
      <c r="EX80" s="433" t="s">
        <v>1</v>
      </c>
      <c r="EY80" s="433"/>
      <c r="EZ80" s="878">
        <f>+EZ37</f>
        <v>1.75</v>
      </c>
      <c r="FA80" s="433" t="s">
        <v>1</v>
      </c>
      <c r="FB80" s="433" t="s">
        <v>1</v>
      </c>
      <c r="FC80" s="878">
        <f>+FC37</f>
        <v>1.75</v>
      </c>
      <c r="FD80" s="433" t="s">
        <v>1</v>
      </c>
      <c r="FE80" s="433" t="s">
        <v>1</v>
      </c>
      <c r="FH80" s="878">
        <f>+FH37</f>
        <v>1.75</v>
      </c>
      <c r="FI80" s="433" t="s">
        <v>1</v>
      </c>
      <c r="FJ80" s="433" t="s">
        <v>1</v>
      </c>
      <c r="FK80" s="433"/>
      <c r="FL80" s="878">
        <f>+FL37</f>
        <v>2.2999999999999998</v>
      </c>
      <c r="FM80" s="433" t="s">
        <v>1</v>
      </c>
      <c r="FN80" s="433" t="s">
        <v>1</v>
      </c>
      <c r="FO80" s="878">
        <f>+FO37</f>
        <v>2.2999999999999998</v>
      </c>
      <c r="FP80" s="433" t="s">
        <v>1</v>
      </c>
      <c r="FQ80" s="433" t="s">
        <v>1</v>
      </c>
      <c r="FT80" s="878">
        <f>+FT37</f>
        <v>2.2999999999999998</v>
      </c>
      <c r="FU80" s="433" t="s">
        <v>1</v>
      </c>
      <c r="FV80" s="433" t="s">
        <v>1</v>
      </c>
      <c r="FW80" s="433"/>
      <c r="FX80" s="797" t="s">
        <v>272</v>
      </c>
      <c r="FY80" s="433"/>
      <c r="FZ80" s="433"/>
    </row>
    <row r="81" spans="2:182" x14ac:dyDescent="0.2">
      <c r="B81" s="676" t="s">
        <v>322</v>
      </c>
      <c r="DP81" s="433" t="s">
        <v>1</v>
      </c>
      <c r="DS81" s="433" t="s">
        <v>1</v>
      </c>
      <c r="DX81" s="433" t="s">
        <v>1</v>
      </c>
      <c r="EB81" s="878">
        <f>+EB38</f>
        <v>0.85</v>
      </c>
      <c r="EC81" s="433" t="s">
        <v>1</v>
      </c>
      <c r="ED81" s="433" t="s">
        <v>1</v>
      </c>
      <c r="EE81" s="878">
        <f>+EE38</f>
        <v>3</v>
      </c>
      <c r="EF81" s="433" t="s">
        <v>1</v>
      </c>
      <c r="EG81" s="433" t="s">
        <v>1</v>
      </c>
      <c r="EH81" s="433"/>
      <c r="EI81" s="433"/>
      <c r="EJ81" s="878">
        <f>+EJ38</f>
        <v>3</v>
      </c>
      <c r="EK81" s="433" t="s">
        <v>1</v>
      </c>
      <c r="EL81" s="433" t="s">
        <v>1</v>
      </c>
      <c r="EM81" s="433"/>
      <c r="EN81" s="878">
        <f>+EN38</f>
        <v>4.9000000000000004</v>
      </c>
      <c r="EO81" s="433" t="s">
        <v>1</v>
      </c>
      <c r="EP81" s="433" t="s">
        <v>1</v>
      </c>
      <c r="EQ81" s="878">
        <f>+EQ38</f>
        <v>4.9000000000000004</v>
      </c>
      <c r="ER81" s="433" t="s">
        <v>1</v>
      </c>
      <c r="ES81" s="433" t="s">
        <v>1</v>
      </c>
      <c r="EV81" s="878">
        <f>+EV38</f>
        <v>4.9000000000000004</v>
      </c>
      <c r="EW81" s="433" t="s">
        <v>1</v>
      </c>
      <c r="EX81" s="433" t="s">
        <v>1</v>
      </c>
      <c r="EY81" s="433"/>
      <c r="EZ81" s="878">
        <f>+EZ38</f>
        <v>6.25</v>
      </c>
      <c r="FA81" s="433" t="s">
        <v>1</v>
      </c>
      <c r="FB81" s="433" t="s">
        <v>1</v>
      </c>
      <c r="FC81" s="878">
        <f>+FC38</f>
        <v>6.25</v>
      </c>
      <c r="FD81" s="433" t="s">
        <v>1</v>
      </c>
      <c r="FE81" s="433" t="s">
        <v>1</v>
      </c>
      <c r="FH81" s="878">
        <f>+FH38</f>
        <v>6.25</v>
      </c>
      <c r="FI81" s="433" t="s">
        <v>1</v>
      </c>
      <c r="FJ81" s="433" t="s">
        <v>1</v>
      </c>
      <c r="FK81" s="433"/>
      <c r="FL81" s="878">
        <f>+FL38</f>
        <v>7.9</v>
      </c>
      <c r="FM81" s="433" t="s">
        <v>1</v>
      </c>
      <c r="FN81" s="433" t="s">
        <v>1</v>
      </c>
      <c r="FO81" s="878">
        <f>+FO38</f>
        <v>7.9</v>
      </c>
      <c r="FP81" s="433" t="s">
        <v>1</v>
      </c>
      <c r="FQ81" s="433" t="s">
        <v>1</v>
      </c>
      <c r="FT81" s="878">
        <f>+FT38</f>
        <v>7.9</v>
      </c>
      <c r="FU81" s="433" t="s">
        <v>1</v>
      </c>
      <c r="FV81" s="433" t="s">
        <v>1</v>
      </c>
      <c r="FW81" s="433"/>
      <c r="FX81" s="797" t="s">
        <v>272</v>
      </c>
      <c r="FY81" s="433"/>
      <c r="FZ81" s="433"/>
    </row>
    <row r="82" spans="2:182" x14ac:dyDescent="0.2">
      <c r="B82" s="676" t="s">
        <v>322</v>
      </c>
      <c r="DP82" s="433" t="s">
        <v>1</v>
      </c>
      <c r="DS82" s="433" t="s">
        <v>1</v>
      </c>
      <c r="DX82" s="433" t="s">
        <v>1</v>
      </c>
      <c r="EB82" s="878">
        <f>+EB39</f>
        <v>0.85</v>
      </c>
      <c r="EC82" s="433" t="s">
        <v>1</v>
      </c>
      <c r="ED82" s="433" t="s">
        <v>1</v>
      </c>
      <c r="EE82" s="878">
        <f>+EE39</f>
        <v>9</v>
      </c>
      <c r="EF82" s="433" t="s">
        <v>1</v>
      </c>
      <c r="EG82" s="433" t="s">
        <v>1</v>
      </c>
      <c r="EH82" s="433"/>
      <c r="EI82" s="433"/>
      <c r="EJ82" s="878">
        <f>+EJ39</f>
        <v>9</v>
      </c>
      <c r="EK82" s="433" t="s">
        <v>1</v>
      </c>
      <c r="EL82" s="433" t="s">
        <v>1</v>
      </c>
      <c r="EM82" s="433"/>
      <c r="EN82" s="878">
        <f>+EN39</f>
        <v>15</v>
      </c>
      <c r="EO82" s="433" t="s">
        <v>1</v>
      </c>
      <c r="EP82" s="433" t="s">
        <v>1</v>
      </c>
      <c r="EQ82" s="878">
        <f>+EQ39</f>
        <v>15</v>
      </c>
      <c r="ER82" s="433" t="s">
        <v>1</v>
      </c>
      <c r="ES82" s="433" t="s">
        <v>1</v>
      </c>
      <c r="EV82" s="878">
        <f>+EV39</f>
        <v>15</v>
      </c>
      <c r="EW82" s="433" t="s">
        <v>1</v>
      </c>
      <c r="EX82" s="433" t="s">
        <v>1</v>
      </c>
      <c r="EY82" s="433"/>
      <c r="EZ82" s="878">
        <f>+EZ39</f>
        <v>18.5</v>
      </c>
      <c r="FA82" s="433" t="s">
        <v>1</v>
      </c>
      <c r="FB82" s="433" t="s">
        <v>1</v>
      </c>
      <c r="FC82" s="878">
        <f>+FC39</f>
        <v>18.5</v>
      </c>
      <c r="FD82" s="433" t="s">
        <v>1</v>
      </c>
      <c r="FE82" s="433" t="s">
        <v>1</v>
      </c>
      <c r="FH82" s="878">
        <f>+FH39</f>
        <v>18.5</v>
      </c>
      <c r="FI82" s="433" t="s">
        <v>1</v>
      </c>
      <c r="FJ82" s="433" t="s">
        <v>1</v>
      </c>
      <c r="FK82" s="433"/>
      <c r="FL82" s="878">
        <f>+FL39</f>
        <v>22.7</v>
      </c>
      <c r="FM82" s="433" t="s">
        <v>1</v>
      </c>
      <c r="FN82" s="433" t="s">
        <v>1</v>
      </c>
      <c r="FO82" s="878">
        <f>+FO39</f>
        <v>22.7</v>
      </c>
      <c r="FP82" s="433" t="s">
        <v>1</v>
      </c>
      <c r="FQ82" s="433" t="s">
        <v>1</v>
      </c>
      <c r="FT82" s="878">
        <f>+FT39</f>
        <v>22.7</v>
      </c>
      <c r="FU82" s="433" t="s">
        <v>1</v>
      </c>
      <c r="FV82" s="433" t="s">
        <v>1</v>
      </c>
      <c r="FW82" s="433"/>
      <c r="FX82" s="797" t="s">
        <v>272</v>
      </c>
      <c r="FY82" s="433"/>
      <c r="FZ82" s="433"/>
    </row>
    <row r="83" spans="2:182" x14ac:dyDescent="0.2">
      <c r="B83" s="663" t="s">
        <v>388</v>
      </c>
      <c r="DS83" s="433"/>
      <c r="DX83" s="433"/>
      <c r="EB83" s="433"/>
      <c r="EC83" s="433"/>
      <c r="ED83" s="433"/>
      <c r="EE83" s="433"/>
      <c r="EF83" s="433"/>
      <c r="EG83" s="433"/>
      <c r="EH83" s="433"/>
      <c r="EI83" s="433"/>
      <c r="EJ83" s="433"/>
      <c r="EK83" s="433"/>
      <c r="EL83" s="433"/>
      <c r="EM83" s="433"/>
      <c r="EN83" s="433"/>
      <c r="EO83" s="433"/>
      <c r="EP83" s="433"/>
      <c r="EQ83" s="433"/>
      <c r="ER83" s="433"/>
      <c r="ES83" s="433"/>
      <c r="EV83" s="433"/>
      <c r="EW83" s="433"/>
      <c r="EX83" s="433"/>
      <c r="EY83" s="433"/>
      <c r="EZ83" s="433"/>
      <c r="FA83" s="433"/>
      <c r="FB83" s="433"/>
      <c r="FC83" s="433"/>
      <c r="FD83" s="433"/>
      <c r="FE83" s="433"/>
      <c r="FH83" s="433"/>
      <c r="FI83" s="433"/>
      <c r="FJ83" s="433"/>
      <c r="FK83" s="433"/>
      <c r="FL83" s="433"/>
      <c r="FM83" s="433"/>
      <c r="FN83" s="433"/>
      <c r="FO83" s="433"/>
      <c r="FP83" s="433"/>
      <c r="FQ83" s="433"/>
      <c r="FT83" s="433"/>
      <c r="FU83" s="433"/>
      <c r="FV83" s="433"/>
      <c r="FW83" s="433"/>
      <c r="FX83" s="797" t="s">
        <v>272</v>
      </c>
      <c r="FY83" s="433"/>
      <c r="FZ83" s="433"/>
    </row>
    <row r="84" spans="2:182" x14ac:dyDescent="0.2">
      <c r="B84" s="676" t="s">
        <v>384</v>
      </c>
      <c r="DP84" s="505">
        <f>+DP31</f>
        <v>0.14616999999999999</v>
      </c>
      <c r="DS84" s="507">
        <f>+DS31</f>
        <v>0.14798</v>
      </c>
      <c r="DX84" s="507">
        <f>+DX31</f>
        <v>0.14273999999999998</v>
      </c>
      <c r="EB84" s="507">
        <f>+EB31</f>
        <v>0.14764390243321709</v>
      </c>
      <c r="EC84" s="507">
        <f>+EB84-DP84</f>
        <v>1.4739024332171002E-3</v>
      </c>
      <c r="ED84" s="896">
        <f>+EC84/$DP84</f>
        <v>1.0083481105679006E-2</v>
      </c>
      <c r="EE84" s="507">
        <f>+EE31</f>
        <v>0.14939405489688889</v>
      </c>
      <c r="EF84" s="507">
        <f>+EE84-$DS$84</f>
        <v>1.4140548968888944E-3</v>
      </c>
      <c r="EG84" s="896">
        <f>+EF84/$DP84</f>
        <v>9.6740432160422416E-3</v>
      </c>
      <c r="EH84" s="433"/>
      <c r="EI84" s="433"/>
      <c r="EJ84" s="507">
        <f>+EJ31</f>
        <v>0.15185222170317614</v>
      </c>
      <c r="EK84" s="507">
        <f>+EJ84-$DX$84</f>
        <v>9.1122217031761599E-3</v>
      </c>
      <c r="EL84" s="896">
        <f>+EK84/$DX$84</f>
        <v>6.3837898999412654E-2</v>
      </c>
      <c r="EM84" s="433"/>
      <c r="EN84" s="507">
        <f>+EN31</f>
        <v>0.15516208395510631</v>
      </c>
      <c r="EO84" s="507">
        <f>+EN84-DP84</f>
        <v>8.9920839551063114E-3</v>
      </c>
      <c r="EP84" s="896">
        <f>+EO84/EB84</f>
        <v>6.0903862651379377E-2</v>
      </c>
      <c r="EQ84" s="507">
        <f>+EQ31</f>
        <v>0.15594340495048212</v>
      </c>
      <c r="ER84" s="507">
        <f>+EQ84-$DS$84</f>
        <v>7.9634049504821169E-3</v>
      </c>
      <c r="ES84" s="896">
        <f>+ER84/$DP84</f>
        <v>5.4480433402764705E-2</v>
      </c>
      <c r="EV84" s="507">
        <f>+EV31</f>
        <v>0.15259087983689487</v>
      </c>
      <c r="EW84" s="507">
        <f>+EV84-$DX$84</f>
        <v>9.8508798368948935E-3</v>
      </c>
      <c r="EX84" s="896">
        <f>+EW84/$DX$84</f>
        <v>6.9012749312700683E-2</v>
      </c>
      <c r="EY84" s="433"/>
      <c r="EZ84" s="507">
        <f>+EZ31</f>
        <v>0.15489636272104096</v>
      </c>
      <c r="FA84" s="507">
        <f>+EZ84-$DX$84</f>
        <v>1.2156362721040981E-2</v>
      </c>
      <c r="FB84" s="896">
        <f>+FA84/EN84</f>
        <v>7.834621971536701E-2</v>
      </c>
      <c r="FC84" s="507">
        <f>+FC31</f>
        <v>0.15546283378283132</v>
      </c>
      <c r="FD84" s="507">
        <f>+FC84-$DS$84</f>
        <v>7.4828337828313218E-3</v>
      </c>
      <c r="FE84" s="896">
        <f>+FD84/$DP84</f>
        <v>5.1192678270721229E-2</v>
      </c>
      <c r="FH84" s="507">
        <f>+FH31</f>
        <v>0.15333962014696342</v>
      </c>
      <c r="FI84" s="507">
        <f>+FH84-$DX$84</f>
        <v>1.0599620146963445E-2</v>
      </c>
      <c r="FJ84" s="896">
        <f>+FI84/$DX$84</f>
        <v>7.4258232779623415E-2</v>
      </c>
      <c r="FK84" s="433"/>
      <c r="FL84" s="507">
        <f>+FL31</f>
        <v>0.15646108387367341</v>
      </c>
      <c r="FM84" s="507">
        <f>+FL84-$DX$84</f>
        <v>1.3721083873673434E-2</v>
      </c>
      <c r="FN84" s="896">
        <f>+FM84/EZ84</f>
        <v>8.8582350370513749E-2</v>
      </c>
      <c r="FO84" s="507">
        <f>+FO31</f>
        <v>0.15665485195047138</v>
      </c>
      <c r="FP84" s="507">
        <f>+FO84-$DS$84</f>
        <v>8.6748519504713795E-3</v>
      </c>
      <c r="FQ84" s="896">
        <f>+FP84/$DP84</f>
        <v>5.934769070583143E-2</v>
      </c>
      <c r="FT84" s="507">
        <f>+FT31</f>
        <v>0.15618090087519887</v>
      </c>
      <c r="FU84" s="507">
        <f>+FT84-$DX$84</f>
        <v>1.3440900875198891E-2</v>
      </c>
      <c r="FV84" s="896">
        <f>+FU84/$DX$84</f>
        <v>9.4163520212966881E-2</v>
      </c>
      <c r="FW84" s="433"/>
      <c r="FX84" s="797" t="s">
        <v>272</v>
      </c>
      <c r="FY84" s="507"/>
      <c r="FZ84" s="896"/>
    </row>
    <row r="85" spans="2:182" x14ac:dyDescent="0.2">
      <c r="B85" s="676" t="s">
        <v>322</v>
      </c>
      <c r="DP85" s="505">
        <f>+DP32</f>
        <v>0.17416999999999999</v>
      </c>
      <c r="DS85" s="507">
        <f>+DS32</f>
        <v>0.17598</v>
      </c>
      <c r="DX85" s="507">
        <f>+DX32</f>
        <v>0.17073999999999998</v>
      </c>
      <c r="EB85" s="507">
        <f>+EB32</f>
        <v>0.18293390243321708</v>
      </c>
      <c r="EC85" s="507">
        <f>+EB85-DP85</f>
        <v>8.7639024332170912E-3</v>
      </c>
      <c r="ED85" s="896">
        <f>+EC85/$DP85</f>
        <v>5.0318094007102784E-2</v>
      </c>
      <c r="EE85" s="507">
        <f>+EE32</f>
        <v>0.18468405489688888</v>
      </c>
      <c r="EF85" s="507">
        <f>+EE85-$DS$85</f>
        <v>8.7040548968888853E-3</v>
      </c>
      <c r="EG85" s="896">
        <f>+EF85/$DP85</f>
        <v>4.9974478365326321E-2</v>
      </c>
      <c r="EH85" s="433"/>
      <c r="EI85" s="433"/>
      <c r="EJ85" s="507">
        <f>+EJ32</f>
        <v>0.18714222170317613</v>
      </c>
      <c r="EK85" s="507">
        <f>+EJ85-$DX$85</f>
        <v>1.6402221703176151E-2</v>
      </c>
      <c r="EL85" s="896">
        <f>+EK85/$DX$85</f>
        <v>9.6065489651962946E-2</v>
      </c>
      <c r="EM85" s="433"/>
      <c r="EN85" s="507">
        <f>+EN32</f>
        <v>0.19544208395510632</v>
      </c>
      <c r="EO85" s="507">
        <f>+EN85-DP85</f>
        <v>2.1272083955106325E-2</v>
      </c>
      <c r="EP85" s="896">
        <f>+EO85/EB85</f>
        <v>0.11628289601962674</v>
      </c>
      <c r="EQ85" s="507">
        <f>+EQ32</f>
        <v>0.19622340495048213</v>
      </c>
      <c r="ER85" s="507">
        <f>+EQ85-$DS$85</f>
        <v>2.024340495048213E-2</v>
      </c>
      <c r="ES85" s="896">
        <f>+ER85/$DP85</f>
        <v>0.11622785181421674</v>
      </c>
      <c r="EV85" s="507">
        <f>+EV32</f>
        <v>0.19287087983689488</v>
      </c>
      <c r="EW85" s="507">
        <f>+EV85-$DX$85</f>
        <v>2.2130879836894907E-2</v>
      </c>
      <c r="EX85" s="896">
        <f>+EW85/$DX$85</f>
        <v>0.12961742905525894</v>
      </c>
      <c r="EY85" s="433"/>
      <c r="EZ85" s="507">
        <f>+EZ32</f>
        <v>0.20322636272104097</v>
      </c>
      <c r="FA85" s="507">
        <f>+EZ85-$DX$85</f>
        <v>3.2486362721040996E-2</v>
      </c>
      <c r="FB85" s="896">
        <f>+FA85/EN85</f>
        <v>0.16621989524274219</v>
      </c>
      <c r="FC85" s="507">
        <f>+FC32</f>
        <v>0.20379283378283133</v>
      </c>
      <c r="FD85" s="507">
        <f>+FC85-$DS$85</f>
        <v>2.7812833782831337E-2</v>
      </c>
      <c r="FE85" s="896">
        <f>+FD85/$DP85</f>
        <v>0.15968785544486042</v>
      </c>
      <c r="FH85" s="507">
        <f>+FH32</f>
        <v>0.20166962014696344</v>
      </c>
      <c r="FI85" s="507">
        <f>+FH85-$DX$85</f>
        <v>3.092962014696346E-2</v>
      </c>
      <c r="FJ85" s="896">
        <f>+FI85/$DX$85</f>
        <v>0.1811504049839725</v>
      </c>
      <c r="FK85" s="433"/>
      <c r="FL85" s="507">
        <f>+FL32</f>
        <v>0.21505108387367344</v>
      </c>
      <c r="FM85" s="507">
        <f>+FL85-$DX$85</f>
        <v>4.4311083873673468E-2</v>
      </c>
      <c r="FN85" s="896">
        <f>+FM85/EZ85</f>
        <v>0.21803806986644325</v>
      </c>
      <c r="FO85" s="507">
        <f>+FO32</f>
        <v>0.21524485195047141</v>
      </c>
      <c r="FP85" s="507">
        <f>+FO85-$DS$85</f>
        <v>3.9264851950471413E-2</v>
      </c>
      <c r="FQ85" s="896">
        <f>+FP85/$DP85</f>
        <v>0.22543981139387617</v>
      </c>
      <c r="FT85" s="507">
        <f>+FT32</f>
        <v>0.2147709008751989</v>
      </c>
      <c r="FU85" s="507">
        <f>+FT85-$DX$85</f>
        <v>4.4030900875198925E-2</v>
      </c>
      <c r="FV85" s="896">
        <f>+FU85/$DX$85</f>
        <v>0.25788275082112527</v>
      </c>
      <c r="FW85" s="433"/>
      <c r="FX85" s="797" t="s">
        <v>272</v>
      </c>
      <c r="FY85" s="507"/>
      <c r="FZ85" s="896"/>
    </row>
    <row r="86" spans="2:182" x14ac:dyDescent="0.2">
      <c r="B86" s="676" t="s">
        <v>322</v>
      </c>
      <c r="DP86" s="505">
        <f>+DP33</f>
        <v>0.21587000000000001</v>
      </c>
      <c r="DS86" s="507">
        <f>+DS33</f>
        <v>0.17598</v>
      </c>
      <c r="DX86" s="507">
        <f>+DX33</f>
        <v>0.17073999999999998</v>
      </c>
      <c r="EB86" s="507">
        <f>+EB33</f>
        <v>0.2387039024332171</v>
      </c>
      <c r="EC86" s="507">
        <f>+EB86-DP86</f>
        <v>2.283390243321709E-2</v>
      </c>
      <c r="ED86" s="896">
        <f>+EC86/$DP86</f>
        <v>0.10577617285040575</v>
      </c>
      <c r="EE86" s="507">
        <f>+EE33</f>
        <v>0.18468405489688888</v>
      </c>
      <c r="EF86" s="507">
        <f>+EE86-$DS$86</f>
        <v>8.7040548968888853E-3</v>
      </c>
      <c r="EG86" s="896">
        <f>+EF86/$DP86</f>
        <v>4.0320817607304792E-2</v>
      </c>
      <c r="EH86" s="433"/>
      <c r="EI86" s="433"/>
      <c r="EJ86" s="507">
        <f>+EJ33</f>
        <v>0.18714222170317613</v>
      </c>
      <c r="EK86" s="507">
        <f>+EJ86-$DX$86</f>
        <v>1.6402221703176151E-2</v>
      </c>
      <c r="EL86" s="896">
        <f>+EK86/$DX$86</f>
        <v>9.6065489651962946E-2</v>
      </c>
      <c r="EM86" s="433"/>
      <c r="EN86" s="507">
        <f>+EN33</f>
        <v>0.26329208395510628</v>
      </c>
      <c r="EO86" s="507">
        <f>+EN86-DP86</f>
        <v>4.7422083955106276E-2</v>
      </c>
      <c r="EP86" s="896">
        <f>+EO86/EB86</f>
        <v>0.19866488763573395</v>
      </c>
      <c r="EQ86" s="507">
        <f>+EQ33</f>
        <v>0.19622340495048213</v>
      </c>
      <c r="ER86" s="507">
        <f>+EQ86-$DS$86</f>
        <v>2.024340495048213E-2</v>
      </c>
      <c r="ES86" s="896">
        <f>+ER86/$DP86</f>
        <v>9.3775906566369249E-2</v>
      </c>
      <c r="EV86" s="507">
        <f>+EV33</f>
        <v>0.19287087983689488</v>
      </c>
      <c r="EW86" s="507">
        <f>+EV86-$DX$86</f>
        <v>2.2130879836894907E-2</v>
      </c>
      <c r="EX86" s="896">
        <f>+EW86/$DX$86</f>
        <v>0.12961742905525894</v>
      </c>
      <c r="EY86" s="433"/>
      <c r="EZ86" s="507">
        <f>+EZ33</f>
        <v>0.27932636272104094</v>
      </c>
      <c r="FA86" s="507">
        <f>+EZ86-$DX$86</f>
        <v>0.10858636272104097</v>
      </c>
      <c r="FB86" s="896">
        <f>+FA86/EN86</f>
        <v>0.41241787861558321</v>
      </c>
      <c r="FC86" s="507">
        <f>+FC33</f>
        <v>0.20379283378283133</v>
      </c>
      <c r="FD86" s="507">
        <f>+FC86-$DS$86</f>
        <v>2.7812833782831337E-2</v>
      </c>
      <c r="FE86" s="896">
        <f>+FD86/$DP86</f>
        <v>0.12884066235619279</v>
      </c>
      <c r="FH86" s="507">
        <f>+FH33</f>
        <v>0.20166962014696344</v>
      </c>
      <c r="FI86" s="507">
        <f>+FH86-$DX$86</f>
        <v>3.092962014696346E-2</v>
      </c>
      <c r="FJ86" s="896">
        <f>+FI86/$DX$86</f>
        <v>0.1811504049839725</v>
      </c>
      <c r="FK86" s="433"/>
      <c r="FL86" s="507">
        <f>+FL33</f>
        <v>0.30206108387367336</v>
      </c>
      <c r="FM86" s="507">
        <f>+FL86-$DX$86</f>
        <v>0.13132108387367339</v>
      </c>
      <c r="FN86" s="896">
        <f>+FM86/EZ86</f>
        <v>0.47013494392157246</v>
      </c>
      <c r="FO86" s="507">
        <f>+FO33</f>
        <v>0.21524485195047141</v>
      </c>
      <c r="FP86" s="507">
        <f>+FO86-$DS$86</f>
        <v>3.9264851950471413E-2</v>
      </c>
      <c r="FQ86" s="896">
        <f>+FP86/$DP86</f>
        <v>0.18189119354459357</v>
      </c>
      <c r="FT86" s="507">
        <f>+FT33</f>
        <v>0.2147709008751989</v>
      </c>
      <c r="FU86" s="507">
        <f>+FT86-$DX$86</f>
        <v>4.4030900875198925E-2</v>
      </c>
      <c r="FV86" s="896">
        <f>+FU86/$DX$86</f>
        <v>0.25788275082112527</v>
      </c>
      <c r="FW86" s="433"/>
      <c r="FX86" s="797" t="s">
        <v>272</v>
      </c>
      <c r="FY86" s="507"/>
      <c r="FZ86" s="896"/>
    </row>
    <row r="87" spans="2:182" x14ac:dyDescent="0.2">
      <c r="B87" s="676"/>
      <c r="DP87" s="505"/>
      <c r="DS87" s="507"/>
      <c r="DX87" s="507"/>
      <c r="EB87" s="507"/>
      <c r="EC87" s="507"/>
      <c r="ED87" s="896"/>
      <c r="EE87" s="507"/>
      <c r="EF87" s="507"/>
      <c r="EG87" s="896"/>
      <c r="EH87" s="433"/>
      <c r="EI87" s="433"/>
      <c r="EJ87" s="507"/>
      <c r="EK87" s="507"/>
      <c r="EL87" s="896"/>
      <c r="EM87" s="433"/>
      <c r="EN87" s="507"/>
      <c r="EO87" s="507"/>
      <c r="EP87" s="896"/>
      <c r="EQ87" s="507"/>
      <c r="ER87" s="507"/>
      <c r="ES87" s="896"/>
      <c r="EV87" s="507"/>
      <c r="EW87" s="507"/>
      <c r="EX87" s="896"/>
      <c r="EY87" s="433"/>
      <c r="EZ87" s="507"/>
      <c r="FA87" s="507"/>
      <c r="FB87" s="896"/>
      <c r="FC87" s="507"/>
      <c r="FD87" s="507"/>
      <c r="FE87" s="896"/>
      <c r="FH87" s="507"/>
      <c r="FI87" s="507"/>
      <c r="FJ87" s="896"/>
      <c r="FK87" s="433"/>
      <c r="FL87" s="507"/>
      <c r="FM87" s="507"/>
      <c r="FN87" s="896"/>
      <c r="FO87" s="507"/>
      <c r="FP87" s="507"/>
      <c r="FQ87" s="896"/>
      <c r="FT87" s="507"/>
      <c r="FU87" s="507"/>
      <c r="FV87" s="896"/>
      <c r="FW87" s="433"/>
      <c r="FX87" s="797" t="s">
        <v>272</v>
      </c>
      <c r="FY87" s="507"/>
      <c r="FZ87" s="896"/>
    </row>
    <row r="88" spans="2:182" x14ac:dyDescent="0.2">
      <c r="B88" s="674" t="s">
        <v>509</v>
      </c>
      <c r="O88" s="529">
        <f t="shared" ref="O88:BZ88" si="51">350*O31+150*O32+O37</f>
        <v>52.375</v>
      </c>
      <c r="P88" s="529">
        <f t="shared" si="51"/>
        <v>52.375</v>
      </c>
      <c r="Q88" s="529">
        <f t="shared" si="51"/>
        <v>52.375</v>
      </c>
      <c r="R88" s="529">
        <f t="shared" si="51"/>
        <v>52.874999999999993</v>
      </c>
      <c r="S88" s="529">
        <f t="shared" si="51"/>
        <v>52.874999999999993</v>
      </c>
      <c r="T88" s="529">
        <f t="shared" si="51"/>
        <v>52.874999999999993</v>
      </c>
      <c r="U88" s="529">
        <f t="shared" si="51"/>
        <v>53.375</v>
      </c>
      <c r="V88" s="529">
        <f t="shared" si="51"/>
        <v>53.375</v>
      </c>
      <c r="W88" s="529">
        <f t="shared" si="51"/>
        <v>53.375</v>
      </c>
      <c r="X88" s="529">
        <f t="shared" si="51"/>
        <v>53.875</v>
      </c>
      <c r="Y88" s="529">
        <f t="shared" si="51"/>
        <v>53.875</v>
      </c>
      <c r="Z88" s="529">
        <f t="shared" si="51"/>
        <v>53.875</v>
      </c>
      <c r="AA88" s="529">
        <f t="shared" si="51"/>
        <v>54.375</v>
      </c>
      <c r="AB88" s="529">
        <f t="shared" si="51"/>
        <v>54.375</v>
      </c>
      <c r="AC88" s="529">
        <f t="shared" si="51"/>
        <v>54.375</v>
      </c>
      <c r="AD88" s="529">
        <f t="shared" si="51"/>
        <v>54.875</v>
      </c>
      <c r="AE88" s="529">
        <f t="shared" si="51"/>
        <v>54.875</v>
      </c>
      <c r="AF88" s="529">
        <f t="shared" si="51"/>
        <v>54.875</v>
      </c>
      <c r="AG88" s="529">
        <f t="shared" si="51"/>
        <v>55.375</v>
      </c>
      <c r="AH88" s="529">
        <f t="shared" si="51"/>
        <v>57.125</v>
      </c>
      <c r="AI88" s="529">
        <f t="shared" si="51"/>
        <v>57.125</v>
      </c>
      <c r="AJ88" s="529">
        <f t="shared" si="51"/>
        <v>59.375</v>
      </c>
      <c r="AK88" s="529">
        <f t="shared" si="51"/>
        <v>59.375</v>
      </c>
      <c r="AL88" s="529">
        <f t="shared" si="51"/>
        <v>59.375</v>
      </c>
      <c r="AM88" s="529">
        <f t="shared" si="51"/>
        <v>59.875</v>
      </c>
      <c r="AN88" s="529">
        <f t="shared" si="51"/>
        <v>59.875</v>
      </c>
      <c r="AO88" s="529">
        <f t="shared" si="51"/>
        <v>59.875</v>
      </c>
      <c r="AP88" s="529">
        <f t="shared" si="51"/>
        <v>60.375</v>
      </c>
      <c r="AQ88" s="529">
        <f t="shared" si="51"/>
        <v>60.375</v>
      </c>
      <c r="AR88" s="529">
        <f t="shared" si="51"/>
        <v>60.375</v>
      </c>
      <c r="AS88" s="529">
        <f t="shared" si="51"/>
        <v>60.875</v>
      </c>
      <c r="AT88" s="529">
        <f t="shared" si="51"/>
        <v>60.875</v>
      </c>
      <c r="AU88" s="529">
        <f t="shared" si="51"/>
        <v>60.875</v>
      </c>
      <c r="AV88" s="529">
        <f t="shared" si="51"/>
        <v>61.784999999999997</v>
      </c>
      <c r="AW88" s="529">
        <f t="shared" si="51"/>
        <v>61.784999999999997</v>
      </c>
      <c r="AX88" s="529">
        <f t="shared" si="51"/>
        <v>61.784999999999997</v>
      </c>
      <c r="AY88" s="529">
        <f t="shared" si="51"/>
        <v>62.284999999999997</v>
      </c>
      <c r="AZ88" s="529">
        <f t="shared" si="51"/>
        <v>62.284999999999997</v>
      </c>
      <c r="BA88" s="529">
        <f t="shared" si="51"/>
        <v>62.284999999999997</v>
      </c>
      <c r="BB88" s="529">
        <f t="shared" si="51"/>
        <v>62.785000000000011</v>
      </c>
      <c r="BC88" s="529">
        <f t="shared" si="51"/>
        <v>62.785000000000011</v>
      </c>
      <c r="BD88" s="529">
        <f t="shared" si="51"/>
        <v>62.785000000000011</v>
      </c>
      <c r="BE88" s="529">
        <f t="shared" si="51"/>
        <v>62.785000000000011</v>
      </c>
      <c r="BF88" s="529">
        <f t="shared" si="51"/>
        <v>62.785000000000011</v>
      </c>
      <c r="BG88" s="529">
        <f t="shared" si="51"/>
        <v>65.035000000000011</v>
      </c>
      <c r="BH88" s="529">
        <f t="shared" si="51"/>
        <v>68.034999999999997</v>
      </c>
      <c r="BI88" s="529">
        <f t="shared" si="51"/>
        <v>68.034999999999997</v>
      </c>
      <c r="BJ88" s="529">
        <f t="shared" si="51"/>
        <v>68.034999999999997</v>
      </c>
      <c r="BK88" s="529">
        <f t="shared" si="51"/>
        <v>65.784999999999997</v>
      </c>
      <c r="BL88" s="529">
        <f t="shared" si="51"/>
        <v>65.784999999999997</v>
      </c>
      <c r="BM88" s="529">
        <f t="shared" si="51"/>
        <v>65.784999999999997</v>
      </c>
      <c r="BN88" s="529">
        <f t="shared" si="51"/>
        <v>65.784999999999997</v>
      </c>
      <c r="BO88" s="529">
        <f t="shared" si="51"/>
        <v>65.784999999999997</v>
      </c>
      <c r="BP88" s="529">
        <f t="shared" si="51"/>
        <v>65.784999999999997</v>
      </c>
      <c r="BQ88" s="529">
        <f t="shared" si="51"/>
        <v>65.784999999999997</v>
      </c>
      <c r="BR88" s="529">
        <f t="shared" si="51"/>
        <v>65.784999999999997</v>
      </c>
      <c r="BS88" s="529">
        <f t="shared" si="51"/>
        <v>68.034999999999997</v>
      </c>
      <c r="BT88" s="529">
        <f t="shared" si="51"/>
        <v>68.034999999999997</v>
      </c>
      <c r="BU88" s="529">
        <f t="shared" si="51"/>
        <v>68.034999999999997</v>
      </c>
      <c r="BV88" s="529">
        <f t="shared" si="51"/>
        <v>68.034999999999997</v>
      </c>
      <c r="BW88" s="529">
        <f t="shared" si="51"/>
        <v>65.784999999999997</v>
      </c>
      <c r="BX88" s="529">
        <f t="shared" si="51"/>
        <v>65.784999999999997</v>
      </c>
      <c r="BY88" s="529">
        <f t="shared" si="51"/>
        <v>65.784999999999997</v>
      </c>
      <c r="BZ88" s="529">
        <f t="shared" si="51"/>
        <v>65.784999999999997</v>
      </c>
      <c r="CA88" s="529">
        <f t="shared" ref="CA88:EL88" si="52">350*CA31+150*CA32+CA37</f>
        <v>65.784999999999997</v>
      </c>
      <c r="CB88" s="529">
        <f t="shared" si="52"/>
        <v>65.784999999999997</v>
      </c>
      <c r="CC88" s="529">
        <f t="shared" si="52"/>
        <v>65.784999999999997</v>
      </c>
      <c r="CD88" s="529">
        <f t="shared" si="52"/>
        <v>65.784999999999997</v>
      </c>
      <c r="CE88" s="529">
        <f t="shared" si="52"/>
        <v>68.034999999999997</v>
      </c>
      <c r="CF88" s="529">
        <f t="shared" si="52"/>
        <v>68.034999999999997</v>
      </c>
      <c r="CG88" s="529">
        <f t="shared" si="52"/>
        <v>68.034999999999997</v>
      </c>
      <c r="CH88" s="529">
        <f t="shared" si="52"/>
        <v>68.034999999999997</v>
      </c>
      <c r="CI88" s="529">
        <f t="shared" si="52"/>
        <v>65.784999999999997</v>
      </c>
      <c r="CJ88" s="529">
        <f t="shared" si="52"/>
        <v>69.984999999999985</v>
      </c>
      <c r="CK88" s="529">
        <f t="shared" si="52"/>
        <v>69.984999999999985</v>
      </c>
      <c r="CL88" s="529">
        <f t="shared" si="52"/>
        <v>70.194999999999993</v>
      </c>
      <c r="CM88" s="529">
        <f t="shared" si="52"/>
        <v>70.194999999999993</v>
      </c>
      <c r="CN88" s="529">
        <f t="shared" si="52"/>
        <v>70.194999999999993</v>
      </c>
      <c r="CO88" s="529">
        <f t="shared" si="52"/>
        <v>70.429999999999993</v>
      </c>
      <c r="CP88" s="529">
        <f t="shared" si="52"/>
        <v>70.429999999999993</v>
      </c>
      <c r="CQ88" s="529">
        <f t="shared" si="52"/>
        <v>70.429999999999993</v>
      </c>
      <c r="CR88" s="529">
        <f t="shared" si="52"/>
        <v>73.58</v>
      </c>
      <c r="CS88" s="529">
        <f t="shared" si="52"/>
        <v>73.58</v>
      </c>
      <c r="CT88" s="529">
        <f t="shared" si="52"/>
        <v>73.58</v>
      </c>
      <c r="CU88" s="529">
        <f t="shared" si="52"/>
        <v>74.009999999999991</v>
      </c>
      <c r="CV88" s="529">
        <f t="shared" si="52"/>
        <v>74.009999999999991</v>
      </c>
      <c r="CW88" s="529">
        <f t="shared" si="52"/>
        <v>74.009999999999991</v>
      </c>
      <c r="CX88" s="529">
        <f t="shared" si="52"/>
        <v>73.8</v>
      </c>
      <c r="CY88" s="529">
        <f t="shared" si="52"/>
        <v>73.8</v>
      </c>
      <c r="CZ88" s="529">
        <f t="shared" si="52"/>
        <v>73.8</v>
      </c>
      <c r="DA88" s="529">
        <f t="shared" si="52"/>
        <v>74.13</v>
      </c>
      <c r="DB88" s="529">
        <f t="shared" si="52"/>
        <v>74.13</v>
      </c>
      <c r="DC88" s="529">
        <f t="shared" si="52"/>
        <v>74.13</v>
      </c>
      <c r="DD88" s="529">
        <f t="shared" si="52"/>
        <v>77.08</v>
      </c>
      <c r="DE88" s="529">
        <f t="shared" si="52"/>
        <v>77.08</v>
      </c>
      <c r="DF88" s="529">
        <f t="shared" si="52"/>
        <v>77.08</v>
      </c>
      <c r="DG88" s="529">
        <f t="shared" si="52"/>
        <v>78.88</v>
      </c>
      <c r="DH88" s="529">
        <f t="shared" si="52"/>
        <v>78.88</v>
      </c>
      <c r="DI88" s="529">
        <f t="shared" si="52"/>
        <v>78.88</v>
      </c>
      <c r="DJ88" s="529">
        <f t="shared" si="52"/>
        <v>77.09</v>
      </c>
      <c r="DK88" s="529">
        <f t="shared" si="52"/>
        <v>77.09</v>
      </c>
      <c r="DL88" s="529">
        <f t="shared" si="52"/>
        <v>77.09</v>
      </c>
      <c r="DM88" s="529">
        <f t="shared" si="52"/>
        <v>77.52</v>
      </c>
      <c r="DN88" s="529">
        <f t="shared" si="52"/>
        <v>77.52</v>
      </c>
      <c r="DO88" s="615">
        <f t="shared" si="52"/>
        <v>77.52</v>
      </c>
      <c r="DP88" s="615">
        <f t="shared" si="52"/>
        <v>77.284999999999997</v>
      </c>
      <c r="DQ88" s="615">
        <f t="shared" si="52"/>
        <v>77.284999999999997</v>
      </c>
      <c r="DR88" s="615">
        <f t="shared" si="52"/>
        <v>77.284999999999997</v>
      </c>
      <c r="DS88" s="615">
        <f t="shared" si="52"/>
        <v>78.19</v>
      </c>
      <c r="DT88" s="615">
        <f t="shared" si="52"/>
        <v>78.19</v>
      </c>
      <c r="DU88" s="615">
        <f t="shared" si="52"/>
        <v>78.19</v>
      </c>
      <c r="DV88" s="615">
        <f t="shared" si="52"/>
        <v>75.569999999999993</v>
      </c>
      <c r="DW88" s="615">
        <f t="shared" si="52"/>
        <v>75.569999999999993</v>
      </c>
      <c r="DX88" s="615">
        <f t="shared" si="52"/>
        <v>75.569999999999993</v>
      </c>
      <c r="DY88" s="879">
        <f t="shared" si="52"/>
        <v>73.970857328168464</v>
      </c>
      <c r="DZ88" s="615">
        <f t="shared" si="52"/>
        <v>73.970857328168464</v>
      </c>
      <c r="EA88" s="615">
        <f t="shared" si="52"/>
        <v>73.970857328168464</v>
      </c>
      <c r="EB88" s="615">
        <f t="shared" si="52"/>
        <v>79.965451216608542</v>
      </c>
      <c r="EC88" s="615">
        <f t="shared" si="52"/>
        <v>79.965451216608542</v>
      </c>
      <c r="ED88" s="615">
        <f t="shared" si="52"/>
        <v>79.965451216608542</v>
      </c>
      <c r="EE88" s="615">
        <f t="shared" si="52"/>
        <v>80.840527448444433</v>
      </c>
      <c r="EF88" s="615">
        <f t="shared" si="52"/>
        <v>80.840527448444433</v>
      </c>
      <c r="EG88" s="615">
        <f t="shared" si="52"/>
        <v>80.840527448444433</v>
      </c>
      <c r="EH88" s="615">
        <f t="shared" si="52"/>
        <v>82.069610851588067</v>
      </c>
      <c r="EI88" s="615">
        <f t="shared" si="52"/>
        <v>82.069610851588067</v>
      </c>
      <c r="EJ88" s="615">
        <f t="shared" si="52"/>
        <v>82.069610851588067</v>
      </c>
      <c r="EK88" s="615">
        <f t="shared" si="52"/>
        <v>82.6747970355961</v>
      </c>
      <c r="EL88" s="615">
        <f t="shared" si="52"/>
        <v>82.6747970355961</v>
      </c>
      <c r="EM88" s="615">
        <f t="shared" ref="EM88:FW88" si="53">350*EM31+150*EM32+EM37</f>
        <v>82.6747970355961</v>
      </c>
      <c r="EN88" s="615">
        <f t="shared" si="53"/>
        <v>84.923041977553154</v>
      </c>
      <c r="EO88" s="615">
        <f t="shared" si="53"/>
        <v>84.923041977553154</v>
      </c>
      <c r="EP88" s="615">
        <f t="shared" si="53"/>
        <v>84.923041977553154</v>
      </c>
      <c r="EQ88" s="615">
        <f t="shared" si="53"/>
        <v>85.313702475241058</v>
      </c>
      <c r="ER88" s="615">
        <f t="shared" si="53"/>
        <v>85.313702475241058</v>
      </c>
      <c r="ES88" s="615">
        <f t="shared" si="53"/>
        <v>85.313702475241058</v>
      </c>
      <c r="ET88" s="615">
        <f t="shared" si="53"/>
        <v>83.637439918447441</v>
      </c>
      <c r="EU88" s="615">
        <f t="shared" si="53"/>
        <v>83.637439918447441</v>
      </c>
      <c r="EV88" s="615">
        <f t="shared" si="53"/>
        <v>83.637439918447441</v>
      </c>
      <c r="EW88" s="615">
        <f t="shared" si="53"/>
        <v>84.057279575321061</v>
      </c>
      <c r="EX88" s="615">
        <f t="shared" si="53"/>
        <v>84.057279575321061</v>
      </c>
      <c r="EY88" s="615">
        <f t="shared" si="53"/>
        <v>84.057279575321061</v>
      </c>
      <c r="EZ88" s="615">
        <f t="shared" si="53"/>
        <v>86.447681360520477</v>
      </c>
      <c r="FA88" s="615">
        <f t="shared" si="53"/>
        <v>86.447681360520477</v>
      </c>
      <c r="FB88" s="615">
        <f t="shared" si="53"/>
        <v>86.447681360520477</v>
      </c>
      <c r="FC88" s="615">
        <f t="shared" si="53"/>
        <v>86.73091689141566</v>
      </c>
      <c r="FD88" s="615">
        <f t="shared" si="53"/>
        <v>86.73091689141566</v>
      </c>
      <c r="FE88" s="615">
        <f t="shared" si="53"/>
        <v>86.73091689141566</v>
      </c>
      <c r="FF88" s="615">
        <f t="shared" si="53"/>
        <v>85.669310073481711</v>
      </c>
      <c r="FG88" s="615">
        <f t="shared" si="53"/>
        <v>85.669310073481711</v>
      </c>
      <c r="FH88" s="615">
        <f t="shared" si="53"/>
        <v>85.669310073481711</v>
      </c>
      <c r="FI88" s="615">
        <f t="shared" si="53"/>
        <v>86.201195529639634</v>
      </c>
      <c r="FJ88" s="615">
        <f t="shared" si="53"/>
        <v>86.201195529639634</v>
      </c>
      <c r="FK88" s="615">
        <f t="shared" si="53"/>
        <v>86.201195529639634</v>
      </c>
      <c r="FL88" s="615">
        <f t="shared" si="53"/>
        <v>89.319041936836712</v>
      </c>
      <c r="FM88" s="615">
        <f t="shared" si="53"/>
        <v>89.319041936836712</v>
      </c>
      <c r="FN88" s="615">
        <f t="shared" si="53"/>
        <v>89.319041936836712</v>
      </c>
      <c r="FO88" s="615">
        <f t="shared" si="53"/>
        <v>89.41592597523568</v>
      </c>
      <c r="FP88" s="615">
        <f t="shared" si="53"/>
        <v>89.41592597523568</v>
      </c>
      <c r="FQ88" s="615">
        <f t="shared" si="53"/>
        <v>89.41592597523568</v>
      </c>
      <c r="FR88" s="615">
        <f t="shared" si="53"/>
        <v>89.178950437599426</v>
      </c>
      <c r="FS88" s="615">
        <f t="shared" si="53"/>
        <v>89.178950437599426</v>
      </c>
      <c r="FT88" s="615">
        <f t="shared" si="53"/>
        <v>89.178950437599426</v>
      </c>
      <c r="FU88" s="615">
        <f t="shared" si="53"/>
        <v>89.652100910216518</v>
      </c>
      <c r="FV88" s="615">
        <f t="shared" si="53"/>
        <v>89.652100910216518</v>
      </c>
      <c r="FW88" s="615">
        <f t="shared" si="53"/>
        <v>89.652100910216518</v>
      </c>
      <c r="FX88" s="797" t="s">
        <v>272</v>
      </c>
    </row>
    <row r="89" spans="2:182" x14ac:dyDescent="0.2">
      <c r="B89" s="674" t="s">
        <v>500</v>
      </c>
      <c r="O89" s="529">
        <f t="shared" ref="O89:BZ89" si="54">500*O31+O37</f>
        <v>52.375000000000007</v>
      </c>
      <c r="P89" s="529">
        <f t="shared" si="54"/>
        <v>52.375000000000007</v>
      </c>
      <c r="Q89" s="529">
        <f t="shared" si="54"/>
        <v>52.375000000000007</v>
      </c>
      <c r="R89" s="529">
        <f t="shared" si="54"/>
        <v>52.875</v>
      </c>
      <c r="S89" s="529">
        <f t="shared" si="54"/>
        <v>52.875</v>
      </c>
      <c r="T89" s="529">
        <f t="shared" si="54"/>
        <v>52.875</v>
      </c>
      <c r="U89" s="529">
        <f t="shared" si="54"/>
        <v>53.375</v>
      </c>
      <c r="V89" s="529">
        <f t="shared" si="54"/>
        <v>53.375</v>
      </c>
      <c r="W89" s="529">
        <f t="shared" si="54"/>
        <v>53.375</v>
      </c>
      <c r="X89" s="529">
        <f t="shared" si="54"/>
        <v>53.875</v>
      </c>
      <c r="Y89" s="529">
        <f t="shared" si="54"/>
        <v>53.875</v>
      </c>
      <c r="Z89" s="529">
        <f t="shared" si="54"/>
        <v>53.875</v>
      </c>
      <c r="AA89" s="529">
        <f t="shared" si="54"/>
        <v>54.375</v>
      </c>
      <c r="AB89" s="529">
        <f t="shared" si="54"/>
        <v>54.375</v>
      </c>
      <c r="AC89" s="529">
        <f t="shared" si="54"/>
        <v>54.375</v>
      </c>
      <c r="AD89" s="529">
        <f t="shared" si="54"/>
        <v>54.875</v>
      </c>
      <c r="AE89" s="529">
        <f t="shared" si="54"/>
        <v>54.875</v>
      </c>
      <c r="AF89" s="529">
        <f t="shared" si="54"/>
        <v>54.875</v>
      </c>
      <c r="AG89" s="529">
        <f t="shared" si="54"/>
        <v>55.375</v>
      </c>
      <c r="AH89" s="529">
        <f t="shared" si="54"/>
        <v>57.124999999999993</v>
      </c>
      <c r="AI89" s="529">
        <f t="shared" si="54"/>
        <v>57.124999999999993</v>
      </c>
      <c r="AJ89" s="529">
        <f t="shared" si="54"/>
        <v>59.375</v>
      </c>
      <c r="AK89" s="529">
        <f t="shared" si="54"/>
        <v>59.375</v>
      </c>
      <c r="AL89" s="529">
        <f t="shared" si="54"/>
        <v>59.375</v>
      </c>
      <c r="AM89" s="529">
        <f t="shared" si="54"/>
        <v>59.875</v>
      </c>
      <c r="AN89" s="529">
        <f t="shared" si="54"/>
        <v>59.875</v>
      </c>
      <c r="AO89" s="529">
        <f t="shared" si="54"/>
        <v>59.875</v>
      </c>
      <c r="AP89" s="529">
        <f t="shared" si="54"/>
        <v>60.375</v>
      </c>
      <c r="AQ89" s="529">
        <f t="shared" si="54"/>
        <v>60.375</v>
      </c>
      <c r="AR89" s="529">
        <f t="shared" si="54"/>
        <v>60.375</v>
      </c>
      <c r="AS89" s="529">
        <f t="shared" si="54"/>
        <v>60.875</v>
      </c>
      <c r="AT89" s="529">
        <f t="shared" si="54"/>
        <v>60.875</v>
      </c>
      <c r="AU89" s="529">
        <f t="shared" si="54"/>
        <v>60.875</v>
      </c>
      <c r="AV89" s="529">
        <f t="shared" si="54"/>
        <v>61.784999999999997</v>
      </c>
      <c r="AW89" s="529">
        <f t="shared" si="54"/>
        <v>61.784999999999997</v>
      </c>
      <c r="AX89" s="529">
        <f t="shared" si="54"/>
        <v>61.784999999999997</v>
      </c>
      <c r="AY89" s="529">
        <f t="shared" si="54"/>
        <v>62.284999999999997</v>
      </c>
      <c r="AZ89" s="529">
        <f t="shared" si="54"/>
        <v>62.284999999999997</v>
      </c>
      <c r="BA89" s="529">
        <f t="shared" si="54"/>
        <v>62.284999999999997</v>
      </c>
      <c r="BB89" s="529">
        <f t="shared" si="54"/>
        <v>62.785000000000011</v>
      </c>
      <c r="BC89" s="529">
        <f t="shared" si="54"/>
        <v>62.785000000000011</v>
      </c>
      <c r="BD89" s="529">
        <f t="shared" si="54"/>
        <v>62.785000000000011</v>
      </c>
      <c r="BE89" s="529">
        <f t="shared" si="54"/>
        <v>62.785000000000011</v>
      </c>
      <c r="BF89" s="529">
        <f t="shared" si="54"/>
        <v>62.785000000000011</v>
      </c>
      <c r="BG89" s="529">
        <f t="shared" si="54"/>
        <v>62.785000000000011</v>
      </c>
      <c r="BH89" s="529">
        <f t="shared" si="54"/>
        <v>65.784999999999997</v>
      </c>
      <c r="BI89" s="529">
        <f t="shared" si="54"/>
        <v>65.784999999999997</v>
      </c>
      <c r="BJ89" s="529">
        <f t="shared" si="54"/>
        <v>65.784999999999997</v>
      </c>
      <c r="BK89" s="529">
        <f t="shared" si="54"/>
        <v>65.784999999999997</v>
      </c>
      <c r="BL89" s="529">
        <f t="shared" si="54"/>
        <v>65.784999999999997</v>
      </c>
      <c r="BM89" s="529">
        <f t="shared" si="54"/>
        <v>65.784999999999997</v>
      </c>
      <c r="BN89" s="529">
        <f t="shared" si="54"/>
        <v>65.784999999999997</v>
      </c>
      <c r="BO89" s="529">
        <f t="shared" si="54"/>
        <v>65.784999999999997</v>
      </c>
      <c r="BP89" s="529">
        <f t="shared" si="54"/>
        <v>65.784999999999997</v>
      </c>
      <c r="BQ89" s="529">
        <f t="shared" si="54"/>
        <v>65.784999999999997</v>
      </c>
      <c r="BR89" s="529">
        <f t="shared" si="54"/>
        <v>65.784999999999997</v>
      </c>
      <c r="BS89" s="529">
        <f t="shared" si="54"/>
        <v>65.784999999999997</v>
      </c>
      <c r="BT89" s="529">
        <f t="shared" si="54"/>
        <v>65.784999999999997</v>
      </c>
      <c r="BU89" s="529">
        <f t="shared" si="54"/>
        <v>65.784999999999997</v>
      </c>
      <c r="BV89" s="529">
        <f t="shared" si="54"/>
        <v>65.784999999999997</v>
      </c>
      <c r="BW89" s="529">
        <f t="shared" si="54"/>
        <v>65.784999999999997</v>
      </c>
      <c r="BX89" s="529">
        <f t="shared" si="54"/>
        <v>65.784999999999997</v>
      </c>
      <c r="BY89" s="529">
        <f t="shared" si="54"/>
        <v>65.784999999999997</v>
      </c>
      <c r="BZ89" s="529">
        <f t="shared" si="54"/>
        <v>65.784999999999997</v>
      </c>
      <c r="CA89" s="529">
        <f t="shared" ref="CA89:EL89" si="55">500*CA31+CA37</f>
        <v>65.784999999999997</v>
      </c>
      <c r="CB89" s="529">
        <f t="shared" si="55"/>
        <v>65.784999999999997</v>
      </c>
      <c r="CC89" s="529">
        <f t="shared" si="55"/>
        <v>65.784999999999997</v>
      </c>
      <c r="CD89" s="529">
        <f t="shared" si="55"/>
        <v>65.784999999999997</v>
      </c>
      <c r="CE89" s="529">
        <f t="shared" si="55"/>
        <v>65.784999999999997</v>
      </c>
      <c r="CF89" s="529">
        <f t="shared" si="55"/>
        <v>65.784999999999997</v>
      </c>
      <c r="CG89" s="529">
        <f t="shared" si="55"/>
        <v>65.784999999999997</v>
      </c>
      <c r="CH89" s="529">
        <f t="shared" si="55"/>
        <v>65.784999999999997</v>
      </c>
      <c r="CI89" s="529">
        <f t="shared" si="55"/>
        <v>65.784999999999997</v>
      </c>
      <c r="CJ89" s="529">
        <f t="shared" si="55"/>
        <v>67.599999999999994</v>
      </c>
      <c r="CK89" s="529">
        <f t="shared" si="55"/>
        <v>67.599999999999994</v>
      </c>
      <c r="CL89" s="529">
        <f t="shared" si="55"/>
        <v>67.81</v>
      </c>
      <c r="CM89" s="529">
        <f t="shared" si="55"/>
        <v>67.81</v>
      </c>
      <c r="CN89" s="529">
        <f t="shared" si="55"/>
        <v>67.81</v>
      </c>
      <c r="CO89" s="529">
        <f t="shared" si="55"/>
        <v>68.044999999999987</v>
      </c>
      <c r="CP89" s="529">
        <f t="shared" si="55"/>
        <v>68.044999999999987</v>
      </c>
      <c r="CQ89" s="529">
        <f t="shared" si="55"/>
        <v>68.044999999999987</v>
      </c>
      <c r="CR89" s="529">
        <f t="shared" si="55"/>
        <v>69.38</v>
      </c>
      <c r="CS89" s="529">
        <f t="shared" si="55"/>
        <v>69.38</v>
      </c>
      <c r="CT89" s="529">
        <f t="shared" si="55"/>
        <v>69.38</v>
      </c>
      <c r="CU89" s="529">
        <f t="shared" si="55"/>
        <v>69.81</v>
      </c>
      <c r="CV89" s="529">
        <f t="shared" si="55"/>
        <v>69.81</v>
      </c>
      <c r="CW89" s="529">
        <f t="shared" si="55"/>
        <v>69.81</v>
      </c>
      <c r="CX89" s="529">
        <f t="shared" si="55"/>
        <v>69.599999999999994</v>
      </c>
      <c r="CY89" s="529">
        <f t="shared" si="55"/>
        <v>69.599999999999994</v>
      </c>
      <c r="CZ89" s="529">
        <f t="shared" si="55"/>
        <v>69.599999999999994</v>
      </c>
      <c r="DA89" s="529">
        <f t="shared" si="55"/>
        <v>69.929999999999993</v>
      </c>
      <c r="DB89" s="529">
        <f t="shared" si="55"/>
        <v>69.929999999999993</v>
      </c>
      <c r="DC89" s="529">
        <f t="shared" si="55"/>
        <v>69.929999999999993</v>
      </c>
      <c r="DD89" s="529">
        <f t="shared" si="55"/>
        <v>72.88</v>
      </c>
      <c r="DE89" s="529">
        <f t="shared" si="55"/>
        <v>72.88</v>
      </c>
      <c r="DF89" s="529">
        <f t="shared" si="55"/>
        <v>72.88</v>
      </c>
      <c r="DG89" s="529">
        <f t="shared" si="55"/>
        <v>74.679999999999993</v>
      </c>
      <c r="DH89" s="529">
        <f t="shared" si="55"/>
        <v>74.679999999999993</v>
      </c>
      <c r="DI89" s="529">
        <f t="shared" si="55"/>
        <v>74.679999999999993</v>
      </c>
      <c r="DJ89" s="529">
        <f t="shared" si="55"/>
        <v>72.89</v>
      </c>
      <c r="DK89" s="529">
        <f t="shared" si="55"/>
        <v>72.89</v>
      </c>
      <c r="DL89" s="529">
        <f t="shared" si="55"/>
        <v>72.89</v>
      </c>
      <c r="DM89" s="529">
        <f t="shared" si="55"/>
        <v>73.319999999999993</v>
      </c>
      <c r="DN89" s="529">
        <f t="shared" si="55"/>
        <v>73.319999999999993</v>
      </c>
      <c r="DO89" s="615">
        <f t="shared" si="55"/>
        <v>73.319999999999993</v>
      </c>
      <c r="DP89" s="615">
        <f t="shared" si="55"/>
        <v>73.084999999999994</v>
      </c>
      <c r="DQ89" s="615">
        <f t="shared" si="55"/>
        <v>73.084999999999994</v>
      </c>
      <c r="DR89" s="615">
        <f t="shared" si="55"/>
        <v>73.084999999999994</v>
      </c>
      <c r="DS89" s="615">
        <f t="shared" si="55"/>
        <v>73.989999999999995</v>
      </c>
      <c r="DT89" s="615">
        <f t="shared" si="55"/>
        <v>73.989999999999995</v>
      </c>
      <c r="DU89" s="615">
        <f t="shared" si="55"/>
        <v>73.989999999999995</v>
      </c>
      <c r="DV89" s="615">
        <f t="shared" si="55"/>
        <v>71.36999999999999</v>
      </c>
      <c r="DW89" s="615">
        <f t="shared" si="55"/>
        <v>71.36999999999999</v>
      </c>
      <c r="DX89" s="615">
        <f t="shared" si="55"/>
        <v>71.36999999999999</v>
      </c>
      <c r="DY89" s="879">
        <f t="shared" si="55"/>
        <v>69.143857328168465</v>
      </c>
      <c r="DZ89" s="615">
        <f t="shared" si="55"/>
        <v>69.143857328168465</v>
      </c>
      <c r="EA89" s="615">
        <f t="shared" si="55"/>
        <v>69.143857328168465</v>
      </c>
      <c r="EB89" s="615">
        <f t="shared" si="55"/>
        <v>74.671951216608548</v>
      </c>
      <c r="EC89" s="615">
        <f t="shared" si="55"/>
        <v>74.671951216608548</v>
      </c>
      <c r="ED89" s="615">
        <f t="shared" si="55"/>
        <v>74.671951216608548</v>
      </c>
      <c r="EE89" s="615">
        <f t="shared" si="55"/>
        <v>75.547027448444439</v>
      </c>
      <c r="EF89" s="615">
        <f t="shared" si="55"/>
        <v>75.547027448444439</v>
      </c>
      <c r="EG89" s="615">
        <f t="shared" si="55"/>
        <v>75.547027448444439</v>
      </c>
      <c r="EH89" s="615">
        <f t="shared" si="55"/>
        <v>76.776110851588058</v>
      </c>
      <c r="EI89" s="615">
        <f t="shared" si="55"/>
        <v>76.776110851588058</v>
      </c>
      <c r="EJ89" s="615">
        <f t="shared" si="55"/>
        <v>76.776110851588058</v>
      </c>
      <c r="EK89" s="615">
        <f t="shared" si="55"/>
        <v>77.381297035596106</v>
      </c>
      <c r="EL89" s="615">
        <f t="shared" si="55"/>
        <v>77.381297035596106</v>
      </c>
      <c r="EM89" s="615">
        <f t="shared" ref="EM89:FW89" si="56">500*EM31+EM37</f>
        <v>77.381297035596106</v>
      </c>
      <c r="EN89" s="615">
        <f t="shared" si="56"/>
        <v>78.881041977553153</v>
      </c>
      <c r="EO89" s="615">
        <f t="shared" si="56"/>
        <v>78.881041977553153</v>
      </c>
      <c r="EP89" s="615">
        <f t="shared" si="56"/>
        <v>78.881041977553153</v>
      </c>
      <c r="EQ89" s="615">
        <f t="shared" si="56"/>
        <v>79.271702475241057</v>
      </c>
      <c r="ER89" s="615">
        <f t="shared" si="56"/>
        <v>79.271702475241057</v>
      </c>
      <c r="ES89" s="615">
        <f t="shared" si="56"/>
        <v>79.271702475241057</v>
      </c>
      <c r="ET89" s="615">
        <f t="shared" si="56"/>
        <v>77.59543991844744</v>
      </c>
      <c r="EU89" s="615">
        <f t="shared" si="56"/>
        <v>77.59543991844744</v>
      </c>
      <c r="EV89" s="615">
        <f t="shared" si="56"/>
        <v>77.59543991844744</v>
      </c>
      <c r="EW89" s="615">
        <f t="shared" si="56"/>
        <v>78.01527957532106</v>
      </c>
      <c r="EX89" s="615">
        <f t="shared" si="56"/>
        <v>78.01527957532106</v>
      </c>
      <c r="EY89" s="615">
        <f t="shared" si="56"/>
        <v>78.01527957532106</v>
      </c>
      <c r="EZ89" s="615">
        <f t="shared" si="56"/>
        <v>79.198181360520479</v>
      </c>
      <c r="FA89" s="615">
        <f t="shared" si="56"/>
        <v>79.198181360520479</v>
      </c>
      <c r="FB89" s="615">
        <f t="shared" si="56"/>
        <v>79.198181360520479</v>
      </c>
      <c r="FC89" s="615">
        <f t="shared" si="56"/>
        <v>79.481416891415662</v>
      </c>
      <c r="FD89" s="615">
        <f t="shared" si="56"/>
        <v>79.481416891415662</v>
      </c>
      <c r="FE89" s="615">
        <f t="shared" si="56"/>
        <v>79.481416891415662</v>
      </c>
      <c r="FF89" s="615">
        <f t="shared" si="56"/>
        <v>78.419810073481713</v>
      </c>
      <c r="FG89" s="615">
        <f t="shared" si="56"/>
        <v>78.419810073481713</v>
      </c>
      <c r="FH89" s="615">
        <f t="shared" si="56"/>
        <v>78.419810073481713</v>
      </c>
      <c r="FI89" s="615">
        <f t="shared" si="56"/>
        <v>78.951695529639636</v>
      </c>
      <c r="FJ89" s="615">
        <f t="shared" si="56"/>
        <v>78.951695529639636</v>
      </c>
      <c r="FK89" s="615">
        <f t="shared" si="56"/>
        <v>78.951695529639636</v>
      </c>
      <c r="FL89" s="615">
        <f t="shared" si="56"/>
        <v>80.530541936836698</v>
      </c>
      <c r="FM89" s="615">
        <f t="shared" si="56"/>
        <v>80.530541936836698</v>
      </c>
      <c r="FN89" s="615">
        <f t="shared" si="56"/>
        <v>80.530541936836698</v>
      </c>
      <c r="FO89" s="615">
        <f t="shared" si="56"/>
        <v>80.627425975235681</v>
      </c>
      <c r="FP89" s="615">
        <f t="shared" si="56"/>
        <v>80.627425975235681</v>
      </c>
      <c r="FQ89" s="615">
        <f t="shared" si="56"/>
        <v>80.627425975235681</v>
      </c>
      <c r="FR89" s="615">
        <f t="shared" si="56"/>
        <v>80.390450437599426</v>
      </c>
      <c r="FS89" s="615">
        <f t="shared" si="56"/>
        <v>80.390450437599426</v>
      </c>
      <c r="FT89" s="615">
        <f t="shared" si="56"/>
        <v>80.390450437599426</v>
      </c>
      <c r="FU89" s="615">
        <f t="shared" si="56"/>
        <v>80.863600910216505</v>
      </c>
      <c r="FV89" s="615">
        <f t="shared" si="56"/>
        <v>80.863600910216505</v>
      </c>
      <c r="FW89" s="615">
        <f t="shared" si="56"/>
        <v>80.863600910216505</v>
      </c>
      <c r="FX89" s="797" t="s">
        <v>272</v>
      </c>
    </row>
    <row r="90" spans="2:182" x14ac:dyDescent="0.2">
      <c r="B90" s="674" t="s">
        <v>501</v>
      </c>
      <c r="O90" s="529">
        <f t="shared" ref="O90:BZ90" si="57">350*O31+O37</f>
        <v>36.662500000000001</v>
      </c>
      <c r="P90" s="529">
        <f t="shared" si="57"/>
        <v>36.662500000000001</v>
      </c>
      <c r="Q90" s="529">
        <f t="shared" si="57"/>
        <v>36.662500000000001</v>
      </c>
      <c r="R90" s="529">
        <f t="shared" si="57"/>
        <v>37.012499999999996</v>
      </c>
      <c r="S90" s="529">
        <f t="shared" si="57"/>
        <v>37.012499999999996</v>
      </c>
      <c r="T90" s="529">
        <f t="shared" si="57"/>
        <v>37.012499999999996</v>
      </c>
      <c r="U90" s="529">
        <f t="shared" si="57"/>
        <v>37.362499999999997</v>
      </c>
      <c r="V90" s="529">
        <f t="shared" si="57"/>
        <v>37.362499999999997</v>
      </c>
      <c r="W90" s="529">
        <f t="shared" si="57"/>
        <v>37.362499999999997</v>
      </c>
      <c r="X90" s="529">
        <f t="shared" si="57"/>
        <v>37.712499999999999</v>
      </c>
      <c r="Y90" s="529">
        <f t="shared" si="57"/>
        <v>37.712499999999999</v>
      </c>
      <c r="Z90" s="529">
        <f t="shared" si="57"/>
        <v>37.712499999999999</v>
      </c>
      <c r="AA90" s="529">
        <f t="shared" si="57"/>
        <v>38.0625</v>
      </c>
      <c r="AB90" s="529">
        <f t="shared" si="57"/>
        <v>38.0625</v>
      </c>
      <c r="AC90" s="529">
        <f t="shared" si="57"/>
        <v>38.0625</v>
      </c>
      <c r="AD90" s="529">
        <f t="shared" si="57"/>
        <v>38.412500000000001</v>
      </c>
      <c r="AE90" s="529">
        <f t="shared" si="57"/>
        <v>38.412500000000001</v>
      </c>
      <c r="AF90" s="529">
        <f t="shared" si="57"/>
        <v>38.412500000000001</v>
      </c>
      <c r="AG90" s="529">
        <f t="shared" si="57"/>
        <v>38.762500000000003</v>
      </c>
      <c r="AH90" s="529">
        <f t="shared" si="57"/>
        <v>39.987499999999997</v>
      </c>
      <c r="AI90" s="529">
        <f t="shared" si="57"/>
        <v>39.987499999999997</v>
      </c>
      <c r="AJ90" s="529">
        <f t="shared" si="57"/>
        <v>41.5625</v>
      </c>
      <c r="AK90" s="529">
        <f t="shared" si="57"/>
        <v>41.5625</v>
      </c>
      <c r="AL90" s="529">
        <f t="shared" si="57"/>
        <v>41.5625</v>
      </c>
      <c r="AM90" s="529">
        <f t="shared" si="57"/>
        <v>41.912500000000001</v>
      </c>
      <c r="AN90" s="529">
        <f t="shared" si="57"/>
        <v>41.912500000000001</v>
      </c>
      <c r="AO90" s="529">
        <f t="shared" si="57"/>
        <v>41.912500000000001</v>
      </c>
      <c r="AP90" s="529">
        <f t="shared" si="57"/>
        <v>42.262499999999996</v>
      </c>
      <c r="AQ90" s="529">
        <f t="shared" si="57"/>
        <v>42.262499999999996</v>
      </c>
      <c r="AR90" s="529">
        <f t="shared" si="57"/>
        <v>42.262499999999996</v>
      </c>
      <c r="AS90" s="529">
        <f t="shared" si="57"/>
        <v>42.612499999999997</v>
      </c>
      <c r="AT90" s="529">
        <f t="shared" si="57"/>
        <v>42.612499999999997</v>
      </c>
      <c r="AU90" s="529">
        <f t="shared" si="57"/>
        <v>42.612499999999997</v>
      </c>
      <c r="AV90" s="529">
        <f t="shared" si="57"/>
        <v>43.249499999999998</v>
      </c>
      <c r="AW90" s="529">
        <f t="shared" si="57"/>
        <v>43.249499999999998</v>
      </c>
      <c r="AX90" s="529">
        <f t="shared" si="57"/>
        <v>43.249499999999998</v>
      </c>
      <c r="AY90" s="529">
        <f t="shared" si="57"/>
        <v>43.599499999999999</v>
      </c>
      <c r="AZ90" s="529">
        <f t="shared" si="57"/>
        <v>43.599499999999999</v>
      </c>
      <c r="BA90" s="529">
        <f t="shared" si="57"/>
        <v>43.599499999999999</v>
      </c>
      <c r="BB90" s="529">
        <f t="shared" si="57"/>
        <v>43.949500000000008</v>
      </c>
      <c r="BC90" s="529">
        <f t="shared" si="57"/>
        <v>43.949500000000008</v>
      </c>
      <c r="BD90" s="529">
        <f t="shared" si="57"/>
        <v>43.949500000000008</v>
      </c>
      <c r="BE90" s="529">
        <f t="shared" si="57"/>
        <v>43.949500000000008</v>
      </c>
      <c r="BF90" s="529">
        <f t="shared" si="57"/>
        <v>43.949500000000008</v>
      </c>
      <c r="BG90" s="529">
        <f t="shared" si="57"/>
        <v>43.949500000000008</v>
      </c>
      <c r="BH90" s="529">
        <f t="shared" si="57"/>
        <v>46.049499999999995</v>
      </c>
      <c r="BI90" s="529">
        <f t="shared" si="57"/>
        <v>46.049499999999995</v>
      </c>
      <c r="BJ90" s="529">
        <f t="shared" si="57"/>
        <v>46.049499999999995</v>
      </c>
      <c r="BK90" s="529">
        <f t="shared" si="57"/>
        <v>46.049499999999995</v>
      </c>
      <c r="BL90" s="529">
        <f t="shared" si="57"/>
        <v>46.049499999999995</v>
      </c>
      <c r="BM90" s="529">
        <f t="shared" si="57"/>
        <v>46.049499999999995</v>
      </c>
      <c r="BN90" s="529">
        <f t="shared" si="57"/>
        <v>46.049499999999995</v>
      </c>
      <c r="BO90" s="529">
        <f t="shared" si="57"/>
        <v>46.049499999999995</v>
      </c>
      <c r="BP90" s="529">
        <f t="shared" si="57"/>
        <v>46.049499999999995</v>
      </c>
      <c r="BQ90" s="529">
        <f t="shared" si="57"/>
        <v>46.049499999999995</v>
      </c>
      <c r="BR90" s="529">
        <f t="shared" si="57"/>
        <v>46.049499999999995</v>
      </c>
      <c r="BS90" s="529">
        <f t="shared" si="57"/>
        <v>46.049499999999995</v>
      </c>
      <c r="BT90" s="529">
        <f t="shared" si="57"/>
        <v>46.049499999999995</v>
      </c>
      <c r="BU90" s="529">
        <f t="shared" si="57"/>
        <v>46.049499999999995</v>
      </c>
      <c r="BV90" s="529">
        <f t="shared" si="57"/>
        <v>46.049499999999995</v>
      </c>
      <c r="BW90" s="529">
        <f t="shared" si="57"/>
        <v>46.049499999999995</v>
      </c>
      <c r="BX90" s="529">
        <f t="shared" si="57"/>
        <v>46.049499999999995</v>
      </c>
      <c r="BY90" s="529">
        <f t="shared" si="57"/>
        <v>46.049499999999995</v>
      </c>
      <c r="BZ90" s="529">
        <f t="shared" si="57"/>
        <v>46.049499999999995</v>
      </c>
      <c r="CA90" s="529">
        <f t="shared" ref="CA90:EL90" si="58">350*CA31+CA37</f>
        <v>46.049499999999995</v>
      </c>
      <c r="CB90" s="529">
        <f t="shared" si="58"/>
        <v>46.049499999999995</v>
      </c>
      <c r="CC90" s="529">
        <f t="shared" si="58"/>
        <v>46.049499999999995</v>
      </c>
      <c r="CD90" s="529">
        <f t="shared" si="58"/>
        <v>46.049499999999995</v>
      </c>
      <c r="CE90" s="529">
        <f t="shared" si="58"/>
        <v>46.049499999999995</v>
      </c>
      <c r="CF90" s="529">
        <f t="shared" si="58"/>
        <v>46.049499999999995</v>
      </c>
      <c r="CG90" s="529">
        <f t="shared" si="58"/>
        <v>46.049499999999995</v>
      </c>
      <c r="CH90" s="529">
        <f t="shared" si="58"/>
        <v>46.049499999999995</v>
      </c>
      <c r="CI90" s="529">
        <f t="shared" si="58"/>
        <v>46.049499999999995</v>
      </c>
      <c r="CJ90" s="529">
        <f t="shared" si="58"/>
        <v>47.319999999999993</v>
      </c>
      <c r="CK90" s="529">
        <f t="shared" si="58"/>
        <v>47.319999999999993</v>
      </c>
      <c r="CL90" s="529">
        <f t="shared" si="58"/>
        <v>47.466999999999999</v>
      </c>
      <c r="CM90" s="529">
        <f t="shared" si="58"/>
        <v>47.466999999999999</v>
      </c>
      <c r="CN90" s="529">
        <f t="shared" si="58"/>
        <v>47.466999999999999</v>
      </c>
      <c r="CO90" s="529">
        <f t="shared" si="58"/>
        <v>47.631499999999996</v>
      </c>
      <c r="CP90" s="529">
        <f t="shared" si="58"/>
        <v>47.631499999999996</v>
      </c>
      <c r="CQ90" s="529">
        <f t="shared" si="58"/>
        <v>47.631499999999996</v>
      </c>
      <c r="CR90" s="529">
        <f t="shared" si="58"/>
        <v>48.565999999999995</v>
      </c>
      <c r="CS90" s="529">
        <f t="shared" si="58"/>
        <v>48.565999999999995</v>
      </c>
      <c r="CT90" s="529">
        <f t="shared" si="58"/>
        <v>48.565999999999995</v>
      </c>
      <c r="CU90" s="529">
        <f t="shared" si="58"/>
        <v>48.866999999999997</v>
      </c>
      <c r="CV90" s="529">
        <f t="shared" si="58"/>
        <v>48.866999999999997</v>
      </c>
      <c r="CW90" s="529">
        <f t="shared" si="58"/>
        <v>48.866999999999997</v>
      </c>
      <c r="CX90" s="529">
        <f t="shared" si="58"/>
        <v>48.72</v>
      </c>
      <c r="CY90" s="529">
        <f t="shared" si="58"/>
        <v>48.72</v>
      </c>
      <c r="CZ90" s="529">
        <f t="shared" si="58"/>
        <v>48.72</v>
      </c>
      <c r="DA90" s="529">
        <f t="shared" si="58"/>
        <v>48.950999999999993</v>
      </c>
      <c r="DB90" s="529">
        <f t="shared" si="58"/>
        <v>48.950999999999993</v>
      </c>
      <c r="DC90" s="529">
        <f t="shared" si="58"/>
        <v>48.950999999999993</v>
      </c>
      <c r="DD90" s="529">
        <f t="shared" si="58"/>
        <v>51.015999999999998</v>
      </c>
      <c r="DE90" s="529">
        <f t="shared" si="58"/>
        <v>51.015999999999998</v>
      </c>
      <c r="DF90" s="529">
        <f t="shared" si="58"/>
        <v>51.015999999999998</v>
      </c>
      <c r="DG90" s="529">
        <f t="shared" si="58"/>
        <v>52.275999999999996</v>
      </c>
      <c r="DH90" s="529">
        <f t="shared" si="58"/>
        <v>52.275999999999996</v>
      </c>
      <c r="DI90" s="529">
        <f t="shared" si="58"/>
        <v>52.275999999999996</v>
      </c>
      <c r="DJ90" s="529">
        <f t="shared" si="58"/>
        <v>51.022999999999996</v>
      </c>
      <c r="DK90" s="529">
        <f t="shared" si="58"/>
        <v>51.022999999999996</v>
      </c>
      <c r="DL90" s="529">
        <f t="shared" si="58"/>
        <v>51.022999999999996</v>
      </c>
      <c r="DM90" s="529">
        <f t="shared" si="58"/>
        <v>51.323999999999998</v>
      </c>
      <c r="DN90" s="529">
        <f t="shared" si="58"/>
        <v>51.323999999999998</v>
      </c>
      <c r="DO90" s="615">
        <f t="shared" si="58"/>
        <v>51.323999999999998</v>
      </c>
      <c r="DP90" s="615">
        <f t="shared" si="58"/>
        <v>51.159500000000001</v>
      </c>
      <c r="DQ90" s="615">
        <f t="shared" si="58"/>
        <v>51.159500000000001</v>
      </c>
      <c r="DR90" s="615">
        <f t="shared" si="58"/>
        <v>51.159500000000001</v>
      </c>
      <c r="DS90" s="615">
        <f t="shared" si="58"/>
        <v>51.792999999999999</v>
      </c>
      <c r="DT90" s="615">
        <f t="shared" si="58"/>
        <v>51.792999999999999</v>
      </c>
      <c r="DU90" s="615">
        <f t="shared" si="58"/>
        <v>51.792999999999999</v>
      </c>
      <c r="DV90" s="615">
        <f t="shared" si="58"/>
        <v>49.958999999999989</v>
      </c>
      <c r="DW90" s="615">
        <f t="shared" si="58"/>
        <v>49.958999999999989</v>
      </c>
      <c r="DX90" s="615">
        <f t="shared" si="58"/>
        <v>49.958999999999989</v>
      </c>
      <c r="DY90" s="879">
        <f t="shared" si="58"/>
        <v>48.565700129717925</v>
      </c>
      <c r="DZ90" s="615">
        <f t="shared" si="58"/>
        <v>48.565700129717925</v>
      </c>
      <c r="EA90" s="615">
        <f t="shared" si="58"/>
        <v>48.565700129717925</v>
      </c>
      <c r="EB90" s="615">
        <f t="shared" si="58"/>
        <v>52.525365851625985</v>
      </c>
      <c r="EC90" s="615">
        <f t="shared" si="58"/>
        <v>52.525365851625985</v>
      </c>
      <c r="ED90" s="615">
        <f t="shared" si="58"/>
        <v>52.525365851625985</v>
      </c>
      <c r="EE90" s="615">
        <f t="shared" si="58"/>
        <v>53.137919213911111</v>
      </c>
      <c r="EF90" s="615">
        <f t="shared" si="58"/>
        <v>53.137919213911111</v>
      </c>
      <c r="EG90" s="615">
        <f t="shared" si="58"/>
        <v>53.137919213911111</v>
      </c>
      <c r="EH90" s="615">
        <f t="shared" si="58"/>
        <v>53.998277596111649</v>
      </c>
      <c r="EI90" s="615">
        <f t="shared" si="58"/>
        <v>53.998277596111649</v>
      </c>
      <c r="EJ90" s="615">
        <f t="shared" si="58"/>
        <v>53.998277596111649</v>
      </c>
      <c r="EK90" s="615">
        <f t="shared" si="58"/>
        <v>54.421907924917278</v>
      </c>
      <c r="EL90" s="615">
        <f t="shared" si="58"/>
        <v>54.421907924917278</v>
      </c>
      <c r="EM90" s="615">
        <f t="shared" ref="EM90:FW90" si="59">350*EM31+EM37</f>
        <v>54.421907924917278</v>
      </c>
      <c r="EN90" s="615">
        <f t="shared" si="59"/>
        <v>55.606729384287206</v>
      </c>
      <c r="EO90" s="615">
        <f t="shared" si="59"/>
        <v>55.606729384287206</v>
      </c>
      <c r="EP90" s="615">
        <f t="shared" si="59"/>
        <v>55.606729384287206</v>
      </c>
      <c r="EQ90" s="615">
        <f t="shared" si="59"/>
        <v>55.880191732668742</v>
      </c>
      <c r="ER90" s="615">
        <f t="shared" si="59"/>
        <v>55.880191732668742</v>
      </c>
      <c r="ES90" s="615">
        <f t="shared" si="59"/>
        <v>55.880191732668742</v>
      </c>
      <c r="ET90" s="615">
        <f t="shared" si="59"/>
        <v>54.706807942913201</v>
      </c>
      <c r="EU90" s="615">
        <f t="shared" si="59"/>
        <v>54.706807942913201</v>
      </c>
      <c r="EV90" s="615">
        <f t="shared" si="59"/>
        <v>54.706807942913201</v>
      </c>
      <c r="EW90" s="615">
        <f t="shared" si="59"/>
        <v>55.000695702724741</v>
      </c>
      <c r="EX90" s="615">
        <f t="shared" si="59"/>
        <v>55.000695702724741</v>
      </c>
      <c r="EY90" s="615">
        <f t="shared" si="59"/>
        <v>55.000695702724741</v>
      </c>
      <c r="EZ90" s="615">
        <f t="shared" si="59"/>
        <v>55.963726952364333</v>
      </c>
      <c r="FA90" s="615">
        <f t="shared" si="59"/>
        <v>55.963726952364333</v>
      </c>
      <c r="FB90" s="615">
        <f t="shared" si="59"/>
        <v>55.963726952364333</v>
      </c>
      <c r="FC90" s="615">
        <f t="shared" si="59"/>
        <v>56.161991823990959</v>
      </c>
      <c r="FD90" s="615">
        <f t="shared" si="59"/>
        <v>56.161991823990959</v>
      </c>
      <c r="FE90" s="615">
        <f t="shared" si="59"/>
        <v>56.161991823990959</v>
      </c>
      <c r="FF90" s="615">
        <f t="shared" si="59"/>
        <v>55.418867051437196</v>
      </c>
      <c r="FG90" s="615">
        <f t="shared" si="59"/>
        <v>55.418867051437196</v>
      </c>
      <c r="FH90" s="615">
        <f t="shared" si="59"/>
        <v>55.418867051437196</v>
      </c>
      <c r="FI90" s="615">
        <f t="shared" si="59"/>
        <v>55.791186870747744</v>
      </c>
      <c r="FJ90" s="615">
        <f t="shared" si="59"/>
        <v>55.791186870747744</v>
      </c>
      <c r="FK90" s="615">
        <f t="shared" si="59"/>
        <v>55.791186870747744</v>
      </c>
      <c r="FL90" s="615">
        <f t="shared" si="59"/>
        <v>57.061379355785689</v>
      </c>
      <c r="FM90" s="615">
        <f t="shared" si="59"/>
        <v>57.061379355785689</v>
      </c>
      <c r="FN90" s="615">
        <f t="shared" si="59"/>
        <v>57.061379355785689</v>
      </c>
      <c r="FO90" s="615">
        <f t="shared" si="59"/>
        <v>57.129198182664979</v>
      </c>
      <c r="FP90" s="615">
        <f t="shared" si="59"/>
        <v>57.129198182664979</v>
      </c>
      <c r="FQ90" s="615">
        <f t="shared" si="59"/>
        <v>57.129198182664979</v>
      </c>
      <c r="FR90" s="615">
        <f t="shared" si="59"/>
        <v>56.9633153063196</v>
      </c>
      <c r="FS90" s="615">
        <f t="shared" si="59"/>
        <v>56.9633153063196</v>
      </c>
      <c r="FT90" s="615">
        <f t="shared" si="59"/>
        <v>56.9633153063196</v>
      </c>
      <c r="FU90" s="615">
        <f t="shared" si="59"/>
        <v>57.294520637151557</v>
      </c>
      <c r="FV90" s="615">
        <f t="shared" si="59"/>
        <v>57.294520637151557</v>
      </c>
      <c r="FW90" s="615">
        <f t="shared" si="59"/>
        <v>57.294520637151557</v>
      </c>
      <c r="FX90" s="797" t="s">
        <v>272</v>
      </c>
    </row>
    <row r="91" spans="2:182" ht="17.25" customHeight="1" x14ac:dyDescent="0.2">
      <c r="DV91" s="530"/>
      <c r="DW91" s="530"/>
      <c r="FX91" s="797" t="s">
        <v>272</v>
      </c>
    </row>
    <row r="92" spans="2:182" ht="17.25" customHeight="1" x14ac:dyDescent="0.2">
      <c r="FW92" s="897"/>
      <c r="FX92" s="797" t="s">
        <v>272</v>
      </c>
    </row>
    <row r="93" spans="2:182" ht="17.25" customHeight="1" x14ac:dyDescent="0.2">
      <c r="FV93" s="489"/>
      <c r="FW93" s="897"/>
      <c r="FX93" s="797" t="s">
        <v>272</v>
      </c>
    </row>
    <row r="94" spans="2:182" ht="17.25" customHeight="1" x14ac:dyDescent="0.2">
      <c r="FX94" s="797" t="s">
        <v>272</v>
      </c>
    </row>
    <row r="95" spans="2:182" x14ac:dyDescent="0.2">
      <c r="EE95" s="433"/>
      <c r="FS95" s="406" t="s">
        <v>505</v>
      </c>
      <c r="FT95" s="406" t="s">
        <v>506</v>
      </c>
      <c r="FU95" s="406" t="s">
        <v>507</v>
      </c>
      <c r="FV95" s="406" t="s">
        <v>508</v>
      </c>
      <c r="FW95" s="406" t="s">
        <v>504</v>
      </c>
      <c r="FX95" s="797" t="s">
        <v>272</v>
      </c>
    </row>
    <row r="96" spans="2:182" x14ac:dyDescent="0.2">
      <c r="FR96" s="880" t="s">
        <v>502</v>
      </c>
      <c r="FS96" s="898">
        <f>AVERAGE(DP90:EA90)/AVERAGE(DD90:DO90)-1</f>
        <v>-2.0238378275920565E-2</v>
      </c>
      <c r="FT96" s="898">
        <f>AVERAGE(EB90:EM90)/AVERAGE(DP90:EA90)-1</f>
        <v>6.2569216014177753E-2</v>
      </c>
      <c r="FU96" s="898">
        <f>AVERAGE(EN90:EY90)/AVERAGE(EB90:EM90)-1</f>
        <v>3.321580202593255E-2</v>
      </c>
      <c r="FV96" s="898">
        <f>AVERAGE(EZ90:FK90)/AVERAGE(EN90:EY90)-1</f>
        <v>9.6808404562847006E-3</v>
      </c>
      <c r="FW96" s="898">
        <f>AVERAGE(FL90:FW90)/AVERAGE(EZ90:FK90)-1</f>
        <v>2.2892171377680182E-2</v>
      </c>
      <c r="FX96" s="797" t="s">
        <v>272</v>
      </c>
    </row>
    <row r="97" spans="135:180" x14ac:dyDescent="0.2">
      <c r="FR97" s="880" t="s">
        <v>503</v>
      </c>
      <c r="FS97" s="898">
        <f>AVERAGE(DP88:EA88)/AVERAGE(DD88:DO88)-1</f>
        <v>-1.7883706320094173E-2</v>
      </c>
      <c r="FT97" s="898">
        <f>AVERAGE(EB88:EM88)/AVERAGE(DP88:EA88)-1</f>
        <v>6.7322825127664077E-2</v>
      </c>
      <c r="FU97" s="898">
        <f>AVERAGE(EN88:EY88)/AVERAGE(EB88:EM88)-1</f>
        <v>3.8031216996693429E-2</v>
      </c>
      <c r="FV97" s="898">
        <f>AVERAGE(EZ88:FK88)/AVERAGE(EN88:EY88)-1</f>
        <v>2.106237704347147E-2</v>
      </c>
      <c r="FW97" s="898">
        <f>AVERAGE(FL88:FW88)/AVERAGE(EZ88:FK88)-1</f>
        <v>3.6275751088716612E-2</v>
      </c>
      <c r="FX97" s="797" t="s">
        <v>272</v>
      </c>
    </row>
    <row r="98" spans="135:180" x14ac:dyDescent="0.2">
      <c r="FV98" s="505"/>
      <c r="FX98" s="797" t="s">
        <v>272</v>
      </c>
    </row>
    <row r="99" spans="135:180" x14ac:dyDescent="0.2">
      <c r="EE99" s="507"/>
      <c r="FV99" s="505"/>
      <c r="FX99" s="797" t="s">
        <v>272</v>
      </c>
    </row>
    <row r="100" spans="135:180" x14ac:dyDescent="0.2">
      <c r="EE100" s="878"/>
      <c r="FU100" s="505"/>
      <c r="FV100" s="505"/>
      <c r="FX100" s="797" t="s">
        <v>272</v>
      </c>
    </row>
    <row r="101" spans="135:180" x14ac:dyDescent="0.2">
      <c r="FU101" s="505"/>
      <c r="FV101" s="505"/>
      <c r="FX101" s="797" t="s">
        <v>272</v>
      </c>
    </row>
  </sheetData>
  <mergeCells count="12">
    <mergeCell ref="FU77:FV77"/>
    <mergeCell ref="EC77:ED77"/>
    <mergeCell ref="EF77:EG77"/>
    <mergeCell ref="EK77:EL77"/>
    <mergeCell ref="EO77:EP77"/>
    <mergeCell ref="ER77:ES77"/>
    <mergeCell ref="EW77:EX77"/>
    <mergeCell ref="FA77:FB77"/>
    <mergeCell ref="FD77:FE77"/>
    <mergeCell ref="FI77:FJ77"/>
    <mergeCell ref="FM77:FN77"/>
    <mergeCell ref="FP77:FQ77"/>
  </mergeCells>
  <printOptions horizontalCentered="1" verticalCentered="1"/>
  <pageMargins left="0.25" right="0.25" top="0.75" bottom="0.75" header="0.3" footer="0.3"/>
  <pageSetup scale="50" fitToWidth="0" orientation="portrait" r:id="rId1"/>
  <headerFooter>
    <oddFooter>&amp;L&amp;F&amp;R&amp;D</oddFooter>
  </headerFooter>
  <colBreaks count="9" manualBreakCount="9">
    <brk id="53" min="1" max="61" man="1"/>
    <brk id="65" min="1" max="61" man="1"/>
    <brk id="77" min="1" max="61" man="1"/>
    <brk id="81" min="1" max="60" man="1"/>
    <brk id="86" min="1" max="60" man="1"/>
    <brk id="91" min="1" max="60" man="1"/>
    <brk id="96" min="1" max="77" man="1"/>
    <brk id="101" min="1" max="77" man="1"/>
    <brk id="106" min="1" max="77" man="1"/>
  </colBreak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S226"/>
  <sheetViews>
    <sheetView showGridLines="0" zoomScale="80" zoomScaleNormal="80" workbookViewId="0">
      <pane xSplit="2" ySplit="5" topLeftCell="C79" activePane="bottomRight" state="frozen"/>
      <selection pane="topRight" activeCell="C1" sqref="C1"/>
      <selection pane="bottomLeft" activeCell="A6" sqref="A6"/>
      <selection pane="bottomRight" activeCell="C105" sqref="C105"/>
    </sheetView>
  </sheetViews>
  <sheetFormatPr defaultColWidth="9.140625" defaultRowHeight="12.75" x14ac:dyDescent="0.2"/>
  <cols>
    <col min="1" max="1" width="2.85546875" style="406" customWidth="1"/>
    <col min="2" max="2" width="60.28515625" style="407" customWidth="1"/>
    <col min="3" max="5" width="12.42578125" style="406" customWidth="1"/>
    <col min="6" max="6" width="12.7109375" style="406" customWidth="1"/>
    <col min="7" max="9" width="12.42578125" style="406" customWidth="1"/>
    <col min="10" max="11" width="12.7109375" style="406" customWidth="1"/>
    <col min="12" max="13" width="13" style="406" customWidth="1"/>
    <col min="14" max="14" width="12.42578125" style="406" customWidth="1"/>
    <col min="15" max="15" width="13" style="406" customWidth="1"/>
    <col min="16" max="18" width="12.7109375" style="406" customWidth="1"/>
    <col min="19" max="20" width="13" style="406" customWidth="1"/>
    <col min="21" max="21" width="12.7109375" style="406" customWidth="1"/>
    <col min="22" max="22" width="13" style="406" customWidth="1"/>
    <col min="23" max="23" width="12.7109375" style="406" customWidth="1"/>
    <col min="24" max="24" width="13.28515625" style="406" customWidth="1"/>
    <col min="25" max="25" width="12.7109375" style="406" customWidth="1"/>
    <col min="26" max="28" width="13" style="406" customWidth="1"/>
    <col min="29" max="30" width="12.7109375" style="406" customWidth="1"/>
    <col min="31" max="32" width="13" style="406" customWidth="1"/>
    <col min="33" max="34" width="12.7109375" style="406" customWidth="1"/>
    <col min="35" max="36" width="12.85546875" style="406" customWidth="1"/>
    <col min="37" max="37" width="13" style="406" customWidth="1"/>
    <col min="38" max="38" width="12.85546875" style="406" customWidth="1"/>
    <col min="39" max="40" width="13" style="406" customWidth="1"/>
    <col min="41" max="41" width="12.85546875" style="406" customWidth="1"/>
    <col min="42" max="42" width="12.28515625" style="406" customWidth="1"/>
    <col min="43" max="43" width="13" style="406" customWidth="1"/>
    <col min="44" max="44" width="12.28515625" style="406" customWidth="1"/>
    <col min="45" max="45" width="12.7109375" style="406" customWidth="1"/>
    <col min="46" max="46" width="12.28515625" style="406" customWidth="1"/>
    <col min="47" max="47" width="13" style="406" customWidth="1"/>
    <col min="48" max="48" width="12.85546875" style="406" customWidth="1"/>
    <col min="49" max="49" width="12.42578125" style="406" customWidth="1"/>
    <col min="50" max="52" width="13" style="406" customWidth="1"/>
    <col min="53" max="53" width="12.7109375" style="406" customWidth="1"/>
    <col min="54" max="54" width="13" style="406" customWidth="1"/>
    <col min="55" max="56" width="12.7109375" style="406" customWidth="1"/>
    <col min="57" max="57" width="13" style="406" customWidth="1"/>
    <col min="58" max="58" width="12.7109375" style="406" customWidth="1"/>
    <col min="59" max="59" width="13" style="406" customWidth="1"/>
    <col min="60" max="60" width="12.7109375" style="406" customWidth="1"/>
    <col min="61" max="61" width="12.28515625" style="406" customWidth="1"/>
    <col min="62" max="62" width="12.42578125" style="406" customWidth="1"/>
    <col min="63" max="63" width="13" style="406" customWidth="1"/>
    <col min="64" max="64" width="12.85546875" style="406" customWidth="1"/>
    <col min="65" max="65" width="13" style="406" customWidth="1"/>
    <col min="66" max="66" width="12.85546875" style="406" customWidth="1"/>
    <col min="67" max="68" width="12.7109375" style="406" customWidth="1"/>
    <col min="69" max="70" width="12.28515625" style="406" customWidth="1"/>
    <col min="71" max="71" width="13" style="406" customWidth="1"/>
    <col min="72" max="72" width="12.85546875" style="406" customWidth="1"/>
    <col min="73" max="73" width="13" style="406" customWidth="1"/>
    <col min="74" max="74" width="13.28515625" style="406" customWidth="1"/>
    <col min="75" max="75" width="12.7109375" style="406" customWidth="1"/>
    <col min="76" max="76" width="13" style="406" customWidth="1"/>
    <col min="77" max="77" width="12.7109375" style="406" customWidth="1"/>
    <col min="78" max="78" width="12.28515625" style="406" customWidth="1"/>
    <col min="79" max="79" width="13" style="406" customWidth="1"/>
    <col min="80" max="80" width="12.85546875" style="406" customWidth="1"/>
    <col min="81" max="83" width="13" style="406" customWidth="1"/>
    <col min="84" max="84" width="12.85546875" style="406" customWidth="1"/>
    <col min="85" max="85" width="13" style="406" customWidth="1"/>
    <col min="86" max="88" width="12.85546875" style="406" customWidth="1"/>
    <col min="89" max="89" width="12.7109375" style="406" customWidth="1"/>
    <col min="90" max="90" width="13" style="406" customWidth="1"/>
    <col min="91" max="91" width="12.85546875" style="406" customWidth="1"/>
    <col min="92" max="97" width="12.28515625" style="406" customWidth="1"/>
    <col min="98" max="98" width="11.5703125" style="406" customWidth="1"/>
    <col min="99" max="104" width="11.140625" style="406" customWidth="1"/>
    <col min="105" max="107" width="11.5703125" style="406" customWidth="1"/>
    <col min="108" max="110" width="11.42578125" style="406" customWidth="1"/>
    <col min="111" max="112" width="11.5703125" style="406" customWidth="1"/>
    <col min="113" max="115" width="10.7109375" style="406" customWidth="1"/>
    <col min="116" max="119" width="11.42578125" style="406" customWidth="1"/>
    <col min="120" max="121" width="11" style="406" customWidth="1"/>
    <col min="122" max="122" width="11.42578125" style="406" customWidth="1"/>
    <col min="123" max="124" width="11.140625" style="406" customWidth="1"/>
    <col min="125" max="143" width="12.42578125" style="406" customWidth="1"/>
    <col min="144" max="179" width="12.140625" style="406" bestFit="1" customWidth="1"/>
    <col min="180" max="180" width="11.7109375" style="433" bestFit="1" customWidth="1"/>
    <col min="181" max="184" width="10.28515625" style="406" bestFit="1" customWidth="1"/>
    <col min="185" max="185" width="10.28515625" style="406" customWidth="1"/>
    <col min="186" max="191" width="11.140625" style="406" bestFit="1" customWidth="1"/>
    <col min="192" max="193" width="11.42578125" style="406" customWidth="1"/>
    <col min="194" max="196" width="12.42578125" style="406" customWidth="1"/>
    <col min="197" max="203" width="10.85546875" style="406" customWidth="1"/>
    <col min="204" max="208" width="11.7109375" style="406" customWidth="1"/>
    <col min="209" max="214" width="10.42578125" style="406" customWidth="1"/>
    <col min="215" max="220" width="10.5703125" style="406" customWidth="1"/>
    <col min="221" max="223" width="11.5703125" style="406" customWidth="1"/>
    <col min="224" max="224" width="10.5703125" style="406" bestFit="1" customWidth="1"/>
    <col min="225" max="225" width="11.85546875" style="406" customWidth="1"/>
    <col min="226" max="226" width="11.140625" style="406" customWidth="1"/>
    <col min="227" max="227" width="11.5703125" style="406" customWidth="1"/>
    <col min="228" max="16384" width="9.140625" style="406"/>
  </cols>
  <sheetData>
    <row r="1" spans="1:227" x14ac:dyDescent="0.2">
      <c r="G1" s="408"/>
      <c r="H1" s="408"/>
      <c r="I1" s="408"/>
      <c r="J1" s="408"/>
      <c r="K1" s="408"/>
      <c r="L1" s="408"/>
      <c r="M1" s="408"/>
      <c r="N1" s="408"/>
      <c r="O1" s="408"/>
      <c r="P1" s="408"/>
      <c r="Q1" s="408"/>
      <c r="R1" s="408"/>
      <c r="S1" s="408"/>
      <c r="T1" s="408"/>
      <c r="U1" s="408"/>
      <c r="V1" s="408"/>
      <c r="W1" s="408"/>
      <c r="X1" s="408"/>
      <c r="Y1" s="408"/>
      <c r="Z1" s="408"/>
      <c r="AA1" s="408"/>
      <c r="AB1" s="408"/>
      <c r="AC1" s="408"/>
      <c r="AD1" s="408"/>
      <c r="AE1" s="408"/>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c r="CP1" s="408"/>
      <c r="CQ1" s="408"/>
      <c r="CR1" s="408"/>
      <c r="CS1" s="408"/>
      <c r="CT1" s="408"/>
      <c r="CU1" s="408"/>
      <c r="CV1" s="408"/>
      <c r="CW1" s="408"/>
      <c r="CX1" s="408"/>
      <c r="CY1" s="408"/>
      <c r="CZ1" s="408"/>
      <c r="DA1" s="408"/>
      <c r="DB1" s="408"/>
      <c r="DC1" s="408"/>
      <c r="DD1" s="408"/>
      <c r="DE1" s="408"/>
      <c r="DF1" s="408"/>
      <c r="DG1" s="408"/>
      <c r="DH1" s="408"/>
      <c r="ES1" s="933"/>
      <c r="ET1" s="933"/>
      <c r="EU1" s="933"/>
      <c r="EV1" s="933"/>
      <c r="EW1" s="933"/>
    </row>
    <row r="2" spans="1:227" ht="15.75" x14ac:dyDescent="0.25">
      <c r="B2" s="981" t="s">
        <v>659</v>
      </c>
      <c r="CH2" s="488"/>
      <c r="CI2" s="488"/>
      <c r="CJ2" s="488"/>
      <c r="DL2" s="482"/>
      <c r="DM2" s="482"/>
      <c r="DN2" s="482"/>
      <c r="DO2" s="482"/>
      <c r="DP2" s="482"/>
      <c r="DQ2" s="482"/>
      <c r="DR2" s="482"/>
      <c r="DU2" s="612"/>
      <c r="DV2" s="612"/>
      <c r="DW2" s="612"/>
      <c r="DX2" s="612"/>
      <c r="DY2" s="612"/>
      <c r="DZ2" s="882"/>
      <c r="EA2" s="612"/>
      <c r="EB2" s="612"/>
      <c r="EC2" s="612"/>
      <c r="ED2" s="612"/>
      <c r="EE2" s="612"/>
      <c r="EF2" s="612"/>
      <c r="EG2" s="612"/>
      <c r="EH2" s="612"/>
      <c r="EI2" s="612"/>
      <c r="EJ2" s="612"/>
      <c r="EK2" s="612"/>
      <c r="EL2" s="612"/>
      <c r="EM2" s="612"/>
      <c r="EN2" s="612" t="s">
        <v>272</v>
      </c>
      <c r="EO2" s="612" t="s">
        <v>272</v>
      </c>
      <c r="EP2" s="508" t="s">
        <v>272</v>
      </c>
      <c r="EQ2" s="508"/>
      <c r="ER2" s="508"/>
      <c r="ES2" s="508"/>
      <c r="ET2" s="508"/>
      <c r="EU2" s="508"/>
      <c r="EV2" s="508" t="s">
        <v>646</v>
      </c>
      <c r="EW2" s="508" t="s">
        <v>646</v>
      </c>
      <c r="EX2" s="508" t="s">
        <v>646</v>
      </c>
      <c r="EY2" s="508" t="s">
        <v>646</v>
      </c>
      <c r="EZ2" s="508" t="s">
        <v>646</v>
      </c>
      <c r="FA2" s="508" t="s">
        <v>646</v>
      </c>
      <c r="FB2" s="508" t="s">
        <v>646</v>
      </c>
      <c r="FC2" s="508" t="s">
        <v>646</v>
      </c>
      <c r="FD2" s="508" t="s">
        <v>646</v>
      </c>
      <c r="FE2" s="508" t="s">
        <v>646</v>
      </c>
      <c r="FF2" s="508" t="s">
        <v>646</v>
      </c>
      <c r="FG2" s="508" t="s">
        <v>646</v>
      </c>
      <c r="FH2" s="508" t="s">
        <v>646</v>
      </c>
      <c r="FI2" s="508" t="s">
        <v>646</v>
      </c>
      <c r="FJ2" s="508" t="s">
        <v>646</v>
      </c>
      <c r="FK2" s="508" t="s">
        <v>646</v>
      </c>
      <c r="FL2" s="508" t="s">
        <v>646</v>
      </c>
      <c r="FM2" s="508" t="s">
        <v>646</v>
      </c>
      <c r="FN2" s="508" t="s">
        <v>646</v>
      </c>
      <c r="FO2" s="508" t="s">
        <v>646</v>
      </c>
      <c r="FP2" s="508" t="s">
        <v>646</v>
      </c>
      <c r="FQ2" s="508" t="s">
        <v>646</v>
      </c>
      <c r="FR2" s="508" t="s">
        <v>646</v>
      </c>
      <c r="FS2" s="508" t="s">
        <v>646</v>
      </c>
      <c r="FT2" s="508" t="s">
        <v>646</v>
      </c>
      <c r="FU2" s="508" t="s">
        <v>646</v>
      </c>
      <c r="FV2" s="508" t="s">
        <v>646</v>
      </c>
      <c r="FW2" s="508" t="s">
        <v>646</v>
      </c>
      <c r="FX2" s="508" t="s">
        <v>646</v>
      </c>
      <c r="FY2" s="508" t="s">
        <v>646</v>
      </c>
      <c r="FZ2" s="508" t="s">
        <v>646</v>
      </c>
      <c r="GA2" s="508" t="s">
        <v>646</v>
      </c>
      <c r="GB2" s="508" t="s">
        <v>646</v>
      </c>
      <c r="GC2" s="508" t="s">
        <v>646</v>
      </c>
      <c r="GD2" s="508" t="s">
        <v>646</v>
      </c>
      <c r="GE2" s="508" t="s">
        <v>646</v>
      </c>
      <c r="GF2" s="508" t="s">
        <v>646</v>
      </c>
      <c r="GG2" s="508" t="s">
        <v>646</v>
      </c>
      <c r="GH2" s="508" t="s">
        <v>646</v>
      </c>
      <c r="GI2" s="508" t="s">
        <v>646</v>
      </c>
      <c r="GJ2" s="508" t="s">
        <v>646</v>
      </c>
      <c r="GK2" s="508" t="s">
        <v>646</v>
      </c>
      <c r="GL2" s="508" t="s">
        <v>646</v>
      </c>
      <c r="GM2" s="508" t="s">
        <v>646</v>
      </c>
      <c r="GN2" s="508" t="s">
        <v>646</v>
      </c>
      <c r="GO2" s="508" t="s">
        <v>646</v>
      </c>
      <c r="GP2" s="508" t="s">
        <v>646</v>
      </c>
      <c r="GQ2" s="508" t="s">
        <v>646</v>
      </c>
      <c r="GR2" s="508" t="s">
        <v>646</v>
      </c>
      <c r="GS2" s="508" t="s">
        <v>646</v>
      </c>
      <c r="GT2" s="508" t="s">
        <v>646</v>
      </c>
      <c r="GU2" s="508" t="s">
        <v>646</v>
      </c>
      <c r="GV2" s="508" t="s">
        <v>646</v>
      </c>
      <c r="GW2" s="508" t="s">
        <v>646</v>
      </c>
      <c r="GX2" s="508" t="s">
        <v>646</v>
      </c>
      <c r="GY2" s="508" t="s">
        <v>646</v>
      </c>
      <c r="GZ2" s="508" t="s">
        <v>646</v>
      </c>
      <c r="HA2" s="508" t="s">
        <v>646</v>
      </c>
      <c r="HB2" s="508" t="s">
        <v>646</v>
      </c>
      <c r="HC2" s="508" t="s">
        <v>646</v>
      </c>
      <c r="HD2" s="508" t="s">
        <v>646</v>
      </c>
      <c r="HE2" s="508" t="s">
        <v>646</v>
      </c>
      <c r="HF2" s="508" t="s">
        <v>646</v>
      </c>
      <c r="HG2" s="508" t="s">
        <v>646</v>
      </c>
      <c r="HH2" s="508" t="s">
        <v>646</v>
      </c>
      <c r="HI2" s="508" t="s">
        <v>646</v>
      </c>
      <c r="HJ2" s="508" t="s">
        <v>646</v>
      </c>
      <c r="HK2" s="508" t="s">
        <v>646</v>
      </c>
      <c r="HL2" s="508" t="s">
        <v>646</v>
      </c>
      <c r="HM2" s="508" t="s">
        <v>646</v>
      </c>
      <c r="HN2" s="508" t="s">
        <v>646</v>
      </c>
      <c r="HO2" s="508" t="s">
        <v>646</v>
      </c>
      <c r="HP2" s="508" t="s">
        <v>646</v>
      </c>
      <c r="HQ2" s="508" t="s">
        <v>660</v>
      </c>
      <c r="HR2" s="508" t="s">
        <v>660</v>
      </c>
      <c r="HS2" s="508" t="s">
        <v>660</v>
      </c>
    </row>
    <row r="3" spans="1:227" ht="36.75" customHeight="1" thickBot="1" x14ac:dyDescent="0.3">
      <c r="A3" s="926"/>
      <c r="B3" s="511"/>
      <c r="EQ3" s="928"/>
      <c r="ER3" s="928"/>
      <c r="EU3" s="661"/>
      <c r="FX3" s="406"/>
    </row>
    <row r="4" spans="1:227" s="411" customFormat="1" ht="21.75" customHeight="1" x14ac:dyDescent="0.25">
      <c r="B4" s="514"/>
      <c r="C4" s="936"/>
      <c r="D4" s="936"/>
      <c r="E4" s="936"/>
      <c r="F4" s="936"/>
      <c r="G4" s="936"/>
      <c r="H4" s="936"/>
      <c r="I4" s="936"/>
      <c r="J4" s="936"/>
      <c r="K4" s="936"/>
      <c r="L4" s="936"/>
      <c r="M4" s="936"/>
      <c r="N4" s="936"/>
      <c r="O4" s="936"/>
      <c r="P4" s="936"/>
      <c r="Q4" s="936"/>
      <c r="R4" s="936"/>
      <c r="S4" s="936"/>
      <c r="T4" s="936"/>
      <c r="U4" s="936"/>
      <c r="V4" s="936"/>
      <c r="W4" s="936"/>
      <c r="X4" s="936"/>
      <c r="Y4" s="936"/>
      <c r="Z4" s="936"/>
      <c r="AA4" s="936"/>
      <c r="AB4" s="936"/>
      <c r="AC4" s="936"/>
      <c r="AD4" s="936"/>
      <c r="AE4" s="936"/>
      <c r="AF4" s="936"/>
      <c r="AG4" s="936"/>
      <c r="AH4" s="936"/>
      <c r="AI4" s="936"/>
      <c r="AJ4" s="936"/>
      <c r="AK4" s="936"/>
      <c r="AL4" s="936"/>
      <c r="AM4" s="936"/>
      <c r="AN4" s="936"/>
      <c r="AO4" s="936"/>
      <c r="AP4" s="936"/>
      <c r="AQ4" s="936"/>
      <c r="AR4" s="936"/>
      <c r="AS4" s="936"/>
      <c r="AT4" s="936"/>
      <c r="AU4" s="936"/>
      <c r="AV4" s="936"/>
      <c r="AW4" s="936"/>
      <c r="AX4" s="937" t="s">
        <v>436</v>
      </c>
      <c r="AY4" s="938" t="s">
        <v>373</v>
      </c>
      <c r="AZ4" s="938" t="s">
        <v>373</v>
      </c>
      <c r="BA4" s="938" t="s">
        <v>373</v>
      </c>
      <c r="BB4" s="938" t="s">
        <v>373</v>
      </c>
      <c r="BC4" s="938" t="s">
        <v>373</v>
      </c>
      <c r="BD4" s="938" t="s">
        <v>373</v>
      </c>
      <c r="BE4" s="938" t="s">
        <v>373</v>
      </c>
      <c r="BF4" s="938" t="s">
        <v>373</v>
      </c>
      <c r="BG4" s="938" t="s">
        <v>372</v>
      </c>
      <c r="BH4" s="938" t="s">
        <v>372</v>
      </c>
      <c r="BI4" s="938" t="s">
        <v>372</v>
      </c>
      <c r="BJ4" s="938" t="s">
        <v>372</v>
      </c>
      <c r="BK4" s="938" t="s">
        <v>373</v>
      </c>
      <c r="BL4" s="938" t="s">
        <v>373</v>
      </c>
      <c r="BM4" s="938" t="s">
        <v>373</v>
      </c>
      <c r="BN4" s="938" t="s">
        <v>373</v>
      </c>
      <c r="BO4" s="938" t="s">
        <v>373</v>
      </c>
      <c r="BP4" s="938" t="s">
        <v>373</v>
      </c>
      <c r="BQ4" s="938" t="s">
        <v>373</v>
      </c>
      <c r="BR4" s="938" t="s">
        <v>373</v>
      </c>
      <c r="BS4" s="938" t="s">
        <v>372</v>
      </c>
      <c r="BT4" s="938" t="s">
        <v>372</v>
      </c>
      <c r="BU4" s="938" t="s">
        <v>372</v>
      </c>
      <c r="BV4" s="938" t="s">
        <v>372</v>
      </c>
      <c r="BW4" s="938" t="s">
        <v>373</v>
      </c>
      <c r="BX4" s="938" t="s">
        <v>373</v>
      </c>
      <c r="BY4" s="938" t="s">
        <v>373</v>
      </c>
      <c r="BZ4" s="938" t="s">
        <v>373</v>
      </c>
      <c r="CA4" s="938" t="s">
        <v>373</v>
      </c>
      <c r="CB4" s="938" t="s">
        <v>373</v>
      </c>
      <c r="CC4" s="938" t="s">
        <v>373</v>
      </c>
      <c r="CD4" s="938" t="s">
        <v>373</v>
      </c>
      <c r="CE4" s="938" t="s">
        <v>372</v>
      </c>
      <c r="CF4" s="938" t="s">
        <v>372</v>
      </c>
      <c r="CG4" s="938" t="s">
        <v>372</v>
      </c>
      <c r="CH4" s="938" t="s">
        <v>372</v>
      </c>
      <c r="CI4" s="938" t="s">
        <v>373</v>
      </c>
      <c r="CJ4" s="938" t="s">
        <v>373</v>
      </c>
      <c r="CK4" s="938" t="s">
        <v>373</v>
      </c>
      <c r="CL4" s="938" t="s">
        <v>373</v>
      </c>
      <c r="CM4" s="938" t="s">
        <v>373</v>
      </c>
      <c r="CN4" s="938" t="s">
        <v>373</v>
      </c>
      <c r="CO4" s="938" t="s">
        <v>373</v>
      </c>
      <c r="CP4" s="938" t="s">
        <v>373</v>
      </c>
      <c r="CQ4" s="938" t="s">
        <v>372</v>
      </c>
      <c r="CR4" s="938" t="s">
        <v>372</v>
      </c>
      <c r="CS4" s="938" t="s">
        <v>372</v>
      </c>
      <c r="CT4" s="938" t="s">
        <v>372</v>
      </c>
      <c r="CU4" s="938" t="s">
        <v>373</v>
      </c>
      <c r="CV4" s="938" t="s">
        <v>373</v>
      </c>
      <c r="CW4" s="938" t="s">
        <v>373</v>
      </c>
      <c r="CX4" s="938" t="s">
        <v>373</v>
      </c>
      <c r="CY4" s="938" t="s">
        <v>373</v>
      </c>
      <c r="CZ4" s="938" t="s">
        <v>373</v>
      </c>
      <c r="DA4" s="938" t="s">
        <v>373</v>
      </c>
      <c r="DB4" s="938" t="s">
        <v>373</v>
      </c>
      <c r="DC4" s="938" t="s">
        <v>372</v>
      </c>
      <c r="DD4" s="938" t="s">
        <v>372</v>
      </c>
      <c r="DE4" s="938" t="s">
        <v>372</v>
      </c>
      <c r="DF4" s="938" t="s">
        <v>372</v>
      </c>
      <c r="DG4" s="938" t="s">
        <v>373</v>
      </c>
      <c r="DH4" s="938" t="s">
        <v>373</v>
      </c>
      <c r="DI4" s="938" t="s">
        <v>373</v>
      </c>
      <c r="DJ4" s="938" t="s">
        <v>373</v>
      </c>
      <c r="DK4" s="938" t="s">
        <v>373</v>
      </c>
      <c r="DL4" s="938" t="s">
        <v>373</v>
      </c>
      <c r="DM4" s="938" t="s">
        <v>373</v>
      </c>
      <c r="DN4" s="938" t="s">
        <v>373</v>
      </c>
      <c r="DO4" s="938" t="s">
        <v>372</v>
      </c>
      <c r="DP4" s="938" t="s">
        <v>372</v>
      </c>
      <c r="DQ4" s="938" t="s">
        <v>372</v>
      </c>
      <c r="DR4" s="938" t="s">
        <v>372</v>
      </c>
      <c r="DS4" s="938" t="s">
        <v>373</v>
      </c>
      <c r="DT4" s="938" t="s">
        <v>373</v>
      </c>
      <c r="DU4" s="938" t="s">
        <v>373</v>
      </c>
      <c r="DV4" s="938" t="s">
        <v>373</v>
      </c>
      <c r="DW4" s="938" t="s">
        <v>373</v>
      </c>
      <c r="DX4" s="938" t="s">
        <v>373</v>
      </c>
      <c r="DY4" s="938" t="s">
        <v>373</v>
      </c>
      <c r="DZ4" s="938" t="s">
        <v>373</v>
      </c>
      <c r="EA4" s="938" t="s">
        <v>372</v>
      </c>
      <c r="EB4" s="938" t="s">
        <v>372</v>
      </c>
      <c r="EC4" s="938" t="s">
        <v>372</v>
      </c>
      <c r="ED4" s="938" t="s">
        <v>372</v>
      </c>
      <c r="EE4" s="938" t="s">
        <v>373</v>
      </c>
      <c r="EF4" s="938" t="s">
        <v>373</v>
      </c>
      <c r="EG4" s="938" t="s">
        <v>373</v>
      </c>
      <c r="EH4" s="938" t="s">
        <v>373</v>
      </c>
      <c r="EI4" s="938" t="s">
        <v>373</v>
      </c>
      <c r="EJ4" s="938" t="s">
        <v>373</v>
      </c>
      <c r="EK4" s="938" t="s">
        <v>373</v>
      </c>
      <c r="EL4" s="938" t="s">
        <v>373</v>
      </c>
      <c r="EM4" s="938" t="s">
        <v>372</v>
      </c>
      <c r="EN4" s="938" t="s">
        <v>372</v>
      </c>
      <c r="EO4" s="938" t="s">
        <v>372</v>
      </c>
      <c r="EP4" s="938" t="s">
        <v>372</v>
      </c>
      <c r="EQ4" s="938" t="s">
        <v>373</v>
      </c>
      <c r="ER4" s="938" t="s">
        <v>373</v>
      </c>
      <c r="ES4" s="938" t="s">
        <v>373</v>
      </c>
      <c r="ET4" s="938" t="s">
        <v>373</v>
      </c>
      <c r="EU4" s="938" t="s">
        <v>373</v>
      </c>
      <c r="EV4" s="938" t="s">
        <v>373</v>
      </c>
      <c r="EW4" s="938" t="s">
        <v>373</v>
      </c>
      <c r="EX4" s="938" t="s">
        <v>373</v>
      </c>
      <c r="EY4" s="938" t="s">
        <v>372</v>
      </c>
      <c r="EZ4" s="938" t="s">
        <v>372</v>
      </c>
      <c r="FA4" s="938" t="s">
        <v>372</v>
      </c>
      <c r="FB4" s="938" t="s">
        <v>372</v>
      </c>
      <c r="FC4" s="938" t="s">
        <v>373</v>
      </c>
      <c r="FD4" s="938" t="s">
        <v>373</v>
      </c>
      <c r="FE4" s="938" t="s">
        <v>373</v>
      </c>
      <c r="FF4" s="938" t="s">
        <v>373</v>
      </c>
      <c r="FG4" s="938" t="s">
        <v>373</v>
      </c>
      <c r="FH4" s="938" t="s">
        <v>373</v>
      </c>
      <c r="FI4" s="938" t="s">
        <v>373</v>
      </c>
      <c r="FJ4" s="938" t="s">
        <v>373</v>
      </c>
      <c r="FK4" s="938" t="s">
        <v>372</v>
      </c>
      <c r="FL4" s="938" t="s">
        <v>372</v>
      </c>
      <c r="FM4" s="938" t="s">
        <v>372</v>
      </c>
      <c r="FN4" s="938" t="s">
        <v>372</v>
      </c>
      <c r="FO4" s="938" t="s">
        <v>373</v>
      </c>
      <c r="FP4" s="938" t="s">
        <v>373</v>
      </c>
      <c r="FQ4" s="938" t="s">
        <v>373</v>
      </c>
      <c r="FR4" s="938" t="s">
        <v>373</v>
      </c>
      <c r="FS4" s="938" t="s">
        <v>373</v>
      </c>
      <c r="FT4" s="938" t="s">
        <v>373</v>
      </c>
      <c r="FU4" s="938" t="s">
        <v>373</v>
      </c>
      <c r="FV4" s="938" t="s">
        <v>373</v>
      </c>
      <c r="FW4" s="938" t="s">
        <v>372</v>
      </c>
      <c r="FX4" s="938" t="s">
        <v>372</v>
      </c>
      <c r="FY4" s="938" t="s">
        <v>372</v>
      </c>
      <c r="FZ4" s="938" t="s">
        <v>372</v>
      </c>
      <c r="GA4" s="938" t="s">
        <v>373</v>
      </c>
      <c r="GB4" s="938" t="s">
        <v>373</v>
      </c>
      <c r="GC4" s="938" t="s">
        <v>373</v>
      </c>
      <c r="GD4" s="938" t="s">
        <v>373</v>
      </c>
      <c r="GE4" s="938" t="s">
        <v>373</v>
      </c>
      <c r="GF4" s="938" t="s">
        <v>373</v>
      </c>
      <c r="GG4" s="938" t="s">
        <v>373</v>
      </c>
      <c r="GH4" s="938" t="s">
        <v>373</v>
      </c>
      <c r="GI4" s="938" t="s">
        <v>372</v>
      </c>
      <c r="GJ4" s="938" t="s">
        <v>372</v>
      </c>
      <c r="GK4" s="938" t="s">
        <v>372</v>
      </c>
      <c r="GL4" s="938" t="s">
        <v>372</v>
      </c>
      <c r="GM4" s="938" t="s">
        <v>373</v>
      </c>
      <c r="GN4" s="938" t="s">
        <v>373</v>
      </c>
      <c r="GO4" s="938" t="s">
        <v>373</v>
      </c>
      <c r="GP4" s="938" t="s">
        <v>373</v>
      </c>
      <c r="GQ4" s="938" t="s">
        <v>373</v>
      </c>
      <c r="GR4" s="938" t="s">
        <v>373</v>
      </c>
      <c r="GS4" s="938" t="s">
        <v>373</v>
      </c>
      <c r="GT4" s="938" t="s">
        <v>373</v>
      </c>
      <c r="GU4" s="938" t="s">
        <v>372</v>
      </c>
      <c r="GV4" s="938" t="s">
        <v>372</v>
      </c>
      <c r="GW4" s="938" t="s">
        <v>372</v>
      </c>
      <c r="GX4" s="938" t="s">
        <v>372</v>
      </c>
      <c r="GY4" s="938" t="s">
        <v>373</v>
      </c>
      <c r="GZ4" s="938" t="s">
        <v>373</v>
      </c>
      <c r="HA4" s="938" t="s">
        <v>373</v>
      </c>
      <c r="HB4" s="938" t="s">
        <v>373</v>
      </c>
      <c r="HC4" s="938" t="s">
        <v>373</v>
      </c>
      <c r="HD4" s="938" t="s">
        <v>373</v>
      </c>
      <c r="HE4" s="938" t="s">
        <v>373</v>
      </c>
      <c r="HF4" s="938" t="s">
        <v>373</v>
      </c>
      <c r="HG4" s="938" t="s">
        <v>372</v>
      </c>
      <c r="HH4" s="938" t="s">
        <v>372</v>
      </c>
      <c r="HI4" s="938" t="s">
        <v>372</v>
      </c>
      <c r="HJ4" s="938" t="s">
        <v>372</v>
      </c>
      <c r="HK4" s="938" t="s">
        <v>373</v>
      </c>
      <c r="HL4" s="938" t="s">
        <v>373</v>
      </c>
      <c r="HM4" s="938" t="s">
        <v>373</v>
      </c>
      <c r="HN4" s="938" t="s">
        <v>373</v>
      </c>
      <c r="HO4" s="938" t="s">
        <v>373</v>
      </c>
      <c r="HP4" s="938" t="s">
        <v>373</v>
      </c>
      <c r="HQ4" s="938" t="s">
        <v>373</v>
      </c>
      <c r="HR4" s="938" t="s">
        <v>373</v>
      </c>
      <c r="HS4" s="938" t="s">
        <v>372</v>
      </c>
    </row>
    <row r="5" spans="1:227" s="411" customFormat="1" ht="13.5" thickBot="1" x14ac:dyDescent="0.25">
      <c r="B5" s="512" t="s">
        <v>0</v>
      </c>
      <c r="C5" s="512">
        <v>38626</v>
      </c>
      <c r="D5" s="512">
        <v>38657</v>
      </c>
      <c r="E5" s="512">
        <v>38687</v>
      </c>
      <c r="F5" s="512">
        <v>38718</v>
      </c>
      <c r="G5" s="512">
        <v>38749</v>
      </c>
      <c r="H5" s="512">
        <v>38777</v>
      </c>
      <c r="I5" s="512">
        <v>38808</v>
      </c>
      <c r="J5" s="512">
        <v>38838</v>
      </c>
      <c r="K5" s="512">
        <v>38869</v>
      </c>
      <c r="L5" s="512">
        <v>38899</v>
      </c>
      <c r="M5" s="512">
        <v>38930</v>
      </c>
      <c r="N5" s="512">
        <v>38961</v>
      </c>
      <c r="O5" s="512">
        <v>38991</v>
      </c>
      <c r="P5" s="512">
        <v>39022</v>
      </c>
      <c r="Q5" s="512">
        <v>39052</v>
      </c>
      <c r="R5" s="512">
        <v>39083</v>
      </c>
      <c r="S5" s="512">
        <v>39114</v>
      </c>
      <c r="T5" s="512">
        <v>39142</v>
      </c>
      <c r="U5" s="512">
        <v>39173</v>
      </c>
      <c r="V5" s="512">
        <v>39203</v>
      </c>
      <c r="W5" s="512">
        <v>39234</v>
      </c>
      <c r="X5" s="512">
        <v>39264</v>
      </c>
      <c r="Y5" s="512">
        <v>39295</v>
      </c>
      <c r="Z5" s="512">
        <v>39326</v>
      </c>
      <c r="AA5" s="512">
        <v>39356</v>
      </c>
      <c r="AB5" s="512">
        <v>39387</v>
      </c>
      <c r="AC5" s="512">
        <v>39417</v>
      </c>
      <c r="AD5" s="512">
        <v>39448</v>
      </c>
      <c r="AE5" s="512">
        <v>39479</v>
      </c>
      <c r="AF5" s="512">
        <v>39508</v>
      </c>
      <c r="AG5" s="512">
        <v>39539</v>
      </c>
      <c r="AH5" s="512">
        <v>39569</v>
      </c>
      <c r="AI5" s="512">
        <v>39600</v>
      </c>
      <c r="AJ5" s="512">
        <v>39630</v>
      </c>
      <c r="AK5" s="512">
        <v>39661</v>
      </c>
      <c r="AL5" s="512">
        <v>39692</v>
      </c>
      <c r="AM5" s="512">
        <v>39722</v>
      </c>
      <c r="AN5" s="512">
        <v>39753</v>
      </c>
      <c r="AO5" s="512">
        <v>39783</v>
      </c>
      <c r="AP5" s="512">
        <v>39814</v>
      </c>
      <c r="AQ5" s="512">
        <v>39845</v>
      </c>
      <c r="AR5" s="512">
        <v>39873</v>
      </c>
      <c r="AS5" s="512">
        <v>39904</v>
      </c>
      <c r="AT5" s="512">
        <v>39934</v>
      </c>
      <c r="AU5" s="512">
        <v>39965</v>
      </c>
      <c r="AV5" s="512">
        <v>39995</v>
      </c>
      <c r="AW5" s="512">
        <v>40026</v>
      </c>
      <c r="AX5" s="512">
        <v>40057</v>
      </c>
      <c r="AY5" s="512">
        <v>40087</v>
      </c>
      <c r="AZ5" s="512">
        <v>40118</v>
      </c>
      <c r="BA5" s="512">
        <v>40148</v>
      </c>
      <c r="BB5" s="512">
        <v>40179</v>
      </c>
      <c r="BC5" s="512">
        <v>40210</v>
      </c>
      <c r="BD5" s="512">
        <v>40238</v>
      </c>
      <c r="BE5" s="512">
        <v>40269</v>
      </c>
      <c r="BF5" s="512">
        <v>40299</v>
      </c>
      <c r="BG5" s="512">
        <v>40330</v>
      </c>
      <c r="BH5" s="512">
        <v>40360</v>
      </c>
      <c r="BI5" s="512">
        <v>40391</v>
      </c>
      <c r="BJ5" s="512">
        <v>40422</v>
      </c>
      <c r="BK5" s="512">
        <v>40452</v>
      </c>
      <c r="BL5" s="512">
        <v>40483</v>
      </c>
      <c r="BM5" s="512">
        <v>40513</v>
      </c>
      <c r="BN5" s="512">
        <v>40544</v>
      </c>
      <c r="BO5" s="512">
        <v>40575</v>
      </c>
      <c r="BP5" s="512">
        <v>40603</v>
      </c>
      <c r="BQ5" s="512">
        <v>40634</v>
      </c>
      <c r="BR5" s="512">
        <v>40664</v>
      </c>
      <c r="BS5" s="512">
        <v>40695</v>
      </c>
      <c r="BT5" s="512">
        <v>40725</v>
      </c>
      <c r="BU5" s="512">
        <v>40756</v>
      </c>
      <c r="BV5" s="512">
        <v>40787</v>
      </c>
      <c r="BW5" s="512">
        <v>40817</v>
      </c>
      <c r="BX5" s="512">
        <v>40848</v>
      </c>
      <c r="BY5" s="512">
        <v>40878</v>
      </c>
      <c r="BZ5" s="512">
        <v>40909</v>
      </c>
      <c r="CA5" s="512">
        <v>40940</v>
      </c>
      <c r="CB5" s="512">
        <v>40969</v>
      </c>
      <c r="CC5" s="512">
        <v>41000</v>
      </c>
      <c r="CD5" s="512">
        <v>41030</v>
      </c>
      <c r="CE5" s="512">
        <v>41061</v>
      </c>
      <c r="CF5" s="512">
        <v>41091</v>
      </c>
      <c r="CG5" s="512">
        <v>41122</v>
      </c>
      <c r="CH5" s="512">
        <v>41153</v>
      </c>
      <c r="CI5" s="512">
        <v>41183</v>
      </c>
      <c r="CJ5" s="512">
        <v>41224</v>
      </c>
      <c r="CK5" s="512">
        <v>41244</v>
      </c>
      <c r="CL5" s="512">
        <v>41275</v>
      </c>
      <c r="CM5" s="512">
        <v>41306</v>
      </c>
      <c r="CN5" s="512">
        <v>41334</v>
      </c>
      <c r="CO5" s="512">
        <v>41365</v>
      </c>
      <c r="CP5" s="512">
        <v>41395</v>
      </c>
      <c r="CQ5" s="512">
        <v>41426</v>
      </c>
      <c r="CR5" s="512">
        <v>41456</v>
      </c>
      <c r="CS5" s="512">
        <v>41487</v>
      </c>
      <c r="CT5" s="512">
        <v>41518</v>
      </c>
      <c r="CU5" s="512">
        <v>41548</v>
      </c>
      <c r="CV5" s="512">
        <v>41579</v>
      </c>
      <c r="CW5" s="512">
        <v>41609</v>
      </c>
      <c r="CX5" s="512">
        <v>41640</v>
      </c>
      <c r="CY5" s="512">
        <v>41671</v>
      </c>
      <c r="CZ5" s="512">
        <v>41699</v>
      </c>
      <c r="DA5" s="512">
        <v>41730</v>
      </c>
      <c r="DB5" s="512">
        <v>41760</v>
      </c>
      <c r="DC5" s="512">
        <v>41791</v>
      </c>
      <c r="DD5" s="512">
        <v>41821</v>
      </c>
      <c r="DE5" s="512">
        <v>41852</v>
      </c>
      <c r="DF5" s="512">
        <v>41883</v>
      </c>
      <c r="DG5" s="512">
        <v>41913</v>
      </c>
      <c r="DH5" s="512">
        <v>41944</v>
      </c>
      <c r="DI5" s="512">
        <v>41974</v>
      </c>
      <c r="DJ5" s="512">
        <v>42005</v>
      </c>
      <c r="DK5" s="512">
        <v>42036</v>
      </c>
      <c r="DL5" s="512">
        <v>42064</v>
      </c>
      <c r="DM5" s="512">
        <v>42095</v>
      </c>
      <c r="DN5" s="512">
        <v>42125</v>
      </c>
      <c r="DO5" s="512">
        <v>42156</v>
      </c>
      <c r="DP5" s="512">
        <v>42186</v>
      </c>
      <c r="DQ5" s="512">
        <v>42217</v>
      </c>
      <c r="DR5" s="512">
        <v>42248</v>
      </c>
      <c r="DS5" s="512">
        <v>42278</v>
      </c>
      <c r="DT5" s="512">
        <v>42309</v>
      </c>
      <c r="DU5" s="512">
        <v>42339</v>
      </c>
      <c r="DV5" s="512">
        <v>42370</v>
      </c>
      <c r="DW5" s="512">
        <v>42401</v>
      </c>
      <c r="DX5" s="512">
        <v>42430</v>
      </c>
      <c r="DY5" s="512">
        <v>42461</v>
      </c>
      <c r="DZ5" s="512">
        <v>42491</v>
      </c>
      <c r="EA5" s="512">
        <v>42522</v>
      </c>
      <c r="EB5" s="512">
        <v>42552</v>
      </c>
      <c r="EC5" s="512">
        <v>42583</v>
      </c>
      <c r="ED5" s="512">
        <v>42614</v>
      </c>
      <c r="EE5" s="512">
        <v>42644</v>
      </c>
      <c r="EF5" s="512">
        <v>42675</v>
      </c>
      <c r="EG5" s="512">
        <v>42705</v>
      </c>
      <c r="EH5" s="512">
        <v>42736</v>
      </c>
      <c r="EI5" s="512">
        <v>42767</v>
      </c>
      <c r="EJ5" s="512">
        <v>42795</v>
      </c>
      <c r="EK5" s="512">
        <v>42826</v>
      </c>
      <c r="EL5" s="512">
        <v>42856</v>
      </c>
      <c r="EM5" s="512">
        <v>42887</v>
      </c>
      <c r="EN5" s="512">
        <v>42917</v>
      </c>
      <c r="EO5" s="512">
        <v>42948</v>
      </c>
      <c r="EP5" s="512">
        <v>42979</v>
      </c>
      <c r="EQ5" s="512">
        <v>43009</v>
      </c>
      <c r="ER5" s="512">
        <v>43040</v>
      </c>
      <c r="ES5" s="512">
        <v>43070</v>
      </c>
      <c r="ET5" s="512">
        <v>43101</v>
      </c>
      <c r="EU5" s="512">
        <v>43132</v>
      </c>
      <c r="EV5" s="512">
        <v>43160</v>
      </c>
      <c r="EW5" s="512">
        <v>43191</v>
      </c>
      <c r="EX5" s="512">
        <v>43221</v>
      </c>
      <c r="EY5" s="512">
        <v>43252</v>
      </c>
      <c r="EZ5" s="512">
        <v>43282</v>
      </c>
      <c r="FA5" s="512">
        <v>43313</v>
      </c>
      <c r="FB5" s="512">
        <v>43344</v>
      </c>
      <c r="FC5" s="512">
        <v>43374</v>
      </c>
      <c r="FD5" s="512">
        <v>43405</v>
      </c>
      <c r="FE5" s="512">
        <v>43435</v>
      </c>
      <c r="FF5" s="512">
        <v>43466</v>
      </c>
      <c r="FG5" s="512">
        <v>43497</v>
      </c>
      <c r="FH5" s="512">
        <v>43525</v>
      </c>
      <c r="FI5" s="512">
        <v>43556</v>
      </c>
      <c r="FJ5" s="512">
        <v>43586</v>
      </c>
      <c r="FK5" s="512">
        <v>43617</v>
      </c>
      <c r="FL5" s="512">
        <v>43647</v>
      </c>
      <c r="FM5" s="512">
        <v>43678</v>
      </c>
      <c r="FN5" s="512">
        <v>43709</v>
      </c>
      <c r="FO5" s="512">
        <v>43739</v>
      </c>
      <c r="FP5" s="512">
        <v>43770</v>
      </c>
      <c r="FQ5" s="512">
        <v>43800</v>
      </c>
      <c r="FR5" s="512">
        <v>43831</v>
      </c>
      <c r="FS5" s="512">
        <v>43862</v>
      </c>
      <c r="FT5" s="512">
        <v>43891</v>
      </c>
      <c r="FU5" s="512">
        <v>43922</v>
      </c>
      <c r="FV5" s="512">
        <v>43952</v>
      </c>
      <c r="FW5" s="512">
        <v>43983</v>
      </c>
      <c r="FX5" s="512">
        <v>44013</v>
      </c>
      <c r="FY5" s="512">
        <v>44044</v>
      </c>
      <c r="FZ5" s="512">
        <v>44075</v>
      </c>
      <c r="GA5" s="512">
        <v>44105</v>
      </c>
      <c r="GB5" s="512">
        <v>44136</v>
      </c>
      <c r="GC5" s="512">
        <v>44166</v>
      </c>
      <c r="GD5" s="512">
        <v>44197</v>
      </c>
      <c r="GE5" s="512">
        <v>44228</v>
      </c>
      <c r="GF5" s="512">
        <v>44256</v>
      </c>
      <c r="GG5" s="512">
        <v>44287</v>
      </c>
      <c r="GH5" s="512">
        <v>44317</v>
      </c>
      <c r="GI5" s="512">
        <v>44348</v>
      </c>
      <c r="GJ5" s="512">
        <v>44378</v>
      </c>
      <c r="GK5" s="512">
        <v>44409</v>
      </c>
      <c r="GL5" s="512">
        <v>44440</v>
      </c>
      <c r="GM5" s="512">
        <v>44470</v>
      </c>
      <c r="GN5" s="512">
        <v>44501</v>
      </c>
      <c r="GO5" s="512">
        <v>44531</v>
      </c>
      <c r="GP5" s="512">
        <v>44562</v>
      </c>
      <c r="GQ5" s="512">
        <v>44593</v>
      </c>
      <c r="GR5" s="512">
        <v>44621</v>
      </c>
      <c r="GS5" s="512">
        <v>44652</v>
      </c>
      <c r="GT5" s="512">
        <v>44682</v>
      </c>
      <c r="GU5" s="512">
        <v>44713</v>
      </c>
      <c r="GV5" s="512">
        <v>44743</v>
      </c>
      <c r="GW5" s="512">
        <v>44774</v>
      </c>
      <c r="GX5" s="512">
        <v>44805</v>
      </c>
      <c r="GY5" s="512">
        <v>44835</v>
      </c>
      <c r="GZ5" s="512">
        <v>44866</v>
      </c>
      <c r="HA5" s="512">
        <v>44896</v>
      </c>
      <c r="HB5" s="512">
        <v>44927</v>
      </c>
      <c r="HC5" s="512">
        <v>44958</v>
      </c>
      <c r="HD5" s="512">
        <v>44986</v>
      </c>
      <c r="HE5" s="512">
        <v>45017</v>
      </c>
      <c r="HF5" s="512">
        <v>45047</v>
      </c>
      <c r="HG5" s="512">
        <v>45078</v>
      </c>
      <c r="HH5" s="512">
        <v>45108</v>
      </c>
      <c r="HI5" s="512">
        <v>45139</v>
      </c>
      <c r="HJ5" s="512">
        <v>45170</v>
      </c>
      <c r="HK5" s="512">
        <v>45200</v>
      </c>
      <c r="HL5" s="512">
        <v>45231</v>
      </c>
      <c r="HM5" s="512">
        <v>45261</v>
      </c>
      <c r="HN5" s="512">
        <v>45292</v>
      </c>
      <c r="HO5" s="512">
        <v>45323</v>
      </c>
      <c r="HP5" s="512">
        <v>45352</v>
      </c>
      <c r="HQ5" s="512">
        <v>45383</v>
      </c>
      <c r="HR5" s="512">
        <v>45413</v>
      </c>
      <c r="HS5" s="512">
        <v>45444</v>
      </c>
    </row>
    <row r="6" spans="1:227" ht="9.75" customHeight="1" x14ac:dyDescent="0.2">
      <c r="FX6" s="406"/>
    </row>
    <row r="7" spans="1:227" s="421" customFormat="1" ht="22.5" customHeight="1" x14ac:dyDescent="0.25">
      <c r="B7" s="415" t="s">
        <v>653</v>
      </c>
      <c r="FX7" s="797"/>
      <c r="FY7" s="406"/>
      <c r="FZ7" s="406"/>
      <c r="GA7" s="406"/>
      <c r="GB7" s="406"/>
      <c r="GC7" s="406"/>
      <c r="GD7" s="406"/>
      <c r="GE7" s="406"/>
      <c r="GF7" s="406"/>
      <c r="GG7" s="406"/>
      <c r="GH7" s="406"/>
      <c r="GI7" s="406"/>
      <c r="GJ7" s="797"/>
      <c r="GK7" s="406"/>
      <c r="GL7" s="406"/>
      <c r="GM7" s="406"/>
      <c r="GN7" s="406"/>
      <c r="GO7" s="406"/>
      <c r="GP7" s="406"/>
      <c r="GQ7" s="406"/>
      <c r="GR7" s="406"/>
      <c r="GS7" s="406"/>
      <c r="GT7" s="406"/>
      <c r="GU7" s="406"/>
      <c r="GV7" s="406"/>
      <c r="GW7" s="406"/>
      <c r="GX7" s="406"/>
      <c r="GY7" s="406"/>
      <c r="GZ7" s="406"/>
      <c r="HA7" s="406"/>
      <c r="HB7" s="406"/>
      <c r="HC7" s="406"/>
      <c r="HD7" s="406"/>
      <c r="HE7" s="406"/>
      <c r="HF7" s="406"/>
      <c r="HG7" s="406"/>
      <c r="HH7" s="406"/>
      <c r="HI7" s="406"/>
    </row>
    <row r="8" spans="1:227" s="421" customFormat="1" ht="15" thickBot="1" x14ac:dyDescent="0.25">
      <c r="B8" s="417" t="s">
        <v>321</v>
      </c>
      <c r="C8" s="494"/>
      <c r="D8" s="494"/>
      <c r="E8" s="494"/>
      <c r="F8" s="494"/>
      <c r="G8" s="494"/>
      <c r="H8" s="494"/>
      <c r="I8" s="494"/>
      <c r="J8" s="494"/>
      <c r="K8" s="494"/>
      <c r="L8" s="494"/>
      <c r="M8" s="494"/>
      <c r="N8" s="494"/>
      <c r="O8" s="494">
        <v>7.288E-2</v>
      </c>
      <c r="P8" s="494">
        <v>7.288E-2</v>
      </c>
      <c r="Q8" s="494">
        <v>7.288E-2</v>
      </c>
      <c r="R8" s="494">
        <v>7.288E-2</v>
      </c>
      <c r="S8" s="494">
        <v>7.288E-2</v>
      </c>
      <c r="T8" s="494">
        <v>7.288E-2</v>
      </c>
      <c r="U8" s="494">
        <v>7.288E-2</v>
      </c>
      <c r="V8" s="494">
        <v>7.288E-2</v>
      </c>
      <c r="W8" s="494">
        <v>7.288E-2</v>
      </c>
      <c r="X8" s="494">
        <v>7.288E-2</v>
      </c>
      <c r="Y8" s="494">
        <v>7.288E-2</v>
      </c>
      <c r="Z8" s="494">
        <v>7.288E-2</v>
      </c>
      <c r="AA8" s="494">
        <v>7.288E-2</v>
      </c>
      <c r="AB8" s="494">
        <v>7.288E-2</v>
      </c>
      <c r="AC8" s="494">
        <v>7.288E-2</v>
      </c>
      <c r="AD8" s="494">
        <v>7.288E-2</v>
      </c>
      <c r="AE8" s="494">
        <v>7.288E-2</v>
      </c>
      <c r="AF8" s="494">
        <v>7.288E-2</v>
      </c>
      <c r="AG8" s="494">
        <v>7.288E-2</v>
      </c>
      <c r="AH8" s="494">
        <v>7.288E-2</v>
      </c>
      <c r="AI8" s="494">
        <v>7.288E-2</v>
      </c>
      <c r="AJ8" s="494">
        <v>7.288E-2</v>
      </c>
      <c r="AK8" s="494">
        <v>7.288E-2</v>
      </c>
      <c r="AL8" s="494">
        <v>7.288E-2</v>
      </c>
      <c r="AM8" s="494">
        <v>7.288E-2</v>
      </c>
      <c r="AN8" s="494">
        <v>7.288E-2</v>
      </c>
      <c r="AO8" s="494">
        <v>7.288E-2</v>
      </c>
      <c r="AP8" s="494">
        <v>7.288E-2</v>
      </c>
      <c r="AQ8" s="494">
        <v>7.288E-2</v>
      </c>
      <c r="AR8" s="494">
        <v>7.288E-2</v>
      </c>
      <c r="AS8" s="494">
        <v>7.288E-2</v>
      </c>
      <c r="AT8" s="494">
        <v>7.288E-2</v>
      </c>
      <c r="AU8" s="494">
        <v>7.288E-2</v>
      </c>
      <c r="AV8" s="494">
        <v>7.0199999999999999E-2</v>
      </c>
      <c r="AW8" s="494">
        <v>7.0199999999999999E-2</v>
      </c>
      <c r="AX8" s="494">
        <v>7.0199999999999999E-2</v>
      </c>
      <c r="AY8" s="494">
        <v>7.0199999999999999E-2</v>
      </c>
      <c r="AZ8" s="494">
        <v>7.0199999999999999E-2</v>
      </c>
      <c r="BA8" s="494">
        <v>7.0199999999999999E-2</v>
      </c>
      <c r="BB8" s="494">
        <v>7.0199999999999999E-2</v>
      </c>
      <c r="BC8" s="494">
        <v>7.0199999999999999E-2</v>
      </c>
      <c r="BD8" s="494">
        <v>7.0199999999999999E-2</v>
      </c>
      <c r="BE8" s="494">
        <v>7.0199999999999999E-2</v>
      </c>
      <c r="BF8" s="494">
        <v>7.0199999999999999E-2</v>
      </c>
      <c r="BG8" s="494">
        <v>7.0199999999999999E-2</v>
      </c>
      <c r="BH8" s="494">
        <v>7.0199999999999999E-2</v>
      </c>
      <c r="BI8" s="494">
        <v>7.0199999999999999E-2</v>
      </c>
      <c r="BJ8" s="494">
        <v>7.0199999999999999E-2</v>
      </c>
      <c r="BK8" s="494">
        <v>7.0199999999999999E-2</v>
      </c>
      <c r="BL8" s="494">
        <v>7.0199999999999999E-2</v>
      </c>
      <c r="BM8" s="494">
        <v>7.0199999999999999E-2</v>
      </c>
      <c r="BN8" s="494">
        <v>7.0199999999999999E-2</v>
      </c>
      <c r="BO8" s="494">
        <v>7.0199999999999999E-2</v>
      </c>
      <c r="BP8" s="494">
        <v>7.0199999999999999E-2</v>
      </c>
      <c r="BQ8" s="494">
        <v>7.0199999999999999E-2</v>
      </c>
      <c r="BR8" s="494">
        <v>7.0199999999999999E-2</v>
      </c>
      <c r="BS8" s="494">
        <v>7.0199999999999999E-2</v>
      </c>
      <c r="BT8" s="494">
        <v>7.0199999999999999E-2</v>
      </c>
      <c r="BU8" s="494">
        <v>7.0199999999999999E-2</v>
      </c>
      <c r="BV8" s="494">
        <v>7.0199999999999999E-2</v>
      </c>
      <c r="BW8" s="494">
        <v>7.0199999999999999E-2</v>
      </c>
      <c r="BX8" s="494">
        <v>7.0199999999999999E-2</v>
      </c>
      <c r="BY8" s="494">
        <v>7.0199999999999999E-2</v>
      </c>
      <c r="BZ8" s="494">
        <v>7.0199999999999999E-2</v>
      </c>
      <c r="CA8" s="494">
        <v>7.0199999999999999E-2</v>
      </c>
      <c r="CB8" s="494">
        <v>7.0199999999999999E-2</v>
      </c>
      <c r="CC8" s="494">
        <v>7.0199999999999999E-2</v>
      </c>
      <c r="CD8" s="494">
        <v>7.0199999999999999E-2</v>
      </c>
      <c r="CE8" s="494">
        <v>7.0199999999999999E-2</v>
      </c>
      <c r="CF8" s="494">
        <v>7.0199999999999999E-2</v>
      </c>
      <c r="CG8" s="494">
        <v>7.0199999999999999E-2</v>
      </c>
      <c r="CH8" s="494">
        <v>7.0199999999999999E-2</v>
      </c>
      <c r="CI8" s="494">
        <v>7.0199999999999999E-2</v>
      </c>
      <c r="CJ8" s="494">
        <v>7.0199999999999985E-2</v>
      </c>
      <c r="CK8" s="494">
        <v>7.0199999999999985E-2</v>
      </c>
      <c r="CL8" s="494">
        <v>7.0199999999999985E-2</v>
      </c>
      <c r="CM8" s="494">
        <v>7.0199999999999985E-2</v>
      </c>
      <c r="CN8" s="494">
        <v>7.0199999999999985E-2</v>
      </c>
      <c r="CO8" s="494">
        <v>7.0199999999999985E-2</v>
      </c>
      <c r="CP8" s="494">
        <v>7.0199999999999985E-2</v>
      </c>
      <c r="CQ8" s="494">
        <v>7.0199999999999985E-2</v>
      </c>
      <c r="CR8" s="494">
        <v>7.0199999999999985E-2</v>
      </c>
      <c r="CS8" s="494">
        <v>7.0199999999999985E-2</v>
      </c>
      <c r="CT8" s="494">
        <v>7.0199999999999985E-2</v>
      </c>
      <c r="CU8" s="494">
        <v>7.0199999999999985E-2</v>
      </c>
      <c r="CV8" s="494">
        <v>7.0199999999999985E-2</v>
      </c>
      <c r="CW8" s="494">
        <v>7.0199999999999985E-2</v>
      </c>
      <c r="CX8" s="494">
        <v>7.0199999999999985E-2</v>
      </c>
      <c r="CY8" s="494">
        <v>7.0199999999999985E-2</v>
      </c>
      <c r="CZ8" s="494">
        <v>7.0199999999999985E-2</v>
      </c>
      <c r="DA8" s="494">
        <v>7.0199999999999985E-2</v>
      </c>
      <c r="DB8" s="494">
        <v>7.0199999999999985E-2</v>
      </c>
      <c r="DC8" s="494">
        <v>7.0199999999999985E-2</v>
      </c>
      <c r="DD8" s="494">
        <v>7.0199999999999985E-2</v>
      </c>
      <c r="DE8" s="494">
        <v>7.0199999999999985E-2</v>
      </c>
      <c r="DF8" s="494">
        <v>7.0199999999999985E-2</v>
      </c>
      <c r="DG8" s="494">
        <v>7.0199999999999985E-2</v>
      </c>
      <c r="DH8" s="494">
        <v>7.0199999999999985E-2</v>
      </c>
      <c r="DI8" s="494">
        <v>7.0199999999999985E-2</v>
      </c>
      <c r="DJ8" s="494">
        <v>7.0199999999999985E-2</v>
      </c>
      <c r="DK8" s="494">
        <v>7.0199999999999985E-2</v>
      </c>
      <c r="DL8" s="495">
        <v>7.0199999999999985E-2</v>
      </c>
      <c r="DM8" s="495">
        <v>7.0199999999999985E-2</v>
      </c>
      <c r="DN8" s="495">
        <v>7.0199999999999985E-2</v>
      </c>
      <c r="DO8" s="495">
        <v>7.0199999999999985E-2</v>
      </c>
      <c r="DP8" s="495">
        <v>7.0199999999999985E-2</v>
      </c>
      <c r="DQ8" s="495">
        <v>7.0199999999999985E-2</v>
      </c>
      <c r="DR8" s="496">
        <v>7.0199999999999985E-2</v>
      </c>
      <c r="DS8" s="496">
        <v>7.0199999999999985E-2</v>
      </c>
      <c r="DT8" s="496">
        <v>7.0199999999999985E-2</v>
      </c>
      <c r="DU8" s="837">
        <v>7.0199999999999985E-2</v>
      </c>
      <c r="DV8" s="837">
        <v>7.0199999999999985E-2</v>
      </c>
      <c r="DW8" s="837">
        <v>7.0199999999999985E-2</v>
      </c>
      <c r="DX8" s="837">
        <v>7.0199999999999985E-2</v>
      </c>
      <c r="DY8" s="837">
        <v>7.0199999999999999E-2</v>
      </c>
      <c r="DZ8" s="837">
        <v>7.0199999999999999E-2</v>
      </c>
      <c r="EA8" s="837">
        <v>7.0199999999999999E-2</v>
      </c>
      <c r="EB8" s="837">
        <v>7.0199999999999999E-2</v>
      </c>
      <c r="EC8" s="837">
        <v>7.0199999999999999E-2</v>
      </c>
      <c r="ED8" s="838">
        <v>7.0199999999999999E-2</v>
      </c>
      <c r="EE8" s="838">
        <v>7.0199999999999999E-2</v>
      </c>
      <c r="EF8" s="838">
        <v>7.0199999999999999E-2</v>
      </c>
      <c r="EG8" s="838">
        <v>7.0199999999999999E-2</v>
      </c>
      <c r="EH8" s="838">
        <v>7.0199999999999999E-2</v>
      </c>
      <c r="EI8" s="838">
        <v>7.0199999999999999E-2</v>
      </c>
      <c r="EJ8" s="838">
        <v>7.0199999999999999E-2</v>
      </c>
      <c r="EK8" s="838">
        <v>7.0199999999999999E-2</v>
      </c>
      <c r="EL8" s="837">
        <v>7.0199999999999999E-2</v>
      </c>
      <c r="EM8" s="837">
        <v>7.0199999999999999E-2</v>
      </c>
      <c r="EN8" s="837">
        <v>7.0199999999999999E-2</v>
      </c>
      <c r="EO8" s="837">
        <v>7.0199999999999999E-2</v>
      </c>
      <c r="EP8" s="838">
        <v>7.0199999999999999E-2</v>
      </c>
      <c r="EQ8" s="838">
        <v>7.0199999999999999E-2</v>
      </c>
      <c r="ER8" s="838">
        <v>7.0199999999999999E-2</v>
      </c>
      <c r="ES8" s="838">
        <v>7.0199999999999999E-2</v>
      </c>
      <c r="ET8" s="838">
        <v>7.0199999999999999E-2</v>
      </c>
      <c r="EU8" s="838">
        <v>7.0199999999999999E-2</v>
      </c>
      <c r="EV8" s="838">
        <v>7.0199999999999999E-2</v>
      </c>
      <c r="EW8" s="838">
        <v>7.0199999999999999E-2</v>
      </c>
      <c r="EX8" s="838">
        <v>7.0199999999999999E-2</v>
      </c>
      <c r="EY8" s="838">
        <v>7.0199999999999999E-2</v>
      </c>
      <c r="EZ8" s="837">
        <v>7.0199999999999999E-2</v>
      </c>
      <c r="FA8" s="837">
        <v>7.0199999999999999E-2</v>
      </c>
      <c r="FB8" s="838">
        <v>7.0199999999999999E-2</v>
      </c>
      <c r="FC8" s="838">
        <v>7.0199999999999999E-2</v>
      </c>
      <c r="FD8" s="838">
        <v>7.0199999999999999E-2</v>
      </c>
      <c r="FE8" s="838">
        <v>7.0199999999999999E-2</v>
      </c>
      <c r="FF8" s="838">
        <v>7.0199999999999999E-2</v>
      </c>
      <c r="FG8" s="838">
        <v>7.0199999999999999E-2</v>
      </c>
      <c r="FH8" s="838">
        <v>7.0199999999999999E-2</v>
      </c>
      <c r="FI8" s="838">
        <v>7.0199999999999999E-2</v>
      </c>
      <c r="FJ8" s="837">
        <v>7.0199999999999999E-2</v>
      </c>
      <c r="FK8" s="837">
        <v>7.0199999999999999E-2</v>
      </c>
      <c r="FL8" s="837">
        <v>7.0199999999999999E-2</v>
      </c>
      <c r="FM8" s="837">
        <v>7.0199999999999999E-2</v>
      </c>
      <c r="FN8" s="837">
        <v>7.0199999999999999E-2</v>
      </c>
      <c r="FO8" s="838">
        <v>7.0199999999999999E-2</v>
      </c>
      <c r="FP8" s="838">
        <v>7.0199999999999999E-2</v>
      </c>
      <c r="FQ8" s="838">
        <v>7.0199999999999999E-2</v>
      </c>
      <c r="FR8" s="838">
        <v>7.0199999999999999E-2</v>
      </c>
      <c r="FS8" s="838">
        <v>7.0199999999999999E-2</v>
      </c>
      <c r="FT8" s="838">
        <v>7.0199999999999999E-2</v>
      </c>
      <c r="FU8" s="838">
        <v>7.0199999999999999E-2</v>
      </c>
      <c r="FV8" s="838">
        <v>7.0199999999999999E-2</v>
      </c>
      <c r="FW8" s="837">
        <v>7.0199999999999999E-2</v>
      </c>
      <c r="FX8" s="837">
        <v>7.0199999999999999E-2</v>
      </c>
      <c r="FY8" s="837">
        <v>7.0199999999999999E-2</v>
      </c>
      <c r="FZ8" s="837">
        <v>7.0199999999999999E-2</v>
      </c>
      <c r="GA8" s="837">
        <v>7.0199999999999999E-2</v>
      </c>
      <c r="GB8" s="837">
        <v>7.0199999999999999E-2</v>
      </c>
      <c r="GC8" s="837">
        <v>7.0199999999999999E-2</v>
      </c>
      <c r="GD8" s="838">
        <v>7.0199999999999999E-2</v>
      </c>
      <c r="GE8" s="838">
        <v>7.0199999999999999E-2</v>
      </c>
      <c r="GF8" s="838">
        <v>7.0199999999999999E-2</v>
      </c>
      <c r="GG8" s="838">
        <v>7.0199999999999999E-2</v>
      </c>
      <c r="GH8" s="838">
        <v>7.0199999999999999E-2</v>
      </c>
      <c r="GI8" s="837">
        <v>7.0199999999999999E-2</v>
      </c>
      <c r="GJ8" s="837">
        <v>7.0199999999999999E-2</v>
      </c>
      <c r="GK8" s="837">
        <v>7.0199999999999999E-2</v>
      </c>
      <c r="GL8" s="837">
        <v>7.0199999999999999E-2</v>
      </c>
      <c r="GM8" s="837">
        <v>7.0199999999999999E-2</v>
      </c>
      <c r="GN8" s="837">
        <v>7.0199999999999999E-2</v>
      </c>
      <c r="GO8" s="837">
        <v>7.0199999999999999E-2</v>
      </c>
      <c r="GP8" s="837">
        <v>7.0199999999999999E-2</v>
      </c>
      <c r="GQ8" s="837">
        <v>7.0199999999999999E-2</v>
      </c>
      <c r="GR8" s="837">
        <v>7.0199999999999999E-2</v>
      </c>
      <c r="GS8" s="837">
        <v>7.0199999999999999E-2</v>
      </c>
      <c r="GT8" s="838">
        <v>7.0199999999999999E-2</v>
      </c>
      <c r="GU8" s="837">
        <v>7.0199999999999999E-2</v>
      </c>
      <c r="GV8" s="837">
        <v>7.0199999999999999E-2</v>
      </c>
      <c r="GW8" s="837">
        <v>7.0199999999999999E-2</v>
      </c>
      <c r="GX8" s="837">
        <v>7.0199999999999999E-2</v>
      </c>
      <c r="GY8" s="837">
        <v>7.0199999999999999E-2</v>
      </c>
      <c r="GZ8" s="837">
        <v>7.0199999999999999E-2</v>
      </c>
      <c r="HA8" s="837">
        <v>7.0199999999999999E-2</v>
      </c>
      <c r="HB8" s="837">
        <v>7.0199999999999999E-2</v>
      </c>
      <c r="HC8" s="837">
        <v>7.0199999999999999E-2</v>
      </c>
      <c r="HD8" s="837">
        <v>7.0199999999999999E-2</v>
      </c>
      <c r="HE8" s="837">
        <v>7.0199999999999999E-2</v>
      </c>
      <c r="HF8" s="838">
        <v>7.0199999999999999E-2</v>
      </c>
      <c r="HG8" s="837">
        <v>7.0199999999999999E-2</v>
      </c>
      <c r="HH8" s="837">
        <v>7.0199999999999999E-2</v>
      </c>
      <c r="HI8" s="837">
        <v>7.0199999999999999E-2</v>
      </c>
      <c r="HJ8" s="837">
        <v>7.0199999999999999E-2</v>
      </c>
      <c r="HK8" s="838">
        <v>7.0199999999999999E-2</v>
      </c>
      <c r="HL8" s="838">
        <v>7.0199999999999999E-2</v>
      </c>
      <c r="HM8" s="838">
        <v>7.0199999999999999E-2</v>
      </c>
      <c r="HN8" s="838">
        <v>7.0199999999999999E-2</v>
      </c>
      <c r="HO8" s="838">
        <v>7.0199999999999999E-2</v>
      </c>
      <c r="HP8" s="838">
        <v>7.0199999999999999E-2</v>
      </c>
      <c r="HQ8" s="838">
        <v>7.0199999999999999E-2</v>
      </c>
      <c r="HR8" s="838">
        <v>7.0199999999999999E-2</v>
      </c>
      <c r="HS8" s="838">
        <v>7.0199999999999999E-2</v>
      </c>
    </row>
    <row r="9" spans="1:227" s="421" customFormat="1" ht="15" thickBot="1" x14ac:dyDescent="0.25">
      <c r="B9" s="417" t="s">
        <v>322</v>
      </c>
      <c r="C9" s="494"/>
      <c r="D9" s="494"/>
      <c r="E9" s="494"/>
      <c r="F9" s="494"/>
      <c r="G9" s="494"/>
      <c r="H9" s="494"/>
      <c r="I9" s="494"/>
      <c r="J9" s="494"/>
      <c r="K9" s="494"/>
      <c r="L9" s="494"/>
      <c r="M9" s="494"/>
      <c r="N9" s="494"/>
      <c r="O9" s="494">
        <f t="shared" ref="O9:BF10" si="0">+O8</f>
        <v>7.288E-2</v>
      </c>
      <c r="P9" s="494">
        <f t="shared" si="0"/>
        <v>7.288E-2</v>
      </c>
      <c r="Q9" s="494">
        <f t="shared" si="0"/>
        <v>7.288E-2</v>
      </c>
      <c r="R9" s="494">
        <f t="shared" si="0"/>
        <v>7.288E-2</v>
      </c>
      <c r="S9" s="494">
        <f t="shared" si="0"/>
        <v>7.288E-2</v>
      </c>
      <c r="T9" s="494">
        <f t="shared" si="0"/>
        <v>7.288E-2</v>
      </c>
      <c r="U9" s="494">
        <f t="shared" si="0"/>
        <v>7.288E-2</v>
      </c>
      <c r="V9" s="494">
        <f t="shared" si="0"/>
        <v>7.288E-2</v>
      </c>
      <c r="W9" s="494">
        <f t="shared" si="0"/>
        <v>7.288E-2</v>
      </c>
      <c r="X9" s="494">
        <f t="shared" si="0"/>
        <v>7.288E-2</v>
      </c>
      <c r="Y9" s="494">
        <f t="shared" si="0"/>
        <v>7.288E-2</v>
      </c>
      <c r="Z9" s="494">
        <f t="shared" si="0"/>
        <v>7.288E-2</v>
      </c>
      <c r="AA9" s="494">
        <f t="shared" si="0"/>
        <v>7.288E-2</v>
      </c>
      <c r="AB9" s="494">
        <f t="shared" si="0"/>
        <v>7.288E-2</v>
      </c>
      <c r="AC9" s="494">
        <f t="shared" si="0"/>
        <v>7.288E-2</v>
      </c>
      <c r="AD9" s="494">
        <f t="shared" si="0"/>
        <v>7.288E-2</v>
      </c>
      <c r="AE9" s="494">
        <f t="shared" si="0"/>
        <v>7.288E-2</v>
      </c>
      <c r="AF9" s="494">
        <f t="shared" si="0"/>
        <v>7.288E-2</v>
      </c>
      <c r="AG9" s="494">
        <f t="shared" si="0"/>
        <v>7.288E-2</v>
      </c>
      <c r="AH9" s="494">
        <f t="shared" si="0"/>
        <v>7.288E-2</v>
      </c>
      <c r="AI9" s="494">
        <f t="shared" si="0"/>
        <v>7.288E-2</v>
      </c>
      <c r="AJ9" s="494">
        <f t="shared" si="0"/>
        <v>7.288E-2</v>
      </c>
      <c r="AK9" s="494">
        <f t="shared" si="0"/>
        <v>7.288E-2</v>
      </c>
      <c r="AL9" s="494">
        <f t="shared" si="0"/>
        <v>7.288E-2</v>
      </c>
      <c r="AM9" s="494">
        <f t="shared" si="0"/>
        <v>7.288E-2</v>
      </c>
      <c r="AN9" s="494">
        <f t="shared" si="0"/>
        <v>7.288E-2</v>
      </c>
      <c r="AO9" s="494">
        <f t="shared" si="0"/>
        <v>7.288E-2</v>
      </c>
      <c r="AP9" s="494">
        <f t="shared" si="0"/>
        <v>7.288E-2</v>
      </c>
      <c r="AQ9" s="494">
        <f t="shared" si="0"/>
        <v>7.288E-2</v>
      </c>
      <c r="AR9" s="494">
        <f t="shared" si="0"/>
        <v>7.288E-2</v>
      </c>
      <c r="AS9" s="494">
        <f t="shared" si="0"/>
        <v>7.288E-2</v>
      </c>
      <c r="AT9" s="494">
        <f t="shared" si="0"/>
        <v>7.288E-2</v>
      </c>
      <c r="AU9" s="494">
        <f t="shared" si="0"/>
        <v>7.288E-2</v>
      </c>
      <c r="AV9" s="494">
        <f t="shared" si="0"/>
        <v>7.0199999999999999E-2</v>
      </c>
      <c r="AW9" s="494">
        <f t="shared" si="0"/>
        <v>7.0199999999999999E-2</v>
      </c>
      <c r="AX9" s="494">
        <f t="shared" si="0"/>
        <v>7.0199999999999999E-2</v>
      </c>
      <c r="AY9" s="494">
        <f t="shared" si="0"/>
        <v>7.0199999999999999E-2</v>
      </c>
      <c r="AZ9" s="494">
        <f t="shared" si="0"/>
        <v>7.0199999999999999E-2</v>
      </c>
      <c r="BA9" s="494">
        <f t="shared" si="0"/>
        <v>7.0199999999999999E-2</v>
      </c>
      <c r="BB9" s="494">
        <f t="shared" si="0"/>
        <v>7.0199999999999999E-2</v>
      </c>
      <c r="BC9" s="494">
        <f t="shared" si="0"/>
        <v>7.0199999999999999E-2</v>
      </c>
      <c r="BD9" s="494">
        <f t="shared" si="0"/>
        <v>7.0199999999999999E-2</v>
      </c>
      <c r="BE9" s="494">
        <f t="shared" si="0"/>
        <v>7.0199999999999999E-2</v>
      </c>
      <c r="BF9" s="494">
        <f t="shared" si="0"/>
        <v>7.0199999999999999E-2</v>
      </c>
      <c r="BG9" s="494">
        <v>8.5199999999999998E-2</v>
      </c>
      <c r="BH9" s="494">
        <v>8.5199999999999998E-2</v>
      </c>
      <c r="BI9" s="494">
        <v>8.5199999999999998E-2</v>
      </c>
      <c r="BJ9" s="494">
        <v>8.5199999999999998E-2</v>
      </c>
      <c r="BK9" s="494">
        <v>7.0199999999999999E-2</v>
      </c>
      <c r="BL9" s="494">
        <v>7.0199999999999999E-2</v>
      </c>
      <c r="BM9" s="494">
        <v>7.0199999999999999E-2</v>
      </c>
      <c r="BN9" s="494">
        <v>7.0199999999999999E-2</v>
      </c>
      <c r="BO9" s="494">
        <v>7.0199999999999999E-2</v>
      </c>
      <c r="BP9" s="494">
        <v>7.0199999999999999E-2</v>
      </c>
      <c r="BQ9" s="494">
        <v>7.0199999999999999E-2</v>
      </c>
      <c r="BR9" s="494">
        <v>7.0199999999999999E-2</v>
      </c>
      <c r="BS9" s="494">
        <v>8.5199999999999998E-2</v>
      </c>
      <c r="BT9" s="494">
        <v>8.5199999999999998E-2</v>
      </c>
      <c r="BU9" s="494">
        <v>8.5199999999999998E-2</v>
      </c>
      <c r="BV9" s="494">
        <v>8.5199999999999998E-2</v>
      </c>
      <c r="BW9" s="494">
        <v>7.0199999999999999E-2</v>
      </c>
      <c r="BX9" s="494">
        <v>7.0199999999999999E-2</v>
      </c>
      <c r="BY9" s="494">
        <v>7.0199999999999999E-2</v>
      </c>
      <c r="BZ9" s="494">
        <v>7.0199999999999999E-2</v>
      </c>
      <c r="CA9" s="494">
        <v>7.0199999999999999E-2</v>
      </c>
      <c r="CB9" s="494">
        <v>7.0199999999999999E-2</v>
      </c>
      <c r="CC9" s="494">
        <v>7.0199999999999999E-2</v>
      </c>
      <c r="CD9" s="494">
        <v>7.0199999999999999E-2</v>
      </c>
      <c r="CE9" s="494">
        <v>8.5199999999999998E-2</v>
      </c>
      <c r="CF9" s="494">
        <v>8.5199999999999998E-2</v>
      </c>
      <c r="CG9" s="494">
        <v>8.5199999999999998E-2</v>
      </c>
      <c r="CH9" s="494">
        <v>8.5199999999999998E-2</v>
      </c>
      <c r="CI9" s="494">
        <v>7.0199999999999999E-2</v>
      </c>
      <c r="CJ9" s="494">
        <v>7.0199999999999985E-2</v>
      </c>
      <c r="CK9" s="494">
        <v>7.0199999999999985E-2</v>
      </c>
      <c r="CL9" s="494">
        <v>7.0199999999999985E-2</v>
      </c>
      <c r="CM9" s="494">
        <v>7.0199999999999985E-2</v>
      </c>
      <c r="CN9" s="494">
        <v>7.0199999999999985E-2</v>
      </c>
      <c r="CO9" s="494">
        <v>7.0199999999999985E-2</v>
      </c>
      <c r="CP9" s="494">
        <v>7.0199999999999985E-2</v>
      </c>
      <c r="CQ9" s="494">
        <v>8.5199999999999984E-2</v>
      </c>
      <c r="CR9" s="494">
        <v>8.5199999999999984E-2</v>
      </c>
      <c r="CS9" s="494">
        <v>8.5199999999999984E-2</v>
      </c>
      <c r="CT9" s="494">
        <v>8.5199999999999984E-2</v>
      </c>
      <c r="CU9" s="494">
        <v>7.0199999999999985E-2</v>
      </c>
      <c r="CV9" s="494">
        <v>7.0199999999999985E-2</v>
      </c>
      <c r="CW9" s="494">
        <v>7.0199999999999985E-2</v>
      </c>
      <c r="CX9" s="494">
        <v>7.0199999999999985E-2</v>
      </c>
      <c r="CY9" s="494">
        <v>7.0199999999999985E-2</v>
      </c>
      <c r="CZ9" s="494">
        <v>7.0199999999999985E-2</v>
      </c>
      <c r="DA9" s="494">
        <v>7.0199999999999985E-2</v>
      </c>
      <c r="DB9" s="494">
        <v>7.0199999999999985E-2</v>
      </c>
      <c r="DC9" s="494">
        <v>8.5199999999999984E-2</v>
      </c>
      <c r="DD9" s="494">
        <v>8.5199999999999984E-2</v>
      </c>
      <c r="DE9" s="494">
        <v>8.5199999999999984E-2</v>
      </c>
      <c r="DF9" s="494">
        <v>8.5199999999999984E-2</v>
      </c>
      <c r="DG9" s="494">
        <v>7.0199999999999985E-2</v>
      </c>
      <c r="DH9" s="494">
        <v>7.0199999999999985E-2</v>
      </c>
      <c r="DI9" s="494">
        <v>7.0199999999999985E-2</v>
      </c>
      <c r="DJ9" s="494">
        <v>7.0199999999999985E-2</v>
      </c>
      <c r="DK9" s="494">
        <v>7.0199999999999985E-2</v>
      </c>
      <c r="DL9" s="495">
        <v>7.0199999999999985E-2</v>
      </c>
      <c r="DM9" s="495">
        <v>7.0199999999999985E-2</v>
      </c>
      <c r="DN9" s="495">
        <v>7.0199999999999985E-2</v>
      </c>
      <c r="DO9" s="495">
        <v>8.5199999999999984E-2</v>
      </c>
      <c r="DP9" s="495">
        <v>8.5199999999999984E-2</v>
      </c>
      <c r="DQ9" s="495">
        <v>8.5199999999999984E-2</v>
      </c>
      <c r="DR9" s="496">
        <v>8.5199999999999984E-2</v>
      </c>
      <c r="DS9" s="496">
        <v>7.0199999999999985E-2</v>
      </c>
      <c r="DT9" s="496">
        <v>7.0199999999999985E-2</v>
      </c>
      <c r="DU9" s="837">
        <v>7.0199999999999985E-2</v>
      </c>
      <c r="DV9" s="837">
        <v>7.0199999999999985E-2</v>
      </c>
      <c r="DW9" s="837">
        <v>7.0199999999999985E-2</v>
      </c>
      <c r="DX9" s="837">
        <v>7.0199999999999985E-2</v>
      </c>
      <c r="DY9" s="837">
        <v>7.0199999999999999E-2</v>
      </c>
      <c r="DZ9" s="837">
        <v>7.0199999999999999E-2</v>
      </c>
      <c r="EA9" s="837">
        <v>8.5199999999999998E-2</v>
      </c>
      <c r="EB9" s="837">
        <v>8.5199999999999998E-2</v>
      </c>
      <c r="EC9" s="837">
        <v>8.5199999999999998E-2</v>
      </c>
      <c r="ED9" s="838">
        <v>8.5199999999999998E-2</v>
      </c>
      <c r="EE9" s="838">
        <v>7.0199999999999999E-2</v>
      </c>
      <c r="EF9" s="838">
        <v>7.0199999999999999E-2</v>
      </c>
      <c r="EG9" s="838">
        <v>7.0199999999999999E-2</v>
      </c>
      <c r="EH9" s="838">
        <v>7.0199999999999999E-2</v>
      </c>
      <c r="EI9" s="838">
        <v>7.0199999999999999E-2</v>
      </c>
      <c r="EJ9" s="838">
        <v>7.0199999999999999E-2</v>
      </c>
      <c r="EK9" s="838">
        <v>7.0199999999999999E-2</v>
      </c>
      <c r="EL9" s="837">
        <v>7.0199999999999999E-2</v>
      </c>
      <c r="EM9" s="837">
        <v>8.5199999999999998E-2</v>
      </c>
      <c r="EN9" s="837">
        <v>8.5199999999999998E-2</v>
      </c>
      <c r="EO9" s="837">
        <v>8.5199999999999998E-2</v>
      </c>
      <c r="EP9" s="838">
        <v>8.5199999999999998E-2</v>
      </c>
      <c r="EQ9" s="838">
        <v>7.0199999999999999E-2</v>
      </c>
      <c r="ER9" s="838">
        <v>7.0199999999999999E-2</v>
      </c>
      <c r="ES9" s="838">
        <v>7.0199999999999999E-2</v>
      </c>
      <c r="ET9" s="838">
        <v>7.0199999999999999E-2</v>
      </c>
      <c r="EU9" s="838">
        <v>7.0199999999999999E-2</v>
      </c>
      <c r="EV9" s="838">
        <v>7.0199999999999999E-2</v>
      </c>
      <c r="EW9" s="838">
        <v>7.0199999999999999E-2</v>
      </c>
      <c r="EX9" s="838">
        <v>7.0199999999999999E-2</v>
      </c>
      <c r="EY9" s="838">
        <v>8.5199999999999998E-2</v>
      </c>
      <c r="EZ9" s="837">
        <v>8.5199999999999998E-2</v>
      </c>
      <c r="FA9" s="837">
        <v>8.5199999999999998E-2</v>
      </c>
      <c r="FB9" s="838">
        <v>8.5199999999999998E-2</v>
      </c>
      <c r="FC9" s="838">
        <v>7.0199999999999999E-2</v>
      </c>
      <c r="FD9" s="838">
        <v>7.0199999999999999E-2</v>
      </c>
      <c r="FE9" s="838">
        <v>7.0199999999999999E-2</v>
      </c>
      <c r="FF9" s="838">
        <v>7.0199999999999999E-2</v>
      </c>
      <c r="FG9" s="838">
        <v>7.0199999999999999E-2</v>
      </c>
      <c r="FH9" s="838">
        <v>7.0199999999999999E-2</v>
      </c>
      <c r="FI9" s="838">
        <v>7.0199999999999999E-2</v>
      </c>
      <c r="FJ9" s="837">
        <v>7.0199999999999999E-2</v>
      </c>
      <c r="FK9" s="837">
        <v>8.5199999999999998E-2</v>
      </c>
      <c r="FL9" s="837">
        <v>8.5199999999999998E-2</v>
      </c>
      <c r="FM9" s="837">
        <v>8.5199999999999998E-2</v>
      </c>
      <c r="FN9" s="837">
        <v>8.5199999999999998E-2</v>
      </c>
      <c r="FO9" s="838">
        <v>7.0199999999999999E-2</v>
      </c>
      <c r="FP9" s="838">
        <v>7.0199999999999999E-2</v>
      </c>
      <c r="FQ9" s="838">
        <v>7.0199999999999999E-2</v>
      </c>
      <c r="FR9" s="838">
        <v>7.0199999999999999E-2</v>
      </c>
      <c r="FS9" s="838">
        <v>7.0199999999999999E-2</v>
      </c>
      <c r="FT9" s="838">
        <v>7.0199999999999999E-2</v>
      </c>
      <c r="FU9" s="838">
        <v>7.0199999999999999E-2</v>
      </c>
      <c r="FV9" s="838">
        <v>7.0199999999999999E-2</v>
      </c>
      <c r="FW9" s="837">
        <v>8.5199999999999998E-2</v>
      </c>
      <c r="FX9" s="837">
        <v>8.5199999999999998E-2</v>
      </c>
      <c r="FY9" s="837">
        <v>8.5199999999999998E-2</v>
      </c>
      <c r="FZ9" s="837">
        <v>8.5199999999999998E-2</v>
      </c>
      <c r="GA9" s="837">
        <v>7.0199999999999999E-2</v>
      </c>
      <c r="GB9" s="837">
        <v>7.0199999999999999E-2</v>
      </c>
      <c r="GC9" s="837">
        <v>7.0199999999999999E-2</v>
      </c>
      <c r="GD9" s="838">
        <v>7.0199999999999999E-2</v>
      </c>
      <c r="GE9" s="838">
        <v>7.0199999999999999E-2</v>
      </c>
      <c r="GF9" s="838">
        <v>7.0199999999999999E-2</v>
      </c>
      <c r="GG9" s="838">
        <v>7.0199999999999999E-2</v>
      </c>
      <c r="GH9" s="1035">
        <v>7.0199999999999999E-2</v>
      </c>
      <c r="GI9" s="1036">
        <v>8.5199999999999998E-2</v>
      </c>
      <c r="GJ9" s="837">
        <v>8.5199999999999998E-2</v>
      </c>
      <c r="GK9" s="837">
        <v>8.5199999999999998E-2</v>
      </c>
      <c r="GL9" s="1037">
        <v>8.5199999999999998E-2</v>
      </c>
      <c r="GM9" s="1043">
        <v>7.0199999999999999E-2</v>
      </c>
      <c r="GN9" s="838">
        <v>7.0199999999999999E-2</v>
      </c>
      <c r="GO9" s="838">
        <v>7.0199999999999999E-2</v>
      </c>
      <c r="GP9" s="838">
        <v>7.0199999999999999E-2</v>
      </c>
      <c r="GQ9" s="838">
        <v>7.0199999999999999E-2</v>
      </c>
      <c r="GR9" s="838">
        <v>7.0199999999999999E-2</v>
      </c>
      <c r="GS9" s="838">
        <v>7.0199999999999999E-2</v>
      </c>
      <c r="GT9" s="838">
        <v>7.0199999999999999E-2</v>
      </c>
      <c r="GU9" s="837">
        <v>8.5199999999999998E-2</v>
      </c>
      <c r="GV9" s="837">
        <v>8.5199999999999998E-2</v>
      </c>
      <c r="GW9" s="837">
        <v>8.5199999999999998E-2</v>
      </c>
      <c r="GX9" s="837">
        <v>8.5199999999999998E-2</v>
      </c>
      <c r="GY9" s="838">
        <v>7.0199999999999999E-2</v>
      </c>
      <c r="GZ9" s="838">
        <v>7.0199999999999999E-2</v>
      </c>
      <c r="HA9" s="838">
        <v>7.0199999999999999E-2</v>
      </c>
      <c r="HB9" s="838">
        <v>7.0199999999999999E-2</v>
      </c>
      <c r="HC9" s="838">
        <v>7.0199999999999999E-2</v>
      </c>
      <c r="HD9" s="838">
        <v>7.0199999999999999E-2</v>
      </c>
      <c r="HE9" s="838">
        <v>7.0199999999999999E-2</v>
      </c>
      <c r="HF9" s="838">
        <v>7.0199999999999999E-2</v>
      </c>
      <c r="HG9" s="837">
        <v>8.5199999999999998E-2</v>
      </c>
      <c r="HH9" s="837">
        <v>8.5199999999999998E-2</v>
      </c>
      <c r="HI9" s="837">
        <v>8.5199999999999998E-2</v>
      </c>
      <c r="HJ9" s="837">
        <v>8.5199999999999998E-2</v>
      </c>
      <c r="HK9" s="838">
        <v>7.0199999999999999E-2</v>
      </c>
      <c r="HL9" s="838">
        <v>7.0199999999999999E-2</v>
      </c>
      <c r="HM9" s="838">
        <v>7.0199999999999999E-2</v>
      </c>
      <c r="HN9" s="838">
        <v>7.0199999999999999E-2</v>
      </c>
      <c r="HO9" s="838">
        <v>7.0199999999999999E-2</v>
      </c>
      <c r="HP9" s="838">
        <v>7.0199999999999999E-2</v>
      </c>
      <c r="HQ9" s="838">
        <v>7.0199999999999999E-2</v>
      </c>
      <c r="HR9" s="838">
        <v>7.0199999999999999E-2</v>
      </c>
      <c r="HS9" s="837">
        <v>8.5199999999999998E-2</v>
      </c>
    </row>
    <row r="10" spans="1:227" s="421" customFormat="1" ht="15" thickBot="1" x14ac:dyDescent="0.25">
      <c r="B10" s="417" t="s">
        <v>323</v>
      </c>
      <c r="C10" s="494"/>
      <c r="D10" s="494"/>
      <c r="E10" s="494"/>
      <c r="F10" s="494"/>
      <c r="G10" s="494"/>
      <c r="H10" s="494"/>
      <c r="I10" s="494"/>
      <c r="J10" s="494"/>
      <c r="K10" s="494"/>
      <c r="L10" s="494"/>
      <c r="M10" s="494"/>
      <c r="N10" s="494"/>
      <c r="O10" s="494">
        <f t="shared" si="0"/>
        <v>7.288E-2</v>
      </c>
      <c r="P10" s="494">
        <f t="shared" si="0"/>
        <v>7.288E-2</v>
      </c>
      <c r="Q10" s="494">
        <f t="shared" si="0"/>
        <v>7.288E-2</v>
      </c>
      <c r="R10" s="494">
        <f t="shared" si="0"/>
        <v>7.288E-2</v>
      </c>
      <c r="S10" s="494">
        <f t="shared" si="0"/>
        <v>7.288E-2</v>
      </c>
      <c r="T10" s="494">
        <f t="shared" si="0"/>
        <v>7.288E-2</v>
      </c>
      <c r="U10" s="494">
        <f t="shared" si="0"/>
        <v>7.288E-2</v>
      </c>
      <c r="V10" s="494">
        <f t="shared" si="0"/>
        <v>7.288E-2</v>
      </c>
      <c r="W10" s="494">
        <f t="shared" si="0"/>
        <v>7.288E-2</v>
      </c>
      <c r="X10" s="494">
        <f t="shared" si="0"/>
        <v>7.288E-2</v>
      </c>
      <c r="Y10" s="494">
        <f t="shared" si="0"/>
        <v>7.288E-2</v>
      </c>
      <c r="Z10" s="494">
        <f t="shared" si="0"/>
        <v>7.288E-2</v>
      </c>
      <c r="AA10" s="494">
        <f t="shared" si="0"/>
        <v>7.288E-2</v>
      </c>
      <c r="AB10" s="494">
        <f t="shared" si="0"/>
        <v>7.288E-2</v>
      </c>
      <c r="AC10" s="494">
        <f t="shared" si="0"/>
        <v>7.288E-2</v>
      </c>
      <c r="AD10" s="494">
        <f t="shared" si="0"/>
        <v>7.288E-2</v>
      </c>
      <c r="AE10" s="494">
        <f t="shared" si="0"/>
        <v>7.288E-2</v>
      </c>
      <c r="AF10" s="494">
        <f t="shared" si="0"/>
        <v>7.288E-2</v>
      </c>
      <c r="AG10" s="494">
        <f t="shared" si="0"/>
        <v>7.288E-2</v>
      </c>
      <c r="AH10" s="494">
        <f t="shared" si="0"/>
        <v>7.288E-2</v>
      </c>
      <c r="AI10" s="494">
        <f t="shared" si="0"/>
        <v>7.288E-2</v>
      </c>
      <c r="AJ10" s="494">
        <f t="shared" si="0"/>
        <v>7.288E-2</v>
      </c>
      <c r="AK10" s="494">
        <f t="shared" si="0"/>
        <v>7.288E-2</v>
      </c>
      <c r="AL10" s="494">
        <f t="shared" si="0"/>
        <v>7.288E-2</v>
      </c>
      <c r="AM10" s="494">
        <f t="shared" si="0"/>
        <v>7.288E-2</v>
      </c>
      <c r="AN10" s="494">
        <f t="shared" si="0"/>
        <v>7.288E-2</v>
      </c>
      <c r="AO10" s="494">
        <f t="shared" si="0"/>
        <v>7.288E-2</v>
      </c>
      <c r="AP10" s="494">
        <f t="shared" si="0"/>
        <v>7.288E-2</v>
      </c>
      <c r="AQ10" s="494">
        <f t="shared" si="0"/>
        <v>7.288E-2</v>
      </c>
      <c r="AR10" s="494">
        <f t="shared" si="0"/>
        <v>7.288E-2</v>
      </c>
      <c r="AS10" s="494">
        <f t="shared" si="0"/>
        <v>7.288E-2</v>
      </c>
      <c r="AT10" s="494">
        <f t="shared" si="0"/>
        <v>7.288E-2</v>
      </c>
      <c r="AU10" s="494">
        <f t="shared" si="0"/>
        <v>7.288E-2</v>
      </c>
      <c r="AV10" s="494">
        <f t="shared" si="0"/>
        <v>7.0199999999999999E-2</v>
      </c>
      <c r="AW10" s="494">
        <f t="shared" si="0"/>
        <v>7.0199999999999999E-2</v>
      </c>
      <c r="AX10" s="494">
        <f t="shared" si="0"/>
        <v>7.0199999999999999E-2</v>
      </c>
      <c r="AY10" s="494">
        <f t="shared" si="0"/>
        <v>7.0199999999999999E-2</v>
      </c>
      <c r="AZ10" s="494">
        <f t="shared" si="0"/>
        <v>7.0199999999999999E-2</v>
      </c>
      <c r="BA10" s="494">
        <f t="shared" si="0"/>
        <v>7.0199999999999999E-2</v>
      </c>
      <c r="BB10" s="494">
        <f t="shared" si="0"/>
        <v>7.0199999999999999E-2</v>
      </c>
      <c r="BC10" s="494">
        <f t="shared" si="0"/>
        <v>7.0199999999999999E-2</v>
      </c>
      <c r="BD10" s="494">
        <f t="shared" si="0"/>
        <v>7.0199999999999999E-2</v>
      </c>
      <c r="BE10" s="494">
        <f t="shared" si="0"/>
        <v>7.0199999999999999E-2</v>
      </c>
      <c r="BF10" s="494">
        <f t="shared" si="0"/>
        <v>7.0199999999999999E-2</v>
      </c>
      <c r="BG10" s="494">
        <v>0.12</v>
      </c>
      <c r="BH10" s="494">
        <v>0.12</v>
      </c>
      <c r="BI10" s="494">
        <v>0.12</v>
      </c>
      <c r="BJ10" s="494">
        <v>0.12</v>
      </c>
      <c r="BK10" s="494">
        <v>7.0199999999999999E-2</v>
      </c>
      <c r="BL10" s="494">
        <v>7.0199999999999999E-2</v>
      </c>
      <c r="BM10" s="494">
        <v>7.0199999999999999E-2</v>
      </c>
      <c r="BN10" s="494">
        <v>7.0199999999999999E-2</v>
      </c>
      <c r="BO10" s="494">
        <v>7.0199999999999999E-2</v>
      </c>
      <c r="BP10" s="494">
        <v>7.0199999999999999E-2</v>
      </c>
      <c r="BQ10" s="494">
        <v>7.0199999999999999E-2</v>
      </c>
      <c r="BR10" s="494">
        <v>7.0199999999999999E-2</v>
      </c>
      <c r="BS10" s="494">
        <v>0.12</v>
      </c>
      <c r="BT10" s="494">
        <v>0.12</v>
      </c>
      <c r="BU10" s="494">
        <v>0.12</v>
      </c>
      <c r="BV10" s="494">
        <v>0.12</v>
      </c>
      <c r="BW10" s="494">
        <v>7.0199999999999999E-2</v>
      </c>
      <c r="BX10" s="494">
        <v>7.0199999999999999E-2</v>
      </c>
      <c r="BY10" s="494">
        <v>7.0199999999999999E-2</v>
      </c>
      <c r="BZ10" s="494">
        <v>7.0199999999999999E-2</v>
      </c>
      <c r="CA10" s="494">
        <v>7.0199999999999999E-2</v>
      </c>
      <c r="CB10" s="494">
        <v>7.0199999999999999E-2</v>
      </c>
      <c r="CC10" s="494">
        <v>7.0199999999999999E-2</v>
      </c>
      <c r="CD10" s="494">
        <v>7.0199999999999999E-2</v>
      </c>
      <c r="CE10" s="494">
        <v>0.12</v>
      </c>
      <c r="CF10" s="494">
        <v>0.12</v>
      </c>
      <c r="CG10" s="494">
        <v>0.12</v>
      </c>
      <c r="CH10" s="494">
        <v>0.12</v>
      </c>
      <c r="CI10" s="494">
        <v>7.0199999999999999E-2</v>
      </c>
      <c r="CJ10" s="494">
        <v>7.0199999999999985E-2</v>
      </c>
      <c r="CK10" s="494">
        <v>7.0199999999999985E-2</v>
      </c>
      <c r="CL10" s="494">
        <v>7.0199999999999985E-2</v>
      </c>
      <c r="CM10" s="494">
        <v>7.0199999999999985E-2</v>
      </c>
      <c r="CN10" s="494">
        <v>7.0199999999999985E-2</v>
      </c>
      <c r="CO10" s="494">
        <v>7.0199999999999985E-2</v>
      </c>
      <c r="CP10" s="494">
        <v>7.0199999999999985E-2</v>
      </c>
      <c r="CQ10" s="494">
        <v>0.11999999999999998</v>
      </c>
      <c r="CR10" s="494">
        <v>0.12</v>
      </c>
      <c r="CS10" s="494">
        <v>0.12</v>
      </c>
      <c r="CT10" s="494">
        <v>0.12</v>
      </c>
      <c r="CU10" s="494">
        <v>7.0199999999999985E-2</v>
      </c>
      <c r="CV10" s="494">
        <v>7.0199999999999985E-2</v>
      </c>
      <c r="CW10" s="494">
        <v>7.0199999999999985E-2</v>
      </c>
      <c r="CX10" s="494">
        <v>7.0199999999999985E-2</v>
      </c>
      <c r="CY10" s="494">
        <v>7.0199999999999985E-2</v>
      </c>
      <c r="CZ10" s="494">
        <v>7.0199999999999985E-2</v>
      </c>
      <c r="DA10" s="494">
        <v>7.0199999999999985E-2</v>
      </c>
      <c r="DB10" s="494">
        <v>7.0199999999999985E-2</v>
      </c>
      <c r="DC10" s="494">
        <v>0.12</v>
      </c>
      <c r="DD10" s="494">
        <v>0.12</v>
      </c>
      <c r="DE10" s="494">
        <v>0.12</v>
      </c>
      <c r="DF10" s="494">
        <v>0.12</v>
      </c>
      <c r="DG10" s="494">
        <v>7.0199999999999985E-2</v>
      </c>
      <c r="DH10" s="494">
        <v>7.0199999999999985E-2</v>
      </c>
      <c r="DI10" s="494">
        <v>7.0199999999999985E-2</v>
      </c>
      <c r="DJ10" s="494">
        <v>7.0199999999999985E-2</v>
      </c>
      <c r="DK10" s="494">
        <v>7.0199999999999985E-2</v>
      </c>
      <c r="DL10" s="495">
        <v>7.0199999999999985E-2</v>
      </c>
      <c r="DM10" s="495">
        <v>7.0199999999999985E-2</v>
      </c>
      <c r="DN10" s="495">
        <v>7.0199999999999985E-2</v>
      </c>
      <c r="DO10" s="495">
        <v>0.12</v>
      </c>
      <c r="DP10" s="495">
        <v>0.12</v>
      </c>
      <c r="DQ10" s="495">
        <v>0.12</v>
      </c>
      <c r="DR10" s="496">
        <v>0.12</v>
      </c>
      <c r="DS10" s="496">
        <v>7.0199999999999985E-2</v>
      </c>
      <c r="DT10" s="496">
        <v>7.0199999999999985E-2</v>
      </c>
      <c r="DU10" s="837">
        <v>7.0199999999999985E-2</v>
      </c>
      <c r="DV10" s="837">
        <v>7.0199999999999985E-2</v>
      </c>
      <c r="DW10" s="837">
        <v>7.0199999999999985E-2</v>
      </c>
      <c r="DX10" s="837">
        <v>7.0199999999999985E-2</v>
      </c>
      <c r="DY10" s="837">
        <v>7.0199999999999999E-2</v>
      </c>
      <c r="DZ10" s="837">
        <v>7.0199999999999999E-2</v>
      </c>
      <c r="EA10" s="837">
        <v>0.12</v>
      </c>
      <c r="EB10" s="837">
        <v>0.12</v>
      </c>
      <c r="EC10" s="837">
        <v>0.12</v>
      </c>
      <c r="ED10" s="838">
        <v>0.12</v>
      </c>
      <c r="EE10" s="838">
        <v>7.0199999999999999E-2</v>
      </c>
      <c r="EF10" s="838">
        <v>7.0199999999999999E-2</v>
      </c>
      <c r="EG10" s="838">
        <v>7.0199999999999999E-2</v>
      </c>
      <c r="EH10" s="838">
        <v>7.0199999999999999E-2</v>
      </c>
      <c r="EI10" s="838">
        <v>7.0199999999999999E-2</v>
      </c>
      <c r="EJ10" s="838">
        <v>7.0199999999999999E-2</v>
      </c>
      <c r="EK10" s="838">
        <v>7.0199999999999999E-2</v>
      </c>
      <c r="EL10" s="837">
        <v>7.0199999999999999E-2</v>
      </c>
      <c r="EM10" s="837">
        <v>0.12</v>
      </c>
      <c r="EN10" s="837">
        <v>0.12</v>
      </c>
      <c r="EO10" s="837">
        <v>0.12</v>
      </c>
      <c r="EP10" s="838">
        <v>0.12</v>
      </c>
      <c r="EQ10" s="838">
        <v>7.0199999999999999E-2</v>
      </c>
      <c r="ER10" s="838">
        <v>7.0199999999999999E-2</v>
      </c>
      <c r="ES10" s="838">
        <v>7.0199999999999999E-2</v>
      </c>
      <c r="ET10" s="838">
        <v>7.0199999999999999E-2</v>
      </c>
      <c r="EU10" s="838">
        <v>7.0199999999999999E-2</v>
      </c>
      <c r="EV10" s="838">
        <v>7.0199999999999999E-2</v>
      </c>
      <c r="EW10" s="838">
        <v>7.0199999999999999E-2</v>
      </c>
      <c r="EX10" s="838">
        <v>7.0199999999999999E-2</v>
      </c>
      <c r="EY10" s="838">
        <v>0.12</v>
      </c>
      <c r="EZ10" s="837">
        <v>0.12</v>
      </c>
      <c r="FA10" s="837">
        <v>0.12</v>
      </c>
      <c r="FB10" s="838">
        <v>0.12</v>
      </c>
      <c r="FC10" s="838">
        <v>7.0199999999999999E-2</v>
      </c>
      <c r="FD10" s="838">
        <v>7.0199999999999999E-2</v>
      </c>
      <c r="FE10" s="838">
        <v>7.0199999999999999E-2</v>
      </c>
      <c r="FF10" s="838">
        <v>7.0199999999999999E-2</v>
      </c>
      <c r="FG10" s="838">
        <v>7.0199999999999999E-2</v>
      </c>
      <c r="FH10" s="838">
        <v>7.0199999999999999E-2</v>
      </c>
      <c r="FI10" s="838">
        <v>7.0199999999999999E-2</v>
      </c>
      <c r="FJ10" s="837">
        <v>7.0199999999999999E-2</v>
      </c>
      <c r="FK10" s="837">
        <v>0.12</v>
      </c>
      <c r="FL10" s="837">
        <v>0.12</v>
      </c>
      <c r="FM10" s="837">
        <v>0.12</v>
      </c>
      <c r="FN10" s="837">
        <v>0.12</v>
      </c>
      <c r="FO10" s="838">
        <v>7.0199999999999999E-2</v>
      </c>
      <c r="FP10" s="838">
        <v>7.0199999999999999E-2</v>
      </c>
      <c r="FQ10" s="838">
        <v>7.0199999999999999E-2</v>
      </c>
      <c r="FR10" s="838">
        <v>7.0199999999999999E-2</v>
      </c>
      <c r="FS10" s="838">
        <v>7.0199999999999999E-2</v>
      </c>
      <c r="FT10" s="838">
        <v>7.0199999999999999E-2</v>
      </c>
      <c r="FU10" s="838">
        <v>7.0199999999999999E-2</v>
      </c>
      <c r="FV10" s="838">
        <v>7.0199999999999999E-2</v>
      </c>
      <c r="FW10" s="837">
        <v>0.12</v>
      </c>
      <c r="FX10" s="837">
        <v>0.12</v>
      </c>
      <c r="FY10" s="837">
        <v>0.12</v>
      </c>
      <c r="FZ10" s="837">
        <v>0.12</v>
      </c>
      <c r="GA10" s="837">
        <v>7.0199999999999999E-2</v>
      </c>
      <c r="GB10" s="837">
        <v>7.0199999999999999E-2</v>
      </c>
      <c r="GC10" s="837">
        <v>7.0199999999999999E-2</v>
      </c>
      <c r="GD10" s="838">
        <v>7.0199999999999999E-2</v>
      </c>
      <c r="GE10" s="838">
        <v>7.0199999999999999E-2</v>
      </c>
      <c r="GF10" s="838">
        <v>7.0199999999999999E-2</v>
      </c>
      <c r="GG10" s="838">
        <v>7.0199999999999999E-2</v>
      </c>
      <c r="GH10" s="838">
        <v>7.0199999999999999E-2</v>
      </c>
      <c r="GI10" s="837">
        <v>0.12</v>
      </c>
      <c r="GJ10" s="837">
        <v>0.12</v>
      </c>
      <c r="GK10" s="837">
        <v>0.12</v>
      </c>
      <c r="GL10" s="1041">
        <v>0.12</v>
      </c>
      <c r="GM10" s="1044">
        <v>7.0199999999999999E-2</v>
      </c>
      <c r="GN10" s="838">
        <v>7.0199999999999999E-2</v>
      </c>
      <c r="GO10" s="838">
        <v>7.0199999999999999E-2</v>
      </c>
      <c r="GP10" s="838">
        <v>7.0199999999999999E-2</v>
      </c>
      <c r="GQ10" s="838">
        <v>7.0199999999999999E-2</v>
      </c>
      <c r="GR10" s="838">
        <v>7.0199999999999999E-2</v>
      </c>
      <c r="GS10" s="838">
        <v>7.0199999999999999E-2</v>
      </c>
      <c r="GT10" s="838">
        <v>7.0199999999999999E-2</v>
      </c>
      <c r="GU10" s="837">
        <v>0.12</v>
      </c>
      <c r="GV10" s="837">
        <v>0.12</v>
      </c>
      <c r="GW10" s="837">
        <v>0.12</v>
      </c>
      <c r="GX10" s="837">
        <v>0.12</v>
      </c>
      <c r="GY10" s="838">
        <v>7.0199999999999999E-2</v>
      </c>
      <c r="GZ10" s="838">
        <v>7.0199999999999999E-2</v>
      </c>
      <c r="HA10" s="838">
        <v>7.0199999999999999E-2</v>
      </c>
      <c r="HB10" s="838">
        <v>7.0199999999999999E-2</v>
      </c>
      <c r="HC10" s="838">
        <v>7.0199999999999999E-2</v>
      </c>
      <c r="HD10" s="838">
        <v>7.0199999999999999E-2</v>
      </c>
      <c r="HE10" s="838">
        <v>7.0199999999999999E-2</v>
      </c>
      <c r="HF10" s="838">
        <v>7.0199999999999999E-2</v>
      </c>
      <c r="HG10" s="837">
        <v>0.12</v>
      </c>
      <c r="HH10" s="837">
        <v>0.12</v>
      </c>
      <c r="HI10" s="837">
        <v>0.12</v>
      </c>
      <c r="HJ10" s="837">
        <v>0.12</v>
      </c>
      <c r="HK10" s="838">
        <v>7.0199999999999999E-2</v>
      </c>
      <c r="HL10" s="838">
        <v>7.0199999999999999E-2</v>
      </c>
      <c r="HM10" s="838">
        <v>7.0199999999999999E-2</v>
      </c>
      <c r="HN10" s="838">
        <v>7.0199999999999999E-2</v>
      </c>
      <c r="HO10" s="838">
        <v>7.0199999999999999E-2</v>
      </c>
      <c r="HP10" s="838">
        <v>7.0199999999999999E-2</v>
      </c>
      <c r="HQ10" s="838">
        <v>7.0199999999999999E-2</v>
      </c>
      <c r="HR10" s="838">
        <v>7.0199999999999999E-2</v>
      </c>
      <c r="HS10" s="837">
        <v>0.12</v>
      </c>
    </row>
    <row r="11" spans="1:227" s="421" customFormat="1" ht="23.25" customHeight="1" thickBot="1" x14ac:dyDescent="0.3">
      <c r="B11" s="415" t="s">
        <v>666</v>
      </c>
      <c r="C11" s="418"/>
      <c r="D11" s="418"/>
      <c r="E11" s="418"/>
      <c r="F11" s="418"/>
      <c r="G11" s="418"/>
      <c r="H11" s="418"/>
      <c r="I11" s="418"/>
      <c r="J11" s="418"/>
      <c r="K11" s="418"/>
      <c r="L11" s="418"/>
      <c r="M11" s="418"/>
      <c r="N11" s="418"/>
      <c r="O11" s="418"/>
      <c r="P11" s="418"/>
      <c r="Q11" s="418"/>
      <c r="R11" s="418"/>
      <c r="S11" s="418"/>
      <c r="T11" s="418"/>
      <c r="U11" s="418"/>
      <c r="V11" s="418"/>
      <c r="W11" s="418"/>
      <c r="X11" s="418"/>
      <c r="Y11" s="418"/>
      <c r="Z11" s="418"/>
      <c r="AA11" s="418"/>
      <c r="AB11" s="418"/>
      <c r="AC11" s="418"/>
      <c r="AD11" s="418"/>
      <c r="AE11" s="418"/>
      <c r="AF11" s="418"/>
      <c r="AG11" s="418"/>
      <c r="AH11" s="418"/>
      <c r="AI11" s="418"/>
      <c r="AJ11" s="418"/>
      <c r="AK11" s="418"/>
      <c r="AL11" s="418"/>
      <c r="AM11" s="418"/>
      <c r="AN11" s="418"/>
      <c r="AO11" s="418"/>
      <c r="AP11" s="418"/>
      <c r="AQ11" s="418"/>
      <c r="AR11" s="418"/>
      <c r="AS11" s="418"/>
      <c r="AT11" s="418"/>
      <c r="AU11" s="418"/>
      <c r="AV11" s="418"/>
      <c r="AW11" s="418"/>
      <c r="AX11" s="418"/>
      <c r="AY11" s="418"/>
      <c r="AZ11" s="418"/>
      <c r="BA11" s="418"/>
      <c r="BB11" s="418"/>
      <c r="BC11" s="418"/>
      <c r="BD11" s="418"/>
      <c r="BE11" s="418"/>
      <c r="BF11" s="418"/>
      <c r="BG11" s="418"/>
      <c r="BH11" s="418"/>
      <c r="BI11" s="418"/>
      <c r="BJ11" s="418"/>
      <c r="BK11" s="418"/>
      <c r="BL11" s="418"/>
      <c r="BM11" s="418"/>
      <c r="BN11" s="418"/>
      <c r="BO11" s="418"/>
      <c r="BP11" s="418"/>
      <c r="BQ11" s="418"/>
      <c r="BR11" s="418"/>
      <c r="BS11" s="418"/>
      <c r="BT11" s="418"/>
      <c r="BU11" s="418"/>
      <c r="BV11" s="418"/>
      <c r="BW11" s="418"/>
      <c r="BX11" s="418"/>
      <c r="BY11" s="418"/>
      <c r="BZ11" s="418"/>
      <c r="CA11" s="418"/>
      <c r="CB11" s="418"/>
      <c r="CC11" s="418"/>
      <c r="CD11" s="418"/>
      <c r="CE11" s="418"/>
      <c r="CF11" s="418"/>
      <c r="CG11" s="418"/>
      <c r="CH11" s="418"/>
      <c r="CI11" s="418"/>
      <c r="CJ11" s="418"/>
      <c r="CK11" s="418"/>
      <c r="CL11" s="418"/>
      <c r="CM11" s="418"/>
      <c r="CN11" s="418"/>
      <c r="CO11" s="418"/>
      <c r="CP11" s="418"/>
      <c r="CQ11" s="418"/>
      <c r="CR11" s="418"/>
      <c r="CS11" s="418"/>
      <c r="CT11" s="418"/>
      <c r="CU11" s="418"/>
      <c r="CV11" s="418"/>
      <c r="CW11" s="418"/>
      <c r="CX11" s="418"/>
      <c r="CY11" s="418"/>
      <c r="CZ11" s="418"/>
      <c r="DA11" s="418"/>
      <c r="DB11" s="418"/>
      <c r="DC11" s="418"/>
      <c r="DD11" s="418"/>
      <c r="DE11" s="418"/>
      <c r="DF11" s="418"/>
      <c r="DG11" s="418"/>
      <c r="DH11" s="418"/>
      <c r="DI11" s="418"/>
      <c r="DJ11" s="418"/>
      <c r="DK11" s="418"/>
      <c r="DL11" s="418"/>
      <c r="DM11" s="418"/>
      <c r="DN11" s="418"/>
      <c r="DO11" s="418"/>
      <c r="DU11" s="489"/>
      <c r="DV11" s="489"/>
      <c r="DW11" s="489"/>
      <c r="DX11" s="489"/>
      <c r="DY11" s="489"/>
      <c r="DZ11" s="489"/>
      <c r="EA11" s="489"/>
      <c r="EB11" s="489"/>
      <c r="EC11" s="489"/>
      <c r="ED11" s="489"/>
      <c r="EE11" s="489"/>
      <c r="EF11" s="489"/>
      <c r="EG11" s="489"/>
      <c r="EH11" s="489"/>
      <c r="EI11" s="489"/>
      <c r="EJ11" s="489"/>
      <c r="EK11" s="489"/>
      <c r="EL11" s="489"/>
      <c r="EM11" s="489"/>
      <c r="EN11" s="489"/>
      <c r="EO11" s="489"/>
      <c r="EP11" s="489"/>
      <c r="EQ11" s="489"/>
      <c r="ER11" s="489"/>
      <c r="ES11" s="489"/>
      <c r="ET11" s="489"/>
      <c r="EU11" s="489"/>
      <c r="EV11" s="489"/>
      <c r="EW11" s="489"/>
      <c r="EX11" s="489"/>
      <c r="EY11" s="489"/>
      <c r="EZ11" s="489"/>
      <c r="FA11" s="489"/>
      <c r="FB11" s="489"/>
      <c r="FC11" s="489"/>
      <c r="FD11" s="489"/>
      <c r="FE11" s="489"/>
      <c r="FF11" s="489"/>
      <c r="FG11" s="489"/>
      <c r="FH11" s="489"/>
      <c r="FI11" s="489"/>
      <c r="FJ11" s="489"/>
      <c r="FK11" s="489"/>
      <c r="FL11" s="489"/>
      <c r="FM11" s="489"/>
      <c r="FN11" s="489"/>
      <c r="FO11" s="489"/>
      <c r="FP11" s="489"/>
      <c r="FQ11" s="489"/>
      <c r="FR11" s="489"/>
      <c r="FS11" s="489"/>
      <c r="FT11" s="489"/>
      <c r="FU11" s="489"/>
      <c r="FV11" s="489"/>
      <c r="FW11" s="489"/>
      <c r="FX11" s="489"/>
      <c r="FY11" s="489"/>
      <c r="FZ11" s="489"/>
      <c r="GA11" s="489"/>
      <c r="GB11" s="489"/>
      <c r="GC11" s="489"/>
      <c r="GD11" s="489"/>
      <c r="GE11" s="489"/>
      <c r="GF11" s="489"/>
      <c r="GG11" s="489"/>
      <c r="GH11" s="489"/>
      <c r="GI11" s="489"/>
      <c r="GJ11" s="489"/>
      <c r="GK11" s="489"/>
      <c r="GL11" s="489"/>
      <c r="GM11" s="406"/>
      <c r="GN11" s="406"/>
      <c r="GO11" s="406"/>
      <c r="GP11" s="406"/>
      <c r="GQ11" s="406"/>
      <c r="GR11" s="406"/>
      <c r="GS11" s="406"/>
      <c r="GT11" s="406"/>
      <c r="GU11" s="489"/>
      <c r="GV11" s="489"/>
      <c r="GW11" s="489"/>
      <c r="GX11" s="489"/>
      <c r="GY11" s="406"/>
      <c r="GZ11" s="406"/>
      <c r="HA11" s="406"/>
      <c r="HB11" s="406"/>
      <c r="HC11" s="406"/>
      <c r="HD11" s="406"/>
      <c r="HE11" s="406"/>
      <c r="HF11" s="406"/>
      <c r="HG11" s="489"/>
      <c r="HH11" s="489"/>
      <c r="HI11" s="489"/>
      <c r="HJ11" s="489"/>
      <c r="HK11" s="406"/>
      <c r="HL11" s="406"/>
      <c r="HM11" s="406"/>
      <c r="HN11" s="406"/>
      <c r="HO11" s="406"/>
      <c r="HP11" s="406"/>
      <c r="HQ11" s="406"/>
      <c r="HR11" s="406"/>
      <c r="HS11" s="489"/>
    </row>
    <row r="12" spans="1:227" s="421" customFormat="1" ht="15" thickBot="1" x14ac:dyDescent="0.25">
      <c r="B12" s="417" t="s">
        <v>321</v>
      </c>
      <c r="C12" s="418"/>
      <c r="D12" s="418"/>
      <c r="E12" s="418"/>
      <c r="F12" s="418"/>
      <c r="G12" s="418"/>
      <c r="H12" s="418"/>
      <c r="I12" s="418"/>
      <c r="J12" s="418"/>
      <c r="K12" s="418"/>
      <c r="L12" s="418"/>
      <c r="M12" s="418"/>
      <c r="N12" s="418"/>
      <c r="O12" s="494"/>
      <c r="P12" s="494"/>
      <c r="Q12" s="494"/>
      <c r="R12" s="494"/>
      <c r="S12" s="494"/>
      <c r="T12" s="494"/>
      <c r="U12" s="494"/>
      <c r="V12" s="494"/>
      <c r="W12" s="494"/>
      <c r="X12" s="494"/>
      <c r="Y12" s="494"/>
      <c r="Z12" s="494"/>
      <c r="AA12" s="494"/>
      <c r="AB12" s="494"/>
      <c r="AC12" s="494"/>
      <c r="AD12" s="494"/>
      <c r="AE12" s="494"/>
      <c r="AF12" s="494"/>
      <c r="AG12" s="494"/>
      <c r="AH12" s="494"/>
      <c r="AI12" s="494"/>
      <c r="AJ12" s="494"/>
      <c r="AK12" s="494"/>
      <c r="AL12" s="494"/>
      <c r="AM12" s="494"/>
      <c r="AN12" s="494"/>
      <c r="AO12" s="494"/>
      <c r="AP12" s="494"/>
      <c r="AQ12" s="494"/>
      <c r="AR12" s="494"/>
      <c r="AS12" s="494"/>
      <c r="AT12" s="494"/>
      <c r="AU12" s="494"/>
      <c r="AV12" s="494"/>
      <c r="AW12" s="494"/>
      <c r="AX12" s="494"/>
      <c r="AY12" s="494"/>
      <c r="AZ12" s="494"/>
      <c r="BA12" s="494"/>
      <c r="BB12" s="494"/>
      <c r="BC12" s="494"/>
      <c r="BD12" s="494"/>
      <c r="BE12" s="494"/>
      <c r="BF12" s="494"/>
      <c r="BG12" s="494"/>
      <c r="BH12" s="494"/>
      <c r="BI12" s="494"/>
      <c r="BJ12" s="494"/>
      <c r="BK12" s="494"/>
      <c r="BL12" s="494"/>
      <c r="BM12" s="494"/>
      <c r="BN12" s="494"/>
      <c r="BO12" s="494"/>
      <c r="BP12" s="494"/>
      <c r="BQ12" s="494"/>
      <c r="BR12" s="494"/>
      <c r="BS12" s="494"/>
      <c r="BT12" s="494"/>
      <c r="BU12" s="494"/>
      <c r="BV12" s="494"/>
      <c r="BW12" s="494"/>
      <c r="BX12" s="494"/>
      <c r="BY12" s="494"/>
      <c r="BZ12" s="494"/>
      <c r="CA12" s="494"/>
      <c r="CB12" s="494"/>
      <c r="CC12" s="494"/>
      <c r="CD12" s="494"/>
      <c r="CE12" s="494"/>
      <c r="CF12" s="494"/>
      <c r="CG12" s="494"/>
      <c r="CH12" s="494"/>
      <c r="CI12" s="494" t="s">
        <v>1</v>
      </c>
      <c r="CJ12" s="494">
        <v>1.6100000000000001E-3</v>
      </c>
      <c r="CK12" s="494">
        <v>1.6100000000000001E-3</v>
      </c>
      <c r="CL12" s="494">
        <v>1.6100000000000001E-3</v>
      </c>
      <c r="CM12" s="494">
        <v>1.6100000000000001E-3</v>
      </c>
      <c r="CN12" s="494">
        <v>1.6100000000000001E-3</v>
      </c>
      <c r="CO12" s="494">
        <v>1.6100000000000001E-3</v>
      </c>
      <c r="CP12" s="494">
        <v>1.6100000000000001E-3</v>
      </c>
      <c r="CQ12" s="494">
        <v>1.6100000000000001E-3</v>
      </c>
      <c r="CR12" s="494">
        <v>9.7000000000000005E-4</v>
      </c>
      <c r="CS12" s="494">
        <v>9.7000000000000005E-4</v>
      </c>
      <c r="CT12" s="494">
        <v>9.7000000000000005E-4</v>
      </c>
      <c r="CU12" s="494">
        <v>9.7000000000000005E-4</v>
      </c>
      <c r="CV12" s="494">
        <v>9.7000000000000005E-4</v>
      </c>
      <c r="CW12" s="494">
        <v>9.7000000000000005E-4</v>
      </c>
      <c r="CX12" s="494">
        <v>9.7000000000000005E-4</v>
      </c>
      <c r="CY12" s="494">
        <v>9.7000000000000005E-4</v>
      </c>
      <c r="CZ12" s="494">
        <v>9.7000000000000005E-4</v>
      </c>
      <c r="DA12" s="494">
        <v>9.7000000000000005E-4</v>
      </c>
      <c r="DB12" s="494">
        <v>9.7000000000000005E-4</v>
      </c>
      <c r="DC12" s="494">
        <v>9.7000000000000005E-4</v>
      </c>
      <c r="DD12" s="494">
        <v>9.7000000000000005E-4</v>
      </c>
      <c r="DE12" s="494">
        <v>9.7000000000000005E-4</v>
      </c>
      <c r="DF12" s="494">
        <v>9.7000000000000005E-4</v>
      </c>
      <c r="DG12" s="494">
        <v>9.7000000000000005E-4</v>
      </c>
      <c r="DH12" s="494">
        <v>9.7000000000000005E-4</v>
      </c>
      <c r="DI12" s="494">
        <v>9.7000000000000005E-4</v>
      </c>
      <c r="DJ12" s="494">
        <v>9.7000000000000005E-4</v>
      </c>
      <c r="DK12" s="494">
        <v>9.7000000000000005E-4</v>
      </c>
      <c r="DL12" s="495">
        <v>9.7000000000000005E-4</v>
      </c>
      <c r="DM12" s="495">
        <v>9.7000000000000005E-4</v>
      </c>
      <c r="DN12" s="495">
        <v>9.7000000000000005E-4</v>
      </c>
      <c r="DO12" s="495">
        <v>9.7000000000000005E-4</v>
      </c>
      <c r="DP12" s="495">
        <v>9.7000000000000005E-4</v>
      </c>
      <c r="DQ12" s="495">
        <v>9.7000000000000005E-4</v>
      </c>
      <c r="DR12" s="496">
        <v>9.7000000000000005E-4</v>
      </c>
      <c r="DS12" s="496">
        <v>9.7000000000000005E-4</v>
      </c>
      <c r="DT12" s="496">
        <v>9.7000000000000005E-4</v>
      </c>
      <c r="DU12" s="837">
        <v>9.7000000000000005E-4</v>
      </c>
      <c r="DV12" s="837">
        <v>9.7000000000000005E-4</v>
      </c>
      <c r="DW12" s="837">
        <v>9.7000000000000005E-4</v>
      </c>
      <c r="DX12" s="837">
        <v>9.7000000000000005E-4</v>
      </c>
      <c r="DY12" s="837">
        <v>-4.0000000000000002E-4</v>
      </c>
      <c r="DZ12" s="837">
        <v>-4.0000000000000002E-4</v>
      </c>
      <c r="EA12" s="838">
        <v>-4.0000000000000002E-4</v>
      </c>
      <c r="EB12" s="837">
        <v>4.5700000000000003E-3</v>
      </c>
      <c r="EC12" s="837">
        <v>4.5700000000000003E-3</v>
      </c>
      <c r="ED12" s="838">
        <v>4.5700000000000003E-3</v>
      </c>
      <c r="EE12" s="838">
        <v>4.5700000000000003E-3</v>
      </c>
      <c r="EF12" s="838">
        <v>4.5700000000000003E-3</v>
      </c>
      <c r="EG12" s="838">
        <v>4.5700000000000003E-3</v>
      </c>
      <c r="EH12" s="838">
        <v>4.5700000000000003E-3</v>
      </c>
      <c r="EI12" s="838">
        <v>4.5700000000000003E-3</v>
      </c>
      <c r="EJ12" s="838">
        <v>4.5700000000000003E-3</v>
      </c>
      <c r="EK12" s="838">
        <v>4.5700000000000003E-3</v>
      </c>
      <c r="EL12" s="837">
        <v>4.5700000000000003E-3</v>
      </c>
      <c r="EM12" s="837">
        <v>4.5700000000000003E-3</v>
      </c>
      <c r="EN12" s="837">
        <v>2.9499999999999999E-3</v>
      </c>
      <c r="EO12" s="837">
        <v>2.9499999999999999E-3</v>
      </c>
      <c r="EP12" s="838">
        <v>2.9499999999999999E-3</v>
      </c>
      <c r="EQ12" s="838">
        <v>2.9499999999999999E-3</v>
      </c>
      <c r="ER12" s="838">
        <v>2.9499999999999999E-3</v>
      </c>
      <c r="ES12" s="838">
        <v>2.9499999999999999E-3</v>
      </c>
      <c r="ET12" s="838">
        <v>2.9499999999999999E-3</v>
      </c>
      <c r="EU12" s="838">
        <v>2.9499999999999999E-3</v>
      </c>
      <c r="EV12" s="838">
        <v>2.9499999999999999E-3</v>
      </c>
      <c r="EW12" s="838">
        <v>2.9499999999999999E-3</v>
      </c>
      <c r="EX12" s="838">
        <v>2.9499999999999999E-3</v>
      </c>
      <c r="EY12" s="838">
        <v>2.9499999999999999E-3</v>
      </c>
      <c r="EZ12" s="837">
        <v>2.33E-3</v>
      </c>
      <c r="FA12" s="837">
        <v>2.33E-3</v>
      </c>
      <c r="FB12" s="838">
        <v>2.33E-3</v>
      </c>
      <c r="FC12" s="838">
        <v>2.33E-3</v>
      </c>
      <c r="FD12" s="838">
        <v>2.33E-3</v>
      </c>
      <c r="FE12" s="838">
        <v>2.33E-3</v>
      </c>
      <c r="FF12" s="838">
        <v>2.33E-3</v>
      </c>
      <c r="FG12" s="838">
        <v>2.33E-3</v>
      </c>
      <c r="FH12" s="838">
        <v>2.33E-3</v>
      </c>
      <c r="FI12" s="838">
        <v>2.33E-3</v>
      </c>
      <c r="FJ12" s="837">
        <v>2.33E-3</v>
      </c>
      <c r="FK12" s="1037">
        <v>2.33E-3</v>
      </c>
      <c r="FL12" s="1038">
        <v>1.2199999999999999E-3</v>
      </c>
      <c r="FM12" s="942">
        <v>1.2199999999999999E-3</v>
      </c>
      <c r="FN12" s="942">
        <v>1.2199999999999999E-3</v>
      </c>
      <c r="FO12" s="929">
        <v>1.2199999999999999E-3</v>
      </c>
      <c r="FP12" s="929">
        <v>1.2199999999999999E-3</v>
      </c>
      <c r="FQ12" s="929">
        <v>1.2199999999999999E-3</v>
      </c>
      <c r="FR12" s="929">
        <v>1.2199999999999999E-3</v>
      </c>
      <c r="FS12" s="929">
        <v>1.2199999999999999E-3</v>
      </c>
      <c r="FT12" s="929">
        <v>1.2199999999999999E-3</v>
      </c>
      <c r="FU12" s="929">
        <v>1.2199999999999999E-3</v>
      </c>
      <c r="FV12" s="929">
        <v>1.2199999999999999E-3</v>
      </c>
      <c r="FW12" s="942">
        <v>1.2199999999999999E-3</v>
      </c>
      <c r="FX12" s="942">
        <v>1.2199999999999999E-3</v>
      </c>
      <c r="FY12" s="942">
        <v>1.2199999999999999E-3</v>
      </c>
      <c r="FZ12" s="942">
        <v>1.2199999999999999E-3</v>
      </c>
      <c r="GA12" s="942">
        <v>1.2199999999999999E-3</v>
      </c>
      <c r="GB12" s="942">
        <v>1.2199999999999999E-3</v>
      </c>
      <c r="GC12" s="942">
        <v>1.2199999999999999E-3</v>
      </c>
      <c r="GD12" s="929">
        <v>1.2199999999999999E-3</v>
      </c>
      <c r="GE12" s="929">
        <v>1.2199999999999999E-3</v>
      </c>
      <c r="GF12" s="929">
        <v>1.2199999999999999E-3</v>
      </c>
      <c r="GG12" s="929">
        <v>1.2199999999999999E-3</v>
      </c>
      <c r="GH12" s="929">
        <v>1.2199999999999999E-3</v>
      </c>
      <c r="GI12" s="942">
        <v>1.2199999999999999E-3</v>
      </c>
      <c r="GJ12" s="942">
        <v>1.2199999999999999E-3</v>
      </c>
      <c r="GK12" s="942">
        <v>1.2199999999999999E-3</v>
      </c>
      <c r="GL12" s="942">
        <v>1.2199999999999999E-3</v>
      </c>
      <c r="GM12" s="942">
        <v>1.2199999999999999E-3</v>
      </c>
      <c r="GN12" s="942">
        <v>1.2199999999999999E-3</v>
      </c>
      <c r="GO12" s="942">
        <v>1.2199999999999999E-3</v>
      </c>
      <c r="GP12" s="942">
        <v>1.2199999999999999E-3</v>
      </c>
      <c r="GQ12" s="942">
        <v>1.2199999999999999E-3</v>
      </c>
      <c r="GR12" s="942">
        <v>1.2199999999999999E-3</v>
      </c>
      <c r="GS12" s="942">
        <v>1.2199999999999999E-3</v>
      </c>
      <c r="GT12" s="929">
        <v>1.2199999999999999E-3</v>
      </c>
      <c r="GU12" s="942">
        <v>1.2199999999999999E-3</v>
      </c>
      <c r="GV12" s="942">
        <v>1.2199999999999999E-3</v>
      </c>
      <c r="GW12" s="942">
        <v>1.2199999999999999E-3</v>
      </c>
      <c r="GX12" s="942">
        <v>1.2199999999999999E-3</v>
      </c>
      <c r="GY12" s="942">
        <v>1.2199999999999999E-3</v>
      </c>
      <c r="GZ12" s="942">
        <v>1.2199999999999999E-3</v>
      </c>
      <c r="HA12" s="942">
        <v>1.2199999999999999E-3</v>
      </c>
      <c r="HB12" s="942">
        <v>1.2199999999999999E-3</v>
      </c>
      <c r="HC12" s="942">
        <v>1.2199999999999999E-3</v>
      </c>
      <c r="HD12" s="942">
        <v>1.2199999999999999E-3</v>
      </c>
      <c r="HE12" s="942">
        <v>1.2199999999999999E-3</v>
      </c>
      <c r="HF12" s="929">
        <v>1.2199999999999999E-3</v>
      </c>
      <c r="HG12" s="942">
        <v>1.2199999999999999E-3</v>
      </c>
      <c r="HH12" s="942">
        <v>1.2199999999999999E-3</v>
      </c>
      <c r="HI12" s="942">
        <v>1.2199999999999999E-3</v>
      </c>
      <c r="HJ12" s="942">
        <v>1.2199999999999999E-3</v>
      </c>
      <c r="HK12" s="929">
        <v>1.2199999999999999E-3</v>
      </c>
      <c r="HL12" s="929">
        <v>1.2199999999999999E-3</v>
      </c>
      <c r="HM12" s="929">
        <v>1.2199999999999999E-3</v>
      </c>
      <c r="HN12" s="929">
        <v>1.2199999999999999E-3</v>
      </c>
      <c r="HO12" s="929">
        <v>1.2199999999999999E-3</v>
      </c>
      <c r="HP12" s="929">
        <v>1.2199999999999999E-3</v>
      </c>
      <c r="HQ12" s="929">
        <v>1.2199999999999999E-3</v>
      </c>
      <c r="HR12" s="929">
        <v>1.2199999999999999E-3</v>
      </c>
      <c r="HS12" s="929">
        <v>1.2199999999999999E-3</v>
      </c>
    </row>
    <row r="13" spans="1:227" s="421" customFormat="1" ht="14.25" x14ac:dyDescent="0.2">
      <c r="B13" s="417" t="s">
        <v>322</v>
      </c>
      <c r="C13" s="418"/>
      <c r="D13" s="418"/>
      <c r="E13" s="418"/>
      <c r="F13" s="418"/>
      <c r="G13" s="418"/>
      <c r="H13" s="418"/>
      <c r="I13" s="418"/>
      <c r="J13" s="418"/>
      <c r="K13" s="418"/>
      <c r="L13" s="418"/>
      <c r="M13" s="418"/>
      <c r="N13" s="418"/>
      <c r="O13" s="494"/>
      <c r="P13" s="494"/>
      <c r="Q13" s="494"/>
      <c r="R13" s="494"/>
      <c r="S13" s="494"/>
      <c r="T13" s="494"/>
      <c r="U13" s="494"/>
      <c r="V13" s="494"/>
      <c r="W13" s="494"/>
      <c r="X13" s="494"/>
      <c r="Y13" s="494"/>
      <c r="Z13" s="494"/>
      <c r="AA13" s="494"/>
      <c r="AB13" s="494"/>
      <c r="AC13" s="494"/>
      <c r="AD13" s="494"/>
      <c r="AE13" s="494"/>
      <c r="AF13" s="494"/>
      <c r="AG13" s="494"/>
      <c r="AH13" s="494"/>
      <c r="AI13" s="494"/>
      <c r="AJ13" s="494"/>
      <c r="AK13" s="494"/>
      <c r="AL13" s="494"/>
      <c r="AM13" s="494"/>
      <c r="AN13" s="494"/>
      <c r="AO13" s="494"/>
      <c r="AP13" s="494"/>
      <c r="AQ13" s="494"/>
      <c r="AR13" s="494"/>
      <c r="AS13" s="494"/>
      <c r="AT13" s="494"/>
      <c r="AU13" s="494"/>
      <c r="AV13" s="494"/>
      <c r="AW13" s="494"/>
      <c r="AX13" s="494"/>
      <c r="AY13" s="494"/>
      <c r="AZ13" s="494"/>
      <c r="BA13" s="494"/>
      <c r="BB13" s="494"/>
      <c r="BC13" s="494"/>
      <c r="BD13" s="494"/>
      <c r="BE13" s="494"/>
      <c r="BF13" s="494"/>
      <c r="BG13" s="494"/>
      <c r="BH13" s="494"/>
      <c r="BI13" s="494"/>
      <c r="BJ13" s="494"/>
      <c r="BK13" s="494"/>
      <c r="BL13" s="494"/>
      <c r="BM13" s="494"/>
      <c r="BN13" s="494"/>
      <c r="BO13" s="494"/>
      <c r="BP13" s="494"/>
      <c r="BQ13" s="494"/>
      <c r="BR13" s="494"/>
      <c r="BS13" s="494"/>
      <c r="BT13" s="494"/>
      <c r="BU13" s="494"/>
      <c r="BV13" s="494"/>
      <c r="BW13" s="494"/>
      <c r="BX13" s="494"/>
      <c r="BY13" s="494"/>
      <c r="BZ13" s="494"/>
      <c r="CA13" s="494"/>
      <c r="CB13" s="494"/>
      <c r="CC13" s="494"/>
      <c r="CD13" s="494"/>
      <c r="CE13" s="494"/>
      <c r="CF13" s="494"/>
      <c r="CG13" s="494"/>
      <c r="CH13" s="494"/>
      <c r="CI13" s="494" t="s">
        <v>1</v>
      </c>
      <c r="CJ13" s="494">
        <v>1.7510000000000001E-2</v>
      </c>
      <c r="CK13" s="494">
        <v>1.7510000000000001E-2</v>
      </c>
      <c r="CL13" s="494">
        <v>1.7510000000000001E-2</v>
      </c>
      <c r="CM13" s="494">
        <v>1.7510000000000001E-2</v>
      </c>
      <c r="CN13" s="494">
        <v>1.7510000000000001E-2</v>
      </c>
      <c r="CO13" s="494">
        <v>1.7510000000000001E-2</v>
      </c>
      <c r="CP13" s="494">
        <v>1.7510000000000001E-2</v>
      </c>
      <c r="CQ13" s="494">
        <v>2.5100000000000001E-3</v>
      </c>
      <c r="CR13" s="494">
        <v>1.397E-2</v>
      </c>
      <c r="CS13" s="494">
        <v>1.397E-2</v>
      </c>
      <c r="CT13" s="494">
        <v>1.397E-2</v>
      </c>
      <c r="CU13" s="494">
        <v>2.8969999999999999E-2</v>
      </c>
      <c r="CV13" s="494">
        <v>2.8969999999999999E-2</v>
      </c>
      <c r="CW13" s="494">
        <v>2.8969999999999999E-2</v>
      </c>
      <c r="CX13" s="494">
        <v>2.8969999999999999E-2</v>
      </c>
      <c r="CY13" s="494">
        <v>2.8969999999999999E-2</v>
      </c>
      <c r="CZ13" s="494">
        <v>2.8969999999999999E-2</v>
      </c>
      <c r="DA13" s="494">
        <v>2.8969999999999999E-2</v>
      </c>
      <c r="DB13" s="494">
        <v>2.8969999999999999E-2</v>
      </c>
      <c r="DC13" s="494">
        <v>1.397E-2</v>
      </c>
      <c r="DD13" s="494">
        <v>1.397E-2</v>
      </c>
      <c r="DE13" s="494">
        <v>1.397E-2</v>
      </c>
      <c r="DF13" s="494">
        <v>1.397E-2</v>
      </c>
      <c r="DG13" s="494">
        <v>2.8969999999999999E-2</v>
      </c>
      <c r="DH13" s="494">
        <v>2.8969999999999999E-2</v>
      </c>
      <c r="DI13" s="494">
        <v>2.8969999999999999E-2</v>
      </c>
      <c r="DJ13" s="494">
        <v>2.8969999999999999E-2</v>
      </c>
      <c r="DK13" s="494">
        <v>2.8969999999999999E-2</v>
      </c>
      <c r="DL13" s="495">
        <v>2.8969999999999999E-2</v>
      </c>
      <c r="DM13" s="495">
        <v>2.8969999999999999E-2</v>
      </c>
      <c r="DN13" s="495">
        <v>2.8969999999999999E-2</v>
      </c>
      <c r="DO13" s="495">
        <v>1.397E-2</v>
      </c>
      <c r="DP13" s="495">
        <v>1.397E-2</v>
      </c>
      <c r="DQ13" s="495">
        <v>1.397E-2</v>
      </c>
      <c r="DR13" s="496">
        <v>1.397E-2</v>
      </c>
      <c r="DS13" s="496">
        <v>2.8969999999999999E-2</v>
      </c>
      <c r="DT13" s="496">
        <v>2.8969999999999999E-2</v>
      </c>
      <c r="DU13" s="837">
        <v>2.8969999999999999E-2</v>
      </c>
      <c r="DV13" s="837">
        <v>2.8969999999999999E-2</v>
      </c>
      <c r="DW13" s="837">
        <v>2.8969999999999999E-2</v>
      </c>
      <c r="DX13" s="837">
        <v>2.8969999999999999E-2</v>
      </c>
      <c r="DY13" s="837">
        <v>3.1780000000000003E-2</v>
      </c>
      <c r="DZ13" s="837">
        <v>3.1780000000000003E-2</v>
      </c>
      <c r="EA13" s="838">
        <v>1.678E-2</v>
      </c>
      <c r="EB13" s="837">
        <v>2.486E-2</v>
      </c>
      <c r="EC13" s="837">
        <v>2.486E-2</v>
      </c>
      <c r="ED13" s="838">
        <v>2.486E-2</v>
      </c>
      <c r="EE13" s="838">
        <v>3.986E-2</v>
      </c>
      <c r="EF13" s="838">
        <v>3.986E-2</v>
      </c>
      <c r="EG13" s="838">
        <v>3.986E-2</v>
      </c>
      <c r="EH13" s="838">
        <v>3.986E-2</v>
      </c>
      <c r="EI13" s="838">
        <v>3.986E-2</v>
      </c>
      <c r="EJ13" s="838">
        <v>3.986E-2</v>
      </c>
      <c r="EK13" s="838">
        <v>3.986E-2</v>
      </c>
      <c r="EL13" s="837">
        <v>3.986E-2</v>
      </c>
      <c r="EM13" s="837">
        <v>2.486E-2</v>
      </c>
      <c r="EN13" s="837">
        <v>2.8230000000000002E-2</v>
      </c>
      <c r="EO13" s="837">
        <v>2.8230000000000002E-2</v>
      </c>
      <c r="EP13" s="838">
        <v>2.8230000000000002E-2</v>
      </c>
      <c r="EQ13" s="838">
        <v>4.3229999999999998E-2</v>
      </c>
      <c r="ER13" s="838">
        <v>4.3229999999999998E-2</v>
      </c>
      <c r="ES13" s="838">
        <v>4.3229999999999998E-2</v>
      </c>
      <c r="ET13" s="838">
        <v>4.3229999999999998E-2</v>
      </c>
      <c r="EU13" s="838">
        <v>4.3229999999999998E-2</v>
      </c>
      <c r="EV13" s="838">
        <v>4.3229999999999998E-2</v>
      </c>
      <c r="EW13" s="838">
        <v>4.3229999999999998E-2</v>
      </c>
      <c r="EX13" s="838">
        <v>4.3229999999999998E-2</v>
      </c>
      <c r="EY13" s="838">
        <v>2.8230000000000002E-2</v>
      </c>
      <c r="EZ13" s="837">
        <v>3.5659999999999997E-2</v>
      </c>
      <c r="FA13" s="837">
        <v>3.5659999999999997E-2</v>
      </c>
      <c r="FB13" s="838">
        <v>3.5659999999999997E-2</v>
      </c>
      <c r="FC13" s="838">
        <v>5.0659999999999997E-2</v>
      </c>
      <c r="FD13" s="838">
        <v>5.0659999999999997E-2</v>
      </c>
      <c r="FE13" s="838">
        <v>5.0659999999999997E-2</v>
      </c>
      <c r="FF13" s="838">
        <v>5.0659999999999997E-2</v>
      </c>
      <c r="FG13" s="838">
        <v>5.0659999999999997E-2</v>
      </c>
      <c r="FH13" s="838">
        <v>5.0659999999999997E-2</v>
      </c>
      <c r="FI13" s="838">
        <v>5.0659999999999997E-2</v>
      </c>
      <c r="FJ13" s="837">
        <v>5.0659999999999997E-2</v>
      </c>
      <c r="FK13" s="1039">
        <v>3.5659999999999997E-2</v>
      </c>
      <c r="FL13" s="1040">
        <v>4.4810000000000003E-2</v>
      </c>
      <c r="FM13" s="942">
        <v>4.4810000000000003E-2</v>
      </c>
      <c r="FN13" s="942">
        <v>4.4810000000000003E-2</v>
      </c>
      <c r="FO13" s="929">
        <v>5.9810000000000002E-2</v>
      </c>
      <c r="FP13" s="929">
        <v>5.9810000000000002E-2</v>
      </c>
      <c r="FQ13" s="929">
        <v>5.9810000000000002E-2</v>
      </c>
      <c r="FR13" s="929">
        <v>5.9810000000000002E-2</v>
      </c>
      <c r="FS13" s="929">
        <v>5.9810000000000002E-2</v>
      </c>
      <c r="FT13" s="929">
        <v>5.9810000000000002E-2</v>
      </c>
      <c r="FU13" s="929">
        <v>5.9810000000000002E-2</v>
      </c>
      <c r="FV13" s="929">
        <v>5.9810000000000002E-2</v>
      </c>
      <c r="FW13" s="942">
        <v>4.4810000000000003E-2</v>
      </c>
      <c r="FX13" s="942">
        <v>4.4810000000000003E-2</v>
      </c>
      <c r="FY13" s="942">
        <v>4.4810000000000003E-2</v>
      </c>
      <c r="FZ13" s="942">
        <v>4.4810000000000003E-2</v>
      </c>
      <c r="GA13" s="942">
        <v>5.9810000000000002E-2</v>
      </c>
      <c r="GB13" s="942">
        <v>5.9810000000000002E-2</v>
      </c>
      <c r="GC13" s="942">
        <v>5.9810000000000002E-2</v>
      </c>
      <c r="GD13" s="929">
        <v>5.9810000000000002E-2</v>
      </c>
      <c r="GE13" s="929">
        <v>5.9810000000000002E-2</v>
      </c>
      <c r="GF13" s="929">
        <v>5.9810000000000002E-2</v>
      </c>
      <c r="GG13" s="929">
        <v>5.9810000000000002E-2</v>
      </c>
      <c r="GH13" s="929">
        <v>5.9810000000000002E-2</v>
      </c>
      <c r="GI13" s="942">
        <v>4.4810000000000003E-2</v>
      </c>
      <c r="GJ13" s="942">
        <v>4.4810000000000003E-2</v>
      </c>
      <c r="GK13" s="942">
        <v>4.4810000000000003E-2</v>
      </c>
      <c r="GL13" s="1045">
        <v>4.4810000000000003E-2</v>
      </c>
      <c r="GM13" s="1046">
        <v>5.9810000000000002E-2</v>
      </c>
      <c r="GN13" s="929">
        <v>5.9810000000000002E-2</v>
      </c>
      <c r="GO13" s="929">
        <v>5.9810000000000002E-2</v>
      </c>
      <c r="GP13" s="929">
        <v>5.9810000000000002E-2</v>
      </c>
      <c r="GQ13" s="929">
        <v>5.9810000000000002E-2</v>
      </c>
      <c r="GR13" s="929">
        <v>5.9810000000000002E-2</v>
      </c>
      <c r="GS13" s="929">
        <v>5.9810000000000002E-2</v>
      </c>
      <c r="GT13" s="929">
        <v>5.9810000000000002E-2</v>
      </c>
      <c r="GU13" s="942">
        <v>4.4810000000000003E-2</v>
      </c>
      <c r="GV13" s="942">
        <v>4.4810000000000003E-2</v>
      </c>
      <c r="GW13" s="942">
        <v>4.4810000000000003E-2</v>
      </c>
      <c r="GX13" s="942">
        <v>4.4810000000000003E-2</v>
      </c>
      <c r="GY13" s="929">
        <v>5.9810000000000002E-2</v>
      </c>
      <c r="GZ13" s="929">
        <v>5.9810000000000002E-2</v>
      </c>
      <c r="HA13" s="929">
        <v>5.9810000000000002E-2</v>
      </c>
      <c r="HB13" s="929">
        <v>5.9810000000000002E-2</v>
      </c>
      <c r="HC13" s="929">
        <v>5.9810000000000002E-2</v>
      </c>
      <c r="HD13" s="929">
        <v>5.9810000000000002E-2</v>
      </c>
      <c r="HE13" s="929">
        <v>5.9810000000000002E-2</v>
      </c>
      <c r="HF13" s="929">
        <v>5.9810000000000002E-2</v>
      </c>
      <c r="HG13" s="942">
        <v>4.4810000000000003E-2</v>
      </c>
      <c r="HH13" s="942">
        <v>4.4810000000000003E-2</v>
      </c>
      <c r="HI13" s="942">
        <v>4.4810000000000003E-2</v>
      </c>
      <c r="HJ13" s="942">
        <v>4.4810000000000003E-2</v>
      </c>
      <c r="HK13" s="929">
        <v>5.9810000000000002E-2</v>
      </c>
      <c r="HL13" s="929">
        <v>5.9810000000000002E-2</v>
      </c>
      <c r="HM13" s="929">
        <v>5.9810000000000002E-2</v>
      </c>
      <c r="HN13" s="929">
        <v>5.9810000000000002E-2</v>
      </c>
      <c r="HO13" s="929">
        <v>5.9810000000000002E-2</v>
      </c>
      <c r="HP13" s="929">
        <v>5.9810000000000002E-2</v>
      </c>
      <c r="HQ13" s="929">
        <v>5.9810000000000002E-2</v>
      </c>
      <c r="HR13" s="929">
        <v>5.9810000000000002E-2</v>
      </c>
      <c r="HS13" s="929">
        <v>5.9810000000000002E-2</v>
      </c>
    </row>
    <row r="14" spans="1:227" s="421" customFormat="1" ht="15" thickBot="1" x14ac:dyDescent="0.25">
      <c r="B14" s="417" t="s">
        <v>323</v>
      </c>
      <c r="C14" s="418"/>
      <c r="D14" s="418"/>
      <c r="E14" s="418"/>
      <c r="F14" s="418"/>
      <c r="G14" s="418"/>
      <c r="H14" s="418"/>
      <c r="I14" s="418"/>
      <c r="J14" s="418"/>
      <c r="K14" s="418"/>
      <c r="L14" s="418"/>
      <c r="M14" s="418"/>
      <c r="N14" s="418"/>
      <c r="O14" s="494"/>
      <c r="P14" s="494"/>
      <c r="Q14" s="494"/>
      <c r="R14" s="494"/>
      <c r="S14" s="494"/>
      <c r="T14" s="494"/>
      <c r="U14" s="494"/>
      <c r="V14" s="494"/>
      <c r="W14" s="494"/>
      <c r="X14" s="494"/>
      <c r="Y14" s="494"/>
      <c r="Z14" s="494"/>
      <c r="AA14" s="494"/>
      <c r="AB14" s="494"/>
      <c r="AC14" s="494"/>
      <c r="AD14" s="494"/>
      <c r="AE14" s="494"/>
      <c r="AF14" s="494"/>
      <c r="AG14" s="494"/>
      <c r="AH14" s="494"/>
      <c r="AI14" s="494"/>
      <c r="AJ14" s="494"/>
      <c r="AK14" s="494"/>
      <c r="AL14" s="494"/>
      <c r="AM14" s="494"/>
      <c r="AN14" s="494"/>
      <c r="AO14" s="494"/>
      <c r="AP14" s="494"/>
      <c r="AQ14" s="494"/>
      <c r="AR14" s="494"/>
      <c r="AS14" s="494"/>
      <c r="AT14" s="494"/>
      <c r="AU14" s="494"/>
      <c r="AV14" s="494"/>
      <c r="AW14" s="494"/>
      <c r="AX14" s="494"/>
      <c r="AY14" s="494"/>
      <c r="AZ14" s="494"/>
      <c r="BA14" s="494"/>
      <c r="BB14" s="494"/>
      <c r="BC14" s="494"/>
      <c r="BD14" s="494"/>
      <c r="BE14" s="494"/>
      <c r="BF14" s="494"/>
      <c r="BG14" s="494"/>
      <c r="BH14" s="494"/>
      <c r="BI14" s="494"/>
      <c r="BJ14" s="494"/>
      <c r="BK14" s="494"/>
      <c r="BL14" s="494"/>
      <c r="BM14" s="494"/>
      <c r="BN14" s="494"/>
      <c r="BO14" s="494"/>
      <c r="BP14" s="494"/>
      <c r="BQ14" s="494"/>
      <c r="BR14" s="494"/>
      <c r="BS14" s="494"/>
      <c r="BT14" s="494"/>
      <c r="BU14" s="494"/>
      <c r="BV14" s="494"/>
      <c r="BW14" s="494"/>
      <c r="BX14" s="494"/>
      <c r="BY14" s="494"/>
      <c r="BZ14" s="494"/>
      <c r="CA14" s="494"/>
      <c r="CB14" s="494"/>
      <c r="CC14" s="494"/>
      <c r="CD14" s="494"/>
      <c r="CE14" s="494"/>
      <c r="CF14" s="494"/>
      <c r="CG14" s="494"/>
      <c r="CH14" s="494"/>
      <c r="CI14" s="494" t="s">
        <v>1</v>
      </c>
      <c r="CJ14" s="494">
        <v>1.7510000000000001E-2</v>
      </c>
      <c r="CK14" s="494">
        <v>1.7510000000000001E-2</v>
      </c>
      <c r="CL14" s="494">
        <v>1.7510000000000001E-2</v>
      </c>
      <c r="CM14" s="494">
        <v>1.7510000000000001E-2</v>
      </c>
      <c r="CN14" s="494">
        <v>1.7510000000000001E-2</v>
      </c>
      <c r="CO14" s="494">
        <v>1.7510000000000001E-2</v>
      </c>
      <c r="CP14" s="494">
        <v>1.7510000000000001E-2</v>
      </c>
      <c r="CQ14" s="494">
        <v>4.5100000000000001E-3</v>
      </c>
      <c r="CR14" s="494">
        <v>2.087E-2</v>
      </c>
      <c r="CS14" s="494">
        <v>2.087E-2</v>
      </c>
      <c r="CT14" s="494">
        <v>2.087E-2</v>
      </c>
      <c r="CU14" s="494">
        <v>2.8969999999999999E-2</v>
      </c>
      <c r="CV14" s="494">
        <v>2.8969999999999999E-2</v>
      </c>
      <c r="CW14" s="494">
        <v>2.8969999999999999E-2</v>
      </c>
      <c r="CX14" s="494">
        <v>2.8969999999999999E-2</v>
      </c>
      <c r="CY14" s="494">
        <v>2.8969999999999999E-2</v>
      </c>
      <c r="CZ14" s="494">
        <v>2.8969999999999999E-2</v>
      </c>
      <c r="DA14" s="494">
        <v>2.8969999999999999E-2</v>
      </c>
      <c r="DB14" s="494">
        <v>2.8969999999999999E-2</v>
      </c>
      <c r="DC14" s="494">
        <v>2.087E-2</v>
      </c>
      <c r="DD14" s="494">
        <v>2.087E-2</v>
      </c>
      <c r="DE14" s="494">
        <v>2.087E-2</v>
      </c>
      <c r="DF14" s="494">
        <v>2.087E-2</v>
      </c>
      <c r="DG14" s="494">
        <v>2.8969999999999999E-2</v>
      </c>
      <c r="DH14" s="494">
        <v>2.8969999999999999E-2</v>
      </c>
      <c r="DI14" s="494">
        <v>2.8969999999999999E-2</v>
      </c>
      <c r="DJ14" s="494">
        <v>2.8969999999999999E-2</v>
      </c>
      <c r="DK14" s="494">
        <v>2.8969999999999999E-2</v>
      </c>
      <c r="DL14" s="495">
        <v>2.8969999999999999E-2</v>
      </c>
      <c r="DM14" s="495">
        <v>2.8969999999999999E-2</v>
      </c>
      <c r="DN14" s="495">
        <v>2.8969999999999999E-2</v>
      </c>
      <c r="DO14" s="495">
        <v>2.087E-2</v>
      </c>
      <c r="DP14" s="495">
        <v>2.087E-2</v>
      </c>
      <c r="DQ14" s="495">
        <v>2.087E-2</v>
      </c>
      <c r="DR14" s="496">
        <v>2.087E-2</v>
      </c>
      <c r="DS14" s="496">
        <v>2.8969999999999999E-2</v>
      </c>
      <c r="DT14" s="496">
        <v>2.8969999999999999E-2</v>
      </c>
      <c r="DU14" s="837">
        <v>2.8969999999999999E-2</v>
      </c>
      <c r="DV14" s="837">
        <v>2.8969999999999999E-2</v>
      </c>
      <c r="DW14" s="837">
        <v>2.8969999999999999E-2</v>
      </c>
      <c r="DX14" s="837">
        <v>2.8969999999999999E-2</v>
      </c>
      <c r="DY14" s="837">
        <v>3.1780000000000003E-2</v>
      </c>
      <c r="DZ14" s="837">
        <v>3.1780000000000003E-2</v>
      </c>
      <c r="EA14" s="838">
        <v>3.0939999999999999E-2</v>
      </c>
      <c r="EB14" s="837">
        <v>4.5830000000000003E-2</v>
      </c>
      <c r="EC14" s="837">
        <v>4.5830000000000003E-2</v>
      </c>
      <c r="ED14" s="838">
        <v>4.5830000000000003E-2</v>
      </c>
      <c r="EE14" s="838">
        <v>3.986E-2</v>
      </c>
      <c r="EF14" s="838">
        <v>3.986E-2</v>
      </c>
      <c r="EG14" s="838">
        <v>3.986E-2</v>
      </c>
      <c r="EH14" s="838">
        <v>3.986E-2</v>
      </c>
      <c r="EI14" s="838">
        <v>3.986E-2</v>
      </c>
      <c r="EJ14" s="838">
        <v>3.986E-2</v>
      </c>
      <c r="EK14" s="838">
        <v>3.986E-2</v>
      </c>
      <c r="EL14" s="837">
        <v>3.986E-2</v>
      </c>
      <c r="EM14" s="837">
        <v>4.5830000000000003E-2</v>
      </c>
      <c r="EN14" s="837">
        <v>6.1280000000000001E-2</v>
      </c>
      <c r="EO14" s="837">
        <v>6.1280000000000001E-2</v>
      </c>
      <c r="EP14" s="838">
        <v>6.1280000000000001E-2</v>
      </c>
      <c r="EQ14" s="838">
        <v>4.3229999999999998E-2</v>
      </c>
      <c r="ER14" s="838">
        <v>4.3229999999999998E-2</v>
      </c>
      <c r="ES14" s="838">
        <v>4.3229999999999998E-2</v>
      </c>
      <c r="ET14" s="838">
        <v>4.3229999999999998E-2</v>
      </c>
      <c r="EU14" s="838">
        <v>4.3229999999999998E-2</v>
      </c>
      <c r="EV14" s="838">
        <v>4.3229999999999998E-2</v>
      </c>
      <c r="EW14" s="838">
        <v>4.3229999999999998E-2</v>
      </c>
      <c r="EX14" s="838">
        <v>4.3229999999999998E-2</v>
      </c>
      <c r="EY14" s="838">
        <v>6.1280000000000001E-2</v>
      </c>
      <c r="EZ14" s="837">
        <v>7.6960000000000001E-2</v>
      </c>
      <c r="FA14" s="837">
        <v>7.6960000000000001E-2</v>
      </c>
      <c r="FB14" s="838">
        <v>7.6960000000000001E-2</v>
      </c>
      <c r="FC14" s="838">
        <v>5.0659999999999997E-2</v>
      </c>
      <c r="FD14" s="838">
        <v>5.0659999999999997E-2</v>
      </c>
      <c r="FE14" s="838">
        <v>5.0659999999999997E-2</v>
      </c>
      <c r="FF14" s="838">
        <v>5.0659999999999997E-2</v>
      </c>
      <c r="FG14" s="838">
        <v>5.0659999999999997E-2</v>
      </c>
      <c r="FH14" s="838">
        <v>5.0659999999999997E-2</v>
      </c>
      <c r="FI14" s="838">
        <v>5.0659999999999997E-2</v>
      </c>
      <c r="FJ14" s="837">
        <v>5.0659999999999997E-2</v>
      </c>
      <c r="FK14" s="1041">
        <v>7.6960000000000001E-2</v>
      </c>
      <c r="FL14" s="1042">
        <v>9.7019999999999995E-2</v>
      </c>
      <c r="FM14" s="942">
        <v>9.7019999999999995E-2</v>
      </c>
      <c r="FN14" s="942">
        <v>9.7019999999999995E-2</v>
      </c>
      <c r="FO14" s="929">
        <v>5.9810000000000002E-2</v>
      </c>
      <c r="FP14" s="929">
        <v>5.9810000000000002E-2</v>
      </c>
      <c r="FQ14" s="929">
        <v>5.9810000000000002E-2</v>
      </c>
      <c r="FR14" s="929">
        <v>5.9810000000000002E-2</v>
      </c>
      <c r="FS14" s="929">
        <v>5.9810000000000002E-2</v>
      </c>
      <c r="FT14" s="929">
        <v>5.9810000000000002E-2</v>
      </c>
      <c r="FU14" s="929">
        <v>5.9810000000000002E-2</v>
      </c>
      <c r="FV14" s="929">
        <v>5.9810000000000002E-2</v>
      </c>
      <c r="FW14" s="942">
        <v>9.7019999999999995E-2</v>
      </c>
      <c r="FX14" s="942">
        <v>9.7019999999999995E-2</v>
      </c>
      <c r="FY14" s="942">
        <v>9.7019999999999995E-2</v>
      </c>
      <c r="FZ14" s="942">
        <v>9.7019999999999995E-2</v>
      </c>
      <c r="GA14" s="942">
        <v>5.9810000000000002E-2</v>
      </c>
      <c r="GB14" s="942">
        <v>5.9810000000000002E-2</v>
      </c>
      <c r="GC14" s="942">
        <v>5.9810000000000002E-2</v>
      </c>
      <c r="GD14" s="929">
        <v>5.9810000000000002E-2</v>
      </c>
      <c r="GE14" s="929">
        <v>5.9810000000000002E-2</v>
      </c>
      <c r="GF14" s="929">
        <v>5.9810000000000002E-2</v>
      </c>
      <c r="GG14" s="929">
        <v>5.9810000000000002E-2</v>
      </c>
      <c r="GH14" s="929">
        <v>5.9810000000000002E-2</v>
      </c>
      <c r="GI14" s="942">
        <v>9.7019999999999995E-2</v>
      </c>
      <c r="GJ14" s="942">
        <v>9.7019999999999995E-2</v>
      </c>
      <c r="GK14" s="942">
        <v>9.7019999999999995E-2</v>
      </c>
      <c r="GL14" s="1047">
        <v>9.7019999999999995E-2</v>
      </c>
      <c r="GM14" s="1048">
        <v>5.9810000000000002E-2</v>
      </c>
      <c r="GN14" s="929">
        <v>5.9810000000000002E-2</v>
      </c>
      <c r="GO14" s="929">
        <v>5.9810000000000002E-2</v>
      </c>
      <c r="GP14" s="929">
        <v>5.9810000000000002E-2</v>
      </c>
      <c r="GQ14" s="929">
        <v>5.9810000000000002E-2</v>
      </c>
      <c r="GR14" s="929">
        <v>5.9810000000000002E-2</v>
      </c>
      <c r="GS14" s="929">
        <v>5.9810000000000002E-2</v>
      </c>
      <c r="GT14" s="929">
        <v>5.9810000000000002E-2</v>
      </c>
      <c r="GU14" s="942">
        <v>9.7019999999999995E-2</v>
      </c>
      <c r="GV14" s="942">
        <v>9.7019999999999995E-2</v>
      </c>
      <c r="GW14" s="942">
        <v>9.7019999999999995E-2</v>
      </c>
      <c r="GX14" s="942">
        <v>9.7019999999999995E-2</v>
      </c>
      <c r="GY14" s="929">
        <v>5.9810000000000002E-2</v>
      </c>
      <c r="GZ14" s="929">
        <v>5.9810000000000002E-2</v>
      </c>
      <c r="HA14" s="929">
        <v>5.9810000000000002E-2</v>
      </c>
      <c r="HB14" s="929">
        <v>5.9810000000000002E-2</v>
      </c>
      <c r="HC14" s="929">
        <v>5.9810000000000002E-2</v>
      </c>
      <c r="HD14" s="929">
        <v>5.9810000000000002E-2</v>
      </c>
      <c r="HE14" s="929">
        <v>5.9810000000000002E-2</v>
      </c>
      <c r="HF14" s="929">
        <v>5.9810000000000002E-2</v>
      </c>
      <c r="HG14" s="942">
        <v>9.7019999999999995E-2</v>
      </c>
      <c r="HH14" s="942">
        <v>9.7019999999999995E-2</v>
      </c>
      <c r="HI14" s="942">
        <v>9.7019999999999995E-2</v>
      </c>
      <c r="HJ14" s="942">
        <v>9.7019999999999995E-2</v>
      </c>
      <c r="HK14" s="929">
        <v>5.9810000000000002E-2</v>
      </c>
      <c r="HL14" s="929">
        <v>5.9810000000000002E-2</v>
      </c>
      <c r="HM14" s="929">
        <v>5.9810000000000002E-2</v>
      </c>
      <c r="HN14" s="929">
        <v>5.9810000000000002E-2</v>
      </c>
      <c r="HO14" s="929">
        <v>5.9810000000000002E-2</v>
      </c>
      <c r="HP14" s="929">
        <v>5.9810000000000002E-2</v>
      </c>
      <c r="HQ14" s="929">
        <v>5.9810000000000002E-2</v>
      </c>
      <c r="HR14" s="929">
        <v>5.9810000000000002E-2</v>
      </c>
      <c r="HS14" s="929">
        <v>5.9810000000000002E-2</v>
      </c>
    </row>
    <row r="15" spans="1:227" s="421" customFormat="1" ht="14.25" customHeight="1" x14ac:dyDescent="0.25">
      <c r="B15" s="415" t="s">
        <v>440</v>
      </c>
      <c r="C15" s="418"/>
      <c r="D15" s="418"/>
      <c r="E15" s="418"/>
      <c r="F15" s="418"/>
      <c r="G15" s="418"/>
      <c r="H15" s="418"/>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418"/>
      <c r="AO15" s="418"/>
      <c r="AP15" s="418"/>
      <c r="AQ15" s="418"/>
      <c r="AR15" s="418"/>
      <c r="AS15" s="418"/>
      <c r="AT15" s="418"/>
      <c r="AU15" s="418"/>
      <c r="AV15" s="418"/>
      <c r="AW15" s="418"/>
      <c r="AX15" s="418"/>
      <c r="AY15" s="418"/>
      <c r="AZ15" s="418"/>
      <c r="BA15" s="418"/>
      <c r="BB15" s="418"/>
      <c r="BC15" s="418"/>
      <c r="BD15" s="418"/>
      <c r="BE15" s="418"/>
      <c r="BF15" s="418"/>
      <c r="BG15" s="418"/>
      <c r="BH15" s="418"/>
      <c r="BI15" s="418"/>
      <c r="BJ15" s="418"/>
      <c r="BK15" s="418"/>
      <c r="BL15" s="418"/>
      <c r="BM15" s="418"/>
      <c r="BN15" s="418"/>
      <c r="BO15" s="418"/>
      <c r="BP15" s="418"/>
      <c r="BQ15" s="418"/>
      <c r="BR15" s="418"/>
      <c r="BS15" s="418"/>
      <c r="BT15" s="418"/>
      <c r="BU15" s="418"/>
      <c r="BV15" s="418"/>
      <c r="BW15" s="418"/>
      <c r="BX15" s="418"/>
      <c r="BY15" s="418"/>
      <c r="BZ15" s="418"/>
      <c r="CA15" s="418"/>
      <c r="CB15" s="418"/>
      <c r="CC15" s="418"/>
      <c r="CD15" s="418"/>
      <c r="CE15" s="418"/>
      <c r="CF15" s="418"/>
      <c r="CG15" s="418"/>
      <c r="CH15" s="418"/>
      <c r="CI15" s="418"/>
      <c r="CJ15" s="418"/>
      <c r="CK15" s="418"/>
      <c r="CL15" s="418"/>
      <c r="CM15" s="418"/>
      <c r="CN15" s="418"/>
      <c r="CO15" s="418"/>
      <c r="CP15" s="418"/>
      <c r="CQ15" s="418"/>
      <c r="DC15" s="418"/>
      <c r="DD15" s="418"/>
      <c r="DE15" s="418"/>
      <c r="DF15" s="418"/>
      <c r="DG15" s="418"/>
      <c r="DH15" s="418"/>
      <c r="DI15" s="418"/>
      <c r="DJ15" s="418"/>
      <c r="DK15" s="418"/>
      <c r="DL15" s="418"/>
      <c r="DM15" s="418"/>
      <c r="DN15" s="418"/>
      <c r="DO15" s="418"/>
      <c r="DP15" s="418"/>
      <c r="DQ15" s="418"/>
      <c r="DR15" s="418"/>
      <c r="DS15" s="418"/>
      <c r="DU15" s="489"/>
      <c r="DV15" s="489"/>
      <c r="DW15" s="489"/>
      <c r="DX15" s="489"/>
      <c r="DY15" s="489"/>
      <c r="DZ15" s="489"/>
      <c r="EA15" s="489"/>
      <c r="EB15" s="489"/>
      <c r="EC15" s="489"/>
      <c r="ED15" s="489"/>
      <c r="EE15" s="489"/>
      <c r="EF15" s="489"/>
      <c r="EG15" s="489"/>
      <c r="EH15" s="489"/>
      <c r="EI15" s="489"/>
      <c r="EJ15" s="489"/>
      <c r="EK15" s="489"/>
      <c r="EL15" s="489"/>
      <c r="EM15" s="489"/>
      <c r="EN15" s="489"/>
      <c r="EO15" s="489"/>
      <c r="EP15" s="489"/>
      <c r="EQ15" s="489"/>
      <c r="ER15" s="489"/>
      <c r="ES15" s="489"/>
      <c r="ET15" s="489"/>
      <c r="EU15" s="489"/>
      <c r="EV15" s="489"/>
      <c r="EW15" s="489"/>
      <c r="EX15" s="489"/>
      <c r="EY15" s="489"/>
      <c r="EZ15" s="489"/>
      <c r="FA15" s="489"/>
      <c r="FB15" s="489"/>
      <c r="FC15" s="489"/>
      <c r="FD15" s="489"/>
      <c r="FE15" s="489"/>
      <c r="FF15" s="489"/>
      <c r="FG15" s="489"/>
      <c r="FH15" s="489"/>
      <c r="FI15" s="489"/>
      <c r="FJ15" s="489"/>
      <c r="FK15" s="489"/>
      <c r="FL15" s="489"/>
      <c r="FM15" s="489"/>
      <c r="FN15" s="489"/>
      <c r="FO15" s="489"/>
      <c r="FP15" s="489"/>
      <c r="FQ15" s="489"/>
      <c r="FR15" s="489"/>
      <c r="FS15" s="489"/>
      <c r="FT15" s="489"/>
      <c r="FU15" s="489"/>
      <c r="FV15" s="489"/>
      <c r="FW15" s="489"/>
      <c r="FX15" s="489"/>
      <c r="FY15" s="489"/>
      <c r="FZ15" s="489"/>
      <c r="GA15" s="489"/>
      <c r="GB15" s="489"/>
      <c r="GC15" s="489"/>
      <c r="GD15" s="489"/>
      <c r="GE15" s="489"/>
      <c r="GF15" s="489"/>
      <c r="GG15" s="489"/>
      <c r="GH15" s="489"/>
      <c r="GI15" s="489"/>
      <c r="GJ15" s="489"/>
      <c r="GK15" s="489"/>
      <c r="GL15" s="489"/>
      <c r="GM15" s="489"/>
      <c r="GN15" s="489"/>
      <c r="GO15" s="489"/>
      <c r="GP15" s="489"/>
      <c r="GQ15" s="489"/>
      <c r="GR15" s="489"/>
      <c r="GS15" s="489"/>
      <c r="GT15" s="489"/>
      <c r="GU15" s="489"/>
      <c r="GV15" s="489"/>
      <c r="GW15" s="489"/>
      <c r="GX15" s="489"/>
      <c r="GY15" s="489"/>
      <c r="GZ15" s="489"/>
      <c r="HA15" s="489"/>
      <c r="HB15" s="489"/>
      <c r="HC15" s="489"/>
      <c r="HD15" s="489"/>
      <c r="HE15" s="489"/>
      <c r="HF15" s="489"/>
      <c r="HG15" s="489"/>
      <c r="HH15" s="489"/>
      <c r="HI15" s="489"/>
      <c r="HJ15" s="489"/>
      <c r="HK15" s="489"/>
      <c r="HL15" s="489"/>
      <c r="HM15" s="489"/>
      <c r="HN15" s="489"/>
      <c r="HO15" s="489"/>
      <c r="HP15" s="489"/>
      <c r="HQ15" s="489"/>
      <c r="HR15" s="489"/>
      <c r="HS15" s="489"/>
    </row>
    <row r="16" spans="1:227" s="421" customFormat="1" ht="14.25" x14ac:dyDescent="0.2">
      <c r="B16" s="417" t="s">
        <v>321</v>
      </c>
      <c r="C16" s="500">
        <v>7.288E-2</v>
      </c>
      <c r="D16" s="500">
        <v>7.288E-2</v>
      </c>
      <c r="E16" s="500">
        <v>7.288E-2</v>
      </c>
      <c r="F16" s="500">
        <v>7.288E-2</v>
      </c>
      <c r="G16" s="500">
        <v>7.288E-2</v>
      </c>
      <c r="H16" s="500">
        <v>7.288E-2</v>
      </c>
      <c r="I16" s="500">
        <v>7.288E-2</v>
      </c>
      <c r="J16" s="500">
        <v>7.288E-2</v>
      </c>
      <c r="K16" s="500">
        <v>7.288E-2</v>
      </c>
      <c r="L16" s="500">
        <v>7.288E-2</v>
      </c>
      <c r="M16" s="500">
        <v>7.288E-2</v>
      </c>
      <c r="N16" s="500">
        <v>7.288E-2</v>
      </c>
      <c r="O16" s="423">
        <f t="shared" ref="O16:BZ18" si="1">+O8+O12</f>
        <v>7.288E-2</v>
      </c>
      <c r="P16" s="423">
        <f t="shared" si="1"/>
        <v>7.288E-2</v>
      </c>
      <c r="Q16" s="423">
        <f t="shared" si="1"/>
        <v>7.288E-2</v>
      </c>
      <c r="R16" s="423">
        <f t="shared" si="1"/>
        <v>7.288E-2</v>
      </c>
      <c r="S16" s="423">
        <f t="shared" si="1"/>
        <v>7.288E-2</v>
      </c>
      <c r="T16" s="423">
        <f t="shared" si="1"/>
        <v>7.288E-2</v>
      </c>
      <c r="U16" s="423">
        <f t="shared" si="1"/>
        <v>7.288E-2</v>
      </c>
      <c r="V16" s="423">
        <f t="shared" si="1"/>
        <v>7.288E-2</v>
      </c>
      <c r="W16" s="423">
        <f t="shared" si="1"/>
        <v>7.288E-2</v>
      </c>
      <c r="X16" s="423">
        <f t="shared" si="1"/>
        <v>7.288E-2</v>
      </c>
      <c r="Y16" s="423">
        <f t="shared" si="1"/>
        <v>7.288E-2</v>
      </c>
      <c r="Z16" s="423">
        <f t="shared" si="1"/>
        <v>7.288E-2</v>
      </c>
      <c r="AA16" s="423">
        <f t="shared" si="1"/>
        <v>7.288E-2</v>
      </c>
      <c r="AB16" s="423">
        <f t="shared" si="1"/>
        <v>7.288E-2</v>
      </c>
      <c r="AC16" s="423">
        <f t="shared" si="1"/>
        <v>7.288E-2</v>
      </c>
      <c r="AD16" s="423">
        <f t="shared" si="1"/>
        <v>7.288E-2</v>
      </c>
      <c r="AE16" s="423">
        <f t="shared" si="1"/>
        <v>7.288E-2</v>
      </c>
      <c r="AF16" s="423">
        <f t="shared" si="1"/>
        <v>7.288E-2</v>
      </c>
      <c r="AG16" s="423">
        <f t="shared" si="1"/>
        <v>7.288E-2</v>
      </c>
      <c r="AH16" s="423">
        <f t="shared" si="1"/>
        <v>7.288E-2</v>
      </c>
      <c r="AI16" s="423">
        <f t="shared" si="1"/>
        <v>7.288E-2</v>
      </c>
      <c r="AJ16" s="423">
        <f t="shared" si="1"/>
        <v>7.288E-2</v>
      </c>
      <c r="AK16" s="423">
        <f t="shared" si="1"/>
        <v>7.288E-2</v>
      </c>
      <c r="AL16" s="423">
        <f t="shared" si="1"/>
        <v>7.288E-2</v>
      </c>
      <c r="AM16" s="423">
        <f t="shared" si="1"/>
        <v>7.288E-2</v>
      </c>
      <c r="AN16" s="423">
        <f t="shared" si="1"/>
        <v>7.288E-2</v>
      </c>
      <c r="AO16" s="423">
        <f t="shared" si="1"/>
        <v>7.288E-2</v>
      </c>
      <c r="AP16" s="423">
        <f t="shared" si="1"/>
        <v>7.288E-2</v>
      </c>
      <c r="AQ16" s="423">
        <f t="shared" si="1"/>
        <v>7.288E-2</v>
      </c>
      <c r="AR16" s="423">
        <f t="shared" si="1"/>
        <v>7.288E-2</v>
      </c>
      <c r="AS16" s="423">
        <f t="shared" si="1"/>
        <v>7.288E-2</v>
      </c>
      <c r="AT16" s="423">
        <f t="shared" si="1"/>
        <v>7.288E-2</v>
      </c>
      <c r="AU16" s="423">
        <f t="shared" si="1"/>
        <v>7.288E-2</v>
      </c>
      <c r="AV16" s="423">
        <f t="shared" si="1"/>
        <v>7.0199999999999999E-2</v>
      </c>
      <c r="AW16" s="423">
        <f t="shared" si="1"/>
        <v>7.0199999999999999E-2</v>
      </c>
      <c r="AX16" s="423">
        <f t="shared" si="1"/>
        <v>7.0199999999999999E-2</v>
      </c>
      <c r="AY16" s="423">
        <f t="shared" si="1"/>
        <v>7.0199999999999999E-2</v>
      </c>
      <c r="AZ16" s="423">
        <f t="shared" si="1"/>
        <v>7.0199999999999999E-2</v>
      </c>
      <c r="BA16" s="423">
        <f t="shared" si="1"/>
        <v>7.0199999999999999E-2</v>
      </c>
      <c r="BB16" s="423">
        <f t="shared" si="1"/>
        <v>7.0199999999999999E-2</v>
      </c>
      <c r="BC16" s="423">
        <f t="shared" si="1"/>
        <v>7.0199999999999999E-2</v>
      </c>
      <c r="BD16" s="423">
        <f t="shared" si="1"/>
        <v>7.0199999999999999E-2</v>
      </c>
      <c r="BE16" s="423">
        <f t="shared" si="1"/>
        <v>7.0199999999999999E-2</v>
      </c>
      <c r="BF16" s="423">
        <f t="shared" si="1"/>
        <v>7.0199999999999999E-2</v>
      </c>
      <c r="BG16" s="423">
        <f t="shared" si="1"/>
        <v>7.0199999999999999E-2</v>
      </c>
      <c r="BH16" s="423">
        <f t="shared" si="1"/>
        <v>7.0199999999999999E-2</v>
      </c>
      <c r="BI16" s="423">
        <f t="shared" si="1"/>
        <v>7.0199999999999999E-2</v>
      </c>
      <c r="BJ16" s="423">
        <f t="shared" si="1"/>
        <v>7.0199999999999999E-2</v>
      </c>
      <c r="BK16" s="423">
        <f t="shared" si="1"/>
        <v>7.0199999999999999E-2</v>
      </c>
      <c r="BL16" s="423">
        <f t="shared" si="1"/>
        <v>7.0199999999999999E-2</v>
      </c>
      <c r="BM16" s="423">
        <f t="shared" si="1"/>
        <v>7.0199999999999999E-2</v>
      </c>
      <c r="BN16" s="423">
        <f t="shared" si="1"/>
        <v>7.0199999999999999E-2</v>
      </c>
      <c r="BO16" s="423">
        <f t="shared" si="1"/>
        <v>7.0199999999999999E-2</v>
      </c>
      <c r="BP16" s="423">
        <f t="shared" si="1"/>
        <v>7.0199999999999999E-2</v>
      </c>
      <c r="BQ16" s="423">
        <f t="shared" si="1"/>
        <v>7.0199999999999999E-2</v>
      </c>
      <c r="BR16" s="423">
        <f t="shared" si="1"/>
        <v>7.0199999999999999E-2</v>
      </c>
      <c r="BS16" s="423">
        <f t="shared" si="1"/>
        <v>7.0199999999999999E-2</v>
      </c>
      <c r="BT16" s="423">
        <f t="shared" si="1"/>
        <v>7.0199999999999999E-2</v>
      </c>
      <c r="BU16" s="423">
        <f t="shared" si="1"/>
        <v>7.0199999999999999E-2</v>
      </c>
      <c r="BV16" s="423">
        <f t="shared" si="1"/>
        <v>7.0199999999999999E-2</v>
      </c>
      <c r="BW16" s="423">
        <f t="shared" si="1"/>
        <v>7.0199999999999999E-2</v>
      </c>
      <c r="BX16" s="423">
        <f t="shared" si="1"/>
        <v>7.0199999999999999E-2</v>
      </c>
      <c r="BY16" s="423">
        <f t="shared" si="1"/>
        <v>7.0199999999999999E-2</v>
      </c>
      <c r="BZ16" s="423">
        <f t="shared" si="1"/>
        <v>7.0199999999999999E-2</v>
      </c>
      <c r="CA16" s="423">
        <f t="shared" ref="CA16:CH18" si="2">+CA8+CA12</f>
        <v>7.0199999999999999E-2</v>
      </c>
      <c r="CB16" s="423">
        <f t="shared" si="2"/>
        <v>7.0199999999999999E-2</v>
      </c>
      <c r="CC16" s="423">
        <f t="shared" si="2"/>
        <v>7.0199999999999999E-2</v>
      </c>
      <c r="CD16" s="423">
        <f t="shared" si="2"/>
        <v>7.0199999999999999E-2</v>
      </c>
      <c r="CE16" s="423">
        <f t="shared" si="2"/>
        <v>7.0199999999999999E-2</v>
      </c>
      <c r="CF16" s="423">
        <f t="shared" si="2"/>
        <v>7.0199999999999999E-2</v>
      </c>
      <c r="CG16" s="423">
        <f t="shared" si="2"/>
        <v>7.0199999999999999E-2</v>
      </c>
      <c r="CH16" s="423">
        <f t="shared" si="2"/>
        <v>7.0199999999999999E-2</v>
      </c>
      <c r="CI16" s="423">
        <f>SUM(+CI8,CI12)</f>
        <v>7.0199999999999999E-2</v>
      </c>
      <c r="CJ16" s="423">
        <f t="shared" ref="CJ16:DX18" si="3">+CJ8+CJ12</f>
        <v>7.1809999999999985E-2</v>
      </c>
      <c r="CK16" s="423">
        <f t="shared" si="3"/>
        <v>7.1809999999999985E-2</v>
      </c>
      <c r="CL16" s="423">
        <f t="shared" si="3"/>
        <v>7.1809999999999985E-2</v>
      </c>
      <c r="CM16" s="423">
        <f t="shared" si="3"/>
        <v>7.1809999999999985E-2</v>
      </c>
      <c r="CN16" s="423">
        <f t="shared" si="3"/>
        <v>7.1809999999999985E-2</v>
      </c>
      <c r="CO16" s="423">
        <f t="shared" si="3"/>
        <v>7.1809999999999985E-2</v>
      </c>
      <c r="CP16" s="423">
        <f t="shared" si="3"/>
        <v>7.1809999999999985E-2</v>
      </c>
      <c r="CQ16" s="423">
        <f t="shared" si="3"/>
        <v>7.1809999999999985E-2</v>
      </c>
      <c r="CR16" s="423">
        <f t="shared" si="3"/>
        <v>7.1169999999999983E-2</v>
      </c>
      <c r="CS16" s="423">
        <f t="shared" si="3"/>
        <v>7.1169999999999983E-2</v>
      </c>
      <c r="CT16" s="423">
        <f t="shared" si="3"/>
        <v>7.1169999999999983E-2</v>
      </c>
      <c r="CU16" s="423">
        <f t="shared" si="3"/>
        <v>7.1169999999999983E-2</v>
      </c>
      <c r="CV16" s="423">
        <f t="shared" si="3"/>
        <v>7.1169999999999983E-2</v>
      </c>
      <c r="CW16" s="423">
        <f t="shared" si="3"/>
        <v>7.1169999999999983E-2</v>
      </c>
      <c r="CX16" s="423">
        <f t="shared" si="3"/>
        <v>7.1169999999999983E-2</v>
      </c>
      <c r="CY16" s="423">
        <f t="shared" si="3"/>
        <v>7.1169999999999983E-2</v>
      </c>
      <c r="CZ16" s="423">
        <f t="shared" si="3"/>
        <v>7.1169999999999983E-2</v>
      </c>
      <c r="DA16" s="423">
        <f t="shared" si="3"/>
        <v>7.1169999999999983E-2</v>
      </c>
      <c r="DB16" s="423">
        <f t="shared" si="3"/>
        <v>7.1169999999999983E-2</v>
      </c>
      <c r="DC16" s="423">
        <f t="shared" si="3"/>
        <v>7.1169999999999983E-2</v>
      </c>
      <c r="DD16" s="423">
        <f t="shared" si="3"/>
        <v>7.1169999999999983E-2</v>
      </c>
      <c r="DE16" s="423">
        <f t="shared" si="3"/>
        <v>7.1169999999999983E-2</v>
      </c>
      <c r="DF16" s="423">
        <f t="shared" si="3"/>
        <v>7.1169999999999983E-2</v>
      </c>
      <c r="DG16" s="423">
        <f t="shared" si="3"/>
        <v>7.1169999999999983E-2</v>
      </c>
      <c r="DH16" s="423">
        <f t="shared" si="3"/>
        <v>7.1169999999999983E-2</v>
      </c>
      <c r="DI16" s="423">
        <f t="shared" si="3"/>
        <v>7.1169999999999983E-2</v>
      </c>
      <c r="DJ16" s="423">
        <f t="shared" si="3"/>
        <v>7.1169999999999983E-2</v>
      </c>
      <c r="DK16" s="423">
        <f t="shared" si="3"/>
        <v>7.1169999999999983E-2</v>
      </c>
      <c r="DL16" s="491">
        <f t="shared" si="3"/>
        <v>7.1169999999999983E-2</v>
      </c>
      <c r="DM16" s="491">
        <f t="shared" si="3"/>
        <v>7.1169999999999983E-2</v>
      </c>
      <c r="DN16" s="491">
        <f t="shared" si="3"/>
        <v>7.1169999999999983E-2</v>
      </c>
      <c r="DO16" s="491">
        <f t="shared" si="3"/>
        <v>7.1169999999999983E-2</v>
      </c>
      <c r="DP16" s="491">
        <f t="shared" si="3"/>
        <v>7.1169999999999983E-2</v>
      </c>
      <c r="DQ16" s="491">
        <f t="shared" si="3"/>
        <v>7.1169999999999983E-2</v>
      </c>
      <c r="DR16" s="497">
        <f t="shared" si="3"/>
        <v>7.1169999999999983E-2</v>
      </c>
      <c r="DS16" s="497">
        <f t="shared" si="3"/>
        <v>7.1169999999999983E-2</v>
      </c>
      <c r="DT16" s="497">
        <f t="shared" si="3"/>
        <v>7.1169999999999983E-2</v>
      </c>
      <c r="DU16" s="841">
        <f t="shared" si="3"/>
        <v>7.1169999999999983E-2</v>
      </c>
      <c r="DV16" s="841">
        <f t="shared" si="3"/>
        <v>7.1169999999999983E-2</v>
      </c>
      <c r="DW16" s="841">
        <f t="shared" si="3"/>
        <v>7.1169999999999983E-2</v>
      </c>
      <c r="DX16" s="841">
        <f t="shared" si="3"/>
        <v>7.1169999999999983E-2</v>
      </c>
      <c r="DY16" s="841">
        <f t="shared" ref="DY16:FW18" si="4">DY8+DY12</f>
        <v>6.9800000000000001E-2</v>
      </c>
      <c r="DZ16" s="840">
        <f t="shared" si="4"/>
        <v>6.9800000000000001E-2</v>
      </c>
      <c r="EA16" s="841">
        <f t="shared" si="4"/>
        <v>6.9800000000000001E-2</v>
      </c>
      <c r="EB16" s="841">
        <f t="shared" si="4"/>
        <v>7.4770000000000003E-2</v>
      </c>
      <c r="EC16" s="841">
        <f t="shared" si="4"/>
        <v>7.4770000000000003E-2</v>
      </c>
      <c r="ED16" s="840">
        <f t="shared" si="4"/>
        <v>7.4770000000000003E-2</v>
      </c>
      <c r="EE16" s="840">
        <f t="shared" si="4"/>
        <v>7.4770000000000003E-2</v>
      </c>
      <c r="EF16" s="840">
        <f t="shared" si="4"/>
        <v>7.4770000000000003E-2</v>
      </c>
      <c r="EG16" s="840">
        <f t="shared" si="4"/>
        <v>7.4770000000000003E-2</v>
      </c>
      <c r="EH16" s="840">
        <f t="shared" si="4"/>
        <v>7.4770000000000003E-2</v>
      </c>
      <c r="EI16" s="840">
        <f t="shared" si="4"/>
        <v>7.4770000000000003E-2</v>
      </c>
      <c r="EJ16" s="840">
        <f t="shared" si="4"/>
        <v>7.4770000000000003E-2</v>
      </c>
      <c r="EK16" s="840">
        <f t="shared" si="4"/>
        <v>7.4770000000000003E-2</v>
      </c>
      <c r="EL16" s="841">
        <f t="shared" si="4"/>
        <v>7.4770000000000003E-2</v>
      </c>
      <c r="EM16" s="841">
        <f t="shared" si="4"/>
        <v>7.4770000000000003E-2</v>
      </c>
      <c r="EN16" s="841">
        <f t="shared" si="4"/>
        <v>7.3149999999999993E-2</v>
      </c>
      <c r="EO16" s="841">
        <f t="shared" si="4"/>
        <v>7.3149999999999993E-2</v>
      </c>
      <c r="EP16" s="840">
        <f t="shared" si="4"/>
        <v>7.3149999999999993E-2</v>
      </c>
      <c r="EQ16" s="840">
        <f t="shared" si="4"/>
        <v>7.3149999999999993E-2</v>
      </c>
      <c r="ER16" s="840">
        <f t="shared" si="4"/>
        <v>7.3149999999999993E-2</v>
      </c>
      <c r="ES16" s="840">
        <f t="shared" si="4"/>
        <v>7.3149999999999993E-2</v>
      </c>
      <c r="ET16" s="840">
        <f t="shared" si="4"/>
        <v>7.3149999999999993E-2</v>
      </c>
      <c r="EU16" s="840">
        <f t="shared" si="4"/>
        <v>7.3149999999999993E-2</v>
      </c>
      <c r="EV16" s="840">
        <f t="shared" si="4"/>
        <v>7.3149999999999993E-2</v>
      </c>
      <c r="EW16" s="840">
        <f t="shared" si="4"/>
        <v>7.3149999999999993E-2</v>
      </c>
      <c r="EX16" s="840">
        <f t="shared" si="4"/>
        <v>7.3149999999999993E-2</v>
      </c>
      <c r="EY16" s="840">
        <f t="shared" si="4"/>
        <v>7.3149999999999993E-2</v>
      </c>
      <c r="EZ16" s="841">
        <f t="shared" si="4"/>
        <v>7.2529999999999997E-2</v>
      </c>
      <c r="FA16" s="841">
        <f t="shared" si="4"/>
        <v>7.2529999999999997E-2</v>
      </c>
      <c r="FB16" s="840">
        <f t="shared" si="4"/>
        <v>7.2529999999999997E-2</v>
      </c>
      <c r="FC16" s="840">
        <f t="shared" si="4"/>
        <v>7.2529999999999997E-2</v>
      </c>
      <c r="FD16" s="840">
        <f t="shared" si="4"/>
        <v>7.2529999999999997E-2</v>
      </c>
      <c r="FE16" s="840">
        <f t="shared" si="4"/>
        <v>7.2529999999999997E-2</v>
      </c>
      <c r="FF16" s="840">
        <f t="shared" si="4"/>
        <v>7.2529999999999997E-2</v>
      </c>
      <c r="FG16" s="840">
        <f t="shared" si="4"/>
        <v>7.2529999999999997E-2</v>
      </c>
      <c r="FH16" s="840">
        <f t="shared" si="4"/>
        <v>7.2529999999999997E-2</v>
      </c>
      <c r="FI16" s="840">
        <f t="shared" si="4"/>
        <v>7.2529999999999997E-2</v>
      </c>
      <c r="FJ16" s="841">
        <f t="shared" si="4"/>
        <v>7.2529999999999997E-2</v>
      </c>
      <c r="FK16" s="841">
        <f t="shared" si="4"/>
        <v>7.2529999999999997E-2</v>
      </c>
      <c r="FL16" s="841">
        <f t="shared" si="4"/>
        <v>7.1419999999999997E-2</v>
      </c>
      <c r="FM16" s="841">
        <f t="shared" si="4"/>
        <v>7.1419999999999997E-2</v>
      </c>
      <c r="FN16" s="841">
        <f t="shared" si="4"/>
        <v>7.1419999999999997E-2</v>
      </c>
      <c r="FO16" s="840">
        <f t="shared" si="4"/>
        <v>7.1419999999999997E-2</v>
      </c>
      <c r="FP16" s="840">
        <f t="shared" si="4"/>
        <v>7.1419999999999997E-2</v>
      </c>
      <c r="FQ16" s="840">
        <f t="shared" si="4"/>
        <v>7.1419999999999997E-2</v>
      </c>
      <c r="FR16" s="840">
        <f t="shared" si="4"/>
        <v>7.1419999999999997E-2</v>
      </c>
      <c r="FS16" s="840">
        <f t="shared" si="4"/>
        <v>7.1419999999999997E-2</v>
      </c>
      <c r="FT16" s="840">
        <f t="shared" si="4"/>
        <v>7.1419999999999997E-2</v>
      </c>
      <c r="FU16" s="840">
        <f t="shared" si="4"/>
        <v>7.1419999999999997E-2</v>
      </c>
      <c r="FV16" s="840">
        <f t="shared" si="4"/>
        <v>7.1419999999999997E-2</v>
      </c>
      <c r="FW16" s="841">
        <f t="shared" si="4"/>
        <v>7.1419999999999997E-2</v>
      </c>
      <c r="FX16" s="841">
        <f t="shared" ref="FX16:GI16" si="5">FX8+FX12</f>
        <v>7.1419999999999997E-2</v>
      </c>
      <c r="FY16" s="841">
        <f t="shared" si="5"/>
        <v>7.1419999999999997E-2</v>
      </c>
      <c r="FZ16" s="841">
        <f t="shared" si="5"/>
        <v>7.1419999999999997E-2</v>
      </c>
      <c r="GA16" s="841">
        <f t="shared" si="5"/>
        <v>7.1419999999999997E-2</v>
      </c>
      <c r="GB16" s="841">
        <f t="shared" si="5"/>
        <v>7.1419999999999997E-2</v>
      </c>
      <c r="GC16" s="841">
        <f t="shared" si="5"/>
        <v>7.1419999999999997E-2</v>
      </c>
      <c r="GD16" s="841">
        <f t="shared" si="5"/>
        <v>7.1419999999999997E-2</v>
      </c>
      <c r="GE16" s="841">
        <f t="shared" si="5"/>
        <v>7.1419999999999997E-2</v>
      </c>
      <c r="GF16" s="841">
        <f t="shared" si="5"/>
        <v>7.1419999999999997E-2</v>
      </c>
      <c r="GG16" s="841">
        <f t="shared" si="5"/>
        <v>7.1419999999999997E-2</v>
      </c>
      <c r="GH16" s="841">
        <f t="shared" si="5"/>
        <v>7.1419999999999997E-2</v>
      </c>
      <c r="GI16" s="841">
        <f t="shared" si="5"/>
        <v>7.1419999999999997E-2</v>
      </c>
      <c r="GJ16" s="841">
        <f t="shared" ref="GJ16:GL16" si="6">GJ8+GJ12</f>
        <v>7.1419999999999997E-2</v>
      </c>
      <c r="GK16" s="841">
        <f t="shared" si="6"/>
        <v>7.1419999999999997E-2</v>
      </c>
      <c r="GL16" s="841">
        <f t="shared" si="6"/>
        <v>7.1419999999999997E-2</v>
      </c>
      <c r="GM16" s="841">
        <f t="shared" ref="GM16:GO16" si="7">GM8+GM12</f>
        <v>7.1419999999999997E-2</v>
      </c>
      <c r="GN16" s="841">
        <f t="shared" si="7"/>
        <v>7.1419999999999997E-2</v>
      </c>
      <c r="GO16" s="841">
        <f t="shared" si="7"/>
        <v>7.1419999999999997E-2</v>
      </c>
      <c r="GP16" s="841">
        <f t="shared" ref="GP16:GU16" si="8">GP8+GP12</f>
        <v>7.1419999999999997E-2</v>
      </c>
      <c r="GQ16" s="841">
        <f t="shared" si="8"/>
        <v>7.1419999999999997E-2</v>
      </c>
      <c r="GR16" s="841">
        <f t="shared" si="8"/>
        <v>7.1419999999999997E-2</v>
      </c>
      <c r="GS16" s="841">
        <f t="shared" si="8"/>
        <v>7.1419999999999997E-2</v>
      </c>
      <c r="GT16" s="841">
        <f t="shared" si="8"/>
        <v>7.1419999999999997E-2</v>
      </c>
      <c r="GU16" s="841">
        <f t="shared" si="8"/>
        <v>7.1419999999999997E-2</v>
      </c>
      <c r="GV16" s="841">
        <f t="shared" ref="GV16:GX16" si="9">GV8+GV12</f>
        <v>7.1419999999999997E-2</v>
      </c>
      <c r="GW16" s="841">
        <f t="shared" si="9"/>
        <v>7.1419999999999997E-2</v>
      </c>
      <c r="GX16" s="841">
        <f t="shared" si="9"/>
        <v>7.1419999999999997E-2</v>
      </c>
      <c r="GY16" s="841">
        <f t="shared" ref="GY16:HA16" si="10">GY8+GY12</f>
        <v>7.1419999999999997E-2</v>
      </c>
      <c r="GZ16" s="841">
        <f t="shared" si="10"/>
        <v>7.1419999999999997E-2</v>
      </c>
      <c r="HA16" s="841">
        <f t="shared" si="10"/>
        <v>7.1419999999999997E-2</v>
      </c>
      <c r="HB16" s="841">
        <f t="shared" ref="HB16:HG16" si="11">HB8+HB12</f>
        <v>7.1419999999999997E-2</v>
      </c>
      <c r="HC16" s="841">
        <f t="shared" si="11"/>
        <v>7.1419999999999997E-2</v>
      </c>
      <c r="HD16" s="841">
        <f t="shared" si="11"/>
        <v>7.1419999999999997E-2</v>
      </c>
      <c r="HE16" s="841">
        <f t="shared" si="11"/>
        <v>7.1419999999999997E-2</v>
      </c>
      <c r="HF16" s="841">
        <f t="shared" si="11"/>
        <v>7.1419999999999997E-2</v>
      </c>
      <c r="HG16" s="841">
        <f t="shared" si="11"/>
        <v>7.1419999999999997E-2</v>
      </c>
      <c r="HH16" s="841">
        <f t="shared" ref="HH16:HK16" si="12">HH8+HH12</f>
        <v>7.1419999999999997E-2</v>
      </c>
      <c r="HI16" s="841">
        <f t="shared" si="12"/>
        <v>7.1419999999999997E-2</v>
      </c>
      <c r="HJ16" s="841">
        <f t="shared" si="12"/>
        <v>7.1419999999999997E-2</v>
      </c>
      <c r="HK16" s="841">
        <f t="shared" si="12"/>
        <v>7.1419999999999997E-2</v>
      </c>
      <c r="HL16" s="841">
        <f t="shared" ref="HL16:HM16" si="13">HL8+HL12</f>
        <v>7.1419999999999997E-2</v>
      </c>
      <c r="HM16" s="841">
        <f t="shared" si="13"/>
        <v>7.1419999999999997E-2</v>
      </c>
      <c r="HN16" s="841">
        <f t="shared" ref="HN16:HS16" si="14">HN8+HN12</f>
        <v>7.1419999999999997E-2</v>
      </c>
      <c r="HO16" s="841">
        <f t="shared" si="14"/>
        <v>7.1419999999999997E-2</v>
      </c>
      <c r="HP16" s="841">
        <f t="shared" si="14"/>
        <v>7.1419999999999997E-2</v>
      </c>
      <c r="HQ16" s="841">
        <f t="shared" si="14"/>
        <v>7.1419999999999997E-2</v>
      </c>
      <c r="HR16" s="841">
        <f t="shared" si="14"/>
        <v>7.1419999999999997E-2</v>
      </c>
      <c r="HS16" s="841">
        <f t="shared" si="14"/>
        <v>7.1419999999999997E-2</v>
      </c>
    </row>
    <row r="17" spans="1:227" s="421" customFormat="1" ht="14.25" x14ac:dyDescent="0.2">
      <c r="B17" s="417" t="s">
        <v>322</v>
      </c>
      <c r="C17" s="419">
        <f t="shared" ref="C17:N18" si="15">+C16</f>
        <v>7.288E-2</v>
      </c>
      <c r="D17" s="419">
        <f t="shared" si="15"/>
        <v>7.288E-2</v>
      </c>
      <c r="E17" s="419">
        <f t="shared" si="15"/>
        <v>7.288E-2</v>
      </c>
      <c r="F17" s="419">
        <f t="shared" si="15"/>
        <v>7.288E-2</v>
      </c>
      <c r="G17" s="419">
        <f t="shared" si="15"/>
        <v>7.288E-2</v>
      </c>
      <c r="H17" s="419">
        <f t="shared" si="15"/>
        <v>7.288E-2</v>
      </c>
      <c r="I17" s="419">
        <f t="shared" si="15"/>
        <v>7.288E-2</v>
      </c>
      <c r="J17" s="419">
        <f t="shared" si="15"/>
        <v>7.288E-2</v>
      </c>
      <c r="K17" s="419">
        <f t="shared" si="15"/>
        <v>7.288E-2</v>
      </c>
      <c r="L17" s="419">
        <f t="shared" si="15"/>
        <v>7.288E-2</v>
      </c>
      <c r="M17" s="419">
        <f t="shared" si="15"/>
        <v>7.288E-2</v>
      </c>
      <c r="N17" s="419">
        <f t="shared" si="15"/>
        <v>7.288E-2</v>
      </c>
      <c r="O17" s="419">
        <f t="shared" si="1"/>
        <v>7.288E-2</v>
      </c>
      <c r="P17" s="419">
        <f t="shared" si="1"/>
        <v>7.288E-2</v>
      </c>
      <c r="Q17" s="419">
        <f t="shared" si="1"/>
        <v>7.288E-2</v>
      </c>
      <c r="R17" s="419">
        <f t="shared" si="1"/>
        <v>7.288E-2</v>
      </c>
      <c r="S17" s="419">
        <f t="shared" si="1"/>
        <v>7.288E-2</v>
      </c>
      <c r="T17" s="419">
        <f t="shared" si="1"/>
        <v>7.288E-2</v>
      </c>
      <c r="U17" s="419">
        <f t="shared" si="1"/>
        <v>7.288E-2</v>
      </c>
      <c r="V17" s="419">
        <f t="shared" si="1"/>
        <v>7.288E-2</v>
      </c>
      <c r="W17" s="419">
        <f t="shared" si="1"/>
        <v>7.288E-2</v>
      </c>
      <c r="X17" s="419">
        <f t="shared" si="1"/>
        <v>7.288E-2</v>
      </c>
      <c r="Y17" s="419">
        <f t="shared" si="1"/>
        <v>7.288E-2</v>
      </c>
      <c r="Z17" s="419">
        <f t="shared" si="1"/>
        <v>7.288E-2</v>
      </c>
      <c r="AA17" s="419">
        <f t="shared" si="1"/>
        <v>7.288E-2</v>
      </c>
      <c r="AB17" s="419">
        <f t="shared" si="1"/>
        <v>7.288E-2</v>
      </c>
      <c r="AC17" s="419">
        <f t="shared" si="1"/>
        <v>7.288E-2</v>
      </c>
      <c r="AD17" s="419">
        <f t="shared" si="1"/>
        <v>7.288E-2</v>
      </c>
      <c r="AE17" s="419">
        <f t="shared" si="1"/>
        <v>7.288E-2</v>
      </c>
      <c r="AF17" s="419">
        <f t="shared" si="1"/>
        <v>7.288E-2</v>
      </c>
      <c r="AG17" s="419">
        <f t="shared" si="1"/>
        <v>7.288E-2</v>
      </c>
      <c r="AH17" s="419">
        <f t="shared" si="1"/>
        <v>7.288E-2</v>
      </c>
      <c r="AI17" s="419">
        <f t="shared" si="1"/>
        <v>7.288E-2</v>
      </c>
      <c r="AJ17" s="419">
        <f t="shared" si="1"/>
        <v>7.288E-2</v>
      </c>
      <c r="AK17" s="419">
        <f t="shared" si="1"/>
        <v>7.288E-2</v>
      </c>
      <c r="AL17" s="419">
        <f t="shared" si="1"/>
        <v>7.288E-2</v>
      </c>
      <c r="AM17" s="419">
        <f t="shared" si="1"/>
        <v>7.288E-2</v>
      </c>
      <c r="AN17" s="419">
        <f t="shared" si="1"/>
        <v>7.288E-2</v>
      </c>
      <c r="AO17" s="419">
        <f t="shared" si="1"/>
        <v>7.288E-2</v>
      </c>
      <c r="AP17" s="419">
        <f t="shared" si="1"/>
        <v>7.288E-2</v>
      </c>
      <c r="AQ17" s="419">
        <f t="shared" si="1"/>
        <v>7.288E-2</v>
      </c>
      <c r="AR17" s="419">
        <f t="shared" si="1"/>
        <v>7.288E-2</v>
      </c>
      <c r="AS17" s="419">
        <f t="shared" si="1"/>
        <v>7.288E-2</v>
      </c>
      <c r="AT17" s="419">
        <f t="shared" si="1"/>
        <v>7.288E-2</v>
      </c>
      <c r="AU17" s="419">
        <f t="shared" si="1"/>
        <v>7.288E-2</v>
      </c>
      <c r="AV17" s="419">
        <f t="shared" si="1"/>
        <v>7.0199999999999999E-2</v>
      </c>
      <c r="AW17" s="419">
        <f t="shared" si="1"/>
        <v>7.0199999999999999E-2</v>
      </c>
      <c r="AX17" s="419">
        <f t="shared" si="1"/>
        <v>7.0199999999999999E-2</v>
      </c>
      <c r="AY17" s="419">
        <f t="shared" si="1"/>
        <v>7.0199999999999999E-2</v>
      </c>
      <c r="AZ17" s="419">
        <f t="shared" si="1"/>
        <v>7.0199999999999999E-2</v>
      </c>
      <c r="BA17" s="419">
        <f t="shared" si="1"/>
        <v>7.0199999999999999E-2</v>
      </c>
      <c r="BB17" s="419">
        <f t="shared" si="1"/>
        <v>7.0199999999999999E-2</v>
      </c>
      <c r="BC17" s="419">
        <f t="shared" si="1"/>
        <v>7.0199999999999999E-2</v>
      </c>
      <c r="BD17" s="419">
        <f t="shared" si="1"/>
        <v>7.0199999999999999E-2</v>
      </c>
      <c r="BE17" s="419">
        <f t="shared" si="1"/>
        <v>7.0199999999999999E-2</v>
      </c>
      <c r="BF17" s="419">
        <f t="shared" si="1"/>
        <v>7.0199999999999999E-2</v>
      </c>
      <c r="BG17" s="419">
        <f t="shared" si="1"/>
        <v>8.5199999999999998E-2</v>
      </c>
      <c r="BH17" s="419">
        <f t="shared" si="1"/>
        <v>8.5199999999999998E-2</v>
      </c>
      <c r="BI17" s="419">
        <f t="shared" si="1"/>
        <v>8.5199999999999998E-2</v>
      </c>
      <c r="BJ17" s="419">
        <f t="shared" si="1"/>
        <v>8.5199999999999998E-2</v>
      </c>
      <c r="BK17" s="419">
        <f t="shared" si="1"/>
        <v>7.0199999999999999E-2</v>
      </c>
      <c r="BL17" s="419">
        <f t="shared" si="1"/>
        <v>7.0199999999999999E-2</v>
      </c>
      <c r="BM17" s="419">
        <f t="shared" si="1"/>
        <v>7.0199999999999999E-2</v>
      </c>
      <c r="BN17" s="419">
        <f t="shared" si="1"/>
        <v>7.0199999999999999E-2</v>
      </c>
      <c r="BO17" s="419">
        <f t="shared" si="1"/>
        <v>7.0199999999999999E-2</v>
      </c>
      <c r="BP17" s="419">
        <f t="shared" si="1"/>
        <v>7.0199999999999999E-2</v>
      </c>
      <c r="BQ17" s="419">
        <f t="shared" si="1"/>
        <v>7.0199999999999999E-2</v>
      </c>
      <c r="BR17" s="419">
        <f t="shared" si="1"/>
        <v>7.0199999999999999E-2</v>
      </c>
      <c r="BS17" s="419">
        <f t="shared" si="1"/>
        <v>8.5199999999999998E-2</v>
      </c>
      <c r="BT17" s="419">
        <f t="shared" si="1"/>
        <v>8.5199999999999998E-2</v>
      </c>
      <c r="BU17" s="419">
        <f t="shared" si="1"/>
        <v>8.5199999999999998E-2</v>
      </c>
      <c r="BV17" s="419">
        <f t="shared" si="1"/>
        <v>8.5199999999999998E-2</v>
      </c>
      <c r="BW17" s="419">
        <f t="shared" si="1"/>
        <v>7.0199999999999999E-2</v>
      </c>
      <c r="BX17" s="419">
        <f t="shared" si="1"/>
        <v>7.0199999999999999E-2</v>
      </c>
      <c r="BY17" s="419">
        <f t="shared" si="1"/>
        <v>7.0199999999999999E-2</v>
      </c>
      <c r="BZ17" s="419">
        <f t="shared" si="1"/>
        <v>7.0199999999999999E-2</v>
      </c>
      <c r="CA17" s="419">
        <f t="shared" si="2"/>
        <v>7.0199999999999999E-2</v>
      </c>
      <c r="CB17" s="419">
        <f t="shared" si="2"/>
        <v>7.0199999999999999E-2</v>
      </c>
      <c r="CC17" s="419">
        <f t="shared" si="2"/>
        <v>7.0199999999999999E-2</v>
      </c>
      <c r="CD17" s="419">
        <f t="shared" si="2"/>
        <v>7.0199999999999999E-2</v>
      </c>
      <c r="CE17" s="419">
        <f t="shared" si="2"/>
        <v>8.5199999999999998E-2</v>
      </c>
      <c r="CF17" s="419">
        <f t="shared" si="2"/>
        <v>8.5199999999999998E-2</v>
      </c>
      <c r="CG17" s="419">
        <f t="shared" si="2"/>
        <v>8.5199999999999998E-2</v>
      </c>
      <c r="CH17" s="419">
        <f t="shared" si="2"/>
        <v>8.5199999999999998E-2</v>
      </c>
      <c r="CI17" s="419">
        <f>SUM(+CI9,CI13)</f>
        <v>7.0199999999999999E-2</v>
      </c>
      <c r="CJ17" s="419">
        <f t="shared" si="3"/>
        <v>8.7709999999999982E-2</v>
      </c>
      <c r="CK17" s="419">
        <f t="shared" si="3"/>
        <v>8.7709999999999982E-2</v>
      </c>
      <c r="CL17" s="419">
        <f t="shared" si="3"/>
        <v>8.7709999999999982E-2</v>
      </c>
      <c r="CM17" s="419">
        <f t="shared" si="3"/>
        <v>8.7709999999999982E-2</v>
      </c>
      <c r="CN17" s="419">
        <f t="shared" si="3"/>
        <v>8.7709999999999982E-2</v>
      </c>
      <c r="CO17" s="419">
        <f t="shared" si="3"/>
        <v>8.7709999999999982E-2</v>
      </c>
      <c r="CP17" s="419">
        <f t="shared" si="3"/>
        <v>8.7709999999999982E-2</v>
      </c>
      <c r="CQ17" s="419">
        <f t="shared" si="3"/>
        <v>8.7709999999999982E-2</v>
      </c>
      <c r="CR17" s="419">
        <f t="shared" si="3"/>
        <v>9.916999999999998E-2</v>
      </c>
      <c r="CS17" s="419">
        <f t="shared" si="3"/>
        <v>9.916999999999998E-2</v>
      </c>
      <c r="CT17" s="419">
        <f t="shared" si="3"/>
        <v>9.916999999999998E-2</v>
      </c>
      <c r="CU17" s="419">
        <f t="shared" si="3"/>
        <v>9.916999999999998E-2</v>
      </c>
      <c r="CV17" s="419">
        <f t="shared" si="3"/>
        <v>9.916999999999998E-2</v>
      </c>
      <c r="CW17" s="419">
        <f t="shared" si="3"/>
        <v>9.916999999999998E-2</v>
      </c>
      <c r="CX17" s="419">
        <f t="shared" si="3"/>
        <v>9.916999999999998E-2</v>
      </c>
      <c r="CY17" s="419">
        <f t="shared" si="3"/>
        <v>9.916999999999998E-2</v>
      </c>
      <c r="CZ17" s="419">
        <f t="shared" si="3"/>
        <v>9.916999999999998E-2</v>
      </c>
      <c r="DA17" s="419">
        <f t="shared" si="3"/>
        <v>9.916999999999998E-2</v>
      </c>
      <c r="DB17" s="419">
        <f t="shared" si="3"/>
        <v>9.916999999999998E-2</v>
      </c>
      <c r="DC17" s="419">
        <f t="shared" si="3"/>
        <v>9.916999999999998E-2</v>
      </c>
      <c r="DD17" s="419">
        <f t="shared" si="3"/>
        <v>9.916999999999998E-2</v>
      </c>
      <c r="DE17" s="419">
        <f t="shared" si="3"/>
        <v>9.916999999999998E-2</v>
      </c>
      <c r="DF17" s="419">
        <f t="shared" si="3"/>
        <v>9.916999999999998E-2</v>
      </c>
      <c r="DG17" s="419">
        <f t="shared" si="3"/>
        <v>9.916999999999998E-2</v>
      </c>
      <c r="DH17" s="419">
        <f t="shared" si="3"/>
        <v>9.916999999999998E-2</v>
      </c>
      <c r="DI17" s="419">
        <f t="shared" si="3"/>
        <v>9.916999999999998E-2</v>
      </c>
      <c r="DJ17" s="419">
        <f t="shared" si="3"/>
        <v>9.916999999999998E-2</v>
      </c>
      <c r="DK17" s="419">
        <f t="shared" si="3"/>
        <v>9.916999999999998E-2</v>
      </c>
      <c r="DL17" s="498">
        <f t="shared" si="3"/>
        <v>9.916999999999998E-2</v>
      </c>
      <c r="DM17" s="498">
        <f t="shared" si="3"/>
        <v>9.916999999999998E-2</v>
      </c>
      <c r="DN17" s="498">
        <f t="shared" si="3"/>
        <v>9.916999999999998E-2</v>
      </c>
      <c r="DO17" s="498">
        <f t="shared" si="3"/>
        <v>9.916999999999998E-2</v>
      </c>
      <c r="DP17" s="498">
        <f t="shared" si="3"/>
        <v>9.916999999999998E-2</v>
      </c>
      <c r="DQ17" s="498">
        <f t="shared" si="3"/>
        <v>9.916999999999998E-2</v>
      </c>
      <c r="DR17" s="492">
        <f t="shared" si="3"/>
        <v>9.916999999999998E-2</v>
      </c>
      <c r="DS17" s="492">
        <f t="shared" si="3"/>
        <v>9.916999999999998E-2</v>
      </c>
      <c r="DT17" s="492">
        <f t="shared" si="3"/>
        <v>9.916999999999998E-2</v>
      </c>
      <c r="DU17" s="844">
        <f t="shared" si="3"/>
        <v>9.916999999999998E-2</v>
      </c>
      <c r="DV17" s="844">
        <f t="shared" si="3"/>
        <v>9.916999999999998E-2</v>
      </c>
      <c r="DW17" s="844">
        <f t="shared" si="3"/>
        <v>9.916999999999998E-2</v>
      </c>
      <c r="DX17" s="844">
        <f t="shared" si="3"/>
        <v>9.916999999999998E-2</v>
      </c>
      <c r="DY17" s="844">
        <f t="shared" si="4"/>
        <v>0.10198</v>
      </c>
      <c r="DZ17" s="843">
        <f t="shared" si="4"/>
        <v>0.10198</v>
      </c>
      <c r="EA17" s="844">
        <f t="shared" si="4"/>
        <v>0.10198</v>
      </c>
      <c r="EB17" s="844">
        <f t="shared" si="4"/>
        <v>0.11005999999999999</v>
      </c>
      <c r="EC17" s="844">
        <f t="shared" si="4"/>
        <v>0.11005999999999999</v>
      </c>
      <c r="ED17" s="843">
        <f t="shared" si="4"/>
        <v>0.11005999999999999</v>
      </c>
      <c r="EE17" s="843">
        <f t="shared" si="4"/>
        <v>0.11005999999999999</v>
      </c>
      <c r="EF17" s="843">
        <f t="shared" si="4"/>
        <v>0.11005999999999999</v>
      </c>
      <c r="EG17" s="843">
        <f t="shared" si="4"/>
        <v>0.11005999999999999</v>
      </c>
      <c r="EH17" s="843">
        <f t="shared" si="4"/>
        <v>0.11005999999999999</v>
      </c>
      <c r="EI17" s="843">
        <f t="shared" si="4"/>
        <v>0.11005999999999999</v>
      </c>
      <c r="EJ17" s="843">
        <f t="shared" si="4"/>
        <v>0.11005999999999999</v>
      </c>
      <c r="EK17" s="843">
        <f t="shared" si="4"/>
        <v>0.11005999999999999</v>
      </c>
      <c r="EL17" s="844">
        <f t="shared" si="4"/>
        <v>0.11005999999999999</v>
      </c>
      <c r="EM17" s="844">
        <f t="shared" si="4"/>
        <v>0.11005999999999999</v>
      </c>
      <c r="EN17" s="844">
        <f t="shared" si="4"/>
        <v>0.11343</v>
      </c>
      <c r="EO17" s="844">
        <f t="shared" si="4"/>
        <v>0.11343</v>
      </c>
      <c r="EP17" s="843">
        <f t="shared" si="4"/>
        <v>0.11343</v>
      </c>
      <c r="EQ17" s="843">
        <f t="shared" si="4"/>
        <v>0.11343</v>
      </c>
      <c r="ER17" s="843">
        <f t="shared" si="4"/>
        <v>0.11343</v>
      </c>
      <c r="ES17" s="843">
        <f t="shared" si="4"/>
        <v>0.11343</v>
      </c>
      <c r="ET17" s="843">
        <f t="shared" si="4"/>
        <v>0.11343</v>
      </c>
      <c r="EU17" s="843">
        <f t="shared" si="4"/>
        <v>0.11343</v>
      </c>
      <c r="EV17" s="843">
        <f t="shared" si="4"/>
        <v>0.11343</v>
      </c>
      <c r="EW17" s="843">
        <f t="shared" si="4"/>
        <v>0.11343</v>
      </c>
      <c r="EX17" s="843">
        <f t="shared" si="4"/>
        <v>0.11343</v>
      </c>
      <c r="EY17" s="843">
        <f t="shared" si="4"/>
        <v>0.11343</v>
      </c>
      <c r="EZ17" s="844">
        <f t="shared" si="4"/>
        <v>0.12086</v>
      </c>
      <c r="FA17" s="844">
        <f t="shared" si="4"/>
        <v>0.12086</v>
      </c>
      <c r="FB17" s="843">
        <f t="shared" si="4"/>
        <v>0.12086</v>
      </c>
      <c r="FC17" s="843">
        <f t="shared" si="4"/>
        <v>0.12086</v>
      </c>
      <c r="FD17" s="843">
        <f t="shared" si="4"/>
        <v>0.12086</v>
      </c>
      <c r="FE17" s="843">
        <f t="shared" si="4"/>
        <v>0.12086</v>
      </c>
      <c r="FF17" s="843">
        <f t="shared" si="4"/>
        <v>0.12086</v>
      </c>
      <c r="FG17" s="843">
        <f t="shared" si="4"/>
        <v>0.12086</v>
      </c>
      <c r="FH17" s="843">
        <f t="shared" si="4"/>
        <v>0.12086</v>
      </c>
      <c r="FI17" s="843">
        <f t="shared" si="4"/>
        <v>0.12086</v>
      </c>
      <c r="FJ17" s="844">
        <f t="shared" si="4"/>
        <v>0.12086</v>
      </c>
      <c r="FK17" s="844">
        <f t="shared" si="4"/>
        <v>0.12086</v>
      </c>
      <c r="FL17" s="844">
        <f t="shared" si="4"/>
        <v>0.13001000000000001</v>
      </c>
      <c r="FM17" s="844">
        <f t="shared" si="4"/>
        <v>0.13001000000000001</v>
      </c>
      <c r="FN17" s="844">
        <f t="shared" si="4"/>
        <v>0.13001000000000001</v>
      </c>
      <c r="FO17" s="843">
        <f t="shared" si="4"/>
        <v>0.13001000000000001</v>
      </c>
      <c r="FP17" s="843">
        <f t="shared" si="4"/>
        <v>0.13001000000000001</v>
      </c>
      <c r="FQ17" s="843">
        <f t="shared" si="4"/>
        <v>0.13001000000000001</v>
      </c>
      <c r="FR17" s="843">
        <f t="shared" si="4"/>
        <v>0.13001000000000001</v>
      </c>
      <c r="FS17" s="843">
        <f t="shared" si="4"/>
        <v>0.13001000000000001</v>
      </c>
      <c r="FT17" s="843">
        <f t="shared" si="4"/>
        <v>0.13001000000000001</v>
      </c>
      <c r="FU17" s="843">
        <f t="shared" si="4"/>
        <v>0.13001000000000001</v>
      </c>
      <c r="FV17" s="843">
        <f t="shared" si="4"/>
        <v>0.13001000000000001</v>
      </c>
      <c r="FW17" s="844">
        <f t="shared" si="4"/>
        <v>0.13001000000000001</v>
      </c>
      <c r="FX17" s="844">
        <f t="shared" ref="FX17:GI17" si="16">FX9+FX13</f>
        <v>0.13001000000000001</v>
      </c>
      <c r="FY17" s="844">
        <f t="shared" si="16"/>
        <v>0.13001000000000001</v>
      </c>
      <c r="FZ17" s="844">
        <f t="shared" si="16"/>
        <v>0.13001000000000001</v>
      </c>
      <c r="GA17" s="844">
        <f t="shared" si="16"/>
        <v>0.13001000000000001</v>
      </c>
      <c r="GB17" s="844">
        <f t="shared" si="16"/>
        <v>0.13001000000000001</v>
      </c>
      <c r="GC17" s="844">
        <f t="shared" si="16"/>
        <v>0.13001000000000001</v>
      </c>
      <c r="GD17" s="844">
        <f t="shared" si="16"/>
        <v>0.13001000000000001</v>
      </c>
      <c r="GE17" s="844">
        <f t="shared" si="16"/>
        <v>0.13001000000000001</v>
      </c>
      <c r="GF17" s="844">
        <f t="shared" si="16"/>
        <v>0.13001000000000001</v>
      </c>
      <c r="GG17" s="844">
        <f t="shared" si="16"/>
        <v>0.13001000000000001</v>
      </c>
      <c r="GH17" s="844">
        <f t="shared" si="16"/>
        <v>0.13001000000000001</v>
      </c>
      <c r="GI17" s="844">
        <f t="shared" si="16"/>
        <v>0.13001000000000001</v>
      </c>
      <c r="GJ17" s="844">
        <f t="shared" ref="GJ17:GL17" si="17">GJ9+GJ13</f>
        <v>0.13001000000000001</v>
      </c>
      <c r="GK17" s="844">
        <f t="shared" si="17"/>
        <v>0.13001000000000001</v>
      </c>
      <c r="GL17" s="844">
        <f t="shared" si="17"/>
        <v>0.13001000000000001</v>
      </c>
      <c r="GM17" s="844">
        <f t="shared" ref="GM17:GO17" si="18">GM9+GM13</f>
        <v>0.13001000000000001</v>
      </c>
      <c r="GN17" s="844">
        <f t="shared" si="18"/>
        <v>0.13001000000000001</v>
      </c>
      <c r="GO17" s="844">
        <f t="shared" si="18"/>
        <v>0.13001000000000001</v>
      </c>
      <c r="GP17" s="844">
        <f t="shared" ref="GP17:GU17" si="19">GP9+GP13</f>
        <v>0.13001000000000001</v>
      </c>
      <c r="GQ17" s="844">
        <f t="shared" si="19"/>
        <v>0.13001000000000001</v>
      </c>
      <c r="GR17" s="844">
        <f t="shared" si="19"/>
        <v>0.13001000000000001</v>
      </c>
      <c r="GS17" s="844">
        <f t="shared" si="19"/>
        <v>0.13001000000000001</v>
      </c>
      <c r="GT17" s="844">
        <f t="shared" si="19"/>
        <v>0.13001000000000001</v>
      </c>
      <c r="GU17" s="844">
        <f t="shared" si="19"/>
        <v>0.13001000000000001</v>
      </c>
      <c r="GV17" s="844">
        <f t="shared" ref="GV17:GX17" si="20">GV9+GV13</f>
        <v>0.13001000000000001</v>
      </c>
      <c r="GW17" s="844">
        <f t="shared" si="20"/>
        <v>0.13001000000000001</v>
      </c>
      <c r="GX17" s="844">
        <f t="shared" si="20"/>
        <v>0.13001000000000001</v>
      </c>
      <c r="GY17" s="844">
        <f t="shared" ref="GY17:HA17" si="21">GY9+GY13</f>
        <v>0.13001000000000001</v>
      </c>
      <c r="GZ17" s="844">
        <f t="shared" si="21"/>
        <v>0.13001000000000001</v>
      </c>
      <c r="HA17" s="844">
        <f t="shared" si="21"/>
        <v>0.13001000000000001</v>
      </c>
      <c r="HB17" s="844">
        <f t="shared" ref="HB17:HG17" si="22">HB9+HB13</f>
        <v>0.13001000000000001</v>
      </c>
      <c r="HC17" s="844">
        <f t="shared" si="22"/>
        <v>0.13001000000000001</v>
      </c>
      <c r="HD17" s="844">
        <f t="shared" si="22"/>
        <v>0.13001000000000001</v>
      </c>
      <c r="HE17" s="844">
        <f t="shared" si="22"/>
        <v>0.13001000000000001</v>
      </c>
      <c r="HF17" s="844">
        <f t="shared" si="22"/>
        <v>0.13001000000000001</v>
      </c>
      <c r="HG17" s="844">
        <f t="shared" si="22"/>
        <v>0.13001000000000001</v>
      </c>
      <c r="HH17" s="844">
        <f t="shared" ref="HH17:HK17" si="23">HH9+HH13</f>
        <v>0.13001000000000001</v>
      </c>
      <c r="HI17" s="844">
        <f t="shared" si="23"/>
        <v>0.13001000000000001</v>
      </c>
      <c r="HJ17" s="844">
        <f>HS9+HJ13</f>
        <v>0.13001000000000001</v>
      </c>
      <c r="HK17" s="844">
        <f t="shared" si="23"/>
        <v>0.13001000000000001</v>
      </c>
      <c r="HL17" s="844">
        <f t="shared" ref="HL17:HM17" si="24">HL9+HL13</f>
        <v>0.13001000000000001</v>
      </c>
      <c r="HM17" s="844">
        <f t="shared" si="24"/>
        <v>0.13001000000000001</v>
      </c>
      <c r="HN17" s="844">
        <f t="shared" ref="HN17:HS17" si="25">HN9+HN13</f>
        <v>0.13001000000000001</v>
      </c>
      <c r="HO17" s="844">
        <f t="shared" si="25"/>
        <v>0.13001000000000001</v>
      </c>
      <c r="HP17" s="844">
        <f t="shared" si="25"/>
        <v>0.13001000000000001</v>
      </c>
      <c r="HQ17" s="844">
        <f t="shared" si="25"/>
        <v>0.13001000000000001</v>
      </c>
      <c r="HR17" s="844">
        <f t="shared" si="25"/>
        <v>0.13001000000000001</v>
      </c>
      <c r="HS17" s="844">
        <f t="shared" si="25"/>
        <v>0.14501</v>
      </c>
    </row>
    <row r="18" spans="1:227" s="421" customFormat="1" ht="14.25" x14ac:dyDescent="0.2">
      <c r="B18" s="417" t="s">
        <v>323</v>
      </c>
      <c r="C18" s="419">
        <f t="shared" si="15"/>
        <v>7.288E-2</v>
      </c>
      <c r="D18" s="419">
        <f t="shared" si="15"/>
        <v>7.288E-2</v>
      </c>
      <c r="E18" s="419">
        <f t="shared" si="15"/>
        <v>7.288E-2</v>
      </c>
      <c r="F18" s="419">
        <f t="shared" si="15"/>
        <v>7.288E-2</v>
      </c>
      <c r="G18" s="419">
        <f t="shared" si="15"/>
        <v>7.288E-2</v>
      </c>
      <c r="H18" s="419">
        <f t="shared" si="15"/>
        <v>7.288E-2</v>
      </c>
      <c r="I18" s="419">
        <f t="shared" si="15"/>
        <v>7.288E-2</v>
      </c>
      <c r="J18" s="419">
        <f t="shared" si="15"/>
        <v>7.288E-2</v>
      </c>
      <c r="K18" s="419">
        <f t="shared" si="15"/>
        <v>7.288E-2</v>
      </c>
      <c r="L18" s="419">
        <f t="shared" si="15"/>
        <v>7.288E-2</v>
      </c>
      <c r="M18" s="419">
        <f t="shared" si="15"/>
        <v>7.288E-2</v>
      </c>
      <c r="N18" s="419">
        <f t="shared" si="15"/>
        <v>7.288E-2</v>
      </c>
      <c r="O18" s="419">
        <f t="shared" si="1"/>
        <v>7.288E-2</v>
      </c>
      <c r="P18" s="419">
        <f t="shared" si="1"/>
        <v>7.288E-2</v>
      </c>
      <c r="Q18" s="419">
        <f t="shared" si="1"/>
        <v>7.288E-2</v>
      </c>
      <c r="R18" s="419">
        <f t="shared" si="1"/>
        <v>7.288E-2</v>
      </c>
      <c r="S18" s="419">
        <f t="shared" si="1"/>
        <v>7.288E-2</v>
      </c>
      <c r="T18" s="419">
        <f t="shared" si="1"/>
        <v>7.288E-2</v>
      </c>
      <c r="U18" s="419">
        <f t="shared" si="1"/>
        <v>7.288E-2</v>
      </c>
      <c r="V18" s="419">
        <f t="shared" si="1"/>
        <v>7.288E-2</v>
      </c>
      <c r="W18" s="419">
        <f t="shared" si="1"/>
        <v>7.288E-2</v>
      </c>
      <c r="X18" s="419">
        <f t="shared" si="1"/>
        <v>7.288E-2</v>
      </c>
      <c r="Y18" s="419">
        <f t="shared" si="1"/>
        <v>7.288E-2</v>
      </c>
      <c r="Z18" s="419">
        <f t="shared" si="1"/>
        <v>7.288E-2</v>
      </c>
      <c r="AA18" s="419">
        <f t="shared" si="1"/>
        <v>7.288E-2</v>
      </c>
      <c r="AB18" s="419">
        <f t="shared" si="1"/>
        <v>7.288E-2</v>
      </c>
      <c r="AC18" s="419">
        <f t="shared" si="1"/>
        <v>7.288E-2</v>
      </c>
      <c r="AD18" s="419">
        <f t="shared" si="1"/>
        <v>7.288E-2</v>
      </c>
      <c r="AE18" s="419">
        <f t="shared" si="1"/>
        <v>7.288E-2</v>
      </c>
      <c r="AF18" s="419">
        <f t="shared" si="1"/>
        <v>7.288E-2</v>
      </c>
      <c r="AG18" s="419">
        <f t="shared" si="1"/>
        <v>7.288E-2</v>
      </c>
      <c r="AH18" s="419">
        <f t="shared" si="1"/>
        <v>7.288E-2</v>
      </c>
      <c r="AI18" s="419">
        <f t="shared" si="1"/>
        <v>7.288E-2</v>
      </c>
      <c r="AJ18" s="419">
        <f t="shared" si="1"/>
        <v>7.288E-2</v>
      </c>
      <c r="AK18" s="419">
        <f t="shared" si="1"/>
        <v>7.288E-2</v>
      </c>
      <c r="AL18" s="419">
        <f t="shared" si="1"/>
        <v>7.288E-2</v>
      </c>
      <c r="AM18" s="419">
        <f t="shared" si="1"/>
        <v>7.288E-2</v>
      </c>
      <c r="AN18" s="419">
        <f t="shared" si="1"/>
        <v>7.288E-2</v>
      </c>
      <c r="AO18" s="419">
        <f t="shared" si="1"/>
        <v>7.288E-2</v>
      </c>
      <c r="AP18" s="419">
        <f t="shared" si="1"/>
        <v>7.288E-2</v>
      </c>
      <c r="AQ18" s="419">
        <f t="shared" si="1"/>
        <v>7.288E-2</v>
      </c>
      <c r="AR18" s="419">
        <f t="shared" si="1"/>
        <v>7.288E-2</v>
      </c>
      <c r="AS18" s="419">
        <f t="shared" si="1"/>
        <v>7.288E-2</v>
      </c>
      <c r="AT18" s="419">
        <f t="shared" si="1"/>
        <v>7.288E-2</v>
      </c>
      <c r="AU18" s="419">
        <f t="shared" si="1"/>
        <v>7.288E-2</v>
      </c>
      <c r="AV18" s="419">
        <f t="shared" si="1"/>
        <v>7.0199999999999999E-2</v>
      </c>
      <c r="AW18" s="419">
        <f t="shared" si="1"/>
        <v>7.0199999999999999E-2</v>
      </c>
      <c r="AX18" s="419">
        <f t="shared" si="1"/>
        <v>7.0199999999999999E-2</v>
      </c>
      <c r="AY18" s="419">
        <f t="shared" si="1"/>
        <v>7.0199999999999999E-2</v>
      </c>
      <c r="AZ18" s="419">
        <f t="shared" si="1"/>
        <v>7.0199999999999999E-2</v>
      </c>
      <c r="BA18" s="419">
        <f t="shared" si="1"/>
        <v>7.0199999999999999E-2</v>
      </c>
      <c r="BB18" s="419">
        <f t="shared" si="1"/>
        <v>7.0199999999999999E-2</v>
      </c>
      <c r="BC18" s="419">
        <f t="shared" si="1"/>
        <v>7.0199999999999999E-2</v>
      </c>
      <c r="BD18" s="419">
        <f t="shared" si="1"/>
        <v>7.0199999999999999E-2</v>
      </c>
      <c r="BE18" s="419">
        <f t="shared" si="1"/>
        <v>7.0199999999999999E-2</v>
      </c>
      <c r="BF18" s="419">
        <f t="shared" si="1"/>
        <v>7.0199999999999999E-2</v>
      </c>
      <c r="BG18" s="419">
        <f t="shared" si="1"/>
        <v>0.12</v>
      </c>
      <c r="BH18" s="419">
        <f t="shared" si="1"/>
        <v>0.12</v>
      </c>
      <c r="BI18" s="419">
        <f t="shared" si="1"/>
        <v>0.12</v>
      </c>
      <c r="BJ18" s="419">
        <f t="shared" si="1"/>
        <v>0.12</v>
      </c>
      <c r="BK18" s="419">
        <f t="shared" si="1"/>
        <v>7.0199999999999999E-2</v>
      </c>
      <c r="BL18" s="419">
        <f t="shared" si="1"/>
        <v>7.0199999999999999E-2</v>
      </c>
      <c r="BM18" s="419">
        <f t="shared" si="1"/>
        <v>7.0199999999999999E-2</v>
      </c>
      <c r="BN18" s="419">
        <f t="shared" si="1"/>
        <v>7.0199999999999999E-2</v>
      </c>
      <c r="BO18" s="419">
        <f t="shared" si="1"/>
        <v>7.0199999999999999E-2</v>
      </c>
      <c r="BP18" s="419">
        <f t="shared" si="1"/>
        <v>7.0199999999999999E-2</v>
      </c>
      <c r="BQ18" s="419">
        <f t="shared" si="1"/>
        <v>7.0199999999999999E-2</v>
      </c>
      <c r="BR18" s="419">
        <f t="shared" si="1"/>
        <v>7.0199999999999999E-2</v>
      </c>
      <c r="BS18" s="419">
        <f t="shared" si="1"/>
        <v>0.12</v>
      </c>
      <c r="BT18" s="419">
        <f t="shared" si="1"/>
        <v>0.12</v>
      </c>
      <c r="BU18" s="419">
        <f t="shared" si="1"/>
        <v>0.12</v>
      </c>
      <c r="BV18" s="419">
        <f t="shared" si="1"/>
        <v>0.12</v>
      </c>
      <c r="BW18" s="419">
        <f t="shared" si="1"/>
        <v>7.0199999999999999E-2</v>
      </c>
      <c r="BX18" s="419">
        <f t="shared" si="1"/>
        <v>7.0199999999999999E-2</v>
      </c>
      <c r="BY18" s="419">
        <f t="shared" si="1"/>
        <v>7.0199999999999999E-2</v>
      </c>
      <c r="BZ18" s="419">
        <f t="shared" si="1"/>
        <v>7.0199999999999999E-2</v>
      </c>
      <c r="CA18" s="419">
        <f t="shared" si="2"/>
        <v>7.0199999999999999E-2</v>
      </c>
      <c r="CB18" s="419">
        <f t="shared" si="2"/>
        <v>7.0199999999999999E-2</v>
      </c>
      <c r="CC18" s="419">
        <f t="shared" si="2"/>
        <v>7.0199999999999999E-2</v>
      </c>
      <c r="CD18" s="419">
        <f t="shared" si="2"/>
        <v>7.0199999999999999E-2</v>
      </c>
      <c r="CE18" s="419">
        <f t="shared" si="2"/>
        <v>0.12</v>
      </c>
      <c r="CF18" s="419">
        <f t="shared" si="2"/>
        <v>0.12</v>
      </c>
      <c r="CG18" s="419">
        <f t="shared" si="2"/>
        <v>0.12</v>
      </c>
      <c r="CH18" s="419">
        <f t="shared" si="2"/>
        <v>0.12</v>
      </c>
      <c r="CI18" s="419">
        <f>SUM(+CI10,CI14)</f>
        <v>7.0199999999999999E-2</v>
      </c>
      <c r="CJ18" s="419">
        <f t="shared" si="3"/>
        <v>8.7709999999999982E-2</v>
      </c>
      <c r="CK18" s="419">
        <f t="shared" si="3"/>
        <v>8.7709999999999982E-2</v>
      </c>
      <c r="CL18" s="419">
        <f t="shared" si="3"/>
        <v>8.7709999999999982E-2</v>
      </c>
      <c r="CM18" s="419">
        <f t="shared" si="3"/>
        <v>8.7709999999999982E-2</v>
      </c>
      <c r="CN18" s="419">
        <f t="shared" si="3"/>
        <v>8.7709999999999982E-2</v>
      </c>
      <c r="CO18" s="419">
        <f t="shared" si="3"/>
        <v>8.7709999999999982E-2</v>
      </c>
      <c r="CP18" s="419">
        <f t="shared" si="3"/>
        <v>8.7709999999999982E-2</v>
      </c>
      <c r="CQ18" s="419">
        <f t="shared" si="3"/>
        <v>0.12450999999999998</v>
      </c>
      <c r="CR18" s="419">
        <f t="shared" si="3"/>
        <v>0.14087</v>
      </c>
      <c r="CS18" s="419">
        <f t="shared" si="3"/>
        <v>0.14087</v>
      </c>
      <c r="CT18" s="419">
        <f t="shared" si="3"/>
        <v>0.14087</v>
      </c>
      <c r="CU18" s="419">
        <f t="shared" si="3"/>
        <v>9.916999999999998E-2</v>
      </c>
      <c r="CV18" s="419">
        <f t="shared" si="3"/>
        <v>9.916999999999998E-2</v>
      </c>
      <c r="CW18" s="419">
        <f t="shared" si="3"/>
        <v>9.916999999999998E-2</v>
      </c>
      <c r="CX18" s="419">
        <f t="shared" si="3"/>
        <v>9.916999999999998E-2</v>
      </c>
      <c r="CY18" s="419">
        <f t="shared" si="3"/>
        <v>9.916999999999998E-2</v>
      </c>
      <c r="CZ18" s="419">
        <f t="shared" si="3"/>
        <v>9.916999999999998E-2</v>
      </c>
      <c r="DA18" s="419">
        <f t="shared" si="3"/>
        <v>9.916999999999998E-2</v>
      </c>
      <c r="DB18" s="419">
        <f t="shared" si="3"/>
        <v>9.916999999999998E-2</v>
      </c>
      <c r="DC18" s="419">
        <f t="shared" si="3"/>
        <v>0.14087</v>
      </c>
      <c r="DD18" s="419">
        <f t="shared" si="3"/>
        <v>0.14087</v>
      </c>
      <c r="DE18" s="419">
        <f t="shared" si="3"/>
        <v>0.14087</v>
      </c>
      <c r="DF18" s="419">
        <f t="shared" si="3"/>
        <v>0.14087</v>
      </c>
      <c r="DG18" s="419">
        <f t="shared" si="3"/>
        <v>9.916999999999998E-2</v>
      </c>
      <c r="DH18" s="419">
        <f t="shared" si="3"/>
        <v>9.916999999999998E-2</v>
      </c>
      <c r="DI18" s="419">
        <f t="shared" si="3"/>
        <v>9.916999999999998E-2</v>
      </c>
      <c r="DJ18" s="419">
        <f t="shared" si="3"/>
        <v>9.916999999999998E-2</v>
      </c>
      <c r="DK18" s="419">
        <f t="shared" si="3"/>
        <v>9.916999999999998E-2</v>
      </c>
      <c r="DL18" s="498">
        <f t="shared" si="3"/>
        <v>9.916999999999998E-2</v>
      </c>
      <c r="DM18" s="498">
        <f t="shared" si="3"/>
        <v>9.916999999999998E-2</v>
      </c>
      <c r="DN18" s="498">
        <f t="shared" si="3"/>
        <v>9.916999999999998E-2</v>
      </c>
      <c r="DO18" s="498">
        <f t="shared" si="3"/>
        <v>0.14087</v>
      </c>
      <c r="DP18" s="498">
        <f t="shared" si="3"/>
        <v>0.14087</v>
      </c>
      <c r="DQ18" s="498">
        <f t="shared" si="3"/>
        <v>0.14087</v>
      </c>
      <c r="DR18" s="492">
        <f t="shared" si="3"/>
        <v>0.14087</v>
      </c>
      <c r="DS18" s="492">
        <f t="shared" si="3"/>
        <v>9.916999999999998E-2</v>
      </c>
      <c r="DT18" s="492">
        <f t="shared" si="3"/>
        <v>9.916999999999998E-2</v>
      </c>
      <c r="DU18" s="844">
        <f t="shared" si="3"/>
        <v>9.916999999999998E-2</v>
      </c>
      <c r="DV18" s="844">
        <f t="shared" si="3"/>
        <v>9.916999999999998E-2</v>
      </c>
      <c r="DW18" s="844">
        <f t="shared" si="3"/>
        <v>9.916999999999998E-2</v>
      </c>
      <c r="DX18" s="844">
        <f t="shared" si="3"/>
        <v>9.916999999999998E-2</v>
      </c>
      <c r="DY18" s="844">
        <f t="shared" si="4"/>
        <v>0.10198</v>
      </c>
      <c r="DZ18" s="843">
        <f t="shared" si="4"/>
        <v>0.10198</v>
      </c>
      <c r="EA18" s="844">
        <f t="shared" si="4"/>
        <v>0.15093999999999999</v>
      </c>
      <c r="EB18" s="844">
        <f t="shared" si="4"/>
        <v>0.16583000000000001</v>
      </c>
      <c r="EC18" s="844">
        <f t="shared" si="4"/>
        <v>0.16583000000000001</v>
      </c>
      <c r="ED18" s="843">
        <f t="shared" si="4"/>
        <v>0.16583000000000001</v>
      </c>
      <c r="EE18" s="843">
        <f t="shared" si="4"/>
        <v>0.11005999999999999</v>
      </c>
      <c r="EF18" s="843">
        <f t="shared" si="4"/>
        <v>0.11005999999999999</v>
      </c>
      <c r="EG18" s="843">
        <f t="shared" si="4"/>
        <v>0.11005999999999999</v>
      </c>
      <c r="EH18" s="843">
        <f t="shared" si="4"/>
        <v>0.11005999999999999</v>
      </c>
      <c r="EI18" s="843">
        <f t="shared" si="4"/>
        <v>0.11005999999999999</v>
      </c>
      <c r="EJ18" s="843">
        <f t="shared" si="4"/>
        <v>0.11005999999999999</v>
      </c>
      <c r="EK18" s="843">
        <f t="shared" si="4"/>
        <v>0.11005999999999999</v>
      </c>
      <c r="EL18" s="844">
        <f t="shared" si="4"/>
        <v>0.11005999999999999</v>
      </c>
      <c r="EM18" s="844">
        <f t="shared" si="4"/>
        <v>0.16583000000000001</v>
      </c>
      <c r="EN18" s="844">
        <f t="shared" si="4"/>
        <v>0.18128</v>
      </c>
      <c r="EO18" s="844">
        <f t="shared" si="4"/>
        <v>0.18128</v>
      </c>
      <c r="EP18" s="843">
        <f t="shared" si="4"/>
        <v>0.18128</v>
      </c>
      <c r="EQ18" s="843">
        <f t="shared" si="4"/>
        <v>0.11343</v>
      </c>
      <c r="ER18" s="843">
        <f t="shared" si="4"/>
        <v>0.11343</v>
      </c>
      <c r="ES18" s="843">
        <f t="shared" si="4"/>
        <v>0.11343</v>
      </c>
      <c r="ET18" s="843">
        <f t="shared" si="4"/>
        <v>0.11343</v>
      </c>
      <c r="EU18" s="843">
        <f t="shared" si="4"/>
        <v>0.11343</v>
      </c>
      <c r="EV18" s="843">
        <f t="shared" si="4"/>
        <v>0.11343</v>
      </c>
      <c r="EW18" s="843">
        <f t="shared" si="4"/>
        <v>0.11343</v>
      </c>
      <c r="EX18" s="843">
        <f t="shared" si="4"/>
        <v>0.11343</v>
      </c>
      <c r="EY18" s="843">
        <f t="shared" si="4"/>
        <v>0.18128</v>
      </c>
      <c r="EZ18" s="844">
        <f t="shared" si="4"/>
        <v>0.19696</v>
      </c>
      <c r="FA18" s="844">
        <f t="shared" si="4"/>
        <v>0.19696</v>
      </c>
      <c r="FB18" s="843">
        <f t="shared" si="4"/>
        <v>0.19696</v>
      </c>
      <c r="FC18" s="843">
        <f t="shared" si="4"/>
        <v>0.12086</v>
      </c>
      <c r="FD18" s="843">
        <f t="shared" si="4"/>
        <v>0.12086</v>
      </c>
      <c r="FE18" s="843">
        <f t="shared" si="4"/>
        <v>0.12086</v>
      </c>
      <c r="FF18" s="843">
        <f t="shared" si="4"/>
        <v>0.12086</v>
      </c>
      <c r="FG18" s="843">
        <f t="shared" si="4"/>
        <v>0.12086</v>
      </c>
      <c r="FH18" s="843">
        <f t="shared" si="4"/>
        <v>0.12086</v>
      </c>
      <c r="FI18" s="843">
        <f t="shared" si="4"/>
        <v>0.12086</v>
      </c>
      <c r="FJ18" s="844">
        <f t="shared" si="4"/>
        <v>0.12086</v>
      </c>
      <c r="FK18" s="844">
        <f t="shared" si="4"/>
        <v>0.19696</v>
      </c>
      <c r="FL18" s="844">
        <f t="shared" si="4"/>
        <v>0.21701999999999999</v>
      </c>
      <c r="FM18" s="844">
        <f t="shared" si="4"/>
        <v>0.21701999999999999</v>
      </c>
      <c r="FN18" s="844">
        <f t="shared" si="4"/>
        <v>0.21701999999999999</v>
      </c>
      <c r="FO18" s="843">
        <f t="shared" si="4"/>
        <v>0.13001000000000001</v>
      </c>
      <c r="FP18" s="843">
        <f t="shared" si="4"/>
        <v>0.13001000000000001</v>
      </c>
      <c r="FQ18" s="843">
        <f t="shared" si="4"/>
        <v>0.13001000000000001</v>
      </c>
      <c r="FR18" s="843">
        <f t="shared" si="4"/>
        <v>0.13001000000000001</v>
      </c>
      <c r="FS18" s="843">
        <f t="shared" si="4"/>
        <v>0.13001000000000001</v>
      </c>
      <c r="FT18" s="843">
        <f t="shared" si="4"/>
        <v>0.13001000000000001</v>
      </c>
      <c r="FU18" s="843">
        <f t="shared" si="4"/>
        <v>0.13001000000000001</v>
      </c>
      <c r="FV18" s="843">
        <f t="shared" si="4"/>
        <v>0.13001000000000001</v>
      </c>
      <c r="FW18" s="844">
        <f t="shared" si="4"/>
        <v>0.21701999999999999</v>
      </c>
      <c r="FX18" s="844">
        <f t="shared" ref="FX18:GI18" si="26">FX10+FX14</f>
        <v>0.21701999999999999</v>
      </c>
      <c r="FY18" s="844">
        <f t="shared" si="26"/>
        <v>0.21701999999999999</v>
      </c>
      <c r="FZ18" s="844">
        <f t="shared" si="26"/>
        <v>0.21701999999999999</v>
      </c>
      <c r="GA18" s="844">
        <f t="shared" si="26"/>
        <v>0.13001000000000001</v>
      </c>
      <c r="GB18" s="844">
        <f t="shared" si="26"/>
        <v>0.13001000000000001</v>
      </c>
      <c r="GC18" s="844">
        <f t="shared" si="26"/>
        <v>0.13001000000000001</v>
      </c>
      <c r="GD18" s="844">
        <f t="shared" si="26"/>
        <v>0.13001000000000001</v>
      </c>
      <c r="GE18" s="844">
        <f t="shared" si="26"/>
        <v>0.13001000000000001</v>
      </c>
      <c r="GF18" s="844">
        <f t="shared" si="26"/>
        <v>0.13001000000000001</v>
      </c>
      <c r="GG18" s="844">
        <f t="shared" si="26"/>
        <v>0.13001000000000001</v>
      </c>
      <c r="GH18" s="844">
        <f t="shared" si="26"/>
        <v>0.13001000000000001</v>
      </c>
      <c r="GI18" s="844">
        <f t="shared" si="26"/>
        <v>0.21701999999999999</v>
      </c>
      <c r="GJ18" s="844">
        <f t="shared" ref="GJ18:GL18" si="27">GJ10+GJ14</f>
        <v>0.21701999999999999</v>
      </c>
      <c r="GK18" s="844">
        <f t="shared" si="27"/>
        <v>0.21701999999999999</v>
      </c>
      <c r="GL18" s="844">
        <f t="shared" si="27"/>
        <v>0.21701999999999999</v>
      </c>
      <c r="GM18" s="844">
        <f t="shared" ref="GM18:GO18" si="28">GM10+GM14</f>
        <v>0.13001000000000001</v>
      </c>
      <c r="GN18" s="844">
        <f t="shared" si="28"/>
        <v>0.13001000000000001</v>
      </c>
      <c r="GO18" s="844">
        <f t="shared" si="28"/>
        <v>0.13001000000000001</v>
      </c>
      <c r="GP18" s="844">
        <f t="shared" ref="GP18:GU18" si="29">GP10+GP14</f>
        <v>0.13001000000000001</v>
      </c>
      <c r="GQ18" s="844">
        <f t="shared" si="29"/>
        <v>0.13001000000000001</v>
      </c>
      <c r="GR18" s="844">
        <f t="shared" si="29"/>
        <v>0.13001000000000001</v>
      </c>
      <c r="GS18" s="844">
        <f t="shared" si="29"/>
        <v>0.13001000000000001</v>
      </c>
      <c r="GT18" s="844">
        <f t="shared" si="29"/>
        <v>0.13001000000000001</v>
      </c>
      <c r="GU18" s="844">
        <f t="shared" si="29"/>
        <v>0.21701999999999999</v>
      </c>
      <c r="GV18" s="844">
        <f t="shared" ref="GV18:GX18" si="30">GV10+GV14</f>
        <v>0.21701999999999999</v>
      </c>
      <c r="GW18" s="844">
        <f t="shared" si="30"/>
        <v>0.21701999999999999</v>
      </c>
      <c r="GX18" s="844">
        <f t="shared" si="30"/>
        <v>0.21701999999999999</v>
      </c>
      <c r="GY18" s="844">
        <f t="shared" ref="GY18:HA18" si="31">GY10+GY14</f>
        <v>0.13001000000000001</v>
      </c>
      <c r="GZ18" s="844">
        <f t="shared" si="31"/>
        <v>0.13001000000000001</v>
      </c>
      <c r="HA18" s="844">
        <f t="shared" si="31"/>
        <v>0.13001000000000001</v>
      </c>
      <c r="HB18" s="844">
        <f t="shared" ref="HB18:HG18" si="32">HB10+HB14</f>
        <v>0.13001000000000001</v>
      </c>
      <c r="HC18" s="844">
        <f t="shared" si="32"/>
        <v>0.13001000000000001</v>
      </c>
      <c r="HD18" s="844">
        <f t="shared" si="32"/>
        <v>0.13001000000000001</v>
      </c>
      <c r="HE18" s="844">
        <f t="shared" si="32"/>
        <v>0.13001000000000001</v>
      </c>
      <c r="HF18" s="844">
        <f t="shared" si="32"/>
        <v>0.13001000000000001</v>
      </c>
      <c r="HG18" s="844">
        <f t="shared" si="32"/>
        <v>0.21701999999999999</v>
      </c>
      <c r="HH18" s="844">
        <f t="shared" ref="HH18:HK18" si="33">HH10+HH14</f>
        <v>0.21701999999999999</v>
      </c>
      <c r="HI18" s="844">
        <f t="shared" si="33"/>
        <v>0.21701999999999999</v>
      </c>
      <c r="HJ18" s="844">
        <f t="shared" si="33"/>
        <v>0.21701999999999999</v>
      </c>
      <c r="HK18" s="844">
        <f t="shared" si="33"/>
        <v>0.13001000000000001</v>
      </c>
      <c r="HL18" s="844">
        <f t="shared" ref="HL18:HM18" si="34">HL10+HL14</f>
        <v>0.13001000000000001</v>
      </c>
      <c r="HM18" s="844">
        <f t="shared" si="34"/>
        <v>0.13001000000000001</v>
      </c>
      <c r="HN18" s="844">
        <f t="shared" ref="HN18:HS18" si="35">HN10+HN14</f>
        <v>0.13001000000000001</v>
      </c>
      <c r="HO18" s="844">
        <f t="shared" si="35"/>
        <v>0.13001000000000001</v>
      </c>
      <c r="HP18" s="844">
        <f t="shared" si="35"/>
        <v>0.13001000000000001</v>
      </c>
      <c r="HQ18" s="844">
        <f t="shared" si="35"/>
        <v>0.13001000000000001</v>
      </c>
      <c r="HR18" s="844">
        <f t="shared" si="35"/>
        <v>0.13001000000000001</v>
      </c>
      <c r="HS18" s="844">
        <f t="shared" si="35"/>
        <v>0.17981</v>
      </c>
    </row>
    <row r="19" spans="1:227" s="421" customFormat="1" ht="24" customHeight="1" x14ac:dyDescent="0.25">
      <c r="B19" s="427" t="s">
        <v>423</v>
      </c>
      <c r="C19" s="418"/>
      <c r="D19" s="418"/>
      <c r="E19" s="418"/>
      <c r="F19" s="418"/>
      <c r="G19" s="418"/>
      <c r="H19" s="418"/>
      <c r="I19" s="418"/>
      <c r="J19" s="418"/>
      <c r="K19" s="418"/>
      <c r="L19" s="418"/>
      <c r="M19" s="418"/>
      <c r="N19" s="418"/>
      <c r="O19" s="418"/>
      <c r="P19" s="418"/>
      <c r="Q19" s="418"/>
      <c r="R19" s="418"/>
      <c r="S19" s="418"/>
      <c r="T19" s="418"/>
      <c r="U19" s="418"/>
      <c r="V19" s="418"/>
      <c r="W19" s="418"/>
      <c r="X19" s="418"/>
      <c r="Y19" s="418"/>
      <c r="Z19" s="418"/>
      <c r="AA19" s="418"/>
      <c r="AB19" s="418"/>
      <c r="AC19" s="418"/>
      <c r="AD19" s="418"/>
      <c r="AE19" s="418"/>
      <c r="AF19" s="418"/>
      <c r="AG19" s="418"/>
      <c r="AH19" s="418"/>
      <c r="AI19" s="418"/>
      <c r="AJ19" s="418"/>
      <c r="AK19" s="418"/>
      <c r="AL19" s="418"/>
      <c r="AM19" s="418"/>
      <c r="AN19" s="418"/>
      <c r="AO19" s="418"/>
      <c r="AP19" s="418"/>
      <c r="AQ19" s="418"/>
      <c r="AR19" s="418"/>
      <c r="AS19" s="418"/>
      <c r="AT19" s="418"/>
      <c r="AU19" s="418"/>
      <c r="AV19" s="418"/>
      <c r="AW19" s="418"/>
      <c r="AX19" s="418"/>
      <c r="AY19" s="418"/>
      <c r="AZ19" s="418"/>
      <c r="BA19" s="418"/>
      <c r="BB19" s="418"/>
      <c r="BC19" s="418"/>
      <c r="BD19" s="418"/>
      <c r="BE19" s="418"/>
      <c r="BF19" s="418"/>
      <c r="BG19" s="418"/>
      <c r="BH19" s="418"/>
      <c r="BI19" s="418"/>
      <c r="BJ19" s="418"/>
      <c r="BK19" s="418"/>
      <c r="BL19" s="418"/>
      <c r="BM19" s="418"/>
      <c r="BN19" s="418"/>
      <c r="BO19" s="418"/>
      <c r="BP19" s="418"/>
      <c r="BQ19" s="418"/>
      <c r="BR19" s="418"/>
      <c r="BS19" s="418"/>
      <c r="BT19" s="418"/>
      <c r="BU19" s="418"/>
      <c r="BV19" s="418"/>
      <c r="BW19" s="418"/>
      <c r="BX19" s="418"/>
      <c r="BY19" s="418"/>
      <c r="BZ19" s="418"/>
      <c r="CA19" s="418"/>
      <c r="CB19" s="418"/>
      <c r="CC19" s="418"/>
      <c r="CD19" s="418"/>
      <c r="CE19" s="418"/>
      <c r="CF19" s="418"/>
      <c r="CG19" s="418"/>
      <c r="CH19" s="418"/>
      <c r="CI19" s="418"/>
      <c r="CJ19" s="418"/>
      <c r="CK19" s="418"/>
      <c r="CL19" s="418"/>
      <c r="CM19" s="418"/>
      <c r="CN19" s="418"/>
      <c r="CO19" s="418"/>
      <c r="CP19" s="418"/>
      <c r="CQ19" s="418"/>
      <c r="CX19" s="418"/>
      <c r="CY19" s="418"/>
      <c r="CZ19" s="418"/>
      <c r="DA19" s="418"/>
      <c r="DB19" s="418"/>
      <c r="DC19" s="418"/>
      <c r="DD19" s="418"/>
      <c r="DE19" s="418"/>
      <c r="DF19" s="418"/>
      <c r="DG19" s="418"/>
      <c r="DH19" s="418"/>
      <c r="DI19" s="418"/>
      <c r="DJ19" s="418"/>
      <c r="DK19" s="418"/>
      <c r="DL19" s="418"/>
      <c r="DM19" s="418"/>
      <c r="DN19" s="418"/>
      <c r="DO19" s="418"/>
      <c r="DP19" s="418"/>
      <c r="DQ19" s="418"/>
      <c r="DR19" s="418"/>
      <c r="DS19" s="418"/>
      <c r="DU19" s="489"/>
      <c r="DV19" s="489"/>
      <c r="DW19" s="489"/>
      <c r="DX19" s="489"/>
      <c r="DY19" s="489"/>
      <c r="DZ19" s="489"/>
      <c r="EA19" s="489"/>
      <c r="EB19" s="489"/>
      <c r="EC19" s="489"/>
      <c r="ED19" s="489"/>
      <c r="EE19" s="489"/>
      <c r="EF19" s="489"/>
      <c r="EG19" s="489"/>
      <c r="EH19" s="489"/>
      <c r="EI19" s="489"/>
      <c r="EJ19" s="489"/>
      <c r="EK19" s="489"/>
      <c r="EL19" s="489"/>
      <c r="EM19" s="489"/>
      <c r="EN19" s="489"/>
      <c r="EO19" s="489"/>
      <c r="EP19" s="489"/>
      <c r="EQ19" s="489"/>
      <c r="ER19" s="489"/>
      <c r="ES19" s="489"/>
      <c r="ET19" s="489"/>
      <c r="EU19" s="489"/>
      <c r="EV19" s="489"/>
      <c r="EW19" s="489"/>
      <c r="EX19" s="489"/>
      <c r="EY19" s="489"/>
      <c r="EZ19" s="489"/>
      <c r="FA19" s="489"/>
      <c r="FB19" s="489"/>
      <c r="FC19" s="489"/>
      <c r="FD19" s="489"/>
      <c r="FE19" s="489"/>
      <c r="FF19" s="489"/>
      <c r="FG19" s="489"/>
      <c r="FH19" s="489"/>
      <c r="FI19" s="489"/>
      <c r="FJ19" s="489"/>
      <c r="FK19" s="489"/>
      <c r="FL19" s="489"/>
      <c r="FM19" s="489"/>
      <c r="FN19" s="489"/>
      <c r="FO19" s="489"/>
      <c r="FP19" s="489"/>
      <c r="FQ19" s="489"/>
      <c r="FR19" s="489"/>
      <c r="FS19" s="489"/>
      <c r="FT19" s="489"/>
      <c r="FU19" s="489"/>
      <c r="FV19" s="489"/>
      <c r="FW19" s="489"/>
      <c r="FX19" s="489"/>
      <c r="FY19" s="489"/>
      <c r="FZ19" s="489"/>
      <c r="GA19" s="489"/>
      <c r="GB19" s="489"/>
      <c r="GC19" s="489"/>
      <c r="GD19" s="489"/>
      <c r="GE19" s="489"/>
      <c r="GF19" s="489"/>
      <c r="GG19" s="489"/>
      <c r="GH19" s="489"/>
      <c r="GI19" s="489"/>
      <c r="GJ19" s="797"/>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row>
    <row r="20" spans="1:227" s="500" customFormat="1" ht="14.25" x14ac:dyDescent="0.2">
      <c r="B20" s="428" t="s">
        <v>661</v>
      </c>
      <c r="C20" s="500">
        <v>2.9399999999999999E-2</v>
      </c>
      <c r="D20" s="500">
        <v>2.9399999999999999E-2</v>
      </c>
      <c r="E20" s="500">
        <v>2.9399999999999999E-2</v>
      </c>
      <c r="F20" s="500">
        <v>2.9399999999999999E-2</v>
      </c>
      <c r="G20" s="500">
        <v>2.9399999999999999E-2</v>
      </c>
      <c r="H20" s="500">
        <v>2.9399999999999999E-2</v>
      </c>
      <c r="I20" s="500">
        <v>2.9399999999999999E-2</v>
      </c>
      <c r="J20" s="500">
        <v>2.9399999999999999E-2</v>
      </c>
      <c r="K20" s="500">
        <v>2.9399999999999999E-2</v>
      </c>
      <c r="L20" s="500">
        <v>2.9399999999999999E-2</v>
      </c>
      <c r="M20" s="500">
        <v>2.9399999999999999E-2</v>
      </c>
      <c r="N20" s="500">
        <v>2.9399999999999999E-2</v>
      </c>
      <c r="O20" s="500">
        <v>3.04E-2</v>
      </c>
      <c r="P20" s="500">
        <v>3.04E-2</v>
      </c>
      <c r="Q20" s="500">
        <v>3.04E-2</v>
      </c>
      <c r="R20" s="500">
        <v>3.1399999999999997E-2</v>
      </c>
      <c r="S20" s="500">
        <v>3.1399999999999997E-2</v>
      </c>
      <c r="T20" s="500">
        <v>3.1399999999999997E-2</v>
      </c>
      <c r="U20" s="500">
        <v>3.2399999999999998E-2</v>
      </c>
      <c r="V20" s="500">
        <v>3.2399999999999998E-2</v>
      </c>
      <c r="W20" s="500">
        <v>3.2399999999999998E-2</v>
      </c>
      <c r="X20" s="500">
        <v>3.3399999999999999E-2</v>
      </c>
      <c r="Y20" s="500">
        <v>3.3399999999999999E-2</v>
      </c>
      <c r="Z20" s="500">
        <v>3.3399999999999999E-2</v>
      </c>
      <c r="AA20" s="500">
        <v>3.44E-2</v>
      </c>
      <c r="AB20" s="500">
        <v>3.44E-2</v>
      </c>
      <c r="AC20" s="500">
        <v>3.44E-2</v>
      </c>
      <c r="AD20" s="500">
        <v>3.5400000000000001E-2</v>
      </c>
      <c r="AE20" s="500">
        <v>3.5400000000000001E-2</v>
      </c>
      <c r="AF20" s="500">
        <v>3.5400000000000001E-2</v>
      </c>
      <c r="AG20" s="500">
        <v>3.6400000000000002E-2</v>
      </c>
      <c r="AH20" s="500">
        <v>3.8899999999999997E-2</v>
      </c>
      <c r="AI20" s="500">
        <v>3.8899999999999997E-2</v>
      </c>
      <c r="AJ20" s="500">
        <v>4.24E-2</v>
      </c>
      <c r="AK20" s="500">
        <v>4.24E-2</v>
      </c>
      <c r="AL20" s="500">
        <v>4.24E-2</v>
      </c>
      <c r="AM20" s="500">
        <v>4.3400000000000001E-2</v>
      </c>
      <c r="AN20" s="500">
        <v>4.3400000000000001E-2</v>
      </c>
      <c r="AO20" s="500">
        <v>4.3400000000000001E-2</v>
      </c>
      <c r="AP20" s="500">
        <v>4.4400000000000002E-2</v>
      </c>
      <c r="AQ20" s="500">
        <v>4.4400000000000002E-2</v>
      </c>
      <c r="AR20" s="500">
        <v>4.4400000000000002E-2</v>
      </c>
      <c r="AS20" s="500">
        <v>4.5400000000000003E-2</v>
      </c>
      <c r="AT20" s="500">
        <v>4.5400000000000003E-2</v>
      </c>
      <c r="AU20" s="500">
        <v>4.5400000000000003E-2</v>
      </c>
      <c r="AV20" s="500">
        <v>4.8899999999999999E-2</v>
      </c>
      <c r="AW20" s="500">
        <v>4.8899999999999999E-2</v>
      </c>
      <c r="AX20" s="500">
        <v>4.8899999999999999E-2</v>
      </c>
      <c r="AY20" s="500">
        <v>4.99E-2</v>
      </c>
      <c r="AZ20" s="500">
        <v>4.99E-2</v>
      </c>
      <c r="BA20" s="500">
        <v>4.99E-2</v>
      </c>
      <c r="BB20" s="500">
        <v>5.0900000000000001E-2</v>
      </c>
      <c r="BC20" s="500">
        <v>5.0900000000000001E-2</v>
      </c>
      <c r="BD20" s="500">
        <v>5.0900000000000001E-2</v>
      </c>
      <c r="BE20" s="500">
        <v>5.0900000000000001E-2</v>
      </c>
      <c r="BF20" s="500">
        <v>5.0900000000000001E-2</v>
      </c>
      <c r="BG20" s="500">
        <v>5.0900000000000001E-2</v>
      </c>
      <c r="BH20" s="500">
        <v>5.6899999999999999E-2</v>
      </c>
      <c r="BI20" s="500">
        <v>5.6899999999999999E-2</v>
      </c>
      <c r="BJ20" s="500">
        <v>5.6899999999999999E-2</v>
      </c>
      <c r="BK20" s="500">
        <v>5.6899999999999999E-2</v>
      </c>
      <c r="BL20" s="500">
        <v>5.6899999999999999E-2</v>
      </c>
      <c r="BM20" s="500">
        <v>5.6899999999999999E-2</v>
      </c>
      <c r="BN20" s="500">
        <v>5.6899999999999999E-2</v>
      </c>
      <c r="BO20" s="500">
        <v>5.6899999999999999E-2</v>
      </c>
      <c r="BP20" s="500">
        <v>5.6899999999999999E-2</v>
      </c>
      <c r="BQ20" s="500">
        <v>5.6899999999999999E-2</v>
      </c>
      <c r="BR20" s="500">
        <v>5.6899999999999999E-2</v>
      </c>
      <c r="BS20" s="500">
        <v>5.6899999999999999E-2</v>
      </c>
      <c r="BT20" s="500">
        <v>5.6899999999999999E-2</v>
      </c>
      <c r="BU20" s="500">
        <v>5.6899999999999999E-2</v>
      </c>
      <c r="BV20" s="500">
        <v>5.6899999999999999E-2</v>
      </c>
      <c r="BW20" s="500">
        <v>5.6899999999999999E-2</v>
      </c>
      <c r="BX20" s="500">
        <v>5.6899999999999999E-2</v>
      </c>
      <c r="BY20" s="500">
        <v>5.6899999999999999E-2</v>
      </c>
      <c r="BZ20" s="500">
        <v>5.6899999999999999E-2</v>
      </c>
      <c r="CA20" s="500">
        <v>5.6899999999999999E-2</v>
      </c>
      <c r="CB20" s="500">
        <v>5.6899999999999999E-2</v>
      </c>
      <c r="CC20" s="500">
        <v>5.6899999999999999E-2</v>
      </c>
      <c r="CD20" s="500">
        <v>5.6899999999999999E-2</v>
      </c>
      <c r="CE20" s="500">
        <v>5.6899999999999999E-2</v>
      </c>
      <c r="CF20" s="500">
        <v>5.6899999999999999E-2</v>
      </c>
      <c r="CG20" s="500">
        <v>5.6899999999999999E-2</v>
      </c>
      <c r="CH20" s="500">
        <v>5.6899999999999999E-2</v>
      </c>
      <c r="CI20" s="500">
        <v>5.6899999999999999E-2</v>
      </c>
      <c r="CJ20" s="500">
        <v>5.6899999999999999E-2</v>
      </c>
      <c r="CK20" s="500">
        <v>5.6899999999999999E-2</v>
      </c>
      <c r="CL20" s="500">
        <v>5.6899999999999999E-2</v>
      </c>
      <c r="CM20" s="500">
        <v>5.6899999999999999E-2</v>
      </c>
      <c r="CN20" s="500">
        <v>5.6899999999999999E-2</v>
      </c>
      <c r="CO20" s="500">
        <v>5.6899999999999999E-2</v>
      </c>
      <c r="CP20" s="500">
        <v>5.6899999999999999E-2</v>
      </c>
      <c r="CQ20" s="500">
        <v>5.6899999999999999E-2</v>
      </c>
      <c r="CR20" s="500">
        <v>5.6899999999999999E-2</v>
      </c>
      <c r="CS20" s="500">
        <v>5.6899999999999999E-2</v>
      </c>
      <c r="CT20" s="500">
        <v>5.6899999999999999E-2</v>
      </c>
      <c r="CU20" s="500">
        <v>5.6899999999999999E-2</v>
      </c>
      <c r="CV20" s="500">
        <v>5.6899999999999999E-2</v>
      </c>
      <c r="CW20" s="500">
        <v>5.6899999999999999E-2</v>
      </c>
      <c r="CX20" s="500">
        <v>5.6899999999999999E-2</v>
      </c>
      <c r="CY20" s="500">
        <v>5.6899999999999999E-2</v>
      </c>
      <c r="CZ20" s="500">
        <v>5.6899999999999999E-2</v>
      </c>
      <c r="DA20" s="500">
        <v>5.6899999999999999E-2</v>
      </c>
      <c r="DB20" s="500">
        <v>5.6899999999999999E-2</v>
      </c>
      <c r="DC20" s="500">
        <v>5.6899999999999999E-2</v>
      </c>
      <c r="DD20" s="500">
        <v>5.6899999999999999E-2</v>
      </c>
      <c r="DE20" s="500">
        <v>5.6899999999999999E-2</v>
      </c>
      <c r="DF20" s="500">
        <v>5.6899999999999999E-2</v>
      </c>
      <c r="DG20" s="500">
        <v>5.6899999999999999E-2</v>
      </c>
      <c r="DH20" s="500">
        <v>5.6899999999999999E-2</v>
      </c>
      <c r="DI20" s="500">
        <v>5.6899999999999999E-2</v>
      </c>
      <c r="DJ20" s="500">
        <v>5.6899999999999999E-2</v>
      </c>
      <c r="DK20" s="500">
        <v>5.6899999999999999E-2</v>
      </c>
      <c r="DL20" s="500">
        <v>5.6899999999999999E-2</v>
      </c>
      <c r="DM20" s="500">
        <v>5.6899999999999999E-2</v>
      </c>
      <c r="DN20" s="500">
        <v>5.6899999999999999E-2</v>
      </c>
      <c r="DO20" s="500">
        <v>5.6899999999999999E-2</v>
      </c>
      <c r="DP20" s="500">
        <v>5.6899999999999999E-2</v>
      </c>
      <c r="DQ20" s="500">
        <v>5.6899999999999999E-2</v>
      </c>
      <c r="DR20" s="500">
        <v>5.6899999999999999E-2</v>
      </c>
      <c r="DS20" s="500">
        <v>5.6899999999999999E-2</v>
      </c>
      <c r="DT20" s="500">
        <v>5.6899999999999999E-2</v>
      </c>
      <c r="DU20" s="677">
        <v>5.6899999999999999E-2</v>
      </c>
      <c r="DV20" s="677">
        <v>5.6899999999999999E-2</v>
      </c>
      <c r="DW20" s="677">
        <v>5.6899999999999999E-2</v>
      </c>
      <c r="DX20" s="677">
        <v>5.6899999999999999E-2</v>
      </c>
      <c r="DY20" s="677">
        <v>5.6899999999999999E-2</v>
      </c>
      <c r="DZ20" s="677">
        <v>5.6899999999999999E-2</v>
      </c>
      <c r="EA20" s="677">
        <v>5.6899999999999999E-2</v>
      </c>
      <c r="EB20" s="677">
        <v>5.6899999999999999E-2</v>
      </c>
      <c r="EC20" s="677">
        <v>5.6899999999999999E-2</v>
      </c>
      <c r="ED20" s="677">
        <v>5.6899999999999999E-2</v>
      </c>
      <c r="EE20" s="677">
        <v>5.6899999999999999E-2</v>
      </c>
      <c r="EF20" s="677">
        <v>5.6899999999999999E-2</v>
      </c>
      <c r="EG20" s="677">
        <v>5.6899999999999999E-2</v>
      </c>
      <c r="EH20" s="677">
        <v>5.6899999999999999E-2</v>
      </c>
      <c r="EI20" s="677">
        <v>5.6899999999999999E-2</v>
      </c>
      <c r="EJ20" s="677">
        <v>5.6899999999999999E-2</v>
      </c>
      <c r="EK20" s="677">
        <v>5.6899999999999999E-2</v>
      </c>
      <c r="EL20" s="677">
        <v>5.6899999999999999E-2</v>
      </c>
      <c r="EM20" s="677">
        <v>5.6899999999999999E-2</v>
      </c>
      <c r="EN20" s="677">
        <v>5.6899999999999999E-2</v>
      </c>
      <c r="EO20" s="677">
        <v>5.6899999999999999E-2</v>
      </c>
      <c r="EP20" s="677">
        <v>5.6899999999999999E-2</v>
      </c>
      <c r="EQ20" s="677">
        <v>5.6899999999999999E-2</v>
      </c>
      <c r="ER20" s="677">
        <v>5.6899999999999999E-2</v>
      </c>
      <c r="ES20" s="677">
        <v>5.6899999999999999E-2</v>
      </c>
      <c r="ET20" s="677">
        <v>5.6899999999999999E-2</v>
      </c>
      <c r="EU20" s="677">
        <v>5.6899999999999999E-2</v>
      </c>
      <c r="EV20" s="677">
        <v>5.6899999999999999E-2</v>
      </c>
      <c r="EW20" s="677">
        <v>5.6899999999999999E-2</v>
      </c>
      <c r="EX20" s="677">
        <v>5.6899999999999999E-2</v>
      </c>
      <c r="EY20" s="677">
        <v>5.6899999999999999E-2</v>
      </c>
      <c r="EZ20" s="677">
        <v>5.6899999999999999E-2</v>
      </c>
      <c r="FA20" s="677">
        <v>5.6899999999999999E-2</v>
      </c>
      <c r="FB20" s="677">
        <v>5.6899999999999999E-2</v>
      </c>
      <c r="FC20" s="677">
        <v>5.6899999999999999E-2</v>
      </c>
      <c r="FD20" s="677">
        <v>5.6899999999999999E-2</v>
      </c>
      <c r="FE20" s="677">
        <v>5.6899999999999999E-2</v>
      </c>
      <c r="FF20" s="677">
        <v>5.6899999999999999E-2</v>
      </c>
      <c r="FG20" s="677">
        <v>5.6899999999999999E-2</v>
      </c>
      <c r="FH20" s="677">
        <v>5.6899999999999999E-2</v>
      </c>
      <c r="FI20" s="677">
        <v>5.6899999999999999E-2</v>
      </c>
      <c r="FJ20" s="677">
        <v>5.6899999999999999E-2</v>
      </c>
      <c r="FK20" s="677">
        <v>5.6899999999999999E-2</v>
      </c>
      <c r="FL20" s="677">
        <v>5.6899999999999999E-2</v>
      </c>
      <c r="FM20" s="677">
        <v>5.6899999999999999E-2</v>
      </c>
      <c r="FN20" s="677">
        <v>5.6899999999999999E-2</v>
      </c>
      <c r="FO20" s="677">
        <v>5.6899999999999999E-2</v>
      </c>
      <c r="FP20" s="677">
        <v>5.6899999999999999E-2</v>
      </c>
      <c r="FQ20" s="677">
        <v>5.6899999999999999E-2</v>
      </c>
      <c r="FR20" s="677">
        <v>5.6899999999999999E-2</v>
      </c>
      <c r="FS20" s="677">
        <v>5.6899999999999999E-2</v>
      </c>
      <c r="FT20" s="677">
        <v>5.6899999999999999E-2</v>
      </c>
      <c r="FU20" s="677">
        <v>5.6899999999999999E-2</v>
      </c>
      <c r="FV20" s="677">
        <v>5.6899999999999999E-2</v>
      </c>
      <c r="FW20" s="677">
        <v>5.6899999999999999E-2</v>
      </c>
      <c r="FX20" s="677">
        <v>5.6899999999999999E-2</v>
      </c>
      <c r="FY20" s="677">
        <v>5.6899999999999999E-2</v>
      </c>
      <c r="FZ20" s="677">
        <v>5.6899999999999999E-2</v>
      </c>
      <c r="GA20" s="677">
        <v>5.6899999999999999E-2</v>
      </c>
      <c r="GB20" s="677">
        <v>5.6899999999999999E-2</v>
      </c>
      <c r="GC20" s="677">
        <v>5.6899999999999999E-2</v>
      </c>
      <c r="GD20" s="677">
        <v>5.6899999999999999E-2</v>
      </c>
      <c r="GE20" s="677">
        <v>5.6899999999999999E-2</v>
      </c>
      <c r="GF20" s="677">
        <v>5.6899999999999999E-2</v>
      </c>
      <c r="GG20" s="849">
        <v>5.6899999999999999E-2</v>
      </c>
      <c r="GH20" s="849">
        <v>5.6899999999999999E-2</v>
      </c>
      <c r="GI20" s="849">
        <v>5.6899999999999999E-2</v>
      </c>
      <c r="GJ20" s="849">
        <v>5.6899999999999999E-2</v>
      </c>
      <c r="GK20" s="849">
        <v>5.6899999999999999E-2</v>
      </c>
      <c r="GL20" s="849">
        <v>5.6899999999999999E-2</v>
      </c>
      <c r="GM20" s="849">
        <v>5.6899999999999999E-2</v>
      </c>
      <c r="GN20" s="849">
        <v>5.6899999999999999E-2</v>
      </c>
      <c r="GO20" s="849">
        <v>5.6899999999999999E-2</v>
      </c>
      <c r="GP20" s="849">
        <v>5.6899999999999999E-2</v>
      </c>
      <c r="GQ20" s="849">
        <v>5.6899999999999999E-2</v>
      </c>
      <c r="GR20" s="849">
        <v>5.6899999999999999E-2</v>
      </c>
      <c r="GS20" s="849">
        <v>5.6899999999999999E-2</v>
      </c>
      <c r="GT20" s="849">
        <v>5.6899999999999999E-2</v>
      </c>
      <c r="GU20" s="849">
        <v>5.6899999999999999E-2</v>
      </c>
      <c r="GV20" s="849">
        <v>5.6899999999999999E-2</v>
      </c>
      <c r="GW20" s="849">
        <v>5.6899999999999999E-2</v>
      </c>
      <c r="GX20" s="849">
        <v>5.6899999999999999E-2</v>
      </c>
      <c r="GY20" s="849">
        <v>5.6899999999999999E-2</v>
      </c>
      <c r="GZ20" s="849">
        <v>5.6899999999999999E-2</v>
      </c>
      <c r="HA20" s="849">
        <v>5.6899999999999999E-2</v>
      </c>
      <c r="HB20" s="849">
        <v>5.6899999999999999E-2</v>
      </c>
      <c r="HC20" s="849">
        <v>5.6899999999999999E-2</v>
      </c>
      <c r="HD20" s="849">
        <v>5.6899999999999999E-2</v>
      </c>
      <c r="HE20" s="849">
        <v>5.6899999999999999E-2</v>
      </c>
      <c r="HF20" s="849">
        <v>5.6899999999999999E-2</v>
      </c>
      <c r="HG20" s="849">
        <v>5.6899999999999999E-2</v>
      </c>
      <c r="HH20" s="849">
        <v>5.6899999999999999E-2</v>
      </c>
      <c r="HI20" s="849">
        <v>5.6899999999999999E-2</v>
      </c>
      <c r="HJ20" s="849">
        <v>5.6899999999999999E-2</v>
      </c>
      <c r="HK20" s="849">
        <v>5.6899999999999999E-2</v>
      </c>
      <c r="HL20" s="849">
        <v>5.6899999999999999E-2</v>
      </c>
      <c r="HM20" s="849">
        <v>5.6899999999999999E-2</v>
      </c>
      <c r="HN20" s="849">
        <v>5.6899999999999999E-2</v>
      </c>
      <c r="HO20" s="849">
        <v>5.6899999999999999E-2</v>
      </c>
      <c r="HP20" s="849">
        <v>5.6899999999999999E-2</v>
      </c>
      <c r="HQ20" s="849">
        <v>5.6899999999999999E-2</v>
      </c>
      <c r="HR20" s="849">
        <v>5.6899999999999999E-2</v>
      </c>
      <c r="HS20" s="849">
        <v>5.6899999999999999E-2</v>
      </c>
    </row>
    <row r="21" spans="1:227" s="500" customFormat="1" ht="14.25" x14ac:dyDescent="0.2">
      <c r="B21" s="428" t="s">
        <v>540</v>
      </c>
      <c r="C21" s="500">
        <v>1.47E-3</v>
      </c>
      <c r="D21" s="500">
        <v>1.47E-3</v>
      </c>
      <c r="E21" s="500">
        <v>1.47E-3</v>
      </c>
      <c r="F21" s="500">
        <v>1.47E-3</v>
      </c>
      <c r="G21" s="500">
        <v>1.47E-3</v>
      </c>
      <c r="H21" s="500">
        <v>1.47E-3</v>
      </c>
      <c r="I21" s="500">
        <v>1.47E-3</v>
      </c>
      <c r="J21" s="500">
        <v>1.47E-3</v>
      </c>
      <c r="K21" s="500">
        <v>1.47E-3</v>
      </c>
      <c r="L21" s="500">
        <v>1.47E-3</v>
      </c>
      <c r="M21" s="500">
        <v>1.47E-3</v>
      </c>
      <c r="N21" s="500">
        <v>1.47E-3</v>
      </c>
      <c r="O21" s="500">
        <v>1.47E-3</v>
      </c>
      <c r="P21" s="500">
        <v>1.47E-3</v>
      </c>
      <c r="Q21" s="500">
        <v>1.47E-3</v>
      </c>
      <c r="R21" s="500">
        <v>1.47E-3</v>
      </c>
      <c r="S21" s="500">
        <v>1.47E-3</v>
      </c>
      <c r="T21" s="500">
        <v>1.47E-3</v>
      </c>
      <c r="U21" s="500">
        <v>1.47E-3</v>
      </c>
      <c r="V21" s="500">
        <v>1.47E-3</v>
      </c>
      <c r="W21" s="500">
        <v>1.47E-3</v>
      </c>
      <c r="X21" s="500">
        <v>1.47E-3</v>
      </c>
      <c r="Y21" s="500">
        <v>1.47E-3</v>
      </c>
      <c r="Z21" s="500">
        <v>1.47E-3</v>
      </c>
      <c r="AA21" s="500">
        <v>1.47E-3</v>
      </c>
      <c r="AB21" s="500">
        <v>1.47E-3</v>
      </c>
      <c r="AC21" s="500">
        <v>1.47E-3</v>
      </c>
      <c r="AD21" s="500">
        <v>1.47E-3</v>
      </c>
      <c r="AE21" s="500">
        <v>1.47E-3</v>
      </c>
      <c r="AF21" s="500">
        <v>1.47E-3</v>
      </c>
      <c r="AG21" s="500">
        <v>1.47E-3</v>
      </c>
      <c r="AH21" s="500">
        <v>1.47E-3</v>
      </c>
      <c r="AI21" s="500">
        <v>1.47E-3</v>
      </c>
      <c r="AJ21" s="500">
        <v>1.47E-3</v>
      </c>
      <c r="AK21" s="500">
        <v>1.47E-3</v>
      </c>
      <c r="AL21" s="500">
        <v>1.47E-3</v>
      </c>
      <c r="AM21" s="500">
        <v>1.47E-3</v>
      </c>
      <c r="AN21" s="500">
        <v>1.47E-3</v>
      </c>
      <c r="AO21" s="500">
        <v>1.47E-3</v>
      </c>
      <c r="AP21" s="500">
        <v>1.47E-3</v>
      </c>
      <c r="AQ21" s="500">
        <v>1.47E-3</v>
      </c>
      <c r="AR21" s="500">
        <v>1.47E-3</v>
      </c>
      <c r="AS21" s="500">
        <v>1.47E-3</v>
      </c>
      <c r="AT21" s="500">
        <v>1.47E-3</v>
      </c>
      <c r="AU21" s="500">
        <v>1.47E-3</v>
      </c>
      <c r="AV21" s="500">
        <v>1.47E-3</v>
      </c>
      <c r="AW21" s="500">
        <v>1.47E-3</v>
      </c>
      <c r="AX21" s="500">
        <v>1.47E-3</v>
      </c>
      <c r="AY21" s="500">
        <v>1.47E-3</v>
      </c>
      <c r="AZ21" s="500">
        <v>1.47E-3</v>
      </c>
      <c r="BA21" s="500">
        <v>1.47E-3</v>
      </c>
      <c r="BB21" s="500">
        <v>1.47E-3</v>
      </c>
      <c r="BC21" s="500">
        <v>1.47E-3</v>
      </c>
      <c r="BD21" s="500">
        <v>1.47E-3</v>
      </c>
      <c r="BE21" s="500">
        <v>1.47E-3</v>
      </c>
      <c r="BF21" s="500">
        <v>1.47E-3</v>
      </c>
      <c r="BG21" s="500">
        <v>1.47E-3</v>
      </c>
      <c r="BH21" s="500">
        <v>1.47E-3</v>
      </c>
      <c r="BI21" s="500">
        <v>1.47E-3</v>
      </c>
      <c r="BJ21" s="500">
        <v>1.47E-3</v>
      </c>
      <c r="BK21" s="500">
        <v>1.47E-3</v>
      </c>
      <c r="BL21" s="500">
        <v>1.47E-3</v>
      </c>
      <c r="BM21" s="500">
        <v>1.47E-3</v>
      </c>
      <c r="BN21" s="500">
        <v>1.47E-3</v>
      </c>
      <c r="BO21" s="500">
        <v>1.47E-3</v>
      </c>
      <c r="BP21" s="500">
        <v>1.47E-3</v>
      </c>
      <c r="BQ21" s="500">
        <v>1.47E-3</v>
      </c>
      <c r="BR21" s="500">
        <v>1.47E-3</v>
      </c>
      <c r="BS21" s="500">
        <v>1.47E-3</v>
      </c>
      <c r="BT21" s="500">
        <v>1.47E-3</v>
      </c>
      <c r="BU21" s="500">
        <v>1.47E-3</v>
      </c>
      <c r="BV21" s="500">
        <v>1.47E-3</v>
      </c>
      <c r="BW21" s="500">
        <v>1.47E-3</v>
      </c>
      <c r="BX21" s="500">
        <v>1.47E-3</v>
      </c>
      <c r="BY21" s="500">
        <v>1.47E-3</v>
      </c>
      <c r="BZ21" s="500">
        <v>1.47E-3</v>
      </c>
      <c r="CA21" s="500">
        <v>1.47E-3</v>
      </c>
      <c r="CB21" s="500">
        <v>1.47E-3</v>
      </c>
      <c r="CC21" s="500">
        <v>1.47E-3</v>
      </c>
      <c r="CD21" s="500">
        <v>1.47E-3</v>
      </c>
      <c r="CE21" s="500">
        <v>1.47E-3</v>
      </c>
      <c r="CF21" s="500">
        <v>1.47E-3</v>
      </c>
      <c r="CG21" s="500">
        <v>1.47E-3</v>
      </c>
      <c r="CH21" s="500">
        <v>1.47E-3</v>
      </c>
      <c r="CI21" s="500">
        <v>1.47E-3</v>
      </c>
      <c r="CJ21" s="500">
        <v>1.47E-3</v>
      </c>
      <c r="CK21" s="500">
        <v>1.47E-3</v>
      </c>
      <c r="CL21" s="500">
        <v>1.47E-3</v>
      </c>
      <c r="CM21" s="500">
        <v>1.47E-3</v>
      </c>
      <c r="CN21" s="500">
        <v>1.47E-3</v>
      </c>
      <c r="CO21" s="500">
        <v>1.47E-3</v>
      </c>
      <c r="CP21" s="500">
        <v>1.47E-3</v>
      </c>
      <c r="CQ21" s="500">
        <v>1.47E-3</v>
      </c>
      <c r="CR21" s="500">
        <v>1.47E-3</v>
      </c>
      <c r="CS21" s="500">
        <v>1.47E-3</v>
      </c>
      <c r="CT21" s="500">
        <v>1.47E-3</v>
      </c>
      <c r="CU21" s="500">
        <v>1.47E-3</v>
      </c>
      <c r="CV21" s="500">
        <v>1.47E-3</v>
      </c>
      <c r="CW21" s="500">
        <v>1.47E-3</v>
      </c>
      <c r="CX21" s="500">
        <v>1.47E-3</v>
      </c>
      <c r="CY21" s="500">
        <v>1.47E-3</v>
      </c>
      <c r="CZ21" s="500">
        <v>1.47E-3</v>
      </c>
      <c r="DA21" s="500">
        <v>1.47E-3</v>
      </c>
      <c r="DB21" s="500">
        <v>1.47E-3</v>
      </c>
      <c r="DC21" s="500">
        <v>1.47E-3</v>
      </c>
      <c r="DD21" s="500">
        <v>1.47E-3</v>
      </c>
      <c r="DE21" s="500">
        <v>1.47E-3</v>
      </c>
      <c r="DF21" s="500">
        <v>1.47E-3</v>
      </c>
      <c r="DG21" s="500">
        <v>1.47E-3</v>
      </c>
      <c r="DH21" s="500">
        <v>1.47E-3</v>
      </c>
      <c r="DI21" s="500">
        <v>1.47E-3</v>
      </c>
      <c r="DJ21" s="500">
        <v>1.47E-3</v>
      </c>
      <c r="DK21" s="500">
        <v>1.47E-3</v>
      </c>
      <c r="DL21" s="500">
        <v>1.47E-3</v>
      </c>
      <c r="DM21" s="500">
        <v>1.47E-3</v>
      </c>
      <c r="DN21" s="500">
        <v>1.47E-3</v>
      </c>
      <c r="DO21" s="500">
        <v>1.47E-3</v>
      </c>
      <c r="DP21" s="500">
        <v>1.47E-3</v>
      </c>
      <c r="DQ21" s="500">
        <v>1.47E-3</v>
      </c>
      <c r="DR21" s="500">
        <v>1.47E-3</v>
      </c>
      <c r="DS21" s="500">
        <v>1.47E-3</v>
      </c>
      <c r="DT21" s="500">
        <v>1.47E-3</v>
      </c>
      <c r="DU21" s="677">
        <v>1.47E-3</v>
      </c>
      <c r="DV21" s="677">
        <v>1.47E-3</v>
      </c>
      <c r="DW21" s="677">
        <v>1.47E-3</v>
      </c>
      <c r="DX21" s="677">
        <v>1.47E-3</v>
      </c>
      <c r="DY21" s="677">
        <v>1.47E-3</v>
      </c>
      <c r="DZ21" s="677">
        <v>1.47E-3</v>
      </c>
      <c r="EA21" s="677">
        <v>1.47E-3</v>
      </c>
      <c r="EB21" s="677">
        <v>1.47E-3</v>
      </c>
      <c r="EC21" s="677">
        <v>1.47E-3</v>
      </c>
      <c r="ED21" s="677">
        <v>1.47E-3</v>
      </c>
      <c r="EE21" s="677">
        <v>1.47E-3</v>
      </c>
      <c r="EF21" s="677">
        <v>1.47E-3</v>
      </c>
      <c r="EG21" s="677">
        <v>1.47E-3</v>
      </c>
      <c r="EH21" s="677">
        <v>1.47E-3</v>
      </c>
      <c r="EI21" s="677">
        <v>1.47E-3</v>
      </c>
      <c r="EJ21" s="677">
        <v>1.47E-3</v>
      </c>
      <c r="EK21" s="677">
        <v>1.47E-3</v>
      </c>
      <c r="EL21" s="677">
        <v>1.47E-3</v>
      </c>
      <c r="EM21" s="677">
        <v>1.47E-3</v>
      </c>
      <c r="EN21" s="677">
        <v>1.47E-3</v>
      </c>
      <c r="EO21" s="677">
        <v>1.47E-3</v>
      </c>
      <c r="EP21" s="677">
        <v>1.47E-3</v>
      </c>
      <c r="EQ21" s="677">
        <v>1.47E-3</v>
      </c>
      <c r="ER21" s="677">
        <v>1.47E-3</v>
      </c>
      <c r="ES21" s="677">
        <v>1.47E-3</v>
      </c>
      <c r="ET21" s="677">
        <v>1.47E-3</v>
      </c>
      <c r="EU21" s="677">
        <v>1.47E-3</v>
      </c>
      <c r="EV21" s="677">
        <v>1.47E-3</v>
      </c>
      <c r="EW21" s="677">
        <v>1.47E-3</v>
      </c>
      <c r="EX21" s="677">
        <v>1.47E-3</v>
      </c>
      <c r="EY21" s="677">
        <v>1.47E-3</v>
      </c>
      <c r="EZ21" s="677">
        <v>1.47E-3</v>
      </c>
      <c r="FA21" s="677">
        <v>1.47E-3</v>
      </c>
      <c r="FB21" s="677">
        <v>1.47E-3</v>
      </c>
      <c r="FC21" s="677">
        <v>1.47E-3</v>
      </c>
      <c r="FD21" s="677">
        <v>1.47E-3</v>
      </c>
      <c r="FE21" s="677">
        <v>1.47E-3</v>
      </c>
      <c r="FF21" s="677">
        <v>1.47E-3</v>
      </c>
      <c r="FG21" s="677">
        <v>1.47E-3</v>
      </c>
      <c r="FH21" s="677">
        <v>1.47E-3</v>
      </c>
      <c r="FI21" s="677">
        <v>1.47E-3</v>
      </c>
      <c r="FJ21" s="677">
        <v>1.47E-3</v>
      </c>
      <c r="FK21" s="677">
        <v>1.47E-3</v>
      </c>
      <c r="FL21" s="677">
        <v>1.47E-3</v>
      </c>
      <c r="FM21" s="677">
        <v>1.47E-3</v>
      </c>
      <c r="FN21" s="677">
        <v>1.47E-3</v>
      </c>
      <c r="FO21" s="677">
        <v>1.47E-3</v>
      </c>
      <c r="FP21" s="677">
        <v>1.47E-3</v>
      </c>
      <c r="FQ21" s="677">
        <v>1.47E-3</v>
      </c>
      <c r="FR21" s="677">
        <v>1.47E-3</v>
      </c>
      <c r="FS21" s="677">
        <v>1.47E-3</v>
      </c>
      <c r="FT21" s="677">
        <v>1.47E-3</v>
      </c>
      <c r="FU21" s="677">
        <v>1.47E-3</v>
      </c>
      <c r="FV21" s="677">
        <v>1.47E-3</v>
      </c>
      <c r="FW21" s="677">
        <v>1.47E-3</v>
      </c>
      <c r="FX21" s="677">
        <v>1.47E-3</v>
      </c>
      <c r="FY21" s="677">
        <v>1.47E-3</v>
      </c>
      <c r="FZ21" s="677">
        <v>1.47E-3</v>
      </c>
      <c r="GA21" s="677">
        <v>1.47E-3</v>
      </c>
      <c r="GB21" s="677">
        <v>1.47E-3</v>
      </c>
      <c r="GC21" s="677">
        <v>1.47E-3</v>
      </c>
      <c r="GD21" s="677">
        <v>1.47E-3</v>
      </c>
      <c r="GE21" s="677">
        <v>1.47E-3</v>
      </c>
      <c r="GF21" s="677">
        <v>1.47E-3</v>
      </c>
      <c r="GG21" s="677">
        <v>1.47E-3</v>
      </c>
      <c r="GH21" s="677">
        <v>1.47E-3</v>
      </c>
      <c r="GI21" s="677">
        <v>1.47E-3</v>
      </c>
      <c r="GJ21" s="677">
        <v>1.47E-3</v>
      </c>
      <c r="GK21" s="677">
        <v>1.47E-3</v>
      </c>
      <c r="GL21" s="677">
        <v>1.47E-3</v>
      </c>
      <c r="GM21" s="677">
        <v>1.47E-3</v>
      </c>
      <c r="GN21" s="677">
        <v>1.47E-3</v>
      </c>
      <c r="GO21" s="677">
        <v>1.47E-3</v>
      </c>
      <c r="GP21" s="677">
        <v>1.47E-3</v>
      </c>
      <c r="GQ21" s="677">
        <v>1.47E-3</v>
      </c>
      <c r="GR21" s="677">
        <v>1.47E-3</v>
      </c>
      <c r="GS21" s="677">
        <v>1.47E-3</v>
      </c>
      <c r="GT21" s="677">
        <v>1.47E-3</v>
      </c>
      <c r="GU21" s="677">
        <v>1.47E-3</v>
      </c>
      <c r="GV21" s="677">
        <v>1.47E-3</v>
      </c>
      <c r="GW21" s="677">
        <v>1.47E-3</v>
      </c>
      <c r="GX21" s="677">
        <v>1.47E-3</v>
      </c>
      <c r="GY21" s="677">
        <v>1.47E-3</v>
      </c>
      <c r="GZ21" s="677">
        <v>1.47E-3</v>
      </c>
      <c r="HA21" s="677">
        <v>1.47E-3</v>
      </c>
      <c r="HB21" s="677">
        <v>1.47E-3</v>
      </c>
      <c r="HC21" s="677">
        <v>1.47E-3</v>
      </c>
      <c r="HD21" s="677">
        <v>1.47E-3</v>
      </c>
      <c r="HE21" s="677">
        <v>1.47E-3</v>
      </c>
      <c r="HF21" s="677">
        <v>1.47E-3</v>
      </c>
      <c r="HG21" s="677">
        <v>1.47E-3</v>
      </c>
      <c r="HH21" s="677">
        <v>1.47E-3</v>
      </c>
      <c r="HI21" s="677">
        <v>1.47E-3</v>
      </c>
      <c r="HJ21" s="677">
        <v>1.47E-3</v>
      </c>
      <c r="HK21" s="677">
        <v>1.47E-3</v>
      </c>
      <c r="HL21" s="677">
        <v>1.47E-3</v>
      </c>
      <c r="HM21" s="677">
        <v>1.47E-3</v>
      </c>
      <c r="HN21" s="677">
        <v>1.47E-3</v>
      </c>
      <c r="HO21" s="677">
        <v>1.47E-3</v>
      </c>
      <c r="HP21" s="677">
        <v>1.47E-3</v>
      </c>
      <c r="HQ21" s="677">
        <v>1.47E-3</v>
      </c>
      <c r="HR21" s="677">
        <v>1.47E-3</v>
      </c>
      <c r="HS21" s="677">
        <v>1.47E-3</v>
      </c>
    </row>
    <row r="22" spans="1:227" s="500" customFormat="1" ht="14.25" x14ac:dyDescent="0.2">
      <c r="B22" s="428" t="s">
        <v>648</v>
      </c>
      <c r="C22" s="500" t="s">
        <v>1</v>
      </c>
      <c r="D22" s="500" t="s">
        <v>1</v>
      </c>
      <c r="E22" s="500" t="s">
        <v>1</v>
      </c>
      <c r="F22" s="500" t="s">
        <v>1</v>
      </c>
      <c r="G22" s="500" t="s">
        <v>1</v>
      </c>
      <c r="H22" s="500" t="s">
        <v>1</v>
      </c>
      <c r="I22" s="500" t="s">
        <v>1</v>
      </c>
      <c r="J22" s="500" t="s">
        <v>1</v>
      </c>
      <c r="K22" s="500" t="s">
        <v>1</v>
      </c>
      <c r="AG22" s="500" t="s">
        <v>1</v>
      </c>
      <c r="AH22" s="500">
        <v>1E-3</v>
      </c>
      <c r="AI22" s="500">
        <v>1E-3</v>
      </c>
      <c r="AJ22" s="500">
        <v>2E-3</v>
      </c>
      <c r="AK22" s="500">
        <v>2E-3</v>
      </c>
      <c r="AL22" s="500">
        <v>2E-3</v>
      </c>
      <c r="AM22" s="500">
        <v>2E-3</v>
      </c>
      <c r="AN22" s="500">
        <v>2E-3</v>
      </c>
      <c r="AO22" s="500">
        <v>2E-3</v>
      </c>
      <c r="AP22" s="500">
        <v>2E-3</v>
      </c>
      <c r="AQ22" s="500">
        <v>2E-3</v>
      </c>
      <c r="AR22" s="500">
        <v>2E-3</v>
      </c>
      <c r="AS22" s="500">
        <v>2E-3</v>
      </c>
      <c r="AT22" s="500">
        <v>2E-3</v>
      </c>
      <c r="AU22" s="500">
        <v>2E-3</v>
      </c>
      <c r="AV22" s="500">
        <v>3.0000000000000001E-3</v>
      </c>
      <c r="AW22" s="500">
        <v>3.0000000000000001E-3</v>
      </c>
      <c r="AX22" s="500">
        <v>3.0000000000000001E-3</v>
      </c>
      <c r="AY22" s="500">
        <v>3.0000000000000001E-3</v>
      </c>
      <c r="AZ22" s="500">
        <v>3.0000000000000001E-3</v>
      </c>
      <c r="BA22" s="500">
        <v>3.0000000000000001E-3</v>
      </c>
      <c r="BB22" s="500">
        <v>3.0000000000000001E-3</v>
      </c>
      <c r="BC22" s="500">
        <v>3.0000000000000001E-3</v>
      </c>
      <c r="BD22" s="500">
        <v>3.0000000000000001E-3</v>
      </c>
      <c r="BE22" s="500">
        <v>3.0000000000000001E-3</v>
      </c>
      <c r="BF22" s="500">
        <v>3.0000000000000001E-3</v>
      </c>
      <c r="BG22" s="500">
        <v>3.0000000000000001E-3</v>
      </c>
      <c r="BH22" s="500">
        <v>3.0000000000000001E-3</v>
      </c>
      <c r="BI22" s="500">
        <v>3.0000000000000001E-3</v>
      </c>
      <c r="BJ22" s="500">
        <v>3.0000000000000001E-3</v>
      </c>
      <c r="BK22" s="500">
        <v>3.0000000000000001E-3</v>
      </c>
      <c r="BL22" s="500">
        <v>3.0000000000000001E-3</v>
      </c>
      <c r="BM22" s="500">
        <v>3.0000000000000001E-3</v>
      </c>
      <c r="BN22" s="500">
        <v>3.0000000000000001E-3</v>
      </c>
      <c r="BO22" s="500">
        <v>3.0000000000000001E-3</v>
      </c>
      <c r="BP22" s="500">
        <v>3.0000000000000001E-3</v>
      </c>
      <c r="BQ22" s="500">
        <v>3.0000000000000001E-3</v>
      </c>
      <c r="BR22" s="500">
        <v>3.0000000000000001E-3</v>
      </c>
      <c r="BS22" s="500">
        <v>3.0000000000000001E-3</v>
      </c>
      <c r="BT22" s="500">
        <v>3.0000000000000001E-3</v>
      </c>
      <c r="BU22" s="500">
        <v>3.0000000000000001E-3</v>
      </c>
      <c r="BV22" s="500">
        <v>3.0000000000000001E-3</v>
      </c>
      <c r="BW22" s="500">
        <v>3.0000000000000001E-3</v>
      </c>
      <c r="BX22" s="500">
        <v>3.0000000000000001E-3</v>
      </c>
      <c r="BY22" s="500">
        <v>3.0000000000000001E-3</v>
      </c>
      <c r="BZ22" s="500">
        <v>3.0000000000000001E-3</v>
      </c>
      <c r="CA22" s="500">
        <v>3.0000000000000001E-3</v>
      </c>
      <c r="CB22" s="500">
        <v>3.0000000000000001E-3</v>
      </c>
      <c r="CC22" s="500">
        <v>3.0000000000000001E-3</v>
      </c>
      <c r="CD22" s="500">
        <v>3.0000000000000001E-3</v>
      </c>
      <c r="CE22" s="500">
        <v>3.0000000000000001E-3</v>
      </c>
      <c r="CF22" s="500">
        <v>3.0000000000000001E-3</v>
      </c>
      <c r="CG22" s="500">
        <v>3.0000000000000001E-3</v>
      </c>
      <c r="CH22" s="500">
        <v>3.0000000000000001E-3</v>
      </c>
      <c r="CI22" s="500">
        <v>3.0000000000000001E-3</v>
      </c>
      <c r="CJ22" s="500">
        <v>3.0000000000000001E-3</v>
      </c>
      <c r="CK22" s="500">
        <v>3.0000000000000001E-3</v>
      </c>
      <c r="CL22" s="500">
        <v>3.0000000000000001E-3</v>
      </c>
      <c r="CM22" s="500">
        <v>3.0000000000000001E-3</v>
      </c>
      <c r="CN22" s="500">
        <v>3.0000000000000001E-3</v>
      </c>
      <c r="CO22" s="500">
        <v>3.0000000000000001E-3</v>
      </c>
      <c r="CP22" s="500">
        <v>3.0000000000000001E-3</v>
      </c>
      <c r="CQ22" s="500">
        <v>3.0000000000000001E-3</v>
      </c>
      <c r="CR22" s="500">
        <v>3.0000000000000001E-3</v>
      </c>
      <c r="CS22" s="500">
        <v>3.0000000000000001E-3</v>
      </c>
      <c r="CT22" s="500">
        <v>3.0000000000000001E-3</v>
      </c>
      <c r="CU22" s="500">
        <v>3.0000000000000001E-3</v>
      </c>
      <c r="CV22" s="500">
        <v>3.0000000000000001E-3</v>
      </c>
      <c r="CW22" s="500">
        <v>3.0000000000000001E-3</v>
      </c>
      <c r="CX22" s="500">
        <v>3.0000000000000001E-3</v>
      </c>
      <c r="CY22" s="500">
        <v>3.0000000000000001E-3</v>
      </c>
      <c r="CZ22" s="500">
        <v>3.0000000000000001E-3</v>
      </c>
      <c r="DA22" s="500">
        <v>3.0000000000000001E-3</v>
      </c>
      <c r="DB22" s="500">
        <v>3.0000000000000001E-3</v>
      </c>
      <c r="DC22" s="500">
        <v>3.0000000000000001E-3</v>
      </c>
      <c r="DD22" s="500">
        <v>3.0000000000000001E-3</v>
      </c>
      <c r="DE22" s="500">
        <v>3.0000000000000001E-3</v>
      </c>
      <c r="DF22" s="500">
        <v>3.0000000000000001E-3</v>
      </c>
      <c r="DG22" s="500">
        <v>3.0000000000000001E-3</v>
      </c>
      <c r="DH22" s="500">
        <v>3.0000000000000001E-3</v>
      </c>
      <c r="DI22" s="500">
        <v>3.0000000000000001E-3</v>
      </c>
      <c r="DJ22" s="500">
        <v>3.0000000000000001E-3</v>
      </c>
      <c r="DK22" s="500">
        <v>3.0000000000000001E-3</v>
      </c>
      <c r="DL22" s="500">
        <v>3.0000000000000001E-3</v>
      </c>
      <c r="DM22" s="500">
        <v>3.0000000000000001E-3</v>
      </c>
      <c r="DN22" s="500">
        <v>3.0000000000000001E-3</v>
      </c>
      <c r="DO22" s="500">
        <v>3.0000000000000001E-3</v>
      </c>
      <c r="DP22" s="500">
        <v>3.0000000000000001E-3</v>
      </c>
      <c r="DQ22" s="500">
        <v>3.0000000000000001E-3</v>
      </c>
      <c r="DR22" s="500">
        <v>3.0000000000000001E-3</v>
      </c>
      <c r="DS22" s="500">
        <v>3.0000000000000001E-3</v>
      </c>
      <c r="DT22" s="500">
        <v>3.0000000000000001E-3</v>
      </c>
      <c r="DU22" s="677">
        <v>3.0000000000000001E-3</v>
      </c>
      <c r="DV22" s="677">
        <v>3.0000000000000001E-3</v>
      </c>
      <c r="DW22" s="677">
        <v>3.0000000000000001E-3</v>
      </c>
      <c r="DX22" s="677">
        <v>3.0000000000000001E-3</v>
      </c>
      <c r="DY22" s="677">
        <v>3.0000000000000001E-3</v>
      </c>
      <c r="DZ22" s="677">
        <v>3.0000000000000001E-3</v>
      </c>
      <c r="EA22" s="677">
        <v>3.0000000000000001E-3</v>
      </c>
      <c r="EB22" s="677">
        <v>3.0000000000000001E-3</v>
      </c>
      <c r="EC22" s="677">
        <v>3.0000000000000001E-3</v>
      </c>
      <c r="ED22" s="677">
        <v>3.0000000000000001E-3</v>
      </c>
      <c r="EE22" s="677">
        <v>3.0000000000000001E-3</v>
      </c>
      <c r="EF22" s="677">
        <v>3.0000000000000001E-3</v>
      </c>
      <c r="EG22" s="677">
        <v>3.0000000000000001E-3</v>
      </c>
      <c r="EH22" s="677">
        <v>3.0000000000000001E-3</v>
      </c>
      <c r="EI22" s="677">
        <v>3.0000000000000001E-3</v>
      </c>
      <c r="EJ22" s="677">
        <v>3.0000000000000001E-3</v>
      </c>
      <c r="EK22" s="677">
        <v>3.0000000000000001E-3</v>
      </c>
      <c r="EL22" s="677">
        <v>3.0000000000000001E-3</v>
      </c>
      <c r="EM22" s="677">
        <v>3.0000000000000001E-3</v>
      </c>
      <c r="EN22" s="677">
        <v>3.0000000000000001E-3</v>
      </c>
      <c r="EO22" s="677">
        <v>3.0000000000000001E-3</v>
      </c>
      <c r="EP22" s="677">
        <v>3.0000000000000001E-3</v>
      </c>
      <c r="EQ22" s="677">
        <v>3.0000000000000001E-3</v>
      </c>
      <c r="ER22" s="677">
        <v>3.0000000000000001E-3</v>
      </c>
      <c r="ES22" s="677">
        <v>3.0000000000000001E-3</v>
      </c>
      <c r="ET22" s="677">
        <v>3.0000000000000001E-3</v>
      </c>
      <c r="EU22" s="677">
        <v>3.0000000000000001E-3</v>
      </c>
      <c r="EV22" s="677">
        <v>3.0000000000000001E-3</v>
      </c>
      <c r="EW22" s="677">
        <v>3.0000000000000001E-3</v>
      </c>
      <c r="EX22" s="677">
        <v>3.0000000000000001E-3</v>
      </c>
      <c r="EY22" s="677">
        <v>3.0000000000000001E-3</v>
      </c>
      <c r="EZ22" s="677">
        <v>3.0000000000000001E-3</v>
      </c>
      <c r="FA22" s="677">
        <v>3.0000000000000001E-3</v>
      </c>
      <c r="FB22" s="677">
        <v>3.0000000000000001E-3</v>
      </c>
      <c r="FC22" s="677">
        <v>3.0000000000000001E-3</v>
      </c>
      <c r="FD22" s="677">
        <v>3.0000000000000001E-3</v>
      </c>
      <c r="FE22" s="677">
        <v>3.0000000000000001E-3</v>
      </c>
      <c r="FF22" s="677">
        <v>3.0000000000000001E-3</v>
      </c>
      <c r="FG22" s="677">
        <v>3.0000000000000001E-3</v>
      </c>
      <c r="FH22" s="677">
        <v>3.0000000000000001E-3</v>
      </c>
      <c r="FI22" s="677">
        <v>3.0000000000000001E-3</v>
      </c>
      <c r="FJ22" s="677">
        <v>3.0000000000000001E-3</v>
      </c>
      <c r="FK22" s="677">
        <v>3.0000000000000001E-3</v>
      </c>
      <c r="FL22" s="677">
        <v>3.0000000000000001E-3</v>
      </c>
      <c r="FM22" s="677">
        <v>3.0000000000000001E-3</v>
      </c>
      <c r="FN22" s="677">
        <v>3.0000000000000001E-3</v>
      </c>
      <c r="FO22" s="677">
        <v>3.0000000000000001E-3</v>
      </c>
      <c r="FP22" s="677">
        <v>3.0000000000000001E-3</v>
      </c>
      <c r="FQ22" s="677">
        <v>3.0000000000000001E-3</v>
      </c>
      <c r="FR22" s="677">
        <v>3.0000000000000001E-3</v>
      </c>
      <c r="FS22" s="677">
        <v>3.0000000000000001E-3</v>
      </c>
      <c r="FT22" s="677">
        <v>3.0000000000000001E-3</v>
      </c>
      <c r="FU22" s="677">
        <v>3.0000000000000001E-3</v>
      </c>
      <c r="FV22" s="677">
        <v>3.0000000000000001E-3</v>
      </c>
      <c r="FW22" s="677">
        <v>3.0000000000000001E-3</v>
      </c>
      <c r="FX22" s="677">
        <v>3.0000000000000001E-3</v>
      </c>
      <c r="FY22" s="677">
        <v>3.0000000000000001E-3</v>
      </c>
      <c r="FZ22" s="677">
        <v>3.0000000000000001E-3</v>
      </c>
      <c r="GA22" s="677">
        <v>3.0000000000000001E-3</v>
      </c>
      <c r="GB22" s="677">
        <v>3.0000000000000001E-3</v>
      </c>
      <c r="GC22" s="677">
        <v>3.0000000000000001E-3</v>
      </c>
      <c r="GD22" s="677">
        <v>3.0000000000000001E-3</v>
      </c>
      <c r="GE22" s="677">
        <v>3.0000000000000001E-3</v>
      </c>
      <c r="GF22" s="677">
        <v>3.0000000000000001E-3</v>
      </c>
      <c r="GG22" s="677">
        <v>3.0000000000000001E-3</v>
      </c>
      <c r="GH22" s="677">
        <v>3.0000000000000001E-3</v>
      </c>
      <c r="GI22" s="677">
        <v>3.0000000000000001E-3</v>
      </c>
      <c r="GJ22" s="677">
        <v>3.0000000000000001E-3</v>
      </c>
      <c r="GK22" s="677">
        <v>3.0000000000000001E-3</v>
      </c>
      <c r="GL22" s="677">
        <v>3.0000000000000001E-3</v>
      </c>
      <c r="GM22" s="677">
        <v>3.0000000000000001E-3</v>
      </c>
      <c r="GN22" s="677">
        <v>3.0000000000000001E-3</v>
      </c>
      <c r="GO22" s="677">
        <v>3.0000000000000001E-3</v>
      </c>
      <c r="GP22" s="677">
        <v>3.0000000000000001E-3</v>
      </c>
      <c r="GQ22" s="677">
        <v>3.0000000000000001E-3</v>
      </c>
      <c r="GR22" s="677">
        <v>3.0000000000000001E-3</v>
      </c>
      <c r="GS22" s="677">
        <v>3.0000000000000001E-3</v>
      </c>
      <c r="GT22" s="677">
        <v>3.0000000000000001E-3</v>
      </c>
      <c r="GU22" s="677">
        <v>3.0000000000000001E-3</v>
      </c>
      <c r="GV22" s="677">
        <v>3.0000000000000001E-3</v>
      </c>
      <c r="GW22" s="677">
        <v>3.0000000000000001E-3</v>
      </c>
      <c r="GX22" s="677">
        <v>3.0000000000000001E-3</v>
      </c>
      <c r="GY22" s="677">
        <v>3.0000000000000001E-3</v>
      </c>
      <c r="GZ22" s="677">
        <v>3.0000000000000001E-3</v>
      </c>
      <c r="HA22" s="677">
        <v>3.0000000000000001E-3</v>
      </c>
      <c r="HB22" s="677">
        <v>3.0000000000000001E-3</v>
      </c>
      <c r="HC22" s="677">
        <v>3.0000000000000001E-3</v>
      </c>
      <c r="HD22" s="677">
        <v>3.0000000000000001E-3</v>
      </c>
      <c r="HE22" s="677">
        <v>3.0000000000000001E-3</v>
      </c>
      <c r="HF22" s="677">
        <v>3.0000000000000001E-3</v>
      </c>
      <c r="HG22" s="677">
        <v>3.0000000000000001E-3</v>
      </c>
      <c r="HH22" s="677">
        <v>3.0000000000000001E-3</v>
      </c>
      <c r="HI22" s="677">
        <v>3.0000000000000001E-3</v>
      </c>
      <c r="HJ22" s="677">
        <v>3.0000000000000001E-3</v>
      </c>
      <c r="HK22" s="677">
        <v>3.0000000000000001E-3</v>
      </c>
      <c r="HL22" s="677">
        <v>3.0000000000000001E-3</v>
      </c>
      <c r="HM22" s="677">
        <v>3.0000000000000001E-3</v>
      </c>
      <c r="HN22" s="677">
        <v>3.0000000000000001E-3</v>
      </c>
      <c r="HO22" s="677">
        <v>3.0000000000000001E-3</v>
      </c>
      <c r="HP22" s="677">
        <v>3.0000000000000001E-3</v>
      </c>
      <c r="HQ22" s="677">
        <v>3.0000000000000001E-3</v>
      </c>
      <c r="HR22" s="677">
        <v>3.0000000000000001E-3</v>
      </c>
      <c r="HS22" s="677">
        <v>3.0000000000000001E-3</v>
      </c>
    </row>
    <row r="23" spans="1:227" s="421" customFormat="1" ht="14.25" x14ac:dyDescent="0.2">
      <c r="B23" s="428" t="s">
        <v>324</v>
      </c>
      <c r="C23" s="423">
        <f t="shared" ref="C23:AH23" si="36">SUM(C20:C22)</f>
        <v>3.0869999999999998E-2</v>
      </c>
      <c r="D23" s="423">
        <f t="shared" si="36"/>
        <v>3.0869999999999998E-2</v>
      </c>
      <c r="E23" s="423">
        <f t="shared" si="36"/>
        <v>3.0869999999999998E-2</v>
      </c>
      <c r="F23" s="423">
        <f t="shared" si="36"/>
        <v>3.0869999999999998E-2</v>
      </c>
      <c r="G23" s="423">
        <f t="shared" si="36"/>
        <v>3.0869999999999998E-2</v>
      </c>
      <c r="H23" s="423">
        <f t="shared" si="36"/>
        <v>3.0869999999999998E-2</v>
      </c>
      <c r="I23" s="423">
        <f t="shared" si="36"/>
        <v>3.0869999999999998E-2</v>
      </c>
      <c r="J23" s="423">
        <f t="shared" si="36"/>
        <v>3.0869999999999998E-2</v>
      </c>
      <c r="K23" s="423">
        <f t="shared" si="36"/>
        <v>3.0869999999999998E-2</v>
      </c>
      <c r="L23" s="423">
        <f t="shared" si="36"/>
        <v>3.0869999999999998E-2</v>
      </c>
      <c r="M23" s="423">
        <f t="shared" si="36"/>
        <v>3.0869999999999998E-2</v>
      </c>
      <c r="N23" s="423">
        <f t="shared" si="36"/>
        <v>3.0869999999999998E-2</v>
      </c>
      <c r="O23" s="423">
        <f t="shared" si="36"/>
        <v>3.1870000000000002E-2</v>
      </c>
      <c r="P23" s="423">
        <f t="shared" si="36"/>
        <v>3.1870000000000002E-2</v>
      </c>
      <c r="Q23" s="423">
        <f t="shared" si="36"/>
        <v>3.1870000000000002E-2</v>
      </c>
      <c r="R23" s="423">
        <f t="shared" si="36"/>
        <v>3.2869999999999996E-2</v>
      </c>
      <c r="S23" s="423">
        <f t="shared" si="36"/>
        <v>3.2869999999999996E-2</v>
      </c>
      <c r="T23" s="423">
        <f t="shared" si="36"/>
        <v>3.2869999999999996E-2</v>
      </c>
      <c r="U23" s="423">
        <f t="shared" si="36"/>
        <v>3.3869999999999997E-2</v>
      </c>
      <c r="V23" s="423">
        <f t="shared" si="36"/>
        <v>3.3869999999999997E-2</v>
      </c>
      <c r="W23" s="423">
        <f t="shared" si="36"/>
        <v>3.3869999999999997E-2</v>
      </c>
      <c r="X23" s="423">
        <f t="shared" si="36"/>
        <v>3.4869999999999998E-2</v>
      </c>
      <c r="Y23" s="423">
        <f t="shared" si="36"/>
        <v>3.4869999999999998E-2</v>
      </c>
      <c r="Z23" s="423">
        <f t="shared" si="36"/>
        <v>3.4869999999999998E-2</v>
      </c>
      <c r="AA23" s="423">
        <f t="shared" si="36"/>
        <v>3.5869999999999999E-2</v>
      </c>
      <c r="AB23" s="423">
        <f t="shared" si="36"/>
        <v>3.5869999999999999E-2</v>
      </c>
      <c r="AC23" s="423">
        <f t="shared" si="36"/>
        <v>3.5869999999999999E-2</v>
      </c>
      <c r="AD23" s="423">
        <f t="shared" si="36"/>
        <v>3.687E-2</v>
      </c>
      <c r="AE23" s="423">
        <f t="shared" si="36"/>
        <v>3.687E-2</v>
      </c>
      <c r="AF23" s="423">
        <f t="shared" si="36"/>
        <v>3.687E-2</v>
      </c>
      <c r="AG23" s="423">
        <f t="shared" si="36"/>
        <v>3.7870000000000001E-2</v>
      </c>
      <c r="AH23" s="423">
        <f t="shared" si="36"/>
        <v>4.1369999999999997E-2</v>
      </c>
      <c r="AI23" s="423">
        <f t="shared" ref="AI23:CT23" si="37">SUM(AI20:AI22)</f>
        <v>4.1369999999999997E-2</v>
      </c>
      <c r="AJ23" s="423">
        <f t="shared" si="37"/>
        <v>4.5870000000000001E-2</v>
      </c>
      <c r="AK23" s="423">
        <f t="shared" si="37"/>
        <v>4.5870000000000001E-2</v>
      </c>
      <c r="AL23" s="423">
        <f t="shared" si="37"/>
        <v>4.5870000000000001E-2</v>
      </c>
      <c r="AM23" s="423">
        <f t="shared" si="37"/>
        <v>4.6870000000000002E-2</v>
      </c>
      <c r="AN23" s="423">
        <f t="shared" si="37"/>
        <v>4.6870000000000002E-2</v>
      </c>
      <c r="AO23" s="423">
        <f t="shared" si="37"/>
        <v>4.6870000000000002E-2</v>
      </c>
      <c r="AP23" s="423">
        <f t="shared" si="37"/>
        <v>4.7870000000000003E-2</v>
      </c>
      <c r="AQ23" s="423">
        <f t="shared" si="37"/>
        <v>4.7870000000000003E-2</v>
      </c>
      <c r="AR23" s="423">
        <f t="shared" si="37"/>
        <v>4.7870000000000003E-2</v>
      </c>
      <c r="AS23" s="423">
        <f t="shared" si="37"/>
        <v>4.8870000000000004E-2</v>
      </c>
      <c r="AT23" s="423">
        <f t="shared" si="37"/>
        <v>4.8870000000000004E-2</v>
      </c>
      <c r="AU23" s="423">
        <f t="shared" si="37"/>
        <v>4.8870000000000004E-2</v>
      </c>
      <c r="AV23" s="423">
        <f t="shared" si="37"/>
        <v>5.3370000000000001E-2</v>
      </c>
      <c r="AW23" s="423">
        <f t="shared" si="37"/>
        <v>5.3370000000000001E-2</v>
      </c>
      <c r="AX23" s="423">
        <f t="shared" si="37"/>
        <v>5.3370000000000001E-2</v>
      </c>
      <c r="AY23" s="423">
        <f t="shared" si="37"/>
        <v>5.4370000000000002E-2</v>
      </c>
      <c r="AZ23" s="423">
        <f t="shared" si="37"/>
        <v>5.4370000000000002E-2</v>
      </c>
      <c r="BA23" s="423">
        <f t="shared" si="37"/>
        <v>5.4370000000000002E-2</v>
      </c>
      <c r="BB23" s="423">
        <f t="shared" si="37"/>
        <v>5.5370000000000003E-2</v>
      </c>
      <c r="BC23" s="423">
        <f t="shared" si="37"/>
        <v>5.5370000000000003E-2</v>
      </c>
      <c r="BD23" s="423">
        <f t="shared" si="37"/>
        <v>5.5370000000000003E-2</v>
      </c>
      <c r="BE23" s="423">
        <f t="shared" si="37"/>
        <v>5.5370000000000003E-2</v>
      </c>
      <c r="BF23" s="423">
        <f t="shared" si="37"/>
        <v>5.5370000000000003E-2</v>
      </c>
      <c r="BG23" s="423">
        <f t="shared" si="37"/>
        <v>5.5370000000000003E-2</v>
      </c>
      <c r="BH23" s="423">
        <f t="shared" si="37"/>
        <v>6.1370000000000001E-2</v>
      </c>
      <c r="BI23" s="423">
        <f t="shared" si="37"/>
        <v>6.1370000000000001E-2</v>
      </c>
      <c r="BJ23" s="423">
        <f t="shared" si="37"/>
        <v>6.1370000000000001E-2</v>
      </c>
      <c r="BK23" s="423">
        <f t="shared" si="37"/>
        <v>6.1370000000000001E-2</v>
      </c>
      <c r="BL23" s="423">
        <f t="shared" si="37"/>
        <v>6.1370000000000001E-2</v>
      </c>
      <c r="BM23" s="423">
        <f t="shared" si="37"/>
        <v>6.1370000000000001E-2</v>
      </c>
      <c r="BN23" s="423">
        <f t="shared" si="37"/>
        <v>6.1370000000000001E-2</v>
      </c>
      <c r="BO23" s="423">
        <f t="shared" si="37"/>
        <v>6.1370000000000001E-2</v>
      </c>
      <c r="BP23" s="423">
        <f t="shared" si="37"/>
        <v>6.1370000000000001E-2</v>
      </c>
      <c r="BQ23" s="423">
        <f t="shared" si="37"/>
        <v>6.1370000000000001E-2</v>
      </c>
      <c r="BR23" s="423">
        <f t="shared" si="37"/>
        <v>6.1370000000000001E-2</v>
      </c>
      <c r="BS23" s="423">
        <f t="shared" si="37"/>
        <v>6.1370000000000001E-2</v>
      </c>
      <c r="BT23" s="423">
        <f t="shared" si="37"/>
        <v>6.1370000000000001E-2</v>
      </c>
      <c r="BU23" s="423">
        <f t="shared" si="37"/>
        <v>6.1370000000000001E-2</v>
      </c>
      <c r="BV23" s="423">
        <f t="shared" si="37"/>
        <v>6.1370000000000001E-2</v>
      </c>
      <c r="BW23" s="423">
        <f t="shared" si="37"/>
        <v>6.1370000000000001E-2</v>
      </c>
      <c r="BX23" s="423">
        <f t="shared" si="37"/>
        <v>6.1370000000000001E-2</v>
      </c>
      <c r="BY23" s="423">
        <f t="shared" si="37"/>
        <v>6.1370000000000001E-2</v>
      </c>
      <c r="BZ23" s="423">
        <f t="shared" si="37"/>
        <v>6.1370000000000001E-2</v>
      </c>
      <c r="CA23" s="423">
        <f t="shared" si="37"/>
        <v>6.1370000000000001E-2</v>
      </c>
      <c r="CB23" s="423">
        <f t="shared" si="37"/>
        <v>6.1370000000000001E-2</v>
      </c>
      <c r="CC23" s="423">
        <f t="shared" si="37"/>
        <v>6.1370000000000001E-2</v>
      </c>
      <c r="CD23" s="423">
        <f t="shared" si="37"/>
        <v>6.1370000000000001E-2</v>
      </c>
      <c r="CE23" s="423">
        <f t="shared" si="37"/>
        <v>6.1370000000000001E-2</v>
      </c>
      <c r="CF23" s="423">
        <f t="shared" si="37"/>
        <v>6.1370000000000001E-2</v>
      </c>
      <c r="CG23" s="423">
        <f t="shared" si="37"/>
        <v>6.1370000000000001E-2</v>
      </c>
      <c r="CH23" s="423">
        <f t="shared" si="37"/>
        <v>6.1370000000000001E-2</v>
      </c>
      <c r="CI23" s="423">
        <f t="shared" si="37"/>
        <v>6.1370000000000001E-2</v>
      </c>
      <c r="CJ23" s="423">
        <f t="shared" si="37"/>
        <v>6.1370000000000001E-2</v>
      </c>
      <c r="CK23" s="423">
        <f t="shared" si="37"/>
        <v>6.1370000000000001E-2</v>
      </c>
      <c r="CL23" s="423">
        <f t="shared" si="37"/>
        <v>6.1370000000000001E-2</v>
      </c>
      <c r="CM23" s="423">
        <f t="shared" si="37"/>
        <v>6.1370000000000001E-2</v>
      </c>
      <c r="CN23" s="423">
        <f t="shared" si="37"/>
        <v>6.1370000000000001E-2</v>
      </c>
      <c r="CO23" s="423">
        <f t="shared" si="37"/>
        <v>6.1370000000000001E-2</v>
      </c>
      <c r="CP23" s="423">
        <f t="shared" si="37"/>
        <v>6.1370000000000001E-2</v>
      </c>
      <c r="CQ23" s="423">
        <f t="shared" si="37"/>
        <v>6.1370000000000001E-2</v>
      </c>
      <c r="CR23" s="423">
        <f t="shared" si="37"/>
        <v>6.1370000000000001E-2</v>
      </c>
      <c r="CS23" s="423">
        <f t="shared" si="37"/>
        <v>6.1370000000000001E-2</v>
      </c>
      <c r="CT23" s="423">
        <f t="shared" si="37"/>
        <v>6.1370000000000001E-2</v>
      </c>
      <c r="CU23" s="423">
        <f t="shared" ref="CU23:DX23" si="38">SUM(CU20:CU22)</f>
        <v>6.1370000000000001E-2</v>
      </c>
      <c r="CV23" s="423">
        <f t="shared" si="38"/>
        <v>6.1370000000000001E-2</v>
      </c>
      <c r="CW23" s="423">
        <f t="shared" si="38"/>
        <v>6.1370000000000001E-2</v>
      </c>
      <c r="CX23" s="423">
        <f t="shared" si="38"/>
        <v>6.1370000000000001E-2</v>
      </c>
      <c r="CY23" s="423">
        <f t="shared" si="38"/>
        <v>6.1370000000000001E-2</v>
      </c>
      <c r="CZ23" s="423">
        <f t="shared" si="38"/>
        <v>6.1370000000000001E-2</v>
      </c>
      <c r="DA23" s="423">
        <f t="shared" si="38"/>
        <v>6.1370000000000001E-2</v>
      </c>
      <c r="DB23" s="423">
        <f t="shared" si="38"/>
        <v>6.1370000000000001E-2</v>
      </c>
      <c r="DC23" s="423">
        <f t="shared" si="38"/>
        <v>6.1370000000000001E-2</v>
      </c>
      <c r="DD23" s="423">
        <f t="shared" si="38"/>
        <v>6.1370000000000001E-2</v>
      </c>
      <c r="DE23" s="423">
        <f t="shared" si="38"/>
        <v>6.1370000000000001E-2</v>
      </c>
      <c r="DF23" s="423">
        <f t="shared" si="38"/>
        <v>6.1370000000000001E-2</v>
      </c>
      <c r="DG23" s="423">
        <f t="shared" si="38"/>
        <v>6.1370000000000001E-2</v>
      </c>
      <c r="DH23" s="423">
        <f t="shared" si="38"/>
        <v>6.1370000000000001E-2</v>
      </c>
      <c r="DI23" s="423">
        <f t="shared" si="38"/>
        <v>6.1370000000000001E-2</v>
      </c>
      <c r="DJ23" s="423">
        <f t="shared" si="38"/>
        <v>6.1370000000000001E-2</v>
      </c>
      <c r="DK23" s="423">
        <f t="shared" si="38"/>
        <v>6.1370000000000001E-2</v>
      </c>
      <c r="DL23" s="423">
        <f t="shared" si="38"/>
        <v>6.1370000000000001E-2</v>
      </c>
      <c r="DM23" s="423">
        <f t="shared" si="38"/>
        <v>6.1370000000000001E-2</v>
      </c>
      <c r="DN23" s="423">
        <f t="shared" si="38"/>
        <v>6.1370000000000001E-2</v>
      </c>
      <c r="DO23" s="423">
        <f t="shared" si="38"/>
        <v>6.1370000000000001E-2</v>
      </c>
      <c r="DP23" s="423">
        <f t="shared" si="38"/>
        <v>6.1370000000000001E-2</v>
      </c>
      <c r="DQ23" s="423">
        <f t="shared" si="38"/>
        <v>6.1370000000000001E-2</v>
      </c>
      <c r="DR23" s="423">
        <f t="shared" si="38"/>
        <v>6.1370000000000001E-2</v>
      </c>
      <c r="DS23" s="423">
        <f t="shared" si="38"/>
        <v>6.1370000000000001E-2</v>
      </c>
      <c r="DT23" s="423">
        <f t="shared" si="38"/>
        <v>6.1370000000000001E-2</v>
      </c>
      <c r="DU23" s="847">
        <f t="shared" si="38"/>
        <v>6.1370000000000001E-2</v>
      </c>
      <c r="DV23" s="847">
        <f t="shared" si="38"/>
        <v>6.1370000000000001E-2</v>
      </c>
      <c r="DW23" s="847">
        <f t="shared" si="38"/>
        <v>6.1370000000000001E-2</v>
      </c>
      <c r="DX23" s="847">
        <f t="shared" si="38"/>
        <v>6.1370000000000001E-2</v>
      </c>
      <c r="DY23" s="847">
        <f>SUM(DY20:DY22)</f>
        <v>6.1370000000000001E-2</v>
      </c>
      <c r="DZ23" s="847">
        <f t="shared" ref="DZ23:EW23" si="39">SUM(DZ20:DZ22)</f>
        <v>6.1370000000000001E-2</v>
      </c>
      <c r="EA23" s="847">
        <f t="shared" si="39"/>
        <v>6.1370000000000001E-2</v>
      </c>
      <c r="EB23" s="847">
        <f t="shared" si="39"/>
        <v>6.1370000000000001E-2</v>
      </c>
      <c r="EC23" s="847">
        <f t="shared" si="39"/>
        <v>6.1370000000000001E-2</v>
      </c>
      <c r="ED23" s="847">
        <f t="shared" si="39"/>
        <v>6.1370000000000001E-2</v>
      </c>
      <c r="EE23" s="847">
        <f t="shared" si="39"/>
        <v>6.1370000000000001E-2</v>
      </c>
      <c r="EF23" s="847">
        <f t="shared" si="39"/>
        <v>6.1370000000000001E-2</v>
      </c>
      <c r="EG23" s="847">
        <f t="shared" si="39"/>
        <v>6.1370000000000001E-2</v>
      </c>
      <c r="EH23" s="847">
        <f t="shared" si="39"/>
        <v>6.1370000000000001E-2</v>
      </c>
      <c r="EI23" s="847">
        <f t="shared" si="39"/>
        <v>6.1370000000000001E-2</v>
      </c>
      <c r="EJ23" s="847">
        <f t="shared" si="39"/>
        <v>6.1370000000000001E-2</v>
      </c>
      <c r="EK23" s="847">
        <f t="shared" si="39"/>
        <v>6.1370000000000001E-2</v>
      </c>
      <c r="EL23" s="847">
        <f t="shared" si="39"/>
        <v>6.1370000000000001E-2</v>
      </c>
      <c r="EM23" s="847">
        <f t="shared" si="39"/>
        <v>6.1370000000000001E-2</v>
      </c>
      <c r="EN23" s="847">
        <f t="shared" si="39"/>
        <v>6.1370000000000001E-2</v>
      </c>
      <c r="EO23" s="847">
        <f t="shared" si="39"/>
        <v>6.1370000000000001E-2</v>
      </c>
      <c r="EP23" s="847">
        <f t="shared" si="39"/>
        <v>6.1370000000000001E-2</v>
      </c>
      <c r="EQ23" s="847">
        <f t="shared" si="39"/>
        <v>6.1370000000000001E-2</v>
      </c>
      <c r="ER23" s="847">
        <f t="shared" si="39"/>
        <v>6.1370000000000001E-2</v>
      </c>
      <c r="ES23" s="847">
        <f t="shared" si="39"/>
        <v>6.1370000000000001E-2</v>
      </c>
      <c r="ET23" s="847">
        <f t="shared" si="39"/>
        <v>6.1370000000000001E-2</v>
      </c>
      <c r="EU23" s="847">
        <f t="shared" si="39"/>
        <v>6.1370000000000001E-2</v>
      </c>
      <c r="EV23" s="847">
        <f t="shared" si="39"/>
        <v>6.1370000000000001E-2</v>
      </c>
      <c r="EW23" s="847">
        <f t="shared" si="39"/>
        <v>6.1370000000000001E-2</v>
      </c>
      <c r="EX23" s="847">
        <f>SUM(EX20:EX22)</f>
        <v>6.1370000000000001E-2</v>
      </c>
      <c r="EY23" s="847">
        <f>SUM(EY20:EY22)</f>
        <v>6.1370000000000001E-2</v>
      </c>
      <c r="EZ23" s="847">
        <f t="shared" ref="EZ23:GC23" si="40">SUM(EZ20:EZ22)</f>
        <v>6.1370000000000001E-2</v>
      </c>
      <c r="FA23" s="847">
        <f t="shared" si="40"/>
        <v>6.1370000000000001E-2</v>
      </c>
      <c r="FB23" s="847">
        <f t="shared" si="40"/>
        <v>6.1370000000000001E-2</v>
      </c>
      <c r="FC23" s="847">
        <f t="shared" si="40"/>
        <v>6.1370000000000001E-2</v>
      </c>
      <c r="FD23" s="847">
        <f t="shared" si="40"/>
        <v>6.1370000000000001E-2</v>
      </c>
      <c r="FE23" s="847">
        <f t="shared" si="40"/>
        <v>6.1370000000000001E-2</v>
      </c>
      <c r="FF23" s="847">
        <f t="shared" si="40"/>
        <v>6.1370000000000001E-2</v>
      </c>
      <c r="FG23" s="847">
        <f t="shared" si="40"/>
        <v>6.1370000000000001E-2</v>
      </c>
      <c r="FH23" s="847">
        <f t="shared" si="40"/>
        <v>6.1370000000000001E-2</v>
      </c>
      <c r="FI23" s="847">
        <f t="shared" si="40"/>
        <v>6.1370000000000001E-2</v>
      </c>
      <c r="FJ23" s="847">
        <f t="shared" si="40"/>
        <v>6.1370000000000001E-2</v>
      </c>
      <c r="FK23" s="847">
        <f t="shared" si="40"/>
        <v>6.1370000000000001E-2</v>
      </c>
      <c r="FL23" s="847">
        <f t="shared" si="40"/>
        <v>6.1370000000000001E-2</v>
      </c>
      <c r="FM23" s="847">
        <f t="shared" si="40"/>
        <v>6.1370000000000001E-2</v>
      </c>
      <c r="FN23" s="847">
        <f t="shared" si="40"/>
        <v>6.1370000000000001E-2</v>
      </c>
      <c r="FO23" s="847">
        <f t="shared" si="40"/>
        <v>6.1370000000000001E-2</v>
      </c>
      <c r="FP23" s="847">
        <f t="shared" si="40"/>
        <v>6.1370000000000001E-2</v>
      </c>
      <c r="FQ23" s="847">
        <f t="shared" si="40"/>
        <v>6.1370000000000001E-2</v>
      </c>
      <c r="FR23" s="847">
        <f t="shared" si="40"/>
        <v>6.1370000000000001E-2</v>
      </c>
      <c r="FS23" s="847">
        <f t="shared" si="40"/>
        <v>6.1370000000000001E-2</v>
      </c>
      <c r="FT23" s="847">
        <f t="shared" si="40"/>
        <v>6.1370000000000001E-2</v>
      </c>
      <c r="FU23" s="847">
        <f t="shared" si="40"/>
        <v>6.1370000000000001E-2</v>
      </c>
      <c r="FV23" s="847">
        <f t="shared" si="40"/>
        <v>6.1370000000000001E-2</v>
      </c>
      <c r="FW23" s="847">
        <f t="shared" si="40"/>
        <v>6.1370000000000001E-2</v>
      </c>
      <c r="FX23" s="847">
        <f t="shared" si="40"/>
        <v>6.1370000000000001E-2</v>
      </c>
      <c r="FY23" s="847">
        <f t="shared" si="40"/>
        <v>6.1370000000000001E-2</v>
      </c>
      <c r="FZ23" s="847">
        <f t="shared" si="40"/>
        <v>6.1370000000000001E-2</v>
      </c>
      <c r="GA23" s="847">
        <f t="shared" si="40"/>
        <v>6.1370000000000001E-2</v>
      </c>
      <c r="GB23" s="847">
        <f t="shared" si="40"/>
        <v>6.1370000000000001E-2</v>
      </c>
      <c r="GC23" s="847">
        <f t="shared" si="40"/>
        <v>6.1370000000000001E-2</v>
      </c>
      <c r="GD23" s="847">
        <f t="shared" ref="GD23:GL23" si="41">SUM(GD20:GD22)</f>
        <v>6.1370000000000001E-2</v>
      </c>
      <c r="GE23" s="847">
        <f t="shared" si="41"/>
        <v>6.1370000000000001E-2</v>
      </c>
      <c r="GF23" s="847">
        <f t="shared" si="41"/>
        <v>6.1370000000000001E-2</v>
      </c>
      <c r="GG23" s="847">
        <f t="shared" si="41"/>
        <v>6.1370000000000001E-2</v>
      </c>
      <c r="GH23" s="847">
        <f t="shared" si="41"/>
        <v>6.1370000000000001E-2</v>
      </c>
      <c r="GI23" s="847">
        <f t="shared" si="41"/>
        <v>6.1370000000000001E-2</v>
      </c>
      <c r="GJ23" s="847">
        <f t="shared" si="41"/>
        <v>6.1370000000000001E-2</v>
      </c>
      <c r="GK23" s="847">
        <f t="shared" si="41"/>
        <v>6.1370000000000001E-2</v>
      </c>
      <c r="GL23" s="847">
        <f t="shared" si="41"/>
        <v>6.1370000000000001E-2</v>
      </c>
      <c r="GM23" s="847">
        <f t="shared" ref="GM23:GO23" si="42">SUM(GM20:GM22)</f>
        <v>6.1370000000000001E-2</v>
      </c>
      <c r="GN23" s="847">
        <f t="shared" si="42"/>
        <v>6.1370000000000001E-2</v>
      </c>
      <c r="GO23" s="847">
        <f t="shared" si="42"/>
        <v>6.1370000000000001E-2</v>
      </c>
      <c r="GP23" s="847">
        <f t="shared" ref="GP23:HG23" si="43">SUM(GP20:GP22)</f>
        <v>6.1370000000000001E-2</v>
      </c>
      <c r="GQ23" s="847">
        <f t="shared" si="43"/>
        <v>6.1370000000000001E-2</v>
      </c>
      <c r="GR23" s="847">
        <f t="shared" si="43"/>
        <v>6.1370000000000001E-2</v>
      </c>
      <c r="GS23" s="847">
        <f t="shared" si="43"/>
        <v>6.1370000000000001E-2</v>
      </c>
      <c r="GT23" s="847">
        <f t="shared" si="43"/>
        <v>6.1370000000000001E-2</v>
      </c>
      <c r="GU23" s="847">
        <f t="shared" si="43"/>
        <v>6.1370000000000001E-2</v>
      </c>
      <c r="GV23" s="847">
        <f t="shared" si="43"/>
        <v>6.1370000000000001E-2</v>
      </c>
      <c r="GW23" s="847">
        <f t="shared" si="43"/>
        <v>6.1370000000000001E-2</v>
      </c>
      <c r="GX23" s="847">
        <f t="shared" si="43"/>
        <v>6.1370000000000001E-2</v>
      </c>
      <c r="GY23" s="847">
        <f t="shared" si="43"/>
        <v>6.1370000000000001E-2</v>
      </c>
      <c r="GZ23" s="847">
        <f t="shared" si="43"/>
        <v>6.1370000000000001E-2</v>
      </c>
      <c r="HA23" s="847">
        <f t="shared" si="43"/>
        <v>6.1370000000000001E-2</v>
      </c>
      <c r="HB23" s="847">
        <f t="shared" si="43"/>
        <v>6.1370000000000001E-2</v>
      </c>
      <c r="HC23" s="847">
        <f t="shared" si="43"/>
        <v>6.1370000000000001E-2</v>
      </c>
      <c r="HD23" s="847">
        <f t="shared" si="43"/>
        <v>6.1370000000000001E-2</v>
      </c>
      <c r="HE23" s="847">
        <f t="shared" si="43"/>
        <v>6.1370000000000001E-2</v>
      </c>
      <c r="HF23" s="847">
        <f t="shared" si="43"/>
        <v>6.1370000000000001E-2</v>
      </c>
      <c r="HG23" s="847">
        <f t="shared" si="43"/>
        <v>6.1370000000000001E-2</v>
      </c>
      <c r="HH23" s="847">
        <f t="shared" ref="HH23:HJ23" si="44">SUM(HH20:HH22)</f>
        <v>6.1370000000000001E-2</v>
      </c>
      <c r="HI23" s="847">
        <f t="shared" si="44"/>
        <v>6.1370000000000001E-2</v>
      </c>
      <c r="HJ23" s="847">
        <f t="shared" si="44"/>
        <v>6.1370000000000001E-2</v>
      </c>
      <c r="HK23" s="847">
        <f t="shared" ref="HK23:HM23" si="45">SUM(HK20:HK22)</f>
        <v>6.1370000000000001E-2</v>
      </c>
      <c r="HL23" s="847">
        <f t="shared" si="45"/>
        <v>6.1370000000000001E-2</v>
      </c>
      <c r="HM23" s="847">
        <f t="shared" si="45"/>
        <v>6.1370000000000001E-2</v>
      </c>
      <c r="HN23" s="847">
        <f t="shared" ref="HN23:HS23" si="46">SUM(HN20:HN22)</f>
        <v>6.1370000000000001E-2</v>
      </c>
      <c r="HO23" s="847">
        <f t="shared" si="46"/>
        <v>6.1370000000000001E-2</v>
      </c>
      <c r="HP23" s="847">
        <f t="shared" si="46"/>
        <v>6.1370000000000001E-2</v>
      </c>
      <c r="HQ23" s="847">
        <f t="shared" si="46"/>
        <v>6.1370000000000001E-2</v>
      </c>
      <c r="HR23" s="847">
        <f t="shared" si="46"/>
        <v>6.1370000000000001E-2</v>
      </c>
      <c r="HS23" s="847">
        <f t="shared" si="46"/>
        <v>6.1370000000000001E-2</v>
      </c>
    </row>
    <row r="24" spans="1:227" s="421" customFormat="1" ht="23.25" customHeight="1" thickBot="1" x14ac:dyDescent="0.3">
      <c r="B24" s="427" t="s">
        <v>437</v>
      </c>
      <c r="C24" s="418"/>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c r="AY24" s="418"/>
      <c r="AZ24" s="418"/>
      <c r="BA24" s="418"/>
      <c r="BB24" s="418"/>
      <c r="BC24" s="418"/>
      <c r="BD24" s="418"/>
      <c r="BE24" s="418"/>
      <c r="BF24" s="418"/>
      <c r="BG24" s="418"/>
      <c r="BH24" s="418"/>
      <c r="BI24" s="418"/>
      <c r="BJ24" s="418"/>
      <c r="BK24" s="418"/>
      <c r="BL24" s="418"/>
      <c r="BM24" s="418"/>
      <c r="BN24" s="429"/>
      <c r="BO24" s="429"/>
      <c r="BP24" s="429"/>
      <c r="BQ24" s="429"/>
      <c r="BR24" s="429"/>
      <c r="BS24" s="429"/>
      <c r="BT24" s="429"/>
      <c r="BU24" s="429"/>
      <c r="BV24" s="429"/>
      <c r="BW24" s="429"/>
      <c r="BX24" s="429"/>
      <c r="BY24" s="429"/>
      <c r="BZ24" s="429"/>
      <c r="CA24" s="429"/>
      <c r="CB24" s="429"/>
      <c r="CC24" s="429"/>
      <c r="CD24" s="429"/>
      <c r="CE24" s="429"/>
      <c r="CF24" s="429"/>
      <c r="CG24" s="429"/>
      <c r="CH24" s="429"/>
      <c r="CI24" s="429"/>
      <c r="CJ24" s="429"/>
      <c r="CK24" s="429"/>
      <c r="CL24" s="429"/>
      <c r="CM24" s="429"/>
      <c r="CN24" s="429"/>
      <c r="CO24" s="429"/>
      <c r="CP24" s="429"/>
      <c r="CQ24" s="429"/>
      <c r="CR24" s="429"/>
      <c r="CS24" s="429"/>
      <c r="CT24" s="429"/>
      <c r="CU24" s="429"/>
      <c r="CV24" s="429"/>
      <c r="CW24" s="429"/>
      <c r="CX24" s="429"/>
      <c r="CY24" s="429"/>
      <c r="CZ24" s="429"/>
      <c r="DA24" s="429"/>
      <c r="DB24" s="429"/>
      <c r="DC24" s="429"/>
      <c r="DD24" s="429"/>
      <c r="DE24" s="429"/>
      <c r="DF24" s="429"/>
      <c r="DG24" s="429"/>
      <c r="DH24" s="429"/>
      <c r="DI24" s="429"/>
      <c r="DJ24" s="429"/>
      <c r="DK24" s="429"/>
      <c r="DL24" s="429"/>
      <c r="DM24" s="429"/>
      <c r="DN24" s="429"/>
      <c r="DO24" s="429"/>
      <c r="DP24" s="429"/>
      <c r="DQ24" s="429"/>
      <c r="DR24" s="429"/>
      <c r="DS24" s="429"/>
      <c r="DU24" s="489"/>
      <c r="DV24" s="489"/>
      <c r="DW24" s="489"/>
      <c r="DX24" s="489"/>
      <c r="DY24" s="489"/>
      <c r="DZ24" s="489"/>
      <c r="EA24" s="489"/>
      <c r="EB24" s="489"/>
      <c r="EC24" s="489"/>
      <c r="ED24" s="489"/>
      <c r="EE24" s="489"/>
      <c r="EF24" s="489"/>
      <c r="EG24" s="489"/>
      <c r="EH24" s="489"/>
      <c r="EI24" s="489"/>
      <c r="EJ24" s="489"/>
      <c r="EK24" s="489"/>
      <c r="EL24" s="489"/>
      <c r="EM24" s="927"/>
      <c r="EN24" s="927"/>
      <c r="EO24" s="927"/>
      <c r="EP24" s="927"/>
      <c r="EQ24" s="927"/>
      <c r="ER24" s="927"/>
      <c r="ES24" s="927"/>
      <c r="ET24" s="927"/>
      <c r="EU24" s="927"/>
      <c r="EV24" s="927"/>
      <c r="EW24" s="927"/>
      <c r="EX24" s="927"/>
      <c r="EY24" s="927"/>
      <c r="EZ24" s="927"/>
      <c r="FA24" s="927"/>
      <c r="FB24" s="489"/>
      <c r="FC24" s="489"/>
      <c r="FD24" s="489"/>
      <c r="FE24" s="489"/>
      <c r="FF24" s="489"/>
      <c r="FG24" s="489"/>
      <c r="FH24" s="489"/>
      <c r="FI24" s="489"/>
      <c r="FJ24" s="489"/>
      <c r="FK24" s="489"/>
      <c r="FL24" s="489"/>
      <c r="FM24" s="489"/>
      <c r="FN24" s="489"/>
      <c r="FO24" s="489"/>
      <c r="FP24" s="489"/>
      <c r="FQ24" s="489"/>
      <c r="FR24" s="489"/>
      <c r="FS24" s="489"/>
      <c r="FT24" s="489"/>
      <c r="FU24" s="489"/>
      <c r="FV24" s="489"/>
      <c r="FW24" s="489"/>
      <c r="FX24" s="489"/>
      <c r="FY24" s="489"/>
      <c r="FZ24" s="489"/>
      <c r="GA24" s="489"/>
      <c r="GB24" s="489"/>
      <c r="GC24" s="489"/>
      <c r="GD24" s="489"/>
      <c r="GE24" s="489"/>
      <c r="GF24" s="489"/>
      <c r="GG24" s="489"/>
      <c r="GH24" s="489"/>
      <c r="GI24" s="489"/>
      <c r="GJ24" s="797"/>
      <c r="GK24" s="406"/>
      <c r="GL24" s="406"/>
      <c r="GM24" s="406"/>
      <c r="GN24" s="406"/>
      <c r="GO24" s="406"/>
      <c r="GP24" s="406"/>
      <c r="GQ24" s="406"/>
      <c r="GR24" s="406"/>
      <c r="GS24" s="406"/>
      <c r="GT24" s="406"/>
      <c r="GU24" s="406"/>
      <c r="GV24" s="406"/>
      <c r="GW24" s="406"/>
      <c r="GX24" s="406"/>
      <c r="GY24" s="406"/>
      <c r="GZ24" s="406"/>
      <c r="HA24" s="406"/>
      <c r="HB24" s="406"/>
      <c r="HC24" s="406"/>
      <c r="HD24" s="406"/>
      <c r="HE24" s="406"/>
      <c r="HF24" s="406"/>
      <c r="HG24" s="406"/>
      <c r="HH24" s="406"/>
      <c r="HI24" s="406"/>
    </row>
    <row r="25" spans="1:227" s="494" customFormat="1" ht="14.25" x14ac:dyDescent="0.2">
      <c r="A25" s="428" t="s">
        <v>272</v>
      </c>
      <c r="B25" s="428" t="s">
        <v>662</v>
      </c>
      <c r="CJ25" s="494">
        <v>-3.3400000000000001E-3</v>
      </c>
      <c r="CK25" s="494">
        <v>-3.3400000000000001E-3</v>
      </c>
      <c r="CL25" s="494">
        <v>-2.6900000000000001E-3</v>
      </c>
      <c r="CM25" s="494">
        <v>-2.6900000000000001E-3</v>
      </c>
      <c r="CN25" s="494">
        <v>-2.6900000000000001E-3</v>
      </c>
      <c r="CO25" s="494">
        <v>-2.99E-3</v>
      </c>
      <c r="CP25" s="494">
        <v>-2.99E-3</v>
      </c>
      <c r="CQ25" s="494">
        <v>-2.99E-3</v>
      </c>
      <c r="CR25" s="494">
        <v>-2.5300000000000001E-3</v>
      </c>
      <c r="CS25" s="494">
        <v>-2.5300000000000001E-3</v>
      </c>
      <c r="CT25" s="494">
        <v>-2.5300000000000001E-3</v>
      </c>
      <c r="CU25" s="494">
        <v>9.8999999999999999E-4</v>
      </c>
      <c r="CV25" s="494">
        <v>9.8999999999999999E-4</v>
      </c>
      <c r="CW25" s="494">
        <v>9.8999999999999999E-4</v>
      </c>
      <c r="CX25" s="494">
        <v>3.5799999999999998E-3</v>
      </c>
      <c r="CY25" s="494">
        <v>3.5799999999999998E-3</v>
      </c>
      <c r="CZ25" s="494">
        <v>3.5799999999999998E-3</v>
      </c>
      <c r="DA25" s="494">
        <v>5.3200000000000001E-3</v>
      </c>
      <c r="DB25" s="494">
        <v>5.3200000000000001E-3</v>
      </c>
      <c r="DC25" s="494">
        <v>5.3200000000000001E-3</v>
      </c>
      <c r="DD25" s="494">
        <v>1.0529999999999999E-2</v>
      </c>
      <c r="DE25" s="494">
        <v>1.0529999999999999E-2</v>
      </c>
      <c r="DF25" s="494">
        <v>1.0529999999999999E-2</v>
      </c>
      <c r="DG25" s="494">
        <v>1.2290000000000001E-2</v>
      </c>
      <c r="DH25" s="494">
        <v>1.2290000000000001E-2</v>
      </c>
      <c r="DI25" s="494">
        <v>1.2290000000000001E-2</v>
      </c>
      <c r="DJ25" s="494">
        <v>8.2199999999999999E-3</v>
      </c>
      <c r="DK25" s="494">
        <v>8.2199999999999999E-3</v>
      </c>
      <c r="DL25" s="494">
        <v>8.2199999999999999E-3</v>
      </c>
      <c r="DM25" s="494">
        <v>7.3299999999999997E-3</v>
      </c>
      <c r="DN25" s="494">
        <v>7.3299999999999997E-3</v>
      </c>
      <c r="DO25" s="494">
        <v>7.3299999999999997E-3</v>
      </c>
      <c r="DP25" s="494">
        <v>5.11E-3</v>
      </c>
      <c r="DQ25" s="494">
        <v>5.11E-3</v>
      </c>
      <c r="DR25" s="494">
        <v>5.11E-3</v>
      </c>
      <c r="DS25" s="494">
        <v>3.2799999999999999E-3</v>
      </c>
      <c r="DT25" s="494">
        <v>3.2799999999999999E-3</v>
      </c>
      <c r="DU25" s="849">
        <v>3.2799999999999999E-3</v>
      </c>
      <c r="DV25" s="849">
        <v>-3.1199999999999999E-3</v>
      </c>
      <c r="DW25" s="849">
        <v>-3.1199999999999999E-3</v>
      </c>
      <c r="DX25" s="849">
        <v>-3.1199999999999999E-3</v>
      </c>
      <c r="DY25" s="849">
        <v>-9.8099999999999993E-3</v>
      </c>
      <c r="DZ25" s="677">
        <v>-9.8099999999999993E-3</v>
      </c>
      <c r="EA25" s="677">
        <v>-9.8099999999999993E-3</v>
      </c>
      <c r="EB25" s="677">
        <v>-1.3350000000000001E-2</v>
      </c>
      <c r="EC25" s="677">
        <v>-1.3350000000000001E-2</v>
      </c>
      <c r="ED25" s="677">
        <v>-1.3350000000000001E-2</v>
      </c>
      <c r="EE25" s="677">
        <v>-1.247E-2</v>
      </c>
      <c r="EF25" s="677">
        <v>-1.247E-2</v>
      </c>
      <c r="EG25" s="677">
        <v>-1.247E-2</v>
      </c>
      <c r="EH25" s="677">
        <v>-6.8399999999999997E-3</v>
      </c>
      <c r="EI25" s="677">
        <v>-6.8399999999999997E-3</v>
      </c>
      <c r="EJ25" s="677">
        <v>-6.8399999999999997E-3</v>
      </c>
      <c r="EK25" s="677">
        <v>-5.1500000000000001E-3</v>
      </c>
      <c r="EL25" s="677">
        <v>-5.1500000000000001E-3</v>
      </c>
      <c r="EM25" s="677">
        <v>-5.1500000000000001E-3</v>
      </c>
      <c r="EN25" s="677">
        <v>-7.79E-3</v>
      </c>
      <c r="EO25" s="677">
        <v>-7.79E-3</v>
      </c>
      <c r="EP25" s="677">
        <v>-7.79E-3</v>
      </c>
      <c r="EQ25" s="677">
        <v>-4.0099999999999997E-3</v>
      </c>
      <c r="ER25" s="677">
        <v>-4.0099999999999997E-3</v>
      </c>
      <c r="ES25" s="677">
        <v>-4.0099999999999997E-3</v>
      </c>
      <c r="ET25" s="677">
        <v>-5.0000000000000001E-4</v>
      </c>
      <c r="EU25" s="677">
        <v>-5.0000000000000001E-4</v>
      </c>
      <c r="EV25" s="677">
        <v>-5.0000000000000001E-4</v>
      </c>
      <c r="EW25" s="849">
        <v>6.0999999999999997E-4</v>
      </c>
      <c r="EX25" s="849">
        <v>6.0999999999999997E-4</v>
      </c>
      <c r="EY25" s="849">
        <v>6.0999999999999997E-4</v>
      </c>
      <c r="EZ25" s="849">
        <v>1.32E-3</v>
      </c>
      <c r="FA25" s="849">
        <v>1.32E-3</v>
      </c>
      <c r="FB25" s="849">
        <v>1.32E-3</v>
      </c>
      <c r="FC25" s="849">
        <v>-1.5499999999999999E-3</v>
      </c>
      <c r="FD25" s="849">
        <v>-1.5499999999999999E-3</v>
      </c>
      <c r="FE25" s="849">
        <v>-1.5499999999999999E-3</v>
      </c>
      <c r="FF25" s="849">
        <v>1.8000000000000001E-4</v>
      </c>
      <c r="FG25" s="849">
        <v>1.8000000000000001E-4</v>
      </c>
      <c r="FH25" s="849">
        <v>1.8000000000000001E-4</v>
      </c>
      <c r="FI25" s="849">
        <v>1.5399999999999999E-3</v>
      </c>
      <c r="FJ25" s="849">
        <v>1.5399999999999999E-3</v>
      </c>
      <c r="FK25" s="849">
        <v>1.5399999999999999E-3</v>
      </c>
      <c r="FL25" s="849">
        <v>1.56E-3</v>
      </c>
      <c r="FM25" s="849">
        <v>1.56E-3</v>
      </c>
      <c r="FN25" s="849">
        <v>1.56E-3</v>
      </c>
      <c r="FO25" s="849">
        <v>-2.2200000000000002E-3</v>
      </c>
      <c r="FP25" s="849">
        <v>-2.2200000000000002E-3</v>
      </c>
      <c r="FQ25" s="849">
        <v>-2.2200000000000002E-3</v>
      </c>
      <c r="FR25" s="849">
        <v>-4.3800000000000002E-3</v>
      </c>
      <c r="FS25" s="849">
        <v>-4.3800000000000002E-3</v>
      </c>
      <c r="FT25" s="849">
        <v>-4.3800000000000002E-3</v>
      </c>
      <c r="FU25" s="849">
        <v>-8.3899999999999999E-3</v>
      </c>
      <c r="FV25" s="849">
        <v>-8.3899999999999999E-3</v>
      </c>
      <c r="FW25" s="849">
        <v>-8.3899999999999999E-3</v>
      </c>
      <c r="FX25" s="849">
        <v>-1.008E-2</v>
      </c>
      <c r="FY25" s="849">
        <v>-1.008E-2</v>
      </c>
      <c r="FZ25" s="849">
        <v>-1.008E-2</v>
      </c>
      <c r="GA25" s="849">
        <v>-1.0670000000000001E-2</v>
      </c>
      <c r="GB25" s="849">
        <v>-1.0670000000000001E-2</v>
      </c>
      <c r="GC25" s="849">
        <v>-1.0670000000000001E-2</v>
      </c>
      <c r="GD25" s="849">
        <v>-9.0500000000000008E-3</v>
      </c>
      <c r="GE25" s="849">
        <v>-9.0500000000000008E-3</v>
      </c>
      <c r="GF25" s="849">
        <v>-9.0500000000000008E-3</v>
      </c>
      <c r="GG25" s="849">
        <v>-9.6699999999999998E-3</v>
      </c>
      <c r="GH25" s="849">
        <v>-9.6699999999999998E-3</v>
      </c>
      <c r="GI25" s="849">
        <v>-9.6699999999999998E-3</v>
      </c>
      <c r="GJ25" s="849">
        <v>-8.0000000000000002E-3</v>
      </c>
      <c r="GK25" s="849">
        <v>-8.0000000000000002E-3</v>
      </c>
      <c r="GL25" s="1049">
        <v>-8.0000000000000002E-3</v>
      </c>
      <c r="GM25" s="1050">
        <v>-6.4999999999999997E-3</v>
      </c>
      <c r="GN25" s="849">
        <v>-6.4999999999999997E-3</v>
      </c>
      <c r="GO25" s="849">
        <v>-6.4999999999999997E-3</v>
      </c>
      <c r="GP25" s="849">
        <v>1.49E-3</v>
      </c>
      <c r="GQ25" s="849">
        <v>1.49E-3</v>
      </c>
      <c r="GR25" s="849">
        <v>1.49E-3</v>
      </c>
      <c r="GS25" s="849">
        <v>7.5000000000000002E-4</v>
      </c>
      <c r="GT25" s="849">
        <v>7.5000000000000002E-4</v>
      </c>
      <c r="GU25" s="849">
        <v>7.5000000000000002E-4</v>
      </c>
      <c r="GV25" s="849">
        <v>2.5200000000000001E-3</v>
      </c>
      <c r="GW25" s="849">
        <v>2.5200000000000001E-3</v>
      </c>
      <c r="GX25" s="849">
        <v>2.5200000000000001E-3</v>
      </c>
      <c r="GY25" s="849">
        <v>1.1520000000000001E-2</v>
      </c>
      <c r="GZ25" s="849">
        <v>1.1520000000000001E-2</v>
      </c>
      <c r="HA25" s="849">
        <v>1.1520000000000001E-2</v>
      </c>
      <c r="HB25" s="849">
        <v>6.5799999999999999E-3</v>
      </c>
      <c r="HC25" s="849">
        <v>6.5799999999999999E-3</v>
      </c>
      <c r="HD25" s="849">
        <v>6.5799999999999999E-3</v>
      </c>
      <c r="HE25" s="849">
        <v>8.4899999999999993E-3</v>
      </c>
      <c r="HF25" s="849">
        <v>8.4899999999999993E-3</v>
      </c>
      <c r="HG25" s="849">
        <v>8.4899999999999993E-3</v>
      </c>
      <c r="HH25" s="849">
        <v>1.149E-2</v>
      </c>
      <c r="HI25" s="849">
        <v>1.149E-2</v>
      </c>
      <c r="HJ25" s="849">
        <v>1.149E-2</v>
      </c>
      <c r="HK25" s="849">
        <v>1.082E-2</v>
      </c>
      <c r="HL25" s="849">
        <v>1.082E-2</v>
      </c>
      <c r="HM25" s="849">
        <v>1.082E-2</v>
      </c>
      <c r="HN25" s="849">
        <v>2.5500000000000002E-3</v>
      </c>
      <c r="HO25" s="849">
        <v>2.5500000000000002E-3</v>
      </c>
      <c r="HP25" s="849">
        <v>2.5500000000000002E-3</v>
      </c>
      <c r="HQ25" s="849">
        <v>-3.5400000000000002E-3</v>
      </c>
      <c r="HR25" s="849">
        <v>-3.5400000000000002E-3</v>
      </c>
      <c r="HS25" s="849">
        <v>-3.5400000000000002E-3</v>
      </c>
    </row>
    <row r="26" spans="1:227" s="499" customFormat="1" ht="14.25" x14ac:dyDescent="0.2">
      <c r="A26" s="428" t="s">
        <v>272</v>
      </c>
      <c r="B26" s="428" t="s">
        <v>655</v>
      </c>
      <c r="C26" s="494"/>
      <c r="D26" s="494"/>
      <c r="E26" s="494"/>
      <c r="F26" s="494"/>
      <c r="G26" s="494"/>
      <c r="H26" s="494"/>
      <c r="I26" s="494"/>
      <c r="J26" s="494"/>
      <c r="K26" s="494"/>
      <c r="L26" s="494"/>
      <c r="M26" s="494"/>
      <c r="N26" s="494"/>
      <c r="O26" s="494"/>
      <c r="P26" s="494"/>
      <c r="Q26" s="494"/>
      <c r="R26" s="494"/>
      <c r="S26" s="494"/>
      <c r="T26" s="494"/>
      <c r="U26" s="494"/>
      <c r="V26" s="494"/>
      <c r="W26" s="494"/>
      <c r="X26" s="494"/>
      <c r="Y26" s="494"/>
      <c r="Z26" s="494"/>
      <c r="AA26" s="494"/>
      <c r="AB26" s="494"/>
      <c r="AC26" s="494"/>
      <c r="AD26" s="494"/>
      <c r="AE26" s="494"/>
      <c r="AF26" s="494"/>
      <c r="AG26" s="494"/>
      <c r="AH26" s="494"/>
      <c r="AI26" s="494"/>
      <c r="AJ26" s="494"/>
      <c r="AK26" s="494"/>
      <c r="AL26" s="494"/>
      <c r="AM26" s="494"/>
      <c r="AN26" s="494"/>
      <c r="AO26" s="494"/>
      <c r="AP26" s="494"/>
      <c r="AQ26" s="494"/>
      <c r="AR26" s="494"/>
      <c r="AS26" s="494"/>
      <c r="AT26" s="494"/>
      <c r="AU26" s="494"/>
      <c r="AV26" s="494"/>
      <c r="AW26" s="494"/>
      <c r="AX26" s="494"/>
      <c r="AY26" s="494"/>
      <c r="AZ26" s="494"/>
      <c r="BA26" s="494"/>
      <c r="BB26" s="494"/>
      <c r="BC26" s="494"/>
      <c r="BD26" s="494"/>
      <c r="BE26" s="494"/>
      <c r="BF26" s="494"/>
      <c r="BG26" s="494"/>
      <c r="BH26" s="494"/>
      <c r="BI26" s="494"/>
      <c r="BJ26" s="494"/>
      <c r="BK26" s="494"/>
      <c r="BL26" s="494"/>
      <c r="BM26" s="494"/>
      <c r="BN26" s="494"/>
      <c r="BO26" s="494"/>
      <c r="BP26" s="494"/>
      <c r="BQ26" s="494"/>
      <c r="BR26" s="494"/>
      <c r="BS26" s="494"/>
      <c r="BT26" s="494"/>
      <c r="BU26" s="494"/>
      <c r="BV26" s="494"/>
      <c r="BW26" s="494"/>
      <c r="BX26" s="494"/>
      <c r="BY26" s="494"/>
      <c r="BZ26" s="494"/>
      <c r="CA26" s="494"/>
      <c r="CB26" s="494"/>
      <c r="CC26" s="494"/>
      <c r="CD26" s="494"/>
      <c r="CE26" s="494"/>
      <c r="CF26" s="494"/>
      <c r="CG26" s="494"/>
      <c r="CH26" s="494"/>
      <c r="CI26" s="494"/>
      <c r="CJ26" s="494">
        <v>-2.3000000000000001E-4</v>
      </c>
      <c r="CK26" s="494">
        <v>-2.3000000000000001E-4</v>
      </c>
      <c r="CL26" s="494">
        <v>-5.9999999999999995E-4</v>
      </c>
      <c r="CM26" s="494">
        <v>-5.9999999999999995E-4</v>
      </c>
      <c r="CN26" s="494">
        <v>-5.9999999999999995E-4</v>
      </c>
      <c r="CO26" s="494">
        <v>6.4999999999999997E-4</v>
      </c>
      <c r="CP26" s="494">
        <v>6.4999999999999997E-4</v>
      </c>
      <c r="CQ26" s="494">
        <v>6.4999999999999997E-4</v>
      </c>
      <c r="CR26" s="494">
        <v>1.6900000000000001E-3</v>
      </c>
      <c r="CS26" s="494">
        <v>1.6900000000000001E-3</v>
      </c>
      <c r="CT26" s="494">
        <v>1.6900000000000001E-3</v>
      </c>
      <c r="CU26" s="494">
        <v>1.9499999999999999E-3</v>
      </c>
      <c r="CV26" s="494">
        <v>1.9499999999999999E-3</v>
      </c>
      <c r="CW26" s="494">
        <v>1.9499999999999999E-3</v>
      </c>
      <c r="CX26" s="494">
        <v>5.0000000000000001E-4</v>
      </c>
      <c r="CY26" s="494">
        <v>5.0000000000000001E-4</v>
      </c>
      <c r="CZ26" s="494">
        <v>5.0000000000000001E-4</v>
      </c>
      <c r="DA26" s="494">
        <v>4.4999999999999999E-4</v>
      </c>
      <c r="DB26" s="494">
        <v>4.4999999999999999E-4</v>
      </c>
      <c r="DC26" s="494">
        <v>4.4999999999999999E-4</v>
      </c>
      <c r="DD26" s="494">
        <v>-1.3500000000000001E-3</v>
      </c>
      <c r="DE26" s="494">
        <v>-1.3500000000000001E-3</v>
      </c>
      <c r="DF26" s="494">
        <v>-1.3500000000000001E-3</v>
      </c>
      <c r="DG26" s="494">
        <v>-4.4000000000000002E-4</v>
      </c>
      <c r="DH26" s="494">
        <v>-4.4000000000000002E-4</v>
      </c>
      <c r="DI26" s="494">
        <v>-4.4000000000000002E-4</v>
      </c>
      <c r="DJ26" s="494">
        <v>8.0999999999999996E-4</v>
      </c>
      <c r="DK26" s="494">
        <v>8.0999999999999996E-4</v>
      </c>
      <c r="DL26" s="494">
        <v>8.0999999999999996E-4</v>
      </c>
      <c r="DM26" s="494">
        <v>8.0000000000000004E-4</v>
      </c>
      <c r="DN26" s="494">
        <v>8.0000000000000004E-4</v>
      </c>
      <c r="DO26" s="494">
        <v>8.0000000000000004E-4</v>
      </c>
      <c r="DP26" s="494">
        <v>6.8999999999999997E-4</v>
      </c>
      <c r="DQ26" s="494">
        <v>6.8999999999999997E-4</v>
      </c>
      <c r="DR26" s="494">
        <v>6.8999999999999997E-4</v>
      </c>
      <c r="DS26" s="494">
        <v>1.83E-3</v>
      </c>
      <c r="DT26" s="494">
        <v>1.83E-3</v>
      </c>
      <c r="DU26" s="849">
        <v>1.83E-3</v>
      </c>
      <c r="DV26" s="849">
        <v>2.5300000000000001E-3</v>
      </c>
      <c r="DW26" s="849">
        <v>2.5300000000000001E-3</v>
      </c>
      <c r="DX26" s="849">
        <v>2.5300000000000001E-3</v>
      </c>
      <c r="DY26" s="849">
        <v>3.13E-3</v>
      </c>
      <c r="DZ26" s="677">
        <v>3.13E-3</v>
      </c>
      <c r="EA26" s="677">
        <v>3.13E-3</v>
      </c>
      <c r="EB26" s="677">
        <v>3.32E-3</v>
      </c>
      <c r="EC26" s="677">
        <v>3.32E-3</v>
      </c>
      <c r="ED26" s="677">
        <v>3.32E-3</v>
      </c>
      <c r="EE26" s="677">
        <v>4.15E-3</v>
      </c>
      <c r="EF26" s="677">
        <v>4.15E-3</v>
      </c>
      <c r="EG26" s="677">
        <v>4.15E-3</v>
      </c>
      <c r="EH26" s="677">
        <v>4.4400000000000004E-3</v>
      </c>
      <c r="EI26" s="677">
        <v>4.4400000000000004E-3</v>
      </c>
      <c r="EJ26" s="677">
        <v>4.4400000000000004E-3</v>
      </c>
      <c r="EK26" s="677">
        <v>4.4200000000000003E-3</v>
      </c>
      <c r="EL26" s="677">
        <v>4.4200000000000003E-3</v>
      </c>
      <c r="EM26" s="677">
        <v>4.4200000000000003E-3</v>
      </c>
      <c r="EN26" s="677">
        <v>4.3600000000000002E-3</v>
      </c>
      <c r="EO26" s="677">
        <v>4.3600000000000002E-3</v>
      </c>
      <c r="EP26" s="677">
        <v>4.3600000000000002E-3</v>
      </c>
      <c r="EQ26" s="849">
        <v>4.4299999999999999E-3</v>
      </c>
      <c r="ER26" s="849">
        <v>4.4299999999999999E-3</v>
      </c>
      <c r="ES26" s="849">
        <v>4.4299999999999999E-3</v>
      </c>
      <c r="ET26" s="849">
        <v>3.7799999999999999E-3</v>
      </c>
      <c r="EU26" s="849">
        <v>3.7799999999999999E-3</v>
      </c>
      <c r="EV26" s="849">
        <v>3.7799999999999999E-3</v>
      </c>
      <c r="EW26" s="849">
        <v>4.1700000000000001E-3</v>
      </c>
      <c r="EX26" s="849">
        <v>4.1700000000000001E-3</v>
      </c>
      <c r="EY26" s="849">
        <v>4.1700000000000001E-3</v>
      </c>
      <c r="EZ26" s="849">
        <v>4.7400000000000003E-3</v>
      </c>
      <c r="FA26" s="849">
        <v>4.7400000000000003E-3</v>
      </c>
      <c r="FB26" s="849">
        <v>4.7400000000000003E-3</v>
      </c>
      <c r="FC26" s="849">
        <v>5.1500000000000001E-3</v>
      </c>
      <c r="FD26" s="849">
        <v>5.1500000000000001E-3</v>
      </c>
      <c r="FE26" s="849">
        <v>5.1500000000000001E-3</v>
      </c>
      <c r="FF26" s="849">
        <v>5.3499999999999997E-3</v>
      </c>
      <c r="FG26" s="849">
        <v>5.3499999999999997E-3</v>
      </c>
      <c r="FH26" s="849">
        <v>5.3499999999999997E-3</v>
      </c>
      <c r="FI26" s="849">
        <v>5.3899999999999998E-3</v>
      </c>
      <c r="FJ26" s="849">
        <v>5.3899999999999998E-3</v>
      </c>
      <c r="FK26" s="849">
        <v>5.3899999999999998E-3</v>
      </c>
      <c r="FL26" s="849">
        <v>5.8999999999999999E-3</v>
      </c>
      <c r="FM26" s="849">
        <v>5.8999999999999999E-3</v>
      </c>
      <c r="FN26" s="849">
        <v>5.8999999999999999E-3</v>
      </c>
      <c r="FO26" s="849">
        <v>7.8399999999999997E-3</v>
      </c>
      <c r="FP26" s="849">
        <v>7.8399999999999997E-3</v>
      </c>
      <c r="FQ26" s="849">
        <v>7.8399999999999997E-3</v>
      </c>
      <c r="FR26" s="849">
        <v>8.2900000000000005E-3</v>
      </c>
      <c r="FS26" s="849">
        <v>8.2900000000000005E-3</v>
      </c>
      <c r="FT26" s="849">
        <v>8.2900000000000005E-3</v>
      </c>
      <c r="FU26" s="849">
        <v>8.1099999999999992E-3</v>
      </c>
      <c r="FV26" s="849">
        <v>8.1099999999999992E-3</v>
      </c>
      <c r="FW26" s="849">
        <v>8.1099999999999992E-3</v>
      </c>
      <c r="FX26" s="849">
        <v>1.0290000000000001E-2</v>
      </c>
      <c r="FY26" s="849">
        <v>1.0290000000000001E-2</v>
      </c>
      <c r="FZ26" s="849">
        <v>1.0290000000000001E-2</v>
      </c>
      <c r="GA26" s="849">
        <v>9.3799999999999994E-3</v>
      </c>
      <c r="GB26" s="849">
        <v>9.3799999999999994E-3</v>
      </c>
      <c r="GC26" s="849">
        <v>9.3799999999999994E-3</v>
      </c>
      <c r="GD26" s="849">
        <v>8.8800000000000007E-3</v>
      </c>
      <c r="GE26" s="849">
        <v>8.8800000000000007E-3</v>
      </c>
      <c r="GF26" s="849">
        <v>8.8800000000000007E-3</v>
      </c>
      <c r="GG26" s="849">
        <v>8.5599999999999999E-3</v>
      </c>
      <c r="GH26" s="849">
        <v>8.5599999999999999E-3</v>
      </c>
      <c r="GI26" s="849">
        <v>8.5599999999999999E-3</v>
      </c>
      <c r="GJ26" s="849">
        <v>8.5599999999999999E-3</v>
      </c>
      <c r="GK26" s="849">
        <v>8.5599999999999999E-3</v>
      </c>
      <c r="GL26" s="1051">
        <v>8.5599999999999999E-3</v>
      </c>
      <c r="GM26" s="1052">
        <v>9.2300000000000004E-3</v>
      </c>
      <c r="GN26" s="849">
        <v>9.2300000000000004E-3</v>
      </c>
      <c r="GO26" s="849">
        <v>9.2300000000000004E-3</v>
      </c>
      <c r="GP26" s="849">
        <v>1.001E-2</v>
      </c>
      <c r="GQ26" s="849">
        <v>1.001E-2</v>
      </c>
      <c r="GR26" s="849">
        <v>1.001E-2</v>
      </c>
      <c r="GS26" s="849">
        <v>9.8600000000000007E-3</v>
      </c>
      <c r="GT26" s="849">
        <v>9.8600000000000007E-3</v>
      </c>
      <c r="GU26" s="849">
        <v>9.8600000000000007E-3</v>
      </c>
      <c r="GV26" s="849">
        <v>9.1699999999999993E-3</v>
      </c>
      <c r="GW26" s="849">
        <v>9.1699999999999993E-3</v>
      </c>
      <c r="GX26" s="849">
        <v>9.1699999999999993E-3</v>
      </c>
      <c r="GY26" s="849">
        <v>1.017E-2</v>
      </c>
      <c r="GZ26" s="849">
        <v>1.017E-2</v>
      </c>
      <c r="HA26" s="849">
        <v>1.017E-2</v>
      </c>
      <c r="HB26" s="849">
        <v>1.035E-2</v>
      </c>
      <c r="HC26" s="849">
        <v>1.035E-2</v>
      </c>
      <c r="HD26" s="849">
        <v>1.035E-2</v>
      </c>
      <c r="HE26" s="849">
        <v>1.065E-2</v>
      </c>
      <c r="HF26" s="849">
        <v>1.065E-2</v>
      </c>
      <c r="HG26" s="849">
        <v>1.065E-2</v>
      </c>
      <c r="HH26" s="849">
        <v>1.1039999999999999E-2</v>
      </c>
      <c r="HI26" s="849">
        <v>1.1039999999999999E-2</v>
      </c>
      <c r="HJ26" s="849">
        <v>1.1039999999999999E-2</v>
      </c>
      <c r="HK26" s="849">
        <v>1.1010000000000001E-2</v>
      </c>
      <c r="HL26" s="849">
        <v>1.1010000000000001E-2</v>
      </c>
      <c r="HM26" s="849">
        <v>1.1010000000000001E-2</v>
      </c>
      <c r="HN26" s="849">
        <v>1.23E-2</v>
      </c>
      <c r="HO26" s="849">
        <v>1.23E-2</v>
      </c>
      <c r="HP26" s="849">
        <v>1.23E-2</v>
      </c>
      <c r="HQ26" s="849">
        <v>1.196E-2</v>
      </c>
      <c r="HR26" s="849">
        <v>1.196E-2</v>
      </c>
      <c r="HS26" s="849">
        <v>1.196E-2</v>
      </c>
    </row>
    <row r="27" spans="1:227" s="499" customFormat="1" ht="15" thickBot="1" x14ac:dyDescent="0.25">
      <c r="A27" s="428" t="s">
        <v>272</v>
      </c>
      <c r="B27" s="428" t="s">
        <v>656</v>
      </c>
      <c r="C27" s="494"/>
      <c r="D27" s="494"/>
      <c r="E27" s="494"/>
      <c r="F27" s="494"/>
      <c r="G27" s="494"/>
      <c r="H27" s="494"/>
      <c r="I27" s="494"/>
      <c r="J27" s="494"/>
      <c r="K27" s="494"/>
      <c r="L27" s="494"/>
      <c r="M27" s="494"/>
      <c r="N27" s="494"/>
      <c r="O27" s="494"/>
      <c r="P27" s="494"/>
      <c r="Q27" s="494"/>
      <c r="R27" s="494"/>
      <c r="S27" s="494"/>
      <c r="T27" s="494"/>
      <c r="U27" s="494"/>
      <c r="V27" s="494"/>
      <c r="W27" s="494"/>
      <c r="X27" s="494"/>
      <c r="Y27" s="494"/>
      <c r="Z27" s="494"/>
      <c r="AA27" s="494"/>
      <c r="AB27" s="494"/>
      <c r="AC27" s="494"/>
      <c r="AD27" s="494"/>
      <c r="AE27" s="494"/>
      <c r="AF27" s="494"/>
      <c r="AG27" s="494"/>
      <c r="AH27" s="494"/>
      <c r="AI27" s="494"/>
      <c r="AJ27" s="494"/>
      <c r="AK27" s="494"/>
      <c r="AL27" s="494"/>
      <c r="AM27" s="494"/>
      <c r="AN27" s="494"/>
      <c r="AO27" s="494"/>
      <c r="AP27" s="494"/>
      <c r="AQ27" s="494"/>
      <c r="AR27" s="494"/>
      <c r="AS27" s="494"/>
      <c r="AT27" s="494"/>
      <c r="AU27" s="494"/>
      <c r="AV27" s="494"/>
      <c r="AW27" s="494"/>
      <c r="AX27" s="494"/>
      <c r="AY27" s="494"/>
      <c r="AZ27" s="494"/>
      <c r="BA27" s="494"/>
      <c r="BB27" s="494"/>
      <c r="BC27" s="494"/>
      <c r="BD27" s="494"/>
      <c r="BE27" s="494"/>
      <c r="BF27" s="494"/>
      <c r="BG27" s="494"/>
      <c r="BH27" s="494"/>
      <c r="BI27" s="494"/>
      <c r="BJ27" s="494"/>
      <c r="BK27" s="494"/>
      <c r="BL27" s="494"/>
      <c r="BM27" s="494"/>
      <c r="BN27" s="494"/>
      <c r="BO27" s="494"/>
      <c r="BP27" s="494"/>
      <c r="BQ27" s="494"/>
      <c r="BR27" s="494"/>
      <c r="BS27" s="494"/>
      <c r="BT27" s="494"/>
      <c r="BU27" s="494"/>
      <c r="BV27" s="494"/>
      <c r="BW27" s="494"/>
      <c r="BX27" s="494"/>
      <c r="BY27" s="494"/>
      <c r="BZ27" s="494"/>
      <c r="CA27" s="494"/>
      <c r="CB27" s="494"/>
      <c r="CC27" s="494"/>
      <c r="CD27" s="494"/>
      <c r="CE27" s="494"/>
      <c r="CF27" s="494"/>
      <c r="CG27" s="494"/>
      <c r="CH27" s="494"/>
      <c r="CI27" s="494"/>
      <c r="CJ27" s="494">
        <v>4.3200000000000001E-3</v>
      </c>
      <c r="CK27" s="494">
        <v>4.3200000000000001E-3</v>
      </c>
      <c r="CL27" s="494">
        <v>4.4600000000000004E-3</v>
      </c>
      <c r="CM27" s="494">
        <v>4.4600000000000004E-3</v>
      </c>
      <c r="CN27" s="494">
        <v>4.4600000000000004E-3</v>
      </c>
      <c r="CO27" s="494">
        <v>3.98E-3</v>
      </c>
      <c r="CP27" s="494">
        <v>3.98E-3</v>
      </c>
      <c r="CQ27" s="494">
        <v>3.98E-3</v>
      </c>
      <c r="CR27" s="494">
        <v>4.8399999999999997E-3</v>
      </c>
      <c r="CS27" s="494">
        <v>4.8399999999999997E-3</v>
      </c>
      <c r="CT27" s="494">
        <v>4.8399999999999997E-3</v>
      </c>
      <c r="CU27" s="494">
        <v>1.92E-3</v>
      </c>
      <c r="CV27" s="494">
        <v>1.92E-3</v>
      </c>
      <c r="CW27" s="494">
        <v>1.92E-3</v>
      </c>
      <c r="CX27" s="494">
        <v>3.6000000000000002E-4</v>
      </c>
      <c r="CY27" s="494">
        <v>3.6000000000000002E-4</v>
      </c>
      <c r="CZ27" s="494">
        <v>3.6000000000000002E-4</v>
      </c>
      <c r="DA27" s="494">
        <v>-6.7000000000000002E-4</v>
      </c>
      <c r="DB27" s="494">
        <v>-6.7000000000000002E-4</v>
      </c>
      <c r="DC27" s="494">
        <v>-6.7000000000000002E-4</v>
      </c>
      <c r="DD27" s="494">
        <v>1.82E-3</v>
      </c>
      <c r="DE27" s="494">
        <v>1.82E-3</v>
      </c>
      <c r="DF27" s="494">
        <v>1.82E-3</v>
      </c>
      <c r="DG27" s="494">
        <v>2.7499999999999998E-3</v>
      </c>
      <c r="DH27" s="494">
        <v>2.7499999999999998E-3</v>
      </c>
      <c r="DI27" s="494">
        <v>2.7499999999999998E-3</v>
      </c>
      <c r="DJ27" s="494">
        <v>1.99E-3</v>
      </c>
      <c r="DK27" s="494">
        <v>1.99E-3</v>
      </c>
      <c r="DL27" s="494">
        <v>1.99E-3</v>
      </c>
      <c r="DM27" s="494">
        <v>3.7499999999999999E-3</v>
      </c>
      <c r="DN27" s="494">
        <v>3.7499999999999999E-3</v>
      </c>
      <c r="DO27" s="494">
        <v>3.7499999999999999E-3</v>
      </c>
      <c r="DP27" s="494">
        <v>5.6100000000000004E-3</v>
      </c>
      <c r="DQ27" s="494">
        <v>5.6100000000000004E-3</v>
      </c>
      <c r="DR27" s="494">
        <v>5.6100000000000004E-3</v>
      </c>
      <c r="DS27" s="494">
        <v>8.1099999999999992E-3</v>
      </c>
      <c r="DT27" s="494">
        <v>8.1099999999999992E-3</v>
      </c>
      <c r="DU27" s="849">
        <v>8.1099999999999992E-3</v>
      </c>
      <c r="DV27" s="849">
        <v>8.5699999999999995E-3</v>
      </c>
      <c r="DW27" s="849">
        <v>8.5699999999999995E-3</v>
      </c>
      <c r="DX27" s="849">
        <v>8.5699999999999995E-3</v>
      </c>
      <c r="DY27" s="849">
        <v>8.8400000000000006E-3</v>
      </c>
      <c r="DZ27" s="677">
        <v>8.8400000000000006E-3</v>
      </c>
      <c r="EA27" s="677">
        <v>8.8400000000000006E-3</v>
      </c>
      <c r="EB27" s="677">
        <v>8.8599999999999998E-3</v>
      </c>
      <c r="EC27" s="677">
        <v>8.8599999999999998E-3</v>
      </c>
      <c r="ED27" s="677">
        <v>8.8599999999999998E-3</v>
      </c>
      <c r="EE27" s="677">
        <v>1.068E-2</v>
      </c>
      <c r="EF27" s="677">
        <v>1.068E-2</v>
      </c>
      <c r="EG27" s="677">
        <v>1.068E-2</v>
      </c>
      <c r="EH27" s="677">
        <v>9.7900000000000001E-3</v>
      </c>
      <c r="EI27" s="677">
        <v>9.7900000000000001E-3</v>
      </c>
      <c r="EJ27" s="677">
        <v>9.7900000000000001E-3</v>
      </c>
      <c r="EK27" s="677">
        <v>1.0319999999999999E-2</v>
      </c>
      <c r="EL27" s="677">
        <v>1.0319999999999999E-2</v>
      </c>
      <c r="EM27" s="677">
        <v>1.0319999999999999E-2</v>
      </c>
      <c r="EN27" s="677">
        <v>1.183E-2</v>
      </c>
      <c r="EO27" s="677">
        <v>1.183E-2</v>
      </c>
      <c r="EP27" s="677">
        <v>1.183E-2</v>
      </c>
      <c r="EQ27" s="849">
        <v>1.2880000000000001E-2</v>
      </c>
      <c r="ER27" s="849">
        <v>1.2880000000000001E-2</v>
      </c>
      <c r="ES27" s="849">
        <v>1.2880000000000001E-2</v>
      </c>
      <c r="ET27" s="849">
        <v>1.222E-2</v>
      </c>
      <c r="EU27" s="849">
        <v>1.222E-2</v>
      </c>
      <c r="EV27" s="849">
        <v>1.222E-2</v>
      </c>
      <c r="EW27" s="849">
        <v>1.188E-2</v>
      </c>
      <c r="EX27" s="849">
        <v>1.188E-2</v>
      </c>
      <c r="EY27" s="849">
        <v>1.188E-2</v>
      </c>
      <c r="EZ27" s="849">
        <v>1.413E-2</v>
      </c>
      <c r="FA27" s="849">
        <v>1.413E-2</v>
      </c>
      <c r="FB27" s="849">
        <v>1.413E-2</v>
      </c>
      <c r="FC27" s="849">
        <v>1.7430000000000001E-2</v>
      </c>
      <c r="FD27" s="849">
        <v>1.7430000000000001E-2</v>
      </c>
      <c r="FE27" s="849">
        <v>1.7430000000000001E-2</v>
      </c>
      <c r="FF27" s="849">
        <v>1.813E-2</v>
      </c>
      <c r="FG27" s="849">
        <v>1.813E-2</v>
      </c>
      <c r="FH27" s="849">
        <v>1.813E-2</v>
      </c>
      <c r="FI27" s="849">
        <v>2.085E-2</v>
      </c>
      <c r="FJ27" s="849">
        <v>2.085E-2</v>
      </c>
      <c r="FK27" s="849">
        <v>2.085E-2</v>
      </c>
      <c r="FL27" s="849">
        <v>2.0299999999999999E-2</v>
      </c>
      <c r="FM27" s="849">
        <v>2.0299999999999999E-2</v>
      </c>
      <c r="FN27" s="849">
        <v>2.0299999999999999E-2</v>
      </c>
      <c r="FO27" s="849">
        <v>2.1860000000000001E-2</v>
      </c>
      <c r="FP27" s="849">
        <v>2.1860000000000001E-2</v>
      </c>
      <c r="FQ27" s="849">
        <v>2.1860000000000001E-2</v>
      </c>
      <c r="FR27" s="849">
        <v>2.3269999999999999E-2</v>
      </c>
      <c r="FS27" s="849">
        <v>2.3269999999999999E-2</v>
      </c>
      <c r="FT27" s="849">
        <v>2.3269999999999999E-2</v>
      </c>
      <c r="FU27" s="849">
        <v>2.453E-2</v>
      </c>
      <c r="FV27" s="849">
        <v>2.453E-2</v>
      </c>
      <c r="FW27" s="849">
        <v>2.453E-2</v>
      </c>
      <c r="FX27" s="849">
        <v>2.7550000000000002E-2</v>
      </c>
      <c r="FY27" s="849">
        <v>2.7550000000000002E-2</v>
      </c>
      <c r="FZ27" s="849">
        <v>2.7550000000000002E-2</v>
      </c>
      <c r="GA27" s="849">
        <v>3.0009999999999998E-2</v>
      </c>
      <c r="GB27" s="849">
        <v>3.0009999999999998E-2</v>
      </c>
      <c r="GC27" s="849">
        <v>3.0009999999999998E-2</v>
      </c>
      <c r="GD27" s="849">
        <v>2.8299999999999999E-2</v>
      </c>
      <c r="GE27" s="849">
        <v>2.8299999999999999E-2</v>
      </c>
      <c r="GF27" s="849">
        <v>2.8299999999999999E-2</v>
      </c>
      <c r="GG27" s="849">
        <v>2.724E-2</v>
      </c>
      <c r="GH27" s="849">
        <v>2.724E-2</v>
      </c>
      <c r="GI27" s="849">
        <v>2.724E-2</v>
      </c>
      <c r="GJ27" s="849">
        <v>2.776E-2</v>
      </c>
      <c r="GK27" s="849">
        <v>2.776E-2</v>
      </c>
      <c r="GL27" s="1053">
        <v>2.776E-2</v>
      </c>
      <c r="GM27" s="1054">
        <v>2.8920000000000001E-2</v>
      </c>
      <c r="GN27" s="849">
        <v>2.8920000000000001E-2</v>
      </c>
      <c r="GO27" s="849">
        <v>2.8920000000000001E-2</v>
      </c>
      <c r="GP27" s="849">
        <v>2.9159999999999998E-2</v>
      </c>
      <c r="GQ27" s="849">
        <v>2.9159999999999998E-2</v>
      </c>
      <c r="GR27" s="849">
        <v>2.9159999999999998E-2</v>
      </c>
      <c r="GS27" s="849">
        <v>2.8920000000000001E-2</v>
      </c>
      <c r="GT27" s="849">
        <v>2.8920000000000001E-2</v>
      </c>
      <c r="GU27" s="849">
        <v>2.8920000000000001E-2</v>
      </c>
      <c r="GV27" s="849">
        <v>2.7320000000000001E-2</v>
      </c>
      <c r="GW27" s="849">
        <v>2.7320000000000001E-2</v>
      </c>
      <c r="GX27" s="849">
        <v>2.7320000000000001E-2</v>
      </c>
      <c r="GY27" s="849">
        <v>2.7449999999999999E-2</v>
      </c>
      <c r="GZ27" s="849">
        <v>2.7449999999999999E-2</v>
      </c>
      <c r="HA27" s="849">
        <v>2.7449999999999999E-2</v>
      </c>
      <c r="HB27" s="849">
        <v>2.886E-2</v>
      </c>
      <c r="HC27" s="849">
        <v>2.886E-2</v>
      </c>
      <c r="HD27" s="849">
        <v>2.886E-2</v>
      </c>
      <c r="HE27" s="849">
        <v>2.7650000000000001E-2</v>
      </c>
      <c r="HF27" s="849">
        <v>2.7650000000000001E-2</v>
      </c>
      <c r="HG27" s="849">
        <v>2.7650000000000001E-2</v>
      </c>
      <c r="HH27" s="849">
        <v>2.4080000000000001E-2</v>
      </c>
      <c r="HI27" s="849">
        <v>2.4080000000000001E-2</v>
      </c>
      <c r="HJ27" s="849">
        <v>2.4080000000000001E-2</v>
      </c>
      <c r="HK27" s="849">
        <v>2.3400000000000001E-2</v>
      </c>
      <c r="HL27" s="849">
        <v>2.3400000000000001E-2</v>
      </c>
      <c r="HM27" s="849">
        <v>2.3400000000000001E-2</v>
      </c>
      <c r="HN27" s="849">
        <v>2.436E-2</v>
      </c>
      <c r="HO27" s="849">
        <v>2.436E-2</v>
      </c>
      <c r="HP27" s="849">
        <v>2.436E-2</v>
      </c>
      <c r="HQ27" s="849">
        <v>2.682E-2</v>
      </c>
      <c r="HR27" s="849">
        <v>2.682E-2</v>
      </c>
      <c r="HS27" s="849">
        <v>2.682E-2</v>
      </c>
    </row>
    <row r="28" spans="1:227" s="499" customFormat="1" ht="14.25" x14ac:dyDescent="0.2">
      <c r="A28" s="428" t="s">
        <v>272</v>
      </c>
      <c r="B28" s="428" t="s">
        <v>647</v>
      </c>
      <c r="C28" s="494"/>
      <c r="D28" s="494"/>
      <c r="E28" s="494"/>
      <c r="F28" s="494"/>
      <c r="G28" s="494"/>
      <c r="H28" s="494"/>
      <c r="I28" s="494"/>
      <c r="J28" s="494"/>
      <c r="K28" s="494"/>
      <c r="L28" s="494"/>
      <c r="M28" s="494"/>
      <c r="N28" s="494"/>
      <c r="O28" s="494"/>
      <c r="P28" s="494"/>
      <c r="Q28" s="494"/>
      <c r="R28" s="494"/>
      <c r="S28" s="494"/>
      <c r="T28" s="494"/>
      <c r="U28" s="494"/>
      <c r="V28" s="494"/>
      <c r="W28" s="494"/>
      <c r="X28" s="494"/>
      <c r="Y28" s="494"/>
      <c r="Z28" s="494"/>
      <c r="AA28" s="494"/>
      <c r="AB28" s="494"/>
      <c r="AC28" s="494"/>
      <c r="AD28" s="494"/>
      <c r="AE28" s="494"/>
      <c r="AF28" s="494"/>
      <c r="AG28" s="494"/>
      <c r="AH28" s="494"/>
      <c r="AI28" s="494"/>
      <c r="AJ28" s="494"/>
      <c r="AK28" s="494"/>
      <c r="AL28" s="494"/>
      <c r="AM28" s="494"/>
      <c r="AN28" s="494"/>
      <c r="AO28" s="494"/>
      <c r="AP28" s="494"/>
      <c r="AQ28" s="494"/>
      <c r="AR28" s="494"/>
      <c r="AS28" s="494"/>
      <c r="AT28" s="494"/>
      <c r="AU28" s="494"/>
      <c r="AV28" s="494"/>
      <c r="AW28" s="494"/>
      <c r="AX28" s="494"/>
      <c r="AY28" s="494"/>
      <c r="AZ28" s="494"/>
      <c r="BA28" s="494"/>
      <c r="BB28" s="494"/>
      <c r="BC28" s="494"/>
      <c r="BD28" s="494"/>
      <c r="BE28" s="494"/>
      <c r="BF28" s="494"/>
      <c r="BG28" s="494"/>
      <c r="BH28" s="494"/>
      <c r="BI28" s="494"/>
      <c r="BJ28" s="494"/>
      <c r="BK28" s="494"/>
      <c r="BL28" s="494"/>
      <c r="BM28" s="494"/>
      <c r="BN28" s="494"/>
      <c r="BO28" s="494"/>
      <c r="BP28" s="494"/>
      <c r="BQ28" s="494"/>
      <c r="BR28" s="494"/>
      <c r="BS28" s="494"/>
      <c r="BT28" s="494"/>
      <c r="BU28" s="494"/>
      <c r="BV28" s="494"/>
      <c r="BW28" s="494"/>
      <c r="BX28" s="494"/>
      <c r="BY28" s="494"/>
      <c r="BZ28" s="494"/>
      <c r="CA28" s="494"/>
      <c r="CB28" s="494"/>
      <c r="CC28" s="494"/>
      <c r="CD28" s="494"/>
      <c r="CE28" s="494"/>
      <c r="CF28" s="494"/>
      <c r="CG28" s="494"/>
      <c r="CH28" s="494"/>
      <c r="CI28" s="494"/>
      <c r="CJ28" s="494">
        <v>1.2700000000000001E-3</v>
      </c>
      <c r="CK28" s="494">
        <v>1.2700000000000001E-3</v>
      </c>
      <c r="CL28" s="494">
        <v>1.2700000000000001E-3</v>
      </c>
      <c r="CM28" s="494">
        <v>1.2700000000000001E-3</v>
      </c>
      <c r="CN28" s="494">
        <v>1.2700000000000001E-3</v>
      </c>
      <c r="CO28" s="494">
        <v>1.2700000000000001E-3</v>
      </c>
      <c r="CP28" s="494">
        <v>1.2700000000000001E-3</v>
      </c>
      <c r="CQ28" s="494">
        <v>1.2700000000000001E-3</v>
      </c>
      <c r="CR28" s="494">
        <v>2.2200000000000002E-3</v>
      </c>
      <c r="CS28" s="494">
        <v>2.2200000000000002E-3</v>
      </c>
      <c r="CT28" s="494">
        <v>2.2200000000000002E-3</v>
      </c>
      <c r="CU28" s="494">
        <v>2.2200000000000002E-3</v>
      </c>
      <c r="CV28" s="494">
        <v>2.2200000000000002E-3</v>
      </c>
      <c r="CW28" s="494">
        <v>2.2200000000000002E-3</v>
      </c>
      <c r="CX28" s="494">
        <v>2.2200000000000002E-3</v>
      </c>
      <c r="CY28" s="494">
        <v>2.2200000000000002E-3</v>
      </c>
      <c r="CZ28" s="494">
        <v>2.2200000000000002E-3</v>
      </c>
      <c r="DA28" s="494">
        <v>2.2200000000000002E-3</v>
      </c>
      <c r="DB28" s="494">
        <v>2.2200000000000002E-3</v>
      </c>
      <c r="DC28" s="494">
        <v>2.2200000000000002E-3</v>
      </c>
      <c r="DD28" s="494">
        <v>2.2200000000000002E-3</v>
      </c>
      <c r="DE28" s="494">
        <v>2.2200000000000002E-3</v>
      </c>
      <c r="DF28" s="494">
        <v>2.2200000000000002E-3</v>
      </c>
      <c r="DG28" s="494">
        <v>2.2200000000000002E-3</v>
      </c>
      <c r="DH28" s="494">
        <v>2.2200000000000002E-3</v>
      </c>
      <c r="DI28" s="494">
        <v>2.2200000000000002E-3</v>
      </c>
      <c r="DJ28" s="494">
        <v>2.2200000000000002E-3</v>
      </c>
      <c r="DK28" s="494">
        <v>2.2200000000000002E-3</v>
      </c>
      <c r="DL28" s="494">
        <v>2.2200000000000002E-3</v>
      </c>
      <c r="DM28" s="494">
        <v>2.2200000000000002E-3</v>
      </c>
      <c r="DN28" s="494">
        <v>2.2200000000000002E-3</v>
      </c>
      <c r="DO28" s="494">
        <v>2.2200000000000002E-3</v>
      </c>
      <c r="DP28" s="494">
        <v>2.2200000000000002E-3</v>
      </c>
      <c r="DQ28" s="494">
        <v>2.2200000000000002E-3</v>
      </c>
      <c r="DR28" s="494">
        <v>2.2200000000000002E-3</v>
      </c>
      <c r="DS28" s="494">
        <v>2.2200000000000002E-3</v>
      </c>
      <c r="DT28" s="494">
        <v>2.2200000000000002E-3</v>
      </c>
      <c r="DU28" s="849">
        <v>2.2200000000000002E-3</v>
      </c>
      <c r="DV28" s="849">
        <v>2.2200000000000002E-3</v>
      </c>
      <c r="DW28" s="849">
        <v>2.2200000000000002E-3</v>
      </c>
      <c r="DX28" s="849">
        <v>2.2200000000000002E-3</v>
      </c>
      <c r="DY28" s="849">
        <v>2.2200000000000002E-3</v>
      </c>
      <c r="DZ28" s="849">
        <v>2.2200000000000002E-3</v>
      </c>
      <c r="EA28" s="850">
        <v>2.2200000000000002E-3</v>
      </c>
      <c r="EB28" s="849">
        <v>5.1900000000000002E-3</v>
      </c>
      <c r="EC28" s="849">
        <v>5.1900000000000002E-3</v>
      </c>
      <c r="ED28" s="849">
        <v>5.1900000000000002E-3</v>
      </c>
      <c r="EE28" s="849">
        <v>5.1900000000000002E-3</v>
      </c>
      <c r="EF28" s="849">
        <v>5.1900000000000002E-3</v>
      </c>
      <c r="EG28" s="849">
        <v>5.1900000000000002E-3</v>
      </c>
      <c r="EH28" s="849">
        <v>5.1900000000000002E-3</v>
      </c>
      <c r="EI28" s="849">
        <v>5.1900000000000002E-3</v>
      </c>
      <c r="EJ28" s="849">
        <v>5.1900000000000002E-3</v>
      </c>
      <c r="EK28" s="849">
        <v>5.1900000000000002E-3</v>
      </c>
      <c r="EL28" s="849">
        <v>5.1900000000000002E-3</v>
      </c>
      <c r="EM28" s="849">
        <v>5.1900000000000002E-3</v>
      </c>
      <c r="EN28" s="850">
        <v>4.96E-3</v>
      </c>
      <c r="EO28" s="850">
        <v>4.96E-3</v>
      </c>
      <c r="EP28" s="850">
        <v>4.96E-3</v>
      </c>
      <c r="EQ28" s="850">
        <v>4.96E-3</v>
      </c>
      <c r="ER28" s="850">
        <v>4.96E-3</v>
      </c>
      <c r="ES28" s="850">
        <v>4.96E-3</v>
      </c>
      <c r="ET28" s="850">
        <v>4.96E-3</v>
      </c>
      <c r="EU28" s="850">
        <v>4.96E-3</v>
      </c>
      <c r="EV28" s="850">
        <v>4.96E-3</v>
      </c>
      <c r="EW28" s="850">
        <v>4.96E-3</v>
      </c>
      <c r="EX28" s="850">
        <v>4.96E-3</v>
      </c>
      <c r="EY28" s="850">
        <v>4.96E-3</v>
      </c>
      <c r="EZ28" s="849">
        <v>1.0699999999999999E-2</v>
      </c>
      <c r="FA28" s="849">
        <v>1.0699999999999999E-2</v>
      </c>
      <c r="FB28" s="849">
        <v>1.0699999999999999E-2</v>
      </c>
      <c r="FC28" s="849">
        <v>1.0699999999999999E-2</v>
      </c>
      <c r="FD28" s="849">
        <v>1.0699999999999999E-2</v>
      </c>
      <c r="FE28" s="849">
        <v>1.0699999999999999E-2</v>
      </c>
      <c r="FF28" s="849">
        <v>1.0699999999999999E-2</v>
      </c>
      <c r="FG28" s="849">
        <v>1.0699999999999999E-2</v>
      </c>
      <c r="FH28" s="849">
        <v>1.0699999999999999E-2</v>
      </c>
      <c r="FI28" s="849">
        <v>1.0699999999999999E-2</v>
      </c>
      <c r="FJ28" s="849">
        <v>1.0699999999999999E-2</v>
      </c>
      <c r="FK28" s="849">
        <v>1.0699999999999999E-2</v>
      </c>
      <c r="FL28" s="849">
        <v>1.355E-2</v>
      </c>
      <c r="FM28" s="849">
        <v>1.355E-2</v>
      </c>
      <c r="FN28" s="849">
        <v>1.355E-2</v>
      </c>
      <c r="FO28" s="849">
        <v>1.355E-2</v>
      </c>
      <c r="FP28" s="849">
        <v>1.355E-2</v>
      </c>
      <c r="FQ28" s="849">
        <v>1.355E-2</v>
      </c>
      <c r="FR28" s="849">
        <v>1.355E-2</v>
      </c>
      <c r="FS28" s="849">
        <v>1.355E-2</v>
      </c>
      <c r="FT28" s="849">
        <v>1.355E-2</v>
      </c>
      <c r="FU28" s="849">
        <v>1.355E-2</v>
      </c>
      <c r="FV28" s="849">
        <v>1.355E-2</v>
      </c>
      <c r="FW28" s="849">
        <v>1.355E-2</v>
      </c>
      <c r="FX28" s="849">
        <v>1.558E-2</v>
      </c>
      <c r="FY28" s="849">
        <v>1.558E-2</v>
      </c>
      <c r="FZ28" s="849">
        <v>1.558E-2</v>
      </c>
      <c r="GA28" s="849">
        <v>1.558E-2</v>
      </c>
      <c r="GB28" s="849">
        <v>1.558E-2</v>
      </c>
      <c r="GC28" s="849">
        <v>1.558E-2</v>
      </c>
      <c r="GD28" s="849">
        <v>1.558E-2</v>
      </c>
      <c r="GE28" s="849">
        <v>1.558E-2</v>
      </c>
      <c r="GF28" s="849">
        <v>1.558E-2</v>
      </c>
      <c r="GG28" s="849">
        <v>1.558E-2</v>
      </c>
      <c r="GH28" s="849">
        <v>1.558E-2</v>
      </c>
      <c r="GI28" s="849">
        <v>1.558E-2</v>
      </c>
      <c r="GJ28" s="849">
        <v>2.1430000000000001E-2</v>
      </c>
      <c r="GK28" s="849">
        <v>2.1430000000000001E-2</v>
      </c>
      <c r="GL28" s="849">
        <v>2.1430000000000001E-2</v>
      </c>
      <c r="GM28" s="849">
        <v>2.1430000000000001E-2</v>
      </c>
      <c r="GN28" s="849">
        <v>2.1430000000000001E-2</v>
      </c>
      <c r="GO28" s="849">
        <v>2.1430000000000001E-2</v>
      </c>
      <c r="GP28" s="849">
        <v>2.1430000000000001E-2</v>
      </c>
      <c r="GQ28" s="849">
        <v>2.1430000000000001E-2</v>
      </c>
      <c r="GR28" s="849">
        <v>2.1430000000000001E-2</v>
      </c>
      <c r="GS28" s="849">
        <v>2.1430000000000001E-2</v>
      </c>
      <c r="GT28" s="849">
        <v>2.1430000000000001E-2</v>
      </c>
      <c r="GU28" s="849">
        <v>2.1430000000000001E-2</v>
      </c>
      <c r="GV28" s="849">
        <v>9.9900000000000006E-3</v>
      </c>
      <c r="GW28" s="849">
        <v>9.9900000000000006E-3</v>
      </c>
      <c r="GX28" s="849">
        <v>9.9900000000000006E-3</v>
      </c>
      <c r="GY28" s="849">
        <v>9.9900000000000006E-3</v>
      </c>
      <c r="GZ28" s="849">
        <v>9.9900000000000006E-3</v>
      </c>
      <c r="HA28" s="849">
        <v>9.9900000000000006E-3</v>
      </c>
      <c r="HB28" s="849">
        <v>9.9900000000000006E-3</v>
      </c>
      <c r="HC28" s="849">
        <v>9.9900000000000006E-3</v>
      </c>
      <c r="HD28" s="849">
        <v>9.9900000000000006E-3</v>
      </c>
      <c r="HE28" s="849">
        <v>9.9900000000000006E-3</v>
      </c>
      <c r="HF28" s="849">
        <v>9.9900000000000006E-3</v>
      </c>
      <c r="HG28" s="849">
        <v>9.9900000000000006E-3</v>
      </c>
      <c r="HH28" s="849">
        <v>2.8420000000000001E-2</v>
      </c>
      <c r="HI28" s="849">
        <v>2.8420000000000001E-2</v>
      </c>
      <c r="HJ28" s="849">
        <v>2.8420000000000001E-2</v>
      </c>
      <c r="HK28" s="849">
        <v>2.8420000000000001E-2</v>
      </c>
      <c r="HL28" s="849">
        <v>2.8420000000000001E-2</v>
      </c>
      <c r="HM28" s="849">
        <v>2.8420000000000001E-2</v>
      </c>
      <c r="HN28" s="849">
        <v>2.8420000000000001E-2</v>
      </c>
      <c r="HO28" s="849">
        <v>2.8420000000000001E-2</v>
      </c>
      <c r="HP28" s="849">
        <v>2.8420000000000001E-2</v>
      </c>
      <c r="HQ28" s="849">
        <v>2.8420000000000001E-2</v>
      </c>
      <c r="HR28" s="849">
        <v>2.8420000000000001E-2</v>
      </c>
      <c r="HS28" s="849">
        <v>2.8420000000000001E-2</v>
      </c>
    </row>
    <row r="29" spans="1:227" s="421" customFormat="1" ht="14.25" x14ac:dyDescent="0.2">
      <c r="A29" s="428"/>
      <c r="B29" s="428" t="s">
        <v>435</v>
      </c>
      <c r="BN29" s="429"/>
      <c r="BO29" s="429"/>
      <c r="BP29" s="429"/>
      <c r="BQ29" s="429"/>
      <c r="BR29" s="429"/>
      <c r="BS29" s="429"/>
      <c r="BT29" s="429"/>
      <c r="BU29" s="429"/>
      <c r="BV29" s="429"/>
      <c r="BW29" s="429"/>
      <c r="BX29" s="429"/>
      <c r="BY29" s="429"/>
      <c r="BZ29" s="429"/>
      <c r="CA29" s="429"/>
      <c r="CB29" s="429"/>
      <c r="CC29" s="429"/>
      <c r="CD29" s="429"/>
      <c r="CE29" s="429"/>
      <c r="CF29" s="429"/>
      <c r="CG29" s="429"/>
      <c r="CH29" s="429"/>
      <c r="CI29" s="516" t="s">
        <v>1</v>
      </c>
      <c r="CJ29" s="430">
        <f t="shared" ref="CJ29:DX29" si="47">SUM(CJ25:CJ28)</f>
        <v>2.0200000000000001E-3</v>
      </c>
      <c r="CK29" s="430">
        <f t="shared" si="47"/>
        <v>2.0200000000000001E-3</v>
      </c>
      <c r="CL29" s="423">
        <f t="shared" si="47"/>
        <v>2.4400000000000003E-3</v>
      </c>
      <c r="CM29" s="423">
        <f t="shared" si="47"/>
        <v>2.4400000000000003E-3</v>
      </c>
      <c r="CN29" s="423">
        <f t="shared" si="47"/>
        <v>2.4400000000000003E-3</v>
      </c>
      <c r="CO29" s="423">
        <f t="shared" si="47"/>
        <v>2.9100000000000003E-3</v>
      </c>
      <c r="CP29" s="423">
        <f t="shared" si="47"/>
        <v>2.9100000000000003E-3</v>
      </c>
      <c r="CQ29" s="423">
        <f t="shared" si="47"/>
        <v>2.9100000000000003E-3</v>
      </c>
      <c r="CR29" s="423">
        <f t="shared" si="47"/>
        <v>6.2199999999999998E-3</v>
      </c>
      <c r="CS29" s="423">
        <f t="shared" si="47"/>
        <v>6.2199999999999998E-3</v>
      </c>
      <c r="CT29" s="423">
        <f t="shared" si="47"/>
        <v>6.2199999999999998E-3</v>
      </c>
      <c r="CU29" s="423">
        <f t="shared" si="47"/>
        <v>7.0799999999999995E-3</v>
      </c>
      <c r="CV29" s="423">
        <f t="shared" si="47"/>
        <v>7.0799999999999995E-3</v>
      </c>
      <c r="CW29" s="423">
        <f t="shared" si="47"/>
        <v>7.0799999999999995E-3</v>
      </c>
      <c r="CX29" s="423">
        <f t="shared" si="47"/>
        <v>6.660000000000001E-3</v>
      </c>
      <c r="CY29" s="423">
        <f t="shared" si="47"/>
        <v>6.660000000000001E-3</v>
      </c>
      <c r="CZ29" s="423">
        <f t="shared" si="47"/>
        <v>6.660000000000001E-3</v>
      </c>
      <c r="DA29" s="423">
        <f t="shared" si="47"/>
        <v>7.3200000000000001E-3</v>
      </c>
      <c r="DB29" s="423">
        <f t="shared" si="47"/>
        <v>7.3200000000000001E-3</v>
      </c>
      <c r="DC29" s="423">
        <f t="shared" si="47"/>
        <v>7.3200000000000001E-3</v>
      </c>
      <c r="DD29" s="423">
        <f t="shared" si="47"/>
        <v>1.3219999999999999E-2</v>
      </c>
      <c r="DE29" s="423">
        <f t="shared" si="47"/>
        <v>1.3219999999999999E-2</v>
      </c>
      <c r="DF29" s="423">
        <f t="shared" si="47"/>
        <v>1.3219999999999999E-2</v>
      </c>
      <c r="DG29" s="423">
        <f t="shared" si="47"/>
        <v>1.6820000000000002E-2</v>
      </c>
      <c r="DH29" s="423">
        <f t="shared" si="47"/>
        <v>1.6820000000000002E-2</v>
      </c>
      <c r="DI29" s="423">
        <f t="shared" si="47"/>
        <v>1.6820000000000002E-2</v>
      </c>
      <c r="DJ29" s="423">
        <f t="shared" si="47"/>
        <v>1.324E-2</v>
      </c>
      <c r="DK29" s="423">
        <f t="shared" si="47"/>
        <v>1.324E-2</v>
      </c>
      <c r="DL29" s="423">
        <f t="shared" si="47"/>
        <v>1.324E-2</v>
      </c>
      <c r="DM29" s="423">
        <f t="shared" si="47"/>
        <v>1.41E-2</v>
      </c>
      <c r="DN29" s="423">
        <f t="shared" si="47"/>
        <v>1.41E-2</v>
      </c>
      <c r="DO29" s="423">
        <f t="shared" si="47"/>
        <v>1.41E-2</v>
      </c>
      <c r="DP29" s="423">
        <f t="shared" si="47"/>
        <v>1.363E-2</v>
      </c>
      <c r="DQ29" s="423">
        <f t="shared" si="47"/>
        <v>1.363E-2</v>
      </c>
      <c r="DR29" s="423">
        <f t="shared" si="47"/>
        <v>1.363E-2</v>
      </c>
      <c r="DS29" s="423">
        <f t="shared" si="47"/>
        <v>1.5439999999999999E-2</v>
      </c>
      <c r="DT29" s="423">
        <f t="shared" si="47"/>
        <v>1.5439999999999999E-2</v>
      </c>
      <c r="DU29" s="686">
        <f t="shared" si="47"/>
        <v>1.5439999999999999E-2</v>
      </c>
      <c r="DV29" s="686">
        <f t="shared" si="47"/>
        <v>1.0199999999999999E-2</v>
      </c>
      <c r="DW29" s="686">
        <f t="shared" si="47"/>
        <v>1.0199999999999999E-2</v>
      </c>
      <c r="DX29" s="686">
        <f t="shared" si="47"/>
        <v>1.0199999999999999E-2</v>
      </c>
      <c r="DY29" s="686">
        <f>SUM(DY25:DY28)</f>
        <v>4.3800000000000019E-3</v>
      </c>
      <c r="DZ29" s="686">
        <f t="shared" ref="DZ29:GC29" si="48">SUM(DZ25:DZ28)</f>
        <v>4.3800000000000019E-3</v>
      </c>
      <c r="EA29" s="686">
        <f t="shared" si="48"/>
        <v>4.3800000000000019E-3</v>
      </c>
      <c r="EB29" s="686">
        <f t="shared" si="48"/>
        <v>4.0199999999999993E-3</v>
      </c>
      <c r="EC29" s="686">
        <f t="shared" si="48"/>
        <v>4.0199999999999993E-3</v>
      </c>
      <c r="ED29" s="686">
        <f t="shared" si="48"/>
        <v>4.0199999999999993E-3</v>
      </c>
      <c r="EE29" s="686">
        <f t="shared" si="48"/>
        <v>7.5499999999999994E-3</v>
      </c>
      <c r="EF29" s="686">
        <f t="shared" si="48"/>
        <v>7.5499999999999994E-3</v>
      </c>
      <c r="EG29" s="686">
        <f t="shared" si="48"/>
        <v>7.5499999999999994E-3</v>
      </c>
      <c r="EH29" s="686">
        <f t="shared" si="48"/>
        <v>1.2580000000000001E-2</v>
      </c>
      <c r="EI29" s="686">
        <f t="shared" si="48"/>
        <v>1.2580000000000001E-2</v>
      </c>
      <c r="EJ29" s="686">
        <f t="shared" si="48"/>
        <v>1.2580000000000001E-2</v>
      </c>
      <c r="EK29" s="686">
        <f t="shared" si="48"/>
        <v>1.478E-2</v>
      </c>
      <c r="EL29" s="686">
        <f t="shared" si="48"/>
        <v>1.478E-2</v>
      </c>
      <c r="EM29" s="686">
        <f t="shared" si="48"/>
        <v>1.478E-2</v>
      </c>
      <c r="EN29" s="686">
        <f>SUM(EN25:EN28)</f>
        <v>1.336E-2</v>
      </c>
      <c r="EO29" s="686">
        <f t="shared" si="48"/>
        <v>1.336E-2</v>
      </c>
      <c r="EP29" s="686">
        <f t="shared" si="48"/>
        <v>1.336E-2</v>
      </c>
      <c r="EQ29" s="686">
        <f t="shared" si="48"/>
        <v>1.8260000000000002E-2</v>
      </c>
      <c r="ER29" s="686">
        <f t="shared" si="48"/>
        <v>1.8260000000000002E-2</v>
      </c>
      <c r="ES29" s="686">
        <f t="shared" si="48"/>
        <v>1.8260000000000002E-2</v>
      </c>
      <c r="ET29" s="686">
        <f t="shared" si="48"/>
        <v>2.0459999999999999E-2</v>
      </c>
      <c r="EU29" s="686">
        <f t="shared" si="48"/>
        <v>2.0459999999999999E-2</v>
      </c>
      <c r="EV29" s="686">
        <f t="shared" si="48"/>
        <v>2.0459999999999999E-2</v>
      </c>
      <c r="EW29" s="686">
        <f t="shared" si="48"/>
        <v>2.162E-2</v>
      </c>
      <c r="EX29" s="686">
        <f t="shared" si="48"/>
        <v>2.162E-2</v>
      </c>
      <c r="EY29" s="686">
        <f t="shared" si="48"/>
        <v>2.162E-2</v>
      </c>
      <c r="EZ29" s="686">
        <f t="shared" si="48"/>
        <v>3.0890000000000001E-2</v>
      </c>
      <c r="FA29" s="686">
        <f t="shared" si="48"/>
        <v>3.0890000000000001E-2</v>
      </c>
      <c r="FB29" s="686">
        <f t="shared" si="48"/>
        <v>3.0890000000000001E-2</v>
      </c>
      <c r="FC29" s="686">
        <f t="shared" si="48"/>
        <v>3.1730000000000001E-2</v>
      </c>
      <c r="FD29" s="686">
        <f t="shared" si="48"/>
        <v>3.1730000000000001E-2</v>
      </c>
      <c r="FE29" s="686">
        <f t="shared" si="48"/>
        <v>3.1730000000000001E-2</v>
      </c>
      <c r="FF29" s="686">
        <f t="shared" si="48"/>
        <v>3.4360000000000002E-2</v>
      </c>
      <c r="FG29" s="686">
        <f t="shared" si="48"/>
        <v>3.4360000000000002E-2</v>
      </c>
      <c r="FH29" s="686">
        <f t="shared" si="48"/>
        <v>3.4360000000000002E-2</v>
      </c>
      <c r="FI29" s="686">
        <f t="shared" si="48"/>
        <v>3.848E-2</v>
      </c>
      <c r="FJ29" s="686">
        <f t="shared" si="48"/>
        <v>3.848E-2</v>
      </c>
      <c r="FK29" s="686">
        <f t="shared" si="48"/>
        <v>3.848E-2</v>
      </c>
      <c r="FL29" s="686">
        <f t="shared" si="48"/>
        <v>4.1309999999999999E-2</v>
      </c>
      <c r="FM29" s="686">
        <f t="shared" si="48"/>
        <v>4.1309999999999999E-2</v>
      </c>
      <c r="FN29" s="686">
        <f t="shared" si="48"/>
        <v>4.1309999999999999E-2</v>
      </c>
      <c r="FO29" s="686">
        <f t="shared" si="48"/>
        <v>4.1029999999999997E-2</v>
      </c>
      <c r="FP29" s="686">
        <f t="shared" si="48"/>
        <v>4.1029999999999997E-2</v>
      </c>
      <c r="FQ29" s="686">
        <f t="shared" si="48"/>
        <v>4.1029999999999997E-2</v>
      </c>
      <c r="FR29" s="686">
        <f t="shared" si="48"/>
        <v>4.0730000000000002E-2</v>
      </c>
      <c r="FS29" s="686">
        <f t="shared" si="48"/>
        <v>4.0730000000000002E-2</v>
      </c>
      <c r="FT29" s="686">
        <f t="shared" si="48"/>
        <v>4.0730000000000002E-2</v>
      </c>
      <c r="FU29" s="686">
        <f t="shared" si="48"/>
        <v>3.78E-2</v>
      </c>
      <c r="FV29" s="686">
        <f t="shared" si="48"/>
        <v>3.78E-2</v>
      </c>
      <c r="FW29" s="686">
        <f t="shared" si="48"/>
        <v>3.78E-2</v>
      </c>
      <c r="FX29" s="686">
        <f t="shared" si="48"/>
        <v>4.3340000000000004E-2</v>
      </c>
      <c r="FY29" s="686">
        <f t="shared" si="48"/>
        <v>4.3340000000000004E-2</v>
      </c>
      <c r="FZ29" s="686">
        <f t="shared" si="48"/>
        <v>4.3340000000000004E-2</v>
      </c>
      <c r="GA29" s="686">
        <f t="shared" si="48"/>
        <v>4.4299999999999992E-2</v>
      </c>
      <c r="GB29" s="686">
        <f t="shared" si="48"/>
        <v>4.4299999999999992E-2</v>
      </c>
      <c r="GC29" s="686">
        <f t="shared" si="48"/>
        <v>4.4299999999999992E-2</v>
      </c>
      <c r="GD29" s="686">
        <f t="shared" ref="GD29:HS29" si="49">SUM(GD25:GD28)</f>
        <v>4.3709999999999999E-2</v>
      </c>
      <c r="GE29" s="686">
        <f t="shared" si="49"/>
        <v>4.3709999999999999E-2</v>
      </c>
      <c r="GF29" s="686">
        <f t="shared" si="49"/>
        <v>4.3709999999999999E-2</v>
      </c>
      <c r="GG29" s="686">
        <f t="shared" si="49"/>
        <v>4.1709999999999997E-2</v>
      </c>
      <c r="GH29" s="686">
        <f t="shared" si="49"/>
        <v>4.1709999999999997E-2</v>
      </c>
      <c r="GI29" s="686">
        <f t="shared" si="49"/>
        <v>4.1709999999999997E-2</v>
      </c>
      <c r="GJ29" s="686">
        <f t="shared" si="49"/>
        <v>4.9750000000000003E-2</v>
      </c>
      <c r="GK29" s="686">
        <f t="shared" si="49"/>
        <v>4.9750000000000003E-2</v>
      </c>
      <c r="GL29" s="686">
        <f t="shared" si="49"/>
        <v>4.9750000000000003E-2</v>
      </c>
      <c r="GM29" s="686">
        <f t="shared" si="49"/>
        <v>5.3080000000000002E-2</v>
      </c>
      <c r="GN29" s="686">
        <f t="shared" si="49"/>
        <v>5.3080000000000002E-2</v>
      </c>
      <c r="GO29" s="686">
        <f t="shared" si="49"/>
        <v>5.3080000000000002E-2</v>
      </c>
      <c r="GP29" s="686">
        <f t="shared" si="49"/>
        <v>6.2090000000000006E-2</v>
      </c>
      <c r="GQ29" s="686">
        <f t="shared" si="49"/>
        <v>6.2090000000000006E-2</v>
      </c>
      <c r="GR29" s="686">
        <f t="shared" si="49"/>
        <v>6.2090000000000006E-2</v>
      </c>
      <c r="GS29" s="686">
        <f t="shared" si="49"/>
        <v>6.096E-2</v>
      </c>
      <c r="GT29" s="686">
        <f t="shared" si="49"/>
        <v>6.096E-2</v>
      </c>
      <c r="GU29" s="686">
        <f t="shared" si="49"/>
        <v>6.096E-2</v>
      </c>
      <c r="GV29" s="686">
        <f t="shared" si="49"/>
        <v>4.9000000000000002E-2</v>
      </c>
      <c r="GW29" s="686">
        <f t="shared" si="49"/>
        <v>4.9000000000000002E-2</v>
      </c>
      <c r="GX29" s="686">
        <f t="shared" si="49"/>
        <v>4.9000000000000002E-2</v>
      </c>
      <c r="GY29" s="686">
        <f t="shared" si="49"/>
        <v>5.9130000000000002E-2</v>
      </c>
      <c r="GZ29" s="686">
        <f t="shared" si="49"/>
        <v>5.9130000000000002E-2</v>
      </c>
      <c r="HA29" s="686">
        <f t="shared" si="49"/>
        <v>5.9130000000000002E-2</v>
      </c>
      <c r="HB29" s="686">
        <f t="shared" si="49"/>
        <v>5.5779999999999996E-2</v>
      </c>
      <c r="HC29" s="686">
        <f t="shared" si="49"/>
        <v>5.5779999999999996E-2</v>
      </c>
      <c r="HD29" s="686">
        <f t="shared" si="49"/>
        <v>5.5779999999999996E-2</v>
      </c>
      <c r="HE29" s="686">
        <f t="shared" si="49"/>
        <v>5.6779999999999997E-2</v>
      </c>
      <c r="HF29" s="686">
        <f t="shared" si="49"/>
        <v>5.6779999999999997E-2</v>
      </c>
      <c r="HG29" s="686">
        <f t="shared" si="49"/>
        <v>5.6779999999999997E-2</v>
      </c>
      <c r="HH29" s="686">
        <f t="shared" si="49"/>
        <v>7.5029999999999999E-2</v>
      </c>
      <c r="HI29" s="686">
        <f t="shared" si="49"/>
        <v>7.5029999999999999E-2</v>
      </c>
      <c r="HJ29" s="686">
        <f t="shared" si="49"/>
        <v>7.5029999999999999E-2</v>
      </c>
      <c r="HK29" s="686">
        <f t="shared" si="49"/>
        <v>7.3650000000000007E-2</v>
      </c>
      <c r="HL29" s="686">
        <f t="shared" si="49"/>
        <v>7.3650000000000007E-2</v>
      </c>
      <c r="HM29" s="686">
        <f t="shared" si="49"/>
        <v>7.3650000000000007E-2</v>
      </c>
      <c r="HN29" s="686">
        <f t="shared" si="49"/>
        <v>6.7629999999999996E-2</v>
      </c>
      <c r="HO29" s="686">
        <f t="shared" si="49"/>
        <v>6.7629999999999996E-2</v>
      </c>
      <c r="HP29" s="686">
        <f t="shared" si="49"/>
        <v>6.7629999999999996E-2</v>
      </c>
      <c r="HQ29" s="686">
        <f t="shared" si="49"/>
        <v>6.3659999999999994E-2</v>
      </c>
      <c r="HR29" s="686">
        <f t="shared" si="49"/>
        <v>6.3659999999999994E-2</v>
      </c>
      <c r="HS29" s="686">
        <f t="shared" si="49"/>
        <v>6.3659999999999994E-2</v>
      </c>
    </row>
    <row r="30" spans="1:227" s="421" customFormat="1" ht="24.75" customHeight="1" x14ac:dyDescent="0.25">
      <c r="B30" s="427" t="s">
        <v>448</v>
      </c>
      <c r="C30" s="431"/>
      <c r="D30" s="431"/>
      <c r="E30" s="431"/>
      <c r="F30" s="431"/>
      <c r="BN30" s="429"/>
      <c r="BO30" s="429"/>
      <c r="BP30" s="429"/>
      <c r="BQ30" s="429"/>
      <c r="BR30" s="429"/>
      <c r="BS30" s="429"/>
      <c r="BT30" s="429"/>
      <c r="BU30" s="429"/>
      <c r="BV30" s="429"/>
      <c r="BW30" s="429"/>
      <c r="BX30" s="429"/>
      <c r="BY30" s="429"/>
      <c r="BZ30" s="429"/>
      <c r="CA30" s="429"/>
      <c r="CB30" s="429"/>
      <c r="CC30" s="429"/>
      <c r="CD30" s="429"/>
      <c r="CE30" s="429"/>
      <c r="CF30" s="429"/>
      <c r="CG30" s="429"/>
      <c r="CH30" s="429"/>
      <c r="CI30" s="429"/>
      <c r="CJ30" s="429"/>
      <c r="CK30" s="429"/>
      <c r="CL30" s="429"/>
      <c r="CM30" s="429"/>
      <c r="CN30" s="429"/>
      <c r="CO30" s="429"/>
      <c r="CP30" s="429"/>
      <c r="CQ30" s="429"/>
      <c r="CR30" s="429"/>
      <c r="CS30" s="429"/>
      <c r="CT30" s="429"/>
      <c r="CU30" s="429"/>
      <c r="CV30" s="429"/>
      <c r="CW30" s="429"/>
      <c r="CX30" s="429"/>
      <c r="CY30" s="429"/>
      <c r="CZ30" s="429"/>
      <c r="DA30" s="432"/>
      <c r="DB30" s="432"/>
      <c r="DC30" s="429"/>
      <c r="DD30" s="429"/>
      <c r="DE30" s="429"/>
      <c r="DF30" s="429"/>
      <c r="DG30" s="429"/>
      <c r="DH30" s="429"/>
      <c r="DI30" s="429"/>
      <c r="DJ30" s="429"/>
      <c r="DK30" s="429"/>
      <c r="DL30" s="429"/>
      <c r="DM30" s="429"/>
      <c r="DN30" s="429"/>
      <c r="DO30" s="429"/>
      <c r="DP30" s="429"/>
      <c r="DQ30" s="429"/>
      <c r="DR30" s="429"/>
      <c r="DS30" s="429"/>
      <c r="DU30" s="489"/>
      <c r="DV30" s="489"/>
      <c r="DW30" s="489"/>
      <c r="DX30" s="489"/>
      <c r="DY30" s="489"/>
      <c r="DZ30" s="489"/>
      <c r="EA30" s="689"/>
      <c r="EB30" s="489"/>
      <c r="EC30" s="489"/>
      <c r="ED30" s="489"/>
      <c r="EE30" s="489"/>
      <c r="EF30" s="489"/>
      <c r="EG30" s="489"/>
      <c r="EH30" s="489"/>
      <c r="EI30" s="489"/>
      <c r="EJ30" s="895"/>
      <c r="EK30" s="895"/>
      <c r="EL30" s="489"/>
      <c r="EM30" s="489"/>
      <c r="EN30" s="489"/>
      <c r="EO30" s="489"/>
      <c r="EP30" s="489"/>
      <c r="EQ30" s="489"/>
      <c r="ER30" s="489"/>
      <c r="ES30" s="489"/>
      <c r="ET30" s="489"/>
      <c r="EU30" s="489"/>
      <c r="EV30" s="489"/>
      <c r="EW30" s="489"/>
      <c r="EX30" s="489"/>
      <c r="EY30" s="489"/>
      <c r="EZ30" s="489"/>
      <c r="FA30" s="489"/>
      <c r="FB30" s="489"/>
      <c r="FC30" s="489"/>
      <c r="FD30" s="489"/>
      <c r="FE30" s="489"/>
      <c r="FF30" s="489"/>
      <c r="FG30" s="489"/>
      <c r="FH30" s="489"/>
      <c r="FI30" s="489"/>
      <c r="FJ30" s="489"/>
      <c r="FK30" s="489"/>
      <c r="FL30" s="489"/>
      <c r="FM30" s="489"/>
      <c r="FN30" s="489"/>
      <c r="FO30" s="489"/>
      <c r="FP30" s="489"/>
      <c r="FQ30" s="489"/>
      <c r="FR30" s="989"/>
      <c r="FS30" s="489"/>
      <c r="FT30" s="489"/>
      <c r="FU30" s="489"/>
      <c r="FV30" s="489"/>
      <c r="FW30" s="489"/>
      <c r="FX30" s="489"/>
      <c r="FY30" s="489"/>
      <c r="FZ30" s="489"/>
      <c r="GA30" s="489"/>
      <c r="GB30" s="489"/>
      <c r="GC30" s="489"/>
      <c r="GD30" s="489"/>
      <c r="GE30" s="489"/>
      <c r="GF30" s="489"/>
      <c r="GG30" s="489"/>
      <c r="GH30" s="489"/>
      <c r="GI30" s="489"/>
      <c r="GJ30" s="797"/>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Q30" s="484"/>
    </row>
    <row r="31" spans="1:227" s="421" customFormat="1" ht="14.25" x14ac:dyDescent="0.2">
      <c r="B31" s="417" t="s">
        <v>384</v>
      </c>
      <c r="C31" s="419">
        <f t="shared" ref="C31:N31" si="50">+C23+C16</f>
        <v>0.10375</v>
      </c>
      <c r="D31" s="419">
        <f t="shared" si="50"/>
        <v>0.10375</v>
      </c>
      <c r="E31" s="419">
        <f t="shared" si="50"/>
        <v>0.10375</v>
      </c>
      <c r="F31" s="419">
        <f t="shared" si="50"/>
        <v>0.10375</v>
      </c>
      <c r="G31" s="419">
        <f t="shared" si="50"/>
        <v>0.10375</v>
      </c>
      <c r="H31" s="419">
        <f t="shared" si="50"/>
        <v>0.10375</v>
      </c>
      <c r="I31" s="419">
        <f t="shared" si="50"/>
        <v>0.10375</v>
      </c>
      <c r="J31" s="419">
        <f t="shared" si="50"/>
        <v>0.10375</v>
      </c>
      <c r="K31" s="419">
        <f t="shared" si="50"/>
        <v>0.10375</v>
      </c>
      <c r="L31" s="419">
        <f t="shared" si="50"/>
        <v>0.10375</v>
      </c>
      <c r="M31" s="419">
        <f t="shared" si="50"/>
        <v>0.10375</v>
      </c>
      <c r="N31" s="419">
        <f t="shared" si="50"/>
        <v>0.10375</v>
      </c>
      <c r="O31" s="493">
        <f t="shared" ref="O31:BZ33" si="51">SUM(O16,O$23,O$29)</f>
        <v>0.10475000000000001</v>
      </c>
      <c r="P31" s="493">
        <f t="shared" si="51"/>
        <v>0.10475000000000001</v>
      </c>
      <c r="Q31" s="493">
        <f t="shared" si="51"/>
        <v>0.10475000000000001</v>
      </c>
      <c r="R31" s="493">
        <f t="shared" si="51"/>
        <v>0.10575</v>
      </c>
      <c r="S31" s="493">
        <f t="shared" si="51"/>
        <v>0.10575</v>
      </c>
      <c r="T31" s="493">
        <f t="shared" si="51"/>
        <v>0.10575</v>
      </c>
      <c r="U31" s="493">
        <f t="shared" si="51"/>
        <v>0.10675</v>
      </c>
      <c r="V31" s="493">
        <f t="shared" si="51"/>
        <v>0.10675</v>
      </c>
      <c r="W31" s="493">
        <f t="shared" si="51"/>
        <v>0.10675</v>
      </c>
      <c r="X31" s="493">
        <f t="shared" si="51"/>
        <v>0.10775</v>
      </c>
      <c r="Y31" s="493">
        <f t="shared" si="51"/>
        <v>0.10775</v>
      </c>
      <c r="Z31" s="493">
        <f t="shared" si="51"/>
        <v>0.10775</v>
      </c>
      <c r="AA31" s="493">
        <f t="shared" si="51"/>
        <v>0.10875</v>
      </c>
      <c r="AB31" s="493">
        <f t="shared" si="51"/>
        <v>0.10875</v>
      </c>
      <c r="AC31" s="493">
        <f t="shared" si="51"/>
        <v>0.10875</v>
      </c>
      <c r="AD31" s="493">
        <f t="shared" si="51"/>
        <v>0.10975</v>
      </c>
      <c r="AE31" s="493">
        <f t="shared" si="51"/>
        <v>0.10975</v>
      </c>
      <c r="AF31" s="493">
        <f t="shared" si="51"/>
        <v>0.10975</v>
      </c>
      <c r="AG31" s="493">
        <f t="shared" si="51"/>
        <v>0.11075</v>
      </c>
      <c r="AH31" s="493">
        <f t="shared" si="51"/>
        <v>0.11424999999999999</v>
      </c>
      <c r="AI31" s="493">
        <f t="shared" si="51"/>
        <v>0.11424999999999999</v>
      </c>
      <c r="AJ31" s="493">
        <f t="shared" si="51"/>
        <v>0.11874999999999999</v>
      </c>
      <c r="AK31" s="493">
        <f t="shared" si="51"/>
        <v>0.11874999999999999</v>
      </c>
      <c r="AL31" s="493">
        <f t="shared" si="51"/>
        <v>0.11874999999999999</v>
      </c>
      <c r="AM31" s="493">
        <f t="shared" si="51"/>
        <v>0.11975</v>
      </c>
      <c r="AN31" s="493">
        <f t="shared" si="51"/>
        <v>0.11975</v>
      </c>
      <c r="AO31" s="493">
        <f t="shared" si="51"/>
        <v>0.11975</v>
      </c>
      <c r="AP31" s="493">
        <f t="shared" si="51"/>
        <v>0.12075</v>
      </c>
      <c r="AQ31" s="493">
        <f t="shared" si="51"/>
        <v>0.12075</v>
      </c>
      <c r="AR31" s="493">
        <f t="shared" si="51"/>
        <v>0.12075</v>
      </c>
      <c r="AS31" s="493">
        <f t="shared" si="51"/>
        <v>0.12175</v>
      </c>
      <c r="AT31" s="493">
        <f t="shared" si="51"/>
        <v>0.12175</v>
      </c>
      <c r="AU31" s="493">
        <f t="shared" si="51"/>
        <v>0.12175</v>
      </c>
      <c r="AV31" s="493">
        <f t="shared" si="51"/>
        <v>0.12357</v>
      </c>
      <c r="AW31" s="493">
        <f t="shared" si="51"/>
        <v>0.12357</v>
      </c>
      <c r="AX31" s="493">
        <f t="shared" si="51"/>
        <v>0.12357</v>
      </c>
      <c r="AY31" s="493">
        <f t="shared" si="51"/>
        <v>0.12457</v>
      </c>
      <c r="AZ31" s="493">
        <f t="shared" si="51"/>
        <v>0.12457</v>
      </c>
      <c r="BA31" s="493">
        <f t="shared" si="51"/>
        <v>0.12457</v>
      </c>
      <c r="BB31" s="493">
        <f t="shared" si="51"/>
        <v>0.12557000000000001</v>
      </c>
      <c r="BC31" s="493">
        <f t="shared" si="51"/>
        <v>0.12557000000000001</v>
      </c>
      <c r="BD31" s="493">
        <f t="shared" si="51"/>
        <v>0.12557000000000001</v>
      </c>
      <c r="BE31" s="493">
        <f t="shared" si="51"/>
        <v>0.12557000000000001</v>
      </c>
      <c r="BF31" s="493">
        <f t="shared" si="51"/>
        <v>0.12557000000000001</v>
      </c>
      <c r="BG31" s="493">
        <f t="shared" si="51"/>
        <v>0.12557000000000001</v>
      </c>
      <c r="BH31" s="493">
        <f t="shared" si="51"/>
        <v>0.13156999999999999</v>
      </c>
      <c r="BI31" s="493">
        <f t="shared" si="51"/>
        <v>0.13156999999999999</v>
      </c>
      <c r="BJ31" s="493">
        <f t="shared" si="51"/>
        <v>0.13156999999999999</v>
      </c>
      <c r="BK31" s="493">
        <f t="shared" si="51"/>
        <v>0.13156999999999999</v>
      </c>
      <c r="BL31" s="493">
        <f t="shared" si="51"/>
        <v>0.13156999999999999</v>
      </c>
      <c r="BM31" s="493">
        <f t="shared" si="51"/>
        <v>0.13156999999999999</v>
      </c>
      <c r="BN31" s="493">
        <f t="shared" si="51"/>
        <v>0.13156999999999999</v>
      </c>
      <c r="BO31" s="493">
        <f t="shared" si="51"/>
        <v>0.13156999999999999</v>
      </c>
      <c r="BP31" s="493">
        <f t="shared" si="51"/>
        <v>0.13156999999999999</v>
      </c>
      <c r="BQ31" s="493">
        <f t="shared" si="51"/>
        <v>0.13156999999999999</v>
      </c>
      <c r="BR31" s="493">
        <f t="shared" si="51"/>
        <v>0.13156999999999999</v>
      </c>
      <c r="BS31" s="493">
        <f t="shared" si="51"/>
        <v>0.13156999999999999</v>
      </c>
      <c r="BT31" s="493">
        <f t="shared" si="51"/>
        <v>0.13156999999999999</v>
      </c>
      <c r="BU31" s="493">
        <f t="shared" si="51"/>
        <v>0.13156999999999999</v>
      </c>
      <c r="BV31" s="493">
        <f t="shared" si="51"/>
        <v>0.13156999999999999</v>
      </c>
      <c r="BW31" s="493">
        <f t="shared" si="51"/>
        <v>0.13156999999999999</v>
      </c>
      <c r="BX31" s="493">
        <f t="shared" si="51"/>
        <v>0.13156999999999999</v>
      </c>
      <c r="BY31" s="493">
        <f t="shared" si="51"/>
        <v>0.13156999999999999</v>
      </c>
      <c r="BZ31" s="493">
        <f t="shared" si="51"/>
        <v>0.13156999999999999</v>
      </c>
      <c r="CA31" s="493">
        <f t="shared" ref="CA31:EL33" si="52">SUM(CA16,CA$23,CA$29)</f>
        <v>0.13156999999999999</v>
      </c>
      <c r="CB31" s="493">
        <f t="shared" si="52"/>
        <v>0.13156999999999999</v>
      </c>
      <c r="CC31" s="493">
        <f t="shared" si="52"/>
        <v>0.13156999999999999</v>
      </c>
      <c r="CD31" s="493">
        <f t="shared" si="52"/>
        <v>0.13156999999999999</v>
      </c>
      <c r="CE31" s="493">
        <f t="shared" si="52"/>
        <v>0.13156999999999999</v>
      </c>
      <c r="CF31" s="493">
        <f t="shared" si="52"/>
        <v>0.13156999999999999</v>
      </c>
      <c r="CG31" s="493">
        <f t="shared" si="52"/>
        <v>0.13156999999999999</v>
      </c>
      <c r="CH31" s="493">
        <f t="shared" si="52"/>
        <v>0.13156999999999999</v>
      </c>
      <c r="CI31" s="493">
        <f t="shared" si="52"/>
        <v>0.13156999999999999</v>
      </c>
      <c r="CJ31" s="493">
        <f t="shared" si="52"/>
        <v>0.13519999999999999</v>
      </c>
      <c r="CK31" s="493">
        <f t="shared" si="52"/>
        <v>0.13519999999999999</v>
      </c>
      <c r="CL31" s="493">
        <f t="shared" si="52"/>
        <v>0.13561999999999999</v>
      </c>
      <c r="CM31" s="493">
        <f t="shared" si="52"/>
        <v>0.13561999999999999</v>
      </c>
      <c r="CN31" s="493">
        <f t="shared" si="52"/>
        <v>0.13561999999999999</v>
      </c>
      <c r="CO31" s="493">
        <f t="shared" si="52"/>
        <v>0.13608999999999999</v>
      </c>
      <c r="CP31" s="493">
        <f t="shared" si="52"/>
        <v>0.13608999999999999</v>
      </c>
      <c r="CQ31" s="493">
        <f t="shared" si="52"/>
        <v>0.13608999999999999</v>
      </c>
      <c r="CR31" s="493">
        <f t="shared" si="52"/>
        <v>0.13875999999999999</v>
      </c>
      <c r="CS31" s="493">
        <f t="shared" si="52"/>
        <v>0.13875999999999999</v>
      </c>
      <c r="CT31" s="493">
        <f t="shared" si="52"/>
        <v>0.13875999999999999</v>
      </c>
      <c r="CU31" s="493">
        <f t="shared" si="52"/>
        <v>0.13961999999999999</v>
      </c>
      <c r="CV31" s="493">
        <f t="shared" si="52"/>
        <v>0.13961999999999999</v>
      </c>
      <c r="CW31" s="493">
        <f t="shared" si="52"/>
        <v>0.13961999999999999</v>
      </c>
      <c r="CX31" s="493">
        <f t="shared" si="52"/>
        <v>0.13919999999999999</v>
      </c>
      <c r="CY31" s="493">
        <f t="shared" si="52"/>
        <v>0.13919999999999999</v>
      </c>
      <c r="CZ31" s="493">
        <f t="shared" si="52"/>
        <v>0.13919999999999999</v>
      </c>
      <c r="DA31" s="493">
        <f t="shared" si="52"/>
        <v>0.13985999999999998</v>
      </c>
      <c r="DB31" s="493">
        <f t="shared" si="52"/>
        <v>0.13985999999999998</v>
      </c>
      <c r="DC31" s="493">
        <f t="shared" si="52"/>
        <v>0.13985999999999998</v>
      </c>
      <c r="DD31" s="493">
        <f t="shared" si="52"/>
        <v>0.14576</v>
      </c>
      <c r="DE31" s="493">
        <f t="shared" si="52"/>
        <v>0.14576</v>
      </c>
      <c r="DF31" s="493">
        <f t="shared" si="52"/>
        <v>0.14576</v>
      </c>
      <c r="DG31" s="493">
        <f t="shared" si="52"/>
        <v>0.14935999999999999</v>
      </c>
      <c r="DH31" s="493">
        <f t="shared" si="52"/>
        <v>0.14935999999999999</v>
      </c>
      <c r="DI31" s="493">
        <f t="shared" si="52"/>
        <v>0.14935999999999999</v>
      </c>
      <c r="DJ31" s="493">
        <f t="shared" si="52"/>
        <v>0.14577999999999999</v>
      </c>
      <c r="DK31" s="493">
        <f t="shared" si="52"/>
        <v>0.14577999999999999</v>
      </c>
      <c r="DL31" s="493">
        <f t="shared" si="52"/>
        <v>0.14577999999999999</v>
      </c>
      <c r="DM31" s="493">
        <f t="shared" si="52"/>
        <v>0.14663999999999999</v>
      </c>
      <c r="DN31" s="493">
        <f t="shared" si="52"/>
        <v>0.14663999999999999</v>
      </c>
      <c r="DO31" s="493">
        <f t="shared" si="52"/>
        <v>0.14663999999999999</v>
      </c>
      <c r="DP31" s="493">
        <f t="shared" si="52"/>
        <v>0.14616999999999999</v>
      </c>
      <c r="DQ31" s="493">
        <f t="shared" si="52"/>
        <v>0.14616999999999999</v>
      </c>
      <c r="DR31" s="493">
        <f t="shared" si="52"/>
        <v>0.14616999999999999</v>
      </c>
      <c r="DS31" s="493">
        <f t="shared" si="52"/>
        <v>0.14798</v>
      </c>
      <c r="DT31" s="493">
        <f t="shared" si="52"/>
        <v>0.14798</v>
      </c>
      <c r="DU31" s="524">
        <f t="shared" si="52"/>
        <v>0.14798</v>
      </c>
      <c r="DV31" s="524">
        <f t="shared" si="52"/>
        <v>0.14273999999999998</v>
      </c>
      <c r="DW31" s="524">
        <f t="shared" si="52"/>
        <v>0.14273999999999998</v>
      </c>
      <c r="DX31" s="524">
        <f t="shared" si="52"/>
        <v>0.14273999999999998</v>
      </c>
      <c r="DY31" s="524">
        <f t="shared" si="52"/>
        <v>0.13555</v>
      </c>
      <c r="DZ31" s="524">
        <f t="shared" si="52"/>
        <v>0.13555</v>
      </c>
      <c r="EA31" s="524">
        <f t="shared" si="52"/>
        <v>0.13555</v>
      </c>
      <c r="EB31" s="524">
        <f t="shared" si="52"/>
        <v>0.14016000000000001</v>
      </c>
      <c r="EC31" s="524">
        <f t="shared" si="52"/>
        <v>0.14016000000000001</v>
      </c>
      <c r="ED31" s="524">
        <f t="shared" si="52"/>
        <v>0.14016000000000001</v>
      </c>
      <c r="EE31" s="524">
        <f t="shared" si="52"/>
        <v>0.14369000000000001</v>
      </c>
      <c r="EF31" s="524">
        <f t="shared" si="52"/>
        <v>0.14369000000000001</v>
      </c>
      <c r="EG31" s="524">
        <f t="shared" si="52"/>
        <v>0.14369000000000001</v>
      </c>
      <c r="EH31" s="524">
        <f t="shared" si="52"/>
        <v>0.14872000000000002</v>
      </c>
      <c r="EI31" s="524">
        <f t="shared" si="52"/>
        <v>0.14872000000000002</v>
      </c>
      <c r="EJ31" s="524">
        <f t="shared" si="52"/>
        <v>0.14872000000000002</v>
      </c>
      <c r="EK31" s="524">
        <f t="shared" si="52"/>
        <v>0.15092</v>
      </c>
      <c r="EL31" s="524">
        <f t="shared" si="52"/>
        <v>0.15092</v>
      </c>
      <c r="EM31" s="524">
        <f t="shared" ref="EM31:FK33" si="53">SUM(EM16,EM$23,EM$29)</f>
        <v>0.15092</v>
      </c>
      <c r="EN31" s="524">
        <f t="shared" si="53"/>
        <v>0.14788000000000001</v>
      </c>
      <c r="EO31" s="524">
        <f t="shared" si="53"/>
        <v>0.14788000000000001</v>
      </c>
      <c r="EP31" s="524">
        <f t="shared" si="53"/>
        <v>0.14788000000000001</v>
      </c>
      <c r="EQ31" s="524">
        <f t="shared" si="53"/>
        <v>0.15278</v>
      </c>
      <c r="ER31" s="524">
        <f t="shared" si="53"/>
        <v>0.15278</v>
      </c>
      <c r="ES31" s="524">
        <f t="shared" si="53"/>
        <v>0.15278</v>
      </c>
      <c r="ET31" s="524">
        <f t="shared" si="53"/>
        <v>0.15498000000000001</v>
      </c>
      <c r="EU31" s="524">
        <f t="shared" si="53"/>
        <v>0.15498000000000001</v>
      </c>
      <c r="EV31" s="524">
        <f t="shared" si="53"/>
        <v>0.15498000000000001</v>
      </c>
      <c r="EW31" s="524">
        <f t="shared" si="53"/>
        <v>0.15614</v>
      </c>
      <c r="EX31" s="524">
        <f t="shared" si="53"/>
        <v>0.15614</v>
      </c>
      <c r="EY31" s="524">
        <f t="shared" si="53"/>
        <v>0.15614</v>
      </c>
      <c r="EZ31" s="524">
        <f t="shared" si="53"/>
        <v>0.16478999999999999</v>
      </c>
      <c r="FA31" s="524">
        <f t="shared" si="53"/>
        <v>0.16478999999999999</v>
      </c>
      <c r="FB31" s="524">
        <f t="shared" si="53"/>
        <v>0.16478999999999999</v>
      </c>
      <c r="FC31" s="524">
        <f t="shared" si="53"/>
        <v>0.16563</v>
      </c>
      <c r="FD31" s="524">
        <f t="shared" si="53"/>
        <v>0.16563</v>
      </c>
      <c r="FE31" s="524">
        <f t="shared" si="53"/>
        <v>0.16563</v>
      </c>
      <c r="FF31" s="524">
        <f t="shared" si="53"/>
        <v>0.16825999999999999</v>
      </c>
      <c r="FG31" s="524">
        <f t="shared" si="53"/>
        <v>0.16825999999999999</v>
      </c>
      <c r="FH31" s="524">
        <f t="shared" si="53"/>
        <v>0.16825999999999999</v>
      </c>
      <c r="FI31" s="524">
        <f t="shared" si="53"/>
        <v>0.17237999999999998</v>
      </c>
      <c r="FJ31" s="524">
        <f t="shared" si="53"/>
        <v>0.17237999999999998</v>
      </c>
      <c r="FK31" s="524">
        <f t="shared" si="53"/>
        <v>0.17237999999999998</v>
      </c>
      <c r="FL31" s="524">
        <f t="shared" ref="FL31:FN33" si="54">SUM(FL16,FL$23,FL$29)</f>
        <v>0.17409999999999998</v>
      </c>
      <c r="FM31" s="524">
        <f t="shared" si="54"/>
        <v>0.17409999999999998</v>
      </c>
      <c r="FN31" s="524">
        <f t="shared" si="54"/>
        <v>0.17409999999999998</v>
      </c>
      <c r="FO31" s="524">
        <f t="shared" ref="FO31:FW31" si="55">SUM(FO16,FO$23,FO$29)</f>
        <v>0.17381999999999997</v>
      </c>
      <c r="FP31" s="524">
        <f t="shared" si="55"/>
        <v>0.17381999999999997</v>
      </c>
      <c r="FQ31" s="524">
        <f t="shared" si="55"/>
        <v>0.17381999999999997</v>
      </c>
      <c r="FR31" s="524">
        <f t="shared" si="55"/>
        <v>0.17352000000000001</v>
      </c>
      <c r="FS31" s="524">
        <f t="shared" si="55"/>
        <v>0.17352000000000001</v>
      </c>
      <c r="FT31" s="524">
        <f t="shared" si="55"/>
        <v>0.17352000000000001</v>
      </c>
      <c r="FU31" s="524">
        <f t="shared" si="55"/>
        <v>0.17058999999999999</v>
      </c>
      <c r="FV31" s="524">
        <f t="shared" si="55"/>
        <v>0.17058999999999999</v>
      </c>
      <c r="FW31" s="524">
        <f t="shared" si="55"/>
        <v>0.17058999999999999</v>
      </c>
      <c r="FX31" s="524">
        <f t="shared" ref="FX31:GC31" si="56">SUM(FX16,FX$23,FX$29)</f>
        <v>0.17613000000000001</v>
      </c>
      <c r="FY31" s="524">
        <f t="shared" si="56"/>
        <v>0.17613000000000001</v>
      </c>
      <c r="FZ31" s="524">
        <f t="shared" si="56"/>
        <v>0.17613000000000001</v>
      </c>
      <c r="GA31" s="524">
        <f t="shared" si="56"/>
        <v>0.17708999999999997</v>
      </c>
      <c r="GB31" s="524">
        <f t="shared" si="56"/>
        <v>0.17708999999999997</v>
      </c>
      <c r="GC31" s="524">
        <f t="shared" si="56"/>
        <v>0.17708999999999997</v>
      </c>
      <c r="GD31" s="524">
        <f t="shared" ref="GD31:GI31" si="57">SUM(GD16,GD$23,GD$29)</f>
        <v>0.17649999999999999</v>
      </c>
      <c r="GE31" s="524">
        <f t="shared" si="57"/>
        <v>0.17649999999999999</v>
      </c>
      <c r="GF31" s="524">
        <f t="shared" si="57"/>
        <v>0.17649999999999999</v>
      </c>
      <c r="GG31" s="524">
        <f t="shared" si="57"/>
        <v>0.17449999999999999</v>
      </c>
      <c r="GH31" s="524">
        <f t="shared" si="57"/>
        <v>0.17449999999999999</v>
      </c>
      <c r="GI31" s="524">
        <f t="shared" si="57"/>
        <v>0.17449999999999999</v>
      </c>
      <c r="GJ31" s="524">
        <f t="shared" ref="GJ31:GL31" si="58">SUM(GJ16,GJ$23,GJ$29)</f>
        <v>0.18253999999999998</v>
      </c>
      <c r="GK31" s="524">
        <f t="shared" si="58"/>
        <v>0.18253999999999998</v>
      </c>
      <c r="GL31" s="524">
        <f t="shared" si="58"/>
        <v>0.18253999999999998</v>
      </c>
      <c r="GM31" s="524">
        <f t="shared" ref="GM31:GO31" si="59">SUM(GM16,GM$23,GM$29)</f>
        <v>0.18586999999999998</v>
      </c>
      <c r="GN31" s="524">
        <f t="shared" si="59"/>
        <v>0.18586999999999998</v>
      </c>
      <c r="GO31" s="524">
        <f t="shared" si="59"/>
        <v>0.18586999999999998</v>
      </c>
      <c r="GP31" s="524">
        <f t="shared" ref="GP31:GU31" si="60">SUM(GP16,GP$23,GP$29)</f>
        <v>0.19488</v>
      </c>
      <c r="GQ31" s="524">
        <f t="shared" si="60"/>
        <v>0.19488</v>
      </c>
      <c r="GR31" s="524">
        <f t="shared" si="60"/>
        <v>0.19488</v>
      </c>
      <c r="GS31" s="524">
        <f t="shared" si="60"/>
        <v>0.19374999999999998</v>
      </c>
      <c r="GT31" s="524">
        <f t="shared" si="60"/>
        <v>0.19374999999999998</v>
      </c>
      <c r="GU31" s="524">
        <f t="shared" si="60"/>
        <v>0.19374999999999998</v>
      </c>
      <c r="GV31" s="524">
        <f t="shared" ref="GV31:GX31" si="61">SUM(GV16,GV$23,GV$29)</f>
        <v>0.18179000000000001</v>
      </c>
      <c r="GW31" s="524">
        <f t="shared" si="61"/>
        <v>0.18179000000000001</v>
      </c>
      <c r="GX31" s="524">
        <f t="shared" si="61"/>
        <v>0.18179000000000001</v>
      </c>
      <c r="GY31" s="524">
        <f t="shared" ref="GY31:HA31" si="62">SUM(GY16,GY$23,GY$29)</f>
        <v>0.19191999999999998</v>
      </c>
      <c r="GZ31" s="524">
        <f t="shared" si="62"/>
        <v>0.19191999999999998</v>
      </c>
      <c r="HA31" s="524">
        <f t="shared" si="62"/>
        <v>0.19191999999999998</v>
      </c>
      <c r="HB31" s="524">
        <f t="shared" ref="HB31:HG31" si="63">SUM(HB16,HB$23,HB$29)</f>
        <v>0.18856999999999999</v>
      </c>
      <c r="HC31" s="524">
        <f t="shared" si="63"/>
        <v>0.18856999999999999</v>
      </c>
      <c r="HD31" s="524">
        <f t="shared" si="63"/>
        <v>0.18856999999999999</v>
      </c>
      <c r="HE31" s="524">
        <f t="shared" si="63"/>
        <v>0.18956999999999999</v>
      </c>
      <c r="HF31" s="524">
        <f t="shared" si="63"/>
        <v>0.18956999999999999</v>
      </c>
      <c r="HG31" s="524">
        <f t="shared" si="63"/>
        <v>0.18956999999999999</v>
      </c>
      <c r="HH31" s="524">
        <f t="shared" ref="HH31:HJ31" si="64">SUM(HH16,HH$23,HH$29)</f>
        <v>0.20782</v>
      </c>
      <c r="HI31" s="524">
        <f t="shared" si="64"/>
        <v>0.20782</v>
      </c>
      <c r="HJ31" s="524">
        <f t="shared" si="64"/>
        <v>0.20782</v>
      </c>
      <c r="HK31" s="524">
        <f t="shared" ref="HK31:HM31" si="65">SUM(HK16,HK$23,HK$29)</f>
        <v>0.20644000000000001</v>
      </c>
      <c r="HL31" s="524">
        <f t="shared" si="65"/>
        <v>0.20644000000000001</v>
      </c>
      <c r="HM31" s="524">
        <f t="shared" si="65"/>
        <v>0.20644000000000001</v>
      </c>
      <c r="HN31" s="524">
        <f t="shared" ref="HN31:HS31" si="66">SUM(HN16,HN$23,HN$29)</f>
        <v>0.20041999999999999</v>
      </c>
      <c r="HO31" s="524">
        <f t="shared" si="66"/>
        <v>0.20041999999999999</v>
      </c>
      <c r="HP31" s="524">
        <f t="shared" si="66"/>
        <v>0.20041999999999999</v>
      </c>
      <c r="HQ31" s="524">
        <f t="shared" si="66"/>
        <v>0.19644999999999999</v>
      </c>
      <c r="HR31" s="524">
        <f t="shared" si="66"/>
        <v>0.19644999999999999</v>
      </c>
      <c r="HS31" s="524">
        <f t="shared" si="66"/>
        <v>0.19644999999999999</v>
      </c>
    </row>
    <row r="32" spans="1:227" s="421" customFormat="1" ht="14.25" x14ac:dyDescent="0.2">
      <c r="B32" s="417" t="s">
        <v>322</v>
      </c>
      <c r="C32" s="419">
        <f t="shared" ref="C32:N32" si="67">+C31</f>
        <v>0.10375</v>
      </c>
      <c r="D32" s="419">
        <f t="shared" si="67"/>
        <v>0.10375</v>
      </c>
      <c r="E32" s="419">
        <f t="shared" si="67"/>
        <v>0.10375</v>
      </c>
      <c r="F32" s="419">
        <f t="shared" si="67"/>
        <v>0.10375</v>
      </c>
      <c r="G32" s="419">
        <f t="shared" si="67"/>
        <v>0.10375</v>
      </c>
      <c r="H32" s="419">
        <f t="shared" si="67"/>
        <v>0.10375</v>
      </c>
      <c r="I32" s="419">
        <f t="shared" si="67"/>
        <v>0.10375</v>
      </c>
      <c r="J32" s="419">
        <f t="shared" si="67"/>
        <v>0.10375</v>
      </c>
      <c r="K32" s="419">
        <f t="shared" si="67"/>
        <v>0.10375</v>
      </c>
      <c r="L32" s="419">
        <f t="shared" si="67"/>
        <v>0.10375</v>
      </c>
      <c r="M32" s="419">
        <f t="shared" si="67"/>
        <v>0.10375</v>
      </c>
      <c r="N32" s="419">
        <f t="shared" si="67"/>
        <v>0.10375</v>
      </c>
      <c r="O32" s="493">
        <f t="shared" si="51"/>
        <v>0.10475000000000001</v>
      </c>
      <c r="P32" s="493">
        <f t="shared" si="51"/>
        <v>0.10475000000000001</v>
      </c>
      <c r="Q32" s="493">
        <f t="shared" si="51"/>
        <v>0.10475000000000001</v>
      </c>
      <c r="R32" s="493">
        <f t="shared" si="51"/>
        <v>0.10575</v>
      </c>
      <c r="S32" s="493">
        <f t="shared" si="51"/>
        <v>0.10575</v>
      </c>
      <c r="T32" s="493">
        <f t="shared" si="51"/>
        <v>0.10575</v>
      </c>
      <c r="U32" s="493">
        <f t="shared" si="51"/>
        <v>0.10675</v>
      </c>
      <c r="V32" s="493">
        <f t="shared" si="51"/>
        <v>0.10675</v>
      </c>
      <c r="W32" s="493">
        <f t="shared" si="51"/>
        <v>0.10675</v>
      </c>
      <c r="X32" s="493">
        <f t="shared" si="51"/>
        <v>0.10775</v>
      </c>
      <c r="Y32" s="493">
        <f t="shared" si="51"/>
        <v>0.10775</v>
      </c>
      <c r="Z32" s="493">
        <f t="shared" si="51"/>
        <v>0.10775</v>
      </c>
      <c r="AA32" s="493">
        <f t="shared" si="51"/>
        <v>0.10875</v>
      </c>
      <c r="AB32" s="493">
        <f t="shared" si="51"/>
        <v>0.10875</v>
      </c>
      <c r="AC32" s="493">
        <f t="shared" si="51"/>
        <v>0.10875</v>
      </c>
      <c r="AD32" s="493">
        <f t="shared" si="51"/>
        <v>0.10975</v>
      </c>
      <c r="AE32" s="493">
        <f t="shared" si="51"/>
        <v>0.10975</v>
      </c>
      <c r="AF32" s="493">
        <f t="shared" si="51"/>
        <v>0.10975</v>
      </c>
      <c r="AG32" s="493">
        <f t="shared" si="51"/>
        <v>0.11075</v>
      </c>
      <c r="AH32" s="493">
        <f t="shared" si="51"/>
        <v>0.11424999999999999</v>
      </c>
      <c r="AI32" s="493">
        <f t="shared" si="51"/>
        <v>0.11424999999999999</v>
      </c>
      <c r="AJ32" s="493">
        <f t="shared" si="51"/>
        <v>0.11874999999999999</v>
      </c>
      <c r="AK32" s="493">
        <f t="shared" si="51"/>
        <v>0.11874999999999999</v>
      </c>
      <c r="AL32" s="493">
        <f t="shared" si="51"/>
        <v>0.11874999999999999</v>
      </c>
      <c r="AM32" s="493">
        <f t="shared" si="51"/>
        <v>0.11975</v>
      </c>
      <c r="AN32" s="493">
        <f t="shared" si="51"/>
        <v>0.11975</v>
      </c>
      <c r="AO32" s="493">
        <f t="shared" si="51"/>
        <v>0.11975</v>
      </c>
      <c r="AP32" s="493">
        <f t="shared" si="51"/>
        <v>0.12075</v>
      </c>
      <c r="AQ32" s="493">
        <f t="shared" si="51"/>
        <v>0.12075</v>
      </c>
      <c r="AR32" s="493">
        <f t="shared" si="51"/>
        <v>0.12075</v>
      </c>
      <c r="AS32" s="493">
        <f t="shared" si="51"/>
        <v>0.12175</v>
      </c>
      <c r="AT32" s="493">
        <f t="shared" si="51"/>
        <v>0.12175</v>
      </c>
      <c r="AU32" s="493">
        <f t="shared" si="51"/>
        <v>0.12175</v>
      </c>
      <c r="AV32" s="493">
        <f t="shared" si="51"/>
        <v>0.12357</v>
      </c>
      <c r="AW32" s="493">
        <f t="shared" si="51"/>
        <v>0.12357</v>
      </c>
      <c r="AX32" s="493">
        <f t="shared" si="51"/>
        <v>0.12357</v>
      </c>
      <c r="AY32" s="493">
        <f t="shared" si="51"/>
        <v>0.12457</v>
      </c>
      <c r="AZ32" s="493">
        <f t="shared" si="51"/>
        <v>0.12457</v>
      </c>
      <c r="BA32" s="493">
        <f t="shared" si="51"/>
        <v>0.12457</v>
      </c>
      <c r="BB32" s="493">
        <f t="shared" si="51"/>
        <v>0.12557000000000001</v>
      </c>
      <c r="BC32" s="493">
        <f t="shared" si="51"/>
        <v>0.12557000000000001</v>
      </c>
      <c r="BD32" s="493">
        <f t="shared" si="51"/>
        <v>0.12557000000000001</v>
      </c>
      <c r="BE32" s="493">
        <f t="shared" si="51"/>
        <v>0.12557000000000001</v>
      </c>
      <c r="BF32" s="493">
        <f t="shared" si="51"/>
        <v>0.12557000000000001</v>
      </c>
      <c r="BG32" s="493">
        <f t="shared" si="51"/>
        <v>0.14057</v>
      </c>
      <c r="BH32" s="493">
        <f t="shared" si="51"/>
        <v>0.14657000000000001</v>
      </c>
      <c r="BI32" s="493">
        <f t="shared" si="51"/>
        <v>0.14657000000000001</v>
      </c>
      <c r="BJ32" s="493">
        <f t="shared" si="51"/>
        <v>0.14657000000000001</v>
      </c>
      <c r="BK32" s="493">
        <f t="shared" si="51"/>
        <v>0.13156999999999999</v>
      </c>
      <c r="BL32" s="493">
        <f t="shared" si="51"/>
        <v>0.13156999999999999</v>
      </c>
      <c r="BM32" s="493">
        <f t="shared" si="51"/>
        <v>0.13156999999999999</v>
      </c>
      <c r="BN32" s="493">
        <f t="shared" si="51"/>
        <v>0.13156999999999999</v>
      </c>
      <c r="BO32" s="493">
        <f t="shared" si="51"/>
        <v>0.13156999999999999</v>
      </c>
      <c r="BP32" s="493">
        <f t="shared" si="51"/>
        <v>0.13156999999999999</v>
      </c>
      <c r="BQ32" s="493">
        <f t="shared" si="51"/>
        <v>0.13156999999999999</v>
      </c>
      <c r="BR32" s="493">
        <f t="shared" si="51"/>
        <v>0.13156999999999999</v>
      </c>
      <c r="BS32" s="493">
        <f t="shared" si="51"/>
        <v>0.14657000000000001</v>
      </c>
      <c r="BT32" s="493">
        <f t="shared" si="51"/>
        <v>0.14657000000000001</v>
      </c>
      <c r="BU32" s="493">
        <f t="shared" si="51"/>
        <v>0.14657000000000001</v>
      </c>
      <c r="BV32" s="493">
        <f t="shared" si="51"/>
        <v>0.14657000000000001</v>
      </c>
      <c r="BW32" s="493">
        <f t="shared" si="51"/>
        <v>0.13156999999999999</v>
      </c>
      <c r="BX32" s="493">
        <f t="shared" si="51"/>
        <v>0.13156999999999999</v>
      </c>
      <c r="BY32" s="493">
        <f t="shared" si="51"/>
        <v>0.13156999999999999</v>
      </c>
      <c r="BZ32" s="493">
        <f t="shared" si="51"/>
        <v>0.13156999999999999</v>
      </c>
      <c r="CA32" s="493">
        <f t="shared" si="52"/>
        <v>0.13156999999999999</v>
      </c>
      <c r="CB32" s="493">
        <f t="shared" si="52"/>
        <v>0.13156999999999999</v>
      </c>
      <c r="CC32" s="493">
        <f t="shared" si="52"/>
        <v>0.13156999999999999</v>
      </c>
      <c r="CD32" s="493">
        <f t="shared" si="52"/>
        <v>0.13156999999999999</v>
      </c>
      <c r="CE32" s="493">
        <f t="shared" si="52"/>
        <v>0.14657000000000001</v>
      </c>
      <c r="CF32" s="493">
        <f t="shared" si="52"/>
        <v>0.14657000000000001</v>
      </c>
      <c r="CG32" s="493">
        <f t="shared" si="52"/>
        <v>0.14657000000000001</v>
      </c>
      <c r="CH32" s="493">
        <f t="shared" si="52"/>
        <v>0.14657000000000001</v>
      </c>
      <c r="CI32" s="493">
        <f t="shared" si="52"/>
        <v>0.13156999999999999</v>
      </c>
      <c r="CJ32" s="493">
        <f t="shared" si="52"/>
        <v>0.15109999999999998</v>
      </c>
      <c r="CK32" s="493">
        <f t="shared" si="52"/>
        <v>0.15109999999999998</v>
      </c>
      <c r="CL32" s="493">
        <f t="shared" si="52"/>
        <v>0.15151999999999999</v>
      </c>
      <c r="CM32" s="493">
        <f t="shared" si="52"/>
        <v>0.15151999999999999</v>
      </c>
      <c r="CN32" s="493">
        <f t="shared" si="52"/>
        <v>0.15151999999999999</v>
      </c>
      <c r="CO32" s="493">
        <f t="shared" si="52"/>
        <v>0.15198999999999999</v>
      </c>
      <c r="CP32" s="493">
        <f t="shared" si="52"/>
        <v>0.15198999999999999</v>
      </c>
      <c r="CQ32" s="493">
        <f t="shared" si="52"/>
        <v>0.15198999999999999</v>
      </c>
      <c r="CR32" s="493">
        <f t="shared" si="52"/>
        <v>0.16675999999999999</v>
      </c>
      <c r="CS32" s="493">
        <f t="shared" si="52"/>
        <v>0.16675999999999999</v>
      </c>
      <c r="CT32" s="493">
        <f t="shared" si="52"/>
        <v>0.16675999999999999</v>
      </c>
      <c r="CU32" s="493">
        <f t="shared" si="52"/>
        <v>0.16761999999999999</v>
      </c>
      <c r="CV32" s="493">
        <f t="shared" si="52"/>
        <v>0.16761999999999999</v>
      </c>
      <c r="CW32" s="493">
        <f t="shared" si="52"/>
        <v>0.16761999999999999</v>
      </c>
      <c r="CX32" s="493">
        <f t="shared" si="52"/>
        <v>0.16719999999999999</v>
      </c>
      <c r="CY32" s="493">
        <f t="shared" si="52"/>
        <v>0.16719999999999999</v>
      </c>
      <c r="CZ32" s="493">
        <f t="shared" si="52"/>
        <v>0.16719999999999999</v>
      </c>
      <c r="DA32" s="493">
        <f t="shared" si="52"/>
        <v>0.16785999999999998</v>
      </c>
      <c r="DB32" s="493">
        <f t="shared" si="52"/>
        <v>0.16785999999999998</v>
      </c>
      <c r="DC32" s="493">
        <f t="shared" si="52"/>
        <v>0.16785999999999998</v>
      </c>
      <c r="DD32" s="493">
        <f t="shared" si="52"/>
        <v>0.17376</v>
      </c>
      <c r="DE32" s="493">
        <f t="shared" si="52"/>
        <v>0.17376</v>
      </c>
      <c r="DF32" s="493">
        <f t="shared" si="52"/>
        <v>0.17376</v>
      </c>
      <c r="DG32" s="493">
        <f t="shared" si="52"/>
        <v>0.17735999999999999</v>
      </c>
      <c r="DH32" s="493">
        <f t="shared" si="52"/>
        <v>0.17735999999999999</v>
      </c>
      <c r="DI32" s="493">
        <f t="shared" si="52"/>
        <v>0.17735999999999999</v>
      </c>
      <c r="DJ32" s="493">
        <f t="shared" si="52"/>
        <v>0.17377999999999999</v>
      </c>
      <c r="DK32" s="493">
        <f t="shared" si="52"/>
        <v>0.17377999999999999</v>
      </c>
      <c r="DL32" s="493">
        <f t="shared" si="52"/>
        <v>0.17377999999999999</v>
      </c>
      <c r="DM32" s="493">
        <f t="shared" si="52"/>
        <v>0.17463999999999999</v>
      </c>
      <c r="DN32" s="493">
        <f t="shared" si="52"/>
        <v>0.17463999999999999</v>
      </c>
      <c r="DO32" s="493">
        <f t="shared" si="52"/>
        <v>0.17463999999999999</v>
      </c>
      <c r="DP32" s="493">
        <f t="shared" si="52"/>
        <v>0.17416999999999999</v>
      </c>
      <c r="DQ32" s="493">
        <f t="shared" si="52"/>
        <v>0.17416999999999999</v>
      </c>
      <c r="DR32" s="493">
        <f t="shared" si="52"/>
        <v>0.17416999999999999</v>
      </c>
      <c r="DS32" s="493">
        <f t="shared" si="52"/>
        <v>0.17598</v>
      </c>
      <c r="DT32" s="493">
        <f t="shared" si="52"/>
        <v>0.17598</v>
      </c>
      <c r="DU32" s="524">
        <f t="shared" si="52"/>
        <v>0.17598</v>
      </c>
      <c r="DV32" s="524">
        <f t="shared" si="52"/>
        <v>0.17073999999999998</v>
      </c>
      <c r="DW32" s="524">
        <f t="shared" si="52"/>
        <v>0.17073999999999998</v>
      </c>
      <c r="DX32" s="524">
        <f t="shared" si="52"/>
        <v>0.17073999999999998</v>
      </c>
      <c r="DY32" s="524">
        <f t="shared" si="52"/>
        <v>0.16772999999999999</v>
      </c>
      <c r="DZ32" s="524">
        <f t="shared" si="52"/>
        <v>0.16772999999999999</v>
      </c>
      <c r="EA32" s="524">
        <f t="shared" si="52"/>
        <v>0.16772999999999999</v>
      </c>
      <c r="EB32" s="524">
        <f t="shared" si="52"/>
        <v>0.17544999999999999</v>
      </c>
      <c r="EC32" s="524">
        <f t="shared" si="52"/>
        <v>0.17544999999999999</v>
      </c>
      <c r="ED32" s="524">
        <f t="shared" si="52"/>
        <v>0.17544999999999999</v>
      </c>
      <c r="EE32" s="524">
        <f t="shared" si="52"/>
        <v>0.17898</v>
      </c>
      <c r="EF32" s="524">
        <f t="shared" si="52"/>
        <v>0.17898</v>
      </c>
      <c r="EG32" s="524">
        <f t="shared" si="52"/>
        <v>0.17898</v>
      </c>
      <c r="EH32" s="524">
        <f t="shared" si="52"/>
        <v>0.18401000000000001</v>
      </c>
      <c r="EI32" s="524">
        <f t="shared" si="52"/>
        <v>0.18401000000000001</v>
      </c>
      <c r="EJ32" s="524">
        <f t="shared" si="52"/>
        <v>0.18401000000000001</v>
      </c>
      <c r="EK32" s="524">
        <f t="shared" si="52"/>
        <v>0.18620999999999999</v>
      </c>
      <c r="EL32" s="524">
        <f t="shared" si="52"/>
        <v>0.18620999999999999</v>
      </c>
      <c r="EM32" s="524">
        <f t="shared" si="53"/>
        <v>0.18620999999999999</v>
      </c>
      <c r="EN32" s="524">
        <f t="shared" si="53"/>
        <v>0.18816000000000002</v>
      </c>
      <c r="EO32" s="524">
        <f t="shared" si="53"/>
        <v>0.18816000000000002</v>
      </c>
      <c r="EP32" s="524">
        <f t="shared" si="53"/>
        <v>0.18816000000000002</v>
      </c>
      <c r="EQ32" s="524">
        <f t="shared" si="53"/>
        <v>0.19306000000000001</v>
      </c>
      <c r="ER32" s="524">
        <f t="shared" si="53"/>
        <v>0.19306000000000001</v>
      </c>
      <c r="ES32" s="524">
        <f t="shared" si="53"/>
        <v>0.19306000000000001</v>
      </c>
      <c r="ET32" s="524">
        <f t="shared" si="53"/>
        <v>0.19526000000000002</v>
      </c>
      <c r="EU32" s="524">
        <f t="shared" si="53"/>
        <v>0.19526000000000002</v>
      </c>
      <c r="EV32" s="524">
        <f t="shared" si="53"/>
        <v>0.19526000000000002</v>
      </c>
      <c r="EW32" s="524">
        <f t="shared" si="53"/>
        <v>0.19642000000000001</v>
      </c>
      <c r="EX32" s="524">
        <f t="shared" si="53"/>
        <v>0.19642000000000001</v>
      </c>
      <c r="EY32" s="524">
        <f t="shared" si="53"/>
        <v>0.19642000000000001</v>
      </c>
      <c r="EZ32" s="524">
        <f t="shared" si="53"/>
        <v>0.21312</v>
      </c>
      <c r="FA32" s="524">
        <f t="shared" si="53"/>
        <v>0.21312</v>
      </c>
      <c r="FB32" s="524">
        <f t="shared" si="53"/>
        <v>0.21312</v>
      </c>
      <c r="FC32" s="524">
        <f t="shared" si="53"/>
        <v>0.21396000000000001</v>
      </c>
      <c r="FD32" s="524">
        <f t="shared" si="53"/>
        <v>0.21396000000000001</v>
      </c>
      <c r="FE32" s="524">
        <f t="shared" si="53"/>
        <v>0.21396000000000001</v>
      </c>
      <c r="FF32" s="524">
        <f t="shared" si="53"/>
        <v>0.21659</v>
      </c>
      <c r="FG32" s="524">
        <f t="shared" si="53"/>
        <v>0.21659</v>
      </c>
      <c r="FH32" s="524">
        <f t="shared" si="53"/>
        <v>0.21659</v>
      </c>
      <c r="FI32" s="524">
        <f t="shared" si="53"/>
        <v>0.22071000000000002</v>
      </c>
      <c r="FJ32" s="524">
        <f t="shared" si="53"/>
        <v>0.22071000000000002</v>
      </c>
      <c r="FK32" s="524">
        <f t="shared" si="53"/>
        <v>0.22071000000000002</v>
      </c>
      <c r="FL32" s="524">
        <f t="shared" si="54"/>
        <v>0.23269000000000001</v>
      </c>
      <c r="FM32" s="524">
        <f t="shared" si="54"/>
        <v>0.23269000000000001</v>
      </c>
      <c r="FN32" s="524">
        <f t="shared" si="54"/>
        <v>0.23269000000000001</v>
      </c>
      <c r="FO32" s="524">
        <f t="shared" ref="FO32:FW32" si="68">SUM(FO17,FO$23,FO$29)</f>
        <v>0.23241000000000001</v>
      </c>
      <c r="FP32" s="524">
        <f t="shared" si="68"/>
        <v>0.23241000000000001</v>
      </c>
      <c r="FQ32" s="524">
        <f t="shared" si="68"/>
        <v>0.23241000000000001</v>
      </c>
      <c r="FR32" s="524">
        <f t="shared" si="68"/>
        <v>0.23211000000000004</v>
      </c>
      <c r="FS32" s="524">
        <f t="shared" si="68"/>
        <v>0.23211000000000004</v>
      </c>
      <c r="FT32" s="524">
        <f t="shared" si="68"/>
        <v>0.23211000000000004</v>
      </c>
      <c r="FU32" s="524">
        <f t="shared" si="68"/>
        <v>0.22918000000000002</v>
      </c>
      <c r="FV32" s="524">
        <f t="shared" si="68"/>
        <v>0.22918000000000002</v>
      </c>
      <c r="FW32" s="524">
        <f t="shared" si="68"/>
        <v>0.22918000000000002</v>
      </c>
      <c r="FX32" s="524">
        <f t="shared" ref="FX32:GC32" si="69">SUM(FX17,FX$23,FX$29)</f>
        <v>0.23472000000000004</v>
      </c>
      <c r="FY32" s="524">
        <f t="shared" si="69"/>
        <v>0.23472000000000004</v>
      </c>
      <c r="FZ32" s="524">
        <f t="shared" si="69"/>
        <v>0.23472000000000004</v>
      </c>
      <c r="GA32" s="524">
        <f t="shared" si="69"/>
        <v>0.23568</v>
      </c>
      <c r="GB32" s="524">
        <f t="shared" si="69"/>
        <v>0.23568</v>
      </c>
      <c r="GC32" s="524">
        <f t="shared" si="69"/>
        <v>0.23568</v>
      </c>
      <c r="GD32" s="524">
        <f t="shared" ref="GD32:GI32" si="70">SUM(GD17,GD$23,GD$29)</f>
        <v>0.23509000000000002</v>
      </c>
      <c r="GE32" s="524">
        <f t="shared" si="70"/>
        <v>0.23509000000000002</v>
      </c>
      <c r="GF32" s="524">
        <f t="shared" si="70"/>
        <v>0.23509000000000002</v>
      </c>
      <c r="GG32" s="524">
        <f t="shared" si="70"/>
        <v>0.23309000000000002</v>
      </c>
      <c r="GH32" s="524">
        <f t="shared" si="70"/>
        <v>0.23309000000000002</v>
      </c>
      <c r="GI32" s="524">
        <f t="shared" si="70"/>
        <v>0.23309000000000002</v>
      </c>
      <c r="GJ32" s="524">
        <f t="shared" ref="GJ32:GL32" si="71">SUM(GJ17,GJ$23,GJ$29)</f>
        <v>0.24113000000000001</v>
      </c>
      <c r="GK32" s="524">
        <f t="shared" si="71"/>
        <v>0.24113000000000001</v>
      </c>
      <c r="GL32" s="524">
        <f t="shared" si="71"/>
        <v>0.24113000000000001</v>
      </c>
      <c r="GM32" s="524">
        <f t="shared" ref="GM32:GO32" si="72">SUM(GM17,GM$23,GM$29)</f>
        <v>0.24446000000000001</v>
      </c>
      <c r="GN32" s="524">
        <f t="shared" si="72"/>
        <v>0.24446000000000001</v>
      </c>
      <c r="GO32" s="524">
        <f t="shared" si="72"/>
        <v>0.24446000000000001</v>
      </c>
      <c r="GP32" s="524">
        <f t="shared" ref="GP32:GU32" si="73">SUM(GP17,GP$23,GP$29)</f>
        <v>0.25347000000000003</v>
      </c>
      <c r="GQ32" s="524">
        <f t="shared" si="73"/>
        <v>0.25347000000000003</v>
      </c>
      <c r="GR32" s="524">
        <f t="shared" si="73"/>
        <v>0.25347000000000003</v>
      </c>
      <c r="GS32" s="524">
        <f t="shared" si="73"/>
        <v>0.25234000000000001</v>
      </c>
      <c r="GT32" s="524">
        <f t="shared" si="73"/>
        <v>0.25234000000000001</v>
      </c>
      <c r="GU32" s="524">
        <f t="shared" si="73"/>
        <v>0.25234000000000001</v>
      </c>
      <c r="GV32" s="524">
        <f t="shared" ref="GV32:GX32" si="74">SUM(GV17,GV$23,GV$29)</f>
        <v>0.24038000000000004</v>
      </c>
      <c r="GW32" s="524">
        <f t="shared" si="74"/>
        <v>0.24038000000000004</v>
      </c>
      <c r="GX32" s="524">
        <f t="shared" si="74"/>
        <v>0.24038000000000004</v>
      </c>
      <c r="GY32" s="524">
        <f t="shared" ref="GY32:HA32" si="75">SUM(GY17,GY$23,GY$29)</f>
        <v>0.25051000000000001</v>
      </c>
      <c r="GZ32" s="524">
        <f t="shared" si="75"/>
        <v>0.25051000000000001</v>
      </c>
      <c r="HA32" s="524">
        <f t="shared" si="75"/>
        <v>0.25051000000000001</v>
      </c>
      <c r="HB32" s="524">
        <f t="shared" ref="HB32:HG32" si="76">SUM(HB17,HB$23,HB$29)</f>
        <v>0.24716000000000002</v>
      </c>
      <c r="HC32" s="524">
        <f t="shared" si="76"/>
        <v>0.24716000000000002</v>
      </c>
      <c r="HD32" s="524">
        <f t="shared" si="76"/>
        <v>0.24716000000000002</v>
      </c>
      <c r="HE32" s="524">
        <f t="shared" si="76"/>
        <v>0.24816000000000002</v>
      </c>
      <c r="HF32" s="524">
        <f t="shared" si="76"/>
        <v>0.24816000000000002</v>
      </c>
      <c r="HG32" s="524">
        <f t="shared" si="76"/>
        <v>0.24816000000000002</v>
      </c>
      <c r="HH32" s="524">
        <f t="shared" ref="HH32:HJ32" si="77">SUM(HH17,HH$23,HH$29)</f>
        <v>0.26641000000000004</v>
      </c>
      <c r="HI32" s="524">
        <f t="shared" si="77"/>
        <v>0.26641000000000004</v>
      </c>
      <c r="HJ32" s="524">
        <f t="shared" si="77"/>
        <v>0.26641000000000004</v>
      </c>
      <c r="HK32" s="524">
        <f t="shared" ref="HK32:HM32" si="78">SUM(HK17,HK$23,HK$29)</f>
        <v>0.26503000000000004</v>
      </c>
      <c r="HL32" s="524">
        <f t="shared" si="78"/>
        <v>0.26503000000000004</v>
      </c>
      <c r="HM32" s="524">
        <f t="shared" si="78"/>
        <v>0.26503000000000004</v>
      </c>
      <c r="HN32" s="524">
        <f t="shared" ref="HN32:HS32" si="79">SUM(HN17,HN$23,HN$29)</f>
        <v>0.25901000000000002</v>
      </c>
      <c r="HO32" s="524">
        <f t="shared" si="79"/>
        <v>0.25901000000000002</v>
      </c>
      <c r="HP32" s="524">
        <f t="shared" si="79"/>
        <v>0.25901000000000002</v>
      </c>
      <c r="HQ32" s="524">
        <f t="shared" si="79"/>
        <v>0.25504000000000004</v>
      </c>
      <c r="HR32" s="524">
        <f t="shared" si="79"/>
        <v>0.25504000000000004</v>
      </c>
      <c r="HS32" s="524">
        <f t="shared" si="79"/>
        <v>0.27004</v>
      </c>
    </row>
    <row r="33" spans="1:227" s="421" customFormat="1" ht="14.25" x14ac:dyDescent="0.2">
      <c r="B33" s="417" t="s">
        <v>323</v>
      </c>
      <c r="C33" s="419">
        <f t="shared" ref="C33:N33" si="80">+C31</f>
        <v>0.10375</v>
      </c>
      <c r="D33" s="419">
        <f t="shared" si="80"/>
        <v>0.10375</v>
      </c>
      <c r="E33" s="419">
        <f t="shared" si="80"/>
        <v>0.10375</v>
      </c>
      <c r="F33" s="419">
        <f t="shared" si="80"/>
        <v>0.10375</v>
      </c>
      <c r="G33" s="419">
        <f t="shared" si="80"/>
        <v>0.10375</v>
      </c>
      <c r="H33" s="419">
        <f t="shared" si="80"/>
        <v>0.10375</v>
      </c>
      <c r="I33" s="419">
        <f t="shared" si="80"/>
        <v>0.10375</v>
      </c>
      <c r="J33" s="419">
        <f t="shared" si="80"/>
        <v>0.10375</v>
      </c>
      <c r="K33" s="419">
        <f t="shared" si="80"/>
        <v>0.10375</v>
      </c>
      <c r="L33" s="419">
        <f t="shared" si="80"/>
        <v>0.10375</v>
      </c>
      <c r="M33" s="419">
        <f t="shared" si="80"/>
        <v>0.10375</v>
      </c>
      <c r="N33" s="419">
        <f t="shared" si="80"/>
        <v>0.10375</v>
      </c>
      <c r="O33" s="493">
        <f t="shared" si="51"/>
        <v>0.10475000000000001</v>
      </c>
      <c r="P33" s="493">
        <f t="shared" si="51"/>
        <v>0.10475000000000001</v>
      </c>
      <c r="Q33" s="493">
        <f t="shared" si="51"/>
        <v>0.10475000000000001</v>
      </c>
      <c r="R33" s="493">
        <f t="shared" si="51"/>
        <v>0.10575</v>
      </c>
      <c r="S33" s="493">
        <f t="shared" si="51"/>
        <v>0.10575</v>
      </c>
      <c r="T33" s="493">
        <f t="shared" si="51"/>
        <v>0.10575</v>
      </c>
      <c r="U33" s="493">
        <f t="shared" si="51"/>
        <v>0.10675</v>
      </c>
      <c r="V33" s="493">
        <f t="shared" si="51"/>
        <v>0.10675</v>
      </c>
      <c r="W33" s="493">
        <f t="shared" si="51"/>
        <v>0.10675</v>
      </c>
      <c r="X33" s="493">
        <f t="shared" si="51"/>
        <v>0.10775</v>
      </c>
      <c r="Y33" s="493">
        <f t="shared" si="51"/>
        <v>0.10775</v>
      </c>
      <c r="Z33" s="493">
        <f t="shared" si="51"/>
        <v>0.10775</v>
      </c>
      <c r="AA33" s="493">
        <f t="shared" si="51"/>
        <v>0.10875</v>
      </c>
      <c r="AB33" s="493">
        <f t="shared" si="51"/>
        <v>0.10875</v>
      </c>
      <c r="AC33" s="493">
        <f t="shared" si="51"/>
        <v>0.10875</v>
      </c>
      <c r="AD33" s="493">
        <f t="shared" si="51"/>
        <v>0.10975</v>
      </c>
      <c r="AE33" s="493">
        <f t="shared" si="51"/>
        <v>0.10975</v>
      </c>
      <c r="AF33" s="493">
        <f t="shared" si="51"/>
        <v>0.10975</v>
      </c>
      <c r="AG33" s="493">
        <f t="shared" si="51"/>
        <v>0.11075</v>
      </c>
      <c r="AH33" s="493">
        <f t="shared" si="51"/>
        <v>0.11424999999999999</v>
      </c>
      <c r="AI33" s="493">
        <f t="shared" si="51"/>
        <v>0.11424999999999999</v>
      </c>
      <c r="AJ33" s="493">
        <f t="shared" si="51"/>
        <v>0.11874999999999999</v>
      </c>
      <c r="AK33" s="493">
        <f t="shared" si="51"/>
        <v>0.11874999999999999</v>
      </c>
      <c r="AL33" s="493">
        <f t="shared" si="51"/>
        <v>0.11874999999999999</v>
      </c>
      <c r="AM33" s="493">
        <f t="shared" si="51"/>
        <v>0.11975</v>
      </c>
      <c r="AN33" s="493">
        <f t="shared" si="51"/>
        <v>0.11975</v>
      </c>
      <c r="AO33" s="493">
        <f t="shared" si="51"/>
        <v>0.11975</v>
      </c>
      <c r="AP33" s="493">
        <f t="shared" si="51"/>
        <v>0.12075</v>
      </c>
      <c r="AQ33" s="493">
        <f t="shared" si="51"/>
        <v>0.12075</v>
      </c>
      <c r="AR33" s="493">
        <f t="shared" si="51"/>
        <v>0.12075</v>
      </c>
      <c r="AS33" s="493">
        <f t="shared" si="51"/>
        <v>0.12175</v>
      </c>
      <c r="AT33" s="493">
        <f t="shared" si="51"/>
        <v>0.12175</v>
      </c>
      <c r="AU33" s="493">
        <f t="shared" si="51"/>
        <v>0.12175</v>
      </c>
      <c r="AV33" s="493">
        <f t="shared" si="51"/>
        <v>0.12357</v>
      </c>
      <c r="AW33" s="493">
        <f t="shared" si="51"/>
        <v>0.12357</v>
      </c>
      <c r="AX33" s="493">
        <f t="shared" si="51"/>
        <v>0.12357</v>
      </c>
      <c r="AY33" s="493">
        <f t="shared" si="51"/>
        <v>0.12457</v>
      </c>
      <c r="AZ33" s="493">
        <f t="shared" si="51"/>
        <v>0.12457</v>
      </c>
      <c r="BA33" s="493">
        <f t="shared" si="51"/>
        <v>0.12457</v>
      </c>
      <c r="BB33" s="493">
        <f t="shared" si="51"/>
        <v>0.12557000000000001</v>
      </c>
      <c r="BC33" s="493">
        <f t="shared" si="51"/>
        <v>0.12557000000000001</v>
      </c>
      <c r="BD33" s="493">
        <f t="shared" si="51"/>
        <v>0.12557000000000001</v>
      </c>
      <c r="BE33" s="493">
        <f t="shared" si="51"/>
        <v>0.12557000000000001</v>
      </c>
      <c r="BF33" s="493">
        <f t="shared" si="51"/>
        <v>0.12557000000000001</v>
      </c>
      <c r="BG33" s="493">
        <f t="shared" si="51"/>
        <v>0.17537</v>
      </c>
      <c r="BH33" s="493">
        <f t="shared" si="51"/>
        <v>0.18137</v>
      </c>
      <c r="BI33" s="493">
        <f t="shared" si="51"/>
        <v>0.18137</v>
      </c>
      <c r="BJ33" s="493">
        <f t="shared" si="51"/>
        <v>0.18137</v>
      </c>
      <c r="BK33" s="493">
        <f t="shared" si="51"/>
        <v>0.13156999999999999</v>
      </c>
      <c r="BL33" s="493">
        <f t="shared" si="51"/>
        <v>0.13156999999999999</v>
      </c>
      <c r="BM33" s="493">
        <f t="shared" si="51"/>
        <v>0.13156999999999999</v>
      </c>
      <c r="BN33" s="493">
        <f t="shared" si="51"/>
        <v>0.13156999999999999</v>
      </c>
      <c r="BO33" s="493">
        <f t="shared" si="51"/>
        <v>0.13156999999999999</v>
      </c>
      <c r="BP33" s="493">
        <f t="shared" si="51"/>
        <v>0.13156999999999999</v>
      </c>
      <c r="BQ33" s="493">
        <f t="shared" si="51"/>
        <v>0.13156999999999999</v>
      </c>
      <c r="BR33" s="493">
        <f t="shared" si="51"/>
        <v>0.13156999999999999</v>
      </c>
      <c r="BS33" s="493">
        <f t="shared" si="51"/>
        <v>0.18137</v>
      </c>
      <c r="BT33" s="493">
        <f t="shared" si="51"/>
        <v>0.18137</v>
      </c>
      <c r="BU33" s="493">
        <f t="shared" si="51"/>
        <v>0.18137</v>
      </c>
      <c r="BV33" s="493">
        <f t="shared" si="51"/>
        <v>0.18137</v>
      </c>
      <c r="BW33" s="493">
        <f t="shared" si="51"/>
        <v>0.13156999999999999</v>
      </c>
      <c r="BX33" s="493">
        <f t="shared" si="51"/>
        <v>0.13156999999999999</v>
      </c>
      <c r="BY33" s="493">
        <f t="shared" si="51"/>
        <v>0.13156999999999999</v>
      </c>
      <c r="BZ33" s="493">
        <f t="shared" si="51"/>
        <v>0.13156999999999999</v>
      </c>
      <c r="CA33" s="493">
        <f t="shared" si="52"/>
        <v>0.13156999999999999</v>
      </c>
      <c r="CB33" s="493">
        <f t="shared" si="52"/>
        <v>0.13156999999999999</v>
      </c>
      <c r="CC33" s="493">
        <f t="shared" si="52"/>
        <v>0.13156999999999999</v>
      </c>
      <c r="CD33" s="493">
        <f t="shared" si="52"/>
        <v>0.13156999999999999</v>
      </c>
      <c r="CE33" s="493">
        <f t="shared" si="52"/>
        <v>0.18137</v>
      </c>
      <c r="CF33" s="493">
        <f t="shared" si="52"/>
        <v>0.18137</v>
      </c>
      <c r="CG33" s="493">
        <f t="shared" si="52"/>
        <v>0.18137</v>
      </c>
      <c r="CH33" s="493">
        <f t="shared" si="52"/>
        <v>0.18137</v>
      </c>
      <c r="CI33" s="493">
        <f t="shared" si="52"/>
        <v>0.13156999999999999</v>
      </c>
      <c r="CJ33" s="493">
        <f t="shared" si="52"/>
        <v>0.15109999999999998</v>
      </c>
      <c r="CK33" s="493">
        <f t="shared" si="52"/>
        <v>0.15109999999999998</v>
      </c>
      <c r="CL33" s="493">
        <f t="shared" si="52"/>
        <v>0.15151999999999999</v>
      </c>
      <c r="CM33" s="493">
        <f t="shared" si="52"/>
        <v>0.15151999999999999</v>
      </c>
      <c r="CN33" s="493">
        <f t="shared" si="52"/>
        <v>0.15151999999999999</v>
      </c>
      <c r="CO33" s="493">
        <f t="shared" si="52"/>
        <v>0.15198999999999999</v>
      </c>
      <c r="CP33" s="493">
        <f t="shared" si="52"/>
        <v>0.15198999999999999</v>
      </c>
      <c r="CQ33" s="493">
        <f t="shared" si="52"/>
        <v>0.18878999999999999</v>
      </c>
      <c r="CR33" s="493">
        <f t="shared" si="52"/>
        <v>0.20846000000000001</v>
      </c>
      <c r="CS33" s="493">
        <f t="shared" si="52"/>
        <v>0.20846000000000001</v>
      </c>
      <c r="CT33" s="493">
        <f t="shared" si="52"/>
        <v>0.20846000000000001</v>
      </c>
      <c r="CU33" s="493">
        <f t="shared" si="52"/>
        <v>0.16761999999999999</v>
      </c>
      <c r="CV33" s="493">
        <f t="shared" si="52"/>
        <v>0.16761999999999999</v>
      </c>
      <c r="CW33" s="493">
        <f t="shared" si="52"/>
        <v>0.16761999999999999</v>
      </c>
      <c r="CX33" s="493">
        <f t="shared" si="52"/>
        <v>0.16719999999999999</v>
      </c>
      <c r="CY33" s="493">
        <f t="shared" si="52"/>
        <v>0.16719999999999999</v>
      </c>
      <c r="CZ33" s="493">
        <f t="shared" si="52"/>
        <v>0.16719999999999999</v>
      </c>
      <c r="DA33" s="493">
        <f t="shared" si="52"/>
        <v>0.16785999999999998</v>
      </c>
      <c r="DB33" s="493">
        <f t="shared" si="52"/>
        <v>0.16785999999999998</v>
      </c>
      <c r="DC33" s="493">
        <f t="shared" si="52"/>
        <v>0.20956</v>
      </c>
      <c r="DD33" s="493">
        <f t="shared" si="52"/>
        <v>0.21546000000000001</v>
      </c>
      <c r="DE33" s="493">
        <f t="shared" si="52"/>
        <v>0.21546000000000001</v>
      </c>
      <c r="DF33" s="493">
        <f t="shared" si="52"/>
        <v>0.21546000000000001</v>
      </c>
      <c r="DG33" s="493">
        <f t="shared" si="52"/>
        <v>0.17735999999999999</v>
      </c>
      <c r="DH33" s="493">
        <f t="shared" si="52"/>
        <v>0.17735999999999999</v>
      </c>
      <c r="DI33" s="493">
        <f t="shared" si="52"/>
        <v>0.17735999999999999</v>
      </c>
      <c r="DJ33" s="493">
        <f t="shared" si="52"/>
        <v>0.17377999999999999</v>
      </c>
      <c r="DK33" s="493">
        <f t="shared" si="52"/>
        <v>0.17377999999999999</v>
      </c>
      <c r="DL33" s="493">
        <f t="shared" si="52"/>
        <v>0.17377999999999999</v>
      </c>
      <c r="DM33" s="493">
        <f t="shared" si="52"/>
        <v>0.17463999999999999</v>
      </c>
      <c r="DN33" s="493">
        <f t="shared" si="52"/>
        <v>0.17463999999999999</v>
      </c>
      <c r="DO33" s="493">
        <f t="shared" si="52"/>
        <v>0.21634</v>
      </c>
      <c r="DP33" s="493">
        <f t="shared" si="52"/>
        <v>0.21587000000000001</v>
      </c>
      <c r="DQ33" s="493">
        <f t="shared" si="52"/>
        <v>0.21587000000000001</v>
      </c>
      <c r="DR33" s="493">
        <f t="shared" si="52"/>
        <v>0.21587000000000001</v>
      </c>
      <c r="DS33" s="493">
        <f t="shared" si="52"/>
        <v>0.17598</v>
      </c>
      <c r="DT33" s="493">
        <f t="shared" si="52"/>
        <v>0.17598</v>
      </c>
      <c r="DU33" s="524">
        <f t="shared" si="52"/>
        <v>0.17598</v>
      </c>
      <c r="DV33" s="524">
        <f t="shared" si="52"/>
        <v>0.17073999999999998</v>
      </c>
      <c r="DW33" s="524">
        <f t="shared" si="52"/>
        <v>0.17073999999999998</v>
      </c>
      <c r="DX33" s="524">
        <f t="shared" si="52"/>
        <v>0.17073999999999998</v>
      </c>
      <c r="DY33" s="524">
        <f t="shared" si="52"/>
        <v>0.16772999999999999</v>
      </c>
      <c r="DZ33" s="524">
        <f t="shared" si="52"/>
        <v>0.16772999999999999</v>
      </c>
      <c r="EA33" s="524">
        <f t="shared" si="52"/>
        <v>0.21668999999999999</v>
      </c>
      <c r="EB33" s="524">
        <f t="shared" si="52"/>
        <v>0.23122000000000001</v>
      </c>
      <c r="EC33" s="524">
        <f t="shared" si="52"/>
        <v>0.23122000000000001</v>
      </c>
      <c r="ED33" s="524">
        <f t="shared" si="52"/>
        <v>0.23122000000000001</v>
      </c>
      <c r="EE33" s="524">
        <f t="shared" si="52"/>
        <v>0.17898</v>
      </c>
      <c r="EF33" s="524">
        <f t="shared" si="52"/>
        <v>0.17898</v>
      </c>
      <c r="EG33" s="524">
        <f t="shared" si="52"/>
        <v>0.17898</v>
      </c>
      <c r="EH33" s="524">
        <f t="shared" si="52"/>
        <v>0.18401000000000001</v>
      </c>
      <c r="EI33" s="524">
        <f t="shared" si="52"/>
        <v>0.18401000000000001</v>
      </c>
      <c r="EJ33" s="524">
        <f t="shared" si="52"/>
        <v>0.18401000000000001</v>
      </c>
      <c r="EK33" s="524">
        <f t="shared" si="52"/>
        <v>0.18620999999999999</v>
      </c>
      <c r="EL33" s="524">
        <f t="shared" si="52"/>
        <v>0.18620999999999999</v>
      </c>
      <c r="EM33" s="524">
        <f t="shared" si="53"/>
        <v>0.24198</v>
      </c>
      <c r="EN33" s="524">
        <f t="shared" si="53"/>
        <v>0.25601000000000002</v>
      </c>
      <c r="EO33" s="524">
        <f t="shared" si="53"/>
        <v>0.25601000000000002</v>
      </c>
      <c r="EP33" s="524">
        <f t="shared" si="53"/>
        <v>0.25601000000000002</v>
      </c>
      <c r="EQ33" s="524">
        <f t="shared" si="53"/>
        <v>0.19306000000000001</v>
      </c>
      <c r="ER33" s="524">
        <f t="shared" si="53"/>
        <v>0.19306000000000001</v>
      </c>
      <c r="ES33" s="524">
        <f t="shared" si="53"/>
        <v>0.19306000000000001</v>
      </c>
      <c r="ET33" s="524">
        <f t="shared" si="53"/>
        <v>0.19526000000000002</v>
      </c>
      <c r="EU33" s="524">
        <f t="shared" si="53"/>
        <v>0.19526000000000002</v>
      </c>
      <c r="EV33" s="524">
        <f t="shared" si="53"/>
        <v>0.19526000000000002</v>
      </c>
      <c r="EW33" s="524">
        <f t="shared" si="53"/>
        <v>0.19642000000000001</v>
      </c>
      <c r="EX33" s="524">
        <f t="shared" si="53"/>
        <v>0.19642000000000001</v>
      </c>
      <c r="EY33" s="524">
        <f t="shared" si="53"/>
        <v>0.26427</v>
      </c>
      <c r="EZ33" s="524">
        <f t="shared" si="53"/>
        <v>0.28922000000000003</v>
      </c>
      <c r="FA33" s="524">
        <f t="shared" si="53"/>
        <v>0.28922000000000003</v>
      </c>
      <c r="FB33" s="524">
        <f t="shared" si="53"/>
        <v>0.28922000000000003</v>
      </c>
      <c r="FC33" s="524">
        <f t="shared" si="53"/>
        <v>0.21396000000000001</v>
      </c>
      <c r="FD33" s="524">
        <f t="shared" si="53"/>
        <v>0.21396000000000001</v>
      </c>
      <c r="FE33" s="524">
        <f t="shared" si="53"/>
        <v>0.21396000000000001</v>
      </c>
      <c r="FF33" s="524">
        <f t="shared" si="53"/>
        <v>0.21659</v>
      </c>
      <c r="FG33" s="524">
        <f t="shared" si="53"/>
        <v>0.21659</v>
      </c>
      <c r="FH33" s="524">
        <f t="shared" si="53"/>
        <v>0.21659</v>
      </c>
      <c r="FI33" s="524">
        <f t="shared" si="53"/>
        <v>0.22071000000000002</v>
      </c>
      <c r="FJ33" s="524">
        <f t="shared" si="53"/>
        <v>0.22071000000000002</v>
      </c>
      <c r="FK33" s="524">
        <f t="shared" si="53"/>
        <v>0.29681000000000002</v>
      </c>
      <c r="FL33" s="524">
        <f t="shared" si="54"/>
        <v>0.31969999999999998</v>
      </c>
      <c r="FM33" s="524">
        <f t="shared" si="54"/>
        <v>0.31969999999999998</v>
      </c>
      <c r="FN33" s="524">
        <f t="shared" si="54"/>
        <v>0.31969999999999998</v>
      </c>
      <c r="FO33" s="524">
        <f t="shared" ref="FO33:FW33" si="81">SUM(FO18,FO$23,FO$29)</f>
        <v>0.23241000000000001</v>
      </c>
      <c r="FP33" s="524">
        <f t="shared" si="81"/>
        <v>0.23241000000000001</v>
      </c>
      <c r="FQ33" s="524">
        <f t="shared" si="81"/>
        <v>0.23241000000000001</v>
      </c>
      <c r="FR33" s="524">
        <f t="shared" si="81"/>
        <v>0.23211000000000004</v>
      </c>
      <c r="FS33" s="524">
        <f t="shared" si="81"/>
        <v>0.23211000000000004</v>
      </c>
      <c r="FT33" s="524">
        <f t="shared" si="81"/>
        <v>0.23211000000000004</v>
      </c>
      <c r="FU33" s="524">
        <f t="shared" si="81"/>
        <v>0.22918000000000002</v>
      </c>
      <c r="FV33" s="524">
        <f t="shared" si="81"/>
        <v>0.22918000000000002</v>
      </c>
      <c r="FW33" s="524">
        <f t="shared" si="81"/>
        <v>0.31618999999999997</v>
      </c>
      <c r="FX33" s="524">
        <f t="shared" ref="FX33:GC33" si="82">SUM(FX18,FX$23,FX$29)</f>
        <v>0.32172999999999996</v>
      </c>
      <c r="FY33" s="524">
        <f t="shared" si="82"/>
        <v>0.32172999999999996</v>
      </c>
      <c r="FZ33" s="524">
        <f t="shared" si="82"/>
        <v>0.32172999999999996</v>
      </c>
      <c r="GA33" s="524">
        <f t="shared" si="82"/>
        <v>0.23568</v>
      </c>
      <c r="GB33" s="524">
        <f t="shared" si="82"/>
        <v>0.23568</v>
      </c>
      <c r="GC33" s="524">
        <f t="shared" si="82"/>
        <v>0.23568</v>
      </c>
      <c r="GD33" s="524">
        <f t="shared" ref="GD33:GI33" si="83">SUM(GD18,GD$23,GD$29)</f>
        <v>0.23509000000000002</v>
      </c>
      <c r="GE33" s="524">
        <f t="shared" si="83"/>
        <v>0.23509000000000002</v>
      </c>
      <c r="GF33" s="524">
        <f t="shared" si="83"/>
        <v>0.23509000000000002</v>
      </c>
      <c r="GG33" s="524">
        <f t="shared" si="83"/>
        <v>0.23309000000000002</v>
      </c>
      <c r="GH33" s="524">
        <f t="shared" si="83"/>
        <v>0.23309000000000002</v>
      </c>
      <c r="GI33" s="524">
        <f t="shared" si="83"/>
        <v>0.32009999999999994</v>
      </c>
      <c r="GJ33" s="524">
        <f t="shared" ref="GJ33:GL33" si="84">SUM(GJ18,GJ$23,GJ$29)</f>
        <v>0.32813999999999999</v>
      </c>
      <c r="GK33" s="524">
        <f t="shared" si="84"/>
        <v>0.32813999999999999</v>
      </c>
      <c r="GL33" s="524">
        <f t="shared" si="84"/>
        <v>0.32813999999999999</v>
      </c>
      <c r="GM33" s="524">
        <f t="shared" ref="GM33:GO33" si="85">SUM(GM18,GM$23,GM$29)</f>
        <v>0.24446000000000001</v>
      </c>
      <c r="GN33" s="524">
        <f t="shared" si="85"/>
        <v>0.24446000000000001</v>
      </c>
      <c r="GO33" s="524">
        <f t="shared" si="85"/>
        <v>0.24446000000000001</v>
      </c>
      <c r="GP33" s="524">
        <f t="shared" ref="GP33:GU33" si="86">SUM(GP18,GP$23,GP$29)</f>
        <v>0.25347000000000003</v>
      </c>
      <c r="GQ33" s="524">
        <f t="shared" si="86"/>
        <v>0.25347000000000003</v>
      </c>
      <c r="GR33" s="524">
        <f t="shared" si="86"/>
        <v>0.25347000000000003</v>
      </c>
      <c r="GS33" s="524">
        <f t="shared" si="86"/>
        <v>0.25234000000000001</v>
      </c>
      <c r="GT33" s="524">
        <f t="shared" si="86"/>
        <v>0.25234000000000001</v>
      </c>
      <c r="GU33" s="524">
        <f t="shared" si="86"/>
        <v>0.33934999999999998</v>
      </c>
      <c r="GV33" s="524">
        <f t="shared" ref="GV33:GX33" si="87">SUM(GV18,GV$23,GV$29)</f>
        <v>0.32738999999999996</v>
      </c>
      <c r="GW33" s="524">
        <f t="shared" si="87"/>
        <v>0.32738999999999996</v>
      </c>
      <c r="GX33" s="524">
        <f t="shared" si="87"/>
        <v>0.32738999999999996</v>
      </c>
      <c r="GY33" s="524">
        <f t="shared" ref="GY33:HA33" si="88">SUM(GY18,GY$23,GY$29)</f>
        <v>0.25051000000000001</v>
      </c>
      <c r="GZ33" s="524">
        <f t="shared" si="88"/>
        <v>0.25051000000000001</v>
      </c>
      <c r="HA33" s="524">
        <f t="shared" si="88"/>
        <v>0.25051000000000001</v>
      </c>
      <c r="HB33" s="524">
        <f t="shared" ref="HB33:HG33" si="89">SUM(HB18,HB$23,HB$29)</f>
        <v>0.24716000000000002</v>
      </c>
      <c r="HC33" s="524">
        <f t="shared" si="89"/>
        <v>0.24716000000000002</v>
      </c>
      <c r="HD33" s="524">
        <f t="shared" si="89"/>
        <v>0.24716000000000002</v>
      </c>
      <c r="HE33" s="524">
        <f t="shared" si="89"/>
        <v>0.24816000000000002</v>
      </c>
      <c r="HF33" s="524">
        <f t="shared" si="89"/>
        <v>0.24816000000000002</v>
      </c>
      <c r="HG33" s="524">
        <f t="shared" si="89"/>
        <v>0.33516999999999997</v>
      </c>
      <c r="HH33" s="524">
        <f t="shared" ref="HH33:HJ33" si="90">SUM(HH18,HH$23,HH$29)</f>
        <v>0.35341999999999996</v>
      </c>
      <c r="HI33" s="524">
        <f t="shared" si="90"/>
        <v>0.35341999999999996</v>
      </c>
      <c r="HJ33" s="524">
        <f t="shared" si="90"/>
        <v>0.35341999999999996</v>
      </c>
      <c r="HK33" s="524">
        <f t="shared" ref="HK33:HM33" si="91">SUM(HK18,HK$23,HK$29)</f>
        <v>0.26503000000000004</v>
      </c>
      <c r="HL33" s="524">
        <f t="shared" si="91"/>
        <v>0.26503000000000004</v>
      </c>
      <c r="HM33" s="524">
        <f t="shared" si="91"/>
        <v>0.26503000000000004</v>
      </c>
      <c r="HN33" s="524">
        <f t="shared" ref="HN33:HS33" si="92">SUM(HN18,HN$23,HN$29)</f>
        <v>0.25901000000000002</v>
      </c>
      <c r="HO33" s="524">
        <f t="shared" si="92"/>
        <v>0.25901000000000002</v>
      </c>
      <c r="HP33" s="524">
        <f t="shared" si="92"/>
        <v>0.25901000000000002</v>
      </c>
      <c r="HQ33" s="524">
        <f t="shared" si="92"/>
        <v>0.25504000000000004</v>
      </c>
      <c r="HR33" s="524">
        <f t="shared" si="92"/>
        <v>0.25504000000000004</v>
      </c>
      <c r="HS33" s="524">
        <f t="shared" si="92"/>
        <v>0.30484</v>
      </c>
    </row>
    <row r="34" spans="1:227" s="421" customFormat="1" ht="13.5" customHeight="1" x14ac:dyDescent="0.25">
      <c r="B34" s="416"/>
      <c r="C34" s="418"/>
      <c r="D34" s="418"/>
      <c r="E34" s="418"/>
      <c r="F34" s="418"/>
      <c r="G34" s="418"/>
      <c r="H34" s="418"/>
      <c r="I34" s="418"/>
      <c r="J34" s="418"/>
      <c r="K34" s="418"/>
      <c r="L34" s="418"/>
      <c r="M34" s="418"/>
      <c r="N34" s="418"/>
      <c r="O34" s="418"/>
      <c r="P34" s="418"/>
      <c r="Q34" s="418"/>
      <c r="R34" s="418"/>
      <c r="S34" s="418"/>
      <c r="T34" s="418"/>
      <c r="U34" s="418"/>
      <c r="V34" s="418"/>
      <c r="W34" s="418"/>
      <c r="X34" s="418"/>
      <c r="Y34" s="418"/>
      <c r="Z34" s="418"/>
      <c r="AA34" s="418"/>
      <c r="AB34" s="418"/>
      <c r="AC34" s="418"/>
      <c r="AD34" s="418"/>
      <c r="AE34" s="418"/>
      <c r="AF34" s="418"/>
      <c r="AG34" s="418"/>
      <c r="AH34" s="418"/>
      <c r="AI34" s="418"/>
      <c r="AJ34" s="418"/>
      <c r="AK34" s="418"/>
      <c r="AL34" s="418"/>
      <c r="AM34" s="418"/>
      <c r="AN34" s="418"/>
      <c r="AO34" s="418"/>
      <c r="AP34" s="418"/>
      <c r="AQ34" s="418"/>
      <c r="AR34" s="418"/>
      <c r="AS34" s="418"/>
      <c r="AT34" s="418"/>
      <c r="AU34" s="418"/>
      <c r="AV34" s="418"/>
      <c r="AW34" s="418"/>
      <c r="AX34" s="418"/>
      <c r="AY34" s="418"/>
      <c r="AZ34" s="418"/>
      <c r="BA34" s="418"/>
      <c r="BB34" s="418"/>
      <c r="BC34" s="418"/>
      <c r="BD34" s="418"/>
      <c r="BE34" s="418"/>
      <c r="BF34" s="418"/>
      <c r="BG34" s="418"/>
      <c r="BH34" s="418"/>
      <c r="BI34" s="418"/>
      <c r="BJ34" s="418"/>
      <c r="BK34" s="418"/>
      <c r="BL34" s="418"/>
      <c r="BM34" s="418"/>
      <c r="BN34" s="418"/>
      <c r="BO34" s="418"/>
      <c r="BP34" s="418"/>
      <c r="BQ34" s="418"/>
      <c r="BR34" s="418"/>
      <c r="BS34" s="424"/>
      <c r="BT34" s="424"/>
      <c r="BU34" s="424"/>
      <c r="BV34" s="424"/>
      <c r="BW34" s="418"/>
      <c r="BX34" s="418"/>
      <c r="BY34" s="418"/>
      <c r="BZ34" s="418"/>
      <c r="CA34" s="418"/>
      <c r="CB34" s="418"/>
      <c r="CC34" s="418"/>
      <c r="CD34" s="418"/>
      <c r="CE34" s="418"/>
      <c r="CF34" s="418"/>
      <c r="CG34" s="418"/>
      <c r="CH34" s="418"/>
      <c r="CI34" s="418"/>
      <c r="CJ34" s="418"/>
      <c r="CK34" s="418"/>
      <c r="CL34" s="418"/>
      <c r="CM34" s="418"/>
      <c r="CN34" s="418"/>
      <c r="CO34" s="419"/>
      <c r="CP34" s="419"/>
      <c r="CQ34" s="419"/>
      <c r="CR34" s="419"/>
      <c r="CS34" s="419"/>
      <c r="CT34" s="419"/>
      <c r="CU34" s="419"/>
      <c r="CV34" s="419"/>
      <c r="CW34" s="419"/>
      <c r="CX34" s="419"/>
      <c r="CY34" s="419"/>
      <c r="CZ34" s="419"/>
      <c r="DA34" s="419"/>
      <c r="DB34" s="419"/>
      <c r="DC34" s="418"/>
      <c r="DD34" s="418"/>
      <c r="DE34" s="418"/>
      <c r="DF34" s="418"/>
      <c r="DG34" s="419"/>
      <c r="DH34" s="419"/>
      <c r="DI34" s="419"/>
      <c r="DJ34" s="419"/>
      <c r="DK34" s="419"/>
      <c r="DL34" s="419"/>
      <c r="DM34" s="419"/>
      <c r="DN34" s="419"/>
      <c r="DO34" s="419"/>
      <c r="DP34" s="419"/>
      <c r="DQ34" s="419"/>
      <c r="DR34" s="419"/>
      <c r="DS34" s="419"/>
      <c r="DT34" s="419"/>
      <c r="DU34" s="524"/>
      <c r="DV34" s="524"/>
      <c r="DW34" s="524"/>
      <c r="DX34" s="524"/>
      <c r="DY34" s="524"/>
      <c r="DZ34" s="524"/>
      <c r="EA34" s="524"/>
      <c r="EB34" s="524"/>
      <c r="EC34" s="524"/>
      <c r="ED34" s="524"/>
      <c r="EE34" s="524"/>
      <c r="EF34" s="524"/>
      <c r="EG34" s="524"/>
      <c r="EH34" s="524"/>
      <c r="EI34" s="524"/>
      <c r="EJ34" s="524"/>
      <c r="EK34" s="524"/>
      <c r="EL34" s="524"/>
      <c r="EM34" s="524"/>
      <c r="EN34" s="524"/>
      <c r="EO34" s="524"/>
      <c r="EP34" s="524"/>
      <c r="EQ34" s="524"/>
      <c r="ER34" s="524"/>
      <c r="ES34" s="524"/>
      <c r="ET34" s="524"/>
      <c r="EU34" s="524"/>
      <c r="EV34" s="524"/>
      <c r="EW34" s="524"/>
      <c r="EX34" s="524"/>
      <c r="EY34" s="524"/>
      <c r="EZ34" s="524"/>
      <c r="FA34" s="524"/>
      <c r="FB34" s="524"/>
      <c r="FC34" s="524"/>
      <c r="FD34" s="524"/>
      <c r="FE34" s="524"/>
      <c r="FF34" s="524"/>
      <c r="FG34" s="524"/>
      <c r="FH34" s="524"/>
      <c r="FI34" s="524"/>
      <c r="FJ34" s="524"/>
      <c r="FK34" s="524"/>
      <c r="FL34" s="524"/>
      <c r="FM34" s="524"/>
      <c r="FN34" s="524"/>
      <c r="FO34" s="524"/>
      <c r="FP34" s="524"/>
      <c r="FQ34" s="524"/>
      <c r="FR34" s="524"/>
      <c r="FS34" s="524"/>
      <c r="FT34" s="524"/>
      <c r="FU34" s="524"/>
      <c r="FV34" s="524"/>
      <c r="FW34" s="524"/>
      <c r="FX34" s="524"/>
      <c r="FY34" s="524"/>
      <c r="FZ34" s="524"/>
      <c r="GA34" s="524"/>
      <c r="GB34" s="524"/>
      <c r="GC34" s="524"/>
      <c r="GD34" s="524"/>
      <c r="GE34" s="524"/>
      <c r="GF34" s="524"/>
      <c r="GG34" s="524"/>
      <c r="GH34" s="524"/>
      <c r="GI34" s="524"/>
      <c r="GJ34" s="524"/>
      <c r="GK34" s="524"/>
      <c r="GL34" s="524"/>
      <c r="GM34" s="524"/>
      <c r="GN34" s="524"/>
      <c r="GO34" s="524"/>
      <c r="GP34" s="524"/>
      <c r="GQ34" s="524"/>
      <c r="GR34" s="524"/>
      <c r="GS34" s="524"/>
      <c r="GT34" s="524"/>
      <c r="GU34" s="524"/>
      <c r="GV34" s="524"/>
      <c r="GW34" s="524"/>
      <c r="GX34" s="524"/>
      <c r="GY34" s="524"/>
      <c r="GZ34" s="524"/>
      <c r="HA34" s="524"/>
      <c r="HB34" s="524"/>
      <c r="HC34" s="524"/>
      <c r="HD34" s="524"/>
      <c r="HE34" s="524"/>
      <c r="HF34" s="524"/>
      <c r="HG34" s="524"/>
      <c r="HH34" s="524"/>
      <c r="HI34" s="524"/>
      <c r="HJ34" s="524"/>
      <c r="HK34" s="524"/>
      <c r="HL34" s="524"/>
      <c r="HM34" s="524"/>
      <c r="HN34" s="524"/>
      <c r="HO34" s="524"/>
      <c r="HP34" s="524"/>
      <c r="HQ34" s="524"/>
      <c r="HR34" s="524"/>
      <c r="HS34" s="524"/>
    </row>
    <row r="35" spans="1:227" s="421" customFormat="1" ht="4.5" customHeight="1" x14ac:dyDescent="0.25">
      <c r="B35" s="425"/>
      <c r="C35" s="422"/>
      <c r="D35" s="422"/>
      <c r="E35" s="422"/>
      <c r="F35" s="422"/>
      <c r="G35" s="422"/>
      <c r="H35" s="422"/>
      <c r="I35" s="422"/>
      <c r="J35" s="422"/>
      <c r="K35" s="422"/>
      <c r="L35" s="422"/>
      <c r="M35" s="422"/>
      <c r="N35" s="422"/>
      <c r="O35" s="422"/>
      <c r="P35" s="422"/>
      <c r="Q35" s="422"/>
      <c r="R35" s="422"/>
      <c r="S35" s="422"/>
      <c r="T35" s="422"/>
      <c r="U35" s="422"/>
      <c r="V35" s="422"/>
      <c r="W35" s="422"/>
      <c r="X35" s="422"/>
      <c r="Y35" s="422"/>
      <c r="Z35" s="422"/>
      <c r="AA35" s="422"/>
      <c r="AB35" s="422"/>
      <c r="AC35" s="422"/>
      <c r="AD35" s="422"/>
      <c r="AE35" s="422"/>
      <c r="AF35" s="422"/>
      <c r="AG35" s="422"/>
      <c r="AH35" s="422"/>
      <c r="AI35" s="422"/>
      <c r="AJ35" s="422"/>
      <c r="AK35" s="422"/>
      <c r="AL35" s="422"/>
      <c r="AM35" s="422"/>
      <c r="AN35" s="422"/>
      <c r="AO35" s="422"/>
      <c r="AP35" s="422"/>
      <c r="AQ35" s="422"/>
      <c r="AR35" s="422"/>
      <c r="AS35" s="422"/>
      <c r="AT35" s="422"/>
      <c r="AU35" s="422"/>
      <c r="AV35" s="422"/>
      <c r="AW35" s="422"/>
      <c r="AX35" s="422"/>
      <c r="AY35" s="422"/>
      <c r="AZ35" s="422"/>
      <c r="BA35" s="422"/>
      <c r="BB35" s="422"/>
      <c r="BC35" s="422"/>
      <c r="BD35" s="422"/>
      <c r="BE35" s="422"/>
      <c r="BF35" s="422"/>
      <c r="BG35" s="422"/>
      <c r="BH35" s="422"/>
      <c r="BI35" s="422"/>
      <c r="BJ35" s="422"/>
      <c r="BK35" s="422"/>
      <c r="BL35" s="422"/>
      <c r="BM35" s="422"/>
      <c r="BN35" s="422"/>
      <c r="BO35" s="422"/>
      <c r="BP35" s="422"/>
      <c r="BQ35" s="422"/>
      <c r="BR35" s="422"/>
      <c r="BS35" s="426"/>
      <c r="BT35" s="426"/>
      <c r="BU35" s="426"/>
      <c r="BV35" s="426"/>
      <c r="BW35" s="422"/>
      <c r="BX35" s="422"/>
      <c r="BY35" s="422"/>
      <c r="BZ35" s="422"/>
      <c r="CA35" s="422"/>
      <c r="CB35" s="422"/>
      <c r="CC35" s="422"/>
      <c r="CD35" s="422"/>
      <c r="CE35" s="422"/>
      <c r="CF35" s="422"/>
      <c r="CG35" s="422"/>
      <c r="CH35" s="422"/>
      <c r="CI35" s="422"/>
      <c r="CJ35" s="422"/>
      <c r="CK35" s="422"/>
      <c r="CL35" s="422"/>
      <c r="CM35" s="422"/>
      <c r="CN35" s="422"/>
      <c r="CO35" s="423"/>
      <c r="CP35" s="423"/>
      <c r="CQ35" s="423"/>
      <c r="CR35" s="423"/>
      <c r="CS35" s="423"/>
      <c r="CT35" s="423"/>
      <c r="CU35" s="423"/>
      <c r="CV35" s="423"/>
      <c r="CW35" s="423"/>
      <c r="CX35" s="423"/>
      <c r="CY35" s="423"/>
      <c r="CZ35" s="423"/>
      <c r="DA35" s="423"/>
      <c r="DB35" s="423"/>
      <c r="DC35" s="422"/>
      <c r="DD35" s="422"/>
      <c r="DE35" s="422"/>
      <c r="DF35" s="422"/>
      <c r="DG35" s="423"/>
      <c r="DH35" s="423"/>
      <c r="DI35" s="423"/>
      <c r="DJ35" s="423"/>
      <c r="DK35" s="423"/>
      <c r="DL35" s="423"/>
      <c r="DM35" s="423"/>
      <c r="DN35" s="423"/>
      <c r="DO35" s="423"/>
      <c r="DP35" s="423"/>
      <c r="DQ35" s="423"/>
      <c r="DR35" s="423"/>
      <c r="DS35" s="423"/>
      <c r="DT35" s="423"/>
      <c r="DU35" s="853"/>
      <c r="DV35" s="853"/>
      <c r="DW35" s="853"/>
      <c r="DX35" s="853"/>
      <c r="DY35" s="853"/>
      <c r="DZ35" s="853"/>
      <c r="EA35" s="853"/>
      <c r="EB35" s="853"/>
      <c r="EC35" s="853"/>
      <c r="ED35" s="853"/>
      <c r="EE35" s="853"/>
      <c r="EF35" s="853"/>
      <c r="EG35" s="853"/>
      <c r="EH35" s="853"/>
      <c r="EI35" s="853"/>
      <c r="EJ35" s="853"/>
      <c r="EK35" s="853"/>
      <c r="EL35" s="853"/>
      <c r="EM35" s="853"/>
      <c r="EN35" s="853"/>
      <c r="EO35" s="853"/>
      <c r="EP35" s="853"/>
      <c r="EQ35" s="853"/>
      <c r="ER35" s="853"/>
      <c r="ES35" s="853"/>
      <c r="ET35" s="853"/>
      <c r="EU35" s="853"/>
      <c r="EV35" s="853"/>
      <c r="EW35" s="853"/>
      <c r="EX35" s="853"/>
      <c r="EY35" s="853"/>
      <c r="EZ35" s="853"/>
      <c r="FA35" s="853"/>
      <c r="FB35" s="853"/>
      <c r="FC35" s="853"/>
      <c r="FD35" s="853"/>
      <c r="FE35" s="853"/>
      <c r="FF35" s="853"/>
      <c r="FG35" s="853"/>
      <c r="FH35" s="853"/>
      <c r="FI35" s="853"/>
      <c r="FJ35" s="853"/>
      <c r="FK35" s="853"/>
      <c r="FL35" s="853"/>
      <c r="FM35" s="853"/>
      <c r="FN35" s="853"/>
      <c r="FO35" s="853"/>
      <c r="FP35" s="853"/>
      <c r="FQ35" s="853"/>
      <c r="FR35" s="853"/>
      <c r="FS35" s="853"/>
      <c r="FT35" s="853"/>
      <c r="FU35" s="853"/>
      <c r="FV35" s="853"/>
      <c r="FW35" s="853"/>
      <c r="FX35" s="853"/>
      <c r="FY35" s="853"/>
      <c r="FZ35" s="853"/>
      <c r="GA35" s="853"/>
      <c r="GB35" s="853"/>
      <c r="GC35" s="853"/>
      <c r="GD35" s="853"/>
      <c r="GE35" s="853"/>
      <c r="GF35" s="853"/>
      <c r="GG35" s="853"/>
      <c r="GH35" s="853"/>
      <c r="GI35" s="853"/>
      <c r="GJ35" s="853"/>
      <c r="GK35" s="853"/>
      <c r="GL35" s="853"/>
      <c r="GM35" s="853"/>
      <c r="GN35" s="853"/>
      <c r="GO35" s="853"/>
      <c r="GP35" s="853"/>
      <c r="GQ35" s="853"/>
      <c r="GR35" s="853"/>
      <c r="GS35" s="853"/>
      <c r="GT35" s="853"/>
      <c r="GU35" s="853"/>
      <c r="GV35" s="853"/>
      <c r="GW35" s="853"/>
      <c r="GX35" s="853"/>
      <c r="GY35" s="853"/>
      <c r="GZ35" s="853"/>
      <c r="HA35" s="853"/>
      <c r="HB35" s="853"/>
      <c r="HC35" s="853"/>
      <c r="HD35" s="853"/>
      <c r="HE35" s="853"/>
      <c r="HF35" s="853"/>
      <c r="HG35" s="853"/>
      <c r="HH35" s="853"/>
      <c r="HI35" s="853"/>
      <c r="HJ35" s="853"/>
      <c r="HK35" s="853"/>
      <c r="HL35" s="853"/>
      <c r="HM35" s="853"/>
      <c r="HN35" s="853"/>
      <c r="HO35" s="853"/>
      <c r="HP35" s="853"/>
      <c r="HQ35" s="853"/>
      <c r="HR35" s="853"/>
      <c r="HS35" s="853"/>
    </row>
    <row r="36" spans="1:227" s="421" customFormat="1" ht="15" x14ac:dyDescent="0.25">
      <c r="B36" s="427" t="s">
        <v>670</v>
      </c>
      <c r="C36" s="431"/>
      <c r="D36" s="431"/>
      <c r="E36" s="431"/>
      <c r="F36" s="431"/>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32"/>
      <c r="DB36" s="432"/>
      <c r="DC36" s="429"/>
      <c r="DD36" s="429"/>
      <c r="DE36" s="429"/>
      <c r="DF36" s="429"/>
      <c r="DG36" s="429"/>
      <c r="DH36" s="429"/>
      <c r="DI36" s="429"/>
      <c r="DJ36" s="429"/>
      <c r="DK36" s="429"/>
      <c r="DL36" s="429"/>
      <c r="DM36" s="429"/>
      <c r="DN36" s="429"/>
      <c r="DO36" s="429"/>
      <c r="DP36" s="429"/>
      <c r="DQ36" s="429"/>
      <c r="DR36" s="429"/>
      <c r="DS36" s="429"/>
      <c r="DU36" s="489"/>
      <c r="DV36" s="489"/>
      <c r="DW36" s="489"/>
      <c r="DX36" s="489"/>
      <c r="DY36" s="489"/>
      <c r="DZ36" s="489"/>
      <c r="EA36" s="489"/>
      <c r="EB36" s="489"/>
      <c r="EC36" s="489"/>
      <c r="ED36" s="489"/>
      <c r="EE36" s="489"/>
      <c r="EF36" s="489"/>
      <c r="EG36" s="489"/>
      <c r="EH36" s="489"/>
      <c r="EI36" s="489"/>
      <c r="EJ36" s="489"/>
      <c r="EK36" s="489"/>
      <c r="EL36" s="489"/>
      <c r="EM36" s="489"/>
      <c r="EN36" s="489"/>
      <c r="EO36" s="489"/>
      <c r="EP36" s="489"/>
      <c r="EQ36" s="489"/>
      <c r="ER36" s="489"/>
      <c r="ES36" s="489"/>
      <c r="ET36" s="489"/>
      <c r="EU36" s="489"/>
      <c r="EV36" s="489"/>
      <c r="EW36" s="489"/>
      <c r="EX36" s="489"/>
      <c r="EY36" s="489"/>
      <c r="EZ36" s="489"/>
      <c r="FA36" s="489"/>
      <c r="FB36" s="489"/>
      <c r="FC36" s="489"/>
      <c r="FD36" s="489"/>
      <c r="FE36" s="489"/>
      <c r="FF36" s="489"/>
      <c r="FG36" s="489"/>
      <c r="FH36" s="489"/>
      <c r="FI36" s="489"/>
      <c r="FJ36" s="489"/>
      <c r="FK36" s="489"/>
      <c r="FL36" s="489"/>
      <c r="FM36" s="489"/>
      <c r="FN36" s="489"/>
      <c r="FO36" s="489"/>
      <c r="FP36" s="489"/>
      <c r="FQ36" s="489"/>
      <c r="FR36" s="489"/>
      <c r="FS36" s="489"/>
      <c r="FT36" s="489"/>
      <c r="FU36" s="489"/>
      <c r="FV36" s="489"/>
      <c r="FW36" s="489"/>
      <c r="FX36" s="489"/>
      <c r="FY36" s="489"/>
      <c r="FZ36" s="489"/>
      <c r="GA36" s="489"/>
      <c r="GB36" s="489"/>
      <c r="GC36" s="489"/>
      <c r="GD36" s="489"/>
      <c r="GE36" s="489"/>
      <c r="GF36" s="489"/>
      <c r="GG36" s="489"/>
      <c r="GH36" s="489"/>
      <c r="GI36" s="489"/>
      <c r="GJ36" s="797" t="s">
        <v>272</v>
      </c>
      <c r="GK36" s="406"/>
      <c r="GL36" s="406"/>
      <c r="GM36" s="406"/>
      <c r="GN36" s="406"/>
      <c r="GO36" s="406"/>
      <c r="GP36" s="406"/>
      <c r="GQ36" s="406"/>
      <c r="GR36" s="406"/>
      <c r="GS36" s="406"/>
      <c r="GT36" s="406"/>
      <c r="GU36" s="406"/>
      <c r="GV36" s="406"/>
      <c r="GW36" s="406"/>
      <c r="GX36" s="406"/>
      <c r="GY36" s="406"/>
      <c r="GZ36" s="406"/>
      <c r="HA36" s="406"/>
      <c r="HB36" s="406"/>
      <c r="HC36" s="406"/>
      <c r="HD36" s="406"/>
      <c r="HE36" s="406"/>
      <c r="HF36" s="406"/>
      <c r="HG36" s="406"/>
      <c r="HH36" s="406"/>
      <c r="HI36" s="406"/>
      <c r="HJ36" s="406"/>
      <c r="HK36" s="406"/>
      <c r="HL36" s="406"/>
      <c r="HM36" s="406"/>
    </row>
    <row r="37" spans="1:227" s="1032" customFormat="1" ht="14.25" x14ac:dyDescent="0.2">
      <c r="A37" s="421"/>
      <c r="B37" s="417" t="s">
        <v>668</v>
      </c>
      <c r="C37" s="419"/>
      <c r="D37" s="419"/>
      <c r="E37" s="419"/>
      <c r="F37" s="419"/>
      <c r="G37" s="419"/>
      <c r="H37" s="419"/>
      <c r="I37" s="419"/>
      <c r="J37" s="419"/>
      <c r="K37" s="419"/>
      <c r="L37" s="419"/>
      <c r="M37" s="419"/>
      <c r="N37" s="419"/>
      <c r="O37" s="501"/>
      <c r="P37" s="501"/>
      <c r="Q37" s="501"/>
      <c r="R37" s="501"/>
      <c r="S37" s="501"/>
      <c r="T37" s="501"/>
      <c r="U37" s="501"/>
      <c r="V37" s="501"/>
      <c r="W37" s="501"/>
      <c r="X37" s="501"/>
      <c r="Y37" s="501"/>
      <c r="Z37" s="501"/>
      <c r="AA37" s="501"/>
      <c r="AB37" s="501"/>
      <c r="AC37" s="501"/>
      <c r="AD37" s="501"/>
      <c r="AE37" s="501"/>
      <c r="AF37" s="501"/>
      <c r="AG37" s="501"/>
      <c r="AH37" s="501"/>
      <c r="AI37" s="501"/>
      <c r="AJ37" s="501"/>
      <c r="AK37" s="501"/>
      <c r="AL37" s="501"/>
      <c r="AM37" s="501"/>
      <c r="AN37" s="501"/>
      <c r="AO37" s="501"/>
      <c r="AP37" s="501"/>
      <c r="AQ37" s="501"/>
      <c r="AR37" s="501"/>
      <c r="AS37" s="501"/>
      <c r="AT37" s="501"/>
      <c r="AU37" s="501"/>
      <c r="AV37" s="501"/>
      <c r="AW37" s="501"/>
      <c r="AX37" s="501"/>
      <c r="AY37" s="501"/>
      <c r="AZ37" s="501"/>
      <c r="BA37" s="501"/>
      <c r="BB37" s="501"/>
      <c r="BC37" s="501"/>
      <c r="BD37" s="501"/>
      <c r="BE37" s="501"/>
      <c r="BF37" s="501"/>
      <c r="BG37" s="501"/>
      <c r="BH37" s="501"/>
      <c r="BI37" s="501"/>
      <c r="BJ37" s="501"/>
      <c r="BK37" s="501"/>
      <c r="BL37" s="501"/>
      <c r="BM37" s="501"/>
      <c r="BN37" s="501"/>
      <c r="BO37" s="501"/>
      <c r="BP37" s="501"/>
      <c r="BQ37" s="501"/>
      <c r="BR37" s="501"/>
      <c r="BS37" s="501"/>
      <c r="BT37" s="501"/>
      <c r="BU37" s="501"/>
      <c r="BV37" s="501"/>
      <c r="BW37" s="501"/>
      <c r="BX37" s="501"/>
      <c r="BY37" s="501"/>
      <c r="BZ37" s="501"/>
      <c r="CA37" s="501"/>
      <c r="CB37" s="501"/>
      <c r="CC37" s="501"/>
      <c r="CD37" s="501"/>
      <c r="CE37" s="501"/>
      <c r="CF37" s="501"/>
      <c r="CG37" s="501"/>
      <c r="CH37" s="501"/>
      <c r="CI37" s="501"/>
      <c r="CJ37" s="501"/>
      <c r="CK37" s="501"/>
      <c r="CL37" s="501"/>
      <c r="CM37" s="501"/>
      <c r="CN37" s="501"/>
      <c r="CO37" s="501"/>
      <c r="CP37" s="501"/>
      <c r="CQ37" s="501"/>
      <c r="CR37" s="501"/>
      <c r="CS37" s="501"/>
      <c r="CT37" s="501"/>
      <c r="CU37" s="501"/>
      <c r="CV37" s="501"/>
      <c r="CW37" s="501"/>
      <c r="CX37" s="501"/>
      <c r="CY37" s="501"/>
      <c r="CZ37" s="501"/>
      <c r="DA37" s="501"/>
      <c r="DB37" s="501"/>
      <c r="DC37" s="501"/>
      <c r="DD37" s="501"/>
      <c r="DE37" s="501"/>
      <c r="DF37" s="501"/>
      <c r="DG37" s="501"/>
      <c r="DH37" s="501"/>
      <c r="DI37" s="501"/>
      <c r="DJ37" s="501"/>
      <c r="DK37" s="501"/>
      <c r="DL37" s="501"/>
      <c r="DM37" s="501"/>
      <c r="DN37" s="501"/>
      <c r="DO37" s="501"/>
      <c r="DP37" s="501"/>
      <c r="DQ37" s="501"/>
      <c r="DR37" s="501"/>
      <c r="DS37" s="501"/>
      <c r="DT37" s="501"/>
      <c r="DU37" s="855"/>
      <c r="DV37" s="855"/>
      <c r="DW37" s="855"/>
      <c r="DX37" s="855"/>
      <c r="DY37" s="855">
        <v>0.55000000000000004</v>
      </c>
      <c r="DZ37" s="855">
        <v>0.55000000000000004</v>
      </c>
      <c r="EA37" s="855">
        <v>0.55000000000000004</v>
      </c>
      <c r="EB37" s="855">
        <v>0.85</v>
      </c>
      <c r="EC37" s="855">
        <v>0.85</v>
      </c>
      <c r="ED37" s="855">
        <v>0.85</v>
      </c>
      <c r="EE37" s="855">
        <v>0.85</v>
      </c>
      <c r="EF37" s="855">
        <v>0.85</v>
      </c>
      <c r="EG37" s="855">
        <v>0.85</v>
      </c>
      <c r="EH37" s="855">
        <v>0.85</v>
      </c>
      <c r="EI37" s="855">
        <v>0.85</v>
      </c>
      <c r="EJ37" s="855">
        <v>0.85</v>
      </c>
      <c r="EK37" s="855">
        <v>0.85</v>
      </c>
      <c r="EL37" s="855">
        <v>0.85</v>
      </c>
      <c r="EM37" s="855">
        <v>0.85</v>
      </c>
      <c r="EN37" s="855">
        <v>1.3</v>
      </c>
      <c r="EO37" s="855">
        <v>1.3</v>
      </c>
      <c r="EP37" s="855">
        <v>1.3</v>
      </c>
      <c r="EQ37" s="855">
        <v>1.3</v>
      </c>
      <c r="ER37" s="855">
        <v>1.3</v>
      </c>
      <c r="ES37" s="855">
        <v>1.3</v>
      </c>
      <c r="ET37" s="855">
        <v>1.3</v>
      </c>
      <c r="EU37" s="855">
        <v>1.3</v>
      </c>
      <c r="EV37" s="855">
        <v>1.3</v>
      </c>
      <c r="EW37" s="855">
        <v>1.3</v>
      </c>
      <c r="EX37" s="855">
        <v>1.3</v>
      </c>
      <c r="EY37" s="855">
        <v>1.3</v>
      </c>
      <c r="EZ37" s="855">
        <v>1.75</v>
      </c>
      <c r="FA37" s="855">
        <v>1.75</v>
      </c>
      <c r="FB37" s="855">
        <v>1.75</v>
      </c>
      <c r="FC37" s="855">
        <v>1.75</v>
      </c>
      <c r="FD37" s="855">
        <v>1.75</v>
      </c>
      <c r="FE37" s="855">
        <v>1.75</v>
      </c>
      <c r="FF37" s="855">
        <v>1.75</v>
      </c>
      <c r="FG37" s="855">
        <v>1.75</v>
      </c>
      <c r="FH37" s="855">
        <v>1.75</v>
      </c>
      <c r="FI37" s="855">
        <v>1.75</v>
      </c>
      <c r="FJ37" s="855">
        <v>1.75</v>
      </c>
      <c r="FK37" s="855">
        <v>1.75</v>
      </c>
      <c r="FL37" s="855">
        <v>2.2999999999999998</v>
      </c>
      <c r="FM37" s="855">
        <v>2.2999999999999998</v>
      </c>
      <c r="FN37" s="855">
        <v>2.2999999999999998</v>
      </c>
      <c r="FO37" s="855">
        <v>2.2999999999999998</v>
      </c>
      <c r="FP37" s="855">
        <v>2.2999999999999998</v>
      </c>
      <c r="FQ37" s="855">
        <v>2.2999999999999998</v>
      </c>
      <c r="FR37" s="855">
        <v>2.2999999999999998</v>
      </c>
      <c r="FS37" s="855">
        <v>2.2999999999999998</v>
      </c>
      <c r="FT37" s="855">
        <v>2.2999999999999998</v>
      </c>
      <c r="FU37" s="855">
        <v>2.2999999999999998</v>
      </c>
      <c r="FV37" s="855">
        <v>2.2999999999999998</v>
      </c>
      <c r="FW37" s="855">
        <v>2.2999999999999998</v>
      </c>
      <c r="FX37" s="855">
        <v>2.2999999999999998</v>
      </c>
      <c r="FY37" s="855">
        <v>2.2999999999999998</v>
      </c>
      <c r="FZ37" s="855">
        <v>2.2999999999999998</v>
      </c>
      <c r="GA37" s="855">
        <v>2.2999999999999998</v>
      </c>
      <c r="GB37" s="855">
        <v>2.2999999999999998</v>
      </c>
      <c r="GC37" s="855">
        <v>2.2999999999999998</v>
      </c>
      <c r="GD37" s="855">
        <v>2.2999999999999998</v>
      </c>
      <c r="GE37" s="855">
        <v>2.2999999999999998</v>
      </c>
      <c r="GF37" s="855">
        <v>2.2999999999999998</v>
      </c>
      <c r="GG37" s="855">
        <v>2.2999999999999998</v>
      </c>
      <c r="GH37" s="855">
        <v>2.2999999999999998</v>
      </c>
      <c r="GI37" s="855">
        <v>2.2999999999999998</v>
      </c>
      <c r="GJ37" s="855">
        <v>2.2999999999999998</v>
      </c>
      <c r="GK37" s="855">
        <v>2.2999999999999998</v>
      </c>
      <c r="GL37" s="855">
        <v>2.2999999999999998</v>
      </c>
      <c r="GM37" s="855">
        <v>2.2999999999999998</v>
      </c>
      <c r="GN37" s="855">
        <v>2.2999999999999998</v>
      </c>
      <c r="GO37" s="855">
        <v>2.2999999999999998</v>
      </c>
      <c r="GP37" s="855">
        <v>2.2999999999999998</v>
      </c>
      <c r="GQ37" s="855">
        <v>2.2999999999999998</v>
      </c>
      <c r="GR37" s="855">
        <v>2.2999999999999998</v>
      </c>
      <c r="GS37" s="855">
        <v>2.2999999999999998</v>
      </c>
      <c r="GT37" s="855">
        <v>2.2999999999999998</v>
      </c>
      <c r="GU37" s="855">
        <v>2.2999999999999998</v>
      </c>
      <c r="GV37" s="855">
        <v>2.2999999999999998</v>
      </c>
      <c r="GW37" s="855">
        <v>2.2999999999999998</v>
      </c>
      <c r="GX37" s="855">
        <v>2.2999999999999998</v>
      </c>
      <c r="GY37" s="855">
        <v>2.2999999999999998</v>
      </c>
      <c r="GZ37" s="855">
        <v>2.2999999999999998</v>
      </c>
      <c r="HA37" s="855">
        <v>2.2999999999999998</v>
      </c>
      <c r="HB37" s="855">
        <v>2.2999999999999998</v>
      </c>
      <c r="HC37" s="855">
        <v>2.2999999999999998</v>
      </c>
      <c r="HD37" s="855">
        <v>2.2999999999999998</v>
      </c>
      <c r="HE37" s="855">
        <v>2.2999999999999998</v>
      </c>
      <c r="HF37" s="855">
        <v>2.2999999999999998</v>
      </c>
      <c r="HG37" s="855">
        <v>2.2999999999999998</v>
      </c>
      <c r="HH37" s="855">
        <v>2.2999999999999998</v>
      </c>
      <c r="HI37" s="855">
        <v>2.2999999999999998</v>
      </c>
      <c r="HJ37" s="855">
        <v>2.2999999999999998</v>
      </c>
      <c r="HK37" s="855">
        <v>2.2999999999999998</v>
      </c>
      <c r="HL37" s="855">
        <v>2.2999999999999998</v>
      </c>
      <c r="HM37" s="855">
        <v>2.2999999999999998</v>
      </c>
      <c r="HN37" s="855">
        <v>2.2999999999999998</v>
      </c>
      <c r="HO37" s="855">
        <v>2.2999999999999998</v>
      </c>
      <c r="HP37" s="855">
        <v>2.2999999999999998</v>
      </c>
      <c r="HQ37" s="855">
        <v>2.2999999999999998</v>
      </c>
      <c r="HR37" s="855">
        <v>2.2999999999999998</v>
      </c>
      <c r="HS37" s="855">
        <v>2.2999999999999998</v>
      </c>
    </row>
    <row r="38" spans="1:227" s="1032" customFormat="1" ht="14.25" x14ac:dyDescent="0.2">
      <c r="A38" s="421"/>
      <c r="B38" s="417" t="s">
        <v>667</v>
      </c>
      <c r="C38" s="419"/>
      <c r="D38" s="419"/>
      <c r="E38" s="419"/>
      <c r="F38" s="419"/>
      <c r="G38" s="419"/>
      <c r="H38" s="419"/>
      <c r="I38" s="419"/>
      <c r="J38" s="419"/>
      <c r="K38" s="419"/>
      <c r="L38" s="419"/>
      <c r="M38" s="419"/>
      <c r="N38" s="419"/>
      <c r="O38" s="501"/>
      <c r="P38" s="501"/>
      <c r="Q38" s="501"/>
      <c r="R38" s="501"/>
      <c r="S38" s="501"/>
      <c r="T38" s="501"/>
      <c r="U38" s="501"/>
      <c r="V38" s="501"/>
      <c r="W38" s="501"/>
      <c r="X38" s="501"/>
      <c r="Y38" s="501"/>
      <c r="Z38" s="501"/>
      <c r="AA38" s="501"/>
      <c r="AB38" s="501"/>
      <c r="AC38" s="501"/>
      <c r="AD38" s="501"/>
      <c r="AE38" s="501"/>
      <c r="AF38" s="501"/>
      <c r="AG38" s="501"/>
      <c r="AH38" s="501"/>
      <c r="AI38" s="501"/>
      <c r="AJ38" s="501"/>
      <c r="AK38" s="501"/>
      <c r="AL38" s="501"/>
      <c r="AM38" s="501"/>
      <c r="AN38" s="501"/>
      <c r="AO38" s="501"/>
      <c r="AP38" s="501"/>
      <c r="AQ38" s="501"/>
      <c r="AR38" s="501"/>
      <c r="AS38" s="501"/>
      <c r="AT38" s="501"/>
      <c r="AU38" s="501"/>
      <c r="AV38" s="501"/>
      <c r="AW38" s="501"/>
      <c r="AX38" s="501"/>
      <c r="AY38" s="501"/>
      <c r="AZ38" s="501"/>
      <c r="BA38" s="501"/>
      <c r="BB38" s="501"/>
      <c r="BC38" s="501"/>
      <c r="BD38" s="501"/>
      <c r="BE38" s="501"/>
      <c r="BF38" s="501"/>
      <c r="BG38" s="501"/>
      <c r="BH38" s="501"/>
      <c r="BI38" s="501"/>
      <c r="BJ38" s="501"/>
      <c r="BK38" s="501"/>
      <c r="BL38" s="501"/>
      <c r="BM38" s="501"/>
      <c r="BN38" s="501"/>
      <c r="BO38" s="501"/>
      <c r="BP38" s="501"/>
      <c r="BQ38" s="501"/>
      <c r="BR38" s="501"/>
      <c r="BS38" s="501"/>
      <c r="BT38" s="501"/>
      <c r="BU38" s="501"/>
      <c r="BV38" s="501"/>
      <c r="BW38" s="501"/>
      <c r="BX38" s="501"/>
      <c r="BY38" s="501"/>
      <c r="BZ38" s="501"/>
      <c r="CA38" s="501"/>
      <c r="CB38" s="501"/>
      <c r="CC38" s="501"/>
      <c r="CD38" s="501"/>
      <c r="CE38" s="501"/>
      <c r="CF38" s="501"/>
      <c r="CG38" s="501"/>
      <c r="CH38" s="501"/>
      <c r="CI38" s="501"/>
      <c r="CJ38" s="501"/>
      <c r="CK38" s="501"/>
      <c r="CL38" s="501"/>
      <c r="CM38" s="501"/>
      <c r="CN38" s="501"/>
      <c r="CO38" s="501"/>
      <c r="CP38" s="501"/>
      <c r="CQ38" s="501"/>
      <c r="CR38" s="501"/>
      <c r="CS38" s="501"/>
      <c r="CT38" s="501"/>
      <c r="CU38" s="501"/>
      <c r="CV38" s="501"/>
      <c r="CW38" s="501"/>
      <c r="CX38" s="501"/>
      <c r="CY38" s="501"/>
      <c r="CZ38" s="501"/>
      <c r="DA38" s="501"/>
      <c r="DB38" s="501"/>
      <c r="DC38" s="501"/>
      <c r="DD38" s="501"/>
      <c r="DE38" s="501"/>
      <c r="DF38" s="501"/>
      <c r="DG38" s="501"/>
      <c r="DH38" s="501"/>
      <c r="DI38" s="501"/>
      <c r="DJ38" s="501"/>
      <c r="DK38" s="501"/>
      <c r="DL38" s="501"/>
      <c r="DM38" s="501"/>
      <c r="DN38" s="501"/>
      <c r="DO38" s="501"/>
      <c r="DP38" s="501"/>
      <c r="DQ38" s="501"/>
      <c r="DR38" s="501"/>
      <c r="DS38" s="501"/>
      <c r="DT38" s="501"/>
      <c r="DU38" s="855"/>
      <c r="DV38" s="855"/>
      <c r="DW38" s="855"/>
      <c r="DX38" s="855"/>
      <c r="DY38" s="855">
        <v>0.55000000000000004</v>
      </c>
      <c r="DZ38" s="855">
        <v>0.55000000000000004</v>
      </c>
      <c r="EA38" s="855">
        <v>2</v>
      </c>
      <c r="EB38" s="855">
        <v>3</v>
      </c>
      <c r="EC38" s="855">
        <v>3</v>
      </c>
      <c r="ED38" s="855">
        <v>3</v>
      </c>
      <c r="EE38" s="855">
        <v>3</v>
      </c>
      <c r="EF38" s="855">
        <v>3</v>
      </c>
      <c r="EG38" s="855">
        <v>3</v>
      </c>
      <c r="EH38" s="855">
        <v>3</v>
      </c>
      <c r="EI38" s="855">
        <v>3</v>
      </c>
      <c r="EJ38" s="855">
        <v>3</v>
      </c>
      <c r="EK38" s="855">
        <v>3</v>
      </c>
      <c r="EL38" s="855">
        <v>3</v>
      </c>
      <c r="EM38" s="855">
        <v>3</v>
      </c>
      <c r="EN38" s="855">
        <v>4.9000000000000004</v>
      </c>
      <c r="EO38" s="855">
        <v>4.9000000000000004</v>
      </c>
      <c r="EP38" s="855">
        <v>4.9000000000000004</v>
      </c>
      <c r="EQ38" s="855">
        <v>4.9000000000000004</v>
      </c>
      <c r="ER38" s="855">
        <v>4.9000000000000004</v>
      </c>
      <c r="ES38" s="855">
        <v>4.9000000000000004</v>
      </c>
      <c r="ET38" s="855">
        <v>4.9000000000000004</v>
      </c>
      <c r="EU38" s="855">
        <v>4.9000000000000004</v>
      </c>
      <c r="EV38" s="855">
        <v>4.9000000000000004</v>
      </c>
      <c r="EW38" s="855">
        <v>4.9000000000000004</v>
      </c>
      <c r="EX38" s="855">
        <v>4.9000000000000004</v>
      </c>
      <c r="EY38" s="855">
        <v>4.9000000000000004</v>
      </c>
      <c r="EZ38" s="855">
        <v>6.25</v>
      </c>
      <c r="FA38" s="855">
        <v>6.25</v>
      </c>
      <c r="FB38" s="855">
        <v>6.25</v>
      </c>
      <c r="FC38" s="855">
        <v>6.25</v>
      </c>
      <c r="FD38" s="855">
        <v>6.25</v>
      </c>
      <c r="FE38" s="855">
        <v>6.25</v>
      </c>
      <c r="FF38" s="855">
        <v>6.25</v>
      </c>
      <c r="FG38" s="855">
        <v>6.25</v>
      </c>
      <c r="FH38" s="855">
        <v>6.25</v>
      </c>
      <c r="FI38" s="855">
        <v>6.25</v>
      </c>
      <c r="FJ38" s="855">
        <v>6.25</v>
      </c>
      <c r="FK38" s="855">
        <v>6.25</v>
      </c>
      <c r="FL38" s="855">
        <v>7.9</v>
      </c>
      <c r="FM38" s="855">
        <v>7.9</v>
      </c>
      <c r="FN38" s="855">
        <v>7.9</v>
      </c>
      <c r="FO38" s="855">
        <v>7.9</v>
      </c>
      <c r="FP38" s="855">
        <v>7.9</v>
      </c>
      <c r="FQ38" s="855">
        <v>7.9</v>
      </c>
      <c r="FR38" s="855">
        <v>7.9</v>
      </c>
      <c r="FS38" s="855">
        <v>7.9</v>
      </c>
      <c r="FT38" s="855">
        <v>7.9</v>
      </c>
      <c r="FU38" s="855">
        <v>7.9</v>
      </c>
      <c r="FV38" s="855">
        <v>7.9</v>
      </c>
      <c r="FW38" s="855">
        <v>7.9</v>
      </c>
      <c r="FX38" s="855">
        <v>7.9</v>
      </c>
      <c r="FY38" s="855">
        <v>7.9</v>
      </c>
      <c r="FZ38" s="855">
        <v>7.9</v>
      </c>
      <c r="GA38" s="855">
        <v>7.9</v>
      </c>
      <c r="GB38" s="855">
        <v>7.9</v>
      </c>
      <c r="GC38" s="855">
        <v>7.9</v>
      </c>
      <c r="GD38" s="855">
        <v>7.9</v>
      </c>
      <c r="GE38" s="855">
        <v>7.9</v>
      </c>
      <c r="GF38" s="855">
        <v>7.9</v>
      </c>
      <c r="GG38" s="855">
        <v>7.9</v>
      </c>
      <c r="GH38" s="855">
        <v>7.9</v>
      </c>
      <c r="GI38" s="855">
        <v>7.9</v>
      </c>
      <c r="GJ38" s="855">
        <v>7.9</v>
      </c>
      <c r="GK38" s="855">
        <v>7.9</v>
      </c>
      <c r="GL38" s="855">
        <v>7.9</v>
      </c>
      <c r="GM38" s="855">
        <v>7.9</v>
      </c>
      <c r="GN38" s="855">
        <v>7.9</v>
      </c>
      <c r="GO38" s="855">
        <v>7.9</v>
      </c>
      <c r="GP38" s="855">
        <v>7.9</v>
      </c>
      <c r="GQ38" s="855">
        <v>7.9</v>
      </c>
      <c r="GR38" s="855">
        <v>7.9</v>
      </c>
      <c r="GS38" s="855">
        <v>7.9</v>
      </c>
      <c r="GT38" s="855">
        <v>7.9</v>
      </c>
      <c r="GU38" s="855">
        <v>7.9</v>
      </c>
      <c r="GV38" s="855">
        <v>7.9</v>
      </c>
      <c r="GW38" s="855">
        <v>7.9</v>
      </c>
      <c r="GX38" s="855">
        <v>7.9</v>
      </c>
      <c r="GY38" s="855">
        <v>7.9</v>
      </c>
      <c r="GZ38" s="855">
        <v>7.9</v>
      </c>
      <c r="HA38" s="855">
        <v>7.9</v>
      </c>
      <c r="HB38" s="855">
        <v>7.9</v>
      </c>
      <c r="HC38" s="855">
        <v>7.9</v>
      </c>
      <c r="HD38" s="855">
        <v>7.9</v>
      </c>
      <c r="HE38" s="855">
        <v>7.9</v>
      </c>
      <c r="HF38" s="855">
        <v>7.9</v>
      </c>
      <c r="HG38" s="855">
        <v>7.9</v>
      </c>
      <c r="HH38" s="855">
        <v>7.9</v>
      </c>
      <c r="HI38" s="855">
        <v>7.9</v>
      </c>
      <c r="HJ38" s="855">
        <v>7.9</v>
      </c>
      <c r="HK38" s="855">
        <v>7.9</v>
      </c>
      <c r="HL38" s="855">
        <v>7.9</v>
      </c>
      <c r="HM38" s="855">
        <v>7.9</v>
      </c>
      <c r="HN38" s="855">
        <v>7.9</v>
      </c>
      <c r="HO38" s="855">
        <v>7.9</v>
      </c>
      <c r="HP38" s="855">
        <v>7.9</v>
      </c>
      <c r="HQ38" s="855">
        <v>7.9</v>
      </c>
      <c r="HR38" s="855">
        <v>7.9</v>
      </c>
      <c r="HS38" s="855">
        <v>7.9</v>
      </c>
    </row>
    <row r="39" spans="1:227" s="1032" customFormat="1" ht="14.25" x14ac:dyDescent="0.2">
      <c r="A39" s="421"/>
      <c r="B39" s="417" t="s">
        <v>669</v>
      </c>
      <c r="C39" s="419"/>
      <c r="D39" s="419"/>
      <c r="E39" s="419"/>
      <c r="F39" s="419"/>
      <c r="G39" s="419"/>
      <c r="H39" s="419"/>
      <c r="I39" s="419"/>
      <c r="J39" s="419"/>
      <c r="K39" s="419"/>
      <c r="L39" s="419"/>
      <c r="M39" s="419"/>
      <c r="N39" s="419"/>
      <c r="O39" s="501"/>
      <c r="P39" s="501"/>
      <c r="Q39" s="501"/>
      <c r="R39" s="501"/>
      <c r="S39" s="501"/>
      <c r="T39" s="501"/>
      <c r="U39" s="501"/>
      <c r="V39" s="501"/>
      <c r="W39" s="501"/>
      <c r="X39" s="501"/>
      <c r="Y39" s="501"/>
      <c r="Z39" s="501"/>
      <c r="AA39" s="501"/>
      <c r="AB39" s="501"/>
      <c r="AC39" s="501"/>
      <c r="AD39" s="501"/>
      <c r="AE39" s="501"/>
      <c r="AF39" s="501"/>
      <c r="AG39" s="501"/>
      <c r="AH39" s="501"/>
      <c r="AI39" s="501"/>
      <c r="AJ39" s="501"/>
      <c r="AK39" s="501"/>
      <c r="AL39" s="501"/>
      <c r="AM39" s="501"/>
      <c r="AN39" s="501"/>
      <c r="AO39" s="501"/>
      <c r="AP39" s="501"/>
      <c r="AQ39" s="501"/>
      <c r="AR39" s="501"/>
      <c r="AS39" s="501"/>
      <c r="AT39" s="501"/>
      <c r="AU39" s="501"/>
      <c r="AV39" s="501"/>
      <c r="AW39" s="501"/>
      <c r="AX39" s="501"/>
      <c r="AY39" s="501"/>
      <c r="AZ39" s="501"/>
      <c r="BA39" s="501"/>
      <c r="BB39" s="501"/>
      <c r="BC39" s="501"/>
      <c r="BD39" s="501"/>
      <c r="BE39" s="501"/>
      <c r="BF39" s="501"/>
      <c r="BG39" s="501"/>
      <c r="BH39" s="501"/>
      <c r="BI39" s="501"/>
      <c r="BJ39" s="501"/>
      <c r="BK39" s="501"/>
      <c r="BL39" s="501"/>
      <c r="BM39" s="501"/>
      <c r="BN39" s="501"/>
      <c r="BO39" s="501"/>
      <c r="BP39" s="501"/>
      <c r="BQ39" s="501"/>
      <c r="BR39" s="501"/>
      <c r="BS39" s="501"/>
      <c r="BT39" s="501"/>
      <c r="BU39" s="501"/>
      <c r="BV39" s="501"/>
      <c r="BW39" s="501"/>
      <c r="BX39" s="501"/>
      <c r="BY39" s="501"/>
      <c r="BZ39" s="501"/>
      <c r="CA39" s="501"/>
      <c r="CB39" s="501"/>
      <c r="CC39" s="501"/>
      <c r="CD39" s="501"/>
      <c r="CE39" s="501"/>
      <c r="CF39" s="501"/>
      <c r="CG39" s="501"/>
      <c r="CH39" s="501"/>
      <c r="CI39" s="501"/>
      <c r="CJ39" s="501"/>
      <c r="CK39" s="501"/>
      <c r="CL39" s="501"/>
      <c r="CM39" s="501"/>
      <c r="CN39" s="501"/>
      <c r="CO39" s="501"/>
      <c r="CP39" s="501"/>
      <c r="CQ39" s="501"/>
      <c r="CR39" s="501"/>
      <c r="CS39" s="501"/>
      <c r="CT39" s="501"/>
      <c r="CU39" s="501"/>
      <c r="CV39" s="501"/>
      <c r="CW39" s="501"/>
      <c r="CX39" s="501"/>
      <c r="CY39" s="501"/>
      <c r="CZ39" s="501"/>
      <c r="DA39" s="501"/>
      <c r="DB39" s="501"/>
      <c r="DC39" s="501"/>
      <c r="DD39" s="501"/>
      <c r="DE39" s="501"/>
      <c r="DF39" s="501"/>
      <c r="DG39" s="501"/>
      <c r="DH39" s="501"/>
      <c r="DI39" s="501"/>
      <c r="DJ39" s="501"/>
      <c r="DK39" s="501"/>
      <c r="DL39" s="501"/>
      <c r="DM39" s="501"/>
      <c r="DN39" s="501"/>
      <c r="DO39" s="501"/>
      <c r="DP39" s="501"/>
      <c r="DQ39" s="501"/>
      <c r="DR39" s="501"/>
      <c r="DS39" s="501"/>
      <c r="DT39" s="501"/>
      <c r="DU39" s="855"/>
      <c r="DV39" s="855"/>
      <c r="DW39" s="855"/>
      <c r="DX39" s="855"/>
      <c r="DY39" s="855">
        <v>0.55000000000000004</v>
      </c>
      <c r="DZ39" s="855">
        <v>0.55000000000000004</v>
      </c>
      <c r="EA39" s="855">
        <v>6</v>
      </c>
      <c r="EB39" s="855">
        <v>9</v>
      </c>
      <c r="EC39" s="855">
        <v>9</v>
      </c>
      <c r="ED39" s="855">
        <v>9</v>
      </c>
      <c r="EE39" s="855">
        <v>9</v>
      </c>
      <c r="EF39" s="855">
        <v>9</v>
      </c>
      <c r="EG39" s="855">
        <v>9</v>
      </c>
      <c r="EH39" s="855">
        <v>9</v>
      </c>
      <c r="EI39" s="855">
        <v>9</v>
      </c>
      <c r="EJ39" s="855">
        <v>9</v>
      </c>
      <c r="EK39" s="855">
        <v>9</v>
      </c>
      <c r="EL39" s="855">
        <v>9</v>
      </c>
      <c r="EM39" s="855">
        <v>9</v>
      </c>
      <c r="EN39" s="855">
        <v>15</v>
      </c>
      <c r="EO39" s="855">
        <v>15</v>
      </c>
      <c r="EP39" s="855">
        <v>15</v>
      </c>
      <c r="EQ39" s="855">
        <v>15</v>
      </c>
      <c r="ER39" s="855">
        <v>15</v>
      </c>
      <c r="ES39" s="855">
        <v>15</v>
      </c>
      <c r="ET39" s="855">
        <v>15</v>
      </c>
      <c r="EU39" s="855">
        <v>15</v>
      </c>
      <c r="EV39" s="855">
        <v>15</v>
      </c>
      <c r="EW39" s="855">
        <v>15</v>
      </c>
      <c r="EX39" s="855">
        <v>15</v>
      </c>
      <c r="EY39" s="855">
        <v>15</v>
      </c>
      <c r="EZ39" s="855">
        <v>18.5</v>
      </c>
      <c r="FA39" s="855">
        <v>18.5</v>
      </c>
      <c r="FB39" s="855">
        <v>18.5</v>
      </c>
      <c r="FC39" s="855">
        <v>18.5</v>
      </c>
      <c r="FD39" s="855">
        <v>18.5</v>
      </c>
      <c r="FE39" s="855">
        <v>18.5</v>
      </c>
      <c r="FF39" s="855">
        <v>18.5</v>
      </c>
      <c r="FG39" s="855">
        <v>18.5</v>
      </c>
      <c r="FH39" s="855">
        <v>18.5</v>
      </c>
      <c r="FI39" s="855">
        <v>18.5</v>
      </c>
      <c r="FJ39" s="855">
        <v>18.5</v>
      </c>
      <c r="FK39" s="855">
        <v>18.5</v>
      </c>
      <c r="FL39" s="855">
        <v>22.7</v>
      </c>
      <c r="FM39" s="855">
        <v>22.7</v>
      </c>
      <c r="FN39" s="855">
        <v>22.7</v>
      </c>
      <c r="FO39" s="855">
        <v>22.7</v>
      </c>
      <c r="FP39" s="855">
        <v>22.7</v>
      </c>
      <c r="FQ39" s="855">
        <v>22.7</v>
      </c>
      <c r="FR39" s="855">
        <v>22.7</v>
      </c>
      <c r="FS39" s="855">
        <v>22.7</v>
      </c>
      <c r="FT39" s="855">
        <v>22.7</v>
      </c>
      <c r="FU39" s="855">
        <v>22.7</v>
      </c>
      <c r="FV39" s="855">
        <v>22.7</v>
      </c>
      <c r="FW39" s="855">
        <v>22.7</v>
      </c>
      <c r="FX39" s="855">
        <v>22.7</v>
      </c>
      <c r="FY39" s="855">
        <v>22.7</v>
      </c>
      <c r="FZ39" s="855">
        <v>22.7</v>
      </c>
      <c r="GA39" s="855">
        <v>22.7</v>
      </c>
      <c r="GB39" s="855">
        <v>22.7</v>
      </c>
      <c r="GC39" s="855">
        <v>22.7</v>
      </c>
      <c r="GD39" s="855">
        <v>22.7</v>
      </c>
      <c r="GE39" s="855">
        <v>22.7</v>
      </c>
      <c r="GF39" s="855">
        <v>22.7</v>
      </c>
      <c r="GG39" s="855">
        <v>22.7</v>
      </c>
      <c r="GH39" s="855">
        <v>22.7</v>
      </c>
      <c r="GI39" s="855">
        <v>22.7</v>
      </c>
      <c r="GJ39" s="855">
        <v>22.7</v>
      </c>
      <c r="GK39" s="855">
        <v>22.7</v>
      </c>
      <c r="GL39" s="855">
        <v>22.7</v>
      </c>
      <c r="GM39" s="855">
        <v>22.7</v>
      </c>
      <c r="GN39" s="855">
        <v>22.7</v>
      </c>
      <c r="GO39" s="855">
        <v>22.7</v>
      </c>
      <c r="GP39" s="855">
        <v>22.7</v>
      </c>
      <c r="GQ39" s="855">
        <v>22.7</v>
      </c>
      <c r="GR39" s="855">
        <v>22.7</v>
      </c>
      <c r="GS39" s="855">
        <v>22.7</v>
      </c>
      <c r="GT39" s="855">
        <v>22.7</v>
      </c>
      <c r="GU39" s="855">
        <v>22.7</v>
      </c>
      <c r="GV39" s="855">
        <v>22.7</v>
      </c>
      <c r="GW39" s="855">
        <v>22.7</v>
      </c>
      <c r="GX39" s="855">
        <v>22.7</v>
      </c>
      <c r="GY39" s="855">
        <v>22.7</v>
      </c>
      <c r="GZ39" s="855">
        <v>22.7</v>
      </c>
      <c r="HA39" s="855">
        <v>22.7</v>
      </c>
      <c r="HB39" s="855">
        <v>22.7</v>
      </c>
      <c r="HC39" s="855">
        <v>22.7</v>
      </c>
      <c r="HD39" s="855">
        <v>22.7</v>
      </c>
      <c r="HE39" s="855">
        <v>22.7</v>
      </c>
      <c r="HF39" s="855">
        <v>22.7</v>
      </c>
      <c r="HG39" s="855">
        <v>22.7</v>
      </c>
      <c r="HH39" s="855">
        <v>22.7</v>
      </c>
      <c r="HI39" s="855">
        <v>22.7</v>
      </c>
      <c r="HJ39" s="855">
        <v>22.7</v>
      </c>
      <c r="HK39" s="855">
        <v>22.7</v>
      </c>
      <c r="HL39" s="855">
        <v>22.7</v>
      </c>
      <c r="HM39" s="855">
        <v>22.7</v>
      </c>
      <c r="HN39" s="855">
        <v>22.7</v>
      </c>
      <c r="HO39" s="855">
        <v>22.7</v>
      </c>
      <c r="HP39" s="855">
        <v>22.7</v>
      </c>
      <c r="HQ39" s="855">
        <v>22.7</v>
      </c>
      <c r="HR39" s="855">
        <v>22.7</v>
      </c>
      <c r="HS39" s="855">
        <v>22.7</v>
      </c>
    </row>
    <row r="40" spans="1:227" ht="14.25" x14ac:dyDescent="0.2">
      <c r="B40" s="428" t="s">
        <v>325</v>
      </c>
      <c r="C40" s="434">
        <v>0.3</v>
      </c>
      <c r="D40" s="434">
        <v>0.3</v>
      </c>
      <c r="E40" s="434">
        <v>0.3</v>
      </c>
      <c r="F40" s="434">
        <v>0.3</v>
      </c>
      <c r="G40" s="434">
        <v>0.3</v>
      </c>
      <c r="H40" s="434">
        <v>0.3</v>
      </c>
      <c r="I40" s="434">
        <v>0.3</v>
      </c>
      <c r="J40" s="434">
        <v>0.3</v>
      </c>
      <c r="K40" s="434">
        <v>0.3</v>
      </c>
      <c r="L40" s="434">
        <v>0.3</v>
      </c>
      <c r="M40" s="434">
        <v>0.3</v>
      </c>
      <c r="N40" s="434">
        <v>0.3</v>
      </c>
      <c r="O40" s="434">
        <v>0.3</v>
      </c>
      <c r="P40" s="434">
        <v>0.3</v>
      </c>
      <c r="Q40" s="434">
        <v>0.3</v>
      </c>
      <c r="R40" s="434">
        <v>0.3</v>
      </c>
      <c r="S40" s="434">
        <v>0.3</v>
      </c>
      <c r="T40" s="434">
        <v>0.3</v>
      </c>
      <c r="U40" s="434">
        <v>0.3</v>
      </c>
      <c r="V40" s="434">
        <v>0.3</v>
      </c>
      <c r="W40" s="434">
        <v>0.3</v>
      </c>
      <c r="X40" s="434">
        <v>0.3</v>
      </c>
      <c r="Y40" s="434">
        <v>0.3</v>
      </c>
      <c r="Z40" s="434">
        <v>0.3</v>
      </c>
      <c r="AA40" s="434">
        <v>0.3</v>
      </c>
      <c r="AB40" s="434">
        <v>0.3</v>
      </c>
      <c r="AC40" s="434">
        <v>0.3</v>
      </c>
      <c r="AD40" s="434">
        <v>0.3</v>
      </c>
      <c r="AE40" s="434">
        <v>0.3</v>
      </c>
      <c r="AF40" s="434">
        <v>0.3</v>
      </c>
      <c r="AG40" s="434">
        <v>0.3</v>
      </c>
      <c r="AH40" s="434">
        <v>0.3</v>
      </c>
      <c r="AI40" s="434">
        <v>0.3</v>
      </c>
      <c r="AJ40" s="434">
        <v>0.3</v>
      </c>
      <c r="AK40" s="434">
        <v>0.3</v>
      </c>
      <c r="AL40" s="434">
        <v>0.3</v>
      </c>
      <c r="AM40" s="434">
        <v>0.3</v>
      </c>
      <c r="AN40" s="434">
        <v>0.3</v>
      </c>
      <c r="AO40" s="434">
        <v>0.3</v>
      </c>
      <c r="AP40" s="434">
        <v>0.3</v>
      </c>
      <c r="AQ40" s="434">
        <v>0.3</v>
      </c>
      <c r="AR40" s="434">
        <v>0.3</v>
      </c>
      <c r="AS40" s="434">
        <v>0.3</v>
      </c>
      <c r="AT40" s="434">
        <v>0.3</v>
      </c>
      <c r="AU40" s="434">
        <v>0.3</v>
      </c>
      <c r="AV40" s="434" t="s">
        <v>1</v>
      </c>
      <c r="AW40" s="434"/>
      <c r="AX40" s="434"/>
      <c r="AY40" s="434"/>
      <c r="AZ40" s="434"/>
      <c r="BA40" s="434"/>
      <c r="BB40" s="434"/>
      <c r="BC40" s="434"/>
      <c r="BD40" s="434"/>
      <c r="BE40" s="434"/>
      <c r="BF40" s="434"/>
      <c r="BG40" s="434"/>
      <c r="BH40" s="434"/>
      <c r="BI40" s="434"/>
      <c r="BJ40" s="434"/>
      <c r="BK40" s="434"/>
      <c r="BL40" s="434"/>
      <c r="BM40" s="434"/>
      <c r="BN40" s="434"/>
      <c r="BO40" s="434"/>
      <c r="BP40" s="434"/>
      <c r="BQ40" s="434"/>
      <c r="BR40" s="434"/>
      <c r="BS40" s="434"/>
      <c r="BT40" s="434"/>
      <c r="BU40" s="434"/>
      <c r="BV40" s="434"/>
      <c r="BW40" s="434"/>
      <c r="BX40" s="434"/>
      <c r="BY40" s="434"/>
      <c r="BZ40" s="434"/>
      <c r="CA40" s="434"/>
      <c r="CB40" s="434"/>
      <c r="CC40" s="434"/>
      <c r="CD40" s="434"/>
      <c r="CE40" s="434"/>
      <c r="CF40" s="434"/>
      <c r="CG40" s="434"/>
      <c r="CH40" s="434"/>
      <c r="CI40" s="434"/>
      <c r="CJ40" s="434"/>
      <c r="CK40" s="434"/>
      <c r="CL40" s="434"/>
      <c r="CM40" s="434"/>
      <c r="CN40" s="434"/>
      <c r="CO40" s="434"/>
      <c r="CP40" s="434"/>
      <c r="CQ40" s="434"/>
      <c r="CR40" s="434"/>
      <c r="CS40" s="434"/>
      <c r="CT40" s="434"/>
      <c r="CU40" s="434"/>
      <c r="CV40" s="434"/>
      <c r="CW40" s="434"/>
      <c r="CX40" s="434"/>
      <c r="CY40" s="434"/>
      <c r="CZ40" s="434"/>
      <c r="DA40" s="434"/>
      <c r="DB40" s="434"/>
      <c r="DC40" s="434"/>
      <c r="DD40" s="434"/>
      <c r="DE40" s="434"/>
      <c r="DF40" s="434"/>
      <c r="DG40" s="434"/>
      <c r="DH40" s="434"/>
      <c r="DI40" s="434"/>
      <c r="DJ40" s="434"/>
      <c r="DK40" s="434"/>
      <c r="DL40" s="434"/>
      <c r="DM40" s="434"/>
      <c r="DN40" s="434"/>
      <c r="DO40" s="434"/>
      <c r="DP40" s="434"/>
      <c r="DQ40" s="434"/>
      <c r="DR40" s="434"/>
      <c r="DS40" s="434"/>
      <c r="DT40" s="434"/>
      <c r="DU40" s="858"/>
      <c r="DV40" s="858"/>
      <c r="DW40" s="858"/>
      <c r="DX40" s="858"/>
      <c r="DY40" s="858"/>
      <c r="DZ40" s="858"/>
      <c r="EA40" s="858"/>
      <c r="EB40" s="858"/>
      <c r="EC40" s="858"/>
      <c r="ED40" s="858"/>
      <c r="EE40" s="858"/>
      <c r="EF40" s="858"/>
      <c r="EG40" s="858"/>
      <c r="EH40" s="858"/>
      <c r="EI40" s="858"/>
      <c r="EJ40" s="858"/>
      <c r="EK40" s="858"/>
      <c r="EL40" s="858"/>
      <c r="EM40" s="858"/>
      <c r="EN40" s="858"/>
      <c r="EO40" s="858"/>
      <c r="EP40" s="858"/>
      <c r="EQ40" s="858"/>
      <c r="ER40" s="858"/>
      <c r="ES40" s="858"/>
      <c r="ET40" s="858"/>
      <c r="EU40" s="858"/>
      <c r="EV40" s="858"/>
      <c r="EW40" s="858"/>
      <c r="EX40" s="858"/>
      <c r="EY40" s="858"/>
      <c r="EZ40" s="858"/>
      <c r="FA40" s="858"/>
      <c r="FB40" s="858"/>
      <c r="FC40" s="858"/>
      <c r="FD40" s="858"/>
      <c r="FE40" s="858"/>
      <c r="FF40" s="858"/>
      <c r="FG40" s="858"/>
      <c r="FH40" s="858"/>
      <c r="FI40" s="858"/>
      <c r="FJ40" s="858"/>
      <c r="FK40" s="858"/>
      <c r="FL40" s="858"/>
      <c r="FM40" s="858"/>
      <c r="FN40" s="858"/>
      <c r="FO40" s="858"/>
      <c r="FP40" s="858"/>
      <c r="FQ40" s="858"/>
      <c r="FR40" s="858"/>
      <c r="FS40" s="858"/>
      <c r="FT40" s="858"/>
      <c r="FU40" s="858"/>
      <c r="FV40" s="858"/>
      <c r="FW40" s="858"/>
      <c r="FX40" s="858"/>
      <c r="FY40" s="858"/>
      <c r="FZ40" s="858"/>
      <c r="GA40" s="858"/>
      <c r="GB40" s="858"/>
      <c r="GC40" s="858"/>
      <c r="GD40" s="858"/>
      <c r="GE40" s="858"/>
      <c r="GF40" s="858"/>
      <c r="GG40" s="858"/>
      <c r="GH40" s="858"/>
      <c r="GI40" s="858"/>
      <c r="GJ40" s="858"/>
      <c r="GK40" s="858"/>
      <c r="GL40" s="858"/>
      <c r="GM40" s="858"/>
      <c r="GN40" s="858"/>
      <c r="GO40" s="858"/>
      <c r="GP40" s="858"/>
    </row>
    <row r="41" spans="1:227" s="421" customFormat="1" ht="13.5" customHeight="1" x14ac:dyDescent="0.25">
      <c r="B41" s="416"/>
      <c r="C41" s="418"/>
      <c r="D41" s="418"/>
      <c r="E41" s="418"/>
      <c r="F41" s="418"/>
      <c r="G41" s="418"/>
      <c r="H41" s="418"/>
      <c r="I41" s="418"/>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8"/>
      <c r="BF41" s="418"/>
      <c r="BG41" s="418"/>
      <c r="BH41" s="418"/>
      <c r="BI41" s="418"/>
      <c r="BJ41" s="418"/>
      <c r="BK41" s="418"/>
      <c r="BL41" s="418"/>
      <c r="BM41" s="418"/>
      <c r="BN41" s="418"/>
      <c r="BO41" s="418"/>
      <c r="BP41" s="418"/>
      <c r="BQ41" s="418"/>
      <c r="BR41" s="418"/>
      <c r="BS41" s="424"/>
      <c r="BT41" s="424"/>
      <c r="BU41" s="424"/>
      <c r="BV41" s="424"/>
      <c r="BW41" s="418"/>
      <c r="BX41" s="418"/>
      <c r="BY41" s="418"/>
      <c r="BZ41" s="418"/>
      <c r="CA41" s="418"/>
      <c r="CB41" s="418"/>
      <c r="CC41" s="418"/>
      <c r="CD41" s="418"/>
      <c r="CE41" s="418"/>
      <c r="CF41" s="418"/>
      <c r="CG41" s="418"/>
      <c r="CH41" s="418"/>
      <c r="CI41" s="418"/>
      <c r="CJ41" s="418"/>
      <c r="CK41" s="418"/>
      <c r="CL41" s="418"/>
      <c r="CM41" s="418"/>
      <c r="CN41" s="418"/>
      <c r="CO41" s="419"/>
      <c r="CP41" s="419"/>
      <c r="CQ41" s="419"/>
      <c r="CR41" s="419"/>
      <c r="CS41" s="419"/>
      <c r="CT41" s="419"/>
      <c r="CU41" s="419"/>
      <c r="CV41" s="419"/>
      <c r="CW41" s="419"/>
      <c r="CX41" s="419"/>
      <c r="CY41" s="419"/>
      <c r="CZ41" s="419"/>
      <c r="DA41" s="419"/>
      <c r="DB41" s="419"/>
      <c r="DC41" s="418"/>
      <c r="DD41" s="418"/>
      <c r="DE41" s="418"/>
      <c r="DF41" s="418"/>
      <c r="DG41" s="419"/>
      <c r="DH41" s="419"/>
      <c r="DI41" s="419"/>
      <c r="DJ41" s="419"/>
      <c r="DK41" s="419"/>
      <c r="DL41" s="419"/>
      <c r="DM41" s="419"/>
      <c r="DN41" s="419"/>
      <c r="DO41" s="419"/>
      <c r="DP41" s="419"/>
      <c r="DQ41" s="419"/>
      <c r="DR41" s="419"/>
      <c r="DS41" s="419"/>
      <c r="DT41" s="419"/>
      <c r="DU41" s="524"/>
      <c r="DV41" s="524"/>
      <c r="DW41" s="524"/>
      <c r="DX41" s="524"/>
      <c r="DY41" s="524"/>
      <c r="DZ41" s="524"/>
      <c r="EA41" s="524"/>
      <c r="EB41" s="524"/>
      <c r="EC41" s="524"/>
      <c r="ED41" s="524"/>
      <c r="EE41" s="524"/>
      <c r="EF41" s="524"/>
      <c r="EG41" s="524"/>
      <c r="EH41" s="524"/>
      <c r="EI41" s="524"/>
      <c r="EJ41" s="524"/>
      <c r="EK41" s="524"/>
      <c r="EL41" s="524"/>
      <c r="EM41" s="524"/>
      <c r="EN41" s="524"/>
      <c r="EO41" s="524"/>
      <c r="EP41" s="524"/>
      <c r="EQ41" s="524"/>
      <c r="ER41" s="524"/>
      <c r="ES41" s="524"/>
      <c r="ET41" s="524"/>
      <c r="EU41" s="524"/>
      <c r="EV41" s="524"/>
      <c r="EW41" s="524"/>
      <c r="EX41" s="524"/>
      <c r="EY41" s="524"/>
      <c r="EZ41" s="524"/>
      <c r="FA41" s="524"/>
      <c r="FB41" s="524"/>
      <c r="FC41" s="524"/>
      <c r="FD41" s="524"/>
      <c r="FE41" s="524"/>
      <c r="FF41" s="524"/>
      <c r="FG41" s="524"/>
      <c r="FH41" s="524"/>
      <c r="FI41" s="524"/>
      <c r="FJ41" s="524"/>
      <c r="FK41" s="524"/>
      <c r="FL41" s="524"/>
      <c r="FM41" s="524"/>
      <c r="FN41" s="524"/>
      <c r="FO41" s="524"/>
      <c r="FP41" s="524"/>
      <c r="FQ41" s="524"/>
      <c r="FR41" s="524"/>
      <c r="FS41" s="524"/>
      <c r="FT41" s="524"/>
      <c r="FU41" s="524"/>
      <c r="FV41" s="524"/>
      <c r="FW41" s="524"/>
      <c r="FX41" s="524"/>
      <c r="FY41" s="524"/>
      <c r="FZ41" s="524"/>
      <c r="GA41" s="524"/>
      <c r="GB41" s="524"/>
      <c r="GC41" s="524"/>
      <c r="GD41" s="524"/>
      <c r="GE41" s="524"/>
      <c r="GF41" s="524"/>
      <c r="GG41" s="524"/>
      <c r="GH41" s="524"/>
      <c r="GI41" s="524"/>
      <c r="GJ41" s="524"/>
      <c r="GK41" s="524"/>
      <c r="GL41" s="524"/>
      <c r="GM41" s="524"/>
      <c r="GN41" s="524"/>
      <c r="GO41" s="524"/>
      <c r="GP41" s="524"/>
      <c r="GQ41" s="524"/>
      <c r="GR41" s="524"/>
      <c r="GS41" s="524"/>
      <c r="GT41" s="524"/>
      <c r="GU41" s="524"/>
      <c r="GV41" s="524"/>
      <c r="GW41" s="524"/>
      <c r="GX41" s="524"/>
      <c r="GY41" s="524"/>
      <c r="GZ41" s="524"/>
      <c r="HA41" s="524"/>
      <c r="HB41" s="524"/>
      <c r="HC41" s="524"/>
      <c r="HD41" s="524"/>
      <c r="HE41" s="524"/>
      <c r="HF41" s="524"/>
      <c r="HG41" s="524"/>
      <c r="HH41" s="524"/>
      <c r="HI41" s="524"/>
      <c r="HJ41" s="524"/>
      <c r="HK41" s="524"/>
      <c r="HL41" s="524"/>
      <c r="HM41" s="524"/>
      <c r="HN41" s="524"/>
      <c r="HO41" s="524"/>
      <c r="HP41" s="524"/>
      <c r="HQ41" s="524"/>
      <c r="HR41" s="524"/>
      <c r="HS41" s="524"/>
    </row>
    <row r="42" spans="1:227" ht="7.5" customHeight="1" x14ac:dyDescent="0.25">
      <c r="B42" s="425"/>
      <c r="C42" s="422"/>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2"/>
      <c r="AR42" s="422"/>
      <c r="AS42" s="422"/>
      <c r="AT42" s="422"/>
      <c r="AU42" s="422"/>
      <c r="AV42" s="422"/>
      <c r="AW42" s="422"/>
      <c r="AX42" s="422"/>
      <c r="AY42" s="422"/>
      <c r="AZ42" s="422"/>
      <c r="BA42" s="422"/>
      <c r="BB42" s="422"/>
      <c r="BC42" s="422"/>
      <c r="BD42" s="422"/>
      <c r="BE42" s="422"/>
      <c r="BF42" s="422"/>
      <c r="BG42" s="422"/>
      <c r="BH42" s="422"/>
      <c r="BI42" s="422"/>
      <c r="BJ42" s="422"/>
      <c r="BK42" s="422"/>
      <c r="BL42" s="422"/>
      <c r="BM42" s="422"/>
      <c r="BN42" s="422"/>
      <c r="BO42" s="422"/>
      <c r="BP42" s="422"/>
      <c r="BQ42" s="422"/>
      <c r="BR42" s="422"/>
      <c r="BS42" s="426"/>
      <c r="BT42" s="426"/>
      <c r="BU42" s="426"/>
      <c r="BV42" s="426"/>
      <c r="BW42" s="422"/>
      <c r="BX42" s="422"/>
      <c r="BY42" s="422"/>
      <c r="BZ42" s="422"/>
      <c r="CA42" s="422"/>
      <c r="CB42" s="422"/>
      <c r="CC42" s="422"/>
      <c r="CD42" s="422"/>
      <c r="CE42" s="422"/>
      <c r="CF42" s="422"/>
      <c r="CG42" s="422"/>
      <c r="CH42" s="422"/>
      <c r="CI42" s="422"/>
      <c r="CJ42" s="422"/>
      <c r="CK42" s="422"/>
      <c r="CL42" s="422"/>
      <c r="CM42" s="422"/>
      <c r="CN42" s="422"/>
      <c r="CO42" s="423"/>
      <c r="CP42" s="423"/>
      <c r="CQ42" s="423"/>
      <c r="CR42" s="423"/>
      <c r="CS42" s="423"/>
      <c r="CT42" s="423"/>
      <c r="CU42" s="423"/>
      <c r="CV42" s="423"/>
      <c r="CW42" s="423"/>
      <c r="CX42" s="423"/>
      <c r="CY42" s="423"/>
      <c r="CZ42" s="423"/>
      <c r="DA42" s="423"/>
      <c r="DB42" s="423"/>
      <c r="DC42" s="422"/>
      <c r="DD42" s="422"/>
      <c r="DE42" s="422"/>
      <c r="DF42" s="422"/>
      <c r="DG42" s="423"/>
      <c r="DH42" s="423"/>
      <c r="DI42" s="423"/>
      <c r="DJ42" s="423"/>
      <c r="DK42" s="423"/>
      <c r="DL42" s="423"/>
      <c r="DM42" s="423"/>
      <c r="DN42" s="423"/>
      <c r="DO42" s="423"/>
      <c r="DP42" s="423"/>
      <c r="DQ42" s="423"/>
      <c r="DR42" s="423"/>
      <c r="DS42" s="423"/>
      <c r="DT42" s="423"/>
      <c r="DU42" s="679"/>
      <c r="DV42" s="679"/>
      <c r="DW42" s="679"/>
      <c r="DX42" s="679"/>
      <c r="DY42" s="679"/>
      <c r="DZ42" s="679"/>
      <c r="EA42" s="679"/>
      <c r="EB42" s="679"/>
      <c r="EC42" s="679"/>
      <c r="ED42" s="679"/>
      <c r="EE42" s="679"/>
      <c r="EF42" s="679"/>
      <c r="EG42" s="679"/>
      <c r="EH42" s="679"/>
      <c r="EI42" s="679"/>
      <c r="EJ42" s="679"/>
      <c r="EK42" s="679"/>
      <c r="EL42" s="679"/>
      <c r="EM42" s="679"/>
      <c r="EN42" s="679"/>
      <c r="EO42" s="679"/>
      <c r="EP42" s="679"/>
      <c r="EQ42" s="679"/>
      <c r="ER42" s="679"/>
      <c r="ES42" s="679"/>
      <c r="ET42" s="679"/>
      <c r="EU42" s="679"/>
      <c r="EV42" s="679"/>
      <c r="EW42" s="679"/>
      <c r="EX42" s="679"/>
      <c r="EY42" s="679"/>
      <c r="EZ42" s="679"/>
      <c r="FA42" s="679"/>
      <c r="FB42" s="679"/>
      <c r="FC42" s="679"/>
      <c r="FD42" s="679"/>
      <c r="FE42" s="679"/>
      <c r="FF42" s="679"/>
      <c r="FG42" s="679"/>
      <c r="FH42" s="679"/>
      <c r="FI42" s="679"/>
      <c r="FJ42" s="679"/>
      <c r="FK42" s="679"/>
      <c r="FL42" s="679"/>
      <c r="FM42" s="679"/>
      <c r="FN42" s="679"/>
      <c r="FO42" s="679"/>
      <c r="FP42" s="679"/>
      <c r="FQ42" s="679"/>
      <c r="FR42" s="679"/>
      <c r="FS42" s="679"/>
      <c r="FT42" s="679"/>
      <c r="FU42" s="679"/>
      <c r="FV42" s="679"/>
      <c r="FW42" s="679"/>
      <c r="FX42" s="679"/>
      <c r="FY42" s="679"/>
      <c r="FZ42" s="679"/>
      <c r="GA42" s="679"/>
      <c r="GB42" s="679"/>
      <c r="GC42" s="679"/>
      <c r="GD42" s="679"/>
      <c r="GE42" s="679"/>
      <c r="GF42" s="679"/>
      <c r="GG42" s="679"/>
      <c r="GH42" s="679"/>
      <c r="GI42" s="679"/>
      <c r="GJ42" s="679"/>
      <c r="GK42" s="679"/>
      <c r="GL42" s="679"/>
      <c r="GM42" s="679"/>
      <c r="GN42" s="679"/>
      <c r="GO42" s="679"/>
      <c r="GP42" s="679"/>
      <c r="GQ42" s="679"/>
      <c r="GR42" s="679"/>
      <c r="GS42" s="679"/>
      <c r="GT42" s="679"/>
      <c r="GU42" s="679"/>
      <c r="GV42" s="679"/>
      <c r="GW42" s="679"/>
      <c r="GX42" s="679"/>
      <c r="GY42" s="679"/>
      <c r="GZ42" s="679"/>
      <c r="HA42" s="679"/>
      <c r="HB42" s="679"/>
      <c r="HC42" s="679"/>
      <c r="HD42" s="679"/>
      <c r="HE42" s="679"/>
      <c r="HF42" s="679"/>
      <c r="HG42" s="679"/>
      <c r="HH42" s="679"/>
      <c r="HI42" s="679"/>
      <c r="HJ42" s="679"/>
      <c r="HK42" s="679"/>
      <c r="HL42" s="679"/>
      <c r="HM42" s="679"/>
      <c r="HN42" s="679"/>
      <c r="HO42" s="679"/>
      <c r="HP42" s="679"/>
      <c r="HQ42" s="679"/>
      <c r="HR42" s="679"/>
      <c r="HS42" s="679"/>
    </row>
    <row r="43" spans="1:227" s="489" customFormat="1" ht="15" x14ac:dyDescent="0.25">
      <c r="B43" s="427" t="s">
        <v>461</v>
      </c>
      <c r="C43" s="520">
        <v>7</v>
      </c>
      <c r="D43" s="520">
        <v>7</v>
      </c>
      <c r="E43" s="520">
        <v>7</v>
      </c>
      <c r="F43" s="520">
        <v>7</v>
      </c>
      <c r="G43" s="520">
        <v>7</v>
      </c>
      <c r="H43" s="520">
        <v>7</v>
      </c>
      <c r="I43" s="520">
        <v>7</v>
      </c>
      <c r="J43" s="520">
        <v>7</v>
      </c>
      <c r="K43" s="520">
        <v>7</v>
      </c>
      <c r="L43" s="520">
        <v>7</v>
      </c>
      <c r="M43" s="520">
        <v>7</v>
      </c>
      <c r="N43" s="520">
        <v>7</v>
      </c>
      <c r="O43" s="520">
        <v>7</v>
      </c>
      <c r="P43" s="520">
        <v>7</v>
      </c>
      <c r="Q43" s="520">
        <v>7</v>
      </c>
      <c r="R43" s="520">
        <v>7</v>
      </c>
      <c r="S43" s="520">
        <v>7</v>
      </c>
      <c r="T43" s="520">
        <v>7</v>
      </c>
      <c r="U43" s="520">
        <v>7</v>
      </c>
      <c r="V43" s="520">
        <v>7</v>
      </c>
      <c r="W43" s="520">
        <v>7</v>
      </c>
      <c r="X43" s="520">
        <v>7</v>
      </c>
      <c r="Y43" s="520">
        <v>7</v>
      </c>
      <c r="Z43" s="520">
        <v>7</v>
      </c>
      <c r="AA43" s="520">
        <v>7</v>
      </c>
      <c r="AB43" s="520">
        <v>7</v>
      </c>
      <c r="AC43" s="520">
        <v>7</v>
      </c>
      <c r="AD43" s="520">
        <v>7</v>
      </c>
      <c r="AE43" s="520">
        <v>7</v>
      </c>
      <c r="AF43" s="520">
        <v>7</v>
      </c>
      <c r="AG43" s="520">
        <v>7</v>
      </c>
      <c r="AH43" s="520">
        <v>7</v>
      </c>
      <c r="AI43" s="520">
        <v>7</v>
      </c>
      <c r="AJ43" s="520">
        <v>7</v>
      </c>
      <c r="AK43" s="520">
        <v>7</v>
      </c>
      <c r="AL43" s="520">
        <v>7</v>
      </c>
      <c r="AM43" s="520">
        <v>7</v>
      </c>
      <c r="AN43" s="520">
        <v>7</v>
      </c>
      <c r="AO43" s="520">
        <v>7</v>
      </c>
      <c r="AP43" s="520">
        <v>7</v>
      </c>
      <c r="AQ43" s="520">
        <v>7</v>
      </c>
      <c r="AR43" s="520">
        <v>7</v>
      </c>
      <c r="AS43" s="520">
        <v>7</v>
      </c>
      <c r="AT43" s="520">
        <v>7</v>
      </c>
      <c r="AU43" s="520">
        <v>7</v>
      </c>
      <c r="AV43" s="520">
        <v>10</v>
      </c>
      <c r="AW43" s="520">
        <v>10</v>
      </c>
      <c r="AX43" s="520">
        <v>10</v>
      </c>
      <c r="AY43" s="520">
        <v>10</v>
      </c>
      <c r="AZ43" s="520">
        <v>10</v>
      </c>
      <c r="BA43" s="520">
        <v>10</v>
      </c>
      <c r="BB43" s="520">
        <v>10</v>
      </c>
      <c r="BC43" s="520">
        <v>10</v>
      </c>
      <c r="BD43" s="520">
        <v>10</v>
      </c>
      <c r="BE43" s="520">
        <v>10</v>
      </c>
      <c r="BF43" s="520">
        <v>10</v>
      </c>
      <c r="BG43" s="520">
        <v>10</v>
      </c>
      <c r="BH43" s="520">
        <v>10</v>
      </c>
      <c r="BI43" s="520">
        <v>10</v>
      </c>
      <c r="BJ43" s="520">
        <v>10</v>
      </c>
      <c r="BK43" s="520">
        <v>10</v>
      </c>
      <c r="BL43" s="520">
        <v>10</v>
      </c>
      <c r="BM43" s="520">
        <v>10</v>
      </c>
      <c r="BN43" s="520">
        <v>10</v>
      </c>
      <c r="BO43" s="520">
        <v>10</v>
      </c>
      <c r="BP43" s="520">
        <v>10</v>
      </c>
      <c r="BQ43" s="520">
        <v>10</v>
      </c>
      <c r="BR43" s="520">
        <v>10</v>
      </c>
      <c r="BS43" s="520">
        <v>10</v>
      </c>
      <c r="BT43" s="520">
        <v>10</v>
      </c>
      <c r="BU43" s="520">
        <v>10</v>
      </c>
      <c r="BV43" s="520">
        <v>10</v>
      </c>
      <c r="BW43" s="520">
        <v>10</v>
      </c>
      <c r="BX43" s="520">
        <v>10</v>
      </c>
      <c r="BY43" s="520">
        <v>10</v>
      </c>
      <c r="BZ43" s="520">
        <v>10</v>
      </c>
      <c r="CA43" s="520">
        <v>10</v>
      </c>
      <c r="CB43" s="520">
        <v>10</v>
      </c>
      <c r="CC43" s="520">
        <v>10</v>
      </c>
      <c r="CD43" s="520">
        <v>10</v>
      </c>
      <c r="CE43" s="520">
        <v>10</v>
      </c>
      <c r="CF43" s="520">
        <v>10</v>
      </c>
      <c r="CG43" s="520">
        <v>10</v>
      </c>
      <c r="CH43" s="520">
        <v>10</v>
      </c>
      <c r="CI43" s="520">
        <v>10</v>
      </c>
      <c r="CJ43" s="520">
        <v>10</v>
      </c>
      <c r="CK43" s="520">
        <v>10</v>
      </c>
      <c r="CL43" s="520">
        <v>10</v>
      </c>
      <c r="CM43" s="520">
        <v>10</v>
      </c>
      <c r="CN43" s="520">
        <v>10</v>
      </c>
      <c r="CO43" s="520">
        <v>10</v>
      </c>
      <c r="CP43" s="520">
        <v>10</v>
      </c>
      <c r="CQ43" s="520">
        <v>10</v>
      </c>
      <c r="CR43" s="520">
        <v>10</v>
      </c>
      <c r="CS43" s="520">
        <v>10</v>
      </c>
      <c r="CT43" s="520">
        <v>10</v>
      </c>
      <c r="CU43" s="520">
        <v>10</v>
      </c>
      <c r="CV43" s="520">
        <v>10</v>
      </c>
      <c r="CW43" s="520">
        <v>10</v>
      </c>
      <c r="CX43" s="520">
        <v>10</v>
      </c>
      <c r="CY43" s="520">
        <v>10</v>
      </c>
      <c r="CZ43" s="520">
        <v>10</v>
      </c>
      <c r="DA43" s="520">
        <v>10</v>
      </c>
      <c r="DB43" s="520">
        <v>10</v>
      </c>
      <c r="DC43" s="520">
        <v>10</v>
      </c>
      <c r="DD43" s="520">
        <v>10</v>
      </c>
      <c r="DE43" s="520">
        <v>10</v>
      </c>
      <c r="DF43" s="520">
        <v>10</v>
      </c>
      <c r="DG43" s="520">
        <v>10</v>
      </c>
      <c r="DH43" s="520">
        <v>10</v>
      </c>
      <c r="DI43" s="520">
        <v>10</v>
      </c>
      <c r="DJ43" s="520">
        <v>10</v>
      </c>
      <c r="DK43" s="520">
        <v>10</v>
      </c>
      <c r="DL43" s="520">
        <v>10</v>
      </c>
      <c r="DM43" s="520">
        <v>10</v>
      </c>
      <c r="DN43" s="520">
        <v>10</v>
      </c>
      <c r="DO43" s="520">
        <v>10</v>
      </c>
      <c r="DP43" s="520">
        <v>10</v>
      </c>
      <c r="DQ43" s="520">
        <v>10</v>
      </c>
      <c r="DR43" s="520">
        <v>10</v>
      </c>
      <c r="DS43" s="520">
        <v>10</v>
      </c>
      <c r="DT43" s="520">
        <v>10</v>
      </c>
      <c r="DU43" s="859">
        <v>10</v>
      </c>
      <c r="DV43" s="859">
        <v>10</v>
      </c>
      <c r="DW43" s="859">
        <v>10</v>
      </c>
      <c r="DX43" s="859">
        <v>10</v>
      </c>
      <c r="DY43" s="859">
        <v>10</v>
      </c>
      <c r="DZ43" s="859">
        <v>10</v>
      </c>
      <c r="EA43" s="859">
        <v>10</v>
      </c>
      <c r="EB43" s="859">
        <v>10</v>
      </c>
      <c r="EC43" s="859">
        <v>10</v>
      </c>
      <c r="ED43" s="859">
        <v>10</v>
      </c>
      <c r="EE43" s="859">
        <v>10</v>
      </c>
      <c r="EF43" s="859">
        <v>10</v>
      </c>
      <c r="EG43" s="859">
        <v>10</v>
      </c>
      <c r="EH43" s="859">
        <v>10</v>
      </c>
      <c r="EI43" s="859">
        <v>10</v>
      </c>
      <c r="EJ43" s="859">
        <v>10</v>
      </c>
      <c r="EK43" s="859">
        <v>10</v>
      </c>
      <c r="EL43" s="859">
        <v>10</v>
      </c>
      <c r="EM43" s="859">
        <v>10</v>
      </c>
      <c r="EN43" s="859">
        <v>10</v>
      </c>
      <c r="EO43" s="859">
        <v>10</v>
      </c>
      <c r="EP43" s="859">
        <v>10</v>
      </c>
      <c r="EQ43" s="859">
        <v>10</v>
      </c>
      <c r="ER43" s="859">
        <v>10</v>
      </c>
      <c r="ES43" s="859">
        <v>10</v>
      </c>
      <c r="ET43" s="859">
        <v>10</v>
      </c>
      <c r="EU43" s="859">
        <v>10</v>
      </c>
      <c r="EV43" s="859">
        <v>10</v>
      </c>
      <c r="EW43" s="859">
        <v>10</v>
      </c>
      <c r="EX43" s="859">
        <v>10</v>
      </c>
      <c r="EY43" s="859">
        <v>10</v>
      </c>
      <c r="EZ43" s="859">
        <v>10</v>
      </c>
      <c r="FA43" s="859">
        <v>10</v>
      </c>
      <c r="FB43" s="859">
        <v>10</v>
      </c>
      <c r="FC43" s="859">
        <v>10</v>
      </c>
      <c r="FD43" s="859">
        <v>10</v>
      </c>
      <c r="FE43" s="859">
        <v>10</v>
      </c>
      <c r="FF43" s="859">
        <v>10</v>
      </c>
      <c r="FG43" s="859">
        <v>10</v>
      </c>
      <c r="FH43" s="859">
        <v>10</v>
      </c>
      <c r="FI43" s="859">
        <v>10</v>
      </c>
      <c r="FJ43" s="859">
        <v>10</v>
      </c>
      <c r="FK43" s="859">
        <v>10</v>
      </c>
      <c r="FL43" s="859">
        <v>10</v>
      </c>
      <c r="FM43" s="859">
        <v>10</v>
      </c>
      <c r="FN43" s="859">
        <v>10</v>
      </c>
      <c r="FO43" s="859">
        <v>10</v>
      </c>
      <c r="FP43" s="859">
        <v>10</v>
      </c>
      <c r="FQ43" s="859">
        <v>10</v>
      </c>
      <c r="FR43" s="859">
        <v>10</v>
      </c>
      <c r="FS43" s="859">
        <v>10</v>
      </c>
      <c r="FT43" s="859">
        <v>10</v>
      </c>
      <c r="FU43" s="859">
        <v>10</v>
      </c>
      <c r="FV43" s="859">
        <v>10</v>
      </c>
      <c r="FW43" s="859">
        <v>10</v>
      </c>
      <c r="FX43" s="859">
        <v>10</v>
      </c>
      <c r="FY43" s="859">
        <v>10</v>
      </c>
      <c r="FZ43" s="859">
        <v>10</v>
      </c>
      <c r="GA43" s="859">
        <v>10</v>
      </c>
      <c r="GB43" s="859">
        <v>10</v>
      </c>
      <c r="GC43" s="859">
        <v>10</v>
      </c>
      <c r="GD43" s="859">
        <v>10</v>
      </c>
      <c r="GE43" s="859">
        <v>10</v>
      </c>
      <c r="GF43" s="859">
        <v>10</v>
      </c>
      <c r="GG43" s="859">
        <v>10</v>
      </c>
      <c r="GH43" s="859">
        <v>10</v>
      </c>
      <c r="GI43" s="859">
        <v>10</v>
      </c>
      <c r="GJ43" s="859">
        <v>10</v>
      </c>
      <c r="GK43" s="859">
        <v>10</v>
      </c>
      <c r="GL43" s="859">
        <v>10</v>
      </c>
      <c r="GM43" s="859">
        <v>10</v>
      </c>
      <c r="GN43" s="859">
        <v>10</v>
      </c>
      <c r="GO43" s="859">
        <v>10</v>
      </c>
      <c r="GP43" s="859">
        <v>10</v>
      </c>
      <c r="GQ43" s="859">
        <v>10</v>
      </c>
      <c r="GR43" s="859">
        <v>10</v>
      </c>
      <c r="GS43" s="859">
        <v>10</v>
      </c>
      <c r="GT43" s="859">
        <v>10</v>
      </c>
      <c r="GU43" s="859">
        <v>10</v>
      </c>
      <c r="GV43" s="859">
        <v>10</v>
      </c>
      <c r="GW43" s="859">
        <v>10</v>
      </c>
      <c r="GX43" s="859">
        <v>10</v>
      </c>
      <c r="GY43" s="859">
        <v>10</v>
      </c>
      <c r="GZ43" s="859">
        <v>10</v>
      </c>
      <c r="HA43" s="859">
        <v>10</v>
      </c>
      <c r="HB43" s="859">
        <v>10</v>
      </c>
      <c r="HC43" s="859">
        <v>10</v>
      </c>
      <c r="HD43" s="859">
        <v>10</v>
      </c>
      <c r="HE43" s="859">
        <v>10</v>
      </c>
      <c r="HF43" s="859">
        <v>10</v>
      </c>
      <c r="HG43" s="859">
        <v>10</v>
      </c>
      <c r="HH43" s="859">
        <v>10</v>
      </c>
      <c r="HI43" s="859">
        <v>10</v>
      </c>
      <c r="HJ43" s="859">
        <v>10</v>
      </c>
      <c r="HK43" s="859">
        <v>10</v>
      </c>
      <c r="HL43" s="859">
        <v>10</v>
      </c>
      <c r="HM43" s="859">
        <v>10</v>
      </c>
      <c r="HN43" s="859">
        <v>10</v>
      </c>
      <c r="HO43" s="859">
        <v>10</v>
      </c>
      <c r="HP43" s="859">
        <v>10</v>
      </c>
      <c r="HQ43" s="859">
        <v>10</v>
      </c>
      <c r="HR43" s="859">
        <v>10</v>
      </c>
      <c r="HS43" s="859">
        <v>10</v>
      </c>
    </row>
    <row r="44" spans="1:227" s="489" customFormat="1" ht="15" x14ac:dyDescent="0.25">
      <c r="B44" s="427" t="s">
        <v>462</v>
      </c>
      <c r="C44" s="520"/>
      <c r="D44" s="520"/>
      <c r="E44" s="520"/>
      <c r="F44" s="520"/>
      <c r="G44" s="520"/>
      <c r="H44" s="520"/>
      <c r="I44" s="520"/>
      <c r="J44" s="520"/>
      <c r="K44" s="520"/>
      <c r="L44" s="520"/>
      <c r="M44" s="520"/>
      <c r="N44" s="520"/>
      <c r="O44" s="532">
        <f t="shared" ref="O44:BZ44" si="93">ROUND(+O43/O8,0)</f>
        <v>96</v>
      </c>
      <c r="P44" s="532">
        <f t="shared" si="93"/>
        <v>96</v>
      </c>
      <c r="Q44" s="532">
        <f t="shared" si="93"/>
        <v>96</v>
      </c>
      <c r="R44" s="532">
        <f t="shared" si="93"/>
        <v>96</v>
      </c>
      <c r="S44" s="532">
        <f t="shared" si="93"/>
        <v>96</v>
      </c>
      <c r="T44" s="532">
        <f t="shared" si="93"/>
        <v>96</v>
      </c>
      <c r="U44" s="532">
        <f t="shared" si="93"/>
        <v>96</v>
      </c>
      <c r="V44" s="532">
        <f t="shared" si="93"/>
        <v>96</v>
      </c>
      <c r="W44" s="532">
        <f t="shared" si="93"/>
        <v>96</v>
      </c>
      <c r="X44" s="532">
        <f t="shared" si="93"/>
        <v>96</v>
      </c>
      <c r="Y44" s="532">
        <f t="shared" si="93"/>
        <v>96</v>
      </c>
      <c r="Z44" s="532">
        <f t="shared" si="93"/>
        <v>96</v>
      </c>
      <c r="AA44" s="532">
        <f t="shared" si="93"/>
        <v>96</v>
      </c>
      <c r="AB44" s="532">
        <f t="shared" si="93"/>
        <v>96</v>
      </c>
      <c r="AC44" s="532">
        <f t="shared" si="93"/>
        <v>96</v>
      </c>
      <c r="AD44" s="532">
        <f t="shared" si="93"/>
        <v>96</v>
      </c>
      <c r="AE44" s="532">
        <f t="shared" si="93"/>
        <v>96</v>
      </c>
      <c r="AF44" s="532">
        <f t="shared" si="93"/>
        <v>96</v>
      </c>
      <c r="AG44" s="532">
        <f t="shared" si="93"/>
        <v>96</v>
      </c>
      <c r="AH44" s="532">
        <f t="shared" si="93"/>
        <v>96</v>
      </c>
      <c r="AI44" s="532">
        <f t="shared" si="93"/>
        <v>96</v>
      </c>
      <c r="AJ44" s="532">
        <f t="shared" si="93"/>
        <v>96</v>
      </c>
      <c r="AK44" s="532">
        <f t="shared" si="93"/>
        <v>96</v>
      </c>
      <c r="AL44" s="532">
        <f t="shared" si="93"/>
        <v>96</v>
      </c>
      <c r="AM44" s="532">
        <f t="shared" si="93"/>
        <v>96</v>
      </c>
      <c r="AN44" s="532">
        <f t="shared" si="93"/>
        <v>96</v>
      </c>
      <c r="AO44" s="532">
        <f t="shared" si="93"/>
        <v>96</v>
      </c>
      <c r="AP44" s="532">
        <f t="shared" si="93"/>
        <v>96</v>
      </c>
      <c r="AQ44" s="532">
        <f t="shared" si="93"/>
        <v>96</v>
      </c>
      <c r="AR44" s="532">
        <f t="shared" si="93"/>
        <v>96</v>
      </c>
      <c r="AS44" s="532">
        <f t="shared" si="93"/>
        <v>96</v>
      </c>
      <c r="AT44" s="532">
        <f t="shared" si="93"/>
        <v>96</v>
      </c>
      <c r="AU44" s="532">
        <f t="shared" si="93"/>
        <v>96</v>
      </c>
      <c r="AV44" s="532">
        <f t="shared" si="93"/>
        <v>142</v>
      </c>
      <c r="AW44" s="532">
        <f t="shared" si="93"/>
        <v>142</v>
      </c>
      <c r="AX44" s="532">
        <f t="shared" si="93"/>
        <v>142</v>
      </c>
      <c r="AY44" s="532">
        <f t="shared" si="93"/>
        <v>142</v>
      </c>
      <c r="AZ44" s="532">
        <f t="shared" si="93"/>
        <v>142</v>
      </c>
      <c r="BA44" s="532">
        <f t="shared" si="93"/>
        <v>142</v>
      </c>
      <c r="BB44" s="532">
        <f t="shared" si="93"/>
        <v>142</v>
      </c>
      <c r="BC44" s="532">
        <f t="shared" si="93"/>
        <v>142</v>
      </c>
      <c r="BD44" s="532">
        <f t="shared" si="93"/>
        <v>142</v>
      </c>
      <c r="BE44" s="532">
        <f t="shared" si="93"/>
        <v>142</v>
      </c>
      <c r="BF44" s="532">
        <f t="shared" si="93"/>
        <v>142</v>
      </c>
      <c r="BG44" s="532">
        <f t="shared" si="93"/>
        <v>142</v>
      </c>
      <c r="BH44" s="532">
        <f t="shared" si="93"/>
        <v>142</v>
      </c>
      <c r="BI44" s="532">
        <f t="shared" si="93"/>
        <v>142</v>
      </c>
      <c r="BJ44" s="532">
        <f t="shared" si="93"/>
        <v>142</v>
      </c>
      <c r="BK44" s="532">
        <f t="shared" si="93"/>
        <v>142</v>
      </c>
      <c r="BL44" s="532">
        <f t="shared" si="93"/>
        <v>142</v>
      </c>
      <c r="BM44" s="532">
        <f t="shared" si="93"/>
        <v>142</v>
      </c>
      <c r="BN44" s="532">
        <f t="shared" si="93"/>
        <v>142</v>
      </c>
      <c r="BO44" s="532">
        <f t="shared" si="93"/>
        <v>142</v>
      </c>
      <c r="BP44" s="532">
        <f t="shared" si="93"/>
        <v>142</v>
      </c>
      <c r="BQ44" s="532">
        <f t="shared" si="93"/>
        <v>142</v>
      </c>
      <c r="BR44" s="532">
        <f t="shared" si="93"/>
        <v>142</v>
      </c>
      <c r="BS44" s="532">
        <f t="shared" si="93"/>
        <v>142</v>
      </c>
      <c r="BT44" s="532">
        <f t="shared" si="93"/>
        <v>142</v>
      </c>
      <c r="BU44" s="532">
        <f t="shared" si="93"/>
        <v>142</v>
      </c>
      <c r="BV44" s="532">
        <f t="shared" si="93"/>
        <v>142</v>
      </c>
      <c r="BW44" s="532">
        <f t="shared" si="93"/>
        <v>142</v>
      </c>
      <c r="BX44" s="532">
        <f t="shared" si="93"/>
        <v>142</v>
      </c>
      <c r="BY44" s="532">
        <f t="shared" si="93"/>
        <v>142</v>
      </c>
      <c r="BZ44" s="532">
        <f t="shared" si="93"/>
        <v>142</v>
      </c>
      <c r="CA44" s="532">
        <f t="shared" ref="CA44:EL44" si="94">ROUND(+CA43/CA8,0)</f>
        <v>142</v>
      </c>
      <c r="CB44" s="532">
        <f t="shared" si="94"/>
        <v>142</v>
      </c>
      <c r="CC44" s="532">
        <f t="shared" si="94"/>
        <v>142</v>
      </c>
      <c r="CD44" s="532">
        <f t="shared" si="94"/>
        <v>142</v>
      </c>
      <c r="CE44" s="532">
        <f t="shared" si="94"/>
        <v>142</v>
      </c>
      <c r="CF44" s="532">
        <f t="shared" si="94"/>
        <v>142</v>
      </c>
      <c r="CG44" s="532">
        <f t="shared" si="94"/>
        <v>142</v>
      </c>
      <c r="CH44" s="532">
        <f t="shared" si="94"/>
        <v>142</v>
      </c>
      <c r="CI44" s="532">
        <f t="shared" si="94"/>
        <v>142</v>
      </c>
      <c r="CJ44" s="532">
        <f t="shared" si="94"/>
        <v>142</v>
      </c>
      <c r="CK44" s="532">
        <f t="shared" si="94"/>
        <v>142</v>
      </c>
      <c r="CL44" s="532">
        <f t="shared" si="94"/>
        <v>142</v>
      </c>
      <c r="CM44" s="532">
        <f t="shared" si="94"/>
        <v>142</v>
      </c>
      <c r="CN44" s="532">
        <f t="shared" si="94"/>
        <v>142</v>
      </c>
      <c r="CO44" s="532">
        <f t="shared" si="94"/>
        <v>142</v>
      </c>
      <c r="CP44" s="532">
        <f t="shared" si="94"/>
        <v>142</v>
      </c>
      <c r="CQ44" s="532">
        <f t="shared" si="94"/>
        <v>142</v>
      </c>
      <c r="CR44" s="532">
        <f t="shared" si="94"/>
        <v>142</v>
      </c>
      <c r="CS44" s="532">
        <f t="shared" si="94"/>
        <v>142</v>
      </c>
      <c r="CT44" s="532">
        <f t="shared" si="94"/>
        <v>142</v>
      </c>
      <c r="CU44" s="532">
        <f t="shared" si="94"/>
        <v>142</v>
      </c>
      <c r="CV44" s="532">
        <f t="shared" si="94"/>
        <v>142</v>
      </c>
      <c r="CW44" s="532">
        <f t="shared" si="94"/>
        <v>142</v>
      </c>
      <c r="CX44" s="532">
        <f t="shared" si="94"/>
        <v>142</v>
      </c>
      <c r="CY44" s="532">
        <f t="shared" si="94"/>
        <v>142</v>
      </c>
      <c r="CZ44" s="532">
        <f t="shared" si="94"/>
        <v>142</v>
      </c>
      <c r="DA44" s="532">
        <f t="shared" si="94"/>
        <v>142</v>
      </c>
      <c r="DB44" s="532">
        <f t="shared" si="94"/>
        <v>142</v>
      </c>
      <c r="DC44" s="532">
        <f t="shared" si="94"/>
        <v>142</v>
      </c>
      <c r="DD44" s="532">
        <f t="shared" si="94"/>
        <v>142</v>
      </c>
      <c r="DE44" s="532">
        <f t="shared" si="94"/>
        <v>142</v>
      </c>
      <c r="DF44" s="532">
        <f t="shared" si="94"/>
        <v>142</v>
      </c>
      <c r="DG44" s="532">
        <f t="shared" si="94"/>
        <v>142</v>
      </c>
      <c r="DH44" s="532">
        <f t="shared" si="94"/>
        <v>142</v>
      </c>
      <c r="DI44" s="532">
        <f t="shared" si="94"/>
        <v>142</v>
      </c>
      <c r="DJ44" s="532">
        <f t="shared" si="94"/>
        <v>142</v>
      </c>
      <c r="DK44" s="532">
        <f t="shared" si="94"/>
        <v>142</v>
      </c>
      <c r="DL44" s="532">
        <f t="shared" si="94"/>
        <v>142</v>
      </c>
      <c r="DM44" s="532">
        <f t="shared" si="94"/>
        <v>142</v>
      </c>
      <c r="DN44" s="532">
        <f t="shared" si="94"/>
        <v>142</v>
      </c>
      <c r="DO44" s="532">
        <f t="shared" si="94"/>
        <v>142</v>
      </c>
      <c r="DP44" s="532">
        <f t="shared" si="94"/>
        <v>142</v>
      </c>
      <c r="DQ44" s="532">
        <f t="shared" si="94"/>
        <v>142</v>
      </c>
      <c r="DR44" s="532">
        <f t="shared" si="94"/>
        <v>142</v>
      </c>
      <c r="DS44" s="532">
        <f t="shared" si="94"/>
        <v>142</v>
      </c>
      <c r="DT44" s="532">
        <f t="shared" si="94"/>
        <v>142</v>
      </c>
      <c r="DU44" s="861">
        <f t="shared" si="94"/>
        <v>142</v>
      </c>
      <c r="DV44" s="861">
        <f t="shared" si="94"/>
        <v>142</v>
      </c>
      <c r="DW44" s="861">
        <f t="shared" si="94"/>
        <v>142</v>
      </c>
      <c r="DX44" s="861">
        <f t="shared" si="94"/>
        <v>142</v>
      </c>
      <c r="DY44" s="861">
        <f t="shared" si="94"/>
        <v>142</v>
      </c>
      <c r="DZ44" s="861">
        <f t="shared" si="94"/>
        <v>142</v>
      </c>
      <c r="EA44" s="861">
        <f t="shared" si="94"/>
        <v>142</v>
      </c>
      <c r="EB44" s="861">
        <f t="shared" si="94"/>
        <v>142</v>
      </c>
      <c r="EC44" s="861">
        <f t="shared" si="94"/>
        <v>142</v>
      </c>
      <c r="ED44" s="861">
        <f t="shared" si="94"/>
        <v>142</v>
      </c>
      <c r="EE44" s="861">
        <f t="shared" si="94"/>
        <v>142</v>
      </c>
      <c r="EF44" s="861">
        <f t="shared" si="94"/>
        <v>142</v>
      </c>
      <c r="EG44" s="861">
        <f t="shared" si="94"/>
        <v>142</v>
      </c>
      <c r="EH44" s="861">
        <f t="shared" si="94"/>
        <v>142</v>
      </c>
      <c r="EI44" s="861">
        <f t="shared" si="94"/>
        <v>142</v>
      </c>
      <c r="EJ44" s="861">
        <f t="shared" si="94"/>
        <v>142</v>
      </c>
      <c r="EK44" s="861">
        <f t="shared" si="94"/>
        <v>142</v>
      </c>
      <c r="EL44" s="861">
        <f t="shared" si="94"/>
        <v>142</v>
      </c>
      <c r="EM44" s="861">
        <f t="shared" ref="EM44:GX44" si="95">ROUND(+EM43/EM8,0)</f>
        <v>142</v>
      </c>
      <c r="EN44" s="861">
        <f t="shared" si="95"/>
        <v>142</v>
      </c>
      <c r="EO44" s="861">
        <f t="shared" si="95"/>
        <v>142</v>
      </c>
      <c r="EP44" s="861">
        <f t="shared" si="95"/>
        <v>142</v>
      </c>
      <c r="EQ44" s="861">
        <f t="shared" si="95"/>
        <v>142</v>
      </c>
      <c r="ER44" s="934">
        <f t="shared" si="95"/>
        <v>142</v>
      </c>
      <c r="ES44" s="934">
        <f t="shared" si="95"/>
        <v>142</v>
      </c>
      <c r="ET44" s="934">
        <f t="shared" si="95"/>
        <v>142</v>
      </c>
      <c r="EU44" s="934">
        <f t="shared" si="95"/>
        <v>142</v>
      </c>
      <c r="EV44" s="934">
        <f t="shared" si="95"/>
        <v>142</v>
      </c>
      <c r="EW44" s="934">
        <f t="shared" si="95"/>
        <v>142</v>
      </c>
      <c r="EX44" s="934">
        <f t="shared" si="95"/>
        <v>142</v>
      </c>
      <c r="EY44" s="934">
        <f t="shared" si="95"/>
        <v>142</v>
      </c>
      <c r="EZ44" s="861">
        <f t="shared" si="95"/>
        <v>142</v>
      </c>
      <c r="FA44" s="861">
        <f t="shared" si="95"/>
        <v>142</v>
      </c>
      <c r="FB44" s="861">
        <f t="shared" si="95"/>
        <v>142</v>
      </c>
      <c r="FC44" s="861">
        <f t="shared" si="95"/>
        <v>142</v>
      </c>
      <c r="FD44" s="861">
        <f t="shared" si="95"/>
        <v>142</v>
      </c>
      <c r="FE44" s="861">
        <f t="shared" si="95"/>
        <v>142</v>
      </c>
      <c r="FF44" s="861">
        <f t="shared" si="95"/>
        <v>142</v>
      </c>
      <c r="FG44" s="861">
        <f t="shared" si="95"/>
        <v>142</v>
      </c>
      <c r="FH44" s="861">
        <f t="shared" si="95"/>
        <v>142</v>
      </c>
      <c r="FI44" s="861">
        <f t="shared" si="95"/>
        <v>142</v>
      </c>
      <c r="FJ44" s="861">
        <f t="shared" si="95"/>
        <v>142</v>
      </c>
      <c r="FK44" s="861">
        <f t="shared" si="95"/>
        <v>142</v>
      </c>
      <c r="FL44" s="861">
        <f t="shared" si="95"/>
        <v>142</v>
      </c>
      <c r="FM44" s="861">
        <f t="shared" si="95"/>
        <v>142</v>
      </c>
      <c r="FN44" s="861">
        <f t="shared" si="95"/>
        <v>142</v>
      </c>
      <c r="FO44" s="861">
        <f t="shared" si="95"/>
        <v>142</v>
      </c>
      <c r="FP44" s="861">
        <f t="shared" si="95"/>
        <v>142</v>
      </c>
      <c r="FQ44" s="861">
        <f t="shared" si="95"/>
        <v>142</v>
      </c>
      <c r="FR44" s="861">
        <f t="shared" si="95"/>
        <v>142</v>
      </c>
      <c r="FS44" s="861">
        <f t="shared" si="95"/>
        <v>142</v>
      </c>
      <c r="FT44" s="861">
        <f t="shared" si="95"/>
        <v>142</v>
      </c>
      <c r="FU44" s="861">
        <f t="shared" si="95"/>
        <v>142</v>
      </c>
      <c r="FV44" s="861">
        <f t="shared" si="95"/>
        <v>142</v>
      </c>
      <c r="FW44" s="861">
        <f t="shared" si="95"/>
        <v>142</v>
      </c>
      <c r="FX44" s="861">
        <f t="shared" si="95"/>
        <v>142</v>
      </c>
      <c r="FY44" s="861">
        <f t="shared" si="95"/>
        <v>142</v>
      </c>
      <c r="FZ44" s="861">
        <f t="shared" si="95"/>
        <v>142</v>
      </c>
      <c r="GA44" s="861">
        <f t="shared" si="95"/>
        <v>142</v>
      </c>
      <c r="GB44" s="861">
        <f t="shared" si="95"/>
        <v>142</v>
      </c>
      <c r="GC44" s="861">
        <f t="shared" si="95"/>
        <v>142</v>
      </c>
      <c r="GD44" s="861">
        <f t="shared" si="95"/>
        <v>142</v>
      </c>
      <c r="GE44" s="861">
        <f t="shared" si="95"/>
        <v>142</v>
      </c>
      <c r="GF44" s="861">
        <f t="shared" si="95"/>
        <v>142</v>
      </c>
      <c r="GG44" s="861">
        <f t="shared" si="95"/>
        <v>142</v>
      </c>
      <c r="GH44" s="861">
        <f t="shared" si="95"/>
        <v>142</v>
      </c>
      <c r="GI44" s="861">
        <f t="shared" si="95"/>
        <v>142</v>
      </c>
      <c r="GJ44" s="861">
        <f t="shared" si="95"/>
        <v>142</v>
      </c>
      <c r="GK44" s="861">
        <f t="shared" si="95"/>
        <v>142</v>
      </c>
      <c r="GL44" s="861">
        <f t="shared" si="95"/>
        <v>142</v>
      </c>
      <c r="GM44" s="861">
        <f t="shared" si="95"/>
        <v>142</v>
      </c>
      <c r="GN44" s="861">
        <f t="shared" si="95"/>
        <v>142</v>
      </c>
      <c r="GO44" s="861">
        <f t="shared" si="95"/>
        <v>142</v>
      </c>
      <c r="GP44" s="861">
        <f t="shared" si="95"/>
        <v>142</v>
      </c>
      <c r="GQ44" s="861">
        <f t="shared" si="95"/>
        <v>142</v>
      </c>
      <c r="GR44" s="861">
        <f t="shared" si="95"/>
        <v>142</v>
      </c>
      <c r="GS44" s="861">
        <f t="shared" si="95"/>
        <v>142</v>
      </c>
      <c r="GT44" s="861">
        <f t="shared" si="95"/>
        <v>142</v>
      </c>
      <c r="GU44" s="861">
        <f t="shared" si="95"/>
        <v>142</v>
      </c>
      <c r="GV44" s="861">
        <f t="shared" si="95"/>
        <v>142</v>
      </c>
      <c r="GW44" s="861">
        <f t="shared" si="95"/>
        <v>142</v>
      </c>
      <c r="GX44" s="861">
        <f t="shared" si="95"/>
        <v>142</v>
      </c>
      <c r="GY44" s="861">
        <f t="shared" ref="GY44:HJ44" si="96">ROUND(+GY43/GY8,0)</f>
        <v>142</v>
      </c>
      <c r="GZ44" s="861">
        <f t="shared" si="96"/>
        <v>142</v>
      </c>
      <c r="HA44" s="861">
        <f t="shared" si="96"/>
        <v>142</v>
      </c>
      <c r="HB44" s="861">
        <f t="shared" si="96"/>
        <v>142</v>
      </c>
      <c r="HC44" s="861">
        <f t="shared" si="96"/>
        <v>142</v>
      </c>
      <c r="HD44" s="861">
        <f t="shared" si="96"/>
        <v>142</v>
      </c>
      <c r="HE44" s="861">
        <f t="shared" si="96"/>
        <v>142</v>
      </c>
      <c r="HF44" s="861">
        <f t="shared" si="96"/>
        <v>142</v>
      </c>
      <c r="HG44" s="861">
        <f t="shared" si="96"/>
        <v>142</v>
      </c>
      <c r="HH44" s="861">
        <f t="shared" si="96"/>
        <v>142</v>
      </c>
      <c r="HI44" s="861">
        <f t="shared" si="96"/>
        <v>142</v>
      </c>
      <c r="HJ44" s="861">
        <f t="shared" si="96"/>
        <v>142</v>
      </c>
      <c r="HK44" s="861">
        <f t="shared" ref="HK44:HM44" si="97">ROUND(+HK43/HK8,0)</f>
        <v>142</v>
      </c>
      <c r="HL44" s="861">
        <f t="shared" si="97"/>
        <v>142</v>
      </c>
      <c r="HM44" s="861">
        <f t="shared" si="97"/>
        <v>142</v>
      </c>
      <c r="HN44" s="861">
        <f t="shared" ref="HN44:HS44" si="98">ROUND(+HN43/HN8,0)</f>
        <v>142</v>
      </c>
      <c r="HO44" s="861">
        <f t="shared" si="98"/>
        <v>142</v>
      </c>
      <c r="HP44" s="861">
        <f t="shared" si="98"/>
        <v>142</v>
      </c>
      <c r="HQ44" s="861">
        <f t="shared" si="98"/>
        <v>142</v>
      </c>
      <c r="HR44" s="861">
        <f t="shared" si="98"/>
        <v>142</v>
      </c>
      <c r="HS44" s="861">
        <f t="shared" si="98"/>
        <v>142</v>
      </c>
    </row>
    <row r="45" spans="1:227" s="489" customFormat="1" ht="15" x14ac:dyDescent="0.25">
      <c r="B45" s="427" t="s">
        <v>465</v>
      </c>
      <c r="C45" s="520"/>
      <c r="D45" s="520"/>
      <c r="E45" s="520"/>
      <c r="F45" s="520"/>
      <c r="G45" s="520"/>
      <c r="H45" s="520"/>
      <c r="I45" s="520"/>
      <c r="J45" s="520"/>
      <c r="K45" s="520"/>
      <c r="L45" s="520"/>
      <c r="M45" s="520"/>
      <c r="N45" s="520"/>
      <c r="O45" s="531">
        <f t="shared" ref="O45:BZ45" si="99">+O23</f>
        <v>3.1870000000000002E-2</v>
      </c>
      <c r="P45" s="531">
        <f t="shared" si="99"/>
        <v>3.1870000000000002E-2</v>
      </c>
      <c r="Q45" s="531">
        <f t="shared" si="99"/>
        <v>3.1870000000000002E-2</v>
      </c>
      <c r="R45" s="531">
        <f t="shared" si="99"/>
        <v>3.2869999999999996E-2</v>
      </c>
      <c r="S45" s="531">
        <f t="shared" si="99"/>
        <v>3.2869999999999996E-2</v>
      </c>
      <c r="T45" s="531">
        <f t="shared" si="99"/>
        <v>3.2869999999999996E-2</v>
      </c>
      <c r="U45" s="531">
        <f t="shared" si="99"/>
        <v>3.3869999999999997E-2</v>
      </c>
      <c r="V45" s="531">
        <f t="shared" si="99"/>
        <v>3.3869999999999997E-2</v>
      </c>
      <c r="W45" s="531">
        <f t="shared" si="99"/>
        <v>3.3869999999999997E-2</v>
      </c>
      <c r="X45" s="531">
        <f t="shared" si="99"/>
        <v>3.4869999999999998E-2</v>
      </c>
      <c r="Y45" s="531">
        <f t="shared" si="99"/>
        <v>3.4869999999999998E-2</v>
      </c>
      <c r="Z45" s="531">
        <f t="shared" si="99"/>
        <v>3.4869999999999998E-2</v>
      </c>
      <c r="AA45" s="531">
        <f t="shared" si="99"/>
        <v>3.5869999999999999E-2</v>
      </c>
      <c r="AB45" s="531">
        <f t="shared" si="99"/>
        <v>3.5869999999999999E-2</v>
      </c>
      <c r="AC45" s="531">
        <f t="shared" si="99"/>
        <v>3.5869999999999999E-2</v>
      </c>
      <c r="AD45" s="531">
        <f t="shared" si="99"/>
        <v>3.687E-2</v>
      </c>
      <c r="AE45" s="531">
        <f t="shared" si="99"/>
        <v>3.687E-2</v>
      </c>
      <c r="AF45" s="531">
        <f t="shared" si="99"/>
        <v>3.687E-2</v>
      </c>
      <c r="AG45" s="531">
        <f t="shared" si="99"/>
        <v>3.7870000000000001E-2</v>
      </c>
      <c r="AH45" s="531">
        <f t="shared" si="99"/>
        <v>4.1369999999999997E-2</v>
      </c>
      <c r="AI45" s="531">
        <f t="shared" si="99"/>
        <v>4.1369999999999997E-2</v>
      </c>
      <c r="AJ45" s="531">
        <f t="shared" si="99"/>
        <v>4.5870000000000001E-2</v>
      </c>
      <c r="AK45" s="531">
        <f t="shared" si="99"/>
        <v>4.5870000000000001E-2</v>
      </c>
      <c r="AL45" s="531">
        <f t="shared" si="99"/>
        <v>4.5870000000000001E-2</v>
      </c>
      <c r="AM45" s="531">
        <f t="shared" si="99"/>
        <v>4.6870000000000002E-2</v>
      </c>
      <c r="AN45" s="531">
        <f t="shared" si="99"/>
        <v>4.6870000000000002E-2</v>
      </c>
      <c r="AO45" s="531">
        <f t="shared" si="99"/>
        <v>4.6870000000000002E-2</v>
      </c>
      <c r="AP45" s="531">
        <f t="shared" si="99"/>
        <v>4.7870000000000003E-2</v>
      </c>
      <c r="AQ45" s="531">
        <f t="shared" si="99"/>
        <v>4.7870000000000003E-2</v>
      </c>
      <c r="AR45" s="531">
        <f t="shared" si="99"/>
        <v>4.7870000000000003E-2</v>
      </c>
      <c r="AS45" s="531">
        <f t="shared" si="99"/>
        <v>4.8870000000000004E-2</v>
      </c>
      <c r="AT45" s="531">
        <f t="shared" si="99"/>
        <v>4.8870000000000004E-2</v>
      </c>
      <c r="AU45" s="531">
        <f t="shared" si="99"/>
        <v>4.8870000000000004E-2</v>
      </c>
      <c r="AV45" s="531">
        <f t="shared" si="99"/>
        <v>5.3370000000000001E-2</v>
      </c>
      <c r="AW45" s="531">
        <f t="shared" si="99"/>
        <v>5.3370000000000001E-2</v>
      </c>
      <c r="AX45" s="531">
        <f t="shared" si="99"/>
        <v>5.3370000000000001E-2</v>
      </c>
      <c r="AY45" s="531">
        <f t="shared" si="99"/>
        <v>5.4370000000000002E-2</v>
      </c>
      <c r="AZ45" s="531">
        <f t="shared" si="99"/>
        <v>5.4370000000000002E-2</v>
      </c>
      <c r="BA45" s="531">
        <f t="shared" si="99"/>
        <v>5.4370000000000002E-2</v>
      </c>
      <c r="BB45" s="531">
        <f t="shared" si="99"/>
        <v>5.5370000000000003E-2</v>
      </c>
      <c r="BC45" s="531">
        <f t="shared" si="99"/>
        <v>5.5370000000000003E-2</v>
      </c>
      <c r="BD45" s="531">
        <f t="shared" si="99"/>
        <v>5.5370000000000003E-2</v>
      </c>
      <c r="BE45" s="531">
        <f t="shared" si="99"/>
        <v>5.5370000000000003E-2</v>
      </c>
      <c r="BF45" s="531">
        <f t="shared" si="99"/>
        <v>5.5370000000000003E-2</v>
      </c>
      <c r="BG45" s="531">
        <f t="shared" si="99"/>
        <v>5.5370000000000003E-2</v>
      </c>
      <c r="BH45" s="531">
        <f t="shared" si="99"/>
        <v>6.1370000000000001E-2</v>
      </c>
      <c r="BI45" s="531">
        <f t="shared" si="99"/>
        <v>6.1370000000000001E-2</v>
      </c>
      <c r="BJ45" s="531">
        <f t="shared" si="99"/>
        <v>6.1370000000000001E-2</v>
      </c>
      <c r="BK45" s="531">
        <f t="shared" si="99"/>
        <v>6.1370000000000001E-2</v>
      </c>
      <c r="BL45" s="531">
        <f t="shared" si="99"/>
        <v>6.1370000000000001E-2</v>
      </c>
      <c r="BM45" s="531">
        <f t="shared" si="99"/>
        <v>6.1370000000000001E-2</v>
      </c>
      <c r="BN45" s="531">
        <f t="shared" si="99"/>
        <v>6.1370000000000001E-2</v>
      </c>
      <c r="BO45" s="531">
        <f t="shared" si="99"/>
        <v>6.1370000000000001E-2</v>
      </c>
      <c r="BP45" s="531">
        <f t="shared" si="99"/>
        <v>6.1370000000000001E-2</v>
      </c>
      <c r="BQ45" s="531">
        <f t="shared" si="99"/>
        <v>6.1370000000000001E-2</v>
      </c>
      <c r="BR45" s="531">
        <f t="shared" si="99"/>
        <v>6.1370000000000001E-2</v>
      </c>
      <c r="BS45" s="531">
        <f t="shared" si="99"/>
        <v>6.1370000000000001E-2</v>
      </c>
      <c r="BT45" s="531">
        <f t="shared" si="99"/>
        <v>6.1370000000000001E-2</v>
      </c>
      <c r="BU45" s="531">
        <f t="shared" si="99"/>
        <v>6.1370000000000001E-2</v>
      </c>
      <c r="BV45" s="531">
        <f t="shared" si="99"/>
        <v>6.1370000000000001E-2</v>
      </c>
      <c r="BW45" s="531">
        <f t="shared" si="99"/>
        <v>6.1370000000000001E-2</v>
      </c>
      <c r="BX45" s="531">
        <f t="shared" si="99"/>
        <v>6.1370000000000001E-2</v>
      </c>
      <c r="BY45" s="531">
        <f t="shared" si="99"/>
        <v>6.1370000000000001E-2</v>
      </c>
      <c r="BZ45" s="531">
        <f t="shared" si="99"/>
        <v>6.1370000000000001E-2</v>
      </c>
      <c r="CA45" s="531">
        <f t="shared" ref="CA45:EL45" si="100">+CA23</f>
        <v>6.1370000000000001E-2</v>
      </c>
      <c r="CB45" s="531">
        <f t="shared" si="100"/>
        <v>6.1370000000000001E-2</v>
      </c>
      <c r="CC45" s="531">
        <f t="shared" si="100"/>
        <v>6.1370000000000001E-2</v>
      </c>
      <c r="CD45" s="531">
        <f t="shared" si="100"/>
        <v>6.1370000000000001E-2</v>
      </c>
      <c r="CE45" s="531">
        <f t="shared" si="100"/>
        <v>6.1370000000000001E-2</v>
      </c>
      <c r="CF45" s="531">
        <f t="shared" si="100"/>
        <v>6.1370000000000001E-2</v>
      </c>
      <c r="CG45" s="531">
        <f t="shared" si="100"/>
        <v>6.1370000000000001E-2</v>
      </c>
      <c r="CH45" s="531">
        <f t="shared" si="100"/>
        <v>6.1370000000000001E-2</v>
      </c>
      <c r="CI45" s="531">
        <f t="shared" si="100"/>
        <v>6.1370000000000001E-2</v>
      </c>
      <c r="CJ45" s="531">
        <f t="shared" si="100"/>
        <v>6.1370000000000001E-2</v>
      </c>
      <c r="CK45" s="531">
        <f t="shared" si="100"/>
        <v>6.1370000000000001E-2</v>
      </c>
      <c r="CL45" s="531">
        <f t="shared" si="100"/>
        <v>6.1370000000000001E-2</v>
      </c>
      <c r="CM45" s="531">
        <f t="shared" si="100"/>
        <v>6.1370000000000001E-2</v>
      </c>
      <c r="CN45" s="531">
        <f t="shared" si="100"/>
        <v>6.1370000000000001E-2</v>
      </c>
      <c r="CO45" s="531">
        <f t="shared" si="100"/>
        <v>6.1370000000000001E-2</v>
      </c>
      <c r="CP45" s="531">
        <f t="shared" si="100"/>
        <v>6.1370000000000001E-2</v>
      </c>
      <c r="CQ45" s="531">
        <f t="shared" si="100"/>
        <v>6.1370000000000001E-2</v>
      </c>
      <c r="CR45" s="531">
        <f t="shared" si="100"/>
        <v>6.1370000000000001E-2</v>
      </c>
      <c r="CS45" s="531">
        <f t="shared" si="100"/>
        <v>6.1370000000000001E-2</v>
      </c>
      <c r="CT45" s="531">
        <f t="shared" si="100"/>
        <v>6.1370000000000001E-2</v>
      </c>
      <c r="CU45" s="531">
        <f t="shared" si="100"/>
        <v>6.1370000000000001E-2</v>
      </c>
      <c r="CV45" s="531">
        <f t="shared" si="100"/>
        <v>6.1370000000000001E-2</v>
      </c>
      <c r="CW45" s="531">
        <f t="shared" si="100"/>
        <v>6.1370000000000001E-2</v>
      </c>
      <c r="CX45" s="531">
        <f t="shared" si="100"/>
        <v>6.1370000000000001E-2</v>
      </c>
      <c r="CY45" s="531">
        <f t="shared" si="100"/>
        <v>6.1370000000000001E-2</v>
      </c>
      <c r="CZ45" s="531">
        <f t="shared" si="100"/>
        <v>6.1370000000000001E-2</v>
      </c>
      <c r="DA45" s="531">
        <f t="shared" si="100"/>
        <v>6.1370000000000001E-2</v>
      </c>
      <c r="DB45" s="531">
        <f t="shared" si="100"/>
        <v>6.1370000000000001E-2</v>
      </c>
      <c r="DC45" s="531">
        <f t="shared" si="100"/>
        <v>6.1370000000000001E-2</v>
      </c>
      <c r="DD45" s="531">
        <f t="shared" si="100"/>
        <v>6.1370000000000001E-2</v>
      </c>
      <c r="DE45" s="531">
        <f t="shared" si="100"/>
        <v>6.1370000000000001E-2</v>
      </c>
      <c r="DF45" s="531">
        <f t="shared" si="100"/>
        <v>6.1370000000000001E-2</v>
      </c>
      <c r="DG45" s="531">
        <f t="shared" si="100"/>
        <v>6.1370000000000001E-2</v>
      </c>
      <c r="DH45" s="531">
        <f t="shared" si="100"/>
        <v>6.1370000000000001E-2</v>
      </c>
      <c r="DI45" s="531">
        <f t="shared" si="100"/>
        <v>6.1370000000000001E-2</v>
      </c>
      <c r="DJ45" s="531">
        <f t="shared" si="100"/>
        <v>6.1370000000000001E-2</v>
      </c>
      <c r="DK45" s="531">
        <f t="shared" si="100"/>
        <v>6.1370000000000001E-2</v>
      </c>
      <c r="DL45" s="531">
        <f t="shared" si="100"/>
        <v>6.1370000000000001E-2</v>
      </c>
      <c r="DM45" s="531">
        <f t="shared" si="100"/>
        <v>6.1370000000000001E-2</v>
      </c>
      <c r="DN45" s="531">
        <f t="shared" si="100"/>
        <v>6.1370000000000001E-2</v>
      </c>
      <c r="DO45" s="531">
        <f t="shared" si="100"/>
        <v>6.1370000000000001E-2</v>
      </c>
      <c r="DP45" s="531">
        <f t="shared" si="100"/>
        <v>6.1370000000000001E-2</v>
      </c>
      <c r="DQ45" s="531">
        <f t="shared" si="100"/>
        <v>6.1370000000000001E-2</v>
      </c>
      <c r="DR45" s="531">
        <f t="shared" si="100"/>
        <v>6.1370000000000001E-2</v>
      </c>
      <c r="DS45" s="531">
        <f t="shared" si="100"/>
        <v>6.1370000000000001E-2</v>
      </c>
      <c r="DT45" s="531">
        <f t="shared" si="100"/>
        <v>6.1370000000000001E-2</v>
      </c>
      <c r="DU45" s="525">
        <f t="shared" si="100"/>
        <v>6.1370000000000001E-2</v>
      </c>
      <c r="DV45" s="525">
        <f t="shared" si="100"/>
        <v>6.1370000000000001E-2</v>
      </c>
      <c r="DW45" s="525">
        <f t="shared" si="100"/>
        <v>6.1370000000000001E-2</v>
      </c>
      <c r="DX45" s="525">
        <f t="shared" si="100"/>
        <v>6.1370000000000001E-2</v>
      </c>
      <c r="DY45" s="525">
        <f t="shared" si="100"/>
        <v>6.1370000000000001E-2</v>
      </c>
      <c r="DZ45" s="525">
        <f t="shared" si="100"/>
        <v>6.1370000000000001E-2</v>
      </c>
      <c r="EA45" s="525">
        <f t="shared" si="100"/>
        <v>6.1370000000000001E-2</v>
      </c>
      <c r="EB45" s="525">
        <f t="shared" si="100"/>
        <v>6.1370000000000001E-2</v>
      </c>
      <c r="EC45" s="525">
        <f t="shared" si="100"/>
        <v>6.1370000000000001E-2</v>
      </c>
      <c r="ED45" s="525">
        <f t="shared" si="100"/>
        <v>6.1370000000000001E-2</v>
      </c>
      <c r="EE45" s="525">
        <f t="shared" si="100"/>
        <v>6.1370000000000001E-2</v>
      </c>
      <c r="EF45" s="525">
        <f t="shared" si="100"/>
        <v>6.1370000000000001E-2</v>
      </c>
      <c r="EG45" s="525">
        <f t="shared" si="100"/>
        <v>6.1370000000000001E-2</v>
      </c>
      <c r="EH45" s="525">
        <f t="shared" si="100"/>
        <v>6.1370000000000001E-2</v>
      </c>
      <c r="EI45" s="525">
        <f t="shared" si="100"/>
        <v>6.1370000000000001E-2</v>
      </c>
      <c r="EJ45" s="525">
        <f t="shared" si="100"/>
        <v>6.1370000000000001E-2</v>
      </c>
      <c r="EK45" s="525">
        <f t="shared" si="100"/>
        <v>6.1370000000000001E-2</v>
      </c>
      <c r="EL45" s="525">
        <f t="shared" si="100"/>
        <v>6.1370000000000001E-2</v>
      </c>
      <c r="EM45" s="525">
        <f t="shared" ref="EM45:GX45" si="101">+EM23</f>
        <v>6.1370000000000001E-2</v>
      </c>
      <c r="EN45" s="525">
        <f t="shared" si="101"/>
        <v>6.1370000000000001E-2</v>
      </c>
      <c r="EO45" s="525">
        <f t="shared" si="101"/>
        <v>6.1370000000000001E-2</v>
      </c>
      <c r="EP45" s="525">
        <f t="shared" si="101"/>
        <v>6.1370000000000001E-2</v>
      </c>
      <c r="EQ45" s="525">
        <f t="shared" si="101"/>
        <v>6.1370000000000001E-2</v>
      </c>
      <c r="ER45" s="525">
        <f t="shared" si="101"/>
        <v>6.1370000000000001E-2</v>
      </c>
      <c r="ES45" s="525">
        <f t="shared" si="101"/>
        <v>6.1370000000000001E-2</v>
      </c>
      <c r="ET45" s="525">
        <f t="shared" si="101"/>
        <v>6.1370000000000001E-2</v>
      </c>
      <c r="EU45" s="525">
        <f t="shared" si="101"/>
        <v>6.1370000000000001E-2</v>
      </c>
      <c r="EV45" s="525">
        <f t="shared" si="101"/>
        <v>6.1370000000000001E-2</v>
      </c>
      <c r="EW45" s="525">
        <f t="shared" si="101"/>
        <v>6.1370000000000001E-2</v>
      </c>
      <c r="EX45" s="525">
        <f t="shared" si="101"/>
        <v>6.1370000000000001E-2</v>
      </c>
      <c r="EY45" s="525">
        <f t="shared" si="101"/>
        <v>6.1370000000000001E-2</v>
      </c>
      <c r="EZ45" s="525">
        <f t="shared" si="101"/>
        <v>6.1370000000000001E-2</v>
      </c>
      <c r="FA45" s="525">
        <f t="shared" si="101"/>
        <v>6.1370000000000001E-2</v>
      </c>
      <c r="FB45" s="525">
        <f t="shared" si="101"/>
        <v>6.1370000000000001E-2</v>
      </c>
      <c r="FC45" s="525">
        <f t="shared" si="101"/>
        <v>6.1370000000000001E-2</v>
      </c>
      <c r="FD45" s="525">
        <f t="shared" si="101"/>
        <v>6.1370000000000001E-2</v>
      </c>
      <c r="FE45" s="525">
        <f t="shared" si="101"/>
        <v>6.1370000000000001E-2</v>
      </c>
      <c r="FF45" s="525">
        <f t="shared" si="101"/>
        <v>6.1370000000000001E-2</v>
      </c>
      <c r="FG45" s="525">
        <f t="shared" si="101"/>
        <v>6.1370000000000001E-2</v>
      </c>
      <c r="FH45" s="525">
        <f t="shared" si="101"/>
        <v>6.1370000000000001E-2</v>
      </c>
      <c r="FI45" s="525">
        <f t="shared" si="101"/>
        <v>6.1370000000000001E-2</v>
      </c>
      <c r="FJ45" s="525">
        <f t="shared" si="101"/>
        <v>6.1370000000000001E-2</v>
      </c>
      <c r="FK45" s="525">
        <f t="shared" si="101"/>
        <v>6.1370000000000001E-2</v>
      </c>
      <c r="FL45" s="525">
        <f t="shared" si="101"/>
        <v>6.1370000000000001E-2</v>
      </c>
      <c r="FM45" s="525">
        <f t="shared" si="101"/>
        <v>6.1370000000000001E-2</v>
      </c>
      <c r="FN45" s="525">
        <f t="shared" si="101"/>
        <v>6.1370000000000001E-2</v>
      </c>
      <c r="FO45" s="525">
        <f t="shared" si="101"/>
        <v>6.1370000000000001E-2</v>
      </c>
      <c r="FP45" s="525">
        <f t="shared" si="101"/>
        <v>6.1370000000000001E-2</v>
      </c>
      <c r="FQ45" s="525">
        <f t="shared" si="101"/>
        <v>6.1370000000000001E-2</v>
      </c>
      <c r="FR45" s="525">
        <f t="shared" si="101"/>
        <v>6.1370000000000001E-2</v>
      </c>
      <c r="FS45" s="525">
        <f t="shared" si="101"/>
        <v>6.1370000000000001E-2</v>
      </c>
      <c r="FT45" s="525">
        <f t="shared" si="101"/>
        <v>6.1370000000000001E-2</v>
      </c>
      <c r="FU45" s="525">
        <f t="shared" si="101"/>
        <v>6.1370000000000001E-2</v>
      </c>
      <c r="FV45" s="525">
        <f t="shared" si="101"/>
        <v>6.1370000000000001E-2</v>
      </c>
      <c r="FW45" s="525">
        <f t="shared" si="101"/>
        <v>6.1370000000000001E-2</v>
      </c>
      <c r="FX45" s="525">
        <f t="shared" si="101"/>
        <v>6.1370000000000001E-2</v>
      </c>
      <c r="FY45" s="525">
        <f t="shared" si="101"/>
        <v>6.1370000000000001E-2</v>
      </c>
      <c r="FZ45" s="525">
        <f t="shared" si="101"/>
        <v>6.1370000000000001E-2</v>
      </c>
      <c r="GA45" s="525">
        <f t="shared" si="101"/>
        <v>6.1370000000000001E-2</v>
      </c>
      <c r="GB45" s="525">
        <f t="shared" si="101"/>
        <v>6.1370000000000001E-2</v>
      </c>
      <c r="GC45" s="525">
        <f t="shared" si="101"/>
        <v>6.1370000000000001E-2</v>
      </c>
      <c r="GD45" s="525">
        <f t="shared" si="101"/>
        <v>6.1370000000000001E-2</v>
      </c>
      <c r="GE45" s="525">
        <f t="shared" si="101"/>
        <v>6.1370000000000001E-2</v>
      </c>
      <c r="GF45" s="525">
        <f t="shared" si="101"/>
        <v>6.1370000000000001E-2</v>
      </c>
      <c r="GG45" s="525">
        <f t="shared" si="101"/>
        <v>6.1370000000000001E-2</v>
      </c>
      <c r="GH45" s="525">
        <f t="shared" si="101"/>
        <v>6.1370000000000001E-2</v>
      </c>
      <c r="GI45" s="525">
        <f t="shared" si="101"/>
        <v>6.1370000000000001E-2</v>
      </c>
      <c r="GJ45" s="525">
        <f t="shared" si="101"/>
        <v>6.1370000000000001E-2</v>
      </c>
      <c r="GK45" s="525">
        <f t="shared" si="101"/>
        <v>6.1370000000000001E-2</v>
      </c>
      <c r="GL45" s="525">
        <f t="shared" si="101"/>
        <v>6.1370000000000001E-2</v>
      </c>
      <c r="GM45" s="525">
        <f t="shared" si="101"/>
        <v>6.1370000000000001E-2</v>
      </c>
      <c r="GN45" s="525">
        <f t="shared" si="101"/>
        <v>6.1370000000000001E-2</v>
      </c>
      <c r="GO45" s="525">
        <f t="shared" si="101"/>
        <v>6.1370000000000001E-2</v>
      </c>
      <c r="GP45" s="525">
        <f t="shared" si="101"/>
        <v>6.1370000000000001E-2</v>
      </c>
      <c r="GQ45" s="525">
        <f t="shared" si="101"/>
        <v>6.1370000000000001E-2</v>
      </c>
      <c r="GR45" s="525">
        <f t="shared" si="101"/>
        <v>6.1370000000000001E-2</v>
      </c>
      <c r="GS45" s="525">
        <f t="shared" si="101"/>
        <v>6.1370000000000001E-2</v>
      </c>
      <c r="GT45" s="525">
        <f t="shared" si="101"/>
        <v>6.1370000000000001E-2</v>
      </c>
      <c r="GU45" s="525">
        <f t="shared" si="101"/>
        <v>6.1370000000000001E-2</v>
      </c>
      <c r="GV45" s="525">
        <f t="shared" si="101"/>
        <v>6.1370000000000001E-2</v>
      </c>
      <c r="GW45" s="525">
        <f t="shared" si="101"/>
        <v>6.1370000000000001E-2</v>
      </c>
      <c r="GX45" s="525">
        <f t="shared" si="101"/>
        <v>6.1370000000000001E-2</v>
      </c>
      <c r="GY45" s="525">
        <f t="shared" ref="GY45:HJ45" si="102">+GY23</f>
        <v>6.1370000000000001E-2</v>
      </c>
      <c r="GZ45" s="525">
        <f t="shared" si="102"/>
        <v>6.1370000000000001E-2</v>
      </c>
      <c r="HA45" s="525">
        <f t="shared" si="102"/>
        <v>6.1370000000000001E-2</v>
      </c>
      <c r="HB45" s="525">
        <f t="shared" si="102"/>
        <v>6.1370000000000001E-2</v>
      </c>
      <c r="HC45" s="525">
        <f t="shared" si="102"/>
        <v>6.1370000000000001E-2</v>
      </c>
      <c r="HD45" s="525">
        <f t="shared" si="102"/>
        <v>6.1370000000000001E-2</v>
      </c>
      <c r="HE45" s="525">
        <f t="shared" si="102"/>
        <v>6.1370000000000001E-2</v>
      </c>
      <c r="HF45" s="525">
        <f t="shared" si="102"/>
        <v>6.1370000000000001E-2</v>
      </c>
      <c r="HG45" s="525">
        <f t="shared" si="102"/>
        <v>6.1370000000000001E-2</v>
      </c>
      <c r="HH45" s="525">
        <f t="shared" si="102"/>
        <v>6.1370000000000001E-2</v>
      </c>
      <c r="HI45" s="525">
        <f t="shared" si="102"/>
        <v>6.1370000000000001E-2</v>
      </c>
      <c r="HJ45" s="525">
        <f t="shared" si="102"/>
        <v>6.1370000000000001E-2</v>
      </c>
      <c r="HK45" s="525">
        <f t="shared" ref="HK45:HM45" si="103">+HK23</f>
        <v>6.1370000000000001E-2</v>
      </c>
      <c r="HL45" s="525">
        <f t="shared" si="103"/>
        <v>6.1370000000000001E-2</v>
      </c>
      <c r="HM45" s="525">
        <f t="shared" si="103"/>
        <v>6.1370000000000001E-2</v>
      </c>
      <c r="HN45" s="525">
        <f t="shared" ref="HN45:HS45" si="104">+HN23</f>
        <v>6.1370000000000001E-2</v>
      </c>
      <c r="HO45" s="525">
        <f t="shared" si="104"/>
        <v>6.1370000000000001E-2</v>
      </c>
      <c r="HP45" s="525">
        <f t="shared" si="104"/>
        <v>6.1370000000000001E-2</v>
      </c>
      <c r="HQ45" s="525">
        <f t="shared" si="104"/>
        <v>6.1370000000000001E-2</v>
      </c>
      <c r="HR45" s="525">
        <f t="shared" si="104"/>
        <v>6.1370000000000001E-2</v>
      </c>
      <c r="HS45" s="525">
        <f t="shared" si="104"/>
        <v>6.1370000000000001E-2</v>
      </c>
    </row>
    <row r="46" spans="1:227" s="489" customFormat="1" ht="15" x14ac:dyDescent="0.25">
      <c r="B46" s="427" t="s">
        <v>464</v>
      </c>
      <c r="C46" s="520"/>
      <c r="D46" s="520"/>
      <c r="E46" s="520"/>
      <c r="F46" s="520"/>
      <c r="G46" s="520"/>
      <c r="H46" s="520"/>
      <c r="I46" s="520"/>
      <c r="J46" s="520"/>
      <c r="K46" s="520"/>
      <c r="L46" s="520"/>
      <c r="M46" s="520"/>
      <c r="N46" s="520"/>
      <c r="O46" s="531">
        <f>+O45*O44</f>
        <v>3.05952</v>
      </c>
      <c r="P46" s="531">
        <f t="shared" ref="P46:CA46" si="105">+P45*P44</f>
        <v>3.05952</v>
      </c>
      <c r="Q46" s="531">
        <f t="shared" si="105"/>
        <v>3.05952</v>
      </c>
      <c r="R46" s="531">
        <f t="shared" si="105"/>
        <v>3.1555199999999997</v>
      </c>
      <c r="S46" s="531">
        <f t="shared" si="105"/>
        <v>3.1555199999999997</v>
      </c>
      <c r="T46" s="531">
        <f t="shared" si="105"/>
        <v>3.1555199999999997</v>
      </c>
      <c r="U46" s="531">
        <f t="shared" si="105"/>
        <v>3.2515199999999997</v>
      </c>
      <c r="V46" s="531">
        <f t="shared" si="105"/>
        <v>3.2515199999999997</v>
      </c>
      <c r="W46" s="531">
        <f t="shared" si="105"/>
        <v>3.2515199999999997</v>
      </c>
      <c r="X46" s="531">
        <f t="shared" si="105"/>
        <v>3.3475199999999998</v>
      </c>
      <c r="Y46" s="531">
        <f t="shared" si="105"/>
        <v>3.3475199999999998</v>
      </c>
      <c r="Z46" s="531">
        <f t="shared" si="105"/>
        <v>3.3475199999999998</v>
      </c>
      <c r="AA46" s="531">
        <f t="shared" si="105"/>
        <v>3.4435199999999999</v>
      </c>
      <c r="AB46" s="531">
        <f t="shared" si="105"/>
        <v>3.4435199999999999</v>
      </c>
      <c r="AC46" s="531">
        <f t="shared" si="105"/>
        <v>3.4435199999999999</v>
      </c>
      <c r="AD46" s="531">
        <f t="shared" si="105"/>
        <v>3.53952</v>
      </c>
      <c r="AE46" s="531">
        <f t="shared" si="105"/>
        <v>3.53952</v>
      </c>
      <c r="AF46" s="531">
        <f t="shared" si="105"/>
        <v>3.53952</v>
      </c>
      <c r="AG46" s="531">
        <f t="shared" si="105"/>
        <v>3.6355200000000001</v>
      </c>
      <c r="AH46" s="531">
        <f t="shared" si="105"/>
        <v>3.9715199999999999</v>
      </c>
      <c r="AI46" s="531">
        <f t="shared" si="105"/>
        <v>3.9715199999999999</v>
      </c>
      <c r="AJ46" s="531">
        <f t="shared" si="105"/>
        <v>4.4035200000000003</v>
      </c>
      <c r="AK46" s="531">
        <f t="shared" si="105"/>
        <v>4.4035200000000003</v>
      </c>
      <c r="AL46" s="531">
        <f t="shared" si="105"/>
        <v>4.4035200000000003</v>
      </c>
      <c r="AM46" s="531">
        <f t="shared" si="105"/>
        <v>4.4995200000000004</v>
      </c>
      <c r="AN46" s="531">
        <f t="shared" si="105"/>
        <v>4.4995200000000004</v>
      </c>
      <c r="AO46" s="531">
        <f t="shared" si="105"/>
        <v>4.4995200000000004</v>
      </c>
      <c r="AP46" s="531">
        <f t="shared" si="105"/>
        <v>4.5955200000000005</v>
      </c>
      <c r="AQ46" s="531">
        <f t="shared" si="105"/>
        <v>4.5955200000000005</v>
      </c>
      <c r="AR46" s="531">
        <f t="shared" si="105"/>
        <v>4.5955200000000005</v>
      </c>
      <c r="AS46" s="531">
        <f t="shared" si="105"/>
        <v>4.6915200000000006</v>
      </c>
      <c r="AT46" s="531">
        <f t="shared" si="105"/>
        <v>4.6915200000000006</v>
      </c>
      <c r="AU46" s="531">
        <f t="shared" si="105"/>
        <v>4.6915200000000006</v>
      </c>
      <c r="AV46" s="531">
        <f t="shared" si="105"/>
        <v>7.5785400000000003</v>
      </c>
      <c r="AW46" s="531">
        <f t="shared" si="105"/>
        <v>7.5785400000000003</v>
      </c>
      <c r="AX46" s="531">
        <f t="shared" si="105"/>
        <v>7.5785400000000003</v>
      </c>
      <c r="AY46" s="531">
        <f t="shared" si="105"/>
        <v>7.7205400000000006</v>
      </c>
      <c r="AZ46" s="531">
        <f t="shared" si="105"/>
        <v>7.7205400000000006</v>
      </c>
      <c r="BA46" s="531">
        <f t="shared" si="105"/>
        <v>7.7205400000000006</v>
      </c>
      <c r="BB46" s="531">
        <f t="shared" si="105"/>
        <v>7.8625400000000001</v>
      </c>
      <c r="BC46" s="531">
        <f t="shared" si="105"/>
        <v>7.8625400000000001</v>
      </c>
      <c r="BD46" s="531">
        <f t="shared" si="105"/>
        <v>7.8625400000000001</v>
      </c>
      <c r="BE46" s="531">
        <f t="shared" si="105"/>
        <v>7.8625400000000001</v>
      </c>
      <c r="BF46" s="531">
        <f t="shared" si="105"/>
        <v>7.8625400000000001</v>
      </c>
      <c r="BG46" s="531">
        <f t="shared" si="105"/>
        <v>7.8625400000000001</v>
      </c>
      <c r="BH46" s="531">
        <f t="shared" si="105"/>
        <v>8.7145399999999995</v>
      </c>
      <c r="BI46" s="531">
        <f t="shared" si="105"/>
        <v>8.7145399999999995</v>
      </c>
      <c r="BJ46" s="531">
        <f t="shared" si="105"/>
        <v>8.7145399999999995</v>
      </c>
      <c r="BK46" s="531">
        <f t="shared" si="105"/>
        <v>8.7145399999999995</v>
      </c>
      <c r="BL46" s="531">
        <f t="shared" si="105"/>
        <v>8.7145399999999995</v>
      </c>
      <c r="BM46" s="531">
        <f t="shared" si="105"/>
        <v>8.7145399999999995</v>
      </c>
      <c r="BN46" s="531">
        <f t="shared" si="105"/>
        <v>8.7145399999999995</v>
      </c>
      <c r="BO46" s="531">
        <f t="shared" si="105"/>
        <v>8.7145399999999995</v>
      </c>
      <c r="BP46" s="531">
        <f t="shared" si="105"/>
        <v>8.7145399999999995</v>
      </c>
      <c r="BQ46" s="531">
        <f t="shared" si="105"/>
        <v>8.7145399999999995</v>
      </c>
      <c r="BR46" s="531">
        <f t="shared" si="105"/>
        <v>8.7145399999999995</v>
      </c>
      <c r="BS46" s="531">
        <f t="shared" si="105"/>
        <v>8.7145399999999995</v>
      </c>
      <c r="BT46" s="531">
        <f t="shared" si="105"/>
        <v>8.7145399999999995</v>
      </c>
      <c r="BU46" s="531">
        <f t="shared" si="105"/>
        <v>8.7145399999999995</v>
      </c>
      <c r="BV46" s="531">
        <f t="shared" si="105"/>
        <v>8.7145399999999995</v>
      </c>
      <c r="BW46" s="531">
        <f t="shared" si="105"/>
        <v>8.7145399999999995</v>
      </c>
      <c r="BX46" s="531">
        <f t="shared" si="105"/>
        <v>8.7145399999999995</v>
      </c>
      <c r="BY46" s="531">
        <f t="shared" si="105"/>
        <v>8.7145399999999995</v>
      </c>
      <c r="BZ46" s="531">
        <f t="shared" si="105"/>
        <v>8.7145399999999995</v>
      </c>
      <c r="CA46" s="531">
        <f t="shared" si="105"/>
        <v>8.7145399999999995</v>
      </c>
      <c r="CB46" s="531">
        <f t="shared" ref="CB46:EM46" si="106">+CB45*CB44</f>
        <v>8.7145399999999995</v>
      </c>
      <c r="CC46" s="531">
        <f t="shared" si="106"/>
        <v>8.7145399999999995</v>
      </c>
      <c r="CD46" s="531">
        <f t="shared" si="106"/>
        <v>8.7145399999999995</v>
      </c>
      <c r="CE46" s="531">
        <f t="shared" si="106"/>
        <v>8.7145399999999995</v>
      </c>
      <c r="CF46" s="531">
        <f t="shared" si="106"/>
        <v>8.7145399999999995</v>
      </c>
      <c r="CG46" s="531">
        <f t="shared" si="106"/>
        <v>8.7145399999999995</v>
      </c>
      <c r="CH46" s="531">
        <f t="shared" si="106"/>
        <v>8.7145399999999995</v>
      </c>
      <c r="CI46" s="531">
        <f t="shared" si="106"/>
        <v>8.7145399999999995</v>
      </c>
      <c r="CJ46" s="531">
        <f t="shared" si="106"/>
        <v>8.7145399999999995</v>
      </c>
      <c r="CK46" s="531">
        <f t="shared" si="106"/>
        <v>8.7145399999999995</v>
      </c>
      <c r="CL46" s="531">
        <f t="shared" si="106"/>
        <v>8.7145399999999995</v>
      </c>
      <c r="CM46" s="531">
        <f t="shared" si="106"/>
        <v>8.7145399999999995</v>
      </c>
      <c r="CN46" s="531">
        <f t="shared" si="106"/>
        <v>8.7145399999999995</v>
      </c>
      <c r="CO46" s="531">
        <f t="shared" si="106"/>
        <v>8.7145399999999995</v>
      </c>
      <c r="CP46" s="531">
        <f t="shared" si="106"/>
        <v>8.7145399999999995</v>
      </c>
      <c r="CQ46" s="531">
        <f t="shared" si="106"/>
        <v>8.7145399999999995</v>
      </c>
      <c r="CR46" s="531">
        <f t="shared" si="106"/>
        <v>8.7145399999999995</v>
      </c>
      <c r="CS46" s="531">
        <f t="shared" si="106"/>
        <v>8.7145399999999995</v>
      </c>
      <c r="CT46" s="531">
        <f t="shared" si="106"/>
        <v>8.7145399999999995</v>
      </c>
      <c r="CU46" s="531">
        <f t="shared" si="106"/>
        <v>8.7145399999999995</v>
      </c>
      <c r="CV46" s="531">
        <f t="shared" si="106"/>
        <v>8.7145399999999995</v>
      </c>
      <c r="CW46" s="531">
        <f t="shared" si="106"/>
        <v>8.7145399999999995</v>
      </c>
      <c r="CX46" s="531">
        <f t="shared" si="106"/>
        <v>8.7145399999999995</v>
      </c>
      <c r="CY46" s="531">
        <f t="shared" si="106"/>
        <v>8.7145399999999995</v>
      </c>
      <c r="CZ46" s="531">
        <f t="shared" si="106"/>
        <v>8.7145399999999995</v>
      </c>
      <c r="DA46" s="531">
        <f t="shared" si="106"/>
        <v>8.7145399999999995</v>
      </c>
      <c r="DB46" s="531">
        <f t="shared" si="106"/>
        <v>8.7145399999999995</v>
      </c>
      <c r="DC46" s="531">
        <f t="shared" si="106"/>
        <v>8.7145399999999995</v>
      </c>
      <c r="DD46" s="531">
        <f t="shared" si="106"/>
        <v>8.7145399999999995</v>
      </c>
      <c r="DE46" s="531">
        <f t="shared" si="106"/>
        <v>8.7145399999999995</v>
      </c>
      <c r="DF46" s="531">
        <f t="shared" si="106"/>
        <v>8.7145399999999995</v>
      </c>
      <c r="DG46" s="531">
        <f t="shared" si="106"/>
        <v>8.7145399999999995</v>
      </c>
      <c r="DH46" s="531">
        <f t="shared" si="106"/>
        <v>8.7145399999999995</v>
      </c>
      <c r="DI46" s="531">
        <f t="shared" si="106"/>
        <v>8.7145399999999995</v>
      </c>
      <c r="DJ46" s="531">
        <f t="shared" si="106"/>
        <v>8.7145399999999995</v>
      </c>
      <c r="DK46" s="531">
        <f t="shared" si="106"/>
        <v>8.7145399999999995</v>
      </c>
      <c r="DL46" s="531">
        <f t="shared" si="106"/>
        <v>8.7145399999999995</v>
      </c>
      <c r="DM46" s="531">
        <f t="shared" si="106"/>
        <v>8.7145399999999995</v>
      </c>
      <c r="DN46" s="531">
        <f t="shared" si="106"/>
        <v>8.7145399999999995</v>
      </c>
      <c r="DO46" s="531">
        <f t="shared" si="106"/>
        <v>8.7145399999999995</v>
      </c>
      <c r="DP46" s="531">
        <f t="shared" si="106"/>
        <v>8.7145399999999995</v>
      </c>
      <c r="DQ46" s="531">
        <f t="shared" si="106"/>
        <v>8.7145399999999995</v>
      </c>
      <c r="DR46" s="531">
        <f t="shared" si="106"/>
        <v>8.7145399999999995</v>
      </c>
      <c r="DS46" s="531">
        <f t="shared" si="106"/>
        <v>8.7145399999999995</v>
      </c>
      <c r="DT46" s="531">
        <f t="shared" si="106"/>
        <v>8.7145399999999995</v>
      </c>
      <c r="DU46" s="525">
        <f t="shared" si="106"/>
        <v>8.7145399999999995</v>
      </c>
      <c r="DV46" s="525">
        <f t="shared" si="106"/>
        <v>8.7145399999999995</v>
      </c>
      <c r="DW46" s="525">
        <f t="shared" si="106"/>
        <v>8.7145399999999995</v>
      </c>
      <c r="DX46" s="525">
        <f t="shared" si="106"/>
        <v>8.7145399999999995</v>
      </c>
      <c r="DY46" s="525">
        <f t="shared" si="106"/>
        <v>8.7145399999999995</v>
      </c>
      <c r="DZ46" s="525">
        <f t="shared" si="106"/>
        <v>8.7145399999999995</v>
      </c>
      <c r="EA46" s="525">
        <f t="shared" si="106"/>
        <v>8.7145399999999995</v>
      </c>
      <c r="EB46" s="525">
        <f t="shared" si="106"/>
        <v>8.7145399999999995</v>
      </c>
      <c r="EC46" s="525">
        <f t="shared" si="106"/>
        <v>8.7145399999999995</v>
      </c>
      <c r="ED46" s="525">
        <f t="shared" si="106"/>
        <v>8.7145399999999995</v>
      </c>
      <c r="EE46" s="525">
        <f t="shared" si="106"/>
        <v>8.7145399999999995</v>
      </c>
      <c r="EF46" s="525">
        <f t="shared" si="106"/>
        <v>8.7145399999999995</v>
      </c>
      <c r="EG46" s="525">
        <f t="shared" si="106"/>
        <v>8.7145399999999995</v>
      </c>
      <c r="EH46" s="525">
        <f t="shared" si="106"/>
        <v>8.7145399999999995</v>
      </c>
      <c r="EI46" s="525">
        <f t="shared" si="106"/>
        <v>8.7145399999999995</v>
      </c>
      <c r="EJ46" s="525">
        <f t="shared" si="106"/>
        <v>8.7145399999999995</v>
      </c>
      <c r="EK46" s="525">
        <f t="shared" si="106"/>
        <v>8.7145399999999995</v>
      </c>
      <c r="EL46" s="525">
        <f t="shared" si="106"/>
        <v>8.7145399999999995</v>
      </c>
      <c r="EM46" s="525">
        <f t="shared" si="106"/>
        <v>8.7145399999999995</v>
      </c>
      <c r="EN46" s="525">
        <f t="shared" ref="EN46:FW46" si="107">+EN45*EN44</f>
        <v>8.7145399999999995</v>
      </c>
      <c r="EO46" s="525">
        <f t="shared" si="107"/>
        <v>8.7145399999999995</v>
      </c>
      <c r="EP46" s="525">
        <f t="shared" si="107"/>
        <v>8.7145399999999995</v>
      </c>
      <c r="EQ46" s="525">
        <f t="shared" si="107"/>
        <v>8.7145399999999995</v>
      </c>
      <c r="ER46" s="525">
        <f t="shared" si="107"/>
        <v>8.7145399999999995</v>
      </c>
      <c r="ES46" s="525">
        <f t="shared" si="107"/>
        <v>8.7145399999999995</v>
      </c>
      <c r="ET46" s="525">
        <f t="shared" si="107"/>
        <v>8.7145399999999995</v>
      </c>
      <c r="EU46" s="525">
        <f t="shared" si="107"/>
        <v>8.7145399999999995</v>
      </c>
      <c r="EV46" s="525">
        <f t="shared" si="107"/>
        <v>8.7145399999999995</v>
      </c>
      <c r="EW46" s="525">
        <f t="shared" si="107"/>
        <v>8.7145399999999995</v>
      </c>
      <c r="EX46" s="525">
        <f t="shared" si="107"/>
        <v>8.7145399999999995</v>
      </c>
      <c r="EY46" s="525">
        <f t="shared" si="107"/>
        <v>8.7145399999999995</v>
      </c>
      <c r="EZ46" s="525">
        <f t="shared" si="107"/>
        <v>8.7145399999999995</v>
      </c>
      <c r="FA46" s="525">
        <f t="shared" si="107"/>
        <v>8.7145399999999995</v>
      </c>
      <c r="FB46" s="525">
        <f t="shared" si="107"/>
        <v>8.7145399999999995</v>
      </c>
      <c r="FC46" s="525">
        <f t="shared" si="107"/>
        <v>8.7145399999999995</v>
      </c>
      <c r="FD46" s="525">
        <f t="shared" si="107"/>
        <v>8.7145399999999995</v>
      </c>
      <c r="FE46" s="525">
        <f t="shared" si="107"/>
        <v>8.7145399999999995</v>
      </c>
      <c r="FF46" s="525">
        <f t="shared" si="107"/>
        <v>8.7145399999999995</v>
      </c>
      <c r="FG46" s="525">
        <f t="shared" si="107"/>
        <v>8.7145399999999995</v>
      </c>
      <c r="FH46" s="525">
        <f t="shared" si="107"/>
        <v>8.7145399999999995</v>
      </c>
      <c r="FI46" s="525">
        <f t="shared" si="107"/>
        <v>8.7145399999999995</v>
      </c>
      <c r="FJ46" s="525">
        <f t="shared" si="107"/>
        <v>8.7145399999999995</v>
      </c>
      <c r="FK46" s="525">
        <f t="shared" si="107"/>
        <v>8.7145399999999995</v>
      </c>
      <c r="FL46" s="525">
        <f t="shared" si="107"/>
        <v>8.7145399999999995</v>
      </c>
      <c r="FM46" s="525">
        <f t="shared" si="107"/>
        <v>8.7145399999999995</v>
      </c>
      <c r="FN46" s="525">
        <f t="shared" si="107"/>
        <v>8.7145399999999995</v>
      </c>
      <c r="FO46" s="525">
        <f t="shared" si="107"/>
        <v>8.7145399999999995</v>
      </c>
      <c r="FP46" s="525">
        <f t="shared" si="107"/>
        <v>8.7145399999999995</v>
      </c>
      <c r="FQ46" s="525">
        <f t="shared" si="107"/>
        <v>8.7145399999999995</v>
      </c>
      <c r="FR46" s="525">
        <f t="shared" si="107"/>
        <v>8.7145399999999995</v>
      </c>
      <c r="FS46" s="525">
        <f t="shared" si="107"/>
        <v>8.7145399999999995</v>
      </c>
      <c r="FT46" s="525">
        <f t="shared" si="107"/>
        <v>8.7145399999999995</v>
      </c>
      <c r="FU46" s="525">
        <f t="shared" si="107"/>
        <v>8.7145399999999995</v>
      </c>
      <c r="FV46" s="525">
        <f t="shared" si="107"/>
        <v>8.7145399999999995</v>
      </c>
      <c r="FW46" s="525">
        <f t="shared" si="107"/>
        <v>8.7145399999999995</v>
      </c>
      <c r="FX46" s="525">
        <f t="shared" ref="FX46:GI46" si="108">+FX45*FX44</f>
        <v>8.7145399999999995</v>
      </c>
      <c r="FY46" s="525">
        <f t="shared" si="108"/>
        <v>8.7145399999999995</v>
      </c>
      <c r="FZ46" s="525">
        <f t="shared" si="108"/>
        <v>8.7145399999999995</v>
      </c>
      <c r="GA46" s="525">
        <f t="shared" si="108"/>
        <v>8.7145399999999995</v>
      </c>
      <c r="GB46" s="525">
        <f t="shared" si="108"/>
        <v>8.7145399999999995</v>
      </c>
      <c r="GC46" s="525">
        <f t="shared" si="108"/>
        <v>8.7145399999999995</v>
      </c>
      <c r="GD46" s="525">
        <f t="shared" si="108"/>
        <v>8.7145399999999995</v>
      </c>
      <c r="GE46" s="525">
        <f t="shared" si="108"/>
        <v>8.7145399999999995</v>
      </c>
      <c r="GF46" s="525">
        <f t="shared" si="108"/>
        <v>8.7145399999999995</v>
      </c>
      <c r="GG46" s="525">
        <f t="shared" si="108"/>
        <v>8.7145399999999995</v>
      </c>
      <c r="GH46" s="525">
        <f t="shared" si="108"/>
        <v>8.7145399999999995</v>
      </c>
      <c r="GI46" s="525">
        <f t="shared" si="108"/>
        <v>8.7145399999999995</v>
      </c>
      <c r="GJ46" s="525">
        <f t="shared" ref="GJ46:GL46" si="109">+GJ45*GJ44</f>
        <v>8.7145399999999995</v>
      </c>
      <c r="GK46" s="525">
        <f t="shared" si="109"/>
        <v>8.7145399999999995</v>
      </c>
      <c r="GL46" s="525">
        <f t="shared" si="109"/>
        <v>8.7145399999999995</v>
      </c>
      <c r="GM46" s="525">
        <f t="shared" ref="GM46:GO46" si="110">+GM45*GM44</f>
        <v>8.7145399999999995</v>
      </c>
      <c r="GN46" s="525">
        <f t="shared" si="110"/>
        <v>8.7145399999999995</v>
      </c>
      <c r="GO46" s="525">
        <f t="shared" si="110"/>
        <v>8.7145399999999995</v>
      </c>
      <c r="GP46" s="525">
        <f t="shared" ref="GP46:GU46" si="111">+GP45*GP44</f>
        <v>8.7145399999999995</v>
      </c>
      <c r="GQ46" s="525">
        <f t="shared" si="111"/>
        <v>8.7145399999999995</v>
      </c>
      <c r="GR46" s="525">
        <f t="shared" si="111"/>
        <v>8.7145399999999995</v>
      </c>
      <c r="GS46" s="525">
        <f t="shared" si="111"/>
        <v>8.7145399999999995</v>
      </c>
      <c r="GT46" s="525">
        <f t="shared" si="111"/>
        <v>8.7145399999999995</v>
      </c>
      <c r="GU46" s="525">
        <f t="shared" si="111"/>
        <v>8.7145399999999995</v>
      </c>
      <c r="GV46" s="525">
        <f t="shared" ref="GV46:GX46" si="112">+GV45*GV44</f>
        <v>8.7145399999999995</v>
      </c>
      <c r="GW46" s="525">
        <f t="shared" si="112"/>
        <v>8.7145399999999995</v>
      </c>
      <c r="GX46" s="525">
        <f t="shared" si="112"/>
        <v>8.7145399999999995</v>
      </c>
      <c r="GY46" s="525">
        <f t="shared" ref="GY46:HA46" si="113">+GY45*GY44</f>
        <v>8.7145399999999995</v>
      </c>
      <c r="GZ46" s="525">
        <f t="shared" si="113"/>
        <v>8.7145399999999995</v>
      </c>
      <c r="HA46" s="525">
        <f t="shared" si="113"/>
        <v>8.7145399999999995</v>
      </c>
      <c r="HB46" s="525">
        <f t="shared" ref="HB46:HG46" si="114">+HB45*HB44</f>
        <v>8.7145399999999995</v>
      </c>
      <c r="HC46" s="525">
        <f t="shared" si="114"/>
        <v>8.7145399999999995</v>
      </c>
      <c r="HD46" s="525">
        <f t="shared" si="114"/>
        <v>8.7145399999999995</v>
      </c>
      <c r="HE46" s="525">
        <f t="shared" si="114"/>
        <v>8.7145399999999995</v>
      </c>
      <c r="HF46" s="525">
        <f t="shared" si="114"/>
        <v>8.7145399999999995</v>
      </c>
      <c r="HG46" s="525">
        <f t="shared" si="114"/>
        <v>8.7145399999999995</v>
      </c>
      <c r="HH46" s="525">
        <f t="shared" ref="HH46:HJ46" si="115">+HH45*HH44</f>
        <v>8.7145399999999995</v>
      </c>
      <c r="HI46" s="525">
        <f t="shared" si="115"/>
        <v>8.7145399999999995</v>
      </c>
      <c r="HJ46" s="525">
        <f t="shared" si="115"/>
        <v>8.7145399999999995</v>
      </c>
      <c r="HK46" s="525">
        <f t="shared" ref="HK46:HM46" si="116">+HK45*HK44</f>
        <v>8.7145399999999995</v>
      </c>
      <c r="HL46" s="525">
        <f t="shared" si="116"/>
        <v>8.7145399999999995</v>
      </c>
      <c r="HM46" s="525">
        <f t="shared" si="116"/>
        <v>8.7145399999999995</v>
      </c>
      <c r="HN46" s="525">
        <f t="shared" ref="HN46:HS46" si="117">+HN45*HN44</f>
        <v>8.7145399999999995</v>
      </c>
      <c r="HO46" s="525">
        <f t="shared" si="117"/>
        <v>8.7145399999999995</v>
      </c>
      <c r="HP46" s="525">
        <f t="shared" si="117"/>
        <v>8.7145399999999995</v>
      </c>
      <c r="HQ46" s="525">
        <f t="shared" si="117"/>
        <v>8.7145399999999995</v>
      </c>
      <c r="HR46" s="525">
        <f t="shared" si="117"/>
        <v>8.7145399999999995</v>
      </c>
      <c r="HS46" s="525">
        <f t="shared" si="117"/>
        <v>8.7145399999999995</v>
      </c>
    </row>
    <row r="47" spans="1:227" s="421" customFormat="1" ht="7.5" customHeight="1" x14ac:dyDescent="0.25">
      <c r="B47" s="416"/>
      <c r="C47" s="418"/>
      <c r="D47" s="418"/>
      <c r="E47" s="418"/>
      <c r="F47" s="418"/>
      <c r="G47" s="418"/>
      <c r="H47" s="418"/>
      <c r="I47" s="418"/>
      <c r="J47" s="418"/>
      <c r="K47" s="418"/>
      <c r="L47" s="418"/>
      <c r="M47" s="418"/>
      <c r="N47" s="418"/>
      <c r="O47" s="418"/>
      <c r="P47" s="418"/>
      <c r="Q47" s="418"/>
      <c r="R47" s="418"/>
      <c r="S47" s="418"/>
      <c r="T47" s="418"/>
      <c r="U47" s="418"/>
      <c r="V47" s="418"/>
      <c r="W47" s="418"/>
      <c r="X47" s="418"/>
      <c r="Y47" s="418"/>
      <c r="Z47" s="418"/>
      <c r="AA47" s="418"/>
      <c r="AB47" s="418"/>
      <c r="AC47" s="418"/>
      <c r="AD47" s="418"/>
      <c r="AE47" s="418"/>
      <c r="AF47" s="418"/>
      <c r="AG47" s="418"/>
      <c r="AH47" s="418"/>
      <c r="AI47" s="418"/>
      <c r="AJ47" s="418"/>
      <c r="AK47" s="418"/>
      <c r="AL47" s="418"/>
      <c r="AM47" s="418"/>
      <c r="AN47" s="418"/>
      <c r="AO47" s="418"/>
      <c r="AP47" s="418"/>
      <c r="AQ47" s="418"/>
      <c r="AR47" s="418"/>
      <c r="AS47" s="418"/>
      <c r="AT47" s="418"/>
      <c r="AU47" s="418"/>
      <c r="AV47" s="418"/>
      <c r="AW47" s="418"/>
      <c r="AX47" s="418"/>
      <c r="AY47" s="418"/>
      <c r="AZ47" s="418"/>
      <c r="BA47" s="418"/>
      <c r="BB47" s="418"/>
      <c r="BC47" s="418"/>
      <c r="BD47" s="418"/>
      <c r="BE47" s="418"/>
      <c r="BF47" s="418"/>
      <c r="BG47" s="418"/>
      <c r="BH47" s="418"/>
      <c r="BI47" s="418"/>
      <c r="BJ47" s="418"/>
      <c r="BK47" s="418"/>
      <c r="BL47" s="418"/>
      <c r="BM47" s="418"/>
      <c r="BN47" s="418"/>
      <c r="BO47" s="418"/>
      <c r="BP47" s="418"/>
      <c r="BQ47" s="418"/>
      <c r="BR47" s="418"/>
      <c r="BS47" s="424"/>
      <c r="BT47" s="424"/>
      <c r="BU47" s="424"/>
      <c r="BV47" s="424"/>
      <c r="BW47" s="418"/>
      <c r="BX47" s="418"/>
      <c r="BY47" s="418"/>
      <c r="BZ47" s="418"/>
      <c r="CA47" s="418"/>
      <c r="CB47" s="418"/>
      <c r="CC47" s="418"/>
      <c r="CD47" s="418"/>
      <c r="CE47" s="418"/>
      <c r="CF47" s="418"/>
      <c r="CG47" s="418"/>
      <c r="CH47" s="418"/>
      <c r="CI47" s="418"/>
      <c r="CJ47" s="418"/>
      <c r="CK47" s="418"/>
      <c r="CL47" s="418"/>
      <c r="CM47" s="418"/>
      <c r="CN47" s="418"/>
      <c r="CO47" s="419"/>
      <c r="CP47" s="419"/>
      <c r="CQ47" s="419"/>
      <c r="CR47" s="419"/>
      <c r="CS47" s="419"/>
      <c r="CT47" s="419"/>
      <c r="CU47" s="419"/>
      <c r="CV47" s="419"/>
      <c r="CW47" s="419"/>
      <c r="CX47" s="419"/>
      <c r="CY47" s="419"/>
      <c r="CZ47" s="419"/>
      <c r="DA47" s="419"/>
      <c r="DB47" s="419"/>
      <c r="DC47" s="418"/>
      <c r="DD47" s="418"/>
      <c r="DE47" s="418"/>
      <c r="DF47" s="418"/>
      <c r="DG47" s="419"/>
      <c r="DH47" s="419"/>
      <c r="DI47" s="419"/>
      <c r="DJ47" s="419"/>
      <c r="DK47" s="419"/>
      <c r="DL47" s="419"/>
      <c r="DM47" s="419"/>
      <c r="DN47" s="419"/>
      <c r="DO47" s="419"/>
      <c r="DP47" s="419"/>
      <c r="DQ47" s="419"/>
      <c r="DR47" s="419"/>
      <c r="DS47" s="419"/>
      <c r="DT47" s="419"/>
      <c r="DU47" s="524"/>
      <c r="DV47" s="524"/>
      <c r="DW47" s="524"/>
      <c r="DX47" s="524"/>
      <c r="DY47" s="524"/>
      <c r="DZ47" s="524"/>
      <c r="EA47" s="524"/>
      <c r="EB47" s="524"/>
      <c r="EC47" s="524"/>
      <c r="ED47" s="524"/>
      <c r="EE47" s="524"/>
      <c r="EF47" s="524"/>
      <c r="EG47" s="524"/>
      <c r="EH47" s="524"/>
      <c r="EI47" s="524"/>
      <c r="EJ47" s="524"/>
      <c r="EK47" s="524"/>
      <c r="EL47" s="524"/>
      <c r="EM47" s="524"/>
      <c r="EN47" s="524"/>
      <c r="EO47" s="524"/>
      <c r="EP47" s="524"/>
      <c r="EQ47" s="524"/>
      <c r="ER47" s="524"/>
      <c r="ES47" s="524"/>
      <c r="ET47" s="524"/>
      <c r="EU47" s="524"/>
      <c r="EV47" s="524"/>
      <c r="EW47" s="524"/>
      <c r="EX47" s="524"/>
      <c r="EY47" s="524"/>
      <c r="EZ47" s="524"/>
      <c r="FA47" s="524"/>
      <c r="FB47" s="524"/>
      <c r="FC47" s="524"/>
      <c r="FD47" s="524"/>
      <c r="FE47" s="524"/>
      <c r="FF47" s="524"/>
      <c r="FG47" s="524"/>
      <c r="FH47" s="524"/>
      <c r="FI47" s="524"/>
      <c r="FJ47" s="524"/>
      <c r="FK47" s="524"/>
      <c r="FL47" s="524"/>
      <c r="FM47" s="524"/>
      <c r="FN47" s="524"/>
      <c r="FO47" s="524"/>
      <c r="FP47" s="524"/>
      <c r="FQ47" s="524"/>
      <c r="FR47" s="524"/>
      <c r="FS47" s="524"/>
      <c r="FT47" s="524"/>
      <c r="FU47" s="524"/>
      <c r="FV47" s="524"/>
      <c r="FW47" s="524"/>
      <c r="FX47" s="524"/>
      <c r="FY47" s="524"/>
      <c r="FZ47" s="524"/>
      <c r="GA47" s="524"/>
      <c r="GB47" s="524"/>
      <c r="GC47" s="524"/>
      <c r="GD47" s="524"/>
      <c r="GE47" s="524"/>
      <c r="GF47" s="524"/>
      <c r="GG47" s="524"/>
      <c r="GH47" s="524"/>
      <c r="GI47" s="524"/>
      <c r="GJ47" s="524"/>
      <c r="GK47" s="524"/>
      <c r="GL47" s="524"/>
      <c r="GM47" s="524"/>
      <c r="GN47" s="524"/>
      <c r="GO47" s="524"/>
      <c r="GP47" s="524"/>
      <c r="GQ47" s="524"/>
      <c r="GR47" s="524"/>
      <c r="GS47" s="524"/>
      <c r="GT47" s="524"/>
      <c r="GU47" s="524"/>
      <c r="GV47" s="524"/>
      <c r="GW47" s="524"/>
      <c r="GX47" s="524"/>
      <c r="GY47" s="524"/>
      <c r="GZ47" s="524"/>
      <c r="HA47" s="524"/>
      <c r="HB47" s="524"/>
      <c r="HC47" s="524"/>
      <c r="HD47" s="524"/>
      <c r="HE47" s="524"/>
      <c r="HF47" s="524"/>
      <c r="HG47" s="524"/>
      <c r="HH47" s="524"/>
      <c r="HI47" s="524"/>
      <c r="HJ47" s="524"/>
      <c r="HK47" s="524"/>
      <c r="HL47" s="524"/>
      <c r="HM47" s="524"/>
      <c r="HN47" s="524"/>
      <c r="HO47" s="524"/>
      <c r="HP47" s="524"/>
      <c r="HQ47" s="524"/>
      <c r="HR47" s="524"/>
      <c r="HS47" s="524"/>
    </row>
    <row r="48" spans="1:227" s="421" customFormat="1" ht="6.75" customHeight="1" x14ac:dyDescent="0.25">
      <c r="B48" s="425"/>
      <c r="C48" s="422"/>
      <c r="D48" s="422"/>
      <c r="E48" s="422"/>
      <c r="F48" s="422"/>
      <c r="G48" s="422"/>
      <c r="H48" s="422"/>
      <c r="I48" s="422"/>
      <c r="J48" s="422"/>
      <c r="K48" s="422"/>
      <c r="L48" s="422"/>
      <c r="M48" s="422"/>
      <c r="N48" s="422"/>
      <c r="O48" s="422"/>
      <c r="P48" s="422"/>
      <c r="Q48" s="422"/>
      <c r="R48" s="422"/>
      <c r="S48" s="422"/>
      <c r="T48" s="422"/>
      <c r="U48" s="422"/>
      <c r="V48" s="422"/>
      <c r="W48" s="422"/>
      <c r="X48" s="422"/>
      <c r="Y48" s="422"/>
      <c r="Z48" s="422"/>
      <c r="AA48" s="422"/>
      <c r="AB48" s="422"/>
      <c r="AC48" s="422"/>
      <c r="AD48" s="422"/>
      <c r="AE48" s="422"/>
      <c r="AF48" s="422"/>
      <c r="AG48" s="422"/>
      <c r="AH48" s="422"/>
      <c r="AI48" s="422"/>
      <c r="AJ48" s="422"/>
      <c r="AK48" s="422"/>
      <c r="AL48" s="422"/>
      <c r="AM48" s="422"/>
      <c r="AN48" s="422"/>
      <c r="AO48" s="422"/>
      <c r="AP48" s="422"/>
      <c r="AQ48" s="422"/>
      <c r="AR48" s="422"/>
      <c r="AS48" s="422"/>
      <c r="AT48" s="422"/>
      <c r="AU48" s="422"/>
      <c r="AV48" s="422"/>
      <c r="AW48" s="422"/>
      <c r="AX48" s="422"/>
      <c r="AY48" s="422"/>
      <c r="AZ48" s="422"/>
      <c r="BA48" s="422"/>
      <c r="BB48" s="422"/>
      <c r="BC48" s="422"/>
      <c r="BD48" s="422"/>
      <c r="BE48" s="422"/>
      <c r="BF48" s="422"/>
      <c r="BG48" s="422"/>
      <c r="BH48" s="422"/>
      <c r="BI48" s="422"/>
      <c r="BJ48" s="422"/>
      <c r="BK48" s="422"/>
      <c r="BL48" s="422"/>
      <c r="BM48" s="422"/>
      <c r="BN48" s="422"/>
      <c r="BO48" s="422"/>
      <c r="BP48" s="422"/>
      <c r="BQ48" s="422"/>
      <c r="BR48" s="422"/>
      <c r="BS48" s="426"/>
      <c r="BT48" s="426"/>
      <c r="BU48" s="426"/>
      <c r="BV48" s="426"/>
      <c r="BW48" s="422"/>
      <c r="BX48" s="422"/>
      <c r="BY48" s="422"/>
      <c r="BZ48" s="422"/>
      <c r="CA48" s="422"/>
      <c r="CB48" s="422"/>
      <c r="CC48" s="422"/>
      <c r="CD48" s="422"/>
      <c r="CE48" s="422"/>
      <c r="CF48" s="422"/>
      <c r="CG48" s="422"/>
      <c r="CH48" s="422"/>
      <c r="CI48" s="422"/>
      <c r="CJ48" s="422"/>
      <c r="CK48" s="422"/>
      <c r="CL48" s="422"/>
      <c r="CM48" s="422"/>
      <c r="CN48" s="422"/>
      <c r="CO48" s="423"/>
      <c r="CP48" s="423"/>
      <c r="CQ48" s="423"/>
      <c r="CR48" s="423"/>
      <c r="CS48" s="423"/>
      <c r="CT48" s="423"/>
      <c r="CU48" s="423"/>
      <c r="CV48" s="423"/>
      <c r="CW48" s="423"/>
      <c r="CX48" s="423"/>
      <c r="CY48" s="423"/>
      <c r="CZ48" s="423"/>
      <c r="DA48" s="423"/>
      <c r="DB48" s="423"/>
      <c r="DC48" s="422"/>
      <c r="DD48" s="422"/>
      <c r="DE48" s="422"/>
      <c r="DF48" s="422"/>
      <c r="DG48" s="423"/>
      <c r="DH48" s="423"/>
      <c r="DI48" s="423"/>
      <c r="DJ48" s="423"/>
      <c r="DK48" s="423"/>
      <c r="DL48" s="423"/>
      <c r="DM48" s="423"/>
      <c r="DN48" s="423"/>
      <c r="DO48" s="423"/>
      <c r="DP48" s="423"/>
      <c r="DQ48" s="423"/>
      <c r="DR48" s="423"/>
      <c r="DS48" s="423"/>
      <c r="DT48" s="423"/>
      <c r="DU48" s="853"/>
      <c r="DV48" s="853"/>
      <c r="DW48" s="853"/>
      <c r="DX48" s="853"/>
      <c r="DY48" s="853"/>
      <c r="DZ48" s="853"/>
      <c r="EA48" s="853"/>
      <c r="EB48" s="853"/>
      <c r="EC48" s="853"/>
      <c r="ED48" s="853"/>
      <c r="EE48" s="853"/>
      <c r="EF48" s="853"/>
      <c r="EG48" s="853"/>
      <c r="EH48" s="853"/>
      <c r="EI48" s="853"/>
      <c r="EJ48" s="853"/>
      <c r="EK48" s="853"/>
      <c r="EL48" s="853"/>
      <c r="EM48" s="853"/>
      <c r="EN48" s="853"/>
      <c r="EO48" s="853"/>
      <c r="EP48" s="853"/>
      <c r="EQ48" s="853"/>
      <c r="ER48" s="853"/>
      <c r="ES48" s="853"/>
      <c r="ET48" s="853"/>
      <c r="EU48" s="853"/>
      <c r="EV48" s="853"/>
      <c r="EW48" s="853"/>
      <c r="EX48" s="853"/>
      <c r="EY48" s="853"/>
      <c r="EZ48" s="853"/>
      <c r="FA48" s="853"/>
      <c r="FB48" s="853"/>
      <c r="FC48" s="853"/>
      <c r="FD48" s="853"/>
      <c r="FE48" s="853"/>
      <c r="FF48" s="853"/>
      <c r="FG48" s="853"/>
      <c r="FH48" s="853"/>
      <c r="FI48" s="853"/>
      <c r="FJ48" s="853"/>
      <c r="FK48" s="853"/>
      <c r="FL48" s="853"/>
      <c r="FM48" s="853"/>
      <c r="FN48" s="853"/>
      <c r="FO48" s="853"/>
      <c r="FP48" s="853"/>
      <c r="FQ48" s="853"/>
      <c r="FR48" s="853"/>
      <c r="FS48" s="853"/>
      <c r="FT48" s="853"/>
      <c r="FU48" s="853"/>
      <c r="FV48" s="853"/>
      <c r="FW48" s="853"/>
      <c r="FX48" s="853"/>
      <c r="FY48" s="853"/>
      <c r="FZ48" s="853"/>
      <c r="GA48" s="853"/>
      <c r="GB48" s="853"/>
      <c r="GC48" s="853"/>
      <c r="GD48" s="853"/>
      <c r="GE48" s="853"/>
      <c r="GF48" s="853"/>
      <c r="GG48" s="853"/>
      <c r="GH48" s="853"/>
      <c r="GI48" s="853"/>
      <c r="GJ48" s="853"/>
      <c r="GK48" s="853"/>
      <c r="GL48" s="853"/>
      <c r="GM48" s="853"/>
      <c r="GN48" s="853"/>
      <c r="GO48" s="853"/>
      <c r="GP48" s="853"/>
      <c r="GQ48" s="853"/>
      <c r="GR48" s="853"/>
      <c r="GS48" s="853"/>
      <c r="GT48" s="853"/>
      <c r="GU48" s="853"/>
      <c r="GV48" s="853"/>
      <c r="GW48" s="853"/>
      <c r="GX48" s="853"/>
      <c r="GY48" s="853"/>
      <c r="GZ48" s="853"/>
      <c r="HA48" s="853"/>
      <c r="HB48" s="853"/>
      <c r="HC48" s="853"/>
      <c r="HD48" s="853"/>
      <c r="HE48" s="853"/>
      <c r="HF48" s="853"/>
      <c r="HG48" s="853"/>
      <c r="HH48" s="853"/>
      <c r="HI48" s="853"/>
      <c r="HJ48" s="853"/>
      <c r="HK48" s="853"/>
      <c r="HL48" s="853"/>
      <c r="HM48" s="853"/>
      <c r="HN48" s="853"/>
      <c r="HO48" s="853"/>
      <c r="HP48" s="853"/>
      <c r="HQ48" s="853"/>
      <c r="HR48" s="853"/>
      <c r="HS48" s="853"/>
    </row>
    <row r="49" spans="2:227" s="448" customFormat="1" ht="15" x14ac:dyDescent="0.25">
      <c r="B49" s="427" t="s">
        <v>212</v>
      </c>
      <c r="C49" s="449"/>
      <c r="D49" s="449"/>
      <c r="E49" s="449"/>
      <c r="F49" s="449"/>
      <c r="G49" s="449"/>
      <c r="H49" s="449"/>
      <c r="I49" s="449"/>
      <c r="J49" s="449"/>
      <c r="K49" s="449"/>
      <c r="L49" s="449"/>
      <c r="M49" s="449"/>
      <c r="N49" s="449"/>
      <c r="O49" s="450">
        <v>0.1</v>
      </c>
      <c r="P49" s="450">
        <v>0.1</v>
      </c>
      <c r="Q49" s="450">
        <v>0.1</v>
      </c>
      <c r="R49" s="450">
        <v>0.1</v>
      </c>
      <c r="S49" s="450">
        <v>0.1</v>
      </c>
      <c r="T49" s="450">
        <v>0.1</v>
      </c>
      <c r="U49" s="450">
        <v>0.1</v>
      </c>
      <c r="V49" s="450">
        <v>0.1</v>
      </c>
      <c r="W49" s="450">
        <v>0.1</v>
      </c>
      <c r="X49" s="450">
        <v>0.1</v>
      </c>
      <c r="Y49" s="450">
        <v>0.1</v>
      </c>
      <c r="Z49" s="450">
        <v>0.1</v>
      </c>
      <c r="AA49" s="450">
        <v>0.1</v>
      </c>
      <c r="AB49" s="450">
        <v>0.1</v>
      </c>
      <c r="AC49" s="450">
        <v>0.1</v>
      </c>
      <c r="AD49" s="450">
        <v>0.1</v>
      </c>
      <c r="AE49" s="450">
        <v>0.1</v>
      </c>
      <c r="AF49" s="450">
        <v>0.1</v>
      </c>
      <c r="AG49" s="450">
        <v>0.1</v>
      </c>
      <c r="AH49" s="450">
        <v>0.1</v>
      </c>
      <c r="AI49" s="450">
        <v>0.1</v>
      </c>
      <c r="AJ49" s="450">
        <v>0.1</v>
      </c>
      <c r="AK49" s="450">
        <v>0.1</v>
      </c>
      <c r="AL49" s="450">
        <v>0.1</v>
      </c>
      <c r="AM49" s="450">
        <v>0.1</v>
      </c>
      <c r="AN49" s="450">
        <v>0.1</v>
      </c>
      <c r="AO49" s="450">
        <v>0.1</v>
      </c>
      <c r="AP49" s="450">
        <v>0.1</v>
      </c>
      <c r="AQ49" s="450">
        <v>0.1</v>
      </c>
      <c r="AR49" s="450">
        <v>0.1</v>
      </c>
      <c r="AS49" s="450">
        <v>0.1</v>
      </c>
      <c r="AT49" s="450">
        <v>0.1</v>
      </c>
      <c r="AU49" s="450">
        <v>0.1</v>
      </c>
      <c r="AV49" s="450">
        <v>0.1</v>
      </c>
      <c r="AW49" s="450">
        <v>0.1</v>
      </c>
      <c r="AX49" s="450">
        <v>0.1</v>
      </c>
      <c r="AY49" s="450">
        <v>0.1</v>
      </c>
      <c r="AZ49" s="450">
        <v>0.1</v>
      </c>
      <c r="BA49" s="450">
        <v>0.1</v>
      </c>
      <c r="BB49" s="450">
        <v>0.1</v>
      </c>
      <c r="BC49" s="450">
        <v>0.1</v>
      </c>
      <c r="BD49" s="450">
        <v>0.1</v>
      </c>
      <c r="BE49" s="450">
        <v>0.1</v>
      </c>
      <c r="BF49" s="450">
        <v>0.1</v>
      </c>
      <c r="BG49" s="450">
        <v>0.1</v>
      </c>
      <c r="BH49" s="450">
        <v>0.1</v>
      </c>
      <c r="BI49" s="450">
        <v>0.1</v>
      </c>
      <c r="BJ49" s="450">
        <v>0.1</v>
      </c>
      <c r="BK49" s="450">
        <v>0.1</v>
      </c>
      <c r="BL49" s="450">
        <v>0.1</v>
      </c>
      <c r="BM49" s="450">
        <v>0.1</v>
      </c>
      <c r="BN49" s="450">
        <v>0.1</v>
      </c>
      <c r="BO49" s="450">
        <v>0.1</v>
      </c>
      <c r="BP49" s="450">
        <v>0.1</v>
      </c>
      <c r="BQ49" s="450">
        <v>0.1</v>
      </c>
      <c r="BR49" s="450">
        <v>0.1</v>
      </c>
      <c r="BS49" s="450">
        <v>0.1</v>
      </c>
      <c r="BT49" s="450">
        <v>0.1</v>
      </c>
      <c r="BU49" s="450">
        <v>0.1</v>
      </c>
      <c r="BV49" s="450">
        <v>0.1</v>
      </c>
      <c r="BW49" s="450">
        <v>0.1</v>
      </c>
      <c r="BX49" s="450">
        <v>0.1</v>
      </c>
      <c r="BY49" s="450">
        <v>0.1</v>
      </c>
      <c r="BZ49" s="450">
        <v>0.1</v>
      </c>
      <c r="CA49" s="450">
        <v>0.1</v>
      </c>
      <c r="CB49" s="450">
        <v>0.1</v>
      </c>
      <c r="CC49" s="450">
        <v>0.1</v>
      </c>
      <c r="CD49" s="450">
        <v>0.1</v>
      </c>
      <c r="CE49" s="450">
        <v>0.1</v>
      </c>
      <c r="CF49" s="450">
        <v>0.1</v>
      </c>
      <c r="CG49" s="450">
        <v>0.1</v>
      </c>
      <c r="CH49" s="450">
        <v>0.1</v>
      </c>
      <c r="CI49" s="450">
        <v>0.1</v>
      </c>
      <c r="CJ49" s="450">
        <v>0.1</v>
      </c>
      <c r="CK49" s="450">
        <v>0.1</v>
      </c>
      <c r="CL49" s="450">
        <v>0.1</v>
      </c>
      <c r="CM49" s="450">
        <v>0.1</v>
      </c>
      <c r="CN49" s="450">
        <v>0.1</v>
      </c>
      <c r="CO49" s="450">
        <v>0.1</v>
      </c>
      <c r="CP49" s="450">
        <v>0.1</v>
      </c>
      <c r="CQ49" s="450">
        <v>0.1</v>
      </c>
      <c r="CR49" s="450">
        <v>0.1</v>
      </c>
      <c r="CS49" s="450">
        <v>0.1</v>
      </c>
      <c r="CT49" s="450">
        <v>0.1</v>
      </c>
      <c r="CU49" s="450">
        <v>0.1</v>
      </c>
      <c r="CV49" s="450">
        <v>0.1</v>
      </c>
      <c r="CW49" s="450">
        <v>0.1</v>
      </c>
      <c r="CX49" s="450">
        <v>0.1</v>
      </c>
      <c r="CY49" s="450">
        <v>0.1</v>
      </c>
      <c r="CZ49" s="450">
        <v>0.1</v>
      </c>
      <c r="DA49" s="450">
        <v>0.1</v>
      </c>
      <c r="DB49" s="450">
        <v>0.1</v>
      </c>
      <c r="DC49" s="450">
        <v>0.1</v>
      </c>
      <c r="DD49" s="450">
        <v>0.1</v>
      </c>
      <c r="DE49" s="450">
        <v>0.1</v>
      </c>
      <c r="DF49" s="450">
        <v>0.1</v>
      </c>
      <c r="DG49" s="450">
        <v>0.1</v>
      </c>
      <c r="DH49" s="450">
        <v>0.1</v>
      </c>
      <c r="DI49" s="450">
        <v>0.1</v>
      </c>
      <c r="DJ49" s="450">
        <v>0.1</v>
      </c>
      <c r="DK49" s="450">
        <v>0.1</v>
      </c>
      <c r="DL49" s="450">
        <v>0.1</v>
      </c>
      <c r="DM49" s="450">
        <v>0.1</v>
      </c>
      <c r="DN49" s="450">
        <v>0.1</v>
      </c>
      <c r="DO49" s="450">
        <v>0.1</v>
      </c>
      <c r="DP49" s="450">
        <v>0.1</v>
      </c>
      <c r="DQ49" s="450">
        <v>0.1</v>
      </c>
      <c r="DR49" s="450">
        <v>0.1</v>
      </c>
      <c r="DS49" s="450">
        <v>0.1</v>
      </c>
      <c r="DT49" s="450">
        <v>0.1</v>
      </c>
      <c r="DU49" s="864">
        <v>0.1</v>
      </c>
      <c r="DV49" s="864">
        <v>0.1</v>
      </c>
      <c r="DW49" s="864">
        <v>0.1</v>
      </c>
      <c r="DX49" s="864">
        <v>0.1</v>
      </c>
      <c r="DY49" s="864">
        <v>0.1</v>
      </c>
      <c r="DZ49" s="864">
        <v>0.1</v>
      </c>
      <c r="EA49" s="864">
        <v>0.1</v>
      </c>
      <c r="EB49" s="864">
        <v>0.1</v>
      </c>
      <c r="EC49" s="864">
        <v>0.1</v>
      </c>
      <c r="ED49" s="864">
        <v>0.1</v>
      </c>
      <c r="EE49" s="864">
        <v>0.1</v>
      </c>
      <c r="EF49" s="864">
        <v>0.1</v>
      </c>
      <c r="EG49" s="864">
        <v>0.1</v>
      </c>
      <c r="EH49" s="864">
        <v>0.1</v>
      </c>
      <c r="EI49" s="864">
        <v>0.1</v>
      </c>
      <c r="EJ49" s="864">
        <v>0.1</v>
      </c>
      <c r="EK49" s="864">
        <v>0.1</v>
      </c>
      <c r="EL49" s="864">
        <v>0.1</v>
      </c>
      <c r="EM49" s="864">
        <v>0.1</v>
      </c>
      <c r="EN49" s="864">
        <v>0.1</v>
      </c>
      <c r="EO49" s="864">
        <v>0.1</v>
      </c>
      <c r="EP49" s="864">
        <v>0.1</v>
      </c>
      <c r="EQ49" s="864">
        <v>0.1</v>
      </c>
      <c r="ER49" s="864">
        <v>0.1</v>
      </c>
      <c r="ES49" s="864">
        <v>0.1</v>
      </c>
      <c r="ET49" s="864">
        <v>0.1</v>
      </c>
      <c r="EU49" s="864">
        <v>0.1</v>
      </c>
      <c r="EV49" s="864">
        <v>0.1</v>
      </c>
      <c r="EW49" s="864">
        <v>0.1</v>
      </c>
      <c r="EX49" s="864">
        <v>0.1</v>
      </c>
      <c r="EY49" s="864">
        <v>0.1</v>
      </c>
      <c r="EZ49" s="864">
        <v>0.1</v>
      </c>
      <c r="FA49" s="864">
        <v>0.1</v>
      </c>
      <c r="FB49" s="864">
        <v>0.1</v>
      </c>
      <c r="FC49" s="864">
        <v>0.1</v>
      </c>
      <c r="FD49" s="864">
        <v>0.1</v>
      </c>
      <c r="FE49" s="864">
        <v>0.1</v>
      </c>
      <c r="FF49" s="864">
        <v>0.1</v>
      </c>
      <c r="FG49" s="864">
        <v>0.1</v>
      </c>
      <c r="FH49" s="864">
        <v>0.1</v>
      </c>
      <c r="FI49" s="864">
        <v>0.1</v>
      </c>
      <c r="FJ49" s="864">
        <v>0.1</v>
      </c>
      <c r="FK49" s="864">
        <v>0.1</v>
      </c>
      <c r="FL49" s="864">
        <v>0.1</v>
      </c>
      <c r="FM49" s="864">
        <v>0.1</v>
      </c>
      <c r="FN49" s="864">
        <v>0.1</v>
      </c>
      <c r="FO49" s="864">
        <v>0.1</v>
      </c>
      <c r="FP49" s="864">
        <v>0.1</v>
      </c>
      <c r="FQ49" s="864">
        <v>0.1</v>
      </c>
      <c r="FR49" s="864">
        <v>0.1</v>
      </c>
      <c r="FS49" s="864">
        <v>0.1</v>
      </c>
      <c r="FT49" s="864">
        <v>0.1</v>
      </c>
      <c r="FU49" s="864">
        <v>0.1</v>
      </c>
      <c r="FV49" s="864">
        <v>0.1</v>
      </c>
      <c r="FW49" s="864">
        <v>0.1</v>
      </c>
      <c r="FX49" s="864">
        <v>0.1</v>
      </c>
      <c r="FY49" s="864">
        <v>0.1</v>
      </c>
      <c r="FZ49" s="864">
        <v>0.1</v>
      </c>
      <c r="GA49" s="864">
        <v>0.1</v>
      </c>
      <c r="GB49" s="864">
        <v>0.1</v>
      </c>
      <c r="GC49" s="864">
        <v>0.1</v>
      </c>
      <c r="GD49" s="864">
        <v>0.1</v>
      </c>
      <c r="GE49" s="864">
        <v>0.1</v>
      </c>
      <c r="GF49" s="864">
        <v>0.1</v>
      </c>
      <c r="GG49" s="864">
        <v>0.1</v>
      </c>
      <c r="GH49" s="864">
        <v>0.1</v>
      </c>
      <c r="GI49" s="864">
        <v>0.1</v>
      </c>
      <c r="GJ49" s="864">
        <v>0.1</v>
      </c>
      <c r="GK49" s="864">
        <v>0.1</v>
      </c>
      <c r="GL49" s="864">
        <v>0.1</v>
      </c>
      <c r="GM49" s="864">
        <v>0.1</v>
      </c>
      <c r="GN49" s="864">
        <v>0.1</v>
      </c>
      <c r="GO49" s="864">
        <v>0.1</v>
      </c>
      <c r="GP49" s="864">
        <v>0.1</v>
      </c>
      <c r="GQ49" s="864">
        <v>0.1</v>
      </c>
      <c r="GR49" s="864">
        <v>0.1</v>
      </c>
      <c r="GS49" s="864">
        <v>0.1</v>
      </c>
      <c r="GT49" s="864">
        <v>0.1</v>
      </c>
      <c r="GU49" s="864">
        <v>0.1</v>
      </c>
      <c r="GV49" s="864">
        <v>0.1</v>
      </c>
      <c r="GW49" s="864">
        <v>0.1</v>
      </c>
      <c r="GX49" s="864">
        <v>0.1</v>
      </c>
      <c r="GY49" s="864">
        <v>0.1</v>
      </c>
      <c r="GZ49" s="864">
        <v>0.1</v>
      </c>
      <c r="HA49" s="864">
        <v>0.1</v>
      </c>
      <c r="HB49" s="864">
        <v>0.1</v>
      </c>
      <c r="HC49" s="864">
        <v>0.1</v>
      </c>
      <c r="HD49" s="864">
        <v>0.1</v>
      </c>
      <c r="HE49" s="864">
        <v>0.1</v>
      </c>
      <c r="HF49" s="864">
        <v>0.1</v>
      </c>
      <c r="HG49" s="864">
        <v>0.1</v>
      </c>
      <c r="HH49" s="864">
        <v>0.1</v>
      </c>
      <c r="HI49" s="864">
        <v>0.1</v>
      </c>
      <c r="HJ49" s="864">
        <v>0.1</v>
      </c>
      <c r="HK49" s="864">
        <v>0.1</v>
      </c>
      <c r="HL49" s="864">
        <v>0.1</v>
      </c>
      <c r="HM49" s="864">
        <v>0.1</v>
      </c>
      <c r="HN49" s="864">
        <v>0.1</v>
      </c>
      <c r="HO49" s="864">
        <v>0.1</v>
      </c>
      <c r="HP49" s="864">
        <v>0.1</v>
      </c>
      <c r="HQ49" s="864">
        <v>0.1</v>
      </c>
      <c r="HR49" s="864">
        <v>0.1</v>
      </c>
      <c r="HS49" s="864">
        <v>0.1</v>
      </c>
    </row>
    <row r="50" spans="2:227" s="448" customFormat="1" ht="15" x14ac:dyDescent="0.25">
      <c r="B50" s="427" t="s">
        <v>213</v>
      </c>
      <c r="C50" s="449"/>
      <c r="D50" s="449"/>
      <c r="E50" s="449"/>
      <c r="F50" s="449"/>
      <c r="G50" s="449"/>
      <c r="H50" s="449"/>
      <c r="I50" s="449"/>
      <c r="J50" s="449"/>
      <c r="K50" s="449"/>
      <c r="L50" s="449"/>
      <c r="M50" s="449"/>
      <c r="N50" s="449"/>
      <c r="O50" s="451">
        <v>2.9E-4</v>
      </c>
      <c r="P50" s="451">
        <v>2.9E-4</v>
      </c>
      <c r="Q50" s="451">
        <v>2.9E-4</v>
      </c>
      <c r="R50" s="451">
        <v>2.9E-4</v>
      </c>
      <c r="S50" s="451">
        <v>2.9E-4</v>
      </c>
      <c r="T50" s="451">
        <v>2.9E-4</v>
      </c>
      <c r="U50" s="451">
        <v>2.9E-4</v>
      </c>
      <c r="V50" s="451">
        <v>2.9E-4</v>
      </c>
      <c r="W50" s="451">
        <v>2.9E-4</v>
      </c>
      <c r="X50" s="451">
        <v>2.9E-4</v>
      </c>
      <c r="Y50" s="451">
        <v>2.9E-4</v>
      </c>
      <c r="Z50" s="451">
        <v>2.9E-4</v>
      </c>
      <c r="AA50" s="451">
        <v>2.9E-4</v>
      </c>
      <c r="AB50" s="451">
        <v>2.9E-4</v>
      </c>
      <c r="AC50" s="451">
        <v>2.9E-4</v>
      </c>
      <c r="AD50" s="451">
        <v>2.9E-4</v>
      </c>
      <c r="AE50" s="451">
        <v>2.9E-4</v>
      </c>
      <c r="AF50" s="451">
        <v>2.9E-4</v>
      </c>
      <c r="AG50" s="451">
        <v>2.9E-4</v>
      </c>
      <c r="AH50" s="451">
        <v>2.9E-4</v>
      </c>
      <c r="AI50" s="451">
        <v>2.9E-4</v>
      </c>
      <c r="AJ50" s="451">
        <v>2.9E-4</v>
      </c>
      <c r="AK50" s="451">
        <v>2.9E-4</v>
      </c>
      <c r="AL50" s="451">
        <v>2.9E-4</v>
      </c>
      <c r="AM50" s="451">
        <v>2.9E-4</v>
      </c>
      <c r="AN50" s="451">
        <v>2.9E-4</v>
      </c>
      <c r="AO50" s="451">
        <v>2.9E-4</v>
      </c>
      <c r="AP50" s="451">
        <v>2.9E-4</v>
      </c>
      <c r="AQ50" s="451">
        <v>2.9E-4</v>
      </c>
      <c r="AR50" s="451">
        <v>2.9E-4</v>
      </c>
      <c r="AS50" s="451">
        <v>2.9E-4</v>
      </c>
      <c r="AT50" s="451">
        <v>2.9E-4</v>
      </c>
      <c r="AU50" s="451">
        <v>2.9E-4</v>
      </c>
      <c r="AV50" s="451">
        <v>2.9E-4</v>
      </c>
      <c r="AW50" s="451">
        <v>2.9E-4</v>
      </c>
      <c r="AX50" s="451">
        <v>2.9E-4</v>
      </c>
      <c r="AY50" s="451">
        <v>2.9E-4</v>
      </c>
      <c r="AZ50" s="451">
        <v>2.9E-4</v>
      </c>
      <c r="BA50" s="451">
        <v>2.9E-4</v>
      </c>
      <c r="BB50" s="451">
        <v>2.9E-4</v>
      </c>
      <c r="BC50" s="451">
        <v>2.9E-4</v>
      </c>
      <c r="BD50" s="451">
        <v>2.9E-4</v>
      </c>
      <c r="BE50" s="451">
        <v>2.9E-4</v>
      </c>
      <c r="BF50" s="451">
        <v>2.9E-4</v>
      </c>
      <c r="BG50" s="451">
        <v>2.9E-4</v>
      </c>
      <c r="BH50" s="451">
        <v>2.9E-4</v>
      </c>
      <c r="BI50" s="451">
        <v>2.9E-4</v>
      </c>
      <c r="BJ50" s="451">
        <v>2.9E-4</v>
      </c>
      <c r="BK50" s="451">
        <v>2.9E-4</v>
      </c>
      <c r="BL50" s="451">
        <v>2.9E-4</v>
      </c>
      <c r="BM50" s="451">
        <v>2.9E-4</v>
      </c>
      <c r="BN50" s="451">
        <v>2.9E-4</v>
      </c>
      <c r="BO50" s="451">
        <v>2.9E-4</v>
      </c>
      <c r="BP50" s="451">
        <v>2.9E-4</v>
      </c>
      <c r="BQ50" s="451">
        <v>2.9E-4</v>
      </c>
      <c r="BR50" s="451">
        <v>2.9E-4</v>
      </c>
      <c r="BS50" s="451">
        <v>2.9E-4</v>
      </c>
      <c r="BT50" s="451">
        <v>2.9E-4</v>
      </c>
      <c r="BU50" s="451">
        <v>2.9E-4</v>
      </c>
      <c r="BV50" s="451">
        <v>2.9E-4</v>
      </c>
      <c r="BW50" s="451">
        <v>2.9E-4</v>
      </c>
      <c r="BX50" s="451">
        <v>2.9E-4</v>
      </c>
      <c r="BY50" s="451">
        <v>2.9E-4</v>
      </c>
      <c r="BZ50" s="451">
        <v>2.9E-4</v>
      </c>
      <c r="CA50" s="451">
        <v>2.9E-4</v>
      </c>
      <c r="CB50" s="451">
        <v>2.9E-4</v>
      </c>
      <c r="CC50" s="451">
        <v>2.9E-4</v>
      </c>
      <c r="CD50" s="451">
        <v>2.9E-4</v>
      </c>
      <c r="CE50" s="451">
        <v>2.9E-4</v>
      </c>
      <c r="CF50" s="451">
        <v>2.9E-4</v>
      </c>
      <c r="CG50" s="451">
        <v>2.9E-4</v>
      </c>
      <c r="CH50" s="451">
        <v>2.9E-4</v>
      </c>
      <c r="CI50" s="451">
        <v>2.9E-4</v>
      </c>
      <c r="CJ50" s="451">
        <v>2.9E-4</v>
      </c>
      <c r="CK50" s="451">
        <v>2.9E-4</v>
      </c>
      <c r="CL50" s="451">
        <v>2.9E-4</v>
      </c>
      <c r="CM50" s="451">
        <v>2.9E-4</v>
      </c>
      <c r="CN50" s="451">
        <v>2.9E-4</v>
      </c>
      <c r="CO50" s="451">
        <v>2.9E-4</v>
      </c>
      <c r="CP50" s="451">
        <v>2.9E-4</v>
      </c>
      <c r="CQ50" s="451">
        <v>2.9E-4</v>
      </c>
      <c r="CR50" s="451">
        <v>2.9E-4</v>
      </c>
      <c r="CS50" s="451">
        <v>2.9E-4</v>
      </c>
      <c r="CT50" s="451">
        <v>2.9E-4</v>
      </c>
      <c r="CU50" s="451">
        <v>2.9E-4</v>
      </c>
      <c r="CV50" s="451">
        <v>2.9E-4</v>
      </c>
      <c r="CW50" s="451">
        <v>2.9E-4</v>
      </c>
      <c r="CX50" s="451">
        <v>2.9E-4</v>
      </c>
      <c r="CY50" s="451">
        <v>2.9E-4</v>
      </c>
      <c r="CZ50" s="451">
        <v>2.9E-4</v>
      </c>
      <c r="DA50" s="451">
        <v>2.9E-4</v>
      </c>
      <c r="DB50" s="451">
        <v>2.9E-4</v>
      </c>
      <c r="DC50" s="451">
        <v>2.9E-4</v>
      </c>
      <c r="DD50" s="451">
        <v>2.9E-4</v>
      </c>
      <c r="DE50" s="451">
        <v>2.9E-4</v>
      </c>
      <c r="DF50" s="451">
        <v>2.9E-4</v>
      </c>
      <c r="DG50" s="451">
        <v>2.9E-4</v>
      </c>
      <c r="DH50" s="451">
        <v>2.9E-4</v>
      </c>
      <c r="DI50" s="451">
        <v>2.9E-4</v>
      </c>
      <c r="DJ50" s="451">
        <v>2.9E-4</v>
      </c>
      <c r="DK50" s="451">
        <v>2.9E-4</v>
      </c>
      <c r="DL50" s="451">
        <v>2.9E-4</v>
      </c>
      <c r="DM50" s="451">
        <v>2.9E-4</v>
      </c>
      <c r="DN50" s="451">
        <v>2.9E-4</v>
      </c>
      <c r="DO50" s="451">
        <v>2.9E-4</v>
      </c>
      <c r="DP50" s="451">
        <v>2.9E-4</v>
      </c>
      <c r="DQ50" s="451">
        <v>2.9E-4</v>
      </c>
      <c r="DR50" s="451">
        <v>2.9E-4</v>
      </c>
      <c r="DS50" s="451">
        <v>2.9E-4</v>
      </c>
      <c r="DT50" s="451">
        <v>2.9E-4</v>
      </c>
      <c r="DU50" s="867">
        <v>2.9E-4</v>
      </c>
      <c r="DV50" s="867">
        <v>2.9E-4</v>
      </c>
      <c r="DW50" s="867">
        <v>2.9E-4</v>
      </c>
      <c r="DX50" s="867">
        <v>2.9E-4</v>
      </c>
      <c r="DY50" s="867">
        <v>2.9E-4</v>
      </c>
      <c r="DZ50" s="867">
        <v>2.9E-4</v>
      </c>
      <c r="EA50" s="867">
        <v>2.9E-4</v>
      </c>
      <c r="EB50" s="867">
        <v>2.9E-4</v>
      </c>
      <c r="EC50" s="867">
        <v>2.9E-4</v>
      </c>
      <c r="ED50" s="867">
        <v>2.9E-4</v>
      </c>
      <c r="EE50" s="867">
        <v>2.9E-4</v>
      </c>
      <c r="EF50" s="867">
        <v>2.9E-4</v>
      </c>
      <c r="EG50" s="867">
        <v>2.9E-4</v>
      </c>
      <c r="EH50" s="867">
        <v>2.9E-4</v>
      </c>
      <c r="EI50" s="867">
        <v>2.9E-4</v>
      </c>
      <c r="EJ50" s="867">
        <v>2.9E-4</v>
      </c>
      <c r="EK50" s="867">
        <v>2.9E-4</v>
      </c>
      <c r="EL50" s="867">
        <v>2.9E-4</v>
      </c>
      <c r="EM50" s="867">
        <v>2.9E-4</v>
      </c>
      <c r="EN50" s="867">
        <v>2.9E-4</v>
      </c>
      <c r="EO50" s="867">
        <v>2.9E-4</v>
      </c>
      <c r="EP50" s="867">
        <v>2.9E-4</v>
      </c>
      <c r="EQ50" s="867">
        <v>2.9E-4</v>
      </c>
      <c r="ER50" s="867">
        <v>2.9E-4</v>
      </c>
      <c r="ES50" s="867">
        <v>2.9E-4</v>
      </c>
      <c r="ET50" s="867">
        <v>2.9E-4</v>
      </c>
      <c r="EU50" s="867">
        <v>2.9E-4</v>
      </c>
      <c r="EV50" s="867">
        <v>2.9E-4</v>
      </c>
      <c r="EW50" s="867">
        <v>2.9E-4</v>
      </c>
      <c r="EX50" s="867">
        <v>2.9E-4</v>
      </c>
      <c r="EY50" s="867">
        <v>2.9E-4</v>
      </c>
      <c r="EZ50" s="867">
        <v>2.9E-4</v>
      </c>
      <c r="FA50" s="867">
        <v>2.9E-4</v>
      </c>
      <c r="FB50" s="867">
        <v>2.9E-4</v>
      </c>
      <c r="FC50" s="867">
        <v>2.9E-4</v>
      </c>
      <c r="FD50" s="867">
        <v>2.9E-4</v>
      </c>
      <c r="FE50" s="867">
        <v>2.9E-4</v>
      </c>
      <c r="FF50" s="867">
        <v>2.9999999999999997E-4</v>
      </c>
      <c r="FG50" s="867">
        <v>2.9999999999999997E-4</v>
      </c>
      <c r="FH50" s="867">
        <v>2.9999999999999997E-4</v>
      </c>
      <c r="FI50" s="867">
        <v>2.9999999999999997E-4</v>
      </c>
      <c r="FJ50" s="867">
        <v>2.9999999999999997E-4</v>
      </c>
      <c r="FK50" s="867">
        <v>2.9999999999999997E-4</v>
      </c>
      <c r="FL50" s="867">
        <v>2.9999999999999997E-4</v>
      </c>
      <c r="FM50" s="867">
        <v>2.9999999999999997E-4</v>
      </c>
      <c r="FN50" s="867">
        <v>2.9999999999999997E-4</v>
      </c>
      <c r="FO50" s="867">
        <v>2.9999999999999997E-4</v>
      </c>
      <c r="FP50" s="867">
        <v>2.9999999999999997E-4</v>
      </c>
      <c r="FQ50" s="867">
        <v>2.9999999999999997E-4</v>
      </c>
      <c r="FR50" s="867">
        <v>2.9999999999999997E-4</v>
      </c>
      <c r="FS50" s="867">
        <v>2.9999999999999997E-4</v>
      </c>
      <c r="FT50" s="867">
        <v>2.9999999999999997E-4</v>
      </c>
      <c r="FU50" s="867">
        <v>2.9999999999999997E-4</v>
      </c>
      <c r="FV50" s="867">
        <v>2.9999999999999997E-4</v>
      </c>
      <c r="FW50" s="867">
        <v>2.9999999999999997E-4</v>
      </c>
      <c r="FX50" s="867">
        <v>2.9999999999999997E-4</v>
      </c>
      <c r="FY50" s="867">
        <v>2.9999999999999997E-4</v>
      </c>
      <c r="FZ50" s="867">
        <v>2.9999999999999997E-4</v>
      </c>
      <c r="GA50" s="867">
        <v>2.9999999999999997E-4</v>
      </c>
      <c r="GB50" s="867">
        <v>2.9999999999999997E-4</v>
      </c>
      <c r="GC50" s="867">
        <v>2.9999999999999997E-4</v>
      </c>
      <c r="GD50" s="867">
        <v>2.9999999999999997E-4</v>
      </c>
      <c r="GE50" s="867">
        <v>2.9999999999999997E-4</v>
      </c>
      <c r="GF50" s="867">
        <v>2.9999999999999997E-4</v>
      </c>
      <c r="GG50" s="867">
        <v>2.9999999999999997E-4</v>
      </c>
      <c r="GH50" s="867">
        <v>2.9999999999999997E-4</v>
      </c>
      <c r="GI50" s="867">
        <v>2.9999999999999997E-4</v>
      </c>
      <c r="GJ50" s="867">
        <v>2.9999999999999997E-4</v>
      </c>
      <c r="GK50" s="867">
        <v>2.9999999999999997E-4</v>
      </c>
      <c r="GL50" s="867">
        <v>2.9999999999999997E-4</v>
      </c>
      <c r="GM50" s="867">
        <v>2.9999999999999997E-4</v>
      </c>
      <c r="GN50" s="867">
        <v>2.9999999999999997E-4</v>
      </c>
      <c r="GO50" s="867">
        <v>2.9999999999999997E-4</v>
      </c>
      <c r="GP50" s="867">
        <v>2.9999999999999997E-4</v>
      </c>
      <c r="GQ50" s="867">
        <v>2.9999999999999997E-4</v>
      </c>
      <c r="GR50" s="867">
        <v>2.9999999999999997E-4</v>
      </c>
      <c r="GS50" s="867">
        <v>2.9999999999999997E-4</v>
      </c>
      <c r="GT50" s="867">
        <v>2.9999999999999997E-4</v>
      </c>
      <c r="GU50" s="867">
        <v>2.9999999999999997E-4</v>
      </c>
      <c r="GV50" s="867">
        <v>2.9999999999999997E-4</v>
      </c>
      <c r="GW50" s="867">
        <v>2.9999999999999997E-4</v>
      </c>
      <c r="GX50" s="867">
        <v>2.9999999999999997E-4</v>
      </c>
      <c r="GY50" s="867">
        <v>2.9999999999999997E-4</v>
      </c>
      <c r="GZ50" s="867">
        <v>2.9999999999999997E-4</v>
      </c>
      <c r="HA50" s="867">
        <v>2.9999999999999997E-4</v>
      </c>
      <c r="HB50" s="867">
        <v>2.9999999999999997E-4</v>
      </c>
      <c r="HC50" s="867">
        <v>2.9999999999999997E-4</v>
      </c>
      <c r="HD50" s="867">
        <v>2.9999999999999997E-4</v>
      </c>
      <c r="HE50" s="867">
        <v>2.9999999999999997E-4</v>
      </c>
      <c r="HF50" s="867">
        <v>2.9999999999999997E-4</v>
      </c>
      <c r="HG50" s="867">
        <v>2.9999999999999997E-4</v>
      </c>
      <c r="HH50" s="867">
        <v>2.9999999999999997E-4</v>
      </c>
      <c r="HI50" s="867">
        <v>2.9999999999999997E-4</v>
      </c>
      <c r="HJ50" s="867">
        <v>2.9999999999999997E-4</v>
      </c>
      <c r="HK50" s="867">
        <v>2.9999999999999997E-4</v>
      </c>
      <c r="HL50" s="867">
        <v>2.9999999999999997E-4</v>
      </c>
      <c r="HM50" s="867">
        <v>2.9999999999999997E-4</v>
      </c>
      <c r="HN50" s="867">
        <v>2.9999999999999997E-4</v>
      </c>
      <c r="HO50" s="867">
        <v>2.9999999999999997E-4</v>
      </c>
      <c r="HP50" s="867">
        <v>2.9999999999999997E-4</v>
      </c>
      <c r="HQ50" s="867">
        <v>2.9999999999999997E-4</v>
      </c>
      <c r="HR50" s="867">
        <v>2.9999999999999997E-4</v>
      </c>
      <c r="HS50" s="867">
        <v>2.9999999999999997E-4</v>
      </c>
    </row>
    <row r="51" spans="2:227" ht="9" customHeight="1" x14ac:dyDescent="0.25">
      <c r="B51" s="416"/>
      <c r="C51" s="418"/>
      <c r="D51" s="418"/>
      <c r="E51" s="418"/>
      <c r="F51" s="418"/>
      <c r="G51" s="418"/>
      <c r="H51" s="418"/>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c r="AN51" s="418"/>
      <c r="AO51" s="418"/>
      <c r="AP51" s="418"/>
      <c r="AQ51" s="418"/>
      <c r="AR51" s="418"/>
      <c r="AS51" s="418"/>
      <c r="AT51" s="418"/>
      <c r="AU51" s="418"/>
      <c r="AV51" s="418"/>
      <c r="AW51" s="418"/>
      <c r="AX51" s="418"/>
      <c r="AY51" s="418"/>
      <c r="AZ51" s="418"/>
      <c r="BA51" s="418"/>
      <c r="BB51" s="418"/>
      <c r="BC51" s="418"/>
      <c r="BD51" s="418"/>
      <c r="BE51" s="418"/>
      <c r="BF51" s="418"/>
      <c r="BG51" s="418"/>
      <c r="BH51" s="418"/>
      <c r="BI51" s="418"/>
      <c r="BJ51" s="418"/>
      <c r="BK51" s="418"/>
      <c r="BL51" s="418"/>
      <c r="BM51" s="418"/>
      <c r="BN51" s="418"/>
      <c r="BO51" s="418"/>
      <c r="BP51" s="418"/>
      <c r="BQ51" s="418"/>
      <c r="BR51" s="418"/>
      <c r="BS51" s="424"/>
      <c r="BT51" s="424"/>
      <c r="BU51" s="424"/>
      <c r="BV51" s="424"/>
      <c r="BW51" s="418"/>
      <c r="BX51" s="418"/>
      <c r="BY51" s="418"/>
      <c r="BZ51" s="418"/>
      <c r="CA51" s="418"/>
      <c r="CB51" s="418"/>
      <c r="CC51" s="418"/>
      <c r="CD51" s="418"/>
      <c r="CE51" s="418"/>
      <c r="CF51" s="418"/>
      <c r="CG51" s="418"/>
      <c r="CH51" s="418"/>
      <c r="CI51" s="418"/>
      <c r="CJ51" s="418"/>
      <c r="CK51" s="418"/>
      <c r="CL51" s="418"/>
      <c r="CM51" s="418"/>
      <c r="CN51" s="418"/>
      <c r="CO51" s="419"/>
      <c r="CP51" s="419"/>
      <c r="CQ51" s="419"/>
      <c r="CR51" s="419"/>
      <c r="CS51" s="419"/>
      <c r="CT51" s="419"/>
      <c r="CU51" s="419"/>
      <c r="CV51" s="419"/>
      <c r="CW51" s="419"/>
      <c r="CX51" s="419"/>
      <c r="CY51" s="419"/>
      <c r="CZ51" s="419"/>
      <c r="DA51" s="419"/>
      <c r="DB51" s="419"/>
      <c r="DC51" s="418"/>
      <c r="DD51" s="418"/>
      <c r="DE51" s="418"/>
      <c r="DF51" s="418"/>
      <c r="DG51" s="419"/>
      <c r="DH51" s="419"/>
      <c r="DI51" s="419"/>
      <c r="DJ51" s="419"/>
      <c r="DK51" s="419"/>
      <c r="DL51" s="419"/>
      <c r="DM51" s="419"/>
      <c r="DN51" s="419"/>
      <c r="DO51" s="419"/>
      <c r="DP51" s="419"/>
      <c r="DQ51" s="419"/>
      <c r="DR51" s="419"/>
      <c r="DS51" s="419"/>
      <c r="DT51" s="419"/>
      <c r="DU51" s="507"/>
      <c r="DV51" s="507"/>
      <c r="DW51" s="507"/>
      <c r="DX51" s="507"/>
      <c r="DY51" s="507"/>
      <c r="DZ51" s="507"/>
      <c r="EA51" s="507"/>
      <c r="EB51" s="507"/>
      <c r="EC51" s="507"/>
      <c r="ED51" s="507"/>
      <c r="EE51" s="507"/>
      <c r="EF51" s="507"/>
      <c r="EG51" s="507"/>
      <c r="EH51" s="507"/>
      <c r="EI51" s="507"/>
      <c r="EJ51" s="507"/>
      <c r="EK51" s="507"/>
      <c r="EL51" s="507"/>
      <c r="EM51" s="507"/>
      <c r="EN51" s="507"/>
      <c r="EO51" s="507"/>
      <c r="EP51" s="507"/>
      <c r="EQ51" s="507"/>
      <c r="ER51" s="507"/>
      <c r="ES51" s="507"/>
      <c r="ET51" s="507"/>
      <c r="EU51" s="507"/>
      <c r="EV51" s="507"/>
      <c r="EW51" s="507"/>
      <c r="EX51" s="507"/>
      <c r="EY51" s="507"/>
      <c r="EZ51" s="507"/>
      <c r="FA51" s="507"/>
      <c r="FB51" s="507"/>
      <c r="FC51" s="507"/>
      <c r="FD51" s="507"/>
      <c r="FE51" s="507"/>
      <c r="FF51" s="507"/>
      <c r="FG51" s="507"/>
      <c r="FH51" s="507"/>
      <c r="FI51" s="507"/>
      <c r="FJ51" s="507"/>
      <c r="FK51" s="507"/>
      <c r="FL51" s="507"/>
      <c r="FM51" s="507"/>
      <c r="FN51" s="507"/>
      <c r="FO51" s="507"/>
      <c r="FP51" s="507"/>
      <c r="FQ51" s="507"/>
      <c r="FR51" s="507"/>
      <c r="FS51" s="507"/>
      <c r="FT51" s="507"/>
      <c r="FU51" s="507"/>
      <c r="FV51" s="507"/>
      <c r="FW51" s="507"/>
      <c r="FX51" s="507"/>
      <c r="FY51" s="507"/>
      <c r="FZ51" s="507"/>
      <c r="GA51" s="507"/>
      <c r="GB51" s="507"/>
      <c r="GC51" s="507"/>
      <c r="GD51" s="507"/>
      <c r="GE51" s="507"/>
      <c r="GF51" s="507"/>
      <c r="GG51" s="507"/>
      <c r="GH51" s="507"/>
      <c r="GI51" s="507"/>
      <c r="GJ51" s="507"/>
      <c r="GK51" s="507"/>
      <c r="GL51" s="507"/>
      <c r="GM51" s="507"/>
      <c r="GN51" s="507"/>
      <c r="GO51" s="507"/>
      <c r="GP51" s="507"/>
      <c r="GQ51" s="507"/>
      <c r="GR51" s="507"/>
      <c r="GS51" s="507"/>
      <c r="GT51" s="507"/>
      <c r="GU51" s="507"/>
      <c r="GV51" s="507"/>
      <c r="GW51" s="507"/>
      <c r="GX51" s="507"/>
      <c r="GY51" s="507"/>
      <c r="GZ51" s="507"/>
      <c r="HA51" s="507"/>
      <c r="HB51" s="507"/>
      <c r="HC51" s="507"/>
      <c r="HD51" s="507"/>
      <c r="HE51" s="507"/>
      <c r="HF51" s="507"/>
      <c r="HG51" s="507"/>
      <c r="HH51" s="507"/>
      <c r="HI51" s="507"/>
      <c r="HJ51" s="507"/>
      <c r="HK51" s="507"/>
      <c r="HL51" s="507"/>
      <c r="HM51" s="507"/>
      <c r="HN51" s="507"/>
      <c r="HO51" s="507"/>
      <c r="HP51" s="507"/>
      <c r="HQ51" s="507"/>
      <c r="HR51" s="507"/>
      <c r="HS51" s="507"/>
    </row>
    <row r="52" spans="2:227" ht="9" customHeight="1" x14ac:dyDescent="0.25">
      <c r="B52" s="425"/>
      <c r="C52" s="422"/>
      <c r="D52" s="422"/>
      <c r="E52" s="422"/>
      <c r="F52" s="422"/>
      <c r="G52" s="422"/>
      <c r="H52" s="422"/>
      <c r="I52" s="422"/>
      <c r="J52" s="422"/>
      <c r="K52" s="422"/>
      <c r="L52" s="422"/>
      <c r="M52" s="422"/>
      <c r="N52" s="422"/>
      <c r="O52" s="422"/>
      <c r="P52" s="422"/>
      <c r="Q52" s="422"/>
      <c r="R52" s="422"/>
      <c r="S52" s="422"/>
      <c r="T52" s="422"/>
      <c r="U52" s="422"/>
      <c r="V52" s="422"/>
      <c r="W52" s="422"/>
      <c r="X52" s="422"/>
      <c r="Y52" s="422"/>
      <c r="Z52" s="422"/>
      <c r="AA52" s="422"/>
      <c r="AB52" s="422"/>
      <c r="AC52" s="422"/>
      <c r="AD52" s="422"/>
      <c r="AE52" s="422"/>
      <c r="AF52" s="422"/>
      <c r="AG52" s="422"/>
      <c r="AH52" s="422"/>
      <c r="AI52" s="422"/>
      <c r="AJ52" s="422"/>
      <c r="AK52" s="422"/>
      <c r="AL52" s="422"/>
      <c r="AM52" s="422"/>
      <c r="AN52" s="422"/>
      <c r="AO52" s="422"/>
      <c r="AP52" s="422"/>
      <c r="AQ52" s="422"/>
      <c r="AR52" s="422"/>
      <c r="AS52" s="422"/>
      <c r="AT52" s="422"/>
      <c r="AU52" s="422"/>
      <c r="AV52" s="422"/>
      <c r="AW52" s="422"/>
      <c r="AX52" s="422"/>
      <c r="AY52" s="422"/>
      <c r="AZ52" s="422"/>
      <c r="BA52" s="422"/>
      <c r="BB52" s="422"/>
      <c r="BC52" s="422"/>
      <c r="BD52" s="422"/>
      <c r="BE52" s="422"/>
      <c r="BF52" s="422"/>
      <c r="BG52" s="422"/>
      <c r="BH52" s="422"/>
      <c r="BI52" s="422"/>
      <c r="BJ52" s="422"/>
      <c r="BK52" s="422"/>
      <c r="BL52" s="422"/>
      <c r="BM52" s="422"/>
      <c r="BN52" s="422"/>
      <c r="BO52" s="422"/>
      <c r="BP52" s="422"/>
      <c r="BQ52" s="422"/>
      <c r="BR52" s="422"/>
      <c r="BS52" s="426"/>
      <c r="BT52" s="426"/>
      <c r="BU52" s="426"/>
      <c r="BV52" s="426"/>
      <c r="BW52" s="422"/>
      <c r="BX52" s="422"/>
      <c r="BY52" s="422"/>
      <c r="BZ52" s="422"/>
      <c r="CA52" s="422"/>
      <c r="CB52" s="422"/>
      <c r="CC52" s="422"/>
      <c r="CD52" s="422"/>
      <c r="CE52" s="422"/>
      <c r="CF52" s="422"/>
      <c r="CG52" s="422"/>
      <c r="CH52" s="422"/>
      <c r="CI52" s="422"/>
      <c r="CJ52" s="422"/>
      <c r="CK52" s="422"/>
      <c r="CL52" s="422"/>
      <c r="CM52" s="422"/>
      <c r="CN52" s="422"/>
      <c r="CO52" s="423"/>
      <c r="CP52" s="423"/>
      <c r="CQ52" s="423"/>
      <c r="CR52" s="423"/>
      <c r="CS52" s="423"/>
      <c r="CT52" s="423"/>
      <c r="CU52" s="423"/>
      <c r="CV52" s="423"/>
      <c r="CW52" s="423"/>
      <c r="CX52" s="423"/>
      <c r="CY52" s="423"/>
      <c r="CZ52" s="423"/>
      <c r="DA52" s="423"/>
      <c r="DB52" s="423"/>
      <c r="DC52" s="422"/>
      <c r="DD52" s="422"/>
      <c r="DE52" s="422"/>
      <c r="DF52" s="422"/>
      <c r="DG52" s="423"/>
      <c r="DH52" s="423"/>
      <c r="DI52" s="423"/>
      <c r="DJ52" s="423"/>
      <c r="DK52" s="423"/>
      <c r="DL52" s="423"/>
      <c r="DM52" s="423"/>
      <c r="DN52" s="423"/>
      <c r="DO52" s="423"/>
      <c r="DP52" s="423"/>
      <c r="DQ52" s="423"/>
      <c r="DR52" s="423"/>
      <c r="DS52" s="423"/>
      <c r="DT52" s="423"/>
      <c r="DU52" s="679"/>
      <c r="DV52" s="679"/>
      <c r="DW52" s="679"/>
      <c r="DX52" s="679"/>
      <c r="DY52" s="679"/>
      <c r="DZ52" s="679"/>
      <c r="EA52" s="679"/>
      <c r="EB52" s="679"/>
      <c r="EC52" s="679"/>
      <c r="ED52" s="679"/>
      <c r="EE52" s="679"/>
      <c r="EF52" s="679"/>
      <c r="EG52" s="679"/>
      <c r="EH52" s="679"/>
      <c r="EI52" s="679"/>
      <c r="EJ52" s="679"/>
      <c r="EK52" s="679"/>
      <c r="EL52" s="679"/>
      <c r="EM52" s="679"/>
      <c r="EN52" s="679"/>
      <c r="EO52" s="679"/>
      <c r="EP52" s="679"/>
      <c r="EQ52" s="679"/>
      <c r="ER52" s="679"/>
      <c r="ES52" s="679"/>
      <c r="ET52" s="679"/>
      <c r="EU52" s="679"/>
      <c r="EV52" s="679"/>
      <c r="EW52" s="679"/>
      <c r="EX52" s="679"/>
      <c r="EY52" s="679"/>
      <c r="EZ52" s="679"/>
      <c r="FA52" s="679"/>
      <c r="FB52" s="679"/>
      <c r="FC52" s="679"/>
      <c r="FD52" s="679"/>
      <c r="FE52" s="679"/>
      <c r="FF52" s="679"/>
      <c r="FG52" s="679"/>
      <c r="FH52" s="679"/>
      <c r="FI52" s="679"/>
      <c r="FJ52" s="679"/>
      <c r="FK52" s="679"/>
      <c r="FL52" s="679"/>
      <c r="FM52" s="679"/>
      <c r="FN52" s="679"/>
      <c r="FO52" s="679"/>
      <c r="FP52" s="679"/>
      <c r="FQ52" s="679"/>
      <c r="FR52" s="679"/>
      <c r="FS52" s="679"/>
      <c r="FT52" s="679"/>
      <c r="FU52" s="679"/>
      <c r="FV52" s="679"/>
      <c r="FW52" s="679"/>
      <c r="FX52" s="679"/>
      <c r="FY52" s="679"/>
      <c r="FZ52" s="679"/>
      <c r="GA52" s="679"/>
      <c r="GB52" s="679"/>
      <c r="GC52" s="679"/>
      <c r="GD52" s="679"/>
      <c r="GE52" s="679"/>
      <c r="GF52" s="679"/>
      <c r="GG52" s="679"/>
      <c r="GH52" s="679"/>
      <c r="GI52" s="679"/>
      <c r="GJ52" s="679"/>
      <c r="GK52" s="679"/>
      <c r="GL52" s="679"/>
      <c r="GM52" s="679"/>
      <c r="GN52" s="679"/>
      <c r="GO52" s="679"/>
      <c r="GP52" s="679"/>
      <c r="GQ52" s="679"/>
      <c r="GR52" s="679"/>
      <c r="GS52" s="679"/>
      <c r="GT52" s="679"/>
      <c r="GU52" s="679"/>
      <c r="GV52" s="679"/>
      <c r="GW52" s="679"/>
      <c r="GX52" s="679"/>
      <c r="GY52" s="679"/>
      <c r="GZ52" s="679"/>
      <c r="HA52" s="679"/>
      <c r="HB52" s="679"/>
      <c r="HC52" s="679"/>
      <c r="HD52" s="679"/>
      <c r="HE52" s="679"/>
      <c r="HF52" s="679"/>
      <c r="HG52" s="679"/>
      <c r="HH52" s="679"/>
      <c r="HI52" s="679"/>
      <c r="HJ52" s="679"/>
      <c r="HK52" s="679"/>
      <c r="HL52" s="679"/>
      <c r="HM52" s="679"/>
      <c r="HN52" s="679"/>
      <c r="HO52" s="679"/>
      <c r="HP52" s="679"/>
      <c r="HQ52" s="679"/>
      <c r="HR52" s="679"/>
      <c r="HS52" s="679"/>
    </row>
    <row r="53" spans="2:227" s="489" customFormat="1" ht="15" x14ac:dyDescent="0.25">
      <c r="B53" s="427" t="s">
        <v>441</v>
      </c>
      <c r="C53" s="520"/>
      <c r="D53" s="520"/>
      <c r="E53" s="520"/>
      <c r="F53" s="520"/>
      <c r="G53" s="520"/>
      <c r="H53" s="520"/>
      <c r="I53" s="520"/>
      <c r="J53" s="520"/>
      <c r="K53" s="520"/>
      <c r="L53" s="520"/>
      <c r="M53" s="520"/>
      <c r="N53" s="520"/>
      <c r="O53" s="520"/>
      <c r="P53" s="520"/>
      <c r="Q53" s="520"/>
      <c r="R53" s="520"/>
      <c r="S53" s="520"/>
      <c r="T53" s="520"/>
      <c r="U53" s="520"/>
      <c r="V53" s="520"/>
      <c r="W53" s="520"/>
      <c r="X53" s="520"/>
      <c r="Y53" s="520"/>
      <c r="Z53" s="520"/>
      <c r="AA53" s="520"/>
      <c r="AB53" s="520"/>
      <c r="AC53" s="520"/>
      <c r="AD53" s="520"/>
      <c r="AE53" s="520"/>
      <c r="AF53" s="520"/>
      <c r="AG53" s="520"/>
      <c r="AH53" s="520"/>
      <c r="AI53" s="520"/>
      <c r="AJ53" s="520"/>
      <c r="AK53" s="520"/>
      <c r="AL53" s="520"/>
      <c r="AM53" s="520"/>
      <c r="AN53" s="520"/>
      <c r="AO53" s="520"/>
      <c r="AP53" s="520"/>
      <c r="AQ53" s="520"/>
      <c r="AR53" s="520"/>
      <c r="AS53" s="520"/>
      <c r="AT53" s="520"/>
      <c r="AU53" s="520" t="s">
        <v>1</v>
      </c>
      <c r="AV53" s="520">
        <v>15.31</v>
      </c>
      <c r="AW53" s="520">
        <v>15.31</v>
      </c>
      <c r="AX53" s="520">
        <v>15.31</v>
      </c>
      <c r="AY53" s="520">
        <v>15.31</v>
      </c>
      <c r="AZ53" s="520">
        <v>15.31</v>
      </c>
      <c r="BA53" s="520">
        <v>15.31</v>
      </c>
      <c r="BB53" s="520">
        <v>15.31</v>
      </c>
      <c r="BC53" s="520">
        <v>15.31</v>
      </c>
      <c r="BD53" s="520">
        <v>15.31</v>
      </c>
      <c r="BE53" s="520">
        <v>15.31</v>
      </c>
      <c r="BF53" s="520">
        <v>15.31</v>
      </c>
      <c r="BG53" s="520">
        <v>15.31</v>
      </c>
      <c r="BH53" s="520">
        <v>15.31</v>
      </c>
      <c r="BI53" s="520">
        <v>15.31</v>
      </c>
      <c r="BJ53" s="520">
        <v>15.31</v>
      </c>
      <c r="BK53" s="520">
        <v>15.31</v>
      </c>
      <c r="BL53" s="520">
        <v>15.31</v>
      </c>
      <c r="BM53" s="520">
        <v>15.31</v>
      </c>
      <c r="BN53" s="520">
        <v>15.31</v>
      </c>
      <c r="BO53" s="520">
        <v>15.31</v>
      </c>
      <c r="BP53" s="520">
        <v>15.31</v>
      </c>
      <c r="BQ53" s="520">
        <v>15.31</v>
      </c>
      <c r="BR53" s="520">
        <v>15.31</v>
      </c>
      <c r="BS53" s="520">
        <v>15.31</v>
      </c>
      <c r="BT53" s="520">
        <v>15.31</v>
      </c>
      <c r="BU53" s="520">
        <v>15.31</v>
      </c>
      <c r="BV53" s="520">
        <v>15.31</v>
      </c>
      <c r="BW53" s="520">
        <v>15.31</v>
      </c>
      <c r="BX53" s="520">
        <v>15.31</v>
      </c>
      <c r="BY53" s="520">
        <v>15.31</v>
      </c>
      <c r="BZ53" s="520">
        <v>15.31</v>
      </c>
      <c r="CA53" s="520">
        <v>15.31</v>
      </c>
      <c r="CB53" s="520">
        <v>15.31</v>
      </c>
      <c r="CC53" s="520">
        <v>15.31</v>
      </c>
      <c r="CD53" s="520">
        <v>15.31</v>
      </c>
      <c r="CE53" s="520">
        <v>15.31</v>
      </c>
      <c r="CF53" s="520">
        <v>15.31</v>
      </c>
      <c r="CG53" s="520">
        <v>15.31</v>
      </c>
      <c r="CH53" s="520">
        <v>15.31</v>
      </c>
      <c r="CI53" s="520">
        <v>15.31</v>
      </c>
      <c r="CJ53" s="520">
        <v>15.31</v>
      </c>
      <c r="CK53" s="520">
        <v>15.31</v>
      </c>
      <c r="CL53" s="520">
        <v>15.31</v>
      </c>
      <c r="CM53" s="520">
        <v>15.31</v>
      </c>
      <c r="CN53" s="520">
        <v>15.31</v>
      </c>
      <c r="CO53" s="520">
        <v>15.31</v>
      </c>
      <c r="CP53" s="520">
        <v>15.31</v>
      </c>
      <c r="CQ53" s="520">
        <v>15.31</v>
      </c>
      <c r="CR53" s="520">
        <v>15.31</v>
      </c>
      <c r="CS53" s="520">
        <v>15.31</v>
      </c>
      <c r="CT53" s="520">
        <v>15.31</v>
      </c>
      <c r="CU53" s="520">
        <v>15.31</v>
      </c>
      <c r="CV53" s="520">
        <v>15.31</v>
      </c>
      <c r="CW53" s="520">
        <v>15.31</v>
      </c>
      <c r="CX53" s="520">
        <v>15.31</v>
      </c>
      <c r="CY53" s="520">
        <v>15.31</v>
      </c>
      <c r="CZ53" s="520">
        <v>15.31</v>
      </c>
      <c r="DA53" s="520">
        <v>15.31</v>
      </c>
      <c r="DB53" s="520">
        <v>15.31</v>
      </c>
      <c r="DC53" s="520">
        <v>15.31</v>
      </c>
      <c r="DD53" s="520">
        <v>15.31</v>
      </c>
      <c r="DE53" s="520">
        <v>15.31</v>
      </c>
      <c r="DF53" s="520">
        <v>15.31</v>
      </c>
      <c r="DG53" s="520">
        <v>15.31</v>
      </c>
      <c r="DH53" s="520">
        <v>15.31</v>
      </c>
      <c r="DI53" s="520">
        <v>15.31</v>
      </c>
      <c r="DJ53" s="520">
        <v>15.31</v>
      </c>
      <c r="DK53" s="520">
        <v>15.31</v>
      </c>
      <c r="DL53" s="520">
        <v>15.31</v>
      </c>
      <c r="DM53" s="520">
        <v>15.31</v>
      </c>
      <c r="DN53" s="520">
        <v>15.31</v>
      </c>
      <c r="DO53" s="520">
        <v>17.170000000000002</v>
      </c>
      <c r="DP53" s="520">
        <v>17.170000000000002</v>
      </c>
      <c r="DQ53" s="520">
        <v>17.170000000000002</v>
      </c>
      <c r="DR53" s="520">
        <v>17.170000000000002</v>
      </c>
      <c r="DS53" s="520">
        <v>17.170000000000002</v>
      </c>
      <c r="DT53" s="520">
        <v>17.170000000000002</v>
      </c>
      <c r="DU53" s="859">
        <v>17.170000000000002</v>
      </c>
      <c r="DV53" s="859">
        <v>17.170000000000002</v>
      </c>
      <c r="DW53" s="859">
        <v>17.170000000000002</v>
      </c>
      <c r="DX53" s="859">
        <v>17.170000000000002</v>
      </c>
      <c r="DY53" s="859">
        <v>17.170000000000002</v>
      </c>
      <c r="DZ53" s="859">
        <v>17.170000000000002</v>
      </c>
      <c r="EA53" s="859">
        <v>17.170000000000002</v>
      </c>
      <c r="EB53" s="859">
        <v>17.170000000000002</v>
      </c>
      <c r="EC53" s="859">
        <v>17.170000000000002</v>
      </c>
      <c r="ED53" s="859">
        <v>17.170000000000002</v>
      </c>
      <c r="EE53" s="859">
        <v>17.170000000000002</v>
      </c>
      <c r="EF53" s="859">
        <v>17.170000000000002</v>
      </c>
      <c r="EG53" s="859">
        <v>17.170000000000002</v>
      </c>
      <c r="EH53" s="859">
        <v>17.170000000000002</v>
      </c>
      <c r="EI53" s="859">
        <v>17.170000000000002</v>
      </c>
      <c r="EJ53" s="859">
        <v>17.170000000000002</v>
      </c>
      <c r="EK53" s="859">
        <v>17.170000000000002</v>
      </c>
      <c r="EL53" s="859">
        <v>17.170000000000002</v>
      </c>
      <c r="EM53" s="859">
        <v>17.170000000000002</v>
      </c>
      <c r="EN53" s="859">
        <v>17.170000000000002</v>
      </c>
      <c r="EO53" s="859">
        <v>17.170000000000002</v>
      </c>
      <c r="EP53" s="859">
        <v>17.170000000000002</v>
      </c>
      <c r="EQ53" s="859">
        <v>17.170000000000002</v>
      </c>
      <c r="ER53" s="859">
        <v>17.170000000000002</v>
      </c>
      <c r="ES53" s="859">
        <v>17.170000000000002</v>
      </c>
      <c r="ET53" s="859">
        <v>17.170000000000002</v>
      </c>
      <c r="EU53" s="859">
        <v>17.170000000000002</v>
      </c>
      <c r="EV53" s="859">
        <v>17.170000000000002</v>
      </c>
      <c r="EW53" s="859">
        <v>17.170000000000002</v>
      </c>
      <c r="EX53" s="859">
        <v>17.170000000000002</v>
      </c>
      <c r="EY53" s="859">
        <v>17.170000000000002</v>
      </c>
      <c r="EZ53" s="859">
        <v>17.170000000000002</v>
      </c>
      <c r="FA53" s="859">
        <v>17.170000000000002</v>
      </c>
      <c r="FB53" s="859">
        <v>17.170000000000002</v>
      </c>
      <c r="FC53" s="859">
        <v>17.170000000000002</v>
      </c>
      <c r="FD53" s="859">
        <v>17.170000000000002</v>
      </c>
      <c r="FE53" s="859">
        <v>17.170000000000002</v>
      </c>
      <c r="FF53" s="859">
        <v>17.170000000000002</v>
      </c>
      <c r="FG53" s="859">
        <v>17.170000000000002</v>
      </c>
      <c r="FH53" s="859">
        <v>17.170000000000002</v>
      </c>
      <c r="FI53" s="859">
        <v>17.170000000000002</v>
      </c>
      <c r="FJ53" s="859">
        <v>17.170000000000002</v>
      </c>
      <c r="FK53" s="859">
        <v>17.170000000000002</v>
      </c>
      <c r="FL53" s="859">
        <v>17.170000000000002</v>
      </c>
      <c r="FM53" s="859">
        <v>17.170000000000002</v>
      </c>
      <c r="FN53" s="859">
        <v>17.170000000000002</v>
      </c>
      <c r="FO53" s="859">
        <v>17.170000000000002</v>
      </c>
      <c r="FP53" s="859">
        <v>17.170000000000002</v>
      </c>
      <c r="FQ53" s="859">
        <v>17.170000000000002</v>
      </c>
      <c r="FR53" s="859">
        <v>17.170000000000002</v>
      </c>
      <c r="FS53" s="859">
        <v>17.170000000000002</v>
      </c>
      <c r="FT53" s="859">
        <v>17.170000000000002</v>
      </c>
      <c r="FU53" s="859">
        <v>17.170000000000002</v>
      </c>
      <c r="FV53" s="859">
        <v>17.170000000000002</v>
      </c>
      <c r="FW53" s="859">
        <v>17.170000000000002</v>
      </c>
      <c r="FX53" s="837" t="s">
        <v>654</v>
      </c>
      <c r="FY53" s="859"/>
      <c r="FZ53" s="859"/>
      <c r="GA53" s="859"/>
      <c r="GB53" s="859"/>
      <c r="GC53" s="859"/>
      <c r="GD53" s="859"/>
      <c r="GE53" s="859"/>
      <c r="GF53" s="859"/>
      <c r="GG53" s="859"/>
      <c r="GH53" s="859"/>
      <c r="GI53" s="859"/>
      <c r="GJ53" s="859"/>
      <c r="GK53" s="859"/>
      <c r="GL53" s="859"/>
      <c r="GM53" s="859"/>
      <c r="GN53" s="859"/>
      <c r="GO53" s="859"/>
      <c r="GP53" s="859"/>
    </row>
    <row r="54" spans="2:227" s="489" customFormat="1" ht="15" x14ac:dyDescent="0.25">
      <c r="B54" s="427" t="s">
        <v>442</v>
      </c>
      <c r="C54" s="520"/>
      <c r="D54" s="520"/>
      <c r="E54" s="520"/>
      <c r="F54" s="520"/>
      <c r="G54" s="520"/>
      <c r="H54" s="520"/>
      <c r="I54" s="520"/>
      <c r="J54" s="520"/>
      <c r="K54" s="520"/>
      <c r="L54" s="520"/>
      <c r="M54" s="520"/>
      <c r="N54" s="520"/>
      <c r="O54" s="520"/>
      <c r="P54" s="520"/>
      <c r="Q54" s="520"/>
      <c r="R54" s="520"/>
      <c r="S54" s="520"/>
      <c r="T54" s="520"/>
      <c r="U54" s="520"/>
      <c r="V54" s="520"/>
      <c r="W54" s="520"/>
      <c r="X54" s="520"/>
      <c r="Y54" s="520"/>
      <c r="Z54" s="520"/>
      <c r="AA54" s="520"/>
      <c r="AB54" s="520"/>
      <c r="AC54" s="520"/>
      <c r="AD54" s="520"/>
      <c r="AE54" s="520"/>
      <c r="AF54" s="520"/>
      <c r="AG54" s="520"/>
      <c r="AH54" s="520"/>
      <c r="AI54" s="520"/>
      <c r="AJ54" s="520"/>
      <c r="AK54" s="520"/>
      <c r="AL54" s="520"/>
      <c r="AM54" s="520"/>
      <c r="AN54" s="520"/>
      <c r="AO54" s="520"/>
      <c r="AP54" s="520"/>
      <c r="AQ54" s="520"/>
      <c r="AR54" s="520"/>
      <c r="AS54" s="520"/>
      <c r="AT54" s="520"/>
      <c r="AU54" s="520" t="s">
        <v>1</v>
      </c>
      <c r="AV54" s="520">
        <v>8.17</v>
      </c>
      <c r="AW54" s="520">
        <v>8.17</v>
      </c>
      <c r="AX54" s="520">
        <v>8.17</v>
      </c>
      <c r="AY54" s="520">
        <v>8.17</v>
      </c>
      <c r="AZ54" s="520">
        <v>8.17</v>
      </c>
      <c r="BA54" s="520">
        <v>8.17</v>
      </c>
      <c r="BB54" s="520">
        <v>8.17</v>
      </c>
      <c r="BC54" s="520">
        <v>8.17</v>
      </c>
      <c r="BD54" s="520">
        <v>8.17</v>
      </c>
      <c r="BE54" s="520">
        <v>8.17</v>
      </c>
      <c r="BF54" s="520">
        <v>8.17</v>
      </c>
      <c r="BG54" s="520">
        <v>8.17</v>
      </c>
      <c r="BH54" s="520">
        <v>8.17</v>
      </c>
      <c r="BI54" s="520">
        <v>8.17</v>
      </c>
      <c r="BJ54" s="520">
        <v>8.17</v>
      </c>
      <c r="BK54" s="520">
        <v>8.17</v>
      </c>
      <c r="BL54" s="520">
        <v>8.17</v>
      </c>
      <c r="BM54" s="520">
        <v>8.17</v>
      </c>
      <c r="BN54" s="520">
        <v>8.17</v>
      </c>
      <c r="BO54" s="520">
        <v>8.17</v>
      </c>
      <c r="BP54" s="520">
        <v>8.17</v>
      </c>
      <c r="BQ54" s="520">
        <v>8.17</v>
      </c>
      <c r="BR54" s="520">
        <v>8.17</v>
      </c>
      <c r="BS54" s="520">
        <v>8.17</v>
      </c>
      <c r="BT54" s="520">
        <v>8.17</v>
      </c>
      <c r="BU54" s="520">
        <v>8.17</v>
      </c>
      <c r="BV54" s="520">
        <v>8.17</v>
      </c>
      <c r="BW54" s="520">
        <v>8.17</v>
      </c>
      <c r="BX54" s="520">
        <v>8.17</v>
      </c>
      <c r="BY54" s="520">
        <v>8.17</v>
      </c>
      <c r="BZ54" s="520">
        <v>8.17</v>
      </c>
      <c r="CA54" s="520">
        <v>8.17</v>
      </c>
      <c r="CB54" s="520">
        <v>8.17</v>
      </c>
      <c r="CC54" s="520">
        <v>8.17</v>
      </c>
      <c r="CD54" s="520">
        <v>8.17</v>
      </c>
      <c r="CE54" s="520">
        <v>8.17</v>
      </c>
      <c r="CF54" s="520">
        <v>8.17</v>
      </c>
      <c r="CG54" s="520">
        <v>8.17</v>
      </c>
      <c r="CH54" s="520">
        <v>8.17</v>
      </c>
      <c r="CI54" s="520">
        <v>8.17</v>
      </c>
      <c r="CJ54" s="520">
        <v>8.17</v>
      </c>
      <c r="CK54" s="520">
        <v>8.17</v>
      </c>
      <c r="CL54" s="520">
        <v>8.17</v>
      </c>
      <c r="CM54" s="520">
        <v>8.17</v>
      </c>
      <c r="CN54" s="520">
        <v>8.17</v>
      </c>
      <c r="CO54" s="520">
        <v>8.17</v>
      </c>
      <c r="CP54" s="520">
        <v>8.17</v>
      </c>
      <c r="CQ54" s="520">
        <v>8.17</v>
      </c>
      <c r="CR54" s="520">
        <v>8.17</v>
      </c>
      <c r="CS54" s="520">
        <v>8.17</v>
      </c>
      <c r="CT54" s="520">
        <v>8.17</v>
      </c>
      <c r="CU54" s="520">
        <v>8.17</v>
      </c>
      <c r="CV54" s="520">
        <v>8.17</v>
      </c>
      <c r="CW54" s="520">
        <v>8.17</v>
      </c>
      <c r="CX54" s="520">
        <v>8.17</v>
      </c>
      <c r="CY54" s="520">
        <v>8.17</v>
      </c>
      <c r="CZ54" s="520">
        <v>8.17</v>
      </c>
      <c r="DA54" s="520">
        <v>8.17</v>
      </c>
      <c r="DB54" s="520">
        <v>8.17</v>
      </c>
      <c r="DC54" s="520">
        <v>8.17</v>
      </c>
      <c r="DD54" s="520">
        <v>8.17</v>
      </c>
      <c r="DE54" s="520">
        <v>8.17</v>
      </c>
      <c r="DF54" s="520">
        <v>8.17</v>
      </c>
      <c r="DG54" s="520">
        <v>8.17</v>
      </c>
      <c r="DH54" s="520">
        <v>8.17</v>
      </c>
      <c r="DI54" s="520">
        <v>8.17</v>
      </c>
      <c r="DJ54" s="520">
        <v>8.17</v>
      </c>
      <c r="DK54" s="520">
        <v>8.17</v>
      </c>
      <c r="DL54" s="520">
        <v>8.17</v>
      </c>
      <c r="DM54" s="520">
        <v>8.17</v>
      </c>
      <c r="DN54" s="520">
        <v>8.17</v>
      </c>
      <c r="DO54" s="520">
        <v>8.17</v>
      </c>
      <c r="DP54" s="520">
        <v>8.17</v>
      </c>
      <c r="DQ54" s="520">
        <v>8.17</v>
      </c>
      <c r="DR54" s="520">
        <v>8.17</v>
      </c>
      <c r="DS54" s="520">
        <v>8.17</v>
      </c>
      <c r="DT54" s="520">
        <v>8.17</v>
      </c>
      <c r="DU54" s="859">
        <v>8.17</v>
      </c>
      <c r="DV54" s="859">
        <v>8.17</v>
      </c>
      <c r="DW54" s="859">
        <v>8.17</v>
      </c>
      <c r="DX54" s="859">
        <v>8.17</v>
      </c>
      <c r="DY54" s="859">
        <v>8.17</v>
      </c>
      <c r="DZ54" s="859">
        <v>8.17</v>
      </c>
      <c r="EA54" s="859">
        <v>8.17</v>
      </c>
      <c r="EB54" s="859">
        <v>8.17</v>
      </c>
      <c r="EC54" s="859">
        <v>8.17</v>
      </c>
      <c r="ED54" s="859">
        <v>8.17</v>
      </c>
      <c r="EE54" s="859">
        <v>8.17</v>
      </c>
      <c r="EF54" s="859">
        <v>8.17</v>
      </c>
      <c r="EG54" s="859">
        <v>8.17</v>
      </c>
      <c r="EH54" s="859">
        <v>8.17</v>
      </c>
      <c r="EI54" s="859">
        <v>8.17</v>
      </c>
      <c r="EJ54" s="859">
        <v>8.17</v>
      </c>
      <c r="EK54" s="859">
        <v>8.17</v>
      </c>
      <c r="EL54" s="859">
        <v>8.17</v>
      </c>
      <c r="EM54" s="859">
        <v>8.17</v>
      </c>
      <c r="EN54" s="859">
        <v>8.17</v>
      </c>
      <c r="EO54" s="859">
        <v>8.17</v>
      </c>
      <c r="EP54" s="859">
        <v>8.17</v>
      </c>
      <c r="EQ54" s="859">
        <v>8.17</v>
      </c>
      <c r="ER54" s="859">
        <v>8.17</v>
      </c>
      <c r="ES54" s="859">
        <v>8.17</v>
      </c>
      <c r="ET54" s="859">
        <v>8.17</v>
      </c>
      <c r="EU54" s="859">
        <v>8.17</v>
      </c>
      <c r="EV54" s="859">
        <v>8.17</v>
      </c>
      <c r="EW54" s="859">
        <v>8.17</v>
      </c>
      <c r="EX54" s="859">
        <v>8.17</v>
      </c>
      <c r="EY54" s="859">
        <v>8.17</v>
      </c>
      <c r="EZ54" s="859">
        <v>8.17</v>
      </c>
      <c r="FA54" s="859">
        <v>8.17</v>
      </c>
      <c r="FB54" s="859">
        <v>8.17</v>
      </c>
      <c r="FC54" s="859">
        <v>8.17</v>
      </c>
      <c r="FD54" s="859">
        <v>8.17</v>
      </c>
      <c r="FE54" s="859">
        <v>8.17</v>
      </c>
      <c r="FF54" s="859">
        <v>8.17</v>
      </c>
      <c r="FG54" s="859">
        <v>8.17</v>
      </c>
      <c r="FH54" s="859">
        <v>8.17</v>
      </c>
      <c r="FI54" s="859">
        <v>8.17</v>
      </c>
      <c r="FJ54" s="859">
        <v>8.17</v>
      </c>
      <c r="FK54" s="859">
        <v>8.17</v>
      </c>
      <c r="FL54" s="859">
        <v>8.17</v>
      </c>
      <c r="FM54" s="859">
        <v>8.17</v>
      </c>
      <c r="FN54" s="859">
        <v>8.17</v>
      </c>
      <c r="FO54" s="859">
        <v>8.17</v>
      </c>
      <c r="FP54" s="859">
        <v>8.17</v>
      </c>
      <c r="FQ54" s="859">
        <v>8.17</v>
      </c>
      <c r="FR54" s="859">
        <v>8.17</v>
      </c>
      <c r="FS54" s="859">
        <v>8.17</v>
      </c>
      <c r="FT54" s="859">
        <v>8.17</v>
      </c>
      <c r="FU54" s="859">
        <v>8.17</v>
      </c>
      <c r="FV54" s="859">
        <v>8.17</v>
      </c>
      <c r="FW54" s="859">
        <v>8.17</v>
      </c>
      <c r="FX54" s="837" t="s">
        <v>654</v>
      </c>
      <c r="FY54" s="859"/>
      <c r="FZ54" s="859"/>
      <c r="GA54" s="859"/>
      <c r="GB54" s="859"/>
      <c r="GC54" s="859"/>
      <c r="GD54" s="859"/>
      <c r="GE54" s="859"/>
      <c r="GF54" s="859"/>
      <c r="GG54" s="859"/>
      <c r="GH54" s="859"/>
      <c r="GI54" s="859"/>
      <c r="GJ54" s="797" t="s">
        <v>272</v>
      </c>
    </row>
    <row r="55" spans="2:227" s="489" customFormat="1" ht="14.25" x14ac:dyDescent="0.2">
      <c r="B55" s="428" t="s">
        <v>408</v>
      </c>
      <c r="C55" s="520"/>
      <c r="D55" s="520"/>
      <c r="E55" s="520"/>
      <c r="F55" s="520"/>
      <c r="G55" s="520"/>
      <c r="H55" s="520"/>
      <c r="I55" s="520"/>
      <c r="J55" s="520"/>
      <c r="K55" s="520"/>
      <c r="L55" s="520"/>
      <c r="M55" s="520"/>
      <c r="N55" s="520"/>
      <c r="O55" s="520"/>
      <c r="P55" s="520"/>
      <c r="Q55" s="520"/>
      <c r="R55" s="520"/>
      <c r="S55" s="520"/>
      <c r="T55" s="520"/>
      <c r="U55" s="520"/>
      <c r="V55" s="520"/>
      <c r="W55" s="520"/>
      <c r="X55" s="520"/>
      <c r="Y55" s="520"/>
      <c r="Z55" s="520"/>
      <c r="AA55" s="520"/>
      <c r="AB55" s="520"/>
      <c r="AC55" s="520"/>
      <c r="AD55" s="520"/>
      <c r="AE55" s="520"/>
      <c r="AF55" s="520"/>
      <c r="AG55" s="520"/>
      <c r="AH55" s="520"/>
      <c r="AI55" s="520"/>
      <c r="AJ55" s="520"/>
      <c r="AK55" s="520"/>
      <c r="AL55" s="520"/>
      <c r="AM55" s="520"/>
      <c r="AN55" s="520"/>
      <c r="AO55" s="520"/>
      <c r="AP55" s="520"/>
      <c r="AQ55" s="520"/>
      <c r="AR55" s="520"/>
      <c r="AS55" s="520"/>
      <c r="AT55" s="520"/>
      <c r="AU55" s="520" t="s">
        <v>1</v>
      </c>
      <c r="AV55" s="521">
        <f t="shared" ref="AV55:CA55" si="118">-AV21-AV22</f>
        <v>-4.47E-3</v>
      </c>
      <c r="AW55" s="521">
        <f t="shared" si="118"/>
        <v>-4.47E-3</v>
      </c>
      <c r="AX55" s="521">
        <f t="shared" si="118"/>
        <v>-4.47E-3</v>
      </c>
      <c r="AY55" s="521">
        <f t="shared" si="118"/>
        <v>-4.47E-3</v>
      </c>
      <c r="AZ55" s="521">
        <f t="shared" si="118"/>
        <v>-4.47E-3</v>
      </c>
      <c r="BA55" s="521">
        <f t="shared" si="118"/>
        <v>-4.47E-3</v>
      </c>
      <c r="BB55" s="521">
        <f t="shared" si="118"/>
        <v>-4.47E-3</v>
      </c>
      <c r="BC55" s="521">
        <f t="shared" si="118"/>
        <v>-4.47E-3</v>
      </c>
      <c r="BD55" s="521">
        <f t="shared" si="118"/>
        <v>-4.47E-3</v>
      </c>
      <c r="BE55" s="521">
        <f t="shared" si="118"/>
        <v>-4.47E-3</v>
      </c>
      <c r="BF55" s="521">
        <f t="shared" si="118"/>
        <v>-4.47E-3</v>
      </c>
      <c r="BG55" s="521">
        <f t="shared" si="118"/>
        <v>-4.47E-3</v>
      </c>
      <c r="BH55" s="521">
        <f t="shared" si="118"/>
        <v>-4.47E-3</v>
      </c>
      <c r="BI55" s="521">
        <f t="shared" si="118"/>
        <v>-4.47E-3</v>
      </c>
      <c r="BJ55" s="521">
        <f t="shared" si="118"/>
        <v>-4.47E-3</v>
      </c>
      <c r="BK55" s="521">
        <f t="shared" si="118"/>
        <v>-4.47E-3</v>
      </c>
      <c r="BL55" s="521">
        <f t="shared" si="118"/>
        <v>-4.47E-3</v>
      </c>
      <c r="BM55" s="521">
        <f t="shared" si="118"/>
        <v>-4.47E-3</v>
      </c>
      <c r="BN55" s="521">
        <f t="shared" si="118"/>
        <v>-4.47E-3</v>
      </c>
      <c r="BO55" s="521">
        <f t="shared" si="118"/>
        <v>-4.47E-3</v>
      </c>
      <c r="BP55" s="521">
        <f t="shared" si="118"/>
        <v>-4.47E-3</v>
      </c>
      <c r="BQ55" s="521">
        <f t="shared" si="118"/>
        <v>-4.47E-3</v>
      </c>
      <c r="BR55" s="521">
        <f t="shared" si="118"/>
        <v>-4.47E-3</v>
      </c>
      <c r="BS55" s="521">
        <f t="shared" si="118"/>
        <v>-4.47E-3</v>
      </c>
      <c r="BT55" s="521">
        <f t="shared" si="118"/>
        <v>-4.47E-3</v>
      </c>
      <c r="BU55" s="521">
        <f t="shared" si="118"/>
        <v>-4.47E-3</v>
      </c>
      <c r="BV55" s="521">
        <f t="shared" si="118"/>
        <v>-4.47E-3</v>
      </c>
      <c r="BW55" s="521">
        <f t="shared" si="118"/>
        <v>-4.47E-3</v>
      </c>
      <c r="BX55" s="521">
        <f t="shared" si="118"/>
        <v>-4.47E-3</v>
      </c>
      <c r="BY55" s="521">
        <f t="shared" si="118"/>
        <v>-4.47E-3</v>
      </c>
      <c r="BZ55" s="521">
        <f t="shared" si="118"/>
        <v>-4.47E-3</v>
      </c>
      <c r="CA55" s="521">
        <f t="shared" si="118"/>
        <v>-4.47E-3</v>
      </c>
      <c r="CB55" s="521">
        <f t="shared" ref="CB55:DG55" si="119">-CB21-CB22</f>
        <v>-4.47E-3</v>
      </c>
      <c r="CC55" s="521">
        <f t="shared" si="119"/>
        <v>-4.47E-3</v>
      </c>
      <c r="CD55" s="521">
        <f t="shared" si="119"/>
        <v>-4.47E-3</v>
      </c>
      <c r="CE55" s="521">
        <f t="shared" si="119"/>
        <v>-4.47E-3</v>
      </c>
      <c r="CF55" s="521">
        <f t="shared" si="119"/>
        <v>-4.47E-3</v>
      </c>
      <c r="CG55" s="521">
        <f t="shared" si="119"/>
        <v>-4.47E-3</v>
      </c>
      <c r="CH55" s="521">
        <f t="shared" si="119"/>
        <v>-4.47E-3</v>
      </c>
      <c r="CI55" s="521">
        <f t="shared" si="119"/>
        <v>-4.47E-3</v>
      </c>
      <c r="CJ55" s="521">
        <f t="shared" si="119"/>
        <v>-4.47E-3</v>
      </c>
      <c r="CK55" s="521">
        <f t="shared" si="119"/>
        <v>-4.47E-3</v>
      </c>
      <c r="CL55" s="521">
        <f t="shared" si="119"/>
        <v>-4.47E-3</v>
      </c>
      <c r="CM55" s="521">
        <f t="shared" si="119"/>
        <v>-4.47E-3</v>
      </c>
      <c r="CN55" s="521">
        <f t="shared" si="119"/>
        <v>-4.47E-3</v>
      </c>
      <c r="CO55" s="521">
        <f t="shared" si="119"/>
        <v>-4.47E-3</v>
      </c>
      <c r="CP55" s="521">
        <f t="shared" si="119"/>
        <v>-4.47E-3</v>
      </c>
      <c r="CQ55" s="521">
        <f t="shared" si="119"/>
        <v>-4.47E-3</v>
      </c>
      <c r="CR55" s="521">
        <f t="shared" si="119"/>
        <v>-4.47E-3</v>
      </c>
      <c r="CS55" s="521">
        <f t="shared" si="119"/>
        <v>-4.47E-3</v>
      </c>
      <c r="CT55" s="521">
        <f t="shared" si="119"/>
        <v>-4.47E-3</v>
      </c>
      <c r="CU55" s="521">
        <f t="shared" si="119"/>
        <v>-4.47E-3</v>
      </c>
      <c r="CV55" s="521">
        <f t="shared" si="119"/>
        <v>-4.47E-3</v>
      </c>
      <c r="CW55" s="521">
        <f t="shared" si="119"/>
        <v>-4.47E-3</v>
      </c>
      <c r="CX55" s="521">
        <f t="shared" si="119"/>
        <v>-4.47E-3</v>
      </c>
      <c r="CY55" s="521">
        <f t="shared" si="119"/>
        <v>-4.47E-3</v>
      </c>
      <c r="CZ55" s="521">
        <f t="shared" si="119"/>
        <v>-4.47E-3</v>
      </c>
      <c r="DA55" s="521">
        <f t="shared" si="119"/>
        <v>-4.47E-3</v>
      </c>
      <c r="DB55" s="521">
        <f t="shared" si="119"/>
        <v>-4.47E-3</v>
      </c>
      <c r="DC55" s="521">
        <f t="shared" si="119"/>
        <v>-4.47E-3</v>
      </c>
      <c r="DD55" s="521">
        <f t="shared" si="119"/>
        <v>-4.47E-3</v>
      </c>
      <c r="DE55" s="521">
        <f t="shared" si="119"/>
        <v>-4.47E-3</v>
      </c>
      <c r="DF55" s="521">
        <f t="shared" si="119"/>
        <v>-4.47E-3</v>
      </c>
      <c r="DG55" s="521">
        <f t="shared" si="119"/>
        <v>-4.47E-3</v>
      </c>
      <c r="DH55" s="521">
        <f t="shared" ref="DH55:EM55" si="120">-DH21-DH22</f>
        <v>-4.47E-3</v>
      </c>
      <c r="DI55" s="521">
        <f t="shared" si="120"/>
        <v>-4.47E-3</v>
      </c>
      <c r="DJ55" s="521">
        <f t="shared" si="120"/>
        <v>-4.47E-3</v>
      </c>
      <c r="DK55" s="521">
        <f t="shared" si="120"/>
        <v>-4.47E-3</v>
      </c>
      <c r="DL55" s="521">
        <f t="shared" si="120"/>
        <v>-4.47E-3</v>
      </c>
      <c r="DM55" s="521">
        <f t="shared" si="120"/>
        <v>-4.47E-3</v>
      </c>
      <c r="DN55" s="521">
        <f t="shared" si="120"/>
        <v>-4.47E-3</v>
      </c>
      <c r="DO55" s="521">
        <f t="shared" si="120"/>
        <v>-4.47E-3</v>
      </c>
      <c r="DP55" s="521">
        <f t="shared" si="120"/>
        <v>-4.47E-3</v>
      </c>
      <c r="DQ55" s="521">
        <f t="shared" si="120"/>
        <v>-4.47E-3</v>
      </c>
      <c r="DR55" s="521">
        <f t="shared" si="120"/>
        <v>-4.47E-3</v>
      </c>
      <c r="DS55" s="521">
        <f t="shared" si="120"/>
        <v>-4.47E-3</v>
      </c>
      <c r="DT55" s="521">
        <f t="shared" si="120"/>
        <v>-4.47E-3</v>
      </c>
      <c r="DU55" s="869">
        <f t="shared" si="120"/>
        <v>-4.47E-3</v>
      </c>
      <c r="DV55" s="869">
        <f t="shared" si="120"/>
        <v>-4.47E-3</v>
      </c>
      <c r="DW55" s="869">
        <f t="shared" si="120"/>
        <v>-4.47E-3</v>
      </c>
      <c r="DX55" s="869">
        <f t="shared" si="120"/>
        <v>-4.47E-3</v>
      </c>
      <c r="DY55" s="869">
        <f t="shared" si="120"/>
        <v>-4.47E-3</v>
      </c>
      <c r="DZ55" s="869">
        <f t="shared" si="120"/>
        <v>-4.47E-3</v>
      </c>
      <c r="EA55" s="869">
        <f t="shared" si="120"/>
        <v>-4.47E-3</v>
      </c>
      <c r="EB55" s="869">
        <f t="shared" si="120"/>
        <v>-4.47E-3</v>
      </c>
      <c r="EC55" s="869">
        <f t="shared" si="120"/>
        <v>-4.47E-3</v>
      </c>
      <c r="ED55" s="869">
        <f t="shared" si="120"/>
        <v>-4.47E-3</v>
      </c>
      <c r="EE55" s="869">
        <f t="shared" si="120"/>
        <v>-4.47E-3</v>
      </c>
      <c r="EF55" s="869">
        <f t="shared" si="120"/>
        <v>-4.47E-3</v>
      </c>
      <c r="EG55" s="869">
        <f t="shared" si="120"/>
        <v>-4.47E-3</v>
      </c>
      <c r="EH55" s="869">
        <f t="shared" si="120"/>
        <v>-4.47E-3</v>
      </c>
      <c r="EI55" s="869">
        <f t="shared" si="120"/>
        <v>-4.47E-3</v>
      </c>
      <c r="EJ55" s="869">
        <f t="shared" si="120"/>
        <v>-4.47E-3</v>
      </c>
      <c r="EK55" s="869">
        <f t="shared" si="120"/>
        <v>-4.47E-3</v>
      </c>
      <c r="EL55" s="869">
        <f t="shared" si="120"/>
        <v>-4.47E-3</v>
      </c>
      <c r="EM55" s="869">
        <f t="shared" si="120"/>
        <v>-4.47E-3</v>
      </c>
      <c r="EN55" s="869">
        <f t="shared" ref="EN55:FS55" si="121">-EN21-EN22</f>
        <v>-4.47E-3</v>
      </c>
      <c r="EO55" s="869">
        <f t="shared" si="121"/>
        <v>-4.47E-3</v>
      </c>
      <c r="EP55" s="869">
        <f t="shared" si="121"/>
        <v>-4.47E-3</v>
      </c>
      <c r="EQ55" s="869">
        <f t="shared" si="121"/>
        <v>-4.47E-3</v>
      </c>
      <c r="ER55" s="869">
        <f t="shared" si="121"/>
        <v>-4.47E-3</v>
      </c>
      <c r="ES55" s="869">
        <f t="shared" si="121"/>
        <v>-4.47E-3</v>
      </c>
      <c r="ET55" s="869">
        <f t="shared" si="121"/>
        <v>-4.47E-3</v>
      </c>
      <c r="EU55" s="869">
        <f t="shared" si="121"/>
        <v>-4.47E-3</v>
      </c>
      <c r="EV55" s="869">
        <f t="shared" si="121"/>
        <v>-4.47E-3</v>
      </c>
      <c r="EW55" s="869">
        <f t="shared" si="121"/>
        <v>-4.47E-3</v>
      </c>
      <c r="EX55" s="869">
        <f t="shared" si="121"/>
        <v>-4.47E-3</v>
      </c>
      <c r="EY55" s="869">
        <f t="shared" si="121"/>
        <v>-4.47E-3</v>
      </c>
      <c r="EZ55" s="869">
        <f t="shared" si="121"/>
        <v>-4.47E-3</v>
      </c>
      <c r="FA55" s="869">
        <f t="shared" si="121"/>
        <v>-4.47E-3</v>
      </c>
      <c r="FB55" s="869">
        <f t="shared" si="121"/>
        <v>-4.47E-3</v>
      </c>
      <c r="FC55" s="869">
        <f t="shared" si="121"/>
        <v>-4.47E-3</v>
      </c>
      <c r="FD55" s="869">
        <f t="shared" si="121"/>
        <v>-4.47E-3</v>
      </c>
      <c r="FE55" s="869">
        <f t="shared" si="121"/>
        <v>-4.47E-3</v>
      </c>
      <c r="FF55" s="869">
        <f t="shared" si="121"/>
        <v>-4.47E-3</v>
      </c>
      <c r="FG55" s="869">
        <f t="shared" si="121"/>
        <v>-4.47E-3</v>
      </c>
      <c r="FH55" s="869">
        <f t="shared" si="121"/>
        <v>-4.47E-3</v>
      </c>
      <c r="FI55" s="869">
        <f t="shared" si="121"/>
        <v>-4.47E-3</v>
      </c>
      <c r="FJ55" s="869">
        <f t="shared" si="121"/>
        <v>-4.47E-3</v>
      </c>
      <c r="FK55" s="869">
        <f t="shared" si="121"/>
        <v>-4.47E-3</v>
      </c>
      <c r="FL55" s="869">
        <f t="shared" si="121"/>
        <v>-4.47E-3</v>
      </c>
      <c r="FM55" s="869">
        <f t="shared" si="121"/>
        <v>-4.47E-3</v>
      </c>
      <c r="FN55" s="869">
        <f t="shared" si="121"/>
        <v>-4.47E-3</v>
      </c>
      <c r="FO55" s="869">
        <f t="shared" si="121"/>
        <v>-4.47E-3</v>
      </c>
      <c r="FP55" s="869">
        <f t="shared" si="121"/>
        <v>-4.47E-3</v>
      </c>
      <c r="FQ55" s="869">
        <f t="shared" si="121"/>
        <v>-4.47E-3</v>
      </c>
      <c r="FR55" s="869">
        <f t="shared" si="121"/>
        <v>-4.47E-3</v>
      </c>
      <c r="FS55" s="869">
        <f t="shared" si="121"/>
        <v>-4.47E-3</v>
      </c>
      <c r="FT55" s="869">
        <f t="shared" ref="FT55:GI55" si="122">-FT21-FT22</f>
        <v>-4.47E-3</v>
      </c>
      <c r="FU55" s="869">
        <f t="shared" si="122"/>
        <v>-4.47E-3</v>
      </c>
      <c r="FV55" s="869">
        <f t="shared" si="122"/>
        <v>-4.47E-3</v>
      </c>
      <c r="FW55" s="869">
        <f t="shared" si="122"/>
        <v>-4.47E-3</v>
      </c>
      <c r="FX55" s="869">
        <f t="shared" si="122"/>
        <v>-4.47E-3</v>
      </c>
      <c r="FY55" s="869">
        <f t="shared" si="122"/>
        <v>-4.47E-3</v>
      </c>
      <c r="FZ55" s="869">
        <f t="shared" si="122"/>
        <v>-4.47E-3</v>
      </c>
      <c r="GA55" s="869">
        <f t="shared" si="122"/>
        <v>-4.47E-3</v>
      </c>
      <c r="GB55" s="869">
        <f t="shared" si="122"/>
        <v>-4.47E-3</v>
      </c>
      <c r="GC55" s="869">
        <f t="shared" si="122"/>
        <v>-4.47E-3</v>
      </c>
      <c r="GD55" s="869">
        <f t="shared" si="122"/>
        <v>-4.47E-3</v>
      </c>
      <c r="GE55" s="869">
        <f t="shared" si="122"/>
        <v>-4.47E-3</v>
      </c>
      <c r="GF55" s="869">
        <f t="shared" si="122"/>
        <v>-4.47E-3</v>
      </c>
      <c r="GG55" s="869">
        <f t="shared" si="122"/>
        <v>-4.47E-3</v>
      </c>
      <c r="GH55" s="869">
        <f t="shared" si="122"/>
        <v>-4.47E-3</v>
      </c>
      <c r="GI55" s="869">
        <f t="shared" si="122"/>
        <v>-4.47E-3</v>
      </c>
      <c r="GJ55" s="797" t="s">
        <v>272</v>
      </c>
    </row>
    <row r="56" spans="2:227" ht="13.5" thickBot="1" x14ac:dyDescent="0.25">
      <c r="FX56" s="406"/>
    </row>
    <row r="57" spans="2:227" ht="20.25" customHeight="1" thickBot="1" x14ac:dyDescent="0.25">
      <c r="B57" s="510" t="s">
        <v>380</v>
      </c>
      <c r="C57" s="410"/>
      <c r="D57" s="410"/>
      <c r="E57" s="410"/>
      <c r="F57" s="410"/>
      <c r="G57" s="410"/>
      <c r="H57" s="410"/>
      <c r="I57" s="410"/>
      <c r="J57" s="410"/>
      <c r="K57" s="410"/>
      <c r="L57" s="410"/>
      <c r="M57" s="410"/>
      <c r="N57" s="410"/>
      <c r="O57" s="410"/>
      <c r="P57" s="410"/>
      <c r="Q57" s="410"/>
      <c r="R57" s="410"/>
      <c r="S57" s="410"/>
      <c r="T57" s="410"/>
      <c r="U57" s="410"/>
      <c r="V57" s="410"/>
      <c r="W57" s="410"/>
      <c r="X57" s="410"/>
      <c r="Y57" s="410"/>
      <c r="Z57" s="410"/>
      <c r="AA57" s="410"/>
      <c r="AB57" s="410"/>
      <c r="AC57" s="410"/>
      <c r="AD57" s="410"/>
      <c r="AE57" s="410"/>
      <c r="AF57" s="410"/>
      <c r="AG57" s="410"/>
      <c r="AH57" s="410"/>
      <c r="AI57" s="410"/>
      <c r="AJ57" s="410"/>
      <c r="AK57" s="410"/>
      <c r="AL57" s="410"/>
      <c r="AM57" s="410"/>
      <c r="AN57" s="410"/>
      <c r="AO57" s="410"/>
      <c r="AP57" s="410"/>
      <c r="AQ57" s="410"/>
      <c r="AR57" s="410"/>
      <c r="AS57" s="410"/>
      <c r="AT57" s="410"/>
      <c r="AU57" s="410"/>
      <c r="AV57" s="410"/>
      <c r="AW57" s="410"/>
      <c r="AX57" s="410"/>
      <c r="AY57" s="410"/>
      <c r="AZ57" s="410"/>
      <c r="BA57" s="410"/>
      <c r="BB57" s="410"/>
      <c r="BC57" s="410"/>
      <c r="BD57" s="410"/>
      <c r="BE57" s="410"/>
      <c r="BF57" s="410"/>
      <c r="BG57" s="410"/>
      <c r="BH57" s="410"/>
      <c r="BI57" s="410"/>
      <c r="BJ57" s="410"/>
      <c r="BK57" s="410"/>
      <c r="BL57" s="410"/>
      <c r="BM57" s="410"/>
      <c r="BN57" s="410"/>
      <c r="BO57" s="410"/>
      <c r="BP57" s="410"/>
      <c r="BQ57" s="410"/>
      <c r="BR57" s="410"/>
      <c r="BS57" s="410"/>
      <c r="BT57" s="410"/>
      <c r="BU57" s="410"/>
      <c r="BV57" s="410"/>
      <c r="BW57" s="410"/>
      <c r="BX57" s="410"/>
      <c r="BY57" s="410"/>
      <c r="BZ57" s="410"/>
      <c r="CA57" s="410"/>
      <c r="CB57" s="410"/>
      <c r="CC57" s="410"/>
      <c r="CD57" s="410"/>
      <c r="CE57" s="410"/>
      <c r="CF57" s="410"/>
      <c r="CG57" s="410"/>
      <c r="CH57" s="410"/>
      <c r="CI57" s="410"/>
      <c r="CJ57" s="410"/>
      <c r="CK57" s="410"/>
      <c r="CL57" s="410"/>
      <c r="CM57" s="410"/>
      <c r="CN57" s="410"/>
      <c r="CO57" s="410"/>
      <c r="CP57" s="410"/>
      <c r="CQ57" s="410"/>
      <c r="CR57" s="410"/>
      <c r="CS57" s="410"/>
      <c r="CT57" s="410"/>
      <c r="CU57" s="410"/>
      <c r="CV57" s="410"/>
      <c r="CW57" s="410"/>
      <c r="CX57" s="410"/>
      <c r="CY57" s="410"/>
      <c r="CZ57" s="410"/>
      <c r="DA57" s="410"/>
      <c r="DB57" s="410"/>
      <c r="DC57" s="410"/>
      <c r="DD57" s="410"/>
      <c r="DE57" s="410"/>
      <c r="DF57" s="410"/>
      <c r="DG57" s="410"/>
      <c r="DH57" s="410"/>
      <c r="DI57" s="410"/>
      <c r="DJ57" s="410"/>
      <c r="DK57" s="410"/>
      <c r="DL57" s="410"/>
      <c r="DM57" s="410"/>
      <c r="DN57" s="410"/>
      <c r="DO57" s="410"/>
      <c r="DP57" s="410"/>
      <c r="DQ57" s="410"/>
      <c r="DR57" s="410"/>
      <c r="DS57" s="410"/>
      <c r="DT57" s="410"/>
      <c r="DU57" s="410"/>
      <c r="DV57" s="410"/>
      <c r="DW57" s="410"/>
      <c r="DX57" s="410"/>
      <c r="DY57" s="410"/>
      <c r="DZ57" s="410"/>
      <c r="EA57" s="410"/>
      <c r="EB57" s="410"/>
      <c r="EC57" s="410"/>
      <c r="ED57" s="410"/>
      <c r="EE57" s="410"/>
      <c r="EF57" s="410"/>
      <c r="EG57" s="410"/>
      <c r="EH57" s="410"/>
      <c r="EI57" s="410"/>
      <c r="EJ57" s="410"/>
      <c r="EK57" s="410"/>
      <c r="EL57" s="410"/>
      <c r="EM57" s="410"/>
      <c r="EN57" s="410"/>
      <c r="EO57" s="410"/>
      <c r="EP57" s="410"/>
      <c r="EQ57" s="410"/>
      <c r="ER57" s="410"/>
      <c r="ES57" s="410"/>
      <c r="ET57" s="410"/>
      <c r="EU57" s="410"/>
      <c r="EV57" s="410"/>
      <c r="EW57" s="410"/>
      <c r="EX57" s="410"/>
      <c r="EY57" s="410"/>
      <c r="EZ57" s="410"/>
      <c r="FA57" s="410"/>
      <c r="FB57" s="410"/>
      <c r="FC57" s="410"/>
      <c r="FD57" s="410"/>
      <c r="FE57" s="410"/>
      <c r="FF57" s="410"/>
      <c r="FG57" s="410"/>
      <c r="FH57" s="410"/>
      <c r="FI57" s="410"/>
      <c r="FJ57" s="410"/>
      <c r="FK57" s="410"/>
      <c r="FL57" s="410"/>
      <c r="FM57" s="410"/>
      <c r="FN57" s="410"/>
      <c r="FO57" s="410"/>
      <c r="FP57" s="410"/>
      <c r="FQ57" s="410"/>
      <c r="FR57" s="410"/>
      <c r="FS57" s="410"/>
      <c r="FT57" s="410"/>
      <c r="FU57" s="410"/>
      <c r="FV57" s="410"/>
      <c r="FW57" s="410"/>
      <c r="FX57" s="410"/>
      <c r="FY57" s="410"/>
      <c r="FZ57" s="410"/>
      <c r="GA57" s="410"/>
      <c r="GB57" s="410"/>
      <c r="GC57" s="410"/>
      <c r="GD57" s="410"/>
      <c r="GE57" s="410"/>
      <c r="GF57" s="410"/>
      <c r="GG57" s="410"/>
      <c r="GH57" s="410"/>
      <c r="GI57" s="410"/>
      <c r="GJ57" s="410"/>
      <c r="GK57" s="410"/>
      <c r="GL57" s="410"/>
      <c r="GM57" s="410"/>
      <c r="GN57" s="410"/>
      <c r="GO57" s="410"/>
      <c r="GP57" s="410"/>
      <c r="GQ57" s="410"/>
      <c r="GR57" s="410"/>
      <c r="GS57" s="410"/>
      <c r="GT57" s="410"/>
      <c r="GU57" s="410"/>
      <c r="GV57" s="410"/>
      <c r="GW57" s="410"/>
      <c r="GX57" s="410"/>
      <c r="GY57" s="410"/>
      <c r="GZ57" s="410"/>
      <c r="HA57" s="410"/>
      <c r="HB57" s="410"/>
      <c r="HC57" s="410"/>
      <c r="HD57" s="410"/>
      <c r="HE57" s="410"/>
      <c r="HF57" s="410"/>
      <c r="HG57" s="410"/>
      <c r="HH57" s="410"/>
      <c r="HI57" s="410"/>
      <c r="HJ57" s="410"/>
      <c r="HK57" s="410"/>
      <c r="HL57" s="410"/>
      <c r="HM57" s="410"/>
      <c r="HN57" s="410"/>
      <c r="HO57" s="410"/>
      <c r="HP57" s="410"/>
      <c r="HQ57" s="410"/>
      <c r="HR57" s="410"/>
      <c r="HS57" s="410"/>
    </row>
    <row r="58" spans="2:227" s="489" customFormat="1" x14ac:dyDescent="0.2">
      <c r="B58" s="407" t="s">
        <v>377</v>
      </c>
      <c r="O58" s="522">
        <v>-5</v>
      </c>
      <c r="P58" s="522">
        <v>-5</v>
      </c>
      <c r="Q58" s="522">
        <v>-5</v>
      </c>
      <c r="R58" s="522">
        <v>-5</v>
      </c>
      <c r="S58" s="522">
        <v>-5</v>
      </c>
      <c r="T58" s="522">
        <v>-5</v>
      </c>
      <c r="U58" s="522">
        <v>-5</v>
      </c>
      <c r="V58" s="522">
        <v>-5</v>
      </c>
      <c r="W58" s="522">
        <v>-5</v>
      </c>
      <c r="X58" s="522">
        <v>-5</v>
      </c>
      <c r="Y58" s="522">
        <v>-5</v>
      </c>
      <c r="Z58" s="522">
        <v>-5</v>
      </c>
      <c r="AA58" s="522">
        <v>-5</v>
      </c>
      <c r="AB58" s="522">
        <v>-5</v>
      </c>
      <c r="AC58" s="522">
        <v>-5</v>
      </c>
      <c r="AD58" s="522">
        <v>-5</v>
      </c>
      <c r="AE58" s="522">
        <v>-5</v>
      </c>
      <c r="AF58" s="522">
        <v>-5</v>
      </c>
      <c r="AG58" s="522">
        <v>-5</v>
      </c>
      <c r="AH58" s="522">
        <v>-5</v>
      </c>
      <c r="AI58" s="522">
        <v>-5</v>
      </c>
      <c r="AJ58" s="522">
        <v>-5</v>
      </c>
      <c r="AK58" s="522">
        <v>-5</v>
      </c>
      <c r="AL58" s="522">
        <v>-5</v>
      </c>
      <c r="AM58" s="522">
        <v>-5</v>
      </c>
      <c r="AN58" s="522">
        <v>-5</v>
      </c>
      <c r="AO58" s="522">
        <v>-5</v>
      </c>
      <c r="AP58" s="522">
        <v>-5</v>
      </c>
      <c r="AQ58" s="522">
        <v>-5</v>
      </c>
      <c r="AR58" s="522">
        <v>-5</v>
      </c>
      <c r="AS58" s="522">
        <v>-5</v>
      </c>
      <c r="AT58" s="522">
        <v>-5</v>
      </c>
      <c r="AU58" s="522">
        <v>-5</v>
      </c>
      <c r="AV58" s="522">
        <v>-5</v>
      </c>
      <c r="AW58" s="522">
        <v>-5</v>
      </c>
      <c r="AX58" s="522">
        <v>-5</v>
      </c>
      <c r="AY58" s="522">
        <v>-5</v>
      </c>
      <c r="AZ58" s="522">
        <v>-5</v>
      </c>
      <c r="BA58" s="522">
        <v>-5</v>
      </c>
      <c r="BB58" s="522">
        <v>-5</v>
      </c>
      <c r="BC58" s="522">
        <v>-5</v>
      </c>
      <c r="BD58" s="522">
        <v>-5</v>
      </c>
      <c r="BE58" s="522">
        <v>-5</v>
      </c>
      <c r="BF58" s="522">
        <v>-5</v>
      </c>
      <c r="BG58" s="522">
        <v>-5</v>
      </c>
      <c r="BH58" s="522">
        <v>-5</v>
      </c>
      <c r="BI58" s="522">
        <v>-5</v>
      </c>
      <c r="BJ58" s="522">
        <v>-5</v>
      </c>
      <c r="BK58" s="522">
        <v>-5</v>
      </c>
      <c r="BL58" s="522">
        <v>-5</v>
      </c>
      <c r="BM58" s="522">
        <v>-5</v>
      </c>
      <c r="BN58" s="522">
        <v>-5</v>
      </c>
      <c r="BO58" s="522">
        <v>-5</v>
      </c>
      <c r="BP58" s="522">
        <v>-5</v>
      </c>
      <c r="BQ58" s="522">
        <v>-5</v>
      </c>
      <c r="BR58" s="522">
        <v>-5</v>
      </c>
      <c r="BS58" s="522">
        <v>-5</v>
      </c>
      <c r="BT58" s="522">
        <v>-5</v>
      </c>
      <c r="BU58" s="522">
        <v>-5</v>
      </c>
      <c r="BV58" s="522">
        <v>-5</v>
      </c>
      <c r="BW58" s="522">
        <v>-5</v>
      </c>
      <c r="BX58" s="522">
        <v>-5</v>
      </c>
      <c r="BY58" s="522">
        <v>-5</v>
      </c>
      <c r="BZ58" s="522">
        <v>-5</v>
      </c>
      <c r="CA58" s="522">
        <v>-5</v>
      </c>
      <c r="CB58" s="522">
        <v>-5</v>
      </c>
      <c r="CC58" s="522">
        <v>-5</v>
      </c>
      <c r="CD58" s="522">
        <v>-5</v>
      </c>
      <c r="CE58" s="522">
        <v>-5</v>
      </c>
      <c r="CF58" s="522">
        <v>-5</v>
      </c>
      <c r="CG58" s="522">
        <v>-5</v>
      </c>
      <c r="CH58" s="522">
        <v>-5</v>
      </c>
      <c r="CI58" s="522">
        <v>-5</v>
      </c>
      <c r="CJ58" s="522">
        <v>-5</v>
      </c>
      <c r="CK58" s="522">
        <v>-5</v>
      </c>
      <c r="CL58" s="522">
        <v>-5</v>
      </c>
      <c r="CM58" s="522">
        <v>-5</v>
      </c>
      <c r="CN58" s="522">
        <v>-5</v>
      </c>
      <c r="CO58" s="522">
        <v>-5</v>
      </c>
      <c r="CP58" s="522">
        <v>-5</v>
      </c>
      <c r="CQ58" s="522">
        <v>-5</v>
      </c>
      <c r="CR58" s="522">
        <v>-5</v>
      </c>
      <c r="CS58" s="522">
        <v>-5</v>
      </c>
      <c r="CT58" s="522">
        <v>-5</v>
      </c>
      <c r="CU58" s="522">
        <v>-5</v>
      </c>
      <c r="CV58" s="522">
        <v>-5</v>
      </c>
      <c r="CW58" s="522">
        <v>-5</v>
      </c>
      <c r="CX58" s="522">
        <v>-5</v>
      </c>
      <c r="CY58" s="522">
        <v>-5</v>
      </c>
      <c r="CZ58" s="522">
        <v>-5</v>
      </c>
      <c r="DA58" s="522">
        <v>-5</v>
      </c>
      <c r="DB58" s="522">
        <v>-5</v>
      </c>
      <c r="DC58" s="522">
        <v>-5</v>
      </c>
      <c r="DD58" s="522">
        <v>-5</v>
      </c>
      <c r="DE58" s="522">
        <v>-5</v>
      </c>
      <c r="DF58" s="522">
        <v>-5</v>
      </c>
      <c r="DG58" s="522">
        <v>-5</v>
      </c>
      <c r="DH58" s="522">
        <v>-5</v>
      </c>
      <c r="DI58" s="522">
        <v>-5</v>
      </c>
      <c r="DJ58" s="522">
        <v>-5</v>
      </c>
      <c r="DK58" s="522">
        <v>-5</v>
      </c>
      <c r="DL58" s="522">
        <v>-5</v>
      </c>
      <c r="DM58" s="522">
        <v>-5</v>
      </c>
      <c r="DN58" s="522">
        <v>-5</v>
      </c>
      <c r="DO58" s="522">
        <v>-5</v>
      </c>
      <c r="DP58" s="522">
        <v>-5</v>
      </c>
      <c r="DQ58" s="522">
        <v>-5</v>
      </c>
      <c r="DR58" s="522">
        <v>-5</v>
      </c>
      <c r="DS58" s="522">
        <v>-5</v>
      </c>
      <c r="DT58" s="522">
        <v>-5</v>
      </c>
      <c r="DU58" s="525">
        <v>-5</v>
      </c>
      <c r="DV58" s="525">
        <v>-5</v>
      </c>
      <c r="DW58" s="525">
        <v>-5</v>
      </c>
      <c r="DX58" s="525">
        <v>-5</v>
      </c>
      <c r="DY58" s="525">
        <f t="shared" ref="DY58:FD58" si="123">+DY37</f>
        <v>0.55000000000000004</v>
      </c>
      <c r="DZ58" s="525">
        <f t="shared" si="123"/>
        <v>0.55000000000000004</v>
      </c>
      <c r="EA58" s="525">
        <f t="shared" si="123"/>
        <v>0.55000000000000004</v>
      </c>
      <c r="EB58" s="525">
        <f t="shared" si="123"/>
        <v>0.85</v>
      </c>
      <c r="EC58" s="525">
        <f t="shared" si="123"/>
        <v>0.85</v>
      </c>
      <c r="ED58" s="525">
        <f t="shared" si="123"/>
        <v>0.85</v>
      </c>
      <c r="EE58" s="525">
        <f t="shared" si="123"/>
        <v>0.85</v>
      </c>
      <c r="EF58" s="525">
        <f t="shared" si="123"/>
        <v>0.85</v>
      </c>
      <c r="EG58" s="525">
        <f t="shared" si="123"/>
        <v>0.85</v>
      </c>
      <c r="EH58" s="525">
        <f t="shared" si="123"/>
        <v>0.85</v>
      </c>
      <c r="EI58" s="525">
        <f t="shared" si="123"/>
        <v>0.85</v>
      </c>
      <c r="EJ58" s="525">
        <f t="shared" si="123"/>
        <v>0.85</v>
      </c>
      <c r="EK58" s="525">
        <f t="shared" si="123"/>
        <v>0.85</v>
      </c>
      <c r="EL58" s="525">
        <f t="shared" si="123"/>
        <v>0.85</v>
      </c>
      <c r="EM58" s="525">
        <f t="shared" si="123"/>
        <v>0.85</v>
      </c>
      <c r="EN58" s="525">
        <f t="shared" si="123"/>
        <v>1.3</v>
      </c>
      <c r="EO58" s="525">
        <f t="shared" si="123"/>
        <v>1.3</v>
      </c>
      <c r="EP58" s="525">
        <f t="shared" si="123"/>
        <v>1.3</v>
      </c>
      <c r="EQ58" s="525">
        <f t="shared" si="123"/>
        <v>1.3</v>
      </c>
      <c r="ER58" s="525">
        <f t="shared" si="123"/>
        <v>1.3</v>
      </c>
      <c r="ES58" s="525">
        <f t="shared" si="123"/>
        <v>1.3</v>
      </c>
      <c r="ET58" s="525">
        <f t="shared" si="123"/>
        <v>1.3</v>
      </c>
      <c r="EU58" s="525">
        <f t="shared" si="123"/>
        <v>1.3</v>
      </c>
      <c r="EV58" s="525">
        <f t="shared" si="123"/>
        <v>1.3</v>
      </c>
      <c r="EW58" s="525">
        <f t="shared" si="123"/>
        <v>1.3</v>
      </c>
      <c r="EX58" s="525">
        <f t="shared" si="123"/>
        <v>1.3</v>
      </c>
      <c r="EY58" s="525">
        <f t="shared" si="123"/>
        <v>1.3</v>
      </c>
      <c r="EZ58" s="525">
        <f t="shared" si="123"/>
        <v>1.75</v>
      </c>
      <c r="FA58" s="525">
        <f t="shared" si="123"/>
        <v>1.75</v>
      </c>
      <c r="FB58" s="525">
        <f t="shared" si="123"/>
        <v>1.75</v>
      </c>
      <c r="FC58" s="525">
        <f t="shared" si="123"/>
        <v>1.75</v>
      </c>
      <c r="FD58" s="525">
        <f t="shared" si="123"/>
        <v>1.75</v>
      </c>
      <c r="FE58" s="525">
        <f t="shared" ref="FE58:GJ58" si="124">+FE37</f>
        <v>1.75</v>
      </c>
      <c r="FF58" s="525">
        <f t="shared" si="124"/>
        <v>1.75</v>
      </c>
      <c r="FG58" s="525">
        <f t="shared" si="124"/>
        <v>1.75</v>
      </c>
      <c r="FH58" s="525">
        <f t="shared" si="124"/>
        <v>1.75</v>
      </c>
      <c r="FI58" s="525">
        <f t="shared" si="124"/>
        <v>1.75</v>
      </c>
      <c r="FJ58" s="525">
        <f t="shared" si="124"/>
        <v>1.75</v>
      </c>
      <c r="FK58" s="525">
        <f t="shared" si="124"/>
        <v>1.75</v>
      </c>
      <c r="FL58" s="525">
        <f t="shared" si="124"/>
        <v>2.2999999999999998</v>
      </c>
      <c r="FM58" s="525">
        <f t="shared" si="124"/>
        <v>2.2999999999999998</v>
      </c>
      <c r="FN58" s="525">
        <f t="shared" si="124"/>
        <v>2.2999999999999998</v>
      </c>
      <c r="FO58" s="525">
        <f t="shared" si="124"/>
        <v>2.2999999999999998</v>
      </c>
      <c r="FP58" s="525">
        <f t="shared" si="124"/>
        <v>2.2999999999999998</v>
      </c>
      <c r="FQ58" s="525">
        <f t="shared" si="124"/>
        <v>2.2999999999999998</v>
      </c>
      <c r="FR58" s="525">
        <f t="shared" si="124"/>
        <v>2.2999999999999998</v>
      </c>
      <c r="FS58" s="525">
        <f t="shared" si="124"/>
        <v>2.2999999999999998</v>
      </c>
      <c r="FT58" s="525">
        <f t="shared" si="124"/>
        <v>2.2999999999999998</v>
      </c>
      <c r="FU58" s="525">
        <f t="shared" si="124"/>
        <v>2.2999999999999998</v>
      </c>
      <c r="FV58" s="525">
        <f t="shared" si="124"/>
        <v>2.2999999999999998</v>
      </c>
      <c r="FW58" s="525">
        <f t="shared" si="124"/>
        <v>2.2999999999999998</v>
      </c>
      <c r="FX58" s="525">
        <f t="shared" si="124"/>
        <v>2.2999999999999998</v>
      </c>
      <c r="FY58" s="525">
        <f t="shared" si="124"/>
        <v>2.2999999999999998</v>
      </c>
      <c r="FZ58" s="525">
        <f t="shared" si="124"/>
        <v>2.2999999999999998</v>
      </c>
      <c r="GA58" s="525">
        <f t="shared" si="124"/>
        <v>2.2999999999999998</v>
      </c>
      <c r="GB58" s="525">
        <f t="shared" si="124"/>
        <v>2.2999999999999998</v>
      </c>
      <c r="GC58" s="525">
        <f t="shared" si="124"/>
        <v>2.2999999999999998</v>
      </c>
      <c r="GD58" s="525">
        <f t="shared" si="124"/>
        <v>2.2999999999999998</v>
      </c>
      <c r="GE58" s="525">
        <f t="shared" si="124"/>
        <v>2.2999999999999998</v>
      </c>
      <c r="GF58" s="525">
        <f t="shared" si="124"/>
        <v>2.2999999999999998</v>
      </c>
      <c r="GG58" s="525">
        <f t="shared" si="124"/>
        <v>2.2999999999999998</v>
      </c>
      <c r="GH58" s="525">
        <f t="shared" si="124"/>
        <v>2.2999999999999998</v>
      </c>
      <c r="GI58" s="525">
        <f t="shared" si="124"/>
        <v>2.2999999999999998</v>
      </c>
      <c r="GJ58" s="525">
        <f t="shared" si="124"/>
        <v>2.2999999999999998</v>
      </c>
      <c r="GK58" s="525">
        <f t="shared" ref="GK58:HJ58" si="125">+GK37</f>
        <v>2.2999999999999998</v>
      </c>
      <c r="GL58" s="525">
        <f t="shared" si="125"/>
        <v>2.2999999999999998</v>
      </c>
      <c r="GM58" s="525">
        <f t="shared" si="125"/>
        <v>2.2999999999999998</v>
      </c>
      <c r="GN58" s="525">
        <f t="shared" si="125"/>
        <v>2.2999999999999998</v>
      </c>
      <c r="GO58" s="525">
        <f t="shared" si="125"/>
        <v>2.2999999999999998</v>
      </c>
      <c r="GP58" s="525">
        <f t="shared" si="125"/>
        <v>2.2999999999999998</v>
      </c>
      <c r="GQ58" s="525">
        <f t="shared" si="125"/>
        <v>2.2999999999999998</v>
      </c>
      <c r="GR58" s="525">
        <f t="shared" si="125"/>
        <v>2.2999999999999998</v>
      </c>
      <c r="GS58" s="525">
        <f t="shared" si="125"/>
        <v>2.2999999999999998</v>
      </c>
      <c r="GT58" s="525">
        <f t="shared" si="125"/>
        <v>2.2999999999999998</v>
      </c>
      <c r="GU58" s="525">
        <f t="shared" si="125"/>
        <v>2.2999999999999998</v>
      </c>
      <c r="GV58" s="525">
        <f t="shared" si="125"/>
        <v>2.2999999999999998</v>
      </c>
      <c r="GW58" s="525">
        <f t="shared" si="125"/>
        <v>2.2999999999999998</v>
      </c>
      <c r="GX58" s="525">
        <f t="shared" si="125"/>
        <v>2.2999999999999998</v>
      </c>
      <c r="GY58" s="525">
        <f t="shared" si="125"/>
        <v>2.2999999999999998</v>
      </c>
      <c r="GZ58" s="525">
        <f t="shared" si="125"/>
        <v>2.2999999999999998</v>
      </c>
      <c r="HA58" s="525">
        <f t="shared" si="125"/>
        <v>2.2999999999999998</v>
      </c>
      <c r="HB58" s="525">
        <f t="shared" si="125"/>
        <v>2.2999999999999998</v>
      </c>
      <c r="HC58" s="525">
        <f t="shared" si="125"/>
        <v>2.2999999999999998</v>
      </c>
      <c r="HD58" s="525">
        <f t="shared" si="125"/>
        <v>2.2999999999999998</v>
      </c>
      <c r="HE58" s="525">
        <f t="shared" si="125"/>
        <v>2.2999999999999998</v>
      </c>
      <c r="HF58" s="525">
        <f t="shared" si="125"/>
        <v>2.2999999999999998</v>
      </c>
      <c r="HG58" s="525">
        <f t="shared" si="125"/>
        <v>2.2999999999999998</v>
      </c>
      <c r="HH58" s="525">
        <f t="shared" si="125"/>
        <v>2.2999999999999998</v>
      </c>
      <c r="HI58" s="525">
        <f t="shared" si="125"/>
        <v>2.2999999999999998</v>
      </c>
      <c r="HJ58" s="525">
        <f t="shared" si="125"/>
        <v>2.2999999999999998</v>
      </c>
      <c r="HK58" s="525">
        <f t="shared" ref="HK58:HM58" si="126">+HK37</f>
        <v>2.2999999999999998</v>
      </c>
      <c r="HL58" s="525">
        <f t="shared" si="126"/>
        <v>2.2999999999999998</v>
      </c>
      <c r="HM58" s="525">
        <f t="shared" si="126"/>
        <v>2.2999999999999998</v>
      </c>
      <c r="HN58" s="525">
        <f t="shared" ref="HN58:HS58" si="127">+HN37</f>
        <v>2.2999999999999998</v>
      </c>
      <c r="HO58" s="525">
        <f t="shared" si="127"/>
        <v>2.2999999999999998</v>
      </c>
      <c r="HP58" s="525">
        <f t="shared" si="127"/>
        <v>2.2999999999999998</v>
      </c>
      <c r="HQ58" s="525">
        <f t="shared" si="127"/>
        <v>2.2999999999999998</v>
      </c>
      <c r="HR58" s="525">
        <f t="shared" si="127"/>
        <v>2.2999999999999998</v>
      </c>
      <c r="HS58" s="525">
        <f t="shared" si="127"/>
        <v>2.2999999999999998</v>
      </c>
    </row>
    <row r="59" spans="2:227" s="489" customFormat="1" x14ac:dyDescent="0.2">
      <c r="B59" s="407" t="s">
        <v>376</v>
      </c>
      <c r="O59" s="522">
        <v>-5</v>
      </c>
      <c r="P59" s="522">
        <v>-5</v>
      </c>
      <c r="Q59" s="522">
        <v>-5</v>
      </c>
      <c r="R59" s="522">
        <v>-5</v>
      </c>
      <c r="S59" s="522">
        <v>-5</v>
      </c>
      <c r="T59" s="522">
        <v>-5</v>
      </c>
      <c r="U59" s="522">
        <v>-5</v>
      </c>
      <c r="V59" s="522">
        <v>-5</v>
      </c>
      <c r="W59" s="522">
        <v>-5</v>
      </c>
      <c r="X59" s="522">
        <v>-5</v>
      </c>
      <c r="Y59" s="522">
        <v>-5</v>
      </c>
      <c r="Z59" s="522">
        <v>-5</v>
      </c>
      <c r="AA59" s="522">
        <v>-5</v>
      </c>
      <c r="AB59" s="522">
        <v>-5</v>
      </c>
      <c r="AC59" s="522">
        <v>-5</v>
      </c>
      <c r="AD59" s="522">
        <v>-5</v>
      </c>
      <c r="AE59" s="522">
        <v>-5</v>
      </c>
      <c r="AF59" s="522">
        <v>-5</v>
      </c>
      <c r="AG59" s="522">
        <v>-5</v>
      </c>
      <c r="AH59" s="522">
        <v>-5</v>
      </c>
      <c r="AI59" s="522">
        <v>-5</v>
      </c>
      <c r="AJ59" s="522">
        <v>-5</v>
      </c>
      <c r="AK59" s="522">
        <v>-5</v>
      </c>
      <c r="AL59" s="522">
        <v>-5</v>
      </c>
      <c r="AM59" s="522">
        <v>-5</v>
      </c>
      <c r="AN59" s="522">
        <v>-5</v>
      </c>
      <c r="AO59" s="522">
        <v>-5</v>
      </c>
      <c r="AP59" s="522">
        <v>-5</v>
      </c>
      <c r="AQ59" s="522">
        <v>-5</v>
      </c>
      <c r="AR59" s="522">
        <v>-5</v>
      </c>
      <c r="AS59" s="522">
        <v>-5</v>
      </c>
      <c r="AT59" s="522">
        <v>-5</v>
      </c>
      <c r="AU59" s="522">
        <v>-5</v>
      </c>
      <c r="AV59" s="522">
        <v>-5</v>
      </c>
      <c r="AW59" s="522">
        <v>-5</v>
      </c>
      <c r="AX59" s="522">
        <v>-5</v>
      </c>
      <c r="AY59" s="522">
        <v>-5</v>
      </c>
      <c r="AZ59" s="522">
        <v>-5</v>
      </c>
      <c r="BA59" s="522">
        <v>-5</v>
      </c>
      <c r="BB59" s="522">
        <v>-5</v>
      </c>
      <c r="BC59" s="522">
        <v>-5</v>
      </c>
      <c r="BD59" s="522">
        <v>-5</v>
      </c>
      <c r="BE59" s="522">
        <v>-5</v>
      </c>
      <c r="BF59" s="522">
        <v>-5</v>
      </c>
      <c r="BG59" s="522">
        <v>-5</v>
      </c>
      <c r="BH59" s="522">
        <v>-5</v>
      </c>
      <c r="BI59" s="522">
        <v>-5</v>
      </c>
      <c r="BJ59" s="522">
        <v>-5</v>
      </c>
      <c r="BK59" s="522">
        <v>-5</v>
      </c>
      <c r="BL59" s="522">
        <v>-5</v>
      </c>
      <c r="BM59" s="522">
        <v>-5</v>
      </c>
      <c r="BN59" s="522">
        <v>-5</v>
      </c>
      <c r="BO59" s="522">
        <v>-5</v>
      </c>
      <c r="BP59" s="522">
        <v>-5</v>
      </c>
      <c r="BQ59" s="522">
        <v>-5</v>
      </c>
      <c r="BR59" s="522">
        <v>-5</v>
      </c>
      <c r="BS59" s="522">
        <v>-5</v>
      </c>
      <c r="BT59" s="522">
        <v>-5</v>
      </c>
      <c r="BU59" s="522">
        <v>-5</v>
      </c>
      <c r="BV59" s="522">
        <v>-5</v>
      </c>
      <c r="BW59" s="522">
        <v>-5</v>
      </c>
      <c r="BX59" s="522">
        <v>-5</v>
      </c>
      <c r="BY59" s="522">
        <v>-5</v>
      </c>
      <c r="BZ59" s="522">
        <v>-5</v>
      </c>
      <c r="CA59" s="522">
        <v>-5</v>
      </c>
      <c r="CB59" s="522">
        <v>-5</v>
      </c>
      <c r="CC59" s="522">
        <v>-5</v>
      </c>
      <c r="CD59" s="522">
        <v>-5</v>
      </c>
      <c r="CE59" s="522">
        <v>-5</v>
      </c>
      <c r="CF59" s="522">
        <v>-5</v>
      </c>
      <c r="CG59" s="522">
        <v>-5</v>
      </c>
      <c r="CH59" s="522">
        <v>-5</v>
      </c>
      <c r="CI59" s="522">
        <v>-5</v>
      </c>
      <c r="CJ59" s="522">
        <v>-5</v>
      </c>
      <c r="CK59" s="522">
        <v>-5</v>
      </c>
      <c r="CL59" s="522">
        <v>-5</v>
      </c>
      <c r="CM59" s="522">
        <v>-5</v>
      </c>
      <c r="CN59" s="522">
        <v>-5</v>
      </c>
      <c r="CO59" s="522">
        <v>-5</v>
      </c>
      <c r="CP59" s="522">
        <v>-5</v>
      </c>
      <c r="CQ59" s="522">
        <v>-5</v>
      </c>
      <c r="CR59" s="522">
        <v>-5</v>
      </c>
      <c r="CS59" s="522">
        <v>-5</v>
      </c>
      <c r="CT59" s="522">
        <v>-5</v>
      </c>
      <c r="CU59" s="522">
        <v>-5</v>
      </c>
      <c r="CV59" s="522">
        <v>-5</v>
      </c>
      <c r="CW59" s="522">
        <v>-5</v>
      </c>
      <c r="CX59" s="522">
        <v>-5</v>
      </c>
      <c r="CY59" s="522">
        <v>-5</v>
      </c>
      <c r="CZ59" s="522">
        <v>-5</v>
      </c>
      <c r="DA59" s="522">
        <v>-5</v>
      </c>
      <c r="DB59" s="522">
        <v>-5</v>
      </c>
      <c r="DC59" s="522">
        <v>-5</v>
      </c>
      <c r="DD59" s="522">
        <v>-5</v>
      </c>
      <c r="DE59" s="522">
        <v>-5</v>
      </c>
      <c r="DF59" s="522">
        <v>-5</v>
      </c>
      <c r="DG59" s="522">
        <v>-5</v>
      </c>
      <c r="DH59" s="522">
        <v>-5</v>
      </c>
      <c r="DI59" s="522">
        <v>-5</v>
      </c>
      <c r="DJ59" s="522">
        <v>-5</v>
      </c>
      <c r="DK59" s="522">
        <v>-5</v>
      </c>
      <c r="DL59" s="522">
        <v>-5</v>
      </c>
      <c r="DM59" s="522">
        <v>-5</v>
      </c>
      <c r="DN59" s="522">
        <v>-5</v>
      </c>
      <c r="DO59" s="522">
        <v>-5</v>
      </c>
      <c r="DP59" s="522">
        <v>-5</v>
      </c>
      <c r="DQ59" s="522">
        <v>-5</v>
      </c>
      <c r="DR59" s="522">
        <v>-5</v>
      </c>
      <c r="DS59" s="522">
        <v>-5</v>
      </c>
      <c r="DT59" s="522">
        <v>-5</v>
      </c>
      <c r="DU59" s="525">
        <v>-5</v>
      </c>
      <c r="DV59" s="525">
        <v>-5</v>
      </c>
      <c r="DW59" s="525">
        <v>-5</v>
      </c>
      <c r="DX59" s="525">
        <v>-5</v>
      </c>
      <c r="DY59" s="525">
        <f t="shared" ref="DY59:FD59" si="128">+DY38</f>
        <v>0.55000000000000004</v>
      </c>
      <c r="DZ59" s="525">
        <f t="shared" si="128"/>
        <v>0.55000000000000004</v>
      </c>
      <c r="EA59" s="525">
        <f t="shared" si="128"/>
        <v>2</v>
      </c>
      <c r="EB59" s="525">
        <f t="shared" si="128"/>
        <v>3</v>
      </c>
      <c r="EC59" s="525">
        <f t="shared" si="128"/>
        <v>3</v>
      </c>
      <c r="ED59" s="525">
        <f t="shared" si="128"/>
        <v>3</v>
      </c>
      <c r="EE59" s="525">
        <f t="shared" si="128"/>
        <v>3</v>
      </c>
      <c r="EF59" s="525">
        <f t="shared" si="128"/>
        <v>3</v>
      </c>
      <c r="EG59" s="525">
        <f t="shared" si="128"/>
        <v>3</v>
      </c>
      <c r="EH59" s="525">
        <f t="shared" si="128"/>
        <v>3</v>
      </c>
      <c r="EI59" s="525">
        <f t="shared" si="128"/>
        <v>3</v>
      </c>
      <c r="EJ59" s="525">
        <f t="shared" si="128"/>
        <v>3</v>
      </c>
      <c r="EK59" s="525">
        <f t="shared" si="128"/>
        <v>3</v>
      </c>
      <c r="EL59" s="525">
        <f t="shared" si="128"/>
        <v>3</v>
      </c>
      <c r="EM59" s="525">
        <f t="shared" si="128"/>
        <v>3</v>
      </c>
      <c r="EN59" s="525">
        <f t="shared" si="128"/>
        <v>4.9000000000000004</v>
      </c>
      <c r="EO59" s="525">
        <f t="shared" si="128"/>
        <v>4.9000000000000004</v>
      </c>
      <c r="EP59" s="525">
        <f t="shared" si="128"/>
        <v>4.9000000000000004</v>
      </c>
      <c r="EQ59" s="525">
        <f t="shared" si="128"/>
        <v>4.9000000000000004</v>
      </c>
      <c r="ER59" s="525">
        <f t="shared" si="128"/>
        <v>4.9000000000000004</v>
      </c>
      <c r="ES59" s="525">
        <f t="shared" si="128"/>
        <v>4.9000000000000004</v>
      </c>
      <c r="ET59" s="525">
        <f t="shared" si="128"/>
        <v>4.9000000000000004</v>
      </c>
      <c r="EU59" s="525">
        <f t="shared" si="128"/>
        <v>4.9000000000000004</v>
      </c>
      <c r="EV59" s="525">
        <f t="shared" si="128"/>
        <v>4.9000000000000004</v>
      </c>
      <c r="EW59" s="525">
        <f t="shared" si="128"/>
        <v>4.9000000000000004</v>
      </c>
      <c r="EX59" s="525">
        <f t="shared" si="128"/>
        <v>4.9000000000000004</v>
      </c>
      <c r="EY59" s="525">
        <f t="shared" si="128"/>
        <v>4.9000000000000004</v>
      </c>
      <c r="EZ59" s="525">
        <f t="shared" si="128"/>
        <v>6.25</v>
      </c>
      <c r="FA59" s="525">
        <f t="shared" si="128"/>
        <v>6.25</v>
      </c>
      <c r="FB59" s="525">
        <f t="shared" si="128"/>
        <v>6.25</v>
      </c>
      <c r="FC59" s="525">
        <f t="shared" si="128"/>
        <v>6.25</v>
      </c>
      <c r="FD59" s="525">
        <f t="shared" si="128"/>
        <v>6.25</v>
      </c>
      <c r="FE59" s="525">
        <f t="shared" ref="FE59:GJ59" si="129">+FE38</f>
        <v>6.25</v>
      </c>
      <c r="FF59" s="525">
        <f t="shared" si="129"/>
        <v>6.25</v>
      </c>
      <c r="FG59" s="525">
        <f t="shared" si="129"/>
        <v>6.25</v>
      </c>
      <c r="FH59" s="525">
        <f t="shared" si="129"/>
        <v>6.25</v>
      </c>
      <c r="FI59" s="525">
        <f t="shared" si="129"/>
        <v>6.25</v>
      </c>
      <c r="FJ59" s="525">
        <f t="shared" si="129"/>
        <v>6.25</v>
      </c>
      <c r="FK59" s="525">
        <f t="shared" si="129"/>
        <v>6.25</v>
      </c>
      <c r="FL59" s="525">
        <f t="shared" si="129"/>
        <v>7.9</v>
      </c>
      <c r="FM59" s="525">
        <f t="shared" si="129"/>
        <v>7.9</v>
      </c>
      <c r="FN59" s="525">
        <f t="shared" si="129"/>
        <v>7.9</v>
      </c>
      <c r="FO59" s="525">
        <f t="shared" si="129"/>
        <v>7.9</v>
      </c>
      <c r="FP59" s="525">
        <f t="shared" si="129"/>
        <v>7.9</v>
      </c>
      <c r="FQ59" s="525">
        <f t="shared" si="129"/>
        <v>7.9</v>
      </c>
      <c r="FR59" s="525">
        <f t="shared" si="129"/>
        <v>7.9</v>
      </c>
      <c r="FS59" s="525">
        <f t="shared" si="129"/>
        <v>7.9</v>
      </c>
      <c r="FT59" s="525">
        <f t="shared" si="129"/>
        <v>7.9</v>
      </c>
      <c r="FU59" s="525">
        <f t="shared" si="129"/>
        <v>7.9</v>
      </c>
      <c r="FV59" s="525">
        <f t="shared" si="129"/>
        <v>7.9</v>
      </c>
      <c r="FW59" s="525">
        <f t="shared" si="129"/>
        <v>7.9</v>
      </c>
      <c r="FX59" s="525">
        <f t="shared" si="129"/>
        <v>7.9</v>
      </c>
      <c r="FY59" s="525">
        <f t="shared" si="129"/>
        <v>7.9</v>
      </c>
      <c r="FZ59" s="525">
        <f t="shared" si="129"/>
        <v>7.9</v>
      </c>
      <c r="GA59" s="525">
        <f t="shared" si="129"/>
        <v>7.9</v>
      </c>
      <c r="GB59" s="525">
        <f t="shared" si="129"/>
        <v>7.9</v>
      </c>
      <c r="GC59" s="525">
        <f t="shared" si="129"/>
        <v>7.9</v>
      </c>
      <c r="GD59" s="525">
        <f t="shared" si="129"/>
        <v>7.9</v>
      </c>
      <c r="GE59" s="525">
        <f t="shared" si="129"/>
        <v>7.9</v>
      </c>
      <c r="GF59" s="525">
        <f t="shared" si="129"/>
        <v>7.9</v>
      </c>
      <c r="GG59" s="525">
        <f t="shared" si="129"/>
        <v>7.9</v>
      </c>
      <c r="GH59" s="525">
        <f t="shared" si="129"/>
        <v>7.9</v>
      </c>
      <c r="GI59" s="525">
        <f t="shared" si="129"/>
        <v>7.9</v>
      </c>
      <c r="GJ59" s="525">
        <f t="shared" si="129"/>
        <v>7.9</v>
      </c>
      <c r="GK59" s="525">
        <f t="shared" ref="GK59:HJ59" si="130">+GK38</f>
        <v>7.9</v>
      </c>
      <c r="GL59" s="525">
        <f t="shared" si="130"/>
        <v>7.9</v>
      </c>
      <c r="GM59" s="525">
        <f t="shared" si="130"/>
        <v>7.9</v>
      </c>
      <c r="GN59" s="525">
        <f t="shared" si="130"/>
        <v>7.9</v>
      </c>
      <c r="GO59" s="525">
        <f t="shared" si="130"/>
        <v>7.9</v>
      </c>
      <c r="GP59" s="525">
        <f t="shared" si="130"/>
        <v>7.9</v>
      </c>
      <c r="GQ59" s="525">
        <f t="shared" si="130"/>
        <v>7.9</v>
      </c>
      <c r="GR59" s="525">
        <f t="shared" si="130"/>
        <v>7.9</v>
      </c>
      <c r="GS59" s="525">
        <f t="shared" si="130"/>
        <v>7.9</v>
      </c>
      <c r="GT59" s="525">
        <f t="shared" si="130"/>
        <v>7.9</v>
      </c>
      <c r="GU59" s="525">
        <f t="shared" si="130"/>
        <v>7.9</v>
      </c>
      <c r="GV59" s="525">
        <f t="shared" si="130"/>
        <v>7.9</v>
      </c>
      <c r="GW59" s="525">
        <f t="shared" si="130"/>
        <v>7.9</v>
      </c>
      <c r="GX59" s="525">
        <f t="shared" si="130"/>
        <v>7.9</v>
      </c>
      <c r="GY59" s="525">
        <f t="shared" si="130"/>
        <v>7.9</v>
      </c>
      <c r="GZ59" s="525">
        <f t="shared" si="130"/>
        <v>7.9</v>
      </c>
      <c r="HA59" s="525">
        <f t="shared" si="130"/>
        <v>7.9</v>
      </c>
      <c r="HB59" s="525">
        <f t="shared" si="130"/>
        <v>7.9</v>
      </c>
      <c r="HC59" s="525">
        <f t="shared" si="130"/>
        <v>7.9</v>
      </c>
      <c r="HD59" s="525">
        <f t="shared" si="130"/>
        <v>7.9</v>
      </c>
      <c r="HE59" s="525">
        <f t="shared" si="130"/>
        <v>7.9</v>
      </c>
      <c r="HF59" s="525">
        <f t="shared" si="130"/>
        <v>7.9</v>
      </c>
      <c r="HG59" s="525">
        <f t="shared" si="130"/>
        <v>7.9</v>
      </c>
      <c r="HH59" s="525">
        <f t="shared" si="130"/>
        <v>7.9</v>
      </c>
      <c r="HI59" s="525">
        <f t="shared" si="130"/>
        <v>7.9</v>
      </c>
      <c r="HJ59" s="525">
        <f t="shared" si="130"/>
        <v>7.9</v>
      </c>
      <c r="HK59" s="525">
        <f t="shared" ref="HK59:HM59" si="131">+HK38</f>
        <v>7.9</v>
      </c>
      <c r="HL59" s="525">
        <f t="shared" si="131"/>
        <v>7.9</v>
      </c>
      <c r="HM59" s="525">
        <f t="shared" si="131"/>
        <v>7.9</v>
      </c>
      <c r="HN59" s="525">
        <f t="shared" ref="HN59:HS59" si="132">+HN38</f>
        <v>7.9</v>
      </c>
      <c r="HO59" s="525">
        <f t="shared" si="132"/>
        <v>7.9</v>
      </c>
      <c r="HP59" s="525">
        <f t="shared" si="132"/>
        <v>7.9</v>
      </c>
      <c r="HQ59" s="525">
        <f t="shared" si="132"/>
        <v>7.9</v>
      </c>
      <c r="HR59" s="525">
        <f t="shared" si="132"/>
        <v>7.9</v>
      </c>
      <c r="HS59" s="525">
        <f t="shared" si="132"/>
        <v>7.9</v>
      </c>
    </row>
    <row r="60" spans="2:227" s="489" customFormat="1" ht="13.5" thickBot="1" x14ac:dyDescent="0.25">
      <c r="B60" s="413" t="s">
        <v>378</v>
      </c>
      <c r="C60" s="523"/>
      <c r="D60" s="523"/>
      <c r="E60" s="523"/>
      <c r="F60" s="523"/>
      <c r="G60" s="523"/>
      <c r="H60" s="523"/>
      <c r="I60" s="523"/>
      <c r="J60" s="523"/>
      <c r="K60" s="523"/>
      <c r="L60" s="523"/>
      <c r="M60" s="523"/>
      <c r="N60" s="523"/>
      <c r="O60" s="522">
        <v>-5</v>
      </c>
      <c r="P60" s="522">
        <v>-5</v>
      </c>
      <c r="Q60" s="522">
        <v>-5</v>
      </c>
      <c r="R60" s="522">
        <v>-5</v>
      </c>
      <c r="S60" s="522">
        <v>-5</v>
      </c>
      <c r="T60" s="522">
        <v>-5</v>
      </c>
      <c r="U60" s="522">
        <v>-5</v>
      </c>
      <c r="V60" s="522">
        <v>-5</v>
      </c>
      <c r="W60" s="522">
        <v>-5</v>
      </c>
      <c r="X60" s="522">
        <v>-5</v>
      </c>
      <c r="Y60" s="522">
        <v>-5</v>
      </c>
      <c r="Z60" s="522">
        <v>-5</v>
      </c>
      <c r="AA60" s="522">
        <v>-5</v>
      </c>
      <c r="AB60" s="522">
        <v>-5</v>
      </c>
      <c r="AC60" s="522">
        <v>-5</v>
      </c>
      <c r="AD60" s="522">
        <v>-5</v>
      </c>
      <c r="AE60" s="522">
        <v>-5</v>
      </c>
      <c r="AF60" s="522">
        <v>-5</v>
      </c>
      <c r="AG60" s="522">
        <v>-5</v>
      </c>
      <c r="AH60" s="522">
        <v>-5</v>
      </c>
      <c r="AI60" s="522">
        <v>-5</v>
      </c>
      <c r="AJ60" s="522">
        <v>-5</v>
      </c>
      <c r="AK60" s="522">
        <v>-5</v>
      </c>
      <c r="AL60" s="522">
        <v>-5</v>
      </c>
      <c r="AM60" s="522">
        <v>-5</v>
      </c>
      <c r="AN60" s="522">
        <v>-5</v>
      </c>
      <c r="AO60" s="522">
        <v>-5</v>
      </c>
      <c r="AP60" s="522">
        <v>-5</v>
      </c>
      <c r="AQ60" s="522">
        <v>-5</v>
      </c>
      <c r="AR60" s="522">
        <v>-5</v>
      </c>
      <c r="AS60" s="522">
        <v>-5</v>
      </c>
      <c r="AT60" s="522">
        <v>-5</v>
      </c>
      <c r="AU60" s="522">
        <v>-5</v>
      </c>
      <c r="AV60" s="522">
        <v>-5</v>
      </c>
      <c r="AW60" s="522">
        <v>-5</v>
      </c>
      <c r="AX60" s="522">
        <v>-5</v>
      </c>
      <c r="AY60" s="522">
        <v>-5</v>
      </c>
      <c r="AZ60" s="522">
        <v>-5</v>
      </c>
      <c r="BA60" s="522">
        <v>-5</v>
      </c>
      <c r="BB60" s="522">
        <v>-5</v>
      </c>
      <c r="BC60" s="522">
        <v>-5</v>
      </c>
      <c r="BD60" s="522">
        <v>-5</v>
      </c>
      <c r="BE60" s="522">
        <v>-5</v>
      </c>
      <c r="BF60" s="522">
        <v>-5</v>
      </c>
      <c r="BG60" s="522">
        <v>-5</v>
      </c>
      <c r="BH60" s="522">
        <v>-5</v>
      </c>
      <c r="BI60" s="522">
        <v>-5</v>
      </c>
      <c r="BJ60" s="522">
        <v>-5</v>
      </c>
      <c r="BK60" s="522">
        <v>-5</v>
      </c>
      <c r="BL60" s="522">
        <v>-5</v>
      </c>
      <c r="BM60" s="522">
        <v>-5</v>
      </c>
      <c r="BN60" s="522">
        <v>-5</v>
      </c>
      <c r="BO60" s="522">
        <v>-5</v>
      </c>
      <c r="BP60" s="522">
        <v>-5</v>
      </c>
      <c r="BQ60" s="522">
        <v>-5</v>
      </c>
      <c r="BR60" s="522">
        <v>-5</v>
      </c>
      <c r="BS60" s="522">
        <v>-5</v>
      </c>
      <c r="BT60" s="522">
        <v>-5</v>
      </c>
      <c r="BU60" s="522">
        <v>-5</v>
      </c>
      <c r="BV60" s="522">
        <v>-5</v>
      </c>
      <c r="BW60" s="522">
        <v>-5</v>
      </c>
      <c r="BX60" s="522">
        <v>-5</v>
      </c>
      <c r="BY60" s="522">
        <v>-5</v>
      </c>
      <c r="BZ60" s="522">
        <v>-5</v>
      </c>
      <c r="CA60" s="522">
        <v>-5</v>
      </c>
      <c r="CB60" s="522">
        <v>-5</v>
      </c>
      <c r="CC60" s="522">
        <v>-5</v>
      </c>
      <c r="CD60" s="522">
        <v>-5</v>
      </c>
      <c r="CE60" s="522">
        <v>-5</v>
      </c>
      <c r="CF60" s="522">
        <v>-5</v>
      </c>
      <c r="CG60" s="522">
        <v>-5</v>
      </c>
      <c r="CH60" s="522">
        <v>-5</v>
      </c>
      <c r="CI60" s="522">
        <v>-5</v>
      </c>
      <c r="CJ60" s="522">
        <v>-5</v>
      </c>
      <c r="CK60" s="522">
        <v>-5</v>
      </c>
      <c r="CL60" s="522">
        <v>-5</v>
      </c>
      <c r="CM60" s="522">
        <v>-5</v>
      </c>
      <c r="CN60" s="522">
        <v>-5</v>
      </c>
      <c r="CO60" s="522">
        <v>-5</v>
      </c>
      <c r="CP60" s="522">
        <v>-5</v>
      </c>
      <c r="CQ60" s="522">
        <v>-5</v>
      </c>
      <c r="CR60" s="522">
        <v>-5</v>
      </c>
      <c r="CS60" s="522">
        <v>-5</v>
      </c>
      <c r="CT60" s="522">
        <v>-5</v>
      </c>
      <c r="CU60" s="522">
        <v>-5</v>
      </c>
      <c r="CV60" s="522">
        <v>-5</v>
      </c>
      <c r="CW60" s="522">
        <v>-5</v>
      </c>
      <c r="CX60" s="522">
        <v>-5</v>
      </c>
      <c r="CY60" s="522">
        <v>-5</v>
      </c>
      <c r="CZ60" s="522">
        <v>-5</v>
      </c>
      <c r="DA60" s="522">
        <v>-5</v>
      </c>
      <c r="DB60" s="522">
        <v>-5</v>
      </c>
      <c r="DC60" s="522">
        <v>-5</v>
      </c>
      <c r="DD60" s="522">
        <v>-5</v>
      </c>
      <c r="DE60" s="522">
        <v>-5</v>
      </c>
      <c r="DF60" s="522">
        <v>-5</v>
      </c>
      <c r="DG60" s="522">
        <v>-5</v>
      </c>
      <c r="DH60" s="522">
        <v>-5</v>
      </c>
      <c r="DI60" s="522">
        <v>-5</v>
      </c>
      <c r="DJ60" s="522">
        <v>-5</v>
      </c>
      <c r="DK60" s="522">
        <v>-5</v>
      </c>
      <c r="DL60" s="522">
        <v>-5</v>
      </c>
      <c r="DM60" s="522">
        <v>-5</v>
      </c>
      <c r="DN60" s="522">
        <v>-5</v>
      </c>
      <c r="DO60" s="522">
        <v>-5</v>
      </c>
      <c r="DP60" s="522">
        <v>-5</v>
      </c>
      <c r="DQ60" s="522">
        <v>-5</v>
      </c>
      <c r="DR60" s="522">
        <v>-5</v>
      </c>
      <c r="DS60" s="522">
        <v>-5</v>
      </c>
      <c r="DT60" s="522">
        <v>-5</v>
      </c>
      <c r="DU60" s="527">
        <v>-5</v>
      </c>
      <c r="DV60" s="527">
        <v>-5</v>
      </c>
      <c r="DW60" s="527">
        <v>-5</v>
      </c>
      <c r="DX60" s="527">
        <v>-5</v>
      </c>
      <c r="DY60" s="527">
        <f t="shared" ref="DY60:FD60" si="133">+DY39</f>
        <v>0.55000000000000004</v>
      </c>
      <c r="DZ60" s="527">
        <f t="shared" si="133"/>
        <v>0.55000000000000004</v>
      </c>
      <c r="EA60" s="527">
        <f t="shared" si="133"/>
        <v>6</v>
      </c>
      <c r="EB60" s="527">
        <f t="shared" si="133"/>
        <v>9</v>
      </c>
      <c r="EC60" s="527">
        <f t="shared" si="133"/>
        <v>9</v>
      </c>
      <c r="ED60" s="527">
        <f t="shared" si="133"/>
        <v>9</v>
      </c>
      <c r="EE60" s="527">
        <f t="shared" si="133"/>
        <v>9</v>
      </c>
      <c r="EF60" s="527">
        <f t="shared" si="133"/>
        <v>9</v>
      </c>
      <c r="EG60" s="527">
        <f t="shared" si="133"/>
        <v>9</v>
      </c>
      <c r="EH60" s="527">
        <f t="shared" si="133"/>
        <v>9</v>
      </c>
      <c r="EI60" s="527">
        <f t="shared" si="133"/>
        <v>9</v>
      </c>
      <c r="EJ60" s="527">
        <f t="shared" si="133"/>
        <v>9</v>
      </c>
      <c r="EK60" s="527">
        <f t="shared" si="133"/>
        <v>9</v>
      </c>
      <c r="EL60" s="527">
        <f t="shared" si="133"/>
        <v>9</v>
      </c>
      <c r="EM60" s="527">
        <f t="shared" si="133"/>
        <v>9</v>
      </c>
      <c r="EN60" s="527">
        <f t="shared" si="133"/>
        <v>15</v>
      </c>
      <c r="EO60" s="527">
        <f t="shared" si="133"/>
        <v>15</v>
      </c>
      <c r="EP60" s="527">
        <f t="shared" si="133"/>
        <v>15</v>
      </c>
      <c r="EQ60" s="527">
        <f t="shared" si="133"/>
        <v>15</v>
      </c>
      <c r="ER60" s="527">
        <f t="shared" si="133"/>
        <v>15</v>
      </c>
      <c r="ES60" s="527">
        <f t="shared" si="133"/>
        <v>15</v>
      </c>
      <c r="ET60" s="527">
        <f t="shared" si="133"/>
        <v>15</v>
      </c>
      <c r="EU60" s="527">
        <f t="shared" si="133"/>
        <v>15</v>
      </c>
      <c r="EV60" s="527">
        <f t="shared" si="133"/>
        <v>15</v>
      </c>
      <c r="EW60" s="527">
        <f t="shared" si="133"/>
        <v>15</v>
      </c>
      <c r="EX60" s="527">
        <f t="shared" si="133"/>
        <v>15</v>
      </c>
      <c r="EY60" s="527">
        <f t="shared" si="133"/>
        <v>15</v>
      </c>
      <c r="EZ60" s="527">
        <f t="shared" si="133"/>
        <v>18.5</v>
      </c>
      <c r="FA60" s="527">
        <f t="shared" si="133"/>
        <v>18.5</v>
      </c>
      <c r="FB60" s="527">
        <f t="shared" si="133"/>
        <v>18.5</v>
      </c>
      <c r="FC60" s="527">
        <f t="shared" si="133"/>
        <v>18.5</v>
      </c>
      <c r="FD60" s="527">
        <f t="shared" si="133"/>
        <v>18.5</v>
      </c>
      <c r="FE60" s="527">
        <f t="shared" ref="FE60:GJ60" si="134">+FE39</f>
        <v>18.5</v>
      </c>
      <c r="FF60" s="527">
        <f t="shared" si="134"/>
        <v>18.5</v>
      </c>
      <c r="FG60" s="527">
        <f t="shared" si="134"/>
        <v>18.5</v>
      </c>
      <c r="FH60" s="527">
        <f t="shared" si="134"/>
        <v>18.5</v>
      </c>
      <c r="FI60" s="527">
        <f t="shared" si="134"/>
        <v>18.5</v>
      </c>
      <c r="FJ60" s="527">
        <f t="shared" si="134"/>
        <v>18.5</v>
      </c>
      <c r="FK60" s="527">
        <f t="shared" si="134"/>
        <v>18.5</v>
      </c>
      <c r="FL60" s="527">
        <f t="shared" si="134"/>
        <v>22.7</v>
      </c>
      <c r="FM60" s="527">
        <f t="shared" si="134"/>
        <v>22.7</v>
      </c>
      <c r="FN60" s="527">
        <f t="shared" si="134"/>
        <v>22.7</v>
      </c>
      <c r="FO60" s="527">
        <f t="shared" si="134"/>
        <v>22.7</v>
      </c>
      <c r="FP60" s="527">
        <f t="shared" si="134"/>
        <v>22.7</v>
      </c>
      <c r="FQ60" s="527">
        <f t="shared" si="134"/>
        <v>22.7</v>
      </c>
      <c r="FR60" s="527">
        <f t="shared" si="134"/>
        <v>22.7</v>
      </c>
      <c r="FS60" s="527">
        <f t="shared" si="134"/>
        <v>22.7</v>
      </c>
      <c r="FT60" s="527">
        <f t="shared" si="134"/>
        <v>22.7</v>
      </c>
      <c r="FU60" s="527">
        <f t="shared" si="134"/>
        <v>22.7</v>
      </c>
      <c r="FV60" s="527">
        <f t="shared" si="134"/>
        <v>22.7</v>
      </c>
      <c r="FW60" s="527">
        <f t="shared" si="134"/>
        <v>22.7</v>
      </c>
      <c r="FX60" s="527">
        <f t="shared" si="134"/>
        <v>22.7</v>
      </c>
      <c r="FY60" s="527">
        <f t="shared" si="134"/>
        <v>22.7</v>
      </c>
      <c r="FZ60" s="527">
        <f t="shared" si="134"/>
        <v>22.7</v>
      </c>
      <c r="GA60" s="527">
        <f t="shared" si="134"/>
        <v>22.7</v>
      </c>
      <c r="GB60" s="527">
        <f t="shared" si="134"/>
        <v>22.7</v>
      </c>
      <c r="GC60" s="527">
        <f t="shared" si="134"/>
        <v>22.7</v>
      </c>
      <c r="GD60" s="527">
        <f t="shared" si="134"/>
        <v>22.7</v>
      </c>
      <c r="GE60" s="527">
        <f t="shared" si="134"/>
        <v>22.7</v>
      </c>
      <c r="GF60" s="527">
        <f t="shared" si="134"/>
        <v>22.7</v>
      </c>
      <c r="GG60" s="527">
        <f t="shared" si="134"/>
        <v>22.7</v>
      </c>
      <c r="GH60" s="527">
        <f t="shared" si="134"/>
        <v>22.7</v>
      </c>
      <c r="GI60" s="527">
        <f t="shared" si="134"/>
        <v>22.7</v>
      </c>
      <c r="GJ60" s="527">
        <f t="shared" si="134"/>
        <v>22.7</v>
      </c>
      <c r="GK60" s="527">
        <f t="shared" ref="GK60:HJ60" si="135">+GK39</f>
        <v>22.7</v>
      </c>
      <c r="GL60" s="527">
        <f t="shared" si="135"/>
        <v>22.7</v>
      </c>
      <c r="GM60" s="527">
        <f t="shared" si="135"/>
        <v>22.7</v>
      </c>
      <c r="GN60" s="527">
        <f t="shared" si="135"/>
        <v>22.7</v>
      </c>
      <c r="GO60" s="527">
        <f t="shared" si="135"/>
        <v>22.7</v>
      </c>
      <c r="GP60" s="527">
        <f t="shared" si="135"/>
        <v>22.7</v>
      </c>
      <c r="GQ60" s="527">
        <f t="shared" si="135"/>
        <v>22.7</v>
      </c>
      <c r="GR60" s="527">
        <f t="shared" si="135"/>
        <v>22.7</v>
      </c>
      <c r="GS60" s="527">
        <f t="shared" si="135"/>
        <v>22.7</v>
      </c>
      <c r="GT60" s="527">
        <f t="shared" si="135"/>
        <v>22.7</v>
      </c>
      <c r="GU60" s="527">
        <f t="shared" si="135"/>
        <v>22.7</v>
      </c>
      <c r="GV60" s="527">
        <f t="shared" si="135"/>
        <v>22.7</v>
      </c>
      <c r="GW60" s="527">
        <f t="shared" si="135"/>
        <v>22.7</v>
      </c>
      <c r="GX60" s="527">
        <f t="shared" si="135"/>
        <v>22.7</v>
      </c>
      <c r="GY60" s="527">
        <f t="shared" si="135"/>
        <v>22.7</v>
      </c>
      <c r="GZ60" s="527">
        <f t="shared" si="135"/>
        <v>22.7</v>
      </c>
      <c r="HA60" s="527">
        <f t="shared" si="135"/>
        <v>22.7</v>
      </c>
      <c r="HB60" s="527">
        <f t="shared" si="135"/>
        <v>22.7</v>
      </c>
      <c r="HC60" s="527">
        <f t="shared" si="135"/>
        <v>22.7</v>
      </c>
      <c r="HD60" s="527">
        <f t="shared" si="135"/>
        <v>22.7</v>
      </c>
      <c r="HE60" s="527">
        <f t="shared" si="135"/>
        <v>22.7</v>
      </c>
      <c r="HF60" s="527">
        <f t="shared" si="135"/>
        <v>22.7</v>
      </c>
      <c r="HG60" s="527">
        <f t="shared" si="135"/>
        <v>22.7</v>
      </c>
      <c r="HH60" s="527">
        <f t="shared" si="135"/>
        <v>22.7</v>
      </c>
      <c r="HI60" s="527">
        <f t="shared" si="135"/>
        <v>22.7</v>
      </c>
      <c r="HJ60" s="527">
        <f t="shared" si="135"/>
        <v>22.7</v>
      </c>
      <c r="HK60" s="527">
        <f t="shared" ref="HK60:HM60" si="136">+HK39</f>
        <v>22.7</v>
      </c>
      <c r="HL60" s="527">
        <f t="shared" si="136"/>
        <v>22.7</v>
      </c>
      <c r="HM60" s="527">
        <f t="shared" si="136"/>
        <v>22.7</v>
      </c>
      <c r="HN60" s="527">
        <f t="shared" ref="HN60:HS60" si="137">+HN39</f>
        <v>22.7</v>
      </c>
      <c r="HO60" s="527">
        <f t="shared" si="137"/>
        <v>22.7</v>
      </c>
      <c r="HP60" s="527">
        <f t="shared" si="137"/>
        <v>22.7</v>
      </c>
      <c r="HQ60" s="527">
        <f t="shared" si="137"/>
        <v>22.7</v>
      </c>
      <c r="HR60" s="527">
        <f t="shared" si="137"/>
        <v>22.7</v>
      </c>
      <c r="HS60" s="527">
        <f t="shared" si="137"/>
        <v>22.7</v>
      </c>
    </row>
    <row r="61" spans="2:227" s="489" customFormat="1" x14ac:dyDescent="0.2">
      <c r="B61" s="407" t="s">
        <v>326</v>
      </c>
      <c r="C61" s="524">
        <f>C33-SUM(C62:C$65)</f>
        <v>0</v>
      </c>
      <c r="D61" s="524">
        <f>D33-SUM(D62:D$65)</f>
        <v>0</v>
      </c>
      <c r="E61" s="524">
        <f>E33-SUM(E62:E$65)</f>
        <v>0</v>
      </c>
      <c r="F61" s="524">
        <f>F33-SUM(F62:F$65)</f>
        <v>0</v>
      </c>
      <c r="G61" s="524">
        <f>G33-SUM(G62:G$65)</f>
        <v>0</v>
      </c>
      <c r="H61" s="524">
        <f>H33-SUM(H62:H$65)</f>
        <v>0</v>
      </c>
      <c r="I61" s="524">
        <f>I33-SUM(I62:I$65)</f>
        <v>0</v>
      </c>
      <c r="J61" s="524">
        <f>J33-SUM(J62:J$65)</f>
        <v>0</v>
      </c>
      <c r="K61" s="524">
        <f>K33-SUM(K62:K$65)</f>
        <v>0</v>
      </c>
      <c r="L61" s="524">
        <f>L33-SUM(L62:L$65)</f>
        <v>0</v>
      </c>
      <c r="M61" s="524">
        <f>M33-SUM(M62:M$65)</f>
        <v>0</v>
      </c>
      <c r="N61" s="524">
        <f>N33-SUM(N62:N$65)</f>
        <v>0</v>
      </c>
      <c r="O61" s="524">
        <f>O33-SUM(O62:O$65)</f>
        <v>0</v>
      </c>
      <c r="P61" s="524">
        <f>P33-SUM(P62:P$65)</f>
        <v>0</v>
      </c>
      <c r="Q61" s="524">
        <f>Q33-SUM(Q62:Q$65)</f>
        <v>0</v>
      </c>
      <c r="R61" s="524">
        <f>R33-SUM(R62:R$65)</f>
        <v>0</v>
      </c>
      <c r="S61" s="524">
        <f>S33-SUM(S62:S$65)</f>
        <v>0</v>
      </c>
      <c r="T61" s="524">
        <f>T33-SUM(T62:T$65)</f>
        <v>0</v>
      </c>
      <c r="U61" s="524">
        <f>U33-SUM(U62:U$65)</f>
        <v>0</v>
      </c>
      <c r="V61" s="524">
        <f>V33-SUM(V62:V$65)</f>
        <v>0</v>
      </c>
      <c r="W61" s="524">
        <f>W33-SUM(W62:W$65)</f>
        <v>0</v>
      </c>
      <c r="X61" s="524">
        <f>X33-SUM(X62:X$65)</f>
        <v>0</v>
      </c>
      <c r="Y61" s="524">
        <f>Y33-SUM(Y62:Y$65)</f>
        <v>0</v>
      </c>
      <c r="Z61" s="524">
        <f>Z33-SUM(Z62:Z$65)</f>
        <v>0</v>
      </c>
      <c r="AA61" s="524">
        <f>AA33-SUM(AA62:AA$65)</f>
        <v>0</v>
      </c>
      <c r="AB61" s="524">
        <f>AB33-SUM(AB62:AB$65)</f>
        <v>0</v>
      </c>
      <c r="AC61" s="524">
        <f>AC33-SUM(AC62:AC$65)</f>
        <v>0</v>
      </c>
      <c r="AD61" s="524">
        <f>AD33-SUM(AD62:AD$65)</f>
        <v>0</v>
      </c>
      <c r="AE61" s="524">
        <f>AE33-SUM(AE62:AE$65)</f>
        <v>0</v>
      </c>
      <c r="AF61" s="524">
        <f>AF33-SUM(AF62:AF$65)</f>
        <v>0</v>
      </c>
      <c r="AG61" s="524">
        <f>AG33-SUM(AG62:AG$65)</f>
        <v>0</v>
      </c>
      <c r="AH61" s="524">
        <f>AH33-SUM(AH62:AH$65)</f>
        <v>0</v>
      </c>
      <c r="AI61" s="524">
        <f>AI33-SUM(AI62:AI$65)</f>
        <v>0</v>
      </c>
      <c r="AJ61" s="524">
        <f>AJ33-SUM(AJ62:AJ$65)</f>
        <v>0</v>
      </c>
      <c r="AK61" s="524">
        <f>AK33-SUM(AK62:AK$65)</f>
        <v>0</v>
      </c>
      <c r="AL61" s="524">
        <f>AL33-SUM(AL62:AL$65)</f>
        <v>0</v>
      </c>
      <c r="AM61" s="524">
        <f>AM33-SUM(AM62:AM$65)</f>
        <v>0</v>
      </c>
      <c r="AN61" s="524">
        <f>AN33-SUM(AN62:AN$65)</f>
        <v>0</v>
      </c>
      <c r="AO61" s="524">
        <f>AO33-SUM(AO62:AO$65)</f>
        <v>0</v>
      </c>
      <c r="AP61" s="524">
        <f>AP33-SUM(AP62:AP$65)</f>
        <v>0</v>
      </c>
      <c r="AQ61" s="524">
        <f>AQ33-SUM(AQ62:AQ$65)</f>
        <v>0</v>
      </c>
      <c r="AR61" s="524">
        <f>AR33-SUM(AR62:AR$65)</f>
        <v>0</v>
      </c>
      <c r="AS61" s="524">
        <f>AS33-SUM(AS62:AS$65)</f>
        <v>0</v>
      </c>
      <c r="AT61" s="524">
        <f>AT33-SUM(AT62:AT$65)</f>
        <v>0</v>
      </c>
      <c r="AU61" s="524">
        <f>AU33-SUM(AU62:AU$65)</f>
        <v>0</v>
      </c>
      <c r="AV61" s="524">
        <f>AV33-SUM(AV62:AV$65)</f>
        <v>0</v>
      </c>
      <c r="AW61" s="524">
        <f>AW33-SUM(AW62:AW$65)</f>
        <v>0</v>
      </c>
      <c r="AX61" s="524">
        <f>AX33-SUM(AX62:AX$65)</f>
        <v>0</v>
      </c>
      <c r="AY61" s="524">
        <f>AY33-SUM(AY62:AY$65)</f>
        <v>0</v>
      </c>
      <c r="AZ61" s="524">
        <f>AZ33-SUM(AZ62:AZ$65)</f>
        <v>0</v>
      </c>
      <c r="BA61" s="524">
        <f>BA33-SUM(BA62:BA$65)</f>
        <v>0</v>
      </c>
      <c r="BB61" s="524">
        <f>BB33-SUM(BB62:BB$65)</f>
        <v>0</v>
      </c>
      <c r="BC61" s="524">
        <f>BC33-SUM(BC62:BC$65)</f>
        <v>0</v>
      </c>
      <c r="BD61" s="524">
        <f>BD33-SUM(BD62:BD$65)</f>
        <v>0</v>
      </c>
      <c r="BE61" s="524">
        <f>BE33-SUM(BE62:BE$65)</f>
        <v>0</v>
      </c>
      <c r="BF61" s="524">
        <f>BF33-SUM(BF62:BF$65)</f>
        <v>0</v>
      </c>
      <c r="BG61" s="524">
        <f>BG33-SUM(BG62:BG$65)</f>
        <v>3.4799999999999998E-2</v>
      </c>
      <c r="BH61" s="524">
        <f>BH33-SUM(BH62:BH$65)</f>
        <v>3.4799999999999998E-2</v>
      </c>
      <c r="BI61" s="524">
        <f>BI33-SUM(BI62:BI$65)</f>
        <v>3.4799999999999998E-2</v>
      </c>
      <c r="BJ61" s="524">
        <f>BJ33-SUM(BJ62:BJ$65)</f>
        <v>3.4799999999999998E-2</v>
      </c>
      <c r="BK61" s="524">
        <f>BK33-SUM(BK62:BK$65)</f>
        <v>0</v>
      </c>
      <c r="BL61" s="524">
        <f>BL33-SUM(BL62:BL$65)</f>
        <v>0</v>
      </c>
      <c r="BM61" s="524">
        <f>BM33-SUM(BM62:BM$65)</f>
        <v>0</v>
      </c>
      <c r="BN61" s="524">
        <f>BN33-SUM(BN62:BN$65)</f>
        <v>0</v>
      </c>
      <c r="BO61" s="524">
        <f>BO33-SUM(BO62:BO$65)</f>
        <v>0</v>
      </c>
      <c r="BP61" s="524">
        <f>BP33-SUM(BP62:BP$65)</f>
        <v>0</v>
      </c>
      <c r="BQ61" s="524">
        <f>BQ33-SUM(BQ62:BQ$65)</f>
        <v>0</v>
      </c>
      <c r="BR61" s="524">
        <f>BR33-SUM(BR62:BR$65)</f>
        <v>0</v>
      </c>
      <c r="BS61" s="524">
        <f>BS33-SUM(BS62:BS$65)</f>
        <v>3.4799999999999998E-2</v>
      </c>
      <c r="BT61" s="524">
        <f>BT33-SUM(BT62:BT$65)</f>
        <v>3.4799999999999998E-2</v>
      </c>
      <c r="BU61" s="524">
        <f>BU33-SUM(BU62:BU$65)</f>
        <v>3.4799999999999998E-2</v>
      </c>
      <c r="BV61" s="524">
        <f>BV33-SUM(BV62:BV$65)</f>
        <v>3.4799999999999998E-2</v>
      </c>
      <c r="BW61" s="524">
        <f>BW33-SUM(BW62:BW$65)</f>
        <v>0</v>
      </c>
      <c r="BX61" s="524">
        <f>BX33-SUM(BX62:BX$65)</f>
        <v>0</v>
      </c>
      <c r="BY61" s="524">
        <f>BY33-SUM(BY62:BY$65)</f>
        <v>0</v>
      </c>
      <c r="BZ61" s="524">
        <f>BZ33-SUM(BZ62:BZ$65)</f>
        <v>0</v>
      </c>
      <c r="CA61" s="524">
        <f>CA33-SUM(CA62:CA$65)</f>
        <v>0</v>
      </c>
      <c r="CB61" s="524">
        <f>CB33-SUM(CB62:CB$65)</f>
        <v>0</v>
      </c>
      <c r="CC61" s="524">
        <f>CC33-SUM(CC62:CC$65)</f>
        <v>0</v>
      </c>
      <c r="CD61" s="524">
        <f>CD33-SUM(CD62:CD$65)</f>
        <v>0</v>
      </c>
      <c r="CE61" s="524">
        <f>CE33-SUM(CE62:CE$65)</f>
        <v>3.4799999999999998E-2</v>
      </c>
      <c r="CF61" s="524">
        <f>CF33-SUM(CF62:CF$65)</f>
        <v>3.4799999999999998E-2</v>
      </c>
      <c r="CG61" s="524">
        <f>CG33-SUM(CG62:CG$65)</f>
        <v>3.4799999999999998E-2</v>
      </c>
      <c r="CH61" s="524">
        <f>CH33-SUM(CH62:CH$65)</f>
        <v>3.4799999999999998E-2</v>
      </c>
      <c r="CI61" s="524"/>
      <c r="CJ61" s="525">
        <f>CJ33-SUM(CJ62:CJ$65)</f>
        <v>0</v>
      </c>
      <c r="CK61" s="525">
        <f>CK33-SUM(CK62:CK$65)</f>
        <v>0</v>
      </c>
      <c r="CL61" s="525">
        <f>CL33-SUM(CL62:CL$65)</f>
        <v>0</v>
      </c>
      <c r="CM61" s="525">
        <f>CM33-SUM(CM62:CM$65)</f>
        <v>0</v>
      </c>
      <c r="CN61" s="525">
        <f>CN33-SUM(CN62:CN$65)</f>
        <v>0</v>
      </c>
      <c r="CO61" s="525">
        <f>CO33-SUM(CO62:CO$65)</f>
        <v>0</v>
      </c>
      <c r="CP61" s="525">
        <f>CP33-SUM(CP62:CP$65)</f>
        <v>0</v>
      </c>
      <c r="CQ61" s="525">
        <f>CQ33-SUM(CQ62:CQ$65)</f>
        <v>3.6799999999999999E-2</v>
      </c>
      <c r="CR61" s="525">
        <f>CR33-SUM(CR62:CR$65)</f>
        <v>4.1700000000000015E-2</v>
      </c>
      <c r="CS61" s="525">
        <f>CS33-SUM(CS62:CS$65)</f>
        <v>4.1700000000000015E-2</v>
      </c>
      <c r="CT61" s="525">
        <f>CT33-SUM(CT62:CT$65)</f>
        <v>4.1700000000000015E-2</v>
      </c>
      <c r="CU61" s="525">
        <f>CU33-SUM(CU62:CU$65)</f>
        <v>0</v>
      </c>
      <c r="CV61" s="525">
        <f>CV33-SUM(CV62:CV$65)</f>
        <v>0</v>
      </c>
      <c r="CW61" s="525">
        <f>CW33-SUM(CW62:CW$65)</f>
        <v>0</v>
      </c>
      <c r="CX61" s="525">
        <f>CX33-SUM(CX62:CX$65)</f>
        <v>0</v>
      </c>
      <c r="CY61" s="525">
        <f>CY33-SUM(CY62:CY$65)</f>
        <v>0</v>
      </c>
      <c r="CZ61" s="525">
        <f>CZ33-SUM(CZ62:CZ$65)</f>
        <v>0</v>
      </c>
      <c r="DA61" s="525">
        <f>DA33-SUM(DA62:DA$65)</f>
        <v>0</v>
      </c>
      <c r="DB61" s="525">
        <f>DB33-SUM(DB62:DB$65)</f>
        <v>0</v>
      </c>
      <c r="DC61" s="525">
        <f>DC33-SUM(DC62:DC$65)</f>
        <v>4.1700000000000015E-2</v>
      </c>
      <c r="DD61" s="525">
        <f>DD33-SUM(DD62:DD$65)</f>
        <v>4.1700000000000015E-2</v>
      </c>
      <c r="DE61" s="525">
        <f>DE33-SUM(DE62:DE$65)</f>
        <v>4.1700000000000015E-2</v>
      </c>
      <c r="DF61" s="525">
        <f>DF33-SUM(DF62:DF$65)</f>
        <v>4.1700000000000015E-2</v>
      </c>
      <c r="DG61" s="525">
        <f>DG33-SUM(DG62:DG$65)</f>
        <v>0</v>
      </c>
      <c r="DH61" s="525">
        <f>DH33-SUM(DH62:DH$65)</f>
        <v>0</v>
      </c>
      <c r="DI61" s="525">
        <f>DI33-SUM(DI62:DI$65)</f>
        <v>0</v>
      </c>
      <c r="DJ61" s="525">
        <f>DJ33-SUM(DJ62:DJ$65)</f>
        <v>0</v>
      </c>
      <c r="DK61" s="525">
        <f>DK33-SUM(DK62:DK$65)</f>
        <v>0</v>
      </c>
      <c r="DL61" s="525">
        <f>DL33-SUM(DL62:DL$65)</f>
        <v>0</v>
      </c>
      <c r="DM61" s="525">
        <f>DM33-SUM(DM62:DM$65)</f>
        <v>0</v>
      </c>
      <c r="DN61" s="525">
        <f>DN33-SUM(DN62:DN$65)</f>
        <v>0</v>
      </c>
      <c r="DO61" s="524">
        <f>DO33-SUM(DO62:DO$65)</f>
        <v>4.1700000000000015E-2</v>
      </c>
      <c r="DP61" s="524">
        <f>DP33-SUM(DP62:DP$65)</f>
        <v>4.1700000000000015E-2</v>
      </c>
      <c r="DQ61" s="524">
        <f>DQ33-SUM(DQ62:DQ$65)</f>
        <v>4.1700000000000015E-2</v>
      </c>
      <c r="DR61" s="524">
        <f>DR33-SUM(DR62:DR$65)</f>
        <v>4.1700000000000015E-2</v>
      </c>
      <c r="DS61" s="524">
        <f>DS33-SUM(DS62:DS$65)</f>
        <v>0</v>
      </c>
      <c r="DT61" s="524">
        <f>DT33-SUM(DT62:DT$65)</f>
        <v>0</v>
      </c>
      <c r="DU61" s="524">
        <f>DU33-SUM(DU62:DU$65)</f>
        <v>0</v>
      </c>
      <c r="DV61" s="524">
        <f>DV33-SUM(DV62:DV$65)</f>
        <v>0</v>
      </c>
      <c r="DW61" s="524">
        <f>DW33-SUM(DW62:DW$65)</f>
        <v>0</v>
      </c>
      <c r="DX61" s="524">
        <f>DX33-SUM(DX62:DX$65)</f>
        <v>0</v>
      </c>
      <c r="DY61" s="524">
        <f>DY33-SUM(DY62:DY$65)</f>
        <v>0</v>
      </c>
      <c r="DZ61" s="524">
        <f>DZ33-SUM(DZ62:DZ$65)</f>
        <v>0</v>
      </c>
      <c r="EA61" s="524">
        <f>EA33-SUM(EA62:EA$65)</f>
        <v>4.8960000000000004E-2</v>
      </c>
      <c r="EB61" s="524">
        <f>EB33-SUM(EB62:EB$65)</f>
        <v>5.5770000000000014E-2</v>
      </c>
      <c r="EC61" s="524">
        <f>EC33-SUM(EC62:EC$65)</f>
        <v>5.5770000000000014E-2</v>
      </c>
      <c r="ED61" s="524">
        <f>ED33-SUM(ED62:ED$65)</f>
        <v>5.5770000000000014E-2</v>
      </c>
      <c r="EE61" s="524">
        <f>EE33-SUM(EE62:EE$65)</f>
        <v>0</v>
      </c>
      <c r="EF61" s="524">
        <f>EF33-SUM(EF62:EF$65)</f>
        <v>0</v>
      </c>
      <c r="EG61" s="524">
        <f>EG33-SUM(EG62:EG$65)</f>
        <v>0</v>
      </c>
      <c r="EH61" s="524">
        <f>EH33-SUM(EH62:EH$65)</f>
        <v>0</v>
      </c>
      <c r="EI61" s="524">
        <f>EI33-SUM(EI62:EI$65)</f>
        <v>0</v>
      </c>
      <c r="EJ61" s="524">
        <f>EJ33-SUM(EJ62:EJ$65)</f>
        <v>0</v>
      </c>
      <c r="EK61" s="524">
        <f>EK33-SUM(EK62:EK$65)</f>
        <v>0</v>
      </c>
      <c r="EL61" s="524">
        <f>EL33-SUM(EL62:EL$65)</f>
        <v>0</v>
      </c>
      <c r="EM61" s="524">
        <f>EM33-SUM(EM62:EM$65)</f>
        <v>5.5770000000000014E-2</v>
      </c>
      <c r="EN61" s="524">
        <f>EN33-SUM(EN62:EN$65)</f>
        <v>6.7849999999999966E-2</v>
      </c>
      <c r="EO61" s="524">
        <f>EO33-SUM(EO62:EO$65)</f>
        <v>6.7849999999999966E-2</v>
      </c>
      <c r="EP61" s="524">
        <f>EP33-SUM(EP62:EP$65)</f>
        <v>6.7849999999999966E-2</v>
      </c>
      <c r="EQ61" s="524">
        <f>EQ33-SUM(EQ62:EQ$65)</f>
        <v>0</v>
      </c>
      <c r="ER61" s="524">
        <f>ER33-SUM(ER62:ER$65)</f>
        <v>0</v>
      </c>
      <c r="ES61" s="524">
        <f>ES33-SUM(ES62:ES$65)</f>
        <v>0</v>
      </c>
      <c r="ET61" s="524">
        <f>ET33-SUM(ET62:ET$65)</f>
        <v>0</v>
      </c>
      <c r="EU61" s="524">
        <f>EU33-SUM(EU62:EU$65)</f>
        <v>0</v>
      </c>
      <c r="EV61" s="524">
        <f>EV33-SUM(EV62:EV$65)</f>
        <v>0</v>
      </c>
      <c r="EW61" s="524">
        <f>EW33-SUM(EW62:EW$65)</f>
        <v>0</v>
      </c>
      <c r="EX61" s="524">
        <f>EX33-SUM(EX62:EX$65)</f>
        <v>0</v>
      </c>
      <c r="EY61" s="524">
        <f>EY33-SUM(EY62:EY$65)</f>
        <v>6.7849999999999994E-2</v>
      </c>
      <c r="EZ61" s="524">
        <f>EZ33-SUM(EZ62:EZ$65)</f>
        <v>7.6100000000000029E-2</v>
      </c>
      <c r="FA61" s="524">
        <f>FA33-SUM(FA62:FA$65)</f>
        <v>7.6100000000000029E-2</v>
      </c>
      <c r="FB61" s="524">
        <f>FB33-SUM(FB62:FB$65)</f>
        <v>7.6100000000000029E-2</v>
      </c>
      <c r="FC61" s="524">
        <f>FC33-SUM(FC62:FC$65)</f>
        <v>0</v>
      </c>
      <c r="FD61" s="524">
        <f>FD33-SUM(FD62:FD$65)</f>
        <v>0</v>
      </c>
      <c r="FE61" s="524">
        <f>FE33-SUM(FE62:FE$65)</f>
        <v>0</v>
      </c>
      <c r="FF61" s="524">
        <f>FF33-SUM(FF62:FF$65)</f>
        <v>0</v>
      </c>
      <c r="FG61" s="524">
        <f>FG33-SUM(FG62:FG$65)</f>
        <v>0</v>
      </c>
      <c r="FH61" s="524">
        <f>FH33-SUM(FH62:FH$65)</f>
        <v>0</v>
      </c>
      <c r="FI61" s="524">
        <f>FI33-SUM(FI62:FI$65)</f>
        <v>0</v>
      </c>
      <c r="FJ61" s="524">
        <f>FJ33-SUM(FJ62:FJ$65)</f>
        <v>0</v>
      </c>
      <c r="FK61" s="524">
        <f>FK33-SUM(FK62:FK$65)</f>
        <v>7.6099999999999973E-2</v>
      </c>
      <c r="FL61" s="524">
        <f>FL33-SUM(FL62:FL$65)</f>
        <v>8.7009999999999948E-2</v>
      </c>
      <c r="FM61" s="524">
        <f>FM33-SUM(FM62:FM$65)</f>
        <v>8.7009999999999948E-2</v>
      </c>
      <c r="FN61" s="524">
        <f>FN33-SUM(FN62:FN$65)</f>
        <v>8.7009999999999948E-2</v>
      </c>
      <c r="FO61" s="524">
        <f>FO33-SUM(FO62:FO$65)</f>
        <v>0</v>
      </c>
      <c r="FP61" s="524">
        <f>FP33-SUM(FP62:FP$65)</f>
        <v>0</v>
      </c>
      <c r="FQ61" s="524">
        <f>FQ33-SUM(FQ62:FQ$65)</f>
        <v>0</v>
      </c>
      <c r="FR61" s="524">
        <f>FR33-SUM(FR62:FR$65)</f>
        <v>0</v>
      </c>
      <c r="FS61" s="524">
        <f>FS33-SUM(FS62:FS$65)</f>
        <v>0</v>
      </c>
      <c r="FT61" s="524">
        <f>FT33-SUM(FT62:FT$65)</f>
        <v>0</v>
      </c>
      <c r="FU61" s="524">
        <f>FU33-SUM(FU62:FU$65)</f>
        <v>0</v>
      </c>
      <c r="FV61" s="524">
        <f>FV33-SUM(FV62:FV$65)</f>
        <v>0</v>
      </c>
      <c r="FW61" s="524">
        <f>FW33-SUM(FW62:FW$65)</f>
        <v>8.7009999999999948E-2</v>
      </c>
      <c r="FX61" s="524">
        <f>FX33-SUM(FX62:FX$65)</f>
        <v>8.7009999999999893E-2</v>
      </c>
      <c r="FY61" s="524">
        <f>FY33-SUM(FY62:FY$65)</f>
        <v>8.7009999999999893E-2</v>
      </c>
      <c r="FZ61" s="524">
        <f>FZ33-SUM(FZ62:FZ$65)</f>
        <v>8.7009999999999893E-2</v>
      </c>
      <c r="GA61" s="524">
        <f>GA33-SUM(GA62:GA$65)</f>
        <v>0</v>
      </c>
      <c r="GB61" s="524">
        <f>GB33-SUM(GB62:GB$65)</f>
        <v>0</v>
      </c>
      <c r="GC61" s="524">
        <f>GC33-SUM(GC62:GC$65)</f>
        <v>0</v>
      </c>
      <c r="GD61" s="524">
        <f>GD33-SUM(GD62:GD$65)</f>
        <v>0</v>
      </c>
      <c r="GE61" s="524">
        <f>GE33-SUM(GE62:GE$65)</f>
        <v>0</v>
      </c>
      <c r="GF61" s="524">
        <f>GF33-SUM(GF62:GF$65)</f>
        <v>0</v>
      </c>
      <c r="GG61" s="524">
        <f>GG33-SUM(GG62:GG$65)</f>
        <v>0</v>
      </c>
      <c r="GH61" s="524">
        <f>GH33-SUM(GH62:GH$65)</f>
        <v>0</v>
      </c>
      <c r="GI61" s="524">
        <f>GI33-SUM(GI62:GI$65)</f>
        <v>8.7009999999999921E-2</v>
      </c>
      <c r="GJ61" s="524">
        <f>GJ33-SUM(GJ62:GJ$65)</f>
        <v>8.7009999999999948E-2</v>
      </c>
      <c r="GK61" s="524">
        <f>GK33-SUM(GK62:GK$65)</f>
        <v>8.7009999999999948E-2</v>
      </c>
      <c r="GL61" s="524">
        <f>GL33-SUM(GL62:GL$65)</f>
        <v>8.7009999999999948E-2</v>
      </c>
      <c r="GM61" s="524">
        <f>GM33-SUM(GM62:GM$65)</f>
        <v>0</v>
      </c>
      <c r="GN61" s="524">
        <f>GN33-SUM(GN62:GN$65)</f>
        <v>0</v>
      </c>
      <c r="GO61" s="524">
        <f>GO33-SUM(GO62:GO$65)</f>
        <v>0</v>
      </c>
      <c r="GP61" s="524">
        <f>GP33-SUM(GP62:GP$65)</f>
        <v>0</v>
      </c>
      <c r="GQ61" s="524">
        <f>GQ33-SUM(GQ62:GQ$65)</f>
        <v>0</v>
      </c>
      <c r="GR61" s="524">
        <f>GR33-SUM(GR62:GR$65)</f>
        <v>0</v>
      </c>
      <c r="GS61" s="524">
        <f>GS33-SUM(GS62:GS$65)</f>
        <v>0</v>
      </c>
      <c r="GT61" s="524">
        <f>GT33-SUM(GT62:GT$65)</f>
        <v>0</v>
      </c>
      <c r="GU61" s="524">
        <f>GU33-SUM(GU62:GU$65)</f>
        <v>8.7009999999999976E-2</v>
      </c>
      <c r="GV61" s="524">
        <f>GV33-SUM(GV62:GV$65)</f>
        <v>8.7009999999999893E-2</v>
      </c>
      <c r="GW61" s="524">
        <f>GW33-SUM(GW62:GW$65)</f>
        <v>8.7009999999999893E-2</v>
      </c>
      <c r="GX61" s="524">
        <f>GX33-SUM(GX62:GX$65)</f>
        <v>8.7009999999999893E-2</v>
      </c>
      <c r="GY61" s="524">
        <f>GY33-SUM(GY62:GY$65)</f>
        <v>0</v>
      </c>
      <c r="GZ61" s="524">
        <f>GZ33-SUM(GZ62:GZ$65)</f>
        <v>0</v>
      </c>
      <c r="HA61" s="524">
        <f>HA33-SUM(HA62:HA$65)</f>
        <v>0</v>
      </c>
      <c r="HB61" s="524">
        <f>HB33-SUM(HB62:HB$65)</f>
        <v>0</v>
      </c>
      <c r="HC61" s="524">
        <f>HC33-SUM(HC62:HC$65)</f>
        <v>0</v>
      </c>
      <c r="HD61" s="524">
        <f>HD33-SUM(HD62:HD$65)</f>
        <v>0</v>
      </c>
      <c r="HE61" s="524">
        <f>HE33-SUM(HE62:HE$65)</f>
        <v>0</v>
      </c>
      <c r="HF61" s="524">
        <f>HF33-SUM(HF62:HF$65)</f>
        <v>0</v>
      </c>
      <c r="HG61" s="524">
        <f>HG33-SUM(HG62:HG$65)</f>
        <v>8.7009999999999948E-2</v>
      </c>
      <c r="HH61" s="524">
        <f>HH33-SUM(HH62:HH$65)</f>
        <v>8.7009999999999976E-2</v>
      </c>
      <c r="HI61" s="524">
        <f>HI33-SUM(HI62:HI$65)</f>
        <v>8.7009999999999976E-2</v>
      </c>
      <c r="HJ61" s="524">
        <f>HJ33-SUM(HJ62:HJ$65)</f>
        <v>8.7009999999999976E-2</v>
      </c>
      <c r="HK61" s="524">
        <f>HK33-SUM(HK62:HK$65)</f>
        <v>0</v>
      </c>
      <c r="HL61" s="524">
        <f>HL33-SUM(HL62:HL$65)</f>
        <v>0</v>
      </c>
      <c r="HM61" s="524">
        <f>HM33-SUM(HM62:HM$65)</f>
        <v>0</v>
      </c>
      <c r="HN61" s="524">
        <f>HN33-SUM(HN62:HN$65)</f>
        <v>0</v>
      </c>
      <c r="HO61" s="524">
        <f>HO33-SUM(HO62:HO$65)</f>
        <v>0</v>
      </c>
      <c r="HP61" s="524">
        <f>HP33-SUM(HP62:HP$65)</f>
        <v>0</v>
      </c>
      <c r="HQ61" s="524">
        <f>HQ33-SUM(HQ62:HQ$65)</f>
        <v>0</v>
      </c>
      <c r="HR61" s="524">
        <f>HR33-SUM(HR62:HR$65)</f>
        <v>0</v>
      </c>
      <c r="HS61" s="524">
        <f>HS33-SUM(HS62:HS$65)</f>
        <v>3.4799999999999998E-2</v>
      </c>
    </row>
    <row r="62" spans="2:227" s="489" customFormat="1" x14ac:dyDescent="0.2">
      <c r="B62" s="407" t="s">
        <v>327</v>
      </c>
      <c r="C62" s="524">
        <f>C32-SUM(C63:C$65)</f>
        <v>0</v>
      </c>
      <c r="D62" s="524">
        <f>D32-SUM(D63:D$65)</f>
        <v>0</v>
      </c>
      <c r="E62" s="524">
        <f>E32-SUM(E63:E$65)</f>
        <v>0</v>
      </c>
      <c r="F62" s="524">
        <f>F32-SUM(F63:F$65)</f>
        <v>0</v>
      </c>
      <c r="G62" s="524">
        <f>G32-SUM(G63:G$65)</f>
        <v>0</v>
      </c>
      <c r="H62" s="524">
        <f>H32-SUM(H63:H$65)</f>
        <v>0</v>
      </c>
      <c r="I62" s="524">
        <f>I32-SUM(I63:I$65)</f>
        <v>0</v>
      </c>
      <c r="J62" s="524">
        <f>J32-SUM(J63:J$65)</f>
        <v>0</v>
      </c>
      <c r="K62" s="524">
        <f>K32-SUM(K63:K$65)</f>
        <v>0</v>
      </c>
      <c r="L62" s="524">
        <f>L32-SUM(L63:L$65)</f>
        <v>0</v>
      </c>
      <c r="M62" s="524">
        <f>M32-SUM(M63:M$65)</f>
        <v>0</v>
      </c>
      <c r="N62" s="524">
        <f>N32-SUM(N63:N$65)</f>
        <v>0</v>
      </c>
      <c r="O62" s="524">
        <f>O32-SUM(O63:O$65)</f>
        <v>0</v>
      </c>
      <c r="P62" s="524">
        <f>P32-SUM(P63:P$65)</f>
        <v>0</v>
      </c>
      <c r="Q62" s="524">
        <f>Q32-SUM(Q63:Q$65)</f>
        <v>0</v>
      </c>
      <c r="R62" s="524">
        <f>R32-SUM(R63:R$65)</f>
        <v>0</v>
      </c>
      <c r="S62" s="524">
        <f>S32-SUM(S63:S$65)</f>
        <v>0</v>
      </c>
      <c r="T62" s="524">
        <f>T32-SUM(T63:T$65)</f>
        <v>0</v>
      </c>
      <c r="U62" s="524">
        <f>U32-SUM(U63:U$65)</f>
        <v>0</v>
      </c>
      <c r="V62" s="524">
        <f>V32-SUM(V63:V$65)</f>
        <v>0</v>
      </c>
      <c r="W62" s="524">
        <f>W32-SUM(W63:W$65)</f>
        <v>0</v>
      </c>
      <c r="X62" s="524">
        <f>X32-SUM(X63:X$65)</f>
        <v>0</v>
      </c>
      <c r="Y62" s="524">
        <f>Y32-SUM(Y63:Y$65)</f>
        <v>0</v>
      </c>
      <c r="Z62" s="524">
        <f>Z32-SUM(Z63:Z$65)</f>
        <v>0</v>
      </c>
      <c r="AA62" s="524">
        <f>AA32-SUM(AA63:AA$65)</f>
        <v>0</v>
      </c>
      <c r="AB62" s="524">
        <f>AB32-SUM(AB63:AB$65)</f>
        <v>0</v>
      </c>
      <c r="AC62" s="524">
        <f>AC32-SUM(AC63:AC$65)</f>
        <v>0</v>
      </c>
      <c r="AD62" s="524">
        <f>AD32-SUM(AD63:AD$65)</f>
        <v>0</v>
      </c>
      <c r="AE62" s="524">
        <f>AE32-SUM(AE63:AE$65)</f>
        <v>0</v>
      </c>
      <c r="AF62" s="524">
        <f>AF32-SUM(AF63:AF$65)</f>
        <v>0</v>
      </c>
      <c r="AG62" s="524">
        <f>AG32-SUM(AG63:AG$65)</f>
        <v>0</v>
      </c>
      <c r="AH62" s="524">
        <f>AH32-SUM(AH63:AH$65)</f>
        <v>0</v>
      </c>
      <c r="AI62" s="524">
        <f>AI32-SUM(AI63:AI$65)</f>
        <v>0</v>
      </c>
      <c r="AJ62" s="524">
        <f>AJ32-SUM(AJ63:AJ$65)</f>
        <v>0</v>
      </c>
      <c r="AK62" s="524">
        <f>AK32-SUM(AK63:AK$65)</f>
        <v>0</v>
      </c>
      <c r="AL62" s="524">
        <f>AL32-SUM(AL63:AL$65)</f>
        <v>0</v>
      </c>
      <c r="AM62" s="524">
        <f>AM32-SUM(AM63:AM$65)</f>
        <v>0</v>
      </c>
      <c r="AN62" s="524">
        <f>AN32-SUM(AN63:AN$65)</f>
        <v>0</v>
      </c>
      <c r="AO62" s="524">
        <f>AO32-SUM(AO63:AO$65)</f>
        <v>0</v>
      </c>
      <c r="AP62" s="524">
        <f>AP32-SUM(AP63:AP$65)</f>
        <v>0</v>
      </c>
      <c r="AQ62" s="524">
        <f>AQ32-SUM(AQ63:AQ$65)</f>
        <v>0</v>
      </c>
      <c r="AR62" s="524">
        <f>AR32-SUM(AR63:AR$65)</f>
        <v>0</v>
      </c>
      <c r="AS62" s="524">
        <f>AS32-SUM(AS63:AS$65)</f>
        <v>0</v>
      </c>
      <c r="AT62" s="524">
        <f>AT32-SUM(AT63:AT$65)</f>
        <v>0</v>
      </c>
      <c r="AU62" s="524">
        <f>AU32-SUM(AU63:AU$65)</f>
        <v>0</v>
      </c>
      <c r="AV62" s="524">
        <f>AV32-SUM(AV63:AV$65)</f>
        <v>0</v>
      </c>
      <c r="AW62" s="524">
        <f>AW32-SUM(AW63:AW$65)</f>
        <v>0</v>
      </c>
      <c r="AX62" s="524">
        <f>AX32-SUM(AX63:AX$65)</f>
        <v>0</v>
      </c>
      <c r="AY62" s="524">
        <f>AY32-SUM(AY63:AY$65)</f>
        <v>0</v>
      </c>
      <c r="AZ62" s="524">
        <f>AZ32-SUM(AZ63:AZ$65)</f>
        <v>0</v>
      </c>
      <c r="BA62" s="524">
        <f>BA32-SUM(BA63:BA$65)</f>
        <v>0</v>
      </c>
      <c r="BB62" s="524">
        <f>BB32-SUM(BB63:BB$65)</f>
        <v>0</v>
      </c>
      <c r="BC62" s="524">
        <f>BC32-SUM(BC63:BC$65)</f>
        <v>0</v>
      </c>
      <c r="BD62" s="524">
        <f>BD32-SUM(BD63:BD$65)</f>
        <v>0</v>
      </c>
      <c r="BE62" s="524">
        <f>BE32-SUM(BE63:BE$65)</f>
        <v>0</v>
      </c>
      <c r="BF62" s="524">
        <f>BF32-SUM(BF63:BF$65)</f>
        <v>0</v>
      </c>
      <c r="BG62" s="524">
        <f>BG32-SUM(BG63:BG$65)</f>
        <v>1.4999999999999986E-2</v>
      </c>
      <c r="BH62" s="524">
        <f>BH32-SUM(BH63:BH$65)</f>
        <v>1.5000000000000013E-2</v>
      </c>
      <c r="BI62" s="524">
        <f>BI32-SUM(BI63:BI$65)</f>
        <v>1.5000000000000013E-2</v>
      </c>
      <c r="BJ62" s="524">
        <f>BJ32-SUM(BJ63:BJ$65)</f>
        <v>1.5000000000000013E-2</v>
      </c>
      <c r="BK62" s="524">
        <f>BK32-SUM(BK63:BK$65)</f>
        <v>0</v>
      </c>
      <c r="BL62" s="524">
        <f>BL32-SUM(BL63:BL$65)</f>
        <v>0</v>
      </c>
      <c r="BM62" s="524">
        <f>BM32-SUM(BM63:BM$65)</f>
        <v>0</v>
      </c>
      <c r="BN62" s="524">
        <f>BN32-SUM(BN63:BN$65)</f>
        <v>0</v>
      </c>
      <c r="BO62" s="524">
        <f>BO32-SUM(BO63:BO$65)</f>
        <v>0</v>
      </c>
      <c r="BP62" s="524">
        <f>BP32-SUM(BP63:BP$65)</f>
        <v>0</v>
      </c>
      <c r="BQ62" s="524">
        <f>BQ32-SUM(BQ63:BQ$65)</f>
        <v>0</v>
      </c>
      <c r="BR62" s="524">
        <f>BR32-SUM(BR63:BR$65)</f>
        <v>0</v>
      </c>
      <c r="BS62" s="524">
        <f>BS32-SUM(BS63:BS$65)</f>
        <v>1.5000000000000013E-2</v>
      </c>
      <c r="BT62" s="524">
        <f>BT32-SUM(BT63:BT$65)</f>
        <v>1.5000000000000013E-2</v>
      </c>
      <c r="BU62" s="524">
        <f>BU32-SUM(BU63:BU$65)</f>
        <v>1.5000000000000013E-2</v>
      </c>
      <c r="BV62" s="524">
        <f>BV32-SUM(BV63:BV$65)</f>
        <v>1.5000000000000013E-2</v>
      </c>
      <c r="BW62" s="524">
        <f>BW32-SUM(BW63:BW$65)</f>
        <v>0</v>
      </c>
      <c r="BX62" s="524">
        <f>BX32-SUM(BX63:BX$65)</f>
        <v>0</v>
      </c>
      <c r="BY62" s="524">
        <f>BY32-SUM(BY63:BY$65)</f>
        <v>0</v>
      </c>
      <c r="BZ62" s="524">
        <f>BZ32-SUM(BZ63:BZ$65)</f>
        <v>0</v>
      </c>
      <c r="CA62" s="524">
        <f>CA32-SUM(CA63:CA$65)</f>
        <v>0</v>
      </c>
      <c r="CB62" s="524">
        <f>CB32-SUM(CB63:CB$65)</f>
        <v>0</v>
      </c>
      <c r="CC62" s="524">
        <f>CC32-SUM(CC63:CC$65)</f>
        <v>0</v>
      </c>
      <c r="CD62" s="524">
        <f>CD32-SUM(CD63:CD$65)</f>
        <v>0</v>
      </c>
      <c r="CE62" s="524">
        <f>CE32-SUM(CE63:CE$65)</f>
        <v>1.5000000000000013E-2</v>
      </c>
      <c r="CF62" s="524">
        <f>CF32-SUM(CF63:CF$65)</f>
        <v>1.5000000000000013E-2</v>
      </c>
      <c r="CG62" s="524">
        <f>CG32-SUM(CG63:CG$65)</f>
        <v>1.5000000000000013E-2</v>
      </c>
      <c r="CH62" s="524">
        <f>CH32-SUM(CH63:CH$65)</f>
        <v>1.5000000000000013E-2</v>
      </c>
      <c r="CI62" s="524">
        <f>+CH62</f>
        <v>1.5000000000000013E-2</v>
      </c>
      <c r="CJ62" s="525">
        <f>CJ32-SUM(CJ63:CJ$65)</f>
        <v>1.5899999999999997E-2</v>
      </c>
      <c r="CK62" s="525">
        <f>CK32-SUM(CK63:CK$65)</f>
        <v>1.5899999999999997E-2</v>
      </c>
      <c r="CL62" s="525">
        <f>CL32-SUM(CL63:CL$65)</f>
        <v>1.5899999999999997E-2</v>
      </c>
      <c r="CM62" s="525">
        <f>CM32-SUM(CM63:CM$65)</f>
        <v>1.5899999999999997E-2</v>
      </c>
      <c r="CN62" s="525">
        <f>CN32-SUM(CN63:CN$65)</f>
        <v>1.5899999999999997E-2</v>
      </c>
      <c r="CO62" s="525">
        <f>CO32-SUM(CO63:CO$65)</f>
        <v>1.5899999999999997E-2</v>
      </c>
      <c r="CP62" s="525">
        <f>CP32-SUM(CP63:CP$65)</f>
        <v>1.5899999999999997E-2</v>
      </c>
      <c r="CQ62" s="525">
        <f>CQ32-SUM(CQ63:CQ$65)</f>
        <v>1.5899999999999997E-2</v>
      </c>
      <c r="CR62" s="525">
        <f>CR32-SUM(CR63:CR$65)</f>
        <v>2.7999999999999997E-2</v>
      </c>
      <c r="CS62" s="525">
        <f>CS32-SUM(CS63:CS$65)</f>
        <v>2.7999999999999997E-2</v>
      </c>
      <c r="CT62" s="525">
        <f>CT32-SUM(CT63:CT$65)</f>
        <v>2.7999999999999997E-2</v>
      </c>
      <c r="CU62" s="525">
        <f>CU32-SUM(CU63:CU$65)</f>
        <v>2.7999999999999997E-2</v>
      </c>
      <c r="CV62" s="525">
        <f>CV32-SUM(CV63:CV$65)</f>
        <v>2.7999999999999997E-2</v>
      </c>
      <c r="CW62" s="525">
        <f>CW32-SUM(CW63:CW$65)</f>
        <v>2.7999999999999997E-2</v>
      </c>
      <c r="CX62" s="525">
        <f>CX32-SUM(CX63:CX$65)</f>
        <v>2.7999999999999997E-2</v>
      </c>
      <c r="CY62" s="525">
        <f>CY32-SUM(CY63:CY$65)</f>
        <v>2.7999999999999997E-2</v>
      </c>
      <c r="CZ62" s="525">
        <f>CZ32-SUM(CZ63:CZ$65)</f>
        <v>2.7999999999999997E-2</v>
      </c>
      <c r="DA62" s="525">
        <f>DA32-SUM(DA63:DA$65)</f>
        <v>2.7999999999999997E-2</v>
      </c>
      <c r="DB62" s="525">
        <f>DB32-SUM(DB63:DB$65)</f>
        <v>2.7999999999999997E-2</v>
      </c>
      <c r="DC62" s="525">
        <f>DC32-SUM(DC63:DC$65)</f>
        <v>2.7999999999999997E-2</v>
      </c>
      <c r="DD62" s="525">
        <f>DD32-SUM(DD63:DD$65)</f>
        <v>2.8000000000000025E-2</v>
      </c>
      <c r="DE62" s="525">
        <f>DE32-SUM(DE63:DE$65)</f>
        <v>2.8000000000000025E-2</v>
      </c>
      <c r="DF62" s="525">
        <f>DF32-SUM(DF63:DF$65)</f>
        <v>2.8000000000000025E-2</v>
      </c>
      <c r="DG62" s="525">
        <f>DG32-SUM(DG63:DG$65)</f>
        <v>2.7999999999999997E-2</v>
      </c>
      <c r="DH62" s="525">
        <f>DH32-SUM(DH63:DH$65)</f>
        <v>2.7999999999999997E-2</v>
      </c>
      <c r="DI62" s="525">
        <f>DI32-SUM(DI63:DI$65)</f>
        <v>2.7999999999999997E-2</v>
      </c>
      <c r="DJ62" s="525">
        <f>DJ32-SUM(DJ63:DJ$65)</f>
        <v>2.7999999999999997E-2</v>
      </c>
      <c r="DK62" s="525">
        <f>DK32-SUM(DK63:DK$65)</f>
        <v>2.7999999999999997E-2</v>
      </c>
      <c r="DL62" s="525">
        <f>DL32-SUM(DL63:DL$65)</f>
        <v>2.7999999999999997E-2</v>
      </c>
      <c r="DM62" s="525">
        <f>DM32-SUM(DM63:DM$65)</f>
        <v>2.7999999999999997E-2</v>
      </c>
      <c r="DN62" s="525">
        <f>DN32-SUM(DN63:DN$65)</f>
        <v>2.7999999999999997E-2</v>
      </c>
      <c r="DO62" s="524">
        <f>DO32-SUM(DO63:DO$65)</f>
        <v>2.7999999999999997E-2</v>
      </c>
      <c r="DP62" s="524">
        <f>DP32-SUM(DP63:DP$65)</f>
        <v>2.7999999999999997E-2</v>
      </c>
      <c r="DQ62" s="524">
        <f>DQ32-SUM(DQ63:DQ$65)</f>
        <v>2.7999999999999997E-2</v>
      </c>
      <c r="DR62" s="524">
        <f>DR32-SUM(DR63:DR$65)</f>
        <v>2.7999999999999997E-2</v>
      </c>
      <c r="DS62" s="524">
        <f>DS32-SUM(DS63:DS$65)</f>
        <v>2.8000000000000025E-2</v>
      </c>
      <c r="DT62" s="524">
        <f>DT32-SUM(DT63:DT$65)</f>
        <v>2.8000000000000025E-2</v>
      </c>
      <c r="DU62" s="524">
        <f>DU32-SUM(DU63:DU$65)</f>
        <v>2.8000000000000025E-2</v>
      </c>
      <c r="DV62" s="524">
        <f>DV32-SUM(DV63:DV$65)</f>
        <v>2.7999999999999997E-2</v>
      </c>
      <c r="DW62" s="524">
        <f>DW32-SUM(DW63:DW$65)</f>
        <v>2.7999999999999997E-2</v>
      </c>
      <c r="DX62" s="524">
        <f>DX32-SUM(DX63:DX$65)</f>
        <v>2.7999999999999997E-2</v>
      </c>
      <c r="DY62" s="524">
        <f>DY32-SUM(DY63:DY$65)</f>
        <v>3.2179999999999986E-2</v>
      </c>
      <c r="DZ62" s="524">
        <f>DZ32-SUM(DZ63:DZ$65)</f>
        <v>3.2179999999999986E-2</v>
      </c>
      <c r="EA62" s="524">
        <f>EA32-SUM(EA63:EA$65)</f>
        <v>3.2179999999999986E-2</v>
      </c>
      <c r="EB62" s="524">
        <f>EB32-SUM(EB63:EB$65)</f>
        <v>3.5289999999999988E-2</v>
      </c>
      <c r="EC62" s="524">
        <f>EC32-SUM(EC63:EC$65)</f>
        <v>3.5289999999999988E-2</v>
      </c>
      <c r="ED62" s="524">
        <f>ED32-SUM(ED63:ED$65)</f>
        <v>3.5289999999999988E-2</v>
      </c>
      <c r="EE62" s="524">
        <f>EE32-SUM(EE63:EE$65)</f>
        <v>3.5289999999999988E-2</v>
      </c>
      <c r="EF62" s="524">
        <f>EF32-SUM(EF63:EF$65)</f>
        <v>3.5289999999999988E-2</v>
      </c>
      <c r="EG62" s="524">
        <f>EG32-SUM(EG63:EG$65)</f>
        <v>3.5289999999999988E-2</v>
      </c>
      <c r="EH62" s="524">
        <f>EH32-SUM(EH63:EH$65)</f>
        <v>3.5289999999999988E-2</v>
      </c>
      <c r="EI62" s="524">
        <f>EI32-SUM(EI63:EI$65)</f>
        <v>3.5289999999999988E-2</v>
      </c>
      <c r="EJ62" s="524">
        <f>EJ32-SUM(EJ63:EJ$65)</f>
        <v>3.5289999999999988E-2</v>
      </c>
      <c r="EK62" s="524">
        <f>EK32-SUM(EK63:EK$65)</f>
        <v>3.5289999999999988E-2</v>
      </c>
      <c r="EL62" s="524">
        <f>EL32-SUM(EL63:EL$65)</f>
        <v>3.5289999999999988E-2</v>
      </c>
      <c r="EM62" s="524">
        <f>EM32-SUM(EM63:EM$65)</f>
        <v>3.5289999999999988E-2</v>
      </c>
      <c r="EN62" s="524">
        <f>EN32-SUM(EN63:EN$65)</f>
        <v>4.0280000000000038E-2</v>
      </c>
      <c r="EO62" s="524">
        <f>EO32-SUM(EO63:EO$65)</f>
        <v>4.0280000000000038E-2</v>
      </c>
      <c r="EP62" s="524">
        <f>EP32-SUM(EP63:EP$65)</f>
        <v>4.0280000000000038E-2</v>
      </c>
      <c r="EQ62" s="524">
        <f>EQ32-SUM(EQ63:EQ$65)</f>
        <v>4.028000000000001E-2</v>
      </c>
      <c r="ER62" s="524">
        <f>ER32-SUM(ER63:ER$65)</f>
        <v>4.028000000000001E-2</v>
      </c>
      <c r="ES62" s="524">
        <f>ES32-SUM(ES63:ES$65)</f>
        <v>4.028000000000001E-2</v>
      </c>
      <c r="ET62" s="524">
        <f>ET32-SUM(ET63:ET$65)</f>
        <v>4.028000000000001E-2</v>
      </c>
      <c r="EU62" s="524">
        <f>EU32-SUM(EU63:EU$65)</f>
        <v>4.028000000000001E-2</v>
      </c>
      <c r="EV62" s="524">
        <f>EV32-SUM(EV63:EV$65)</f>
        <v>4.028000000000001E-2</v>
      </c>
      <c r="EW62" s="524">
        <f>EW32-SUM(EW63:EW$65)</f>
        <v>4.028000000000001E-2</v>
      </c>
      <c r="EX62" s="524">
        <f>EX32-SUM(EX63:EX$65)</f>
        <v>4.028000000000001E-2</v>
      </c>
      <c r="EY62" s="524">
        <f>EY32-SUM(EY63:EY$65)</f>
        <v>4.028000000000001E-2</v>
      </c>
      <c r="EZ62" s="524">
        <f>EZ32-SUM(EZ63:EZ$65)</f>
        <v>4.8330000000000012E-2</v>
      </c>
      <c r="FA62" s="524">
        <f>FA32-SUM(FA63:FA$65)</f>
        <v>4.8330000000000012E-2</v>
      </c>
      <c r="FB62" s="524">
        <f>FB32-SUM(FB63:FB$65)</f>
        <v>4.8330000000000012E-2</v>
      </c>
      <c r="FC62" s="524">
        <f>FC32-SUM(FC63:FC$65)</f>
        <v>4.8330000000000012E-2</v>
      </c>
      <c r="FD62" s="524">
        <f>FD32-SUM(FD63:FD$65)</f>
        <v>4.8330000000000012E-2</v>
      </c>
      <c r="FE62" s="524">
        <f>FE32-SUM(FE63:FE$65)</f>
        <v>4.8330000000000012E-2</v>
      </c>
      <c r="FF62" s="524">
        <f>FF32-SUM(FF63:FF$65)</f>
        <v>4.8330000000000012E-2</v>
      </c>
      <c r="FG62" s="524">
        <f>FG32-SUM(FG63:FG$65)</f>
        <v>4.8330000000000012E-2</v>
      </c>
      <c r="FH62" s="524">
        <f>FH32-SUM(FH63:FH$65)</f>
        <v>4.8330000000000012E-2</v>
      </c>
      <c r="FI62" s="524">
        <f>FI32-SUM(FI63:FI$65)</f>
        <v>4.8330000000000067E-2</v>
      </c>
      <c r="FJ62" s="524">
        <f>FJ32-SUM(FJ63:FJ$65)</f>
        <v>4.8330000000000067E-2</v>
      </c>
      <c r="FK62" s="524">
        <f>FK32-SUM(FK63:FK$65)</f>
        <v>4.8330000000000067E-2</v>
      </c>
      <c r="FL62" s="524">
        <f>FL32-SUM(FL63:FL$65)</f>
        <v>5.8590000000000059E-2</v>
      </c>
      <c r="FM62" s="524">
        <f>FM32-SUM(FM63:FM$65)</f>
        <v>5.8590000000000059E-2</v>
      </c>
      <c r="FN62" s="524">
        <f>FN32-SUM(FN63:FN$65)</f>
        <v>5.8590000000000059E-2</v>
      </c>
      <c r="FO62" s="524">
        <f>FO32-SUM(FO63:FO$65)</f>
        <v>5.8590000000000059E-2</v>
      </c>
      <c r="FP62" s="524">
        <f>FP32-SUM(FP63:FP$65)</f>
        <v>5.8590000000000059E-2</v>
      </c>
      <c r="FQ62" s="524">
        <f>FQ32-SUM(FQ63:FQ$65)</f>
        <v>5.8590000000000059E-2</v>
      </c>
      <c r="FR62" s="524">
        <f>FR32-SUM(FR63:FR$65)</f>
        <v>5.8590000000000031E-2</v>
      </c>
      <c r="FS62" s="524">
        <f>FS32-SUM(FS63:FS$65)</f>
        <v>5.8590000000000031E-2</v>
      </c>
      <c r="FT62" s="524">
        <f>FT32-SUM(FT63:FT$65)</f>
        <v>5.8590000000000031E-2</v>
      </c>
      <c r="FU62" s="524">
        <f>FU32-SUM(FU63:FU$65)</f>
        <v>5.8590000000000031E-2</v>
      </c>
      <c r="FV62" s="524">
        <f>FV32-SUM(FV63:FV$65)</f>
        <v>5.8590000000000031E-2</v>
      </c>
      <c r="FW62" s="524">
        <f>FW32-SUM(FW63:FW$65)</f>
        <v>5.8590000000000031E-2</v>
      </c>
      <c r="FX62" s="524">
        <f>FX32-SUM(FX63:FX$65)</f>
        <v>5.8590000000000031E-2</v>
      </c>
      <c r="FY62" s="524">
        <f>FY32-SUM(FY63:FY$65)</f>
        <v>5.8590000000000031E-2</v>
      </c>
      <c r="FZ62" s="524">
        <f>FZ32-SUM(FZ63:FZ$65)</f>
        <v>5.8590000000000031E-2</v>
      </c>
      <c r="GA62" s="524">
        <f>GA32-SUM(GA63:GA$65)</f>
        <v>5.8590000000000059E-2</v>
      </c>
      <c r="GB62" s="524">
        <f>GB32-SUM(GB63:GB$65)</f>
        <v>5.8590000000000059E-2</v>
      </c>
      <c r="GC62" s="524">
        <f>GC32-SUM(GC63:GC$65)</f>
        <v>5.8590000000000059E-2</v>
      </c>
      <c r="GD62" s="524">
        <f>GD32-SUM(GD63:GD$65)</f>
        <v>5.8590000000000031E-2</v>
      </c>
      <c r="GE62" s="524">
        <f>GE32-SUM(GE63:GE$65)</f>
        <v>5.8590000000000031E-2</v>
      </c>
      <c r="GF62" s="524">
        <f>GF32-SUM(GF63:GF$65)</f>
        <v>5.8590000000000031E-2</v>
      </c>
      <c r="GG62" s="524">
        <f>GG32-SUM(GG63:GG$65)</f>
        <v>5.8590000000000031E-2</v>
      </c>
      <c r="GH62" s="524">
        <f>GH32-SUM(GH63:GH$65)</f>
        <v>5.8590000000000031E-2</v>
      </c>
      <c r="GI62" s="524">
        <f>GI32-SUM(GI63:GI$65)</f>
        <v>5.8590000000000031E-2</v>
      </c>
      <c r="GJ62" s="524">
        <f>GJ32-SUM(GJ63:GJ$65)</f>
        <v>5.8590000000000059E-2</v>
      </c>
      <c r="GK62" s="524">
        <f>GK32-SUM(GK63:GK$65)</f>
        <v>5.8590000000000059E-2</v>
      </c>
      <c r="GL62" s="524">
        <f>GL32-SUM(GL63:GL$65)</f>
        <v>5.8590000000000059E-2</v>
      </c>
      <c r="GM62" s="524">
        <f>GM32-SUM(GM63:GM$65)</f>
        <v>5.8590000000000059E-2</v>
      </c>
      <c r="GN62" s="524">
        <f>GN32-SUM(GN63:GN$65)</f>
        <v>5.8590000000000059E-2</v>
      </c>
      <c r="GO62" s="524">
        <f>GO32-SUM(GO63:GO$65)</f>
        <v>5.8590000000000059E-2</v>
      </c>
      <c r="GP62" s="524">
        <f>GP32-SUM(GP63:GP$65)</f>
        <v>5.8590000000000031E-2</v>
      </c>
      <c r="GQ62" s="524">
        <f>GQ32-SUM(GQ63:GQ$65)</f>
        <v>5.8590000000000031E-2</v>
      </c>
      <c r="GR62" s="524">
        <f>GR32-SUM(GR63:GR$65)</f>
        <v>5.8590000000000031E-2</v>
      </c>
      <c r="GS62" s="524">
        <f>GS32-SUM(GS63:GS$65)</f>
        <v>5.8590000000000059E-2</v>
      </c>
      <c r="GT62" s="524">
        <f>GT32-SUM(GT63:GT$65)</f>
        <v>5.8590000000000059E-2</v>
      </c>
      <c r="GU62" s="524">
        <f>GU32-SUM(GU63:GU$65)</f>
        <v>5.8590000000000059E-2</v>
      </c>
      <c r="GV62" s="524">
        <f>GV32-SUM(GV63:GV$65)</f>
        <v>5.8590000000000031E-2</v>
      </c>
      <c r="GW62" s="524">
        <f>GW32-SUM(GW63:GW$65)</f>
        <v>5.8590000000000031E-2</v>
      </c>
      <c r="GX62" s="524">
        <f>GX32-SUM(GX63:GX$65)</f>
        <v>5.8590000000000031E-2</v>
      </c>
      <c r="GY62" s="524">
        <f>GY32-SUM(GY63:GY$65)</f>
        <v>5.8590000000000059E-2</v>
      </c>
      <c r="GZ62" s="524">
        <f>GZ32-SUM(GZ63:GZ$65)</f>
        <v>5.8590000000000059E-2</v>
      </c>
      <c r="HA62" s="524">
        <f>HA32-SUM(HA63:HA$65)</f>
        <v>5.8590000000000059E-2</v>
      </c>
      <c r="HB62" s="524">
        <f>HB32-SUM(HB63:HB$65)</f>
        <v>5.8590000000000031E-2</v>
      </c>
      <c r="HC62" s="524">
        <f>HC32-SUM(HC63:HC$65)</f>
        <v>5.8590000000000031E-2</v>
      </c>
      <c r="HD62" s="524">
        <f>HD32-SUM(HD63:HD$65)</f>
        <v>5.8590000000000031E-2</v>
      </c>
      <c r="HE62" s="524">
        <f>HE32-SUM(HE63:HE$65)</f>
        <v>5.8590000000000031E-2</v>
      </c>
      <c r="HF62" s="524">
        <f>HF32-SUM(HF63:HF$65)</f>
        <v>5.8590000000000031E-2</v>
      </c>
      <c r="HG62" s="524">
        <f>HG32-SUM(HG63:HG$65)</f>
        <v>5.8590000000000031E-2</v>
      </c>
      <c r="HH62" s="524">
        <f>HH32-SUM(HH63:HH$65)</f>
        <v>5.8590000000000003E-2</v>
      </c>
      <c r="HI62" s="524">
        <f>HI32-SUM(HI63:HI$65)</f>
        <v>5.8590000000000003E-2</v>
      </c>
      <c r="HJ62" s="524">
        <f>HJ32-SUM(HJ63:HJ$65)</f>
        <v>5.8590000000000003E-2</v>
      </c>
      <c r="HK62" s="524">
        <f>HK32-SUM(HK63:HK$65)</f>
        <v>5.8590000000000003E-2</v>
      </c>
      <c r="HL62" s="524">
        <f>HL32-SUM(HL63:HL$65)</f>
        <v>5.8590000000000003E-2</v>
      </c>
      <c r="HM62" s="524">
        <f>HM32-SUM(HM63:HM$65)</f>
        <v>5.8590000000000003E-2</v>
      </c>
      <c r="HN62" s="524">
        <f>HN32-SUM(HN63:HN$65)</f>
        <v>5.8590000000000031E-2</v>
      </c>
      <c r="HO62" s="524">
        <f>HO32-SUM(HO63:HO$65)</f>
        <v>5.8590000000000031E-2</v>
      </c>
      <c r="HP62" s="524">
        <f>HP32-SUM(HP63:HP$65)</f>
        <v>5.8590000000000031E-2</v>
      </c>
      <c r="HQ62" s="524">
        <f>HQ32-SUM(HQ63:HQ$65)</f>
        <v>5.8590000000000059E-2</v>
      </c>
      <c r="HR62" s="524">
        <f>HR32-SUM(HR63:HR$65)</f>
        <v>5.8590000000000059E-2</v>
      </c>
      <c r="HS62" s="524">
        <f>HS32-SUM(HS63:HS$65)</f>
        <v>7.3590000000000017E-2</v>
      </c>
    </row>
    <row r="63" spans="2:227" s="489" customFormat="1" x14ac:dyDescent="0.2">
      <c r="B63" s="407" t="s">
        <v>328</v>
      </c>
      <c r="C63" s="524">
        <f t="shared" ref="C63:BN63" si="138">+C31-C64-C65</f>
        <v>7.288E-2</v>
      </c>
      <c r="D63" s="524">
        <f t="shared" si="138"/>
        <v>7.288E-2</v>
      </c>
      <c r="E63" s="524">
        <f t="shared" si="138"/>
        <v>7.288E-2</v>
      </c>
      <c r="F63" s="524">
        <f t="shared" si="138"/>
        <v>7.288E-2</v>
      </c>
      <c r="G63" s="524">
        <f t="shared" si="138"/>
        <v>7.288E-2</v>
      </c>
      <c r="H63" s="524">
        <f t="shared" si="138"/>
        <v>7.288E-2</v>
      </c>
      <c r="I63" s="524">
        <f t="shared" si="138"/>
        <v>7.288E-2</v>
      </c>
      <c r="J63" s="524">
        <f t="shared" si="138"/>
        <v>7.288E-2</v>
      </c>
      <c r="K63" s="524">
        <f t="shared" si="138"/>
        <v>7.288E-2</v>
      </c>
      <c r="L63" s="524">
        <f t="shared" si="138"/>
        <v>7.288E-2</v>
      </c>
      <c r="M63" s="524">
        <f t="shared" si="138"/>
        <v>7.288E-2</v>
      </c>
      <c r="N63" s="524">
        <f t="shared" si="138"/>
        <v>7.288E-2</v>
      </c>
      <c r="O63" s="524">
        <f t="shared" si="138"/>
        <v>7.288E-2</v>
      </c>
      <c r="P63" s="524">
        <f t="shared" si="138"/>
        <v>7.288E-2</v>
      </c>
      <c r="Q63" s="524">
        <f t="shared" si="138"/>
        <v>7.288E-2</v>
      </c>
      <c r="R63" s="524">
        <f t="shared" si="138"/>
        <v>7.288E-2</v>
      </c>
      <c r="S63" s="524">
        <f t="shared" si="138"/>
        <v>7.288E-2</v>
      </c>
      <c r="T63" s="524">
        <f t="shared" si="138"/>
        <v>7.288E-2</v>
      </c>
      <c r="U63" s="524">
        <f t="shared" si="138"/>
        <v>7.288E-2</v>
      </c>
      <c r="V63" s="524">
        <f t="shared" si="138"/>
        <v>7.288E-2</v>
      </c>
      <c r="W63" s="524">
        <f t="shared" si="138"/>
        <v>7.288E-2</v>
      </c>
      <c r="X63" s="524">
        <f t="shared" si="138"/>
        <v>7.288E-2</v>
      </c>
      <c r="Y63" s="524">
        <f t="shared" si="138"/>
        <v>7.288E-2</v>
      </c>
      <c r="Z63" s="524">
        <f t="shared" si="138"/>
        <v>7.288E-2</v>
      </c>
      <c r="AA63" s="524">
        <f t="shared" si="138"/>
        <v>7.288E-2</v>
      </c>
      <c r="AB63" s="524">
        <f t="shared" si="138"/>
        <v>7.288E-2</v>
      </c>
      <c r="AC63" s="524">
        <f t="shared" si="138"/>
        <v>7.288E-2</v>
      </c>
      <c r="AD63" s="524">
        <f t="shared" si="138"/>
        <v>7.288E-2</v>
      </c>
      <c r="AE63" s="524">
        <f t="shared" si="138"/>
        <v>7.288E-2</v>
      </c>
      <c r="AF63" s="524">
        <f t="shared" si="138"/>
        <v>7.288E-2</v>
      </c>
      <c r="AG63" s="524">
        <f t="shared" si="138"/>
        <v>7.288E-2</v>
      </c>
      <c r="AH63" s="524">
        <f t="shared" si="138"/>
        <v>7.288E-2</v>
      </c>
      <c r="AI63" s="524">
        <f t="shared" si="138"/>
        <v>7.288E-2</v>
      </c>
      <c r="AJ63" s="524">
        <f t="shared" si="138"/>
        <v>7.288E-2</v>
      </c>
      <c r="AK63" s="524">
        <f t="shared" si="138"/>
        <v>7.288E-2</v>
      </c>
      <c r="AL63" s="524">
        <f t="shared" si="138"/>
        <v>7.288E-2</v>
      </c>
      <c r="AM63" s="524">
        <f t="shared" si="138"/>
        <v>7.288E-2</v>
      </c>
      <c r="AN63" s="524">
        <f t="shared" si="138"/>
        <v>7.288E-2</v>
      </c>
      <c r="AO63" s="524">
        <f t="shared" si="138"/>
        <v>7.288E-2</v>
      </c>
      <c r="AP63" s="524">
        <f t="shared" si="138"/>
        <v>7.288E-2</v>
      </c>
      <c r="AQ63" s="524">
        <f t="shared" si="138"/>
        <v>7.288E-2</v>
      </c>
      <c r="AR63" s="524">
        <f t="shared" si="138"/>
        <v>7.288E-2</v>
      </c>
      <c r="AS63" s="524">
        <f t="shared" si="138"/>
        <v>7.288E-2</v>
      </c>
      <c r="AT63" s="524">
        <f t="shared" si="138"/>
        <v>7.288E-2</v>
      </c>
      <c r="AU63" s="524">
        <f t="shared" si="138"/>
        <v>7.288E-2</v>
      </c>
      <c r="AV63" s="524">
        <f t="shared" si="138"/>
        <v>7.0199999999999999E-2</v>
      </c>
      <c r="AW63" s="524">
        <f t="shared" si="138"/>
        <v>7.0199999999999999E-2</v>
      </c>
      <c r="AX63" s="524">
        <f t="shared" si="138"/>
        <v>7.0199999999999999E-2</v>
      </c>
      <c r="AY63" s="524">
        <f t="shared" si="138"/>
        <v>7.0199999999999999E-2</v>
      </c>
      <c r="AZ63" s="524">
        <f t="shared" si="138"/>
        <v>7.0199999999999999E-2</v>
      </c>
      <c r="BA63" s="524">
        <f t="shared" si="138"/>
        <v>7.0199999999999999E-2</v>
      </c>
      <c r="BB63" s="524">
        <f t="shared" si="138"/>
        <v>7.0200000000000012E-2</v>
      </c>
      <c r="BC63" s="524">
        <f t="shared" si="138"/>
        <v>7.0200000000000012E-2</v>
      </c>
      <c r="BD63" s="524">
        <f t="shared" si="138"/>
        <v>7.0200000000000012E-2</v>
      </c>
      <c r="BE63" s="524">
        <f t="shared" si="138"/>
        <v>7.0200000000000012E-2</v>
      </c>
      <c r="BF63" s="524">
        <f t="shared" si="138"/>
        <v>7.0200000000000012E-2</v>
      </c>
      <c r="BG63" s="524">
        <f t="shared" si="138"/>
        <v>7.0200000000000012E-2</v>
      </c>
      <c r="BH63" s="524">
        <f t="shared" si="138"/>
        <v>7.0199999999999985E-2</v>
      </c>
      <c r="BI63" s="524">
        <f t="shared" si="138"/>
        <v>7.0199999999999985E-2</v>
      </c>
      <c r="BJ63" s="524">
        <f t="shared" si="138"/>
        <v>7.0199999999999985E-2</v>
      </c>
      <c r="BK63" s="524">
        <f t="shared" si="138"/>
        <v>7.0199999999999985E-2</v>
      </c>
      <c r="BL63" s="524">
        <f t="shared" si="138"/>
        <v>7.0199999999999985E-2</v>
      </c>
      <c r="BM63" s="524">
        <f t="shared" si="138"/>
        <v>7.0199999999999985E-2</v>
      </c>
      <c r="BN63" s="524">
        <f t="shared" si="138"/>
        <v>7.0199999999999985E-2</v>
      </c>
      <c r="BO63" s="524">
        <f t="shared" ref="BO63:DZ63" si="139">+BO31-BO64-BO65</f>
        <v>7.0199999999999985E-2</v>
      </c>
      <c r="BP63" s="524">
        <f t="shared" si="139"/>
        <v>7.0199999999999985E-2</v>
      </c>
      <c r="BQ63" s="524">
        <f t="shared" si="139"/>
        <v>7.0199999999999985E-2</v>
      </c>
      <c r="BR63" s="524">
        <f t="shared" si="139"/>
        <v>7.0199999999999985E-2</v>
      </c>
      <c r="BS63" s="524">
        <f t="shared" si="139"/>
        <v>7.0199999999999985E-2</v>
      </c>
      <c r="BT63" s="524">
        <f t="shared" si="139"/>
        <v>7.0199999999999985E-2</v>
      </c>
      <c r="BU63" s="524">
        <f t="shared" si="139"/>
        <v>7.0199999999999985E-2</v>
      </c>
      <c r="BV63" s="524">
        <f t="shared" si="139"/>
        <v>7.0199999999999985E-2</v>
      </c>
      <c r="BW63" s="524">
        <f t="shared" si="139"/>
        <v>7.0199999999999985E-2</v>
      </c>
      <c r="BX63" s="524">
        <f t="shared" si="139"/>
        <v>7.0199999999999985E-2</v>
      </c>
      <c r="BY63" s="524">
        <f t="shared" si="139"/>
        <v>7.0199999999999985E-2</v>
      </c>
      <c r="BZ63" s="524">
        <f t="shared" si="139"/>
        <v>7.0199999999999985E-2</v>
      </c>
      <c r="CA63" s="524">
        <f t="shared" si="139"/>
        <v>7.0199999999999985E-2</v>
      </c>
      <c r="CB63" s="524">
        <f t="shared" si="139"/>
        <v>7.0199999999999985E-2</v>
      </c>
      <c r="CC63" s="524">
        <f t="shared" si="139"/>
        <v>7.0199999999999985E-2</v>
      </c>
      <c r="CD63" s="524">
        <f t="shared" si="139"/>
        <v>7.0199999999999985E-2</v>
      </c>
      <c r="CE63" s="524">
        <f t="shared" si="139"/>
        <v>7.0199999999999985E-2</v>
      </c>
      <c r="CF63" s="524">
        <f t="shared" si="139"/>
        <v>7.0199999999999985E-2</v>
      </c>
      <c r="CG63" s="524">
        <f t="shared" si="139"/>
        <v>7.0199999999999985E-2</v>
      </c>
      <c r="CH63" s="524">
        <f t="shared" si="139"/>
        <v>7.0199999999999985E-2</v>
      </c>
      <c r="CI63" s="524">
        <f t="shared" si="139"/>
        <v>7.0199999999999985E-2</v>
      </c>
      <c r="CJ63" s="525">
        <f t="shared" si="139"/>
        <v>7.1809999999999985E-2</v>
      </c>
      <c r="CK63" s="525">
        <f t="shared" si="139"/>
        <v>7.1809999999999985E-2</v>
      </c>
      <c r="CL63" s="525">
        <f t="shared" si="139"/>
        <v>7.1809999999999985E-2</v>
      </c>
      <c r="CM63" s="525">
        <f t="shared" si="139"/>
        <v>7.1809999999999985E-2</v>
      </c>
      <c r="CN63" s="525">
        <f t="shared" si="139"/>
        <v>7.1809999999999985E-2</v>
      </c>
      <c r="CO63" s="525">
        <f t="shared" si="139"/>
        <v>7.1809999999999985E-2</v>
      </c>
      <c r="CP63" s="525">
        <f t="shared" si="139"/>
        <v>7.1809999999999985E-2</v>
      </c>
      <c r="CQ63" s="525">
        <f t="shared" si="139"/>
        <v>7.1809999999999985E-2</v>
      </c>
      <c r="CR63" s="525">
        <f t="shared" si="139"/>
        <v>7.1169999999999983E-2</v>
      </c>
      <c r="CS63" s="525">
        <f t="shared" si="139"/>
        <v>7.1169999999999983E-2</v>
      </c>
      <c r="CT63" s="525">
        <f t="shared" si="139"/>
        <v>7.1169999999999983E-2</v>
      </c>
      <c r="CU63" s="525">
        <f t="shared" si="139"/>
        <v>7.1169999999999983E-2</v>
      </c>
      <c r="CV63" s="525">
        <f t="shared" si="139"/>
        <v>7.1169999999999983E-2</v>
      </c>
      <c r="CW63" s="525">
        <f t="shared" si="139"/>
        <v>7.1169999999999983E-2</v>
      </c>
      <c r="CX63" s="525">
        <f t="shared" si="139"/>
        <v>7.1169999999999983E-2</v>
      </c>
      <c r="CY63" s="525">
        <f t="shared" si="139"/>
        <v>7.1169999999999983E-2</v>
      </c>
      <c r="CZ63" s="525">
        <f t="shared" si="139"/>
        <v>7.1169999999999983E-2</v>
      </c>
      <c r="DA63" s="525">
        <f t="shared" si="139"/>
        <v>7.1169999999999983E-2</v>
      </c>
      <c r="DB63" s="525">
        <f t="shared" si="139"/>
        <v>7.1169999999999983E-2</v>
      </c>
      <c r="DC63" s="525">
        <f t="shared" si="139"/>
        <v>7.1169999999999983E-2</v>
      </c>
      <c r="DD63" s="525">
        <f t="shared" si="139"/>
        <v>7.1169999999999983E-2</v>
      </c>
      <c r="DE63" s="525">
        <f t="shared" si="139"/>
        <v>7.1169999999999983E-2</v>
      </c>
      <c r="DF63" s="525">
        <f t="shared" si="139"/>
        <v>7.1169999999999983E-2</v>
      </c>
      <c r="DG63" s="525">
        <f t="shared" si="139"/>
        <v>7.1169999999999983E-2</v>
      </c>
      <c r="DH63" s="525">
        <f t="shared" si="139"/>
        <v>7.1169999999999983E-2</v>
      </c>
      <c r="DI63" s="525">
        <f t="shared" si="139"/>
        <v>7.1169999999999983E-2</v>
      </c>
      <c r="DJ63" s="525">
        <f t="shared" si="139"/>
        <v>7.1169999999999983E-2</v>
      </c>
      <c r="DK63" s="525">
        <f t="shared" si="139"/>
        <v>7.1169999999999983E-2</v>
      </c>
      <c r="DL63" s="525">
        <f t="shared" si="139"/>
        <v>7.1169999999999983E-2</v>
      </c>
      <c r="DM63" s="525">
        <f t="shared" si="139"/>
        <v>7.1169999999999983E-2</v>
      </c>
      <c r="DN63" s="525">
        <f t="shared" si="139"/>
        <v>7.1169999999999983E-2</v>
      </c>
      <c r="DO63" s="524">
        <f t="shared" si="139"/>
        <v>7.1169999999999983E-2</v>
      </c>
      <c r="DP63" s="524">
        <f t="shared" si="139"/>
        <v>7.1169999999999983E-2</v>
      </c>
      <c r="DQ63" s="524">
        <f t="shared" si="139"/>
        <v>7.1169999999999983E-2</v>
      </c>
      <c r="DR63" s="524">
        <f t="shared" si="139"/>
        <v>7.1169999999999983E-2</v>
      </c>
      <c r="DS63" s="524">
        <f t="shared" si="139"/>
        <v>7.1169999999999983E-2</v>
      </c>
      <c r="DT63" s="524">
        <f t="shared" si="139"/>
        <v>7.1169999999999983E-2</v>
      </c>
      <c r="DU63" s="524">
        <f t="shared" si="139"/>
        <v>7.1169999999999983E-2</v>
      </c>
      <c r="DV63" s="524">
        <f t="shared" si="139"/>
        <v>7.1169999999999983E-2</v>
      </c>
      <c r="DW63" s="524">
        <f t="shared" si="139"/>
        <v>7.1169999999999983E-2</v>
      </c>
      <c r="DX63" s="524">
        <f t="shared" si="139"/>
        <v>7.1169999999999983E-2</v>
      </c>
      <c r="DY63" s="524">
        <f t="shared" si="139"/>
        <v>6.9800000000000001E-2</v>
      </c>
      <c r="DZ63" s="524">
        <f t="shared" si="139"/>
        <v>6.9800000000000001E-2</v>
      </c>
      <c r="EA63" s="524">
        <f t="shared" ref="EA63:GL63" si="140">+EA31-EA64-EA65</f>
        <v>6.9800000000000001E-2</v>
      </c>
      <c r="EB63" s="524">
        <f t="shared" si="140"/>
        <v>7.4770000000000003E-2</v>
      </c>
      <c r="EC63" s="524">
        <f t="shared" si="140"/>
        <v>7.4770000000000003E-2</v>
      </c>
      <c r="ED63" s="524">
        <f t="shared" si="140"/>
        <v>7.4770000000000003E-2</v>
      </c>
      <c r="EE63" s="524">
        <f t="shared" si="140"/>
        <v>7.4770000000000003E-2</v>
      </c>
      <c r="EF63" s="524">
        <f t="shared" si="140"/>
        <v>7.4770000000000003E-2</v>
      </c>
      <c r="EG63" s="524">
        <f t="shared" si="140"/>
        <v>7.4770000000000003E-2</v>
      </c>
      <c r="EH63" s="524">
        <f t="shared" si="140"/>
        <v>7.4770000000000003E-2</v>
      </c>
      <c r="EI63" s="524">
        <f t="shared" si="140"/>
        <v>7.4770000000000003E-2</v>
      </c>
      <c r="EJ63" s="524">
        <f t="shared" si="140"/>
        <v>7.4770000000000003E-2</v>
      </c>
      <c r="EK63" s="524">
        <f t="shared" si="140"/>
        <v>7.4770000000000003E-2</v>
      </c>
      <c r="EL63" s="524">
        <f t="shared" si="140"/>
        <v>7.4770000000000003E-2</v>
      </c>
      <c r="EM63" s="524">
        <f t="shared" si="140"/>
        <v>7.4770000000000003E-2</v>
      </c>
      <c r="EN63" s="524">
        <f t="shared" si="140"/>
        <v>7.3149999999999993E-2</v>
      </c>
      <c r="EO63" s="524">
        <f t="shared" si="140"/>
        <v>7.3149999999999993E-2</v>
      </c>
      <c r="EP63" s="524">
        <f t="shared" si="140"/>
        <v>7.3149999999999993E-2</v>
      </c>
      <c r="EQ63" s="524">
        <f t="shared" si="140"/>
        <v>7.3149999999999993E-2</v>
      </c>
      <c r="ER63" s="524">
        <f t="shared" si="140"/>
        <v>7.3149999999999993E-2</v>
      </c>
      <c r="ES63" s="524">
        <f t="shared" si="140"/>
        <v>7.3149999999999993E-2</v>
      </c>
      <c r="ET63" s="524">
        <f t="shared" si="140"/>
        <v>7.3149999999999993E-2</v>
      </c>
      <c r="EU63" s="524">
        <f t="shared" si="140"/>
        <v>7.3149999999999993E-2</v>
      </c>
      <c r="EV63" s="524">
        <f t="shared" si="140"/>
        <v>7.3149999999999993E-2</v>
      </c>
      <c r="EW63" s="524">
        <f t="shared" si="140"/>
        <v>7.3149999999999993E-2</v>
      </c>
      <c r="EX63" s="524">
        <f t="shared" si="140"/>
        <v>7.3149999999999993E-2</v>
      </c>
      <c r="EY63" s="524">
        <f t="shared" si="140"/>
        <v>7.3149999999999993E-2</v>
      </c>
      <c r="EZ63" s="524">
        <f t="shared" si="140"/>
        <v>7.2529999999999983E-2</v>
      </c>
      <c r="FA63" s="524">
        <f t="shared" si="140"/>
        <v>7.2529999999999983E-2</v>
      </c>
      <c r="FB63" s="524">
        <f t="shared" si="140"/>
        <v>7.2529999999999983E-2</v>
      </c>
      <c r="FC63" s="524">
        <f t="shared" si="140"/>
        <v>7.2529999999999983E-2</v>
      </c>
      <c r="FD63" s="524">
        <f t="shared" si="140"/>
        <v>7.2529999999999983E-2</v>
      </c>
      <c r="FE63" s="524">
        <f t="shared" si="140"/>
        <v>7.2529999999999983E-2</v>
      </c>
      <c r="FF63" s="524">
        <f t="shared" si="140"/>
        <v>7.2529999999999983E-2</v>
      </c>
      <c r="FG63" s="524">
        <f t="shared" si="140"/>
        <v>7.2529999999999983E-2</v>
      </c>
      <c r="FH63" s="524">
        <f t="shared" si="140"/>
        <v>7.2529999999999983E-2</v>
      </c>
      <c r="FI63" s="524">
        <f t="shared" si="140"/>
        <v>7.2529999999999956E-2</v>
      </c>
      <c r="FJ63" s="524">
        <f t="shared" si="140"/>
        <v>7.2529999999999956E-2</v>
      </c>
      <c r="FK63" s="524">
        <f t="shared" si="140"/>
        <v>7.2529999999999956E-2</v>
      </c>
      <c r="FL63" s="524">
        <f t="shared" si="140"/>
        <v>7.1419999999999956E-2</v>
      </c>
      <c r="FM63" s="524">
        <f t="shared" si="140"/>
        <v>7.1419999999999956E-2</v>
      </c>
      <c r="FN63" s="524">
        <f t="shared" si="140"/>
        <v>7.1419999999999956E-2</v>
      </c>
      <c r="FO63" s="524">
        <f t="shared" si="140"/>
        <v>7.1419999999999956E-2</v>
      </c>
      <c r="FP63" s="524">
        <f t="shared" si="140"/>
        <v>7.1419999999999956E-2</v>
      </c>
      <c r="FQ63" s="524">
        <f t="shared" si="140"/>
        <v>7.1419999999999956E-2</v>
      </c>
      <c r="FR63" s="524">
        <f t="shared" si="140"/>
        <v>7.1420000000000011E-2</v>
      </c>
      <c r="FS63" s="524">
        <f t="shared" si="140"/>
        <v>7.1420000000000011E-2</v>
      </c>
      <c r="FT63" s="524">
        <f t="shared" si="140"/>
        <v>7.1420000000000011E-2</v>
      </c>
      <c r="FU63" s="524">
        <f t="shared" si="140"/>
        <v>7.1419999999999983E-2</v>
      </c>
      <c r="FV63" s="524">
        <f t="shared" si="140"/>
        <v>7.1419999999999983E-2</v>
      </c>
      <c r="FW63" s="524">
        <f t="shared" si="140"/>
        <v>7.1419999999999983E-2</v>
      </c>
      <c r="FX63" s="524">
        <f t="shared" si="140"/>
        <v>7.1420000000000011E-2</v>
      </c>
      <c r="FY63" s="524">
        <f t="shared" si="140"/>
        <v>7.1420000000000011E-2</v>
      </c>
      <c r="FZ63" s="524">
        <f t="shared" si="140"/>
        <v>7.1420000000000011E-2</v>
      </c>
      <c r="GA63" s="524">
        <f t="shared" si="140"/>
        <v>7.1419999999999956E-2</v>
      </c>
      <c r="GB63" s="524">
        <f t="shared" si="140"/>
        <v>7.1419999999999956E-2</v>
      </c>
      <c r="GC63" s="524">
        <f t="shared" si="140"/>
        <v>7.1419999999999956E-2</v>
      </c>
      <c r="GD63" s="524">
        <f t="shared" si="140"/>
        <v>7.1419999999999983E-2</v>
      </c>
      <c r="GE63" s="524">
        <f t="shared" si="140"/>
        <v>7.1419999999999983E-2</v>
      </c>
      <c r="GF63" s="524">
        <f t="shared" si="140"/>
        <v>7.1419999999999983E-2</v>
      </c>
      <c r="GG63" s="524">
        <f t="shared" si="140"/>
        <v>7.1419999999999983E-2</v>
      </c>
      <c r="GH63" s="524">
        <f t="shared" si="140"/>
        <v>7.1419999999999983E-2</v>
      </c>
      <c r="GI63" s="524">
        <f t="shared" si="140"/>
        <v>7.1419999999999983E-2</v>
      </c>
      <c r="GJ63" s="524">
        <f t="shared" si="140"/>
        <v>7.1419999999999956E-2</v>
      </c>
      <c r="GK63" s="524">
        <f t="shared" si="140"/>
        <v>7.1419999999999956E-2</v>
      </c>
      <c r="GL63" s="524">
        <f t="shared" si="140"/>
        <v>7.1419999999999956E-2</v>
      </c>
      <c r="GM63" s="524">
        <f t="shared" ref="GM63:HJ63" si="141">+GM31-GM64-GM65</f>
        <v>7.1419999999999956E-2</v>
      </c>
      <c r="GN63" s="524">
        <f t="shared" si="141"/>
        <v>7.1419999999999956E-2</v>
      </c>
      <c r="GO63" s="524">
        <f t="shared" si="141"/>
        <v>7.1419999999999956E-2</v>
      </c>
      <c r="GP63" s="524">
        <f t="shared" si="141"/>
        <v>7.1419999999999983E-2</v>
      </c>
      <c r="GQ63" s="524">
        <f t="shared" si="141"/>
        <v>7.1419999999999983E-2</v>
      </c>
      <c r="GR63" s="524">
        <f t="shared" si="141"/>
        <v>7.1419999999999983E-2</v>
      </c>
      <c r="GS63" s="524">
        <f t="shared" si="141"/>
        <v>7.1419999999999956E-2</v>
      </c>
      <c r="GT63" s="524">
        <f t="shared" si="141"/>
        <v>7.1419999999999956E-2</v>
      </c>
      <c r="GU63" s="524">
        <f t="shared" si="141"/>
        <v>7.1419999999999956E-2</v>
      </c>
      <c r="GV63" s="524">
        <f t="shared" si="141"/>
        <v>7.1420000000000011E-2</v>
      </c>
      <c r="GW63" s="524">
        <f t="shared" si="141"/>
        <v>7.1420000000000011E-2</v>
      </c>
      <c r="GX63" s="524">
        <f t="shared" si="141"/>
        <v>7.1420000000000011E-2</v>
      </c>
      <c r="GY63" s="524">
        <f t="shared" si="141"/>
        <v>7.1419999999999956E-2</v>
      </c>
      <c r="GZ63" s="524">
        <f t="shared" si="141"/>
        <v>7.1419999999999956E-2</v>
      </c>
      <c r="HA63" s="524">
        <f t="shared" si="141"/>
        <v>7.1419999999999956E-2</v>
      </c>
      <c r="HB63" s="524">
        <f t="shared" si="141"/>
        <v>7.1419999999999983E-2</v>
      </c>
      <c r="HC63" s="524">
        <f t="shared" si="141"/>
        <v>7.1419999999999983E-2</v>
      </c>
      <c r="HD63" s="524">
        <f t="shared" si="141"/>
        <v>7.1419999999999983E-2</v>
      </c>
      <c r="HE63" s="524">
        <f t="shared" si="141"/>
        <v>7.1419999999999983E-2</v>
      </c>
      <c r="HF63" s="524">
        <f t="shared" si="141"/>
        <v>7.1419999999999983E-2</v>
      </c>
      <c r="HG63" s="524">
        <f t="shared" si="141"/>
        <v>7.1419999999999983E-2</v>
      </c>
      <c r="HH63" s="524">
        <f t="shared" si="141"/>
        <v>7.1420000000000011E-2</v>
      </c>
      <c r="HI63" s="524">
        <f t="shared" si="141"/>
        <v>7.1420000000000011E-2</v>
      </c>
      <c r="HJ63" s="524">
        <f t="shared" si="141"/>
        <v>7.1420000000000011E-2</v>
      </c>
      <c r="HK63" s="524">
        <f t="shared" ref="HK63:HM63" si="142">+HK31-HK64-HK65</f>
        <v>7.1420000000000011E-2</v>
      </c>
      <c r="HL63" s="524">
        <f t="shared" si="142"/>
        <v>7.1420000000000011E-2</v>
      </c>
      <c r="HM63" s="524">
        <f t="shared" si="142"/>
        <v>7.1420000000000011E-2</v>
      </c>
      <c r="HN63" s="524">
        <f t="shared" ref="HN63:HS63" si="143">+HN31-HN64-HN65</f>
        <v>7.1419999999999983E-2</v>
      </c>
      <c r="HO63" s="524">
        <f t="shared" si="143"/>
        <v>7.1419999999999983E-2</v>
      </c>
      <c r="HP63" s="524">
        <f t="shared" si="143"/>
        <v>7.1419999999999983E-2</v>
      </c>
      <c r="HQ63" s="524">
        <f t="shared" si="143"/>
        <v>7.1419999999999983E-2</v>
      </c>
      <c r="HR63" s="524">
        <f t="shared" si="143"/>
        <v>7.1419999999999983E-2</v>
      </c>
      <c r="HS63" s="524">
        <f t="shared" si="143"/>
        <v>7.1419999999999983E-2</v>
      </c>
    </row>
    <row r="64" spans="2:227" s="489" customFormat="1" x14ac:dyDescent="0.2">
      <c r="B64" s="407" t="s">
        <v>329</v>
      </c>
      <c r="C64" s="524">
        <f t="shared" ref="C64:AH64" si="144">+C29</f>
        <v>0</v>
      </c>
      <c r="D64" s="524">
        <f t="shared" si="144"/>
        <v>0</v>
      </c>
      <c r="E64" s="524">
        <f t="shared" si="144"/>
        <v>0</v>
      </c>
      <c r="F64" s="524">
        <f t="shared" si="144"/>
        <v>0</v>
      </c>
      <c r="G64" s="524">
        <f t="shared" si="144"/>
        <v>0</v>
      </c>
      <c r="H64" s="524">
        <f t="shared" si="144"/>
        <v>0</v>
      </c>
      <c r="I64" s="524">
        <f t="shared" si="144"/>
        <v>0</v>
      </c>
      <c r="J64" s="524">
        <f t="shared" si="144"/>
        <v>0</v>
      </c>
      <c r="K64" s="524">
        <f t="shared" si="144"/>
        <v>0</v>
      </c>
      <c r="L64" s="524">
        <f t="shared" si="144"/>
        <v>0</v>
      </c>
      <c r="M64" s="524">
        <f t="shared" si="144"/>
        <v>0</v>
      </c>
      <c r="N64" s="524">
        <f t="shared" si="144"/>
        <v>0</v>
      </c>
      <c r="O64" s="524">
        <f t="shared" si="144"/>
        <v>0</v>
      </c>
      <c r="P64" s="524">
        <f t="shared" si="144"/>
        <v>0</v>
      </c>
      <c r="Q64" s="524">
        <f t="shared" si="144"/>
        <v>0</v>
      </c>
      <c r="R64" s="524">
        <f t="shared" si="144"/>
        <v>0</v>
      </c>
      <c r="S64" s="524">
        <f t="shared" si="144"/>
        <v>0</v>
      </c>
      <c r="T64" s="524">
        <f t="shared" si="144"/>
        <v>0</v>
      </c>
      <c r="U64" s="524">
        <f t="shared" si="144"/>
        <v>0</v>
      </c>
      <c r="V64" s="524">
        <f t="shared" si="144"/>
        <v>0</v>
      </c>
      <c r="W64" s="524">
        <f t="shared" si="144"/>
        <v>0</v>
      </c>
      <c r="X64" s="524">
        <f t="shared" si="144"/>
        <v>0</v>
      </c>
      <c r="Y64" s="524">
        <f t="shared" si="144"/>
        <v>0</v>
      </c>
      <c r="Z64" s="524">
        <f t="shared" si="144"/>
        <v>0</v>
      </c>
      <c r="AA64" s="524">
        <f t="shared" si="144"/>
        <v>0</v>
      </c>
      <c r="AB64" s="524">
        <f t="shared" si="144"/>
        <v>0</v>
      </c>
      <c r="AC64" s="524">
        <f t="shared" si="144"/>
        <v>0</v>
      </c>
      <c r="AD64" s="524">
        <f t="shared" si="144"/>
        <v>0</v>
      </c>
      <c r="AE64" s="524">
        <f t="shared" si="144"/>
        <v>0</v>
      </c>
      <c r="AF64" s="524">
        <f t="shared" si="144"/>
        <v>0</v>
      </c>
      <c r="AG64" s="524">
        <f t="shared" si="144"/>
        <v>0</v>
      </c>
      <c r="AH64" s="524">
        <f t="shared" si="144"/>
        <v>0</v>
      </c>
      <c r="AI64" s="524">
        <f t="shared" ref="AI64:BN64" si="145">+AI29</f>
        <v>0</v>
      </c>
      <c r="AJ64" s="524">
        <f t="shared" si="145"/>
        <v>0</v>
      </c>
      <c r="AK64" s="524">
        <f t="shared" si="145"/>
        <v>0</v>
      </c>
      <c r="AL64" s="524">
        <f t="shared" si="145"/>
        <v>0</v>
      </c>
      <c r="AM64" s="524">
        <f t="shared" si="145"/>
        <v>0</v>
      </c>
      <c r="AN64" s="524">
        <f t="shared" si="145"/>
        <v>0</v>
      </c>
      <c r="AO64" s="524">
        <f t="shared" si="145"/>
        <v>0</v>
      </c>
      <c r="AP64" s="524">
        <f t="shared" si="145"/>
        <v>0</v>
      </c>
      <c r="AQ64" s="524">
        <f t="shared" si="145"/>
        <v>0</v>
      </c>
      <c r="AR64" s="524">
        <f t="shared" si="145"/>
        <v>0</v>
      </c>
      <c r="AS64" s="524">
        <f t="shared" si="145"/>
        <v>0</v>
      </c>
      <c r="AT64" s="524">
        <f t="shared" si="145"/>
        <v>0</v>
      </c>
      <c r="AU64" s="524">
        <f t="shared" si="145"/>
        <v>0</v>
      </c>
      <c r="AV64" s="524">
        <f t="shared" si="145"/>
        <v>0</v>
      </c>
      <c r="AW64" s="524">
        <f t="shared" si="145"/>
        <v>0</v>
      </c>
      <c r="AX64" s="524">
        <f t="shared" si="145"/>
        <v>0</v>
      </c>
      <c r="AY64" s="524">
        <f t="shared" si="145"/>
        <v>0</v>
      </c>
      <c r="AZ64" s="524">
        <f t="shared" si="145"/>
        <v>0</v>
      </c>
      <c r="BA64" s="524">
        <f t="shared" si="145"/>
        <v>0</v>
      </c>
      <c r="BB64" s="524">
        <f t="shared" si="145"/>
        <v>0</v>
      </c>
      <c r="BC64" s="524">
        <f t="shared" si="145"/>
        <v>0</v>
      </c>
      <c r="BD64" s="524">
        <f t="shared" si="145"/>
        <v>0</v>
      </c>
      <c r="BE64" s="524">
        <f t="shared" si="145"/>
        <v>0</v>
      </c>
      <c r="BF64" s="524">
        <f t="shared" si="145"/>
        <v>0</v>
      </c>
      <c r="BG64" s="524">
        <f t="shared" si="145"/>
        <v>0</v>
      </c>
      <c r="BH64" s="524">
        <f t="shared" si="145"/>
        <v>0</v>
      </c>
      <c r="BI64" s="524">
        <f t="shared" si="145"/>
        <v>0</v>
      </c>
      <c r="BJ64" s="524">
        <f t="shared" si="145"/>
        <v>0</v>
      </c>
      <c r="BK64" s="524">
        <f t="shared" si="145"/>
        <v>0</v>
      </c>
      <c r="BL64" s="524">
        <f t="shared" si="145"/>
        <v>0</v>
      </c>
      <c r="BM64" s="524">
        <f t="shared" si="145"/>
        <v>0</v>
      </c>
      <c r="BN64" s="524">
        <f t="shared" si="145"/>
        <v>0</v>
      </c>
      <c r="BO64" s="524">
        <f t="shared" ref="BO64:CH64" si="146">+BO29</f>
        <v>0</v>
      </c>
      <c r="BP64" s="524">
        <f t="shared" si="146"/>
        <v>0</v>
      </c>
      <c r="BQ64" s="524">
        <f t="shared" si="146"/>
        <v>0</v>
      </c>
      <c r="BR64" s="524">
        <f t="shared" si="146"/>
        <v>0</v>
      </c>
      <c r="BS64" s="524">
        <f t="shared" si="146"/>
        <v>0</v>
      </c>
      <c r="BT64" s="524">
        <f t="shared" si="146"/>
        <v>0</v>
      </c>
      <c r="BU64" s="524">
        <f t="shared" si="146"/>
        <v>0</v>
      </c>
      <c r="BV64" s="524">
        <f t="shared" si="146"/>
        <v>0</v>
      </c>
      <c r="BW64" s="524">
        <f t="shared" si="146"/>
        <v>0</v>
      </c>
      <c r="BX64" s="524">
        <f t="shared" si="146"/>
        <v>0</v>
      </c>
      <c r="BY64" s="524">
        <f t="shared" si="146"/>
        <v>0</v>
      </c>
      <c r="BZ64" s="524">
        <f t="shared" si="146"/>
        <v>0</v>
      </c>
      <c r="CA64" s="524">
        <f t="shared" si="146"/>
        <v>0</v>
      </c>
      <c r="CB64" s="524">
        <f t="shared" si="146"/>
        <v>0</v>
      </c>
      <c r="CC64" s="524">
        <f t="shared" si="146"/>
        <v>0</v>
      </c>
      <c r="CD64" s="524">
        <f t="shared" si="146"/>
        <v>0</v>
      </c>
      <c r="CE64" s="524">
        <f t="shared" si="146"/>
        <v>0</v>
      </c>
      <c r="CF64" s="524">
        <f t="shared" si="146"/>
        <v>0</v>
      </c>
      <c r="CG64" s="524">
        <f t="shared" si="146"/>
        <v>0</v>
      </c>
      <c r="CH64" s="524">
        <f t="shared" si="146"/>
        <v>0</v>
      </c>
      <c r="CI64" s="524"/>
      <c r="CJ64" s="525">
        <f t="shared" ref="CJ64:DO64" si="147">+CJ29</f>
        <v>2.0200000000000001E-3</v>
      </c>
      <c r="CK64" s="525">
        <f t="shared" si="147"/>
        <v>2.0200000000000001E-3</v>
      </c>
      <c r="CL64" s="525">
        <f t="shared" si="147"/>
        <v>2.4400000000000003E-3</v>
      </c>
      <c r="CM64" s="525">
        <f t="shared" si="147"/>
        <v>2.4400000000000003E-3</v>
      </c>
      <c r="CN64" s="525">
        <f t="shared" si="147"/>
        <v>2.4400000000000003E-3</v>
      </c>
      <c r="CO64" s="525">
        <f t="shared" si="147"/>
        <v>2.9100000000000003E-3</v>
      </c>
      <c r="CP64" s="525">
        <f t="shared" si="147"/>
        <v>2.9100000000000003E-3</v>
      </c>
      <c r="CQ64" s="525">
        <f t="shared" si="147"/>
        <v>2.9100000000000003E-3</v>
      </c>
      <c r="CR64" s="525">
        <f t="shared" si="147"/>
        <v>6.2199999999999998E-3</v>
      </c>
      <c r="CS64" s="525">
        <f t="shared" si="147"/>
        <v>6.2199999999999998E-3</v>
      </c>
      <c r="CT64" s="525">
        <f t="shared" si="147"/>
        <v>6.2199999999999998E-3</v>
      </c>
      <c r="CU64" s="525">
        <f t="shared" si="147"/>
        <v>7.0799999999999995E-3</v>
      </c>
      <c r="CV64" s="525">
        <f t="shared" si="147"/>
        <v>7.0799999999999995E-3</v>
      </c>
      <c r="CW64" s="525">
        <f t="shared" si="147"/>
        <v>7.0799999999999995E-3</v>
      </c>
      <c r="CX64" s="525">
        <f t="shared" si="147"/>
        <v>6.660000000000001E-3</v>
      </c>
      <c r="CY64" s="525">
        <f t="shared" si="147"/>
        <v>6.660000000000001E-3</v>
      </c>
      <c r="CZ64" s="525">
        <f t="shared" si="147"/>
        <v>6.660000000000001E-3</v>
      </c>
      <c r="DA64" s="525">
        <f t="shared" si="147"/>
        <v>7.3200000000000001E-3</v>
      </c>
      <c r="DB64" s="525">
        <f t="shared" si="147"/>
        <v>7.3200000000000001E-3</v>
      </c>
      <c r="DC64" s="525">
        <f t="shared" si="147"/>
        <v>7.3200000000000001E-3</v>
      </c>
      <c r="DD64" s="525">
        <f t="shared" si="147"/>
        <v>1.3219999999999999E-2</v>
      </c>
      <c r="DE64" s="525">
        <f t="shared" si="147"/>
        <v>1.3219999999999999E-2</v>
      </c>
      <c r="DF64" s="525">
        <f t="shared" si="147"/>
        <v>1.3219999999999999E-2</v>
      </c>
      <c r="DG64" s="525">
        <f t="shared" si="147"/>
        <v>1.6820000000000002E-2</v>
      </c>
      <c r="DH64" s="525">
        <f t="shared" si="147"/>
        <v>1.6820000000000002E-2</v>
      </c>
      <c r="DI64" s="525">
        <f t="shared" si="147"/>
        <v>1.6820000000000002E-2</v>
      </c>
      <c r="DJ64" s="525">
        <f t="shared" si="147"/>
        <v>1.324E-2</v>
      </c>
      <c r="DK64" s="525">
        <f t="shared" si="147"/>
        <v>1.324E-2</v>
      </c>
      <c r="DL64" s="525">
        <f t="shared" si="147"/>
        <v>1.324E-2</v>
      </c>
      <c r="DM64" s="525">
        <f t="shared" si="147"/>
        <v>1.41E-2</v>
      </c>
      <c r="DN64" s="525">
        <f t="shared" si="147"/>
        <v>1.41E-2</v>
      </c>
      <c r="DO64" s="524">
        <f t="shared" si="147"/>
        <v>1.41E-2</v>
      </c>
      <c r="DP64" s="524">
        <f t="shared" ref="DP64:EU64" si="148">+DP29</f>
        <v>1.363E-2</v>
      </c>
      <c r="DQ64" s="524">
        <f t="shared" si="148"/>
        <v>1.363E-2</v>
      </c>
      <c r="DR64" s="524">
        <f t="shared" si="148"/>
        <v>1.363E-2</v>
      </c>
      <c r="DS64" s="524">
        <f t="shared" si="148"/>
        <v>1.5439999999999999E-2</v>
      </c>
      <c r="DT64" s="524">
        <f t="shared" si="148"/>
        <v>1.5439999999999999E-2</v>
      </c>
      <c r="DU64" s="524">
        <f t="shared" si="148"/>
        <v>1.5439999999999999E-2</v>
      </c>
      <c r="DV64" s="524">
        <f t="shared" si="148"/>
        <v>1.0199999999999999E-2</v>
      </c>
      <c r="DW64" s="524">
        <f t="shared" si="148"/>
        <v>1.0199999999999999E-2</v>
      </c>
      <c r="DX64" s="524">
        <f t="shared" si="148"/>
        <v>1.0199999999999999E-2</v>
      </c>
      <c r="DY64" s="524">
        <f t="shared" si="148"/>
        <v>4.3800000000000019E-3</v>
      </c>
      <c r="DZ64" s="524">
        <f t="shared" si="148"/>
        <v>4.3800000000000019E-3</v>
      </c>
      <c r="EA64" s="524">
        <f t="shared" si="148"/>
        <v>4.3800000000000019E-3</v>
      </c>
      <c r="EB64" s="524">
        <f t="shared" si="148"/>
        <v>4.0199999999999993E-3</v>
      </c>
      <c r="EC64" s="524">
        <f t="shared" si="148"/>
        <v>4.0199999999999993E-3</v>
      </c>
      <c r="ED64" s="524">
        <f t="shared" si="148"/>
        <v>4.0199999999999993E-3</v>
      </c>
      <c r="EE64" s="524">
        <f t="shared" si="148"/>
        <v>7.5499999999999994E-3</v>
      </c>
      <c r="EF64" s="524">
        <f t="shared" si="148"/>
        <v>7.5499999999999994E-3</v>
      </c>
      <c r="EG64" s="524">
        <f t="shared" si="148"/>
        <v>7.5499999999999994E-3</v>
      </c>
      <c r="EH64" s="524">
        <f t="shared" si="148"/>
        <v>1.2580000000000001E-2</v>
      </c>
      <c r="EI64" s="524">
        <f t="shared" si="148"/>
        <v>1.2580000000000001E-2</v>
      </c>
      <c r="EJ64" s="524">
        <f t="shared" si="148"/>
        <v>1.2580000000000001E-2</v>
      </c>
      <c r="EK64" s="524">
        <f t="shared" si="148"/>
        <v>1.478E-2</v>
      </c>
      <c r="EL64" s="524">
        <f t="shared" si="148"/>
        <v>1.478E-2</v>
      </c>
      <c r="EM64" s="524">
        <f t="shared" si="148"/>
        <v>1.478E-2</v>
      </c>
      <c r="EN64" s="524">
        <f t="shared" si="148"/>
        <v>1.336E-2</v>
      </c>
      <c r="EO64" s="524">
        <f t="shared" si="148"/>
        <v>1.336E-2</v>
      </c>
      <c r="EP64" s="524">
        <f t="shared" si="148"/>
        <v>1.336E-2</v>
      </c>
      <c r="EQ64" s="524">
        <f t="shared" si="148"/>
        <v>1.8260000000000002E-2</v>
      </c>
      <c r="ER64" s="524">
        <f t="shared" si="148"/>
        <v>1.8260000000000002E-2</v>
      </c>
      <c r="ES64" s="524">
        <f t="shared" si="148"/>
        <v>1.8260000000000002E-2</v>
      </c>
      <c r="ET64" s="524">
        <f t="shared" si="148"/>
        <v>2.0459999999999999E-2</v>
      </c>
      <c r="EU64" s="524">
        <f t="shared" si="148"/>
        <v>2.0459999999999999E-2</v>
      </c>
      <c r="EV64" s="524">
        <f t="shared" ref="EV64:GA64" si="149">+EV29</f>
        <v>2.0459999999999999E-2</v>
      </c>
      <c r="EW64" s="524">
        <f t="shared" si="149"/>
        <v>2.162E-2</v>
      </c>
      <c r="EX64" s="524">
        <f t="shared" si="149"/>
        <v>2.162E-2</v>
      </c>
      <c r="EY64" s="524">
        <f t="shared" si="149"/>
        <v>2.162E-2</v>
      </c>
      <c r="EZ64" s="524">
        <f t="shared" si="149"/>
        <v>3.0890000000000001E-2</v>
      </c>
      <c r="FA64" s="524">
        <f t="shared" si="149"/>
        <v>3.0890000000000001E-2</v>
      </c>
      <c r="FB64" s="524">
        <f t="shared" si="149"/>
        <v>3.0890000000000001E-2</v>
      </c>
      <c r="FC64" s="524">
        <f t="shared" si="149"/>
        <v>3.1730000000000001E-2</v>
      </c>
      <c r="FD64" s="524">
        <f t="shared" si="149"/>
        <v>3.1730000000000001E-2</v>
      </c>
      <c r="FE64" s="524">
        <f t="shared" si="149"/>
        <v>3.1730000000000001E-2</v>
      </c>
      <c r="FF64" s="524">
        <f t="shared" si="149"/>
        <v>3.4360000000000002E-2</v>
      </c>
      <c r="FG64" s="524">
        <f t="shared" si="149"/>
        <v>3.4360000000000002E-2</v>
      </c>
      <c r="FH64" s="524">
        <f t="shared" si="149"/>
        <v>3.4360000000000002E-2</v>
      </c>
      <c r="FI64" s="524">
        <f t="shared" si="149"/>
        <v>3.848E-2</v>
      </c>
      <c r="FJ64" s="524">
        <f t="shared" si="149"/>
        <v>3.848E-2</v>
      </c>
      <c r="FK64" s="524">
        <f t="shared" si="149"/>
        <v>3.848E-2</v>
      </c>
      <c r="FL64" s="524">
        <f t="shared" si="149"/>
        <v>4.1309999999999999E-2</v>
      </c>
      <c r="FM64" s="524">
        <f t="shared" si="149"/>
        <v>4.1309999999999999E-2</v>
      </c>
      <c r="FN64" s="524">
        <f t="shared" si="149"/>
        <v>4.1309999999999999E-2</v>
      </c>
      <c r="FO64" s="524">
        <f t="shared" si="149"/>
        <v>4.1029999999999997E-2</v>
      </c>
      <c r="FP64" s="524">
        <f t="shared" si="149"/>
        <v>4.1029999999999997E-2</v>
      </c>
      <c r="FQ64" s="524">
        <f t="shared" si="149"/>
        <v>4.1029999999999997E-2</v>
      </c>
      <c r="FR64" s="524">
        <f t="shared" si="149"/>
        <v>4.0730000000000002E-2</v>
      </c>
      <c r="FS64" s="524">
        <f t="shared" si="149"/>
        <v>4.0730000000000002E-2</v>
      </c>
      <c r="FT64" s="524">
        <f t="shared" si="149"/>
        <v>4.0730000000000002E-2</v>
      </c>
      <c r="FU64" s="524">
        <f t="shared" si="149"/>
        <v>3.78E-2</v>
      </c>
      <c r="FV64" s="524">
        <f t="shared" si="149"/>
        <v>3.78E-2</v>
      </c>
      <c r="FW64" s="524">
        <f t="shared" si="149"/>
        <v>3.78E-2</v>
      </c>
      <c r="FX64" s="524">
        <f t="shared" si="149"/>
        <v>4.3340000000000004E-2</v>
      </c>
      <c r="FY64" s="524">
        <f t="shared" si="149"/>
        <v>4.3340000000000004E-2</v>
      </c>
      <c r="FZ64" s="524">
        <f t="shared" si="149"/>
        <v>4.3340000000000004E-2</v>
      </c>
      <c r="GA64" s="524">
        <f t="shared" si="149"/>
        <v>4.4299999999999992E-2</v>
      </c>
      <c r="GB64" s="524">
        <f t="shared" ref="GB64:HJ64" si="150">+GB29</f>
        <v>4.4299999999999992E-2</v>
      </c>
      <c r="GC64" s="524">
        <f t="shared" si="150"/>
        <v>4.4299999999999992E-2</v>
      </c>
      <c r="GD64" s="524">
        <f t="shared" si="150"/>
        <v>4.3709999999999999E-2</v>
      </c>
      <c r="GE64" s="524">
        <f t="shared" si="150"/>
        <v>4.3709999999999999E-2</v>
      </c>
      <c r="GF64" s="524">
        <f t="shared" si="150"/>
        <v>4.3709999999999999E-2</v>
      </c>
      <c r="GG64" s="524">
        <f t="shared" si="150"/>
        <v>4.1709999999999997E-2</v>
      </c>
      <c r="GH64" s="524">
        <f t="shared" si="150"/>
        <v>4.1709999999999997E-2</v>
      </c>
      <c r="GI64" s="524">
        <f t="shared" si="150"/>
        <v>4.1709999999999997E-2</v>
      </c>
      <c r="GJ64" s="524">
        <f t="shared" si="150"/>
        <v>4.9750000000000003E-2</v>
      </c>
      <c r="GK64" s="524">
        <f t="shared" si="150"/>
        <v>4.9750000000000003E-2</v>
      </c>
      <c r="GL64" s="524">
        <f t="shared" si="150"/>
        <v>4.9750000000000003E-2</v>
      </c>
      <c r="GM64" s="524">
        <f t="shared" si="150"/>
        <v>5.3080000000000002E-2</v>
      </c>
      <c r="GN64" s="524">
        <f t="shared" si="150"/>
        <v>5.3080000000000002E-2</v>
      </c>
      <c r="GO64" s="524">
        <f t="shared" si="150"/>
        <v>5.3080000000000002E-2</v>
      </c>
      <c r="GP64" s="524">
        <f t="shared" si="150"/>
        <v>6.2090000000000006E-2</v>
      </c>
      <c r="GQ64" s="524">
        <f t="shared" si="150"/>
        <v>6.2090000000000006E-2</v>
      </c>
      <c r="GR64" s="524">
        <f t="shared" si="150"/>
        <v>6.2090000000000006E-2</v>
      </c>
      <c r="GS64" s="524">
        <f t="shared" si="150"/>
        <v>6.096E-2</v>
      </c>
      <c r="GT64" s="524">
        <f t="shared" si="150"/>
        <v>6.096E-2</v>
      </c>
      <c r="GU64" s="524">
        <f t="shared" si="150"/>
        <v>6.096E-2</v>
      </c>
      <c r="GV64" s="524">
        <f t="shared" si="150"/>
        <v>4.9000000000000002E-2</v>
      </c>
      <c r="GW64" s="524">
        <f t="shared" si="150"/>
        <v>4.9000000000000002E-2</v>
      </c>
      <c r="GX64" s="524">
        <f t="shared" si="150"/>
        <v>4.9000000000000002E-2</v>
      </c>
      <c r="GY64" s="524">
        <f t="shared" si="150"/>
        <v>5.9130000000000002E-2</v>
      </c>
      <c r="GZ64" s="524">
        <f t="shared" si="150"/>
        <v>5.9130000000000002E-2</v>
      </c>
      <c r="HA64" s="524">
        <f t="shared" si="150"/>
        <v>5.9130000000000002E-2</v>
      </c>
      <c r="HB64" s="524">
        <f t="shared" si="150"/>
        <v>5.5779999999999996E-2</v>
      </c>
      <c r="HC64" s="524">
        <f t="shared" si="150"/>
        <v>5.5779999999999996E-2</v>
      </c>
      <c r="HD64" s="524">
        <f t="shared" si="150"/>
        <v>5.5779999999999996E-2</v>
      </c>
      <c r="HE64" s="524">
        <f t="shared" si="150"/>
        <v>5.6779999999999997E-2</v>
      </c>
      <c r="HF64" s="524">
        <f t="shared" si="150"/>
        <v>5.6779999999999997E-2</v>
      </c>
      <c r="HG64" s="524">
        <f t="shared" si="150"/>
        <v>5.6779999999999997E-2</v>
      </c>
      <c r="HH64" s="524">
        <f t="shared" si="150"/>
        <v>7.5029999999999999E-2</v>
      </c>
      <c r="HI64" s="524">
        <f t="shared" si="150"/>
        <v>7.5029999999999999E-2</v>
      </c>
      <c r="HJ64" s="524">
        <f t="shared" si="150"/>
        <v>7.5029999999999999E-2</v>
      </c>
      <c r="HK64" s="524">
        <f t="shared" ref="HK64:HM64" si="151">+HK29</f>
        <v>7.3650000000000007E-2</v>
      </c>
      <c r="HL64" s="524">
        <f t="shared" si="151"/>
        <v>7.3650000000000007E-2</v>
      </c>
      <c r="HM64" s="524">
        <f t="shared" si="151"/>
        <v>7.3650000000000007E-2</v>
      </c>
      <c r="HN64" s="524">
        <f t="shared" ref="HN64:HS64" si="152">+HN29</f>
        <v>6.7629999999999996E-2</v>
      </c>
      <c r="HO64" s="524">
        <f t="shared" si="152"/>
        <v>6.7629999999999996E-2</v>
      </c>
      <c r="HP64" s="524">
        <f t="shared" si="152"/>
        <v>6.7629999999999996E-2</v>
      </c>
      <c r="HQ64" s="524">
        <f t="shared" si="152"/>
        <v>6.3659999999999994E-2</v>
      </c>
      <c r="HR64" s="524">
        <f t="shared" si="152"/>
        <v>6.3659999999999994E-2</v>
      </c>
      <c r="HS64" s="524">
        <f t="shared" si="152"/>
        <v>6.3659999999999994E-2</v>
      </c>
    </row>
    <row r="65" spans="2:227" s="489" customFormat="1" ht="13.5" thickBot="1" x14ac:dyDescent="0.25">
      <c r="B65" s="413" t="s">
        <v>330</v>
      </c>
      <c r="C65" s="526">
        <f t="shared" ref="C65:BN65" si="153">+C23</f>
        <v>3.0869999999999998E-2</v>
      </c>
      <c r="D65" s="526">
        <f t="shared" si="153"/>
        <v>3.0869999999999998E-2</v>
      </c>
      <c r="E65" s="526">
        <f t="shared" si="153"/>
        <v>3.0869999999999998E-2</v>
      </c>
      <c r="F65" s="526">
        <f t="shared" si="153"/>
        <v>3.0869999999999998E-2</v>
      </c>
      <c r="G65" s="526">
        <f t="shared" si="153"/>
        <v>3.0869999999999998E-2</v>
      </c>
      <c r="H65" s="526">
        <f t="shared" si="153"/>
        <v>3.0869999999999998E-2</v>
      </c>
      <c r="I65" s="526">
        <f t="shared" si="153"/>
        <v>3.0869999999999998E-2</v>
      </c>
      <c r="J65" s="526">
        <f t="shared" si="153"/>
        <v>3.0869999999999998E-2</v>
      </c>
      <c r="K65" s="526">
        <f t="shared" si="153"/>
        <v>3.0869999999999998E-2</v>
      </c>
      <c r="L65" s="526">
        <f t="shared" si="153"/>
        <v>3.0869999999999998E-2</v>
      </c>
      <c r="M65" s="526">
        <f t="shared" si="153"/>
        <v>3.0869999999999998E-2</v>
      </c>
      <c r="N65" s="526">
        <f t="shared" si="153"/>
        <v>3.0869999999999998E-2</v>
      </c>
      <c r="O65" s="526">
        <f t="shared" si="153"/>
        <v>3.1870000000000002E-2</v>
      </c>
      <c r="P65" s="526">
        <f t="shared" si="153"/>
        <v>3.1870000000000002E-2</v>
      </c>
      <c r="Q65" s="526">
        <f t="shared" si="153"/>
        <v>3.1870000000000002E-2</v>
      </c>
      <c r="R65" s="526">
        <f t="shared" si="153"/>
        <v>3.2869999999999996E-2</v>
      </c>
      <c r="S65" s="526">
        <f t="shared" si="153"/>
        <v>3.2869999999999996E-2</v>
      </c>
      <c r="T65" s="526">
        <f t="shared" si="153"/>
        <v>3.2869999999999996E-2</v>
      </c>
      <c r="U65" s="526">
        <f t="shared" si="153"/>
        <v>3.3869999999999997E-2</v>
      </c>
      <c r="V65" s="526">
        <f t="shared" si="153"/>
        <v>3.3869999999999997E-2</v>
      </c>
      <c r="W65" s="526">
        <f t="shared" si="153"/>
        <v>3.3869999999999997E-2</v>
      </c>
      <c r="X65" s="526">
        <f t="shared" si="153"/>
        <v>3.4869999999999998E-2</v>
      </c>
      <c r="Y65" s="526">
        <f t="shared" si="153"/>
        <v>3.4869999999999998E-2</v>
      </c>
      <c r="Z65" s="526">
        <f t="shared" si="153"/>
        <v>3.4869999999999998E-2</v>
      </c>
      <c r="AA65" s="526">
        <f t="shared" si="153"/>
        <v>3.5869999999999999E-2</v>
      </c>
      <c r="AB65" s="526">
        <f t="shared" si="153"/>
        <v>3.5869999999999999E-2</v>
      </c>
      <c r="AC65" s="526">
        <f t="shared" si="153"/>
        <v>3.5869999999999999E-2</v>
      </c>
      <c r="AD65" s="526">
        <f t="shared" si="153"/>
        <v>3.687E-2</v>
      </c>
      <c r="AE65" s="526">
        <f t="shared" si="153"/>
        <v>3.687E-2</v>
      </c>
      <c r="AF65" s="526">
        <f t="shared" si="153"/>
        <v>3.687E-2</v>
      </c>
      <c r="AG65" s="526">
        <f t="shared" si="153"/>
        <v>3.7870000000000001E-2</v>
      </c>
      <c r="AH65" s="526">
        <f t="shared" si="153"/>
        <v>4.1369999999999997E-2</v>
      </c>
      <c r="AI65" s="526">
        <f t="shared" si="153"/>
        <v>4.1369999999999997E-2</v>
      </c>
      <c r="AJ65" s="526">
        <f t="shared" si="153"/>
        <v>4.5870000000000001E-2</v>
      </c>
      <c r="AK65" s="526">
        <f t="shared" si="153"/>
        <v>4.5870000000000001E-2</v>
      </c>
      <c r="AL65" s="526">
        <f t="shared" si="153"/>
        <v>4.5870000000000001E-2</v>
      </c>
      <c r="AM65" s="526">
        <f t="shared" si="153"/>
        <v>4.6870000000000002E-2</v>
      </c>
      <c r="AN65" s="526">
        <f t="shared" si="153"/>
        <v>4.6870000000000002E-2</v>
      </c>
      <c r="AO65" s="526">
        <f t="shared" si="153"/>
        <v>4.6870000000000002E-2</v>
      </c>
      <c r="AP65" s="526">
        <f t="shared" si="153"/>
        <v>4.7870000000000003E-2</v>
      </c>
      <c r="AQ65" s="526">
        <f t="shared" si="153"/>
        <v>4.7870000000000003E-2</v>
      </c>
      <c r="AR65" s="526">
        <f t="shared" si="153"/>
        <v>4.7870000000000003E-2</v>
      </c>
      <c r="AS65" s="526">
        <f t="shared" si="153"/>
        <v>4.8870000000000004E-2</v>
      </c>
      <c r="AT65" s="526">
        <f t="shared" si="153"/>
        <v>4.8870000000000004E-2</v>
      </c>
      <c r="AU65" s="526">
        <f t="shared" si="153"/>
        <v>4.8870000000000004E-2</v>
      </c>
      <c r="AV65" s="526">
        <f t="shared" si="153"/>
        <v>5.3370000000000001E-2</v>
      </c>
      <c r="AW65" s="526">
        <f t="shared" si="153"/>
        <v>5.3370000000000001E-2</v>
      </c>
      <c r="AX65" s="526">
        <f t="shared" si="153"/>
        <v>5.3370000000000001E-2</v>
      </c>
      <c r="AY65" s="526">
        <f t="shared" si="153"/>
        <v>5.4370000000000002E-2</v>
      </c>
      <c r="AZ65" s="526">
        <f t="shared" si="153"/>
        <v>5.4370000000000002E-2</v>
      </c>
      <c r="BA65" s="526">
        <f t="shared" si="153"/>
        <v>5.4370000000000002E-2</v>
      </c>
      <c r="BB65" s="526">
        <f t="shared" si="153"/>
        <v>5.5370000000000003E-2</v>
      </c>
      <c r="BC65" s="526">
        <f t="shared" si="153"/>
        <v>5.5370000000000003E-2</v>
      </c>
      <c r="BD65" s="526">
        <f t="shared" si="153"/>
        <v>5.5370000000000003E-2</v>
      </c>
      <c r="BE65" s="526">
        <f t="shared" si="153"/>
        <v>5.5370000000000003E-2</v>
      </c>
      <c r="BF65" s="526">
        <f t="shared" si="153"/>
        <v>5.5370000000000003E-2</v>
      </c>
      <c r="BG65" s="526">
        <f t="shared" si="153"/>
        <v>5.5370000000000003E-2</v>
      </c>
      <c r="BH65" s="526">
        <f t="shared" si="153"/>
        <v>6.1370000000000001E-2</v>
      </c>
      <c r="BI65" s="526">
        <f t="shared" si="153"/>
        <v>6.1370000000000001E-2</v>
      </c>
      <c r="BJ65" s="526">
        <f t="shared" si="153"/>
        <v>6.1370000000000001E-2</v>
      </c>
      <c r="BK65" s="526">
        <f t="shared" si="153"/>
        <v>6.1370000000000001E-2</v>
      </c>
      <c r="BL65" s="526">
        <f t="shared" si="153"/>
        <v>6.1370000000000001E-2</v>
      </c>
      <c r="BM65" s="526">
        <f t="shared" si="153"/>
        <v>6.1370000000000001E-2</v>
      </c>
      <c r="BN65" s="526">
        <f t="shared" si="153"/>
        <v>6.1370000000000001E-2</v>
      </c>
      <c r="BO65" s="526">
        <f t="shared" ref="BO65:DZ65" si="154">+BO23</f>
        <v>6.1370000000000001E-2</v>
      </c>
      <c r="BP65" s="526">
        <f t="shared" si="154"/>
        <v>6.1370000000000001E-2</v>
      </c>
      <c r="BQ65" s="526">
        <f t="shared" si="154"/>
        <v>6.1370000000000001E-2</v>
      </c>
      <c r="BR65" s="526">
        <f t="shared" si="154"/>
        <v>6.1370000000000001E-2</v>
      </c>
      <c r="BS65" s="526">
        <f t="shared" si="154"/>
        <v>6.1370000000000001E-2</v>
      </c>
      <c r="BT65" s="526">
        <f t="shared" si="154"/>
        <v>6.1370000000000001E-2</v>
      </c>
      <c r="BU65" s="526">
        <f t="shared" si="154"/>
        <v>6.1370000000000001E-2</v>
      </c>
      <c r="BV65" s="526">
        <f t="shared" si="154"/>
        <v>6.1370000000000001E-2</v>
      </c>
      <c r="BW65" s="526">
        <f t="shared" si="154"/>
        <v>6.1370000000000001E-2</v>
      </c>
      <c r="BX65" s="526">
        <f t="shared" si="154"/>
        <v>6.1370000000000001E-2</v>
      </c>
      <c r="BY65" s="526">
        <f t="shared" si="154"/>
        <v>6.1370000000000001E-2</v>
      </c>
      <c r="BZ65" s="526">
        <f t="shared" si="154"/>
        <v>6.1370000000000001E-2</v>
      </c>
      <c r="CA65" s="526">
        <f t="shared" si="154"/>
        <v>6.1370000000000001E-2</v>
      </c>
      <c r="CB65" s="526">
        <f t="shared" si="154"/>
        <v>6.1370000000000001E-2</v>
      </c>
      <c r="CC65" s="526">
        <f t="shared" si="154"/>
        <v>6.1370000000000001E-2</v>
      </c>
      <c r="CD65" s="526">
        <f t="shared" si="154"/>
        <v>6.1370000000000001E-2</v>
      </c>
      <c r="CE65" s="526">
        <f t="shared" si="154"/>
        <v>6.1370000000000001E-2</v>
      </c>
      <c r="CF65" s="526">
        <f t="shared" si="154"/>
        <v>6.1370000000000001E-2</v>
      </c>
      <c r="CG65" s="526">
        <f t="shared" si="154"/>
        <v>6.1370000000000001E-2</v>
      </c>
      <c r="CH65" s="526">
        <f t="shared" si="154"/>
        <v>6.1370000000000001E-2</v>
      </c>
      <c r="CI65" s="526">
        <f t="shared" si="154"/>
        <v>6.1370000000000001E-2</v>
      </c>
      <c r="CJ65" s="527">
        <f t="shared" si="154"/>
        <v>6.1370000000000001E-2</v>
      </c>
      <c r="CK65" s="527">
        <f t="shared" si="154"/>
        <v>6.1370000000000001E-2</v>
      </c>
      <c r="CL65" s="527">
        <f t="shared" si="154"/>
        <v>6.1370000000000001E-2</v>
      </c>
      <c r="CM65" s="527">
        <f t="shared" si="154"/>
        <v>6.1370000000000001E-2</v>
      </c>
      <c r="CN65" s="527">
        <f t="shared" si="154"/>
        <v>6.1370000000000001E-2</v>
      </c>
      <c r="CO65" s="527">
        <f t="shared" si="154"/>
        <v>6.1370000000000001E-2</v>
      </c>
      <c r="CP65" s="527">
        <f t="shared" si="154"/>
        <v>6.1370000000000001E-2</v>
      </c>
      <c r="CQ65" s="527">
        <f t="shared" si="154"/>
        <v>6.1370000000000001E-2</v>
      </c>
      <c r="CR65" s="527">
        <f t="shared" si="154"/>
        <v>6.1370000000000001E-2</v>
      </c>
      <c r="CS65" s="527">
        <f t="shared" si="154"/>
        <v>6.1370000000000001E-2</v>
      </c>
      <c r="CT65" s="527">
        <f t="shared" si="154"/>
        <v>6.1370000000000001E-2</v>
      </c>
      <c r="CU65" s="527">
        <f t="shared" si="154"/>
        <v>6.1370000000000001E-2</v>
      </c>
      <c r="CV65" s="527">
        <f t="shared" si="154"/>
        <v>6.1370000000000001E-2</v>
      </c>
      <c r="CW65" s="527">
        <f t="shared" si="154"/>
        <v>6.1370000000000001E-2</v>
      </c>
      <c r="CX65" s="527">
        <f t="shared" si="154"/>
        <v>6.1370000000000001E-2</v>
      </c>
      <c r="CY65" s="527">
        <f t="shared" si="154"/>
        <v>6.1370000000000001E-2</v>
      </c>
      <c r="CZ65" s="527">
        <f t="shared" si="154"/>
        <v>6.1370000000000001E-2</v>
      </c>
      <c r="DA65" s="527">
        <f t="shared" si="154"/>
        <v>6.1370000000000001E-2</v>
      </c>
      <c r="DB65" s="527">
        <f t="shared" si="154"/>
        <v>6.1370000000000001E-2</v>
      </c>
      <c r="DC65" s="527">
        <f t="shared" si="154"/>
        <v>6.1370000000000001E-2</v>
      </c>
      <c r="DD65" s="527">
        <f t="shared" si="154"/>
        <v>6.1370000000000001E-2</v>
      </c>
      <c r="DE65" s="527">
        <f t="shared" si="154"/>
        <v>6.1370000000000001E-2</v>
      </c>
      <c r="DF65" s="527">
        <f t="shared" si="154"/>
        <v>6.1370000000000001E-2</v>
      </c>
      <c r="DG65" s="527">
        <f t="shared" si="154"/>
        <v>6.1370000000000001E-2</v>
      </c>
      <c r="DH65" s="527">
        <f t="shared" si="154"/>
        <v>6.1370000000000001E-2</v>
      </c>
      <c r="DI65" s="527">
        <f t="shared" si="154"/>
        <v>6.1370000000000001E-2</v>
      </c>
      <c r="DJ65" s="527">
        <f t="shared" si="154"/>
        <v>6.1370000000000001E-2</v>
      </c>
      <c r="DK65" s="527">
        <f t="shared" si="154"/>
        <v>6.1370000000000001E-2</v>
      </c>
      <c r="DL65" s="527">
        <f t="shared" si="154"/>
        <v>6.1370000000000001E-2</v>
      </c>
      <c r="DM65" s="527">
        <f t="shared" si="154"/>
        <v>6.1370000000000001E-2</v>
      </c>
      <c r="DN65" s="527">
        <f t="shared" si="154"/>
        <v>6.1370000000000001E-2</v>
      </c>
      <c r="DO65" s="526">
        <f t="shared" si="154"/>
        <v>6.1370000000000001E-2</v>
      </c>
      <c r="DP65" s="526">
        <f t="shared" si="154"/>
        <v>6.1370000000000001E-2</v>
      </c>
      <c r="DQ65" s="526">
        <f t="shared" si="154"/>
        <v>6.1370000000000001E-2</v>
      </c>
      <c r="DR65" s="526">
        <f t="shared" si="154"/>
        <v>6.1370000000000001E-2</v>
      </c>
      <c r="DS65" s="526">
        <f t="shared" si="154"/>
        <v>6.1370000000000001E-2</v>
      </c>
      <c r="DT65" s="526">
        <f t="shared" si="154"/>
        <v>6.1370000000000001E-2</v>
      </c>
      <c r="DU65" s="526">
        <f t="shared" si="154"/>
        <v>6.1370000000000001E-2</v>
      </c>
      <c r="DV65" s="526">
        <f t="shared" si="154"/>
        <v>6.1370000000000001E-2</v>
      </c>
      <c r="DW65" s="526">
        <f t="shared" si="154"/>
        <v>6.1370000000000001E-2</v>
      </c>
      <c r="DX65" s="526">
        <f t="shared" si="154"/>
        <v>6.1370000000000001E-2</v>
      </c>
      <c r="DY65" s="526">
        <f t="shared" si="154"/>
        <v>6.1370000000000001E-2</v>
      </c>
      <c r="DZ65" s="526">
        <f t="shared" si="154"/>
        <v>6.1370000000000001E-2</v>
      </c>
      <c r="EA65" s="526">
        <f t="shared" ref="EA65:GL65" si="155">+EA23</f>
        <v>6.1370000000000001E-2</v>
      </c>
      <c r="EB65" s="526">
        <f t="shared" si="155"/>
        <v>6.1370000000000001E-2</v>
      </c>
      <c r="EC65" s="526">
        <f t="shared" si="155"/>
        <v>6.1370000000000001E-2</v>
      </c>
      <c r="ED65" s="526">
        <f t="shared" si="155"/>
        <v>6.1370000000000001E-2</v>
      </c>
      <c r="EE65" s="526">
        <f t="shared" si="155"/>
        <v>6.1370000000000001E-2</v>
      </c>
      <c r="EF65" s="526">
        <f t="shared" si="155"/>
        <v>6.1370000000000001E-2</v>
      </c>
      <c r="EG65" s="526">
        <f t="shared" si="155"/>
        <v>6.1370000000000001E-2</v>
      </c>
      <c r="EH65" s="526">
        <f t="shared" si="155"/>
        <v>6.1370000000000001E-2</v>
      </c>
      <c r="EI65" s="526">
        <f t="shared" si="155"/>
        <v>6.1370000000000001E-2</v>
      </c>
      <c r="EJ65" s="526">
        <f t="shared" si="155"/>
        <v>6.1370000000000001E-2</v>
      </c>
      <c r="EK65" s="526">
        <f t="shared" si="155"/>
        <v>6.1370000000000001E-2</v>
      </c>
      <c r="EL65" s="526">
        <f t="shared" si="155"/>
        <v>6.1370000000000001E-2</v>
      </c>
      <c r="EM65" s="526">
        <f t="shared" si="155"/>
        <v>6.1370000000000001E-2</v>
      </c>
      <c r="EN65" s="526">
        <f t="shared" si="155"/>
        <v>6.1370000000000001E-2</v>
      </c>
      <c r="EO65" s="526">
        <f t="shared" si="155"/>
        <v>6.1370000000000001E-2</v>
      </c>
      <c r="EP65" s="526">
        <f t="shared" si="155"/>
        <v>6.1370000000000001E-2</v>
      </c>
      <c r="EQ65" s="526">
        <f t="shared" si="155"/>
        <v>6.1370000000000001E-2</v>
      </c>
      <c r="ER65" s="526">
        <f t="shared" si="155"/>
        <v>6.1370000000000001E-2</v>
      </c>
      <c r="ES65" s="526">
        <f t="shared" si="155"/>
        <v>6.1370000000000001E-2</v>
      </c>
      <c r="ET65" s="526">
        <f t="shared" si="155"/>
        <v>6.1370000000000001E-2</v>
      </c>
      <c r="EU65" s="526">
        <f t="shared" si="155"/>
        <v>6.1370000000000001E-2</v>
      </c>
      <c r="EV65" s="526">
        <f t="shared" si="155"/>
        <v>6.1370000000000001E-2</v>
      </c>
      <c r="EW65" s="526">
        <f t="shared" si="155"/>
        <v>6.1370000000000001E-2</v>
      </c>
      <c r="EX65" s="526">
        <f t="shared" si="155"/>
        <v>6.1370000000000001E-2</v>
      </c>
      <c r="EY65" s="526">
        <f t="shared" si="155"/>
        <v>6.1370000000000001E-2</v>
      </c>
      <c r="EZ65" s="526">
        <f t="shared" si="155"/>
        <v>6.1370000000000001E-2</v>
      </c>
      <c r="FA65" s="526">
        <f t="shared" si="155"/>
        <v>6.1370000000000001E-2</v>
      </c>
      <c r="FB65" s="526">
        <f t="shared" si="155"/>
        <v>6.1370000000000001E-2</v>
      </c>
      <c r="FC65" s="526">
        <f t="shared" si="155"/>
        <v>6.1370000000000001E-2</v>
      </c>
      <c r="FD65" s="526">
        <f t="shared" si="155"/>
        <v>6.1370000000000001E-2</v>
      </c>
      <c r="FE65" s="526">
        <f t="shared" si="155"/>
        <v>6.1370000000000001E-2</v>
      </c>
      <c r="FF65" s="526">
        <f t="shared" si="155"/>
        <v>6.1370000000000001E-2</v>
      </c>
      <c r="FG65" s="526">
        <f t="shared" si="155"/>
        <v>6.1370000000000001E-2</v>
      </c>
      <c r="FH65" s="526">
        <f t="shared" si="155"/>
        <v>6.1370000000000001E-2</v>
      </c>
      <c r="FI65" s="526">
        <f t="shared" si="155"/>
        <v>6.1370000000000001E-2</v>
      </c>
      <c r="FJ65" s="526">
        <f t="shared" si="155"/>
        <v>6.1370000000000001E-2</v>
      </c>
      <c r="FK65" s="526">
        <f t="shared" si="155"/>
        <v>6.1370000000000001E-2</v>
      </c>
      <c r="FL65" s="526">
        <f t="shared" si="155"/>
        <v>6.1370000000000001E-2</v>
      </c>
      <c r="FM65" s="526">
        <f t="shared" si="155"/>
        <v>6.1370000000000001E-2</v>
      </c>
      <c r="FN65" s="526">
        <f t="shared" si="155"/>
        <v>6.1370000000000001E-2</v>
      </c>
      <c r="FO65" s="526">
        <f t="shared" si="155"/>
        <v>6.1370000000000001E-2</v>
      </c>
      <c r="FP65" s="526">
        <f t="shared" si="155"/>
        <v>6.1370000000000001E-2</v>
      </c>
      <c r="FQ65" s="526">
        <f t="shared" si="155"/>
        <v>6.1370000000000001E-2</v>
      </c>
      <c r="FR65" s="526">
        <f t="shared" si="155"/>
        <v>6.1370000000000001E-2</v>
      </c>
      <c r="FS65" s="526">
        <f t="shared" si="155"/>
        <v>6.1370000000000001E-2</v>
      </c>
      <c r="FT65" s="526">
        <f t="shared" si="155"/>
        <v>6.1370000000000001E-2</v>
      </c>
      <c r="FU65" s="526">
        <f t="shared" si="155"/>
        <v>6.1370000000000001E-2</v>
      </c>
      <c r="FV65" s="526">
        <f t="shared" si="155"/>
        <v>6.1370000000000001E-2</v>
      </c>
      <c r="FW65" s="526">
        <f t="shared" si="155"/>
        <v>6.1370000000000001E-2</v>
      </c>
      <c r="FX65" s="526">
        <f t="shared" si="155"/>
        <v>6.1370000000000001E-2</v>
      </c>
      <c r="FY65" s="526">
        <f t="shared" si="155"/>
        <v>6.1370000000000001E-2</v>
      </c>
      <c r="FZ65" s="526">
        <f t="shared" si="155"/>
        <v>6.1370000000000001E-2</v>
      </c>
      <c r="GA65" s="526">
        <f t="shared" si="155"/>
        <v>6.1370000000000001E-2</v>
      </c>
      <c r="GB65" s="526">
        <f t="shared" si="155"/>
        <v>6.1370000000000001E-2</v>
      </c>
      <c r="GC65" s="526">
        <f t="shared" si="155"/>
        <v>6.1370000000000001E-2</v>
      </c>
      <c r="GD65" s="526">
        <f t="shared" si="155"/>
        <v>6.1370000000000001E-2</v>
      </c>
      <c r="GE65" s="526">
        <f t="shared" si="155"/>
        <v>6.1370000000000001E-2</v>
      </c>
      <c r="GF65" s="526">
        <f t="shared" si="155"/>
        <v>6.1370000000000001E-2</v>
      </c>
      <c r="GG65" s="526">
        <f t="shared" si="155"/>
        <v>6.1370000000000001E-2</v>
      </c>
      <c r="GH65" s="526">
        <f t="shared" si="155"/>
        <v>6.1370000000000001E-2</v>
      </c>
      <c r="GI65" s="526">
        <f t="shared" si="155"/>
        <v>6.1370000000000001E-2</v>
      </c>
      <c r="GJ65" s="526">
        <f t="shared" si="155"/>
        <v>6.1370000000000001E-2</v>
      </c>
      <c r="GK65" s="526">
        <f t="shared" si="155"/>
        <v>6.1370000000000001E-2</v>
      </c>
      <c r="GL65" s="526">
        <f t="shared" si="155"/>
        <v>6.1370000000000001E-2</v>
      </c>
      <c r="GM65" s="526">
        <f t="shared" ref="GM65:HJ65" si="156">+GM23</f>
        <v>6.1370000000000001E-2</v>
      </c>
      <c r="GN65" s="526">
        <f t="shared" si="156"/>
        <v>6.1370000000000001E-2</v>
      </c>
      <c r="GO65" s="526">
        <f t="shared" si="156"/>
        <v>6.1370000000000001E-2</v>
      </c>
      <c r="GP65" s="526">
        <f t="shared" si="156"/>
        <v>6.1370000000000001E-2</v>
      </c>
      <c r="GQ65" s="526">
        <f t="shared" si="156"/>
        <v>6.1370000000000001E-2</v>
      </c>
      <c r="GR65" s="526">
        <f t="shared" si="156"/>
        <v>6.1370000000000001E-2</v>
      </c>
      <c r="GS65" s="526">
        <f t="shared" si="156"/>
        <v>6.1370000000000001E-2</v>
      </c>
      <c r="GT65" s="526">
        <f t="shared" si="156"/>
        <v>6.1370000000000001E-2</v>
      </c>
      <c r="GU65" s="526">
        <f t="shared" si="156"/>
        <v>6.1370000000000001E-2</v>
      </c>
      <c r="GV65" s="526">
        <f t="shared" si="156"/>
        <v>6.1370000000000001E-2</v>
      </c>
      <c r="GW65" s="526">
        <f t="shared" si="156"/>
        <v>6.1370000000000001E-2</v>
      </c>
      <c r="GX65" s="526">
        <f t="shared" si="156"/>
        <v>6.1370000000000001E-2</v>
      </c>
      <c r="GY65" s="526">
        <f t="shared" si="156"/>
        <v>6.1370000000000001E-2</v>
      </c>
      <c r="GZ65" s="526">
        <f t="shared" si="156"/>
        <v>6.1370000000000001E-2</v>
      </c>
      <c r="HA65" s="526">
        <f t="shared" si="156"/>
        <v>6.1370000000000001E-2</v>
      </c>
      <c r="HB65" s="526">
        <f t="shared" si="156"/>
        <v>6.1370000000000001E-2</v>
      </c>
      <c r="HC65" s="526">
        <f t="shared" si="156"/>
        <v>6.1370000000000001E-2</v>
      </c>
      <c r="HD65" s="526">
        <f t="shared" si="156"/>
        <v>6.1370000000000001E-2</v>
      </c>
      <c r="HE65" s="526">
        <f t="shared" si="156"/>
        <v>6.1370000000000001E-2</v>
      </c>
      <c r="HF65" s="526">
        <f t="shared" si="156"/>
        <v>6.1370000000000001E-2</v>
      </c>
      <c r="HG65" s="526">
        <f t="shared" si="156"/>
        <v>6.1370000000000001E-2</v>
      </c>
      <c r="HH65" s="526">
        <f t="shared" si="156"/>
        <v>6.1370000000000001E-2</v>
      </c>
      <c r="HI65" s="526">
        <f t="shared" si="156"/>
        <v>6.1370000000000001E-2</v>
      </c>
      <c r="HJ65" s="526">
        <f t="shared" si="156"/>
        <v>6.1370000000000001E-2</v>
      </c>
      <c r="HK65" s="526">
        <f t="shared" ref="HK65:HM65" si="157">+HK23</f>
        <v>6.1370000000000001E-2</v>
      </c>
      <c r="HL65" s="526">
        <f t="shared" si="157"/>
        <v>6.1370000000000001E-2</v>
      </c>
      <c r="HM65" s="526">
        <f t="shared" si="157"/>
        <v>6.1370000000000001E-2</v>
      </c>
      <c r="HN65" s="526">
        <f t="shared" ref="HN65:HS65" si="158">+HN23</f>
        <v>6.1370000000000001E-2</v>
      </c>
      <c r="HO65" s="526">
        <f t="shared" si="158"/>
        <v>6.1370000000000001E-2</v>
      </c>
      <c r="HP65" s="526">
        <f t="shared" si="158"/>
        <v>6.1370000000000001E-2</v>
      </c>
      <c r="HQ65" s="526">
        <f t="shared" si="158"/>
        <v>6.1370000000000001E-2</v>
      </c>
      <c r="HR65" s="526">
        <f t="shared" si="158"/>
        <v>6.1370000000000001E-2</v>
      </c>
      <c r="HS65" s="526">
        <f t="shared" si="158"/>
        <v>6.1370000000000001E-2</v>
      </c>
    </row>
    <row r="66" spans="2:227" s="489" customFormat="1" ht="13.5" thickBot="1" x14ac:dyDescent="0.25">
      <c r="B66" s="528" t="s">
        <v>379</v>
      </c>
      <c r="C66" s="515"/>
      <c r="D66" s="515"/>
      <c r="E66" s="515"/>
      <c r="F66" s="515"/>
      <c r="G66" s="515"/>
      <c r="H66" s="515"/>
      <c r="I66" s="515"/>
      <c r="J66" s="515"/>
      <c r="K66" s="515"/>
      <c r="L66" s="515"/>
      <c r="M66" s="515"/>
      <c r="N66" s="515"/>
      <c r="O66" s="515"/>
      <c r="P66" s="515"/>
      <c r="Q66" s="515"/>
      <c r="R66" s="515"/>
      <c r="S66" s="515"/>
      <c r="T66" s="515"/>
      <c r="U66" s="515"/>
      <c r="V66" s="515"/>
      <c r="W66" s="515"/>
      <c r="X66" s="515"/>
      <c r="Y66" s="515"/>
      <c r="Z66" s="515"/>
      <c r="AA66" s="515"/>
      <c r="AB66" s="515"/>
      <c r="AC66" s="515"/>
      <c r="AD66" s="515"/>
      <c r="AE66" s="515"/>
      <c r="AF66" s="515"/>
      <c r="AG66" s="515"/>
      <c r="AH66" s="515"/>
      <c r="AI66" s="515"/>
      <c r="AJ66" s="515"/>
      <c r="AK66" s="515"/>
      <c r="AL66" s="515"/>
      <c r="AM66" s="515"/>
      <c r="AN66" s="515"/>
      <c r="AO66" s="515"/>
      <c r="AP66" s="515"/>
      <c r="AQ66" s="515"/>
      <c r="AR66" s="515"/>
      <c r="AS66" s="515"/>
      <c r="AT66" s="515"/>
      <c r="AU66" s="515"/>
      <c r="AV66" s="515"/>
      <c r="AW66" s="515"/>
      <c r="AX66" s="515"/>
      <c r="AY66" s="515"/>
      <c r="AZ66" s="515"/>
      <c r="BA66" s="515"/>
      <c r="BB66" s="515"/>
      <c r="BC66" s="515"/>
      <c r="BD66" s="515"/>
      <c r="BE66" s="515"/>
      <c r="BF66" s="515"/>
      <c r="BG66" s="515"/>
      <c r="BH66" s="515"/>
      <c r="BI66" s="515"/>
      <c r="BJ66" s="515"/>
      <c r="BK66" s="515"/>
      <c r="BL66" s="515"/>
      <c r="BM66" s="515"/>
      <c r="BN66" s="515"/>
      <c r="BO66" s="515"/>
      <c r="BP66" s="515"/>
      <c r="BQ66" s="515"/>
      <c r="BR66" s="515"/>
      <c r="BS66" s="515"/>
      <c r="BT66" s="515"/>
      <c r="BU66" s="515"/>
      <c r="BV66" s="515"/>
      <c r="BW66" s="515"/>
      <c r="BX66" s="515"/>
      <c r="BY66" s="515"/>
      <c r="BZ66" s="515"/>
      <c r="CA66" s="515"/>
      <c r="CB66" s="515"/>
      <c r="CC66" s="515"/>
      <c r="CD66" s="515"/>
      <c r="CE66" s="515"/>
      <c r="CF66" s="515"/>
      <c r="CG66" s="515"/>
      <c r="CH66" s="515"/>
      <c r="CI66" s="515"/>
      <c r="CJ66" s="515"/>
      <c r="CK66" s="515"/>
      <c r="CL66" s="515"/>
      <c r="CM66" s="515"/>
      <c r="CN66" s="515"/>
      <c r="CO66" s="515"/>
      <c r="CP66" s="515"/>
      <c r="CQ66" s="515"/>
      <c r="CR66" s="515"/>
      <c r="CS66" s="515"/>
      <c r="CT66" s="515"/>
      <c r="CU66" s="515"/>
      <c r="CV66" s="515"/>
      <c r="CW66" s="515"/>
      <c r="CX66" s="515"/>
      <c r="CY66" s="515"/>
      <c r="CZ66" s="515"/>
      <c r="DA66" s="515"/>
      <c r="DB66" s="515"/>
      <c r="DC66" s="515"/>
      <c r="DD66" s="515"/>
      <c r="DE66" s="515"/>
      <c r="DF66" s="515"/>
      <c r="DG66" s="515"/>
      <c r="DH66" s="515"/>
      <c r="DI66" s="515"/>
      <c r="DJ66" s="515"/>
      <c r="DK66" s="515"/>
      <c r="DL66" s="515"/>
      <c r="DM66" s="515"/>
      <c r="DN66" s="515"/>
      <c r="DO66" s="515"/>
      <c r="DP66" s="515"/>
      <c r="DQ66" s="515"/>
      <c r="DR66" s="515"/>
      <c r="DS66" s="515"/>
      <c r="DT66" s="515"/>
      <c r="DU66" s="515"/>
      <c r="DV66" s="515"/>
      <c r="DW66" s="515"/>
      <c r="DX66" s="515"/>
      <c r="DY66" s="515"/>
      <c r="DZ66" s="515"/>
      <c r="EA66" s="515"/>
      <c r="EB66" s="515"/>
      <c r="EC66" s="515"/>
      <c r="ED66" s="515"/>
      <c r="EE66" s="515"/>
      <c r="EF66" s="515"/>
      <c r="EG66" s="515"/>
      <c r="EH66" s="515"/>
      <c r="EI66" s="515"/>
      <c r="EJ66" s="515"/>
      <c r="EK66" s="515"/>
      <c r="EL66" s="515"/>
      <c r="EM66" s="515"/>
      <c r="EN66" s="515"/>
      <c r="EO66" s="515"/>
      <c r="EP66" s="515"/>
      <c r="EQ66" s="515"/>
      <c r="ER66" s="515"/>
      <c r="ES66" s="515"/>
      <c r="ET66" s="515"/>
      <c r="EU66" s="515"/>
      <c r="EV66" s="515"/>
      <c r="EW66" s="515"/>
      <c r="EX66" s="515"/>
      <c r="EY66" s="515"/>
      <c r="EZ66" s="515"/>
      <c r="FA66" s="515"/>
      <c r="FB66" s="515"/>
      <c r="FC66" s="515"/>
      <c r="FD66" s="515"/>
      <c r="FE66" s="515"/>
      <c r="FF66" s="515"/>
      <c r="FG66" s="515"/>
      <c r="FH66" s="515"/>
      <c r="FI66" s="515"/>
      <c r="FJ66" s="515"/>
      <c r="FK66" s="515"/>
      <c r="FL66" s="515"/>
      <c r="FM66" s="515"/>
      <c r="FN66" s="515"/>
      <c r="FO66" s="515"/>
      <c r="FP66" s="515"/>
      <c r="FQ66" s="515"/>
      <c r="FR66" s="515"/>
      <c r="FS66" s="515"/>
      <c r="FT66" s="515"/>
      <c r="FU66" s="515"/>
      <c r="FV66" s="515"/>
      <c r="FW66" s="515"/>
      <c r="FX66" s="515"/>
      <c r="FY66" s="515"/>
      <c r="FZ66" s="515"/>
      <c r="GA66" s="515"/>
      <c r="GB66" s="515"/>
      <c r="GC66" s="515"/>
      <c r="GD66" s="515"/>
      <c r="GE66" s="515"/>
      <c r="GF66" s="515"/>
      <c r="GG66" s="515"/>
      <c r="GH66" s="515"/>
      <c r="GI66" s="515"/>
      <c r="GJ66" s="515"/>
      <c r="GK66" s="515"/>
      <c r="GL66" s="515"/>
      <c r="GM66" s="515"/>
      <c r="GN66" s="515"/>
      <c r="GO66" s="515"/>
      <c r="GP66" s="515"/>
      <c r="GQ66" s="515"/>
      <c r="GR66" s="515"/>
      <c r="GS66" s="515"/>
      <c r="GT66" s="515"/>
      <c r="GU66" s="515"/>
      <c r="GV66" s="515"/>
      <c r="GW66" s="515"/>
      <c r="GX66" s="515"/>
      <c r="GY66" s="515"/>
      <c r="GZ66" s="515"/>
      <c r="HA66" s="515"/>
      <c r="HB66" s="515"/>
      <c r="HC66" s="515"/>
      <c r="HD66" s="515"/>
      <c r="HE66" s="515"/>
      <c r="HF66" s="515"/>
      <c r="HG66" s="515"/>
      <c r="HH66" s="515"/>
      <c r="HI66" s="515"/>
      <c r="HJ66" s="515"/>
      <c r="HK66" s="515"/>
      <c r="HL66" s="515"/>
      <c r="HM66" s="515"/>
      <c r="HN66" s="515"/>
      <c r="HO66" s="515"/>
      <c r="HP66" s="515"/>
      <c r="HQ66" s="515"/>
      <c r="HR66" s="515"/>
      <c r="HS66" s="515"/>
    </row>
    <row r="67" spans="2:227" s="489" customFormat="1" x14ac:dyDescent="0.2">
      <c r="B67" s="407" t="s">
        <v>377</v>
      </c>
      <c r="O67" s="522">
        <f>+O58</f>
        <v>-5</v>
      </c>
      <c r="P67" s="522">
        <v>-5</v>
      </c>
      <c r="Q67" s="522">
        <v>-5</v>
      </c>
      <c r="R67" s="522">
        <v>-5</v>
      </c>
      <c r="S67" s="522">
        <v>-5</v>
      </c>
      <c r="T67" s="522">
        <v>-5</v>
      </c>
      <c r="U67" s="522">
        <v>-5</v>
      </c>
      <c r="V67" s="522">
        <v>-5</v>
      </c>
      <c r="W67" s="522">
        <v>-5</v>
      </c>
      <c r="X67" s="522">
        <v>-5</v>
      </c>
      <c r="Y67" s="522">
        <v>-5</v>
      </c>
      <c r="Z67" s="522">
        <v>-5</v>
      </c>
      <c r="AA67" s="522">
        <v>-5</v>
      </c>
      <c r="AB67" s="522">
        <v>-5</v>
      </c>
      <c r="AC67" s="522">
        <v>-5</v>
      </c>
      <c r="AD67" s="522">
        <v>-5</v>
      </c>
      <c r="AE67" s="522">
        <v>-5</v>
      </c>
      <c r="AF67" s="522">
        <v>-5</v>
      </c>
      <c r="AG67" s="522">
        <v>-5</v>
      </c>
      <c r="AH67" s="522">
        <v>-5</v>
      </c>
      <c r="AI67" s="522">
        <v>-5</v>
      </c>
      <c r="AJ67" s="522">
        <v>-5</v>
      </c>
      <c r="AK67" s="522">
        <v>-5</v>
      </c>
      <c r="AL67" s="522">
        <v>-5</v>
      </c>
      <c r="AM67" s="522">
        <v>-5</v>
      </c>
      <c r="AN67" s="522">
        <v>-5</v>
      </c>
      <c r="AO67" s="522">
        <v>-5</v>
      </c>
      <c r="AP67" s="522">
        <v>-5</v>
      </c>
      <c r="AQ67" s="522">
        <v>-5</v>
      </c>
      <c r="AR67" s="522">
        <v>-5</v>
      </c>
      <c r="AS67" s="522">
        <v>-5</v>
      </c>
      <c r="AT67" s="522">
        <v>-5</v>
      </c>
      <c r="AU67" s="522">
        <v>-5</v>
      </c>
      <c r="AV67" s="522">
        <v>-5</v>
      </c>
      <c r="AW67" s="522">
        <v>-5</v>
      </c>
      <c r="AX67" s="522">
        <v>-5</v>
      </c>
      <c r="AY67" s="522">
        <v>-5</v>
      </c>
      <c r="AZ67" s="522">
        <v>-5</v>
      </c>
      <c r="BA67" s="522">
        <v>-5</v>
      </c>
      <c r="BB67" s="522">
        <v>-5</v>
      </c>
      <c r="BC67" s="522">
        <v>-5</v>
      </c>
      <c r="BD67" s="522">
        <v>-5</v>
      </c>
      <c r="BE67" s="522">
        <v>-5</v>
      </c>
      <c r="BF67" s="522">
        <v>-5</v>
      </c>
      <c r="BG67" s="522">
        <v>-5</v>
      </c>
      <c r="BH67" s="522">
        <v>-5</v>
      </c>
      <c r="BI67" s="522">
        <v>-5</v>
      </c>
      <c r="BJ67" s="522">
        <v>-5</v>
      </c>
      <c r="BK67" s="522">
        <v>-5</v>
      </c>
      <c r="BL67" s="522">
        <v>-5</v>
      </c>
      <c r="BM67" s="522">
        <v>-5</v>
      </c>
      <c r="BN67" s="522">
        <v>-5</v>
      </c>
      <c r="BO67" s="522">
        <v>-5</v>
      </c>
      <c r="BP67" s="522">
        <v>-5</v>
      </c>
      <c r="BQ67" s="522">
        <v>-5</v>
      </c>
      <c r="BR67" s="522">
        <v>-5</v>
      </c>
      <c r="BS67" s="522">
        <v>-5</v>
      </c>
      <c r="BT67" s="522">
        <v>-5</v>
      </c>
      <c r="BU67" s="522">
        <v>-5</v>
      </c>
      <c r="BV67" s="522">
        <v>-5</v>
      </c>
      <c r="BW67" s="522">
        <v>-5</v>
      </c>
      <c r="BX67" s="522">
        <v>-5</v>
      </c>
      <c r="BY67" s="522">
        <v>-5</v>
      </c>
      <c r="BZ67" s="522">
        <v>-5</v>
      </c>
      <c r="CA67" s="522">
        <v>-5</v>
      </c>
      <c r="CB67" s="522">
        <v>-5</v>
      </c>
      <c r="CC67" s="522">
        <v>-5</v>
      </c>
      <c r="CD67" s="522">
        <v>-5</v>
      </c>
      <c r="CE67" s="522">
        <v>-5</v>
      </c>
      <c r="CF67" s="522">
        <v>-5</v>
      </c>
      <c r="CG67" s="522">
        <v>-5</v>
      </c>
      <c r="CH67" s="522">
        <v>-5</v>
      </c>
      <c r="CI67" s="522">
        <v>-5</v>
      </c>
      <c r="CJ67" s="522">
        <v>-5</v>
      </c>
      <c r="CK67" s="522">
        <v>-5</v>
      </c>
      <c r="CL67" s="522">
        <v>-5</v>
      </c>
      <c r="CM67" s="522">
        <v>-5</v>
      </c>
      <c r="CN67" s="522">
        <v>-5</v>
      </c>
      <c r="CO67" s="522">
        <v>-5</v>
      </c>
      <c r="CP67" s="522">
        <v>-5</v>
      </c>
      <c r="CQ67" s="522">
        <v>-5</v>
      </c>
      <c r="CR67" s="522">
        <v>-5</v>
      </c>
      <c r="CS67" s="522">
        <v>-5</v>
      </c>
      <c r="CT67" s="522">
        <v>-5</v>
      </c>
      <c r="CU67" s="522">
        <v>-5</v>
      </c>
      <c r="CV67" s="522">
        <v>-5</v>
      </c>
      <c r="CW67" s="522">
        <v>-5</v>
      </c>
      <c r="CX67" s="522">
        <v>-5</v>
      </c>
      <c r="CY67" s="522">
        <v>-5</v>
      </c>
      <c r="CZ67" s="522">
        <v>-5</v>
      </c>
      <c r="DA67" s="522">
        <v>-5</v>
      </c>
      <c r="DB67" s="522">
        <v>-5</v>
      </c>
      <c r="DC67" s="522">
        <v>-5</v>
      </c>
      <c r="DD67" s="522">
        <v>-5</v>
      </c>
      <c r="DE67" s="522">
        <v>-5</v>
      </c>
      <c r="DF67" s="522">
        <v>-5</v>
      </c>
      <c r="DG67" s="522">
        <v>-5</v>
      </c>
      <c r="DH67" s="522">
        <v>-5</v>
      </c>
      <c r="DI67" s="522">
        <v>-5</v>
      </c>
      <c r="DJ67" s="522">
        <v>-5</v>
      </c>
      <c r="DK67" s="522">
        <v>-5</v>
      </c>
      <c r="DL67" s="522">
        <v>-5</v>
      </c>
      <c r="DM67" s="522">
        <v>-5</v>
      </c>
      <c r="DN67" s="522">
        <v>-5</v>
      </c>
      <c r="DO67" s="522">
        <v>-5</v>
      </c>
      <c r="DP67" s="522">
        <v>-5</v>
      </c>
      <c r="DQ67" s="522">
        <v>-5</v>
      </c>
      <c r="DR67" s="522">
        <v>-5</v>
      </c>
      <c r="DS67" s="522">
        <v>-5</v>
      </c>
      <c r="DT67" s="522">
        <v>-5</v>
      </c>
      <c r="DU67" s="525">
        <v>-5</v>
      </c>
      <c r="DV67" s="525">
        <v>-5</v>
      </c>
      <c r="DW67" s="525">
        <v>-5</v>
      </c>
      <c r="DX67" s="525">
        <v>-5</v>
      </c>
      <c r="DY67" s="525">
        <f t="shared" ref="DY67:FW67" si="159">+DY58</f>
        <v>0.55000000000000004</v>
      </c>
      <c r="DZ67" s="525">
        <f t="shared" si="159"/>
        <v>0.55000000000000004</v>
      </c>
      <c r="EA67" s="525">
        <f t="shared" si="159"/>
        <v>0.55000000000000004</v>
      </c>
      <c r="EB67" s="525">
        <f t="shared" si="159"/>
        <v>0.85</v>
      </c>
      <c r="EC67" s="525">
        <f t="shared" si="159"/>
        <v>0.85</v>
      </c>
      <c r="ED67" s="525">
        <f t="shared" si="159"/>
        <v>0.85</v>
      </c>
      <c r="EE67" s="525">
        <f t="shared" si="159"/>
        <v>0.85</v>
      </c>
      <c r="EF67" s="525">
        <f t="shared" si="159"/>
        <v>0.85</v>
      </c>
      <c r="EG67" s="525">
        <f t="shared" si="159"/>
        <v>0.85</v>
      </c>
      <c r="EH67" s="525">
        <f t="shared" si="159"/>
        <v>0.85</v>
      </c>
      <c r="EI67" s="525">
        <f t="shared" si="159"/>
        <v>0.85</v>
      </c>
      <c r="EJ67" s="525">
        <f t="shared" si="159"/>
        <v>0.85</v>
      </c>
      <c r="EK67" s="525">
        <f t="shared" si="159"/>
        <v>0.85</v>
      </c>
      <c r="EL67" s="525">
        <f t="shared" si="159"/>
        <v>0.85</v>
      </c>
      <c r="EM67" s="525">
        <f t="shared" si="159"/>
        <v>0.85</v>
      </c>
      <c r="EN67" s="525">
        <f t="shared" si="159"/>
        <v>1.3</v>
      </c>
      <c r="EO67" s="525">
        <f t="shared" si="159"/>
        <v>1.3</v>
      </c>
      <c r="EP67" s="525">
        <f t="shared" si="159"/>
        <v>1.3</v>
      </c>
      <c r="EQ67" s="525">
        <f t="shared" si="159"/>
        <v>1.3</v>
      </c>
      <c r="ER67" s="525">
        <f t="shared" si="159"/>
        <v>1.3</v>
      </c>
      <c r="ES67" s="525">
        <f t="shared" si="159"/>
        <v>1.3</v>
      </c>
      <c r="ET67" s="525">
        <f t="shared" si="159"/>
        <v>1.3</v>
      </c>
      <c r="EU67" s="525">
        <f t="shared" si="159"/>
        <v>1.3</v>
      </c>
      <c r="EV67" s="525">
        <f t="shared" si="159"/>
        <v>1.3</v>
      </c>
      <c r="EW67" s="525">
        <f t="shared" si="159"/>
        <v>1.3</v>
      </c>
      <c r="EX67" s="525">
        <f t="shared" si="159"/>
        <v>1.3</v>
      </c>
      <c r="EY67" s="525">
        <f t="shared" si="159"/>
        <v>1.3</v>
      </c>
      <c r="EZ67" s="525">
        <f t="shared" si="159"/>
        <v>1.75</v>
      </c>
      <c r="FA67" s="525">
        <f t="shared" si="159"/>
        <v>1.75</v>
      </c>
      <c r="FB67" s="525">
        <f t="shared" si="159"/>
        <v>1.75</v>
      </c>
      <c r="FC67" s="525">
        <f t="shared" si="159"/>
        <v>1.75</v>
      </c>
      <c r="FD67" s="525">
        <f t="shared" si="159"/>
        <v>1.75</v>
      </c>
      <c r="FE67" s="525">
        <f t="shared" si="159"/>
        <v>1.75</v>
      </c>
      <c r="FF67" s="525">
        <f t="shared" si="159"/>
        <v>1.75</v>
      </c>
      <c r="FG67" s="525">
        <f t="shared" si="159"/>
        <v>1.75</v>
      </c>
      <c r="FH67" s="525">
        <f t="shared" si="159"/>
        <v>1.75</v>
      </c>
      <c r="FI67" s="525">
        <f t="shared" si="159"/>
        <v>1.75</v>
      </c>
      <c r="FJ67" s="525">
        <f t="shared" si="159"/>
        <v>1.75</v>
      </c>
      <c r="FK67" s="525">
        <f t="shared" si="159"/>
        <v>1.75</v>
      </c>
      <c r="FL67" s="525">
        <f t="shared" si="159"/>
        <v>2.2999999999999998</v>
      </c>
      <c r="FM67" s="525">
        <f t="shared" si="159"/>
        <v>2.2999999999999998</v>
      </c>
      <c r="FN67" s="525">
        <f t="shared" si="159"/>
        <v>2.2999999999999998</v>
      </c>
      <c r="FO67" s="525">
        <f t="shared" si="159"/>
        <v>2.2999999999999998</v>
      </c>
      <c r="FP67" s="525">
        <f t="shared" si="159"/>
        <v>2.2999999999999998</v>
      </c>
      <c r="FQ67" s="525">
        <f t="shared" si="159"/>
        <v>2.2999999999999998</v>
      </c>
      <c r="FR67" s="525">
        <f t="shared" si="159"/>
        <v>2.2999999999999998</v>
      </c>
      <c r="FS67" s="525">
        <f t="shared" si="159"/>
        <v>2.2999999999999998</v>
      </c>
      <c r="FT67" s="525">
        <f t="shared" si="159"/>
        <v>2.2999999999999998</v>
      </c>
      <c r="FU67" s="525">
        <f t="shared" si="159"/>
        <v>2.2999999999999998</v>
      </c>
      <c r="FV67" s="525">
        <f t="shared" si="159"/>
        <v>2.2999999999999998</v>
      </c>
      <c r="FW67" s="525">
        <f t="shared" si="159"/>
        <v>2.2999999999999998</v>
      </c>
      <c r="FX67" s="525">
        <f t="shared" ref="FX67:GI67" si="160">+FX58</f>
        <v>2.2999999999999998</v>
      </c>
      <c r="FY67" s="525">
        <f t="shared" si="160"/>
        <v>2.2999999999999998</v>
      </c>
      <c r="FZ67" s="525">
        <f t="shared" si="160"/>
        <v>2.2999999999999998</v>
      </c>
      <c r="GA67" s="525">
        <f t="shared" si="160"/>
        <v>2.2999999999999998</v>
      </c>
      <c r="GB67" s="525">
        <f t="shared" si="160"/>
        <v>2.2999999999999998</v>
      </c>
      <c r="GC67" s="525">
        <f t="shared" si="160"/>
        <v>2.2999999999999998</v>
      </c>
      <c r="GD67" s="525">
        <f t="shared" si="160"/>
        <v>2.2999999999999998</v>
      </c>
      <c r="GE67" s="525">
        <f t="shared" si="160"/>
        <v>2.2999999999999998</v>
      </c>
      <c r="GF67" s="525">
        <f t="shared" si="160"/>
        <v>2.2999999999999998</v>
      </c>
      <c r="GG67" s="525">
        <f t="shared" si="160"/>
        <v>2.2999999999999998</v>
      </c>
      <c r="GH67" s="525">
        <f t="shared" si="160"/>
        <v>2.2999999999999998</v>
      </c>
      <c r="GI67" s="525">
        <f t="shared" si="160"/>
        <v>2.2999999999999998</v>
      </c>
      <c r="GJ67" s="525">
        <f t="shared" ref="GJ67:GL67" si="161">+GJ58</f>
        <v>2.2999999999999998</v>
      </c>
      <c r="GK67" s="525">
        <f t="shared" si="161"/>
        <v>2.2999999999999998</v>
      </c>
      <c r="GL67" s="525">
        <f t="shared" si="161"/>
        <v>2.2999999999999998</v>
      </c>
      <c r="GM67" s="525">
        <f t="shared" ref="GM67:GO67" si="162">+GM58</f>
        <v>2.2999999999999998</v>
      </c>
      <c r="GN67" s="525">
        <f t="shared" si="162"/>
        <v>2.2999999999999998</v>
      </c>
      <c r="GO67" s="525">
        <f t="shared" si="162"/>
        <v>2.2999999999999998</v>
      </c>
      <c r="GP67" s="525">
        <f t="shared" ref="GP67:GU67" si="163">+GP58</f>
        <v>2.2999999999999998</v>
      </c>
      <c r="GQ67" s="525">
        <f t="shared" si="163"/>
        <v>2.2999999999999998</v>
      </c>
      <c r="GR67" s="525">
        <f t="shared" si="163"/>
        <v>2.2999999999999998</v>
      </c>
      <c r="GS67" s="525">
        <f t="shared" si="163"/>
        <v>2.2999999999999998</v>
      </c>
      <c r="GT67" s="525">
        <f t="shared" si="163"/>
        <v>2.2999999999999998</v>
      </c>
      <c r="GU67" s="525">
        <f t="shared" si="163"/>
        <v>2.2999999999999998</v>
      </c>
      <c r="GV67" s="525">
        <f t="shared" ref="GV67:GX67" si="164">+GV58</f>
        <v>2.2999999999999998</v>
      </c>
      <c r="GW67" s="525">
        <f t="shared" si="164"/>
        <v>2.2999999999999998</v>
      </c>
      <c r="GX67" s="525">
        <f t="shared" si="164"/>
        <v>2.2999999999999998</v>
      </c>
      <c r="GY67" s="525">
        <f t="shared" ref="GY67:HA67" si="165">+GY58</f>
        <v>2.2999999999999998</v>
      </c>
      <c r="GZ67" s="525">
        <f t="shared" si="165"/>
        <v>2.2999999999999998</v>
      </c>
      <c r="HA67" s="525">
        <f t="shared" si="165"/>
        <v>2.2999999999999998</v>
      </c>
      <c r="HB67" s="525">
        <f t="shared" ref="HB67:HG67" si="166">+HB58</f>
        <v>2.2999999999999998</v>
      </c>
      <c r="HC67" s="525">
        <f t="shared" si="166"/>
        <v>2.2999999999999998</v>
      </c>
      <c r="HD67" s="525">
        <f t="shared" si="166"/>
        <v>2.2999999999999998</v>
      </c>
      <c r="HE67" s="525">
        <f t="shared" si="166"/>
        <v>2.2999999999999998</v>
      </c>
      <c r="HF67" s="525">
        <f t="shared" si="166"/>
        <v>2.2999999999999998</v>
      </c>
      <c r="HG67" s="525">
        <f t="shared" si="166"/>
        <v>2.2999999999999998</v>
      </c>
      <c r="HH67" s="525">
        <f t="shared" ref="HH67:HJ67" si="167">+HH58</f>
        <v>2.2999999999999998</v>
      </c>
      <c r="HI67" s="525">
        <f t="shared" si="167"/>
        <v>2.2999999999999998</v>
      </c>
      <c r="HJ67" s="525">
        <f t="shared" si="167"/>
        <v>2.2999999999999998</v>
      </c>
      <c r="HK67" s="525">
        <f t="shared" ref="HK67:HM67" si="168">+HK58</f>
        <v>2.2999999999999998</v>
      </c>
      <c r="HL67" s="525">
        <f t="shared" si="168"/>
        <v>2.2999999999999998</v>
      </c>
      <c r="HM67" s="525">
        <f t="shared" si="168"/>
        <v>2.2999999999999998</v>
      </c>
      <c r="HN67" s="525">
        <f t="shared" ref="HN67:HS67" si="169">+HN58</f>
        <v>2.2999999999999998</v>
      </c>
      <c r="HO67" s="525">
        <f t="shared" si="169"/>
        <v>2.2999999999999998</v>
      </c>
      <c r="HP67" s="525">
        <f t="shared" si="169"/>
        <v>2.2999999999999998</v>
      </c>
      <c r="HQ67" s="525">
        <f t="shared" si="169"/>
        <v>2.2999999999999998</v>
      </c>
      <c r="HR67" s="525">
        <f t="shared" si="169"/>
        <v>2.2999999999999998</v>
      </c>
      <c r="HS67" s="525">
        <f t="shared" si="169"/>
        <v>2.2999999999999998</v>
      </c>
    </row>
    <row r="68" spans="2:227" s="489" customFormat="1" x14ac:dyDescent="0.2">
      <c r="B68" s="407" t="s">
        <v>376</v>
      </c>
      <c r="O68" s="522">
        <f>+O59</f>
        <v>-5</v>
      </c>
      <c r="P68" s="522">
        <v>-5</v>
      </c>
      <c r="Q68" s="522">
        <v>-5</v>
      </c>
      <c r="R68" s="522">
        <v>-5</v>
      </c>
      <c r="S68" s="522">
        <v>-5</v>
      </c>
      <c r="T68" s="522">
        <v>-5</v>
      </c>
      <c r="U68" s="522">
        <v>-5</v>
      </c>
      <c r="V68" s="522">
        <v>-5</v>
      </c>
      <c r="W68" s="522">
        <v>-5</v>
      </c>
      <c r="X68" s="522">
        <v>-5</v>
      </c>
      <c r="Y68" s="522">
        <v>-5</v>
      </c>
      <c r="Z68" s="522">
        <v>-5</v>
      </c>
      <c r="AA68" s="522">
        <v>-5</v>
      </c>
      <c r="AB68" s="522">
        <v>-5</v>
      </c>
      <c r="AC68" s="522">
        <v>-5</v>
      </c>
      <c r="AD68" s="522">
        <v>-5</v>
      </c>
      <c r="AE68" s="522">
        <v>-5</v>
      </c>
      <c r="AF68" s="522">
        <v>-5</v>
      </c>
      <c r="AG68" s="522">
        <v>-5</v>
      </c>
      <c r="AH68" s="522">
        <v>-5</v>
      </c>
      <c r="AI68" s="522">
        <v>-5</v>
      </c>
      <c r="AJ68" s="522">
        <v>-5</v>
      </c>
      <c r="AK68" s="522">
        <v>-5</v>
      </c>
      <c r="AL68" s="522">
        <v>-5</v>
      </c>
      <c r="AM68" s="522">
        <v>-5</v>
      </c>
      <c r="AN68" s="522">
        <v>-5</v>
      </c>
      <c r="AO68" s="522">
        <v>-5</v>
      </c>
      <c r="AP68" s="522">
        <v>-5</v>
      </c>
      <c r="AQ68" s="522">
        <v>-5</v>
      </c>
      <c r="AR68" s="522">
        <v>-5</v>
      </c>
      <c r="AS68" s="522">
        <v>-5</v>
      </c>
      <c r="AT68" s="522">
        <v>-5</v>
      </c>
      <c r="AU68" s="522">
        <v>-5</v>
      </c>
      <c r="AV68" s="522">
        <v>-5</v>
      </c>
      <c r="AW68" s="522">
        <v>-5</v>
      </c>
      <c r="AX68" s="522">
        <v>-5</v>
      </c>
      <c r="AY68" s="522">
        <v>-5</v>
      </c>
      <c r="AZ68" s="522">
        <v>-5</v>
      </c>
      <c r="BA68" s="522">
        <v>-5</v>
      </c>
      <c r="BB68" s="522">
        <v>-5</v>
      </c>
      <c r="BC68" s="522">
        <v>-5</v>
      </c>
      <c r="BD68" s="522">
        <v>-5</v>
      </c>
      <c r="BE68" s="522">
        <v>-5</v>
      </c>
      <c r="BF68" s="522">
        <v>-5</v>
      </c>
      <c r="BG68" s="522">
        <v>-5</v>
      </c>
      <c r="BH68" s="522">
        <v>-5</v>
      </c>
      <c r="BI68" s="522">
        <v>-5</v>
      </c>
      <c r="BJ68" s="522">
        <v>-5</v>
      </c>
      <c r="BK68" s="522">
        <v>-5</v>
      </c>
      <c r="BL68" s="522">
        <v>-5</v>
      </c>
      <c r="BM68" s="522">
        <v>-5</v>
      </c>
      <c r="BN68" s="522">
        <v>-5</v>
      </c>
      <c r="BO68" s="522">
        <v>-5</v>
      </c>
      <c r="BP68" s="522">
        <v>-5</v>
      </c>
      <c r="BQ68" s="522">
        <v>-5</v>
      </c>
      <c r="BR68" s="522">
        <v>-5</v>
      </c>
      <c r="BS68" s="522">
        <v>-5</v>
      </c>
      <c r="BT68" s="522">
        <v>-5</v>
      </c>
      <c r="BU68" s="522">
        <v>-5</v>
      </c>
      <c r="BV68" s="522">
        <v>-5</v>
      </c>
      <c r="BW68" s="522">
        <v>-5</v>
      </c>
      <c r="BX68" s="522">
        <v>-5</v>
      </c>
      <c r="BY68" s="522">
        <v>-5</v>
      </c>
      <c r="BZ68" s="522">
        <v>-5</v>
      </c>
      <c r="CA68" s="522">
        <v>-5</v>
      </c>
      <c r="CB68" s="522">
        <v>-5</v>
      </c>
      <c r="CC68" s="522">
        <v>-5</v>
      </c>
      <c r="CD68" s="522">
        <v>-5</v>
      </c>
      <c r="CE68" s="522">
        <v>-5</v>
      </c>
      <c r="CF68" s="522">
        <v>-5</v>
      </c>
      <c r="CG68" s="522">
        <v>-5</v>
      </c>
      <c r="CH68" s="522">
        <v>-5</v>
      </c>
      <c r="CI68" s="522">
        <v>-5</v>
      </c>
      <c r="CJ68" s="522">
        <v>-5</v>
      </c>
      <c r="CK68" s="522">
        <v>-5</v>
      </c>
      <c r="CL68" s="522">
        <v>-5</v>
      </c>
      <c r="CM68" s="522">
        <v>-5</v>
      </c>
      <c r="CN68" s="522">
        <v>-5</v>
      </c>
      <c r="CO68" s="522">
        <v>-5</v>
      </c>
      <c r="CP68" s="522">
        <v>-5</v>
      </c>
      <c r="CQ68" s="522">
        <v>-5</v>
      </c>
      <c r="CR68" s="522">
        <v>-5</v>
      </c>
      <c r="CS68" s="522">
        <v>-5</v>
      </c>
      <c r="CT68" s="522">
        <v>-5</v>
      </c>
      <c r="CU68" s="522">
        <v>-5</v>
      </c>
      <c r="CV68" s="522">
        <v>-5</v>
      </c>
      <c r="CW68" s="522">
        <v>-5</v>
      </c>
      <c r="CX68" s="522">
        <v>-5</v>
      </c>
      <c r="CY68" s="522">
        <v>-5</v>
      </c>
      <c r="CZ68" s="522">
        <v>-5</v>
      </c>
      <c r="DA68" s="522">
        <v>-5</v>
      </c>
      <c r="DB68" s="522">
        <v>-5</v>
      </c>
      <c r="DC68" s="522">
        <v>-5</v>
      </c>
      <c r="DD68" s="522">
        <v>-5</v>
      </c>
      <c r="DE68" s="522">
        <v>-5</v>
      </c>
      <c r="DF68" s="522">
        <v>-5</v>
      </c>
      <c r="DG68" s="522">
        <v>-5</v>
      </c>
      <c r="DH68" s="522">
        <v>-5</v>
      </c>
      <c r="DI68" s="522">
        <v>-5</v>
      </c>
      <c r="DJ68" s="522">
        <v>-5</v>
      </c>
      <c r="DK68" s="522">
        <v>-5</v>
      </c>
      <c r="DL68" s="522">
        <v>-5</v>
      </c>
      <c r="DM68" s="522">
        <v>-5</v>
      </c>
      <c r="DN68" s="522">
        <v>-5</v>
      </c>
      <c r="DO68" s="522">
        <v>-5</v>
      </c>
      <c r="DP68" s="522">
        <v>-5</v>
      </c>
      <c r="DQ68" s="522">
        <v>-5</v>
      </c>
      <c r="DR68" s="522">
        <v>-5</v>
      </c>
      <c r="DS68" s="522">
        <v>-5</v>
      </c>
      <c r="DT68" s="522">
        <v>-5</v>
      </c>
      <c r="DU68" s="525">
        <v>-5</v>
      </c>
      <c r="DV68" s="525">
        <v>-5</v>
      </c>
      <c r="DW68" s="525">
        <v>-5</v>
      </c>
      <c r="DX68" s="525">
        <v>-5</v>
      </c>
      <c r="DY68" s="525">
        <f t="shared" ref="DY68:FW68" si="170">+DY59-DY67</f>
        <v>0</v>
      </c>
      <c r="DZ68" s="525">
        <f t="shared" si="170"/>
        <v>0</v>
      </c>
      <c r="EA68" s="525">
        <f t="shared" si="170"/>
        <v>1.45</v>
      </c>
      <c r="EB68" s="525">
        <f t="shared" si="170"/>
        <v>2.15</v>
      </c>
      <c r="EC68" s="525">
        <f t="shared" si="170"/>
        <v>2.15</v>
      </c>
      <c r="ED68" s="525">
        <f t="shared" si="170"/>
        <v>2.15</v>
      </c>
      <c r="EE68" s="525">
        <f t="shared" si="170"/>
        <v>2.15</v>
      </c>
      <c r="EF68" s="525">
        <f t="shared" si="170"/>
        <v>2.15</v>
      </c>
      <c r="EG68" s="525">
        <f t="shared" si="170"/>
        <v>2.15</v>
      </c>
      <c r="EH68" s="525">
        <f t="shared" si="170"/>
        <v>2.15</v>
      </c>
      <c r="EI68" s="525">
        <f t="shared" si="170"/>
        <v>2.15</v>
      </c>
      <c r="EJ68" s="525">
        <f t="shared" si="170"/>
        <v>2.15</v>
      </c>
      <c r="EK68" s="525">
        <f t="shared" si="170"/>
        <v>2.15</v>
      </c>
      <c r="EL68" s="525">
        <f t="shared" si="170"/>
        <v>2.15</v>
      </c>
      <c r="EM68" s="525">
        <f t="shared" si="170"/>
        <v>2.15</v>
      </c>
      <c r="EN68" s="525">
        <f t="shared" si="170"/>
        <v>3.6000000000000005</v>
      </c>
      <c r="EO68" s="525">
        <f t="shared" si="170"/>
        <v>3.6000000000000005</v>
      </c>
      <c r="EP68" s="525">
        <f t="shared" si="170"/>
        <v>3.6000000000000005</v>
      </c>
      <c r="EQ68" s="525">
        <f t="shared" si="170"/>
        <v>3.6000000000000005</v>
      </c>
      <c r="ER68" s="525">
        <f t="shared" si="170"/>
        <v>3.6000000000000005</v>
      </c>
      <c r="ES68" s="525">
        <f t="shared" si="170"/>
        <v>3.6000000000000005</v>
      </c>
      <c r="ET68" s="525">
        <f t="shared" si="170"/>
        <v>3.6000000000000005</v>
      </c>
      <c r="EU68" s="525">
        <f t="shared" si="170"/>
        <v>3.6000000000000005</v>
      </c>
      <c r="EV68" s="525">
        <f t="shared" si="170"/>
        <v>3.6000000000000005</v>
      </c>
      <c r="EW68" s="525">
        <f t="shared" si="170"/>
        <v>3.6000000000000005</v>
      </c>
      <c r="EX68" s="525">
        <f t="shared" si="170"/>
        <v>3.6000000000000005</v>
      </c>
      <c r="EY68" s="525">
        <f t="shared" si="170"/>
        <v>3.6000000000000005</v>
      </c>
      <c r="EZ68" s="525">
        <f t="shared" si="170"/>
        <v>4.5</v>
      </c>
      <c r="FA68" s="525">
        <f t="shared" si="170"/>
        <v>4.5</v>
      </c>
      <c r="FB68" s="525">
        <f t="shared" si="170"/>
        <v>4.5</v>
      </c>
      <c r="FC68" s="525">
        <f t="shared" si="170"/>
        <v>4.5</v>
      </c>
      <c r="FD68" s="525">
        <f t="shared" si="170"/>
        <v>4.5</v>
      </c>
      <c r="FE68" s="525">
        <f t="shared" si="170"/>
        <v>4.5</v>
      </c>
      <c r="FF68" s="525">
        <f t="shared" si="170"/>
        <v>4.5</v>
      </c>
      <c r="FG68" s="525">
        <f t="shared" si="170"/>
        <v>4.5</v>
      </c>
      <c r="FH68" s="525">
        <f t="shared" si="170"/>
        <v>4.5</v>
      </c>
      <c r="FI68" s="525">
        <f t="shared" si="170"/>
        <v>4.5</v>
      </c>
      <c r="FJ68" s="525">
        <f t="shared" si="170"/>
        <v>4.5</v>
      </c>
      <c r="FK68" s="525">
        <f t="shared" si="170"/>
        <v>4.5</v>
      </c>
      <c r="FL68" s="525">
        <f t="shared" si="170"/>
        <v>5.6000000000000005</v>
      </c>
      <c r="FM68" s="525">
        <f t="shared" si="170"/>
        <v>5.6000000000000005</v>
      </c>
      <c r="FN68" s="525">
        <f t="shared" si="170"/>
        <v>5.6000000000000005</v>
      </c>
      <c r="FO68" s="525">
        <f t="shared" si="170"/>
        <v>5.6000000000000005</v>
      </c>
      <c r="FP68" s="525">
        <f t="shared" si="170"/>
        <v>5.6000000000000005</v>
      </c>
      <c r="FQ68" s="525">
        <f t="shared" si="170"/>
        <v>5.6000000000000005</v>
      </c>
      <c r="FR68" s="525">
        <f t="shared" si="170"/>
        <v>5.6000000000000005</v>
      </c>
      <c r="FS68" s="525">
        <f t="shared" si="170"/>
        <v>5.6000000000000005</v>
      </c>
      <c r="FT68" s="525">
        <f t="shared" si="170"/>
        <v>5.6000000000000005</v>
      </c>
      <c r="FU68" s="525">
        <f t="shared" si="170"/>
        <v>5.6000000000000005</v>
      </c>
      <c r="FV68" s="525">
        <f t="shared" si="170"/>
        <v>5.6000000000000005</v>
      </c>
      <c r="FW68" s="525">
        <f t="shared" si="170"/>
        <v>5.6000000000000005</v>
      </c>
      <c r="FX68" s="525">
        <f t="shared" ref="FX68:GI68" si="171">+FX59-FX67</f>
        <v>5.6000000000000005</v>
      </c>
      <c r="FY68" s="525">
        <f t="shared" si="171"/>
        <v>5.6000000000000005</v>
      </c>
      <c r="FZ68" s="525">
        <f t="shared" si="171"/>
        <v>5.6000000000000005</v>
      </c>
      <c r="GA68" s="525">
        <f t="shared" si="171"/>
        <v>5.6000000000000005</v>
      </c>
      <c r="GB68" s="525">
        <f t="shared" si="171"/>
        <v>5.6000000000000005</v>
      </c>
      <c r="GC68" s="525">
        <f t="shared" si="171"/>
        <v>5.6000000000000005</v>
      </c>
      <c r="GD68" s="525">
        <f t="shared" si="171"/>
        <v>5.6000000000000005</v>
      </c>
      <c r="GE68" s="525">
        <f t="shared" si="171"/>
        <v>5.6000000000000005</v>
      </c>
      <c r="GF68" s="525">
        <f t="shared" si="171"/>
        <v>5.6000000000000005</v>
      </c>
      <c r="GG68" s="525">
        <f t="shared" si="171"/>
        <v>5.6000000000000005</v>
      </c>
      <c r="GH68" s="525">
        <f t="shared" si="171"/>
        <v>5.6000000000000005</v>
      </c>
      <c r="GI68" s="525">
        <f t="shared" si="171"/>
        <v>5.6000000000000005</v>
      </c>
      <c r="GJ68" s="525">
        <f t="shared" ref="GJ68:GL68" si="172">+GJ59-GJ67</f>
        <v>5.6000000000000005</v>
      </c>
      <c r="GK68" s="525">
        <f t="shared" si="172"/>
        <v>5.6000000000000005</v>
      </c>
      <c r="GL68" s="525">
        <f t="shared" si="172"/>
        <v>5.6000000000000005</v>
      </c>
      <c r="GM68" s="525">
        <f t="shared" ref="GM68:GO68" si="173">+GM59-GM67</f>
        <v>5.6000000000000005</v>
      </c>
      <c r="GN68" s="525">
        <f t="shared" si="173"/>
        <v>5.6000000000000005</v>
      </c>
      <c r="GO68" s="525">
        <f t="shared" si="173"/>
        <v>5.6000000000000005</v>
      </c>
      <c r="GP68" s="525">
        <f t="shared" ref="GP68:GU68" si="174">+GP59-GP67</f>
        <v>5.6000000000000005</v>
      </c>
      <c r="GQ68" s="525">
        <f t="shared" si="174"/>
        <v>5.6000000000000005</v>
      </c>
      <c r="GR68" s="525">
        <f t="shared" si="174"/>
        <v>5.6000000000000005</v>
      </c>
      <c r="GS68" s="525">
        <f t="shared" si="174"/>
        <v>5.6000000000000005</v>
      </c>
      <c r="GT68" s="525">
        <f t="shared" si="174"/>
        <v>5.6000000000000005</v>
      </c>
      <c r="GU68" s="525">
        <f t="shared" si="174"/>
        <v>5.6000000000000005</v>
      </c>
      <c r="GV68" s="525">
        <f t="shared" ref="GV68:GX68" si="175">+GV59-GV67</f>
        <v>5.6000000000000005</v>
      </c>
      <c r="GW68" s="525">
        <f t="shared" si="175"/>
        <v>5.6000000000000005</v>
      </c>
      <c r="GX68" s="525">
        <f t="shared" si="175"/>
        <v>5.6000000000000005</v>
      </c>
      <c r="GY68" s="525">
        <f t="shared" ref="GY68:HA68" si="176">+GY59-GY67</f>
        <v>5.6000000000000005</v>
      </c>
      <c r="GZ68" s="525">
        <f t="shared" si="176"/>
        <v>5.6000000000000005</v>
      </c>
      <c r="HA68" s="525">
        <f t="shared" si="176"/>
        <v>5.6000000000000005</v>
      </c>
      <c r="HB68" s="525">
        <f t="shared" ref="HB68:HG68" si="177">+HB59-HB67</f>
        <v>5.6000000000000005</v>
      </c>
      <c r="HC68" s="525">
        <f t="shared" si="177"/>
        <v>5.6000000000000005</v>
      </c>
      <c r="HD68" s="525">
        <f t="shared" si="177"/>
        <v>5.6000000000000005</v>
      </c>
      <c r="HE68" s="525">
        <f t="shared" si="177"/>
        <v>5.6000000000000005</v>
      </c>
      <c r="HF68" s="525">
        <f t="shared" si="177"/>
        <v>5.6000000000000005</v>
      </c>
      <c r="HG68" s="525">
        <f t="shared" si="177"/>
        <v>5.6000000000000005</v>
      </c>
      <c r="HH68" s="525">
        <f t="shared" ref="HH68:HJ68" si="178">+HH59-HH67</f>
        <v>5.6000000000000005</v>
      </c>
      <c r="HI68" s="525">
        <f t="shared" si="178"/>
        <v>5.6000000000000005</v>
      </c>
      <c r="HJ68" s="525">
        <f t="shared" si="178"/>
        <v>5.6000000000000005</v>
      </c>
      <c r="HK68" s="525">
        <f t="shared" ref="HK68:HM68" si="179">+HK59-HK67</f>
        <v>5.6000000000000005</v>
      </c>
      <c r="HL68" s="525">
        <f t="shared" si="179"/>
        <v>5.6000000000000005</v>
      </c>
      <c r="HM68" s="525">
        <f t="shared" si="179"/>
        <v>5.6000000000000005</v>
      </c>
      <c r="HN68" s="525">
        <f t="shared" ref="HN68:HS68" si="180">+HN59-HN67</f>
        <v>5.6000000000000005</v>
      </c>
      <c r="HO68" s="525">
        <f t="shared" si="180"/>
        <v>5.6000000000000005</v>
      </c>
      <c r="HP68" s="525">
        <f t="shared" si="180"/>
        <v>5.6000000000000005</v>
      </c>
      <c r="HQ68" s="525">
        <f t="shared" si="180"/>
        <v>5.6000000000000005</v>
      </c>
      <c r="HR68" s="525">
        <f t="shared" si="180"/>
        <v>5.6000000000000005</v>
      </c>
      <c r="HS68" s="525">
        <f t="shared" si="180"/>
        <v>5.6000000000000005</v>
      </c>
    </row>
    <row r="69" spans="2:227" s="489" customFormat="1" ht="13.5" thickBot="1" x14ac:dyDescent="0.25">
      <c r="B69" s="413" t="s">
        <v>378</v>
      </c>
      <c r="C69" s="523"/>
      <c r="D69" s="523"/>
      <c r="E69" s="523"/>
      <c r="F69" s="523"/>
      <c r="G69" s="523"/>
      <c r="H69" s="523"/>
      <c r="I69" s="523"/>
      <c r="J69" s="523"/>
      <c r="K69" s="523"/>
      <c r="L69" s="523"/>
      <c r="M69" s="523"/>
      <c r="N69" s="523"/>
      <c r="O69" s="522">
        <f>+O60</f>
        <v>-5</v>
      </c>
      <c r="P69" s="522">
        <v>-5</v>
      </c>
      <c r="Q69" s="522">
        <v>-5</v>
      </c>
      <c r="R69" s="522">
        <v>-5</v>
      </c>
      <c r="S69" s="522">
        <v>-5</v>
      </c>
      <c r="T69" s="522">
        <v>-5</v>
      </c>
      <c r="U69" s="522">
        <v>-5</v>
      </c>
      <c r="V69" s="522">
        <v>-5</v>
      </c>
      <c r="W69" s="522">
        <v>-5</v>
      </c>
      <c r="X69" s="522">
        <v>-5</v>
      </c>
      <c r="Y69" s="522">
        <v>-5</v>
      </c>
      <c r="Z69" s="522">
        <v>-5</v>
      </c>
      <c r="AA69" s="522">
        <v>-5</v>
      </c>
      <c r="AB69" s="522">
        <v>-5</v>
      </c>
      <c r="AC69" s="522">
        <v>-5</v>
      </c>
      <c r="AD69" s="522">
        <v>-5</v>
      </c>
      <c r="AE69" s="522">
        <v>-5</v>
      </c>
      <c r="AF69" s="522">
        <v>-5</v>
      </c>
      <c r="AG69" s="522">
        <v>-5</v>
      </c>
      <c r="AH69" s="522">
        <v>-5</v>
      </c>
      <c r="AI69" s="522">
        <v>-5</v>
      </c>
      <c r="AJ69" s="522">
        <v>-5</v>
      </c>
      <c r="AK69" s="522">
        <v>-5</v>
      </c>
      <c r="AL69" s="522">
        <v>-5</v>
      </c>
      <c r="AM69" s="522">
        <v>-5</v>
      </c>
      <c r="AN69" s="522">
        <v>-5</v>
      </c>
      <c r="AO69" s="522">
        <v>-5</v>
      </c>
      <c r="AP69" s="522">
        <v>-5</v>
      </c>
      <c r="AQ69" s="522">
        <v>-5</v>
      </c>
      <c r="AR69" s="522">
        <v>-5</v>
      </c>
      <c r="AS69" s="522">
        <v>-5</v>
      </c>
      <c r="AT69" s="522">
        <v>-5</v>
      </c>
      <c r="AU69" s="522">
        <v>-5</v>
      </c>
      <c r="AV69" s="522">
        <v>-5</v>
      </c>
      <c r="AW69" s="522">
        <v>-5</v>
      </c>
      <c r="AX69" s="522">
        <v>-5</v>
      </c>
      <c r="AY69" s="522">
        <v>-5</v>
      </c>
      <c r="AZ69" s="522">
        <v>-5</v>
      </c>
      <c r="BA69" s="522">
        <v>-5</v>
      </c>
      <c r="BB69" s="522">
        <v>-5</v>
      </c>
      <c r="BC69" s="522">
        <v>-5</v>
      </c>
      <c r="BD69" s="522">
        <v>-5</v>
      </c>
      <c r="BE69" s="522">
        <v>-5</v>
      </c>
      <c r="BF69" s="522">
        <v>-5</v>
      </c>
      <c r="BG69" s="522">
        <v>-5</v>
      </c>
      <c r="BH69" s="522">
        <v>-5</v>
      </c>
      <c r="BI69" s="522">
        <v>-5</v>
      </c>
      <c r="BJ69" s="522">
        <v>-5</v>
      </c>
      <c r="BK69" s="522">
        <v>-5</v>
      </c>
      <c r="BL69" s="522">
        <v>-5</v>
      </c>
      <c r="BM69" s="522">
        <v>-5</v>
      </c>
      <c r="BN69" s="522">
        <v>-5</v>
      </c>
      <c r="BO69" s="522">
        <v>-5</v>
      </c>
      <c r="BP69" s="522">
        <v>-5</v>
      </c>
      <c r="BQ69" s="522">
        <v>-5</v>
      </c>
      <c r="BR69" s="522">
        <v>-5</v>
      </c>
      <c r="BS69" s="522">
        <v>-5</v>
      </c>
      <c r="BT69" s="522">
        <v>-5</v>
      </c>
      <c r="BU69" s="522">
        <v>-5</v>
      </c>
      <c r="BV69" s="522">
        <v>-5</v>
      </c>
      <c r="BW69" s="522">
        <v>-5</v>
      </c>
      <c r="BX69" s="522">
        <v>-5</v>
      </c>
      <c r="BY69" s="522">
        <v>-5</v>
      </c>
      <c r="BZ69" s="522">
        <v>-5</v>
      </c>
      <c r="CA69" s="522">
        <v>-5</v>
      </c>
      <c r="CB69" s="522">
        <v>-5</v>
      </c>
      <c r="CC69" s="522">
        <v>-5</v>
      </c>
      <c r="CD69" s="522">
        <v>-5</v>
      </c>
      <c r="CE69" s="522">
        <v>-5</v>
      </c>
      <c r="CF69" s="522">
        <v>-5</v>
      </c>
      <c r="CG69" s="522">
        <v>-5</v>
      </c>
      <c r="CH69" s="522">
        <v>-5</v>
      </c>
      <c r="CI69" s="522">
        <v>-5</v>
      </c>
      <c r="CJ69" s="522">
        <v>-5</v>
      </c>
      <c r="CK69" s="522">
        <v>-5</v>
      </c>
      <c r="CL69" s="522">
        <v>-5</v>
      </c>
      <c r="CM69" s="522">
        <v>-5</v>
      </c>
      <c r="CN69" s="522">
        <v>-5</v>
      </c>
      <c r="CO69" s="522">
        <v>-5</v>
      </c>
      <c r="CP69" s="522">
        <v>-5</v>
      </c>
      <c r="CQ69" s="522">
        <v>-5</v>
      </c>
      <c r="CR69" s="522">
        <v>-5</v>
      </c>
      <c r="CS69" s="522">
        <v>-5</v>
      </c>
      <c r="CT69" s="522">
        <v>-5</v>
      </c>
      <c r="CU69" s="522">
        <v>-5</v>
      </c>
      <c r="CV69" s="522">
        <v>-5</v>
      </c>
      <c r="CW69" s="522">
        <v>-5</v>
      </c>
      <c r="CX69" s="522">
        <v>-5</v>
      </c>
      <c r="CY69" s="522">
        <v>-5</v>
      </c>
      <c r="CZ69" s="522">
        <v>-5</v>
      </c>
      <c r="DA69" s="522">
        <v>-5</v>
      </c>
      <c r="DB69" s="522">
        <v>-5</v>
      </c>
      <c r="DC69" s="522">
        <v>-5</v>
      </c>
      <c r="DD69" s="522">
        <v>-5</v>
      </c>
      <c r="DE69" s="522">
        <v>-5</v>
      </c>
      <c r="DF69" s="522">
        <v>-5</v>
      </c>
      <c r="DG69" s="522">
        <v>-5</v>
      </c>
      <c r="DH69" s="522">
        <v>-5</v>
      </c>
      <c r="DI69" s="522">
        <v>-5</v>
      </c>
      <c r="DJ69" s="522">
        <v>-5</v>
      </c>
      <c r="DK69" s="522">
        <v>-5</v>
      </c>
      <c r="DL69" s="522">
        <v>-5</v>
      </c>
      <c r="DM69" s="522">
        <v>-5</v>
      </c>
      <c r="DN69" s="522">
        <v>-5</v>
      </c>
      <c r="DO69" s="522">
        <v>-5</v>
      </c>
      <c r="DP69" s="522">
        <v>-5</v>
      </c>
      <c r="DQ69" s="522">
        <v>-5</v>
      </c>
      <c r="DR69" s="522">
        <v>-5</v>
      </c>
      <c r="DS69" s="522">
        <v>-5</v>
      </c>
      <c r="DT69" s="522">
        <v>-5</v>
      </c>
      <c r="DU69" s="527">
        <v>-5</v>
      </c>
      <c r="DV69" s="527">
        <v>-5</v>
      </c>
      <c r="DW69" s="527">
        <v>-5</v>
      </c>
      <c r="DX69" s="527">
        <v>-5</v>
      </c>
      <c r="DY69" s="527">
        <f t="shared" ref="DY69:FW69" si="181">+DY60-DY68-DY67</f>
        <v>0</v>
      </c>
      <c r="DZ69" s="527">
        <f t="shared" si="181"/>
        <v>0</v>
      </c>
      <c r="EA69" s="527">
        <f t="shared" si="181"/>
        <v>4</v>
      </c>
      <c r="EB69" s="527">
        <f t="shared" si="181"/>
        <v>6</v>
      </c>
      <c r="EC69" s="527">
        <f t="shared" si="181"/>
        <v>6</v>
      </c>
      <c r="ED69" s="527">
        <f t="shared" si="181"/>
        <v>6</v>
      </c>
      <c r="EE69" s="527">
        <f t="shared" si="181"/>
        <v>6</v>
      </c>
      <c r="EF69" s="527">
        <f t="shared" si="181"/>
        <v>6</v>
      </c>
      <c r="EG69" s="527">
        <f t="shared" si="181"/>
        <v>6</v>
      </c>
      <c r="EH69" s="527">
        <f t="shared" si="181"/>
        <v>6</v>
      </c>
      <c r="EI69" s="527">
        <f t="shared" si="181"/>
        <v>6</v>
      </c>
      <c r="EJ69" s="527">
        <f t="shared" si="181"/>
        <v>6</v>
      </c>
      <c r="EK69" s="527">
        <f t="shared" si="181"/>
        <v>6</v>
      </c>
      <c r="EL69" s="527">
        <f t="shared" si="181"/>
        <v>6</v>
      </c>
      <c r="EM69" s="527">
        <f t="shared" si="181"/>
        <v>6</v>
      </c>
      <c r="EN69" s="527">
        <f t="shared" si="181"/>
        <v>10.099999999999998</v>
      </c>
      <c r="EO69" s="527">
        <f t="shared" si="181"/>
        <v>10.099999999999998</v>
      </c>
      <c r="EP69" s="527">
        <f t="shared" si="181"/>
        <v>10.099999999999998</v>
      </c>
      <c r="EQ69" s="527">
        <f t="shared" si="181"/>
        <v>10.099999999999998</v>
      </c>
      <c r="ER69" s="527">
        <f t="shared" si="181"/>
        <v>10.099999999999998</v>
      </c>
      <c r="ES69" s="527">
        <f t="shared" si="181"/>
        <v>10.099999999999998</v>
      </c>
      <c r="ET69" s="527">
        <f t="shared" si="181"/>
        <v>10.099999999999998</v>
      </c>
      <c r="EU69" s="527">
        <f t="shared" si="181"/>
        <v>10.099999999999998</v>
      </c>
      <c r="EV69" s="527">
        <f t="shared" si="181"/>
        <v>10.099999999999998</v>
      </c>
      <c r="EW69" s="527">
        <f t="shared" si="181"/>
        <v>10.099999999999998</v>
      </c>
      <c r="EX69" s="527">
        <f t="shared" si="181"/>
        <v>10.099999999999998</v>
      </c>
      <c r="EY69" s="527">
        <f t="shared" si="181"/>
        <v>10.099999999999998</v>
      </c>
      <c r="EZ69" s="527">
        <f t="shared" si="181"/>
        <v>12.25</v>
      </c>
      <c r="FA69" s="527">
        <f t="shared" si="181"/>
        <v>12.25</v>
      </c>
      <c r="FB69" s="527">
        <f t="shared" si="181"/>
        <v>12.25</v>
      </c>
      <c r="FC69" s="527">
        <f t="shared" si="181"/>
        <v>12.25</v>
      </c>
      <c r="FD69" s="527">
        <f t="shared" si="181"/>
        <v>12.25</v>
      </c>
      <c r="FE69" s="527">
        <f t="shared" si="181"/>
        <v>12.25</v>
      </c>
      <c r="FF69" s="527">
        <f t="shared" si="181"/>
        <v>12.25</v>
      </c>
      <c r="FG69" s="527">
        <f t="shared" si="181"/>
        <v>12.25</v>
      </c>
      <c r="FH69" s="527">
        <f t="shared" si="181"/>
        <v>12.25</v>
      </c>
      <c r="FI69" s="527">
        <f t="shared" si="181"/>
        <v>12.25</v>
      </c>
      <c r="FJ69" s="527">
        <f t="shared" si="181"/>
        <v>12.25</v>
      </c>
      <c r="FK69" s="527">
        <f t="shared" si="181"/>
        <v>12.25</v>
      </c>
      <c r="FL69" s="527">
        <f t="shared" si="181"/>
        <v>14.799999999999997</v>
      </c>
      <c r="FM69" s="527">
        <f t="shared" si="181"/>
        <v>14.799999999999997</v>
      </c>
      <c r="FN69" s="527">
        <f t="shared" si="181"/>
        <v>14.799999999999997</v>
      </c>
      <c r="FO69" s="527">
        <f t="shared" si="181"/>
        <v>14.799999999999997</v>
      </c>
      <c r="FP69" s="527">
        <f t="shared" si="181"/>
        <v>14.799999999999997</v>
      </c>
      <c r="FQ69" s="527">
        <f t="shared" si="181"/>
        <v>14.799999999999997</v>
      </c>
      <c r="FR69" s="527">
        <f t="shared" si="181"/>
        <v>14.799999999999997</v>
      </c>
      <c r="FS69" s="527">
        <f t="shared" si="181"/>
        <v>14.799999999999997</v>
      </c>
      <c r="FT69" s="527">
        <f t="shared" si="181"/>
        <v>14.799999999999997</v>
      </c>
      <c r="FU69" s="527">
        <f t="shared" si="181"/>
        <v>14.799999999999997</v>
      </c>
      <c r="FV69" s="527">
        <f t="shared" si="181"/>
        <v>14.799999999999997</v>
      </c>
      <c r="FW69" s="527">
        <f t="shared" si="181"/>
        <v>14.799999999999997</v>
      </c>
      <c r="FX69" s="527">
        <f t="shared" ref="FX69:GI69" si="182">+FX60-FX68-FX67</f>
        <v>14.799999999999997</v>
      </c>
      <c r="FY69" s="527">
        <f t="shared" si="182"/>
        <v>14.799999999999997</v>
      </c>
      <c r="FZ69" s="527">
        <f t="shared" si="182"/>
        <v>14.799999999999997</v>
      </c>
      <c r="GA69" s="527">
        <f t="shared" si="182"/>
        <v>14.799999999999997</v>
      </c>
      <c r="GB69" s="527">
        <f t="shared" si="182"/>
        <v>14.799999999999997</v>
      </c>
      <c r="GC69" s="527">
        <f t="shared" si="182"/>
        <v>14.799999999999997</v>
      </c>
      <c r="GD69" s="527">
        <f t="shared" si="182"/>
        <v>14.799999999999997</v>
      </c>
      <c r="GE69" s="527">
        <f t="shared" si="182"/>
        <v>14.799999999999997</v>
      </c>
      <c r="GF69" s="527">
        <f t="shared" si="182"/>
        <v>14.799999999999997</v>
      </c>
      <c r="GG69" s="527">
        <f t="shared" si="182"/>
        <v>14.799999999999997</v>
      </c>
      <c r="GH69" s="527">
        <f t="shared" si="182"/>
        <v>14.799999999999997</v>
      </c>
      <c r="GI69" s="527">
        <f t="shared" si="182"/>
        <v>14.799999999999997</v>
      </c>
      <c r="GJ69" s="527">
        <f t="shared" ref="GJ69:GL69" si="183">+GJ60-GJ68-GJ67</f>
        <v>14.799999999999997</v>
      </c>
      <c r="GK69" s="527">
        <f t="shared" si="183"/>
        <v>14.799999999999997</v>
      </c>
      <c r="GL69" s="527">
        <f t="shared" si="183"/>
        <v>14.799999999999997</v>
      </c>
      <c r="GM69" s="527">
        <f t="shared" ref="GM69:GO69" si="184">+GM60-GM68-GM67</f>
        <v>14.799999999999997</v>
      </c>
      <c r="GN69" s="527">
        <f t="shared" si="184"/>
        <v>14.799999999999997</v>
      </c>
      <c r="GO69" s="527">
        <f t="shared" si="184"/>
        <v>14.799999999999997</v>
      </c>
      <c r="GP69" s="527">
        <f t="shared" ref="GP69:GU69" si="185">+GP60-GP68-GP67</f>
        <v>14.799999999999997</v>
      </c>
      <c r="GQ69" s="527">
        <f t="shared" si="185"/>
        <v>14.799999999999997</v>
      </c>
      <c r="GR69" s="527">
        <f t="shared" si="185"/>
        <v>14.799999999999997</v>
      </c>
      <c r="GS69" s="527">
        <f t="shared" si="185"/>
        <v>14.799999999999997</v>
      </c>
      <c r="GT69" s="527">
        <f t="shared" si="185"/>
        <v>14.799999999999997</v>
      </c>
      <c r="GU69" s="527">
        <f t="shared" si="185"/>
        <v>14.799999999999997</v>
      </c>
      <c r="GV69" s="527">
        <f t="shared" ref="GV69:GX69" si="186">+GV60-GV68-GV67</f>
        <v>14.799999999999997</v>
      </c>
      <c r="GW69" s="527">
        <f t="shared" si="186"/>
        <v>14.799999999999997</v>
      </c>
      <c r="GX69" s="527">
        <f t="shared" si="186"/>
        <v>14.799999999999997</v>
      </c>
      <c r="GY69" s="527">
        <f t="shared" ref="GY69:HA69" si="187">+GY60-GY68-GY67</f>
        <v>14.799999999999997</v>
      </c>
      <c r="GZ69" s="527">
        <f t="shared" si="187"/>
        <v>14.799999999999997</v>
      </c>
      <c r="HA69" s="527">
        <f t="shared" si="187"/>
        <v>14.799999999999997</v>
      </c>
      <c r="HB69" s="527">
        <f t="shared" ref="HB69:HG69" si="188">+HB60-HB68-HB67</f>
        <v>14.799999999999997</v>
      </c>
      <c r="HC69" s="527">
        <f t="shared" si="188"/>
        <v>14.799999999999997</v>
      </c>
      <c r="HD69" s="527">
        <f t="shared" si="188"/>
        <v>14.799999999999997</v>
      </c>
      <c r="HE69" s="527">
        <f t="shared" si="188"/>
        <v>14.799999999999997</v>
      </c>
      <c r="HF69" s="527">
        <f t="shared" si="188"/>
        <v>14.799999999999997</v>
      </c>
      <c r="HG69" s="527">
        <f t="shared" si="188"/>
        <v>14.799999999999997</v>
      </c>
      <c r="HH69" s="527">
        <f t="shared" ref="HH69:HJ69" si="189">+HH60-HH68-HH67</f>
        <v>14.799999999999997</v>
      </c>
      <c r="HI69" s="527">
        <f t="shared" si="189"/>
        <v>14.799999999999997</v>
      </c>
      <c r="HJ69" s="527">
        <f t="shared" si="189"/>
        <v>14.799999999999997</v>
      </c>
      <c r="HK69" s="527">
        <f t="shared" ref="HK69:HM69" si="190">+HK60-HK68-HK67</f>
        <v>14.799999999999997</v>
      </c>
      <c r="HL69" s="527">
        <f t="shared" si="190"/>
        <v>14.799999999999997</v>
      </c>
      <c r="HM69" s="527">
        <f t="shared" si="190"/>
        <v>14.799999999999997</v>
      </c>
      <c r="HN69" s="527">
        <f t="shared" ref="HN69:HS69" si="191">+HN60-HN68-HN67</f>
        <v>14.799999999999997</v>
      </c>
      <c r="HO69" s="527">
        <f t="shared" si="191"/>
        <v>14.799999999999997</v>
      </c>
      <c r="HP69" s="527">
        <f t="shared" si="191"/>
        <v>14.799999999999997</v>
      </c>
      <c r="HQ69" s="527">
        <f t="shared" si="191"/>
        <v>14.799999999999997</v>
      </c>
      <c r="HR69" s="527">
        <f t="shared" si="191"/>
        <v>14.799999999999997</v>
      </c>
      <c r="HS69" s="527">
        <f t="shared" si="191"/>
        <v>14.799999999999997</v>
      </c>
    </row>
    <row r="70" spans="2:227" s="489" customFormat="1" x14ac:dyDescent="0.2">
      <c r="B70" s="407" t="s">
        <v>612</v>
      </c>
      <c r="C70" s="524">
        <f>+C61</f>
        <v>0</v>
      </c>
      <c r="D70" s="524">
        <f t="shared" ref="D70:N71" si="192">+D61</f>
        <v>0</v>
      </c>
      <c r="E70" s="524">
        <f t="shared" si="192"/>
        <v>0</v>
      </c>
      <c r="F70" s="524">
        <f t="shared" si="192"/>
        <v>0</v>
      </c>
      <c r="G70" s="524">
        <f t="shared" si="192"/>
        <v>0</v>
      </c>
      <c r="H70" s="524">
        <f t="shared" si="192"/>
        <v>0</v>
      </c>
      <c r="I70" s="524">
        <f t="shared" si="192"/>
        <v>0</v>
      </c>
      <c r="J70" s="524">
        <f t="shared" si="192"/>
        <v>0</v>
      </c>
      <c r="K70" s="524">
        <f t="shared" si="192"/>
        <v>0</v>
      </c>
      <c r="L70" s="524">
        <f t="shared" si="192"/>
        <v>0</v>
      </c>
      <c r="M70" s="524">
        <f t="shared" si="192"/>
        <v>0</v>
      </c>
      <c r="N70" s="524">
        <f t="shared" si="192"/>
        <v>0</v>
      </c>
      <c r="O70" s="524">
        <f>+O61</f>
        <v>0</v>
      </c>
      <c r="P70" s="524">
        <f t="shared" ref="P70:CA71" si="193">+P61</f>
        <v>0</v>
      </c>
      <c r="Q70" s="524">
        <f t="shared" si="193"/>
        <v>0</v>
      </c>
      <c r="R70" s="524">
        <f t="shared" si="193"/>
        <v>0</v>
      </c>
      <c r="S70" s="524">
        <f t="shared" si="193"/>
        <v>0</v>
      </c>
      <c r="T70" s="524">
        <f t="shared" si="193"/>
        <v>0</v>
      </c>
      <c r="U70" s="524">
        <f t="shared" si="193"/>
        <v>0</v>
      </c>
      <c r="V70" s="524">
        <f t="shared" si="193"/>
        <v>0</v>
      </c>
      <c r="W70" s="524">
        <f t="shared" si="193"/>
        <v>0</v>
      </c>
      <c r="X70" s="524">
        <f t="shared" si="193"/>
        <v>0</v>
      </c>
      <c r="Y70" s="524">
        <f t="shared" si="193"/>
        <v>0</v>
      </c>
      <c r="Z70" s="524">
        <f t="shared" si="193"/>
        <v>0</v>
      </c>
      <c r="AA70" s="524">
        <f t="shared" si="193"/>
        <v>0</v>
      </c>
      <c r="AB70" s="524">
        <f t="shared" si="193"/>
        <v>0</v>
      </c>
      <c r="AC70" s="524">
        <f t="shared" si="193"/>
        <v>0</v>
      </c>
      <c r="AD70" s="524">
        <f t="shared" si="193"/>
        <v>0</v>
      </c>
      <c r="AE70" s="524">
        <f t="shared" si="193"/>
        <v>0</v>
      </c>
      <c r="AF70" s="524">
        <f t="shared" si="193"/>
        <v>0</v>
      </c>
      <c r="AG70" s="524">
        <f t="shared" si="193"/>
        <v>0</v>
      </c>
      <c r="AH70" s="524">
        <f t="shared" si="193"/>
        <v>0</v>
      </c>
      <c r="AI70" s="524">
        <f t="shared" si="193"/>
        <v>0</v>
      </c>
      <c r="AJ70" s="524">
        <f t="shared" si="193"/>
        <v>0</v>
      </c>
      <c r="AK70" s="524">
        <f t="shared" si="193"/>
        <v>0</v>
      </c>
      <c r="AL70" s="524">
        <f t="shared" si="193"/>
        <v>0</v>
      </c>
      <c r="AM70" s="524">
        <f t="shared" si="193"/>
        <v>0</v>
      </c>
      <c r="AN70" s="524">
        <f t="shared" si="193"/>
        <v>0</v>
      </c>
      <c r="AO70" s="524">
        <f t="shared" si="193"/>
        <v>0</v>
      </c>
      <c r="AP70" s="524">
        <f t="shared" si="193"/>
        <v>0</v>
      </c>
      <c r="AQ70" s="524">
        <f t="shared" si="193"/>
        <v>0</v>
      </c>
      <c r="AR70" s="524">
        <f t="shared" si="193"/>
        <v>0</v>
      </c>
      <c r="AS70" s="524">
        <f t="shared" si="193"/>
        <v>0</v>
      </c>
      <c r="AT70" s="524">
        <f t="shared" si="193"/>
        <v>0</v>
      </c>
      <c r="AU70" s="524">
        <f t="shared" si="193"/>
        <v>0</v>
      </c>
      <c r="AV70" s="524">
        <f t="shared" si="193"/>
        <v>0</v>
      </c>
      <c r="AW70" s="524">
        <f t="shared" si="193"/>
        <v>0</v>
      </c>
      <c r="AX70" s="524">
        <f t="shared" si="193"/>
        <v>0</v>
      </c>
      <c r="AY70" s="524">
        <f t="shared" si="193"/>
        <v>0</v>
      </c>
      <c r="AZ70" s="524">
        <f t="shared" si="193"/>
        <v>0</v>
      </c>
      <c r="BA70" s="524">
        <f t="shared" si="193"/>
        <v>0</v>
      </c>
      <c r="BB70" s="524">
        <f t="shared" si="193"/>
        <v>0</v>
      </c>
      <c r="BC70" s="524">
        <f t="shared" si="193"/>
        <v>0</v>
      </c>
      <c r="BD70" s="524">
        <f t="shared" si="193"/>
        <v>0</v>
      </c>
      <c r="BE70" s="524">
        <f t="shared" si="193"/>
        <v>0</v>
      </c>
      <c r="BF70" s="524">
        <f t="shared" si="193"/>
        <v>0</v>
      </c>
      <c r="BG70" s="524">
        <f t="shared" si="193"/>
        <v>3.4799999999999998E-2</v>
      </c>
      <c r="BH70" s="524">
        <f t="shared" si="193"/>
        <v>3.4799999999999998E-2</v>
      </c>
      <c r="BI70" s="524">
        <f t="shared" si="193"/>
        <v>3.4799999999999998E-2</v>
      </c>
      <c r="BJ70" s="524">
        <f t="shared" si="193"/>
        <v>3.4799999999999998E-2</v>
      </c>
      <c r="BK70" s="524">
        <f t="shared" si="193"/>
        <v>0</v>
      </c>
      <c r="BL70" s="524">
        <f t="shared" si="193"/>
        <v>0</v>
      </c>
      <c r="BM70" s="524">
        <f t="shared" si="193"/>
        <v>0</v>
      </c>
      <c r="BN70" s="524">
        <f t="shared" si="193"/>
        <v>0</v>
      </c>
      <c r="BO70" s="524">
        <f t="shared" si="193"/>
        <v>0</v>
      </c>
      <c r="BP70" s="524">
        <f t="shared" si="193"/>
        <v>0</v>
      </c>
      <c r="BQ70" s="524">
        <f t="shared" si="193"/>
        <v>0</v>
      </c>
      <c r="BR70" s="524">
        <f t="shared" si="193"/>
        <v>0</v>
      </c>
      <c r="BS70" s="524">
        <f t="shared" si="193"/>
        <v>3.4799999999999998E-2</v>
      </c>
      <c r="BT70" s="524">
        <f t="shared" si="193"/>
        <v>3.4799999999999998E-2</v>
      </c>
      <c r="BU70" s="524">
        <f t="shared" si="193"/>
        <v>3.4799999999999998E-2</v>
      </c>
      <c r="BV70" s="524">
        <f t="shared" si="193"/>
        <v>3.4799999999999998E-2</v>
      </c>
      <c r="BW70" s="524">
        <f t="shared" si="193"/>
        <v>0</v>
      </c>
      <c r="BX70" s="524">
        <f t="shared" si="193"/>
        <v>0</v>
      </c>
      <c r="BY70" s="524">
        <f t="shared" si="193"/>
        <v>0</v>
      </c>
      <c r="BZ70" s="524">
        <f t="shared" si="193"/>
        <v>0</v>
      </c>
      <c r="CA70" s="524">
        <f t="shared" si="193"/>
        <v>0</v>
      </c>
      <c r="CB70" s="524">
        <f t="shared" ref="CB70:EM71" si="194">+CB61</f>
        <v>0</v>
      </c>
      <c r="CC70" s="524">
        <f t="shared" si="194"/>
        <v>0</v>
      </c>
      <c r="CD70" s="524">
        <f t="shared" si="194"/>
        <v>0</v>
      </c>
      <c r="CE70" s="524">
        <f t="shared" si="194"/>
        <v>3.4799999999999998E-2</v>
      </c>
      <c r="CF70" s="524">
        <f t="shared" si="194"/>
        <v>3.4799999999999998E-2</v>
      </c>
      <c r="CG70" s="524">
        <f t="shared" si="194"/>
        <v>3.4799999999999998E-2</v>
      </c>
      <c r="CH70" s="524">
        <f t="shared" si="194"/>
        <v>3.4799999999999998E-2</v>
      </c>
      <c r="CI70" s="524">
        <f t="shared" si="194"/>
        <v>0</v>
      </c>
      <c r="CJ70" s="524">
        <f t="shared" si="194"/>
        <v>0</v>
      </c>
      <c r="CK70" s="524">
        <f t="shared" si="194"/>
        <v>0</v>
      </c>
      <c r="CL70" s="524">
        <f t="shared" si="194"/>
        <v>0</v>
      </c>
      <c r="CM70" s="524">
        <f t="shared" si="194"/>
        <v>0</v>
      </c>
      <c r="CN70" s="524">
        <f t="shared" si="194"/>
        <v>0</v>
      </c>
      <c r="CO70" s="524">
        <f t="shared" si="194"/>
        <v>0</v>
      </c>
      <c r="CP70" s="524">
        <f t="shared" si="194"/>
        <v>0</v>
      </c>
      <c r="CQ70" s="524">
        <f t="shared" si="194"/>
        <v>3.6799999999999999E-2</v>
      </c>
      <c r="CR70" s="524">
        <f t="shared" si="194"/>
        <v>4.1700000000000015E-2</v>
      </c>
      <c r="CS70" s="524">
        <f t="shared" si="194"/>
        <v>4.1700000000000015E-2</v>
      </c>
      <c r="CT70" s="524">
        <f t="shared" si="194"/>
        <v>4.1700000000000015E-2</v>
      </c>
      <c r="CU70" s="524">
        <f t="shared" si="194"/>
        <v>0</v>
      </c>
      <c r="CV70" s="524">
        <f t="shared" si="194"/>
        <v>0</v>
      </c>
      <c r="CW70" s="524">
        <f t="shared" si="194"/>
        <v>0</v>
      </c>
      <c r="CX70" s="524">
        <f t="shared" si="194"/>
        <v>0</v>
      </c>
      <c r="CY70" s="524">
        <f t="shared" si="194"/>
        <v>0</v>
      </c>
      <c r="CZ70" s="524">
        <f t="shared" si="194"/>
        <v>0</v>
      </c>
      <c r="DA70" s="524">
        <f t="shared" si="194"/>
        <v>0</v>
      </c>
      <c r="DB70" s="524">
        <f t="shared" si="194"/>
        <v>0</v>
      </c>
      <c r="DC70" s="524">
        <f t="shared" si="194"/>
        <v>4.1700000000000015E-2</v>
      </c>
      <c r="DD70" s="524">
        <f t="shared" si="194"/>
        <v>4.1700000000000015E-2</v>
      </c>
      <c r="DE70" s="524">
        <f t="shared" si="194"/>
        <v>4.1700000000000015E-2</v>
      </c>
      <c r="DF70" s="524">
        <f t="shared" si="194"/>
        <v>4.1700000000000015E-2</v>
      </c>
      <c r="DG70" s="524">
        <f t="shared" si="194"/>
        <v>0</v>
      </c>
      <c r="DH70" s="524">
        <f t="shared" si="194"/>
        <v>0</v>
      </c>
      <c r="DI70" s="524">
        <f t="shared" si="194"/>
        <v>0</v>
      </c>
      <c r="DJ70" s="524">
        <f t="shared" si="194"/>
        <v>0</v>
      </c>
      <c r="DK70" s="524">
        <f t="shared" si="194"/>
        <v>0</v>
      </c>
      <c r="DL70" s="524">
        <f t="shared" si="194"/>
        <v>0</v>
      </c>
      <c r="DM70" s="524">
        <f t="shared" si="194"/>
        <v>0</v>
      </c>
      <c r="DN70" s="524">
        <f t="shared" si="194"/>
        <v>0</v>
      </c>
      <c r="DO70" s="524">
        <f t="shared" si="194"/>
        <v>4.1700000000000015E-2</v>
      </c>
      <c r="DP70" s="524">
        <f t="shared" si="194"/>
        <v>4.1700000000000015E-2</v>
      </c>
      <c r="DQ70" s="524">
        <f t="shared" si="194"/>
        <v>4.1700000000000015E-2</v>
      </c>
      <c r="DR70" s="524">
        <f t="shared" si="194"/>
        <v>4.1700000000000015E-2</v>
      </c>
      <c r="DS70" s="524" t="s">
        <v>466</v>
      </c>
      <c r="DT70" s="524">
        <f t="shared" si="194"/>
        <v>0</v>
      </c>
      <c r="DU70" s="524">
        <f t="shared" si="194"/>
        <v>0</v>
      </c>
      <c r="DV70" s="524">
        <f t="shared" si="194"/>
        <v>0</v>
      </c>
      <c r="DW70" s="524">
        <f t="shared" si="194"/>
        <v>0</v>
      </c>
      <c r="DX70" s="524">
        <f t="shared" si="194"/>
        <v>0</v>
      </c>
      <c r="DY70" s="524">
        <f t="shared" si="194"/>
        <v>0</v>
      </c>
      <c r="DZ70" s="524">
        <f t="shared" si="194"/>
        <v>0</v>
      </c>
      <c r="EA70" s="524">
        <f t="shared" si="194"/>
        <v>4.8960000000000004E-2</v>
      </c>
      <c r="EB70" s="524">
        <f t="shared" si="194"/>
        <v>5.5770000000000014E-2</v>
      </c>
      <c r="EC70" s="524">
        <f t="shared" si="194"/>
        <v>5.5770000000000014E-2</v>
      </c>
      <c r="ED70" s="524">
        <f t="shared" si="194"/>
        <v>5.5770000000000014E-2</v>
      </c>
      <c r="EE70" s="524">
        <f t="shared" si="194"/>
        <v>0</v>
      </c>
      <c r="EF70" s="524">
        <f t="shared" si="194"/>
        <v>0</v>
      </c>
      <c r="EG70" s="524">
        <f t="shared" si="194"/>
        <v>0</v>
      </c>
      <c r="EH70" s="524">
        <f t="shared" si="194"/>
        <v>0</v>
      </c>
      <c r="EI70" s="524">
        <f t="shared" si="194"/>
        <v>0</v>
      </c>
      <c r="EJ70" s="524">
        <f t="shared" si="194"/>
        <v>0</v>
      </c>
      <c r="EK70" s="524">
        <f t="shared" si="194"/>
        <v>0</v>
      </c>
      <c r="EL70" s="524">
        <f t="shared" si="194"/>
        <v>0</v>
      </c>
      <c r="EM70" s="524">
        <f t="shared" si="194"/>
        <v>5.5770000000000014E-2</v>
      </c>
      <c r="EN70" s="524">
        <f t="shared" ref="EN70:FW71" si="195">+EN61</f>
        <v>6.7849999999999966E-2</v>
      </c>
      <c r="EO70" s="524">
        <f t="shared" si="195"/>
        <v>6.7849999999999966E-2</v>
      </c>
      <c r="EP70" s="524">
        <f t="shared" si="195"/>
        <v>6.7849999999999966E-2</v>
      </c>
      <c r="EQ70" s="524">
        <f t="shared" si="195"/>
        <v>0</v>
      </c>
      <c r="ER70" s="524">
        <f t="shared" si="195"/>
        <v>0</v>
      </c>
      <c r="ES70" s="524">
        <f t="shared" si="195"/>
        <v>0</v>
      </c>
      <c r="ET70" s="524">
        <f t="shared" si="195"/>
        <v>0</v>
      </c>
      <c r="EU70" s="524">
        <f t="shared" si="195"/>
        <v>0</v>
      </c>
      <c r="EV70" s="524">
        <f t="shared" si="195"/>
        <v>0</v>
      </c>
      <c r="EW70" s="524">
        <f t="shared" si="195"/>
        <v>0</v>
      </c>
      <c r="EX70" s="524">
        <f t="shared" si="195"/>
        <v>0</v>
      </c>
      <c r="EY70" s="524">
        <f t="shared" si="195"/>
        <v>6.7849999999999994E-2</v>
      </c>
      <c r="EZ70" s="524">
        <f t="shared" si="195"/>
        <v>7.6100000000000029E-2</v>
      </c>
      <c r="FA70" s="524">
        <f t="shared" si="195"/>
        <v>7.6100000000000029E-2</v>
      </c>
      <c r="FB70" s="524">
        <f t="shared" si="195"/>
        <v>7.6100000000000029E-2</v>
      </c>
      <c r="FC70" s="524">
        <f t="shared" si="195"/>
        <v>0</v>
      </c>
      <c r="FD70" s="524">
        <f t="shared" si="195"/>
        <v>0</v>
      </c>
      <c r="FE70" s="524">
        <f t="shared" si="195"/>
        <v>0</v>
      </c>
      <c r="FF70" s="524">
        <f t="shared" si="195"/>
        <v>0</v>
      </c>
      <c r="FG70" s="524">
        <f t="shared" si="195"/>
        <v>0</v>
      </c>
      <c r="FH70" s="524">
        <f t="shared" si="195"/>
        <v>0</v>
      </c>
      <c r="FI70" s="524">
        <f t="shared" si="195"/>
        <v>0</v>
      </c>
      <c r="FJ70" s="524">
        <f t="shared" si="195"/>
        <v>0</v>
      </c>
      <c r="FK70" s="524">
        <f t="shared" si="195"/>
        <v>7.6099999999999973E-2</v>
      </c>
      <c r="FL70" s="524">
        <f t="shared" si="195"/>
        <v>8.7009999999999948E-2</v>
      </c>
      <c r="FM70" s="524">
        <f t="shared" si="195"/>
        <v>8.7009999999999948E-2</v>
      </c>
      <c r="FN70" s="524">
        <f t="shared" si="195"/>
        <v>8.7009999999999948E-2</v>
      </c>
      <c r="FO70" s="524">
        <f t="shared" si="195"/>
        <v>0</v>
      </c>
      <c r="FP70" s="524">
        <f t="shared" si="195"/>
        <v>0</v>
      </c>
      <c r="FQ70" s="524">
        <f t="shared" si="195"/>
        <v>0</v>
      </c>
      <c r="FR70" s="524">
        <f t="shared" si="195"/>
        <v>0</v>
      </c>
      <c r="FS70" s="524">
        <f t="shared" si="195"/>
        <v>0</v>
      </c>
      <c r="FT70" s="524">
        <f t="shared" si="195"/>
        <v>0</v>
      </c>
      <c r="FU70" s="524">
        <f t="shared" si="195"/>
        <v>0</v>
      </c>
      <c r="FV70" s="524">
        <f t="shared" si="195"/>
        <v>0</v>
      </c>
      <c r="FW70" s="524">
        <f t="shared" si="195"/>
        <v>8.7009999999999948E-2</v>
      </c>
      <c r="FX70" s="524">
        <f t="shared" ref="FX70:GI70" si="196">+FX61</f>
        <v>8.7009999999999893E-2</v>
      </c>
      <c r="FY70" s="524">
        <f t="shared" si="196"/>
        <v>8.7009999999999893E-2</v>
      </c>
      <c r="FZ70" s="524">
        <f t="shared" si="196"/>
        <v>8.7009999999999893E-2</v>
      </c>
      <c r="GA70" s="524">
        <f t="shared" si="196"/>
        <v>0</v>
      </c>
      <c r="GB70" s="524">
        <f t="shared" si="196"/>
        <v>0</v>
      </c>
      <c r="GC70" s="524">
        <f t="shared" si="196"/>
        <v>0</v>
      </c>
      <c r="GD70" s="524">
        <f t="shared" si="196"/>
        <v>0</v>
      </c>
      <c r="GE70" s="524">
        <f t="shared" si="196"/>
        <v>0</v>
      </c>
      <c r="GF70" s="524">
        <f t="shared" si="196"/>
        <v>0</v>
      </c>
      <c r="GG70" s="524">
        <f t="shared" si="196"/>
        <v>0</v>
      </c>
      <c r="GH70" s="524">
        <f t="shared" si="196"/>
        <v>0</v>
      </c>
      <c r="GI70" s="524">
        <f t="shared" si="196"/>
        <v>8.7009999999999921E-2</v>
      </c>
      <c r="GJ70" s="524">
        <f t="shared" ref="GJ70:GL70" si="197">+GJ61</f>
        <v>8.7009999999999948E-2</v>
      </c>
      <c r="GK70" s="524">
        <f t="shared" si="197"/>
        <v>8.7009999999999948E-2</v>
      </c>
      <c r="GL70" s="524">
        <f t="shared" si="197"/>
        <v>8.7009999999999948E-2</v>
      </c>
      <c r="GM70" s="524">
        <f t="shared" ref="GM70:GO70" si="198">+GM61</f>
        <v>0</v>
      </c>
      <c r="GN70" s="524">
        <f t="shared" si="198"/>
        <v>0</v>
      </c>
      <c r="GO70" s="524">
        <f t="shared" si="198"/>
        <v>0</v>
      </c>
      <c r="GP70" s="524">
        <f t="shared" ref="GP70:GU70" si="199">+GP61</f>
        <v>0</v>
      </c>
      <c r="GQ70" s="524">
        <f t="shared" si="199"/>
        <v>0</v>
      </c>
      <c r="GR70" s="524">
        <f t="shared" si="199"/>
        <v>0</v>
      </c>
      <c r="GS70" s="524">
        <f t="shared" si="199"/>
        <v>0</v>
      </c>
      <c r="GT70" s="524">
        <f t="shared" si="199"/>
        <v>0</v>
      </c>
      <c r="GU70" s="524">
        <f t="shared" si="199"/>
        <v>8.7009999999999976E-2</v>
      </c>
      <c r="GV70" s="524">
        <f t="shared" ref="GV70:GX70" si="200">+GV61</f>
        <v>8.7009999999999893E-2</v>
      </c>
      <c r="GW70" s="524">
        <f t="shared" si="200"/>
        <v>8.7009999999999893E-2</v>
      </c>
      <c r="GX70" s="524">
        <f t="shared" si="200"/>
        <v>8.7009999999999893E-2</v>
      </c>
      <c r="GY70" s="524">
        <f t="shared" ref="GY70:HA70" si="201">+GY61</f>
        <v>0</v>
      </c>
      <c r="GZ70" s="524">
        <f t="shared" si="201"/>
        <v>0</v>
      </c>
      <c r="HA70" s="524">
        <f t="shared" si="201"/>
        <v>0</v>
      </c>
      <c r="HB70" s="524">
        <f t="shared" ref="HB70:HG70" si="202">+HB61</f>
        <v>0</v>
      </c>
      <c r="HC70" s="524">
        <f t="shared" si="202"/>
        <v>0</v>
      </c>
      <c r="HD70" s="524">
        <f t="shared" si="202"/>
        <v>0</v>
      </c>
      <c r="HE70" s="524">
        <f t="shared" si="202"/>
        <v>0</v>
      </c>
      <c r="HF70" s="524">
        <f t="shared" si="202"/>
        <v>0</v>
      </c>
      <c r="HG70" s="524">
        <f t="shared" si="202"/>
        <v>8.7009999999999948E-2</v>
      </c>
      <c r="HH70" s="524">
        <f t="shared" ref="HH70:HJ70" si="203">+HH61</f>
        <v>8.7009999999999976E-2</v>
      </c>
      <c r="HI70" s="524">
        <f t="shared" si="203"/>
        <v>8.7009999999999976E-2</v>
      </c>
      <c r="HJ70" s="524">
        <f t="shared" si="203"/>
        <v>8.7009999999999976E-2</v>
      </c>
      <c r="HK70" s="524">
        <f t="shared" ref="HK70:HM70" si="204">+HK61</f>
        <v>0</v>
      </c>
      <c r="HL70" s="524">
        <f t="shared" si="204"/>
        <v>0</v>
      </c>
      <c r="HM70" s="524">
        <f t="shared" si="204"/>
        <v>0</v>
      </c>
      <c r="HN70" s="524">
        <f t="shared" ref="HN70:HS70" si="205">+HN61</f>
        <v>0</v>
      </c>
      <c r="HO70" s="524">
        <f t="shared" si="205"/>
        <v>0</v>
      </c>
      <c r="HP70" s="524">
        <f t="shared" si="205"/>
        <v>0</v>
      </c>
      <c r="HQ70" s="524">
        <f t="shared" si="205"/>
        <v>0</v>
      </c>
      <c r="HR70" s="524">
        <f t="shared" si="205"/>
        <v>0</v>
      </c>
      <c r="HS70" s="524">
        <f t="shared" si="205"/>
        <v>3.4799999999999998E-2</v>
      </c>
    </row>
    <row r="71" spans="2:227" s="489" customFormat="1" x14ac:dyDescent="0.2">
      <c r="B71" s="407" t="s">
        <v>616</v>
      </c>
      <c r="C71" s="524">
        <f>+C62</f>
        <v>0</v>
      </c>
      <c r="D71" s="524">
        <f t="shared" si="192"/>
        <v>0</v>
      </c>
      <c r="E71" s="524">
        <f t="shared" si="192"/>
        <v>0</v>
      </c>
      <c r="F71" s="524">
        <f t="shared" si="192"/>
        <v>0</v>
      </c>
      <c r="G71" s="524">
        <f t="shared" si="192"/>
        <v>0</v>
      </c>
      <c r="H71" s="524">
        <f t="shared" si="192"/>
        <v>0</v>
      </c>
      <c r="I71" s="524">
        <f t="shared" si="192"/>
        <v>0</v>
      </c>
      <c r="J71" s="524">
        <f t="shared" si="192"/>
        <v>0</v>
      </c>
      <c r="K71" s="524">
        <f t="shared" si="192"/>
        <v>0</v>
      </c>
      <c r="L71" s="524">
        <f t="shared" si="192"/>
        <v>0</v>
      </c>
      <c r="M71" s="524">
        <f t="shared" si="192"/>
        <v>0</v>
      </c>
      <c r="N71" s="524">
        <f t="shared" si="192"/>
        <v>0</v>
      </c>
      <c r="O71" s="524">
        <f>+O62</f>
        <v>0</v>
      </c>
      <c r="P71" s="524">
        <f t="shared" si="193"/>
        <v>0</v>
      </c>
      <c r="Q71" s="524">
        <f t="shared" si="193"/>
        <v>0</v>
      </c>
      <c r="R71" s="524">
        <f t="shared" si="193"/>
        <v>0</v>
      </c>
      <c r="S71" s="524">
        <f t="shared" si="193"/>
        <v>0</v>
      </c>
      <c r="T71" s="524">
        <f t="shared" si="193"/>
        <v>0</v>
      </c>
      <c r="U71" s="524">
        <f t="shared" si="193"/>
        <v>0</v>
      </c>
      <c r="V71" s="524">
        <f t="shared" si="193"/>
        <v>0</v>
      </c>
      <c r="W71" s="524">
        <f t="shared" si="193"/>
        <v>0</v>
      </c>
      <c r="X71" s="524">
        <f t="shared" si="193"/>
        <v>0</v>
      </c>
      <c r="Y71" s="524">
        <f t="shared" si="193"/>
        <v>0</v>
      </c>
      <c r="Z71" s="524">
        <f t="shared" si="193"/>
        <v>0</v>
      </c>
      <c r="AA71" s="524">
        <f t="shared" si="193"/>
        <v>0</v>
      </c>
      <c r="AB71" s="524">
        <f t="shared" si="193"/>
        <v>0</v>
      </c>
      <c r="AC71" s="524">
        <f t="shared" si="193"/>
        <v>0</v>
      </c>
      <c r="AD71" s="524">
        <f t="shared" si="193"/>
        <v>0</v>
      </c>
      <c r="AE71" s="524">
        <f t="shared" si="193"/>
        <v>0</v>
      </c>
      <c r="AF71" s="524">
        <f t="shared" si="193"/>
        <v>0</v>
      </c>
      <c r="AG71" s="524">
        <f t="shared" si="193"/>
        <v>0</v>
      </c>
      <c r="AH71" s="524">
        <f t="shared" si="193"/>
        <v>0</v>
      </c>
      <c r="AI71" s="524">
        <f t="shared" si="193"/>
        <v>0</v>
      </c>
      <c r="AJ71" s="524">
        <f t="shared" si="193"/>
        <v>0</v>
      </c>
      <c r="AK71" s="524">
        <f t="shared" si="193"/>
        <v>0</v>
      </c>
      <c r="AL71" s="524">
        <f t="shared" si="193"/>
        <v>0</v>
      </c>
      <c r="AM71" s="524">
        <f t="shared" si="193"/>
        <v>0</v>
      </c>
      <c r="AN71" s="524">
        <f t="shared" si="193"/>
        <v>0</v>
      </c>
      <c r="AO71" s="524">
        <f t="shared" si="193"/>
        <v>0</v>
      </c>
      <c r="AP71" s="524">
        <f t="shared" si="193"/>
        <v>0</v>
      </c>
      <c r="AQ71" s="524">
        <f t="shared" si="193"/>
        <v>0</v>
      </c>
      <c r="AR71" s="524">
        <f t="shared" si="193"/>
        <v>0</v>
      </c>
      <c r="AS71" s="524">
        <f t="shared" si="193"/>
        <v>0</v>
      </c>
      <c r="AT71" s="524">
        <f t="shared" si="193"/>
        <v>0</v>
      </c>
      <c r="AU71" s="524">
        <f t="shared" si="193"/>
        <v>0</v>
      </c>
      <c r="AV71" s="524">
        <f t="shared" si="193"/>
        <v>0</v>
      </c>
      <c r="AW71" s="524">
        <f t="shared" si="193"/>
        <v>0</v>
      </c>
      <c r="AX71" s="524">
        <f t="shared" si="193"/>
        <v>0</v>
      </c>
      <c r="AY71" s="524">
        <f t="shared" si="193"/>
        <v>0</v>
      </c>
      <c r="AZ71" s="524">
        <f t="shared" si="193"/>
        <v>0</v>
      </c>
      <c r="BA71" s="524">
        <f t="shared" si="193"/>
        <v>0</v>
      </c>
      <c r="BB71" s="524">
        <f t="shared" si="193"/>
        <v>0</v>
      </c>
      <c r="BC71" s="524">
        <f t="shared" si="193"/>
        <v>0</v>
      </c>
      <c r="BD71" s="524">
        <f t="shared" si="193"/>
        <v>0</v>
      </c>
      <c r="BE71" s="524">
        <f t="shared" si="193"/>
        <v>0</v>
      </c>
      <c r="BF71" s="524">
        <f t="shared" si="193"/>
        <v>0</v>
      </c>
      <c r="BG71" s="524">
        <f t="shared" si="193"/>
        <v>1.4999999999999986E-2</v>
      </c>
      <c r="BH71" s="524">
        <f t="shared" si="193"/>
        <v>1.5000000000000013E-2</v>
      </c>
      <c r="BI71" s="524">
        <f t="shared" si="193"/>
        <v>1.5000000000000013E-2</v>
      </c>
      <c r="BJ71" s="524">
        <f t="shared" si="193"/>
        <v>1.5000000000000013E-2</v>
      </c>
      <c r="BK71" s="524">
        <f t="shared" si="193"/>
        <v>0</v>
      </c>
      <c r="BL71" s="524">
        <f t="shared" si="193"/>
        <v>0</v>
      </c>
      <c r="BM71" s="524">
        <f t="shared" si="193"/>
        <v>0</v>
      </c>
      <c r="BN71" s="524">
        <f t="shared" si="193"/>
        <v>0</v>
      </c>
      <c r="BO71" s="524">
        <f t="shared" si="193"/>
        <v>0</v>
      </c>
      <c r="BP71" s="524">
        <f t="shared" si="193"/>
        <v>0</v>
      </c>
      <c r="BQ71" s="524">
        <f t="shared" si="193"/>
        <v>0</v>
      </c>
      <c r="BR71" s="524">
        <f t="shared" si="193"/>
        <v>0</v>
      </c>
      <c r="BS71" s="524">
        <f t="shared" si="193"/>
        <v>1.5000000000000013E-2</v>
      </c>
      <c r="BT71" s="524">
        <f t="shared" si="193"/>
        <v>1.5000000000000013E-2</v>
      </c>
      <c r="BU71" s="524">
        <f t="shared" si="193"/>
        <v>1.5000000000000013E-2</v>
      </c>
      <c r="BV71" s="524">
        <f t="shared" si="193"/>
        <v>1.5000000000000013E-2</v>
      </c>
      <c r="BW71" s="524">
        <f t="shared" si="193"/>
        <v>0</v>
      </c>
      <c r="BX71" s="524">
        <f t="shared" si="193"/>
        <v>0</v>
      </c>
      <c r="BY71" s="524">
        <f t="shared" si="193"/>
        <v>0</v>
      </c>
      <c r="BZ71" s="524">
        <f t="shared" si="193"/>
        <v>0</v>
      </c>
      <c r="CA71" s="524">
        <f t="shared" si="193"/>
        <v>0</v>
      </c>
      <c r="CB71" s="524">
        <f t="shared" si="194"/>
        <v>0</v>
      </c>
      <c r="CC71" s="524">
        <f t="shared" si="194"/>
        <v>0</v>
      </c>
      <c r="CD71" s="524">
        <f t="shared" si="194"/>
        <v>0</v>
      </c>
      <c r="CE71" s="524">
        <f t="shared" si="194"/>
        <v>1.5000000000000013E-2</v>
      </c>
      <c r="CF71" s="524">
        <f t="shared" si="194"/>
        <v>1.5000000000000013E-2</v>
      </c>
      <c r="CG71" s="524">
        <f t="shared" si="194"/>
        <v>1.5000000000000013E-2</v>
      </c>
      <c r="CH71" s="524">
        <f t="shared" si="194"/>
        <v>1.5000000000000013E-2</v>
      </c>
      <c r="CI71" s="524">
        <f t="shared" si="194"/>
        <v>1.5000000000000013E-2</v>
      </c>
      <c r="CJ71" s="524">
        <f t="shared" si="194"/>
        <v>1.5899999999999997E-2</v>
      </c>
      <c r="CK71" s="524">
        <f t="shared" si="194"/>
        <v>1.5899999999999997E-2</v>
      </c>
      <c r="CL71" s="524">
        <f t="shared" si="194"/>
        <v>1.5899999999999997E-2</v>
      </c>
      <c r="CM71" s="524">
        <f t="shared" si="194"/>
        <v>1.5899999999999997E-2</v>
      </c>
      <c r="CN71" s="524">
        <f t="shared" si="194"/>
        <v>1.5899999999999997E-2</v>
      </c>
      <c r="CO71" s="524">
        <f t="shared" si="194"/>
        <v>1.5899999999999997E-2</v>
      </c>
      <c r="CP71" s="524">
        <f t="shared" si="194"/>
        <v>1.5899999999999997E-2</v>
      </c>
      <c r="CQ71" s="524">
        <f t="shared" si="194"/>
        <v>1.5899999999999997E-2</v>
      </c>
      <c r="CR71" s="524">
        <f t="shared" si="194"/>
        <v>2.7999999999999997E-2</v>
      </c>
      <c r="CS71" s="524">
        <f t="shared" si="194"/>
        <v>2.7999999999999997E-2</v>
      </c>
      <c r="CT71" s="524">
        <f t="shared" si="194"/>
        <v>2.7999999999999997E-2</v>
      </c>
      <c r="CU71" s="524">
        <f t="shared" si="194"/>
        <v>2.7999999999999997E-2</v>
      </c>
      <c r="CV71" s="524">
        <f t="shared" si="194"/>
        <v>2.7999999999999997E-2</v>
      </c>
      <c r="CW71" s="524">
        <f t="shared" si="194"/>
        <v>2.7999999999999997E-2</v>
      </c>
      <c r="CX71" s="524">
        <f t="shared" si="194"/>
        <v>2.7999999999999997E-2</v>
      </c>
      <c r="CY71" s="524">
        <f t="shared" si="194"/>
        <v>2.7999999999999997E-2</v>
      </c>
      <c r="CZ71" s="524">
        <f t="shared" si="194"/>
        <v>2.7999999999999997E-2</v>
      </c>
      <c r="DA71" s="524">
        <f t="shared" si="194"/>
        <v>2.7999999999999997E-2</v>
      </c>
      <c r="DB71" s="524">
        <f t="shared" si="194"/>
        <v>2.7999999999999997E-2</v>
      </c>
      <c r="DC71" s="524">
        <f t="shared" si="194"/>
        <v>2.7999999999999997E-2</v>
      </c>
      <c r="DD71" s="524">
        <f t="shared" si="194"/>
        <v>2.8000000000000025E-2</v>
      </c>
      <c r="DE71" s="524">
        <f t="shared" si="194"/>
        <v>2.8000000000000025E-2</v>
      </c>
      <c r="DF71" s="524">
        <f t="shared" si="194"/>
        <v>2.8000000000000025E-2</v>
      </c>
      <c r="DG71" s="524">
        <f t="shared" si="194"/>
        <v>2.7999999999999997E-2</v>
      </c>
      <c r="DH71" s="524">
        <f t="shared" si="194"/>
        <v>2.7999999999999997E-2</v>
      </c>
      <c r="DI71" s="524">
        <f t="shared" si="194"/>
        <v>2.7999999999999997E-2</v>
      </c>
      <c r="DJ71" s="524">
        <f t="shared" si="194"/>
        <v>2.7999999999999997E-2</v>
      </c>
      <c r="DK71" s="524">
        <f t="shared" si="194"/>
        <v>2.7999999999999997E-2</v>
      </c>
      <c r="DL71" s="524">
        <f t="shared" si="194"/>
        <v>2.7999999999999997E-2</v>
      </c>
      <c r="DM71" s="524">
        <f t="shared" si="194"/>
        <v>2.7999999999999997E-2</v>
      </c>
      <c r="DN71" s="524">
        <f t="shared" si="194"/>
        <v>2.7999999999999997E-2</v>
      </c>
      <c r="DO71" s="524">
        <f t="shared" si="194"/>
        <v>2.7999999999999997E-2</v>
      </c>
      <c r="DP71" s="524">
        <f t="shared" si="194"/>
        <v>2.7999999999999997E-2</v>
      </c>
      <c r="DQ71" s="524">
        <f t="shared" si="194"/>
        <v>2.7999999999999997E-2</v>
      </c>
      <c r="DR71" s="524">
        <f t="shared" si="194"/>
        <v>2.7999999999999997E-2</v>
      </c>
      <c r="DS71" s="524">
        <f t="shared" si="194"/>
        <v>2.8000000000000025E-2</v>
      </c>
      <c r="DT71" s="524">
        <f t="shared" si="194"/>
        <v>2.8000000000000025E-2</v>
      </c>
      <c r="DU71" s="524">
        <f t="shared" si="194"/>
        <v>2.8000000000000025E-2</v>
      </c>
      <c r="DV71" s="524">
        <f t="shared" si="194"/>
        <v>2.7999999999999997E-2</v>
      </c>
      <c r="DW71" s="524">
        <f t="shared" si="194"/>
        <v>2.7999999999999997E-2</v>
      </c>
      <c r="DX71" s="524">
        <f t="shared" si="194"/>
        <v>2.7999999999999997E-2</v>
      </c>
      <c r="DY71" s="524">
        <f t="shared" si="194"/>
        <v>3.2179999999999986E-2</v>
      </c>
      <c r="DZ71" s="524">
        <f t="shared" si="194"/>
        <v>3.2179999999999986E-2</v>
      </c>
      <c r="EA71" s="524">
        <f t="shared" si="194"/>
        <v>3.2179999999999986E-2</v>
      </c>
      <c r="EB71" s="524">
        <f t="shared" si="194"/>
        <v>3.5289999999999988E-2</v>
      </c>
      <c r="EC71" s="524">
        <f t="shared" si="194"/>
        <v>3.5289999999999988E-2</v>
      </c>
      <c r="ED71" s="524">
        <f t="shared" si="194"/>
        <v>3.5289999999999988E-2</v>
      </c>
      <c r="EE71" s="524">
        <f t="shared" si="194"/>
        <v>3.5289999999999988E-2</v>
      </c>
      <c r="EF71" s="524">
        <f t="shared" si="194"/>
        <v>3.5289999999999988E-2</v>
      </c>
      <c r="EG71" s="524">
        <f t="shared" si="194"/>
        <v>3.5289999999999988E-2</v>
      </c>
      <c r="EH71" s="524">
        <f t="shared" si="194"/>
        <v>3.5289999999999988E-2</v>
      </c>
      <c r="EI71" s="524">
        <f t="shared" si="194"/>
        <v>3.5289999999999988E-2</v>
      </c>
      <c r="EJ71" s="524">
        <f t="shared" si="194"/>
        <v>3.5289999999999988E-2</v>
      </c>
      <c r="EK71" s="524">
        <f t="shared" si="194"/>
        <v>3.5289999999999988E-2</v>
      </c>
      <c r="EL71" s="524">
        <f t="shared" si="194"/>
        <v>3.5289999999999988E-2</v>
      </c>
      <c r="EM71" s="524">
        <f t="shared" si="194"/>
        <v>3.5289999999999988E-2</v>
      </c>
      <c r="EN71" s="524">
        <f t="shared" si="195"/>
        <v>4.0280000000000038E-2</v>
      </c>
      <c r="EO71" s="524">
        <f t="shared" si="195"/>
        <v>4.0280000000000038E-2</v>
      </c>
      <c r="EP71" s="524">
        <f t="shared" si="195"/>
        <v>4.0280000000000038E-2</v>
      </c>
      <c r="EQ71" s="524">
        <f t="shared" si="195"/>
        <v>4.028000000000001E-2</v>
      </c>
      <c r="ER71" s="524">
        <f t="shared" si="195"/>
        <v>4.028000000000001E-2</v>
      </c>
      <c r="ES71" s="524">
        <f t="shared" si="195"/>
        <v>4.028000000000001E-2</v>
      </c>
      <c r="ET71" s="524">
        <f t="shared" si="195"/>
        <v>4.028000000000001E-2</v>
      </c>
      <c r="EU71" s="524">
        <f t="shared" si="195"/>
        <v>4.028000000000001E-2</v>
      </c>
      <c r="EV71" s="524">
        <f t="shared" si="195"/>
        <v>4.028000000000001E-2</v>
      </c>
      <c r="EW71" s="524">
        <f t="shared" si="195"/>
        <v>4.028000000000001E-2</v>
      </c>
      <c r="EX71" s="524">
        <f t="shared" si="195"/>
        <v>4.028000000000001E-2</v>
      </c>
      <c r="EY71" s="524">
        <f t="shared" si="195"/>
        <v>4.028000000000001E-2</v>
      </c>
      <c r="EZ71" s="524">
        <f t="shared" si="195"/>
        <v>4.8330000000000012E-2</v>
      </c>
      <c r="FA71" s="524">
        <f t="shared" si="195"/>
        <v>4.8330000000000012E-2</v>
      </c>
      <c r="FB71" s="524">
        <f t="shared" si="195"/>
        <v>4.8330000000000012E-2</v>
      </c>
      <c r="FC71" s="524">
        <f t="shared" si="195"/>
        <v>4.8330000000000012E-2</v>
      </c>
      <c r="FD71" s="524">
        <f t="shared" si="195"/>
        <v>4.8330000000000012E-2</v>
      </c>
      <c r="FE71" s="524">
        <f t="shared" si="195"/>
        <v>4.8330000000000012E-2</v>
      </c>
      <c r="FF71" s="524">
        <f t="shared" si="195"/>
        <v>4.8330000000000012E-2</v>
      </c>
      <c r="FG71" s="524">
        <f t="shared" si="195"/>
        <v>4.8330000000000012E-2</v>
      </c>
      <c r="FH71" s="524">
        <f t="shared" si="195"/>
        <v>4.8330000000000012E-2</v>
      </c>
      <c r="FI71" s="524">
        <f t="shared" si="195"/>
        <v>4.8330000000000067E-2</v>
      </c>
      <c r="FJ71" s="524">
        <f t="shared" si="195"/>
        <v>4.8330000000000067E-2</v>
      </c>
      <c r="FK71" s="524">
        <f t="shared" si="195"/>
        <v>4.8330000000000067E-2</v>
      </c>
      <c r="FL71" s="524">
        <f t="shared" si="195"/>
        <v>5.8590000000000059E-2</v>
      </c>
      <c r="FM71" s="524">
        <f t="shared" si="195"/>
        <v>5.8590000000000059E-2</v>
      </c>
      <c r="FN71" s="524">
        <f t="shared" si="195"/>
        <v>5.8590000000000059E-2</v>
      </c>
      <c r="FO71" s="524">
        <f t="shared" si="195"/>
        <v>5.8590000000000059E-2</v>
      </c>
      <c r="FP71" s="524">
        <f t="shared" si="195"/>
        <v>5.8590000000000059E-2</v>
      </c>
      <c r="FQ71" s="524">
        <f t="shared" si="195"/>
        <v>5.8590000000000059E-2</v>
      </c>
      <c r="FR71" s="524">
        <f t="shared" si="195"/>
        <v>5.8590000000000031E-2</v>
      </c>
      <c r="FS71" s="524">
        <f t="shared" si="195"/>
        <v>5.8590000000000031E-2</v>
      </c>
      <c r="FT71" s="524">
        <f t="shared" si="195"/>
        <v>5.8590000000000031E-2</v>
      </c>
      <c r="FU71" s="524">
        <f t="shared" si="195"/>
        <v>5.8590000000000031E-2</v>
      </c>
      <c r="FV71" s="524">
        <f t="shared" si="195"/>
        <v>5.8590000000000031E-2</v>
      </c>
      <c r="FW71" s="524">
        <f t="shared" si="195"/>
        <v>5.8590000000000031E-2</v>
      </c>
      <c r="FX71" s="524">
        <f t="shared" ref="FX71:GI71" si="206">+FX62</f>
        <v>5.8590000000000031E-2</v>
      </c>
      <c r="FY71" s="524">
        <f t="shared" si="206"/>
        <v>5.8590000000000031E-2</v>
      </c>
      <c r="FZ71" s="524">
        <f t="shared" si="206"/>
        <v>5.8590000000000031E-2</v>
      </c>
      <c r="GA71" s="524">
        <f t="shared" si="206"/>
        <v>5.8590000000000059E-2</v>
      </c>
      <c r="GB71" s="524">
        <f t="shared" si="206"/>
        <v>5.8590000000000059E-2</v>
      </c>
      <c r="GC71" s="524">
        <f t="shared" si="206"/>
        <v>5.8590000000000059E-2</v>
      </c>
      <c r="GD71" s="524">
        <f t="shared" si="206"/>
        <v>5.8590000000000031E-2</v>
      </c>
      <c r="GE71" s="524">
        <f t="shared" si="206"/>
        <v>5.8590000000000031E-2</v>
      </c>
      <c r="GF71" s="524">
        <f t="shared" si="206"/>
        <v>5.8590000000000031E-2</v>
      </c>
      <c r="GG71" s="524">
        <f t="shared" si="206"/>
        <v>5.8590000000000031E-2</v>
      </c>
      <c r="GH71" s="524">
        <f t="shared" si="206"/>
        <v>5.8590000000000031E-2</v>
      </c>
      <c r="GI71" s="524">
        <f t="shared" si="206"/>
        <v>5.8590000000000031E-2</v>
      </c>
      <c r="GJ71" s="524">
        <f t="shared" ref="GJ71:GL71" si="207">+GJ62</f>
        <v>5.8590000000000059E-2</v>
      </c>
      <c r="GK71" s="524">
        <f t="shared" si="207"/>
        <v>5.8590000000000059E-2</v>
      </c>
      <c r="GL71" s="524">
        <f t="shared" si="207"/>
        <v>5.8590000000000059E-2</v>
      </c>
      <c r="GM71" s="524">
        <f t="shared" ref="GM71:GO71" si="208">+GM62</f>
        <v>5.8590000000000059E-2</v>
      </c>
      <c r="GN71" s="524">
        <f t="shared" si="208"/>
        <v>5.8590000000000059E-2</v>
      </c>
      <c r="GO71" s="524">
        <f t="shared" si="208"/>
        <v>5.8590000000000059E-2</v>
      </c>
      <c r="GP71" s="524">
        <f t="shared" ref="GP71:GU71" si="209">+GP62</f>
        <v>5.8590000000000031E-2</v>
      </c>
      <c r="GQ71" s="524">
        <f t="shared" si="209"/>
        <v>5.8590000000000031E-2</v>
      </c>
      <c r="GR71" s="524">
        <f t="shared" si="209"/>
        <v>5.8590000000000031E-2</v>
      </c>
      <c r="GS71" s="524">
        <f t="shared" si="209"/>
        <v>5.8590000000000059E-2</v>
      </c>
      <c r="GT71" s="524">
        <f t="shared" si="209"/>
        <v>5.8590000000000059E-2</v>
      </c>
      <c r="GU71" s="524">
        <f t="shared" si="209"/>
        <v>5.8590000000000059E-2</v>
      </c>
      <c r="GV71" s="524">
        <f t="shared" ref="GV71:GX71" si="210">+GV62</f>
        <v>5.8590000000000031E-2</v>
      </c>
      <c r="GW71" s="524">
        <f t="shared" si="210"/>
        <v>5.8590000000000031E-2</v>
      </c>
      <c r="GX71" s="524">
        <f t="shared" si="210"/>
        <v>5.8590000000000031E-2</v>
      </c>
      <c r="GY71" s="524">
        <f t="shared" ref="GY71:HA71" si="211">+GY62</f>
        <v>5.8590000000000059E-2</v>
      </c>
      <c r="GZ71" s="524">
        <f t="shared" si="211"/>
        <v>5.8590000000000059E-2</v>
      </c>
      <c r="HA71" s="524">
        <f t="shared" si="211"/>
        <v>5.8590000000000059E-2</v>
      </c>
      <c r="HB71" s="524">
        <f t="shared" ref="HB71:HG71" si="212">+HB62</f>
        <v>5.8590000000000031E-2</v>
      </c>
      <c r="HC71" s="524">
        <f t="shared" si="212"/>
        <v>5.8590000000000031E-2</v>
      </c>
      <c r="HD71" s="524">
        <f t="shared" si="212"/>
        <v>5.8590000000000031E-2</v>
      </c>
      <c r="HE71" s="524">
        <f t="shared" si="212"/>
        <v>5.8590000000000031E-2</v>
      </c>
      <c r="HF71" s="524">
        <f t="shared" si="212"/>
        <v>5.8590000000000031E-2</v>
      </c>
      <c r="HG71" s="524">
        <f t="shared" si="212"/>
        <v>5.8590000000000031E-2</v>
      </c>
      <c r="HH71" s="524">
        <f t="shared" ref="HH71:HJ71" si="213">+HH62</f>
        <v>5.8590000000000003E-2</v>
      </c>
      <c r="HI71" s="524">
        <f t="shared" si="213"/>
        <v>5.8590000000000003E-2</v>
      </c>
      <c r="HJ71" s="524">
        <f t="shared" si="213"/>
        <v>5.8590000000000003E-2</v>
      </c>
      <c r="HK71" s="524">
        <f t="shared" ref="HK71:HM71" si="214">+HK62</f>
        <v>5.8590000000000003E-2</v>
      </c>
      <c r="HL71" s="524">
        <f t="shared" si="214"/>
        <v>5.8590000000000003E-2</v>
      </c>
      <c r="HM71" s="524">
        <f t="shared" si="214"/>
        <v>5.8590000000000003E-2</v>
      </c>
      <c r="HN71" s="524">
        <f t="shared" ref="HN71:HS71" si="215">+HN62</f>
        <v>5.8590000000000031E-2</v>
      </c>
      <c r="HO71" s="524">
        <f t="shared" si="215"/>
        <v>5.8590000000000031E-2</v>
      </c>
      <c r="HP71" s="524">
        <f t="shared" si="215"/>
        <v>5.8590000000000031E-2</v>
      </c>
      <c r="HQ71" s="524">
        <f t="shared" si="215"/>
        <v>5.8590000000000059E-2</v>
      </c>
      <c r="HR71" s="524">
        <f t="shared" si="215"/>
        <v>5.8590000000000059E-2</v>
      </c>
      <c r="HS71" s="524">
        <f t="shared" si="215"/>
        <v>7.3590000000000017E-2</v>
      </c>
    </row>
    <row r="72" spans="2:227" s="489" customFormat="1" ht="13.5" thickBot="1" x14ac:dyDescent="0.25">
      <c r="B72" s="413" t="s">
        <v>611</v>
      </c>
      <c r="C72" s="526">
        <f t="shared" ref="C72:BN72" si="216">+C63+C64+C65</f>
        <v>0.10375</v>
      </c>
      <c r="D72" s="526">
        <f t="shared" si="216"/>
        <v>0.10375</v>
      </c>
      <c r="E72" s="526">
        <f t="shared" si="216"/>
        <v>0.10375</v>
      </c>
      <c r="F72" s="526">
        <f t="shared" si="216"/>
        <v>0.10375</v>
      </c>
      <c r="G72" s="526">
        <f t="shared" si="216"/>
        <v>0.10375</v>
      </c>
      <c r="H72" s="526">
        <f t="shared" si="216"/>
        <v>0.10375</v>
      </c>
      <c r="I72" s="526">
        <f t="shared" si="216"/>
        <v>0.10375</v>
      </c>
      <c r="J72" s="526">
        <f t="shared" si="216"/>
        <v>0.10375</v>
      </c>
      <c r="K72" s="526">
        <f t="shared" si="216"/>
        <v>0.10375</v>
      </c>
      <c r="L72" s="526">
        <f t="shared" si="216"/>
        <v>0.10375</v>
      </c>
      <c r="M72" s="526">
        <f t="shared" si="216"/>
        <v>0.10375</v>
      </c>
      <c r="N72" s="526">
        <f t="shared" si="216"/>
        <v>0.10375</v>
      </c>
      <c r="O72" s="526">
        <f t="shared" si="216"/>
        <v>0.10475000000000001</v>
      </c>
      <c r="P72" s="526">
        <f t="shared" si="216"/>
        <v>0.10475000000000001</v>
      </c>
      <c r="Q72" s="526">
        <f t="shared" si="216"/>
        <v>0.10475000000000001</v>
      </c>
      <c r="R72" s="526">
        <f t="shared" si="216"/>
        <v>0.10575</v>
      </c>
      <c r="S72" s="526">
        <f t="shared" si="216"/>
        <v>0.10575</v>
      </c>
      <c r="T72" s="526">
        <f t="shared" si="216"/>
        <v>0.10575</v>
      </c>
      <c r="U72" s="526">
        <f t="shared" si="216"/>
        <v>0.10675</v>
      </c>
      <c r="V72" s="526">
        <f t="shared" si="216"/>
        <v>0.10675</v>
      </c>
      <c r="W72" s="526">
        <f t="shared" si="216"/>
        <v>0.10675</v>
      </c>
      <c r="X72" s="526">
        <f t="shared" si="216"/>
        <v>0.10775</v>
      </c>
      <c r="Y72" s="526">
        <f t="shared" si="216"/>
        <v>0.10775</v>
      </c>
      <c r="Z72" s="526">
        <f t="shared" si="216"/>
        <v>0.10775</v>
      </c>
      <c r="AA72" s="526">
        <f t="shared" si="216"/>
        <v>0.10875</v>
      </c>
      <c r="AB72" s="526">
        <f t="shared" si="216"/>
        <v>0.10875</v>
      </c>
      <c r="AC72" s="526">
        <f t="shared" si="216"/>
        <v>0.10875</v>
      </c>
      <c r="AD72" s="526">
        <f t="shared" si="216"/>
        <v>0.10975</v>
      </c>
      <c r="AE72" s="526">
        <f t="shared" si="216"/>
        <v>0.10975</v>
      </c>
      <c r="AF72" s="526">
        <f t="shared" si="216"/>
        <v>0.10975</v>
      </c>
      <c r="AG72" s="526">
        <f t="shared" si="216"/>
        <v>0.11075</v>
      </c>
      <c r="AH72" s="526">
        <f t="shared" si="216"/>
        <v>0.11424999999999999</v>
      </c>
      <c r="AI72" s="526">
        <f t="shared" si="216"/>
        <v>0.11424999999999999</v>
      </c>
      <c r="AJ72" s="526">
        <f t="shared" si="216"/>
        <v>0.11874999999999999</v>
      </c>
      <c r="AK72" s="526">
        <f t="shared" si="216"/>
        <v>0.11874999999999999</v>
      </c>
      <c r="AL72" s="526">
        <f t="shared" si="216"/>
        <v>0.11874999999999999</v>
      </c>
      <c r="AM72" s="526">
        <f t="shared" si="216"/>
        <v>0.11975</v>
      </c>
      <c r="AN72" s="526">
        <f t="shared" si="216"/>
        <v>0.11975</v>
      </c>
      <c r="AO72" s="526">
        <f t="shared" si="216"/>
        <v>0.11975</v>
      </c>
      <c r="AP72" s="526">
        <f t="shared" si="216"/>
        <v>0.12075</v>
      </c>
      <c r="AQ72" s="526">
        <f t="shared" si="216"/>
        <v>0.12075</v>
      </c>
      <c r="AR72" s="526">
        <f t="shared" si="216"/>
        <v>0.12075</v>
      </c>
      <c r="AS72" s="526">
        <f t="shared" si="216"/>
        <v>0.12175</v>
      </c>
      <c r="AT72" s="526">
        <f t="shared" si="216"/>
        <v>0.12175</v>
      </c>
      <c r="AU72" s="526">
        <f t="shared" si="216"/>
        <v>0.12175</v>
      </c>
      <c r="AV72" s="526">
        <f t="shared" si="216"/>
        <v>0.12357</v>
      </c>
      <c r="AW72" s="526">
        <f t="shared" si="216"/>
        <v>0.12357</v>
      </c>
      <c r="AX72" s="526">
        <f t="shared" si="216"/>
        <v>0.12357</v>
      </c>
      <c r="AY72" s="526">
        <f t="shared" si="216"/>
        <v>0.12457</v>
      </c>
      <c r="AZ72" s="526">
        <f t="shared" si="216"/>
        <v>0.12457</v>
      </c>
      <c r="BA72" s="526">
        <f t="shared" si="216"/>
        <v>0.12457</v>
      </c>
      <c r="BB72" s="526">
        <f t="shared" si="216"/>
        <v>0.12557000000000001</v>
      </c>
      <c r="BC72" s="526">
        <f t="shared" si="216"/>
        <v>0.12557000000000001</v>
      </c>
      <c r="BD72" s="526">
        <f t="shared" si="216"/>
        <v>0.12557000000000001</v>
      </c>
      <c r="BE72" s="526">
        <f t="shared" si="216"/>
        <v>0.12557000000000001</v>
      </c>
      <c r="BF72" s="526">
        <f t="shared" si="216"/>
        <v>0.12557000000000001</v>
      </c>
      <c r="BG72" s="526">
        <f t="shared" si="216"/>
        <v>0.12557000000000001</v>
      </c>
      <c r="BH72" s="526">
        <f t="shared" si="216"/>
        <v>0.13156999999999999</v>
      </c>
      <c r="BI72" s="526">
        <f t="shared" si="216"/>
        <v>0.13156999999999999</v>
      </c>
      <c r="BJ72" s="526">
        <f t="shared" si="216"/>
        <v>0.13156999999999999</v>
      </c>
      <c r="BK72" s="526">
        <f t="shared" si="216"/>
        <v>0.13156999999999999</v>
      </c>
      <c r="BL72" s="526">
        <f t="shared" si="216"/>
        <v>0.13156999999999999</v>
      </c>
      <c r="BM72" s="526">
        <f t="shared" si="216"/>
        <v>0.13156999999999999</v>
      </c>
      <c r="BN72" s="526">
        <f t="shared" si="216"/>
        <v>0.13156999999999999</v>
      </c>
      <c r="BO72" s="526">
        <f t="shared" ref="BO72:DZ72" si="217">+BO63+BO64+BO65</f>
        <v>0.13156999999999999</v>
      </c>
      <c r="BP72" s="526">
        <f t="shared" si="217"/>
        <v>0.13156999999999999</v>
      </c>
      <c r="BQ72" s="526">
        <f t="shared" si="217"/>
        <v>0.13156999999999999</v>
      </c>
      <c r="BR72" s="526">
        <f t="shared" si="217"/>
        <v>0.13156999999999999</v>
      </c>
      <c r="BS72" s="526">
        <f t="shared" si="217"/>
        <v>0.13156999999999999</v>
      </c>
      <c r="BT72" s="526">
        <f t="shared" si="217"/>
        <v>0.13156999999999999</v>
      </c>
      <c r="BU72" s="526">
        <f t="shared" si="217"/>
        <v>0.13156999999999999</v>
      </c>
      <c r="BV72" s="526">
        <f t="shared" si="217"/>
        <v>0.13156999999999999</v>
      </c>
      <c r="BW72" s="526">
        <f t="shared" si="217"/>
        <v>0.13156999999999999</v>
      </c>
      <c r="BX72" s="526">
        <f t="shared" si="217"/>
        <v>0.13156999999999999</v>
      </c>
      <c r="BY72" s="526">
        <f t="shared" si="217"/>
        <v>0.13156999999999999</v>
      </c>
      <c r="BZ72" s="526">
        <f t="shared" si="217"/>
        <v>0.13156999999999999</v>
      </c>
      <c r="CA72" s="526">
        <f t="shared" si="217"/>
        <v>0.13156999999999999</v>
      </c>
      <c r="CB72" s="526">
        <f t="shared" si="217"/>
        <v>0.13156999999999999</v>
      </c>
      <c r="CC72" s="526">
        <f t="shared" si="217"/>
        <v>0.13156999999999999</v>
      </c>
      <c r="CD72" s="526">
        <f t="shared" si="217"/>
        <v>0.13156999999999999</v>
      </c>
      <c r="CE72" s="526">
        <f t="shared" si="217"/>
        <v>0.13156999999999999</v>
      </c>
      <c r="CF72" s="526">
        <f t="shared" si="217"/>
        <v>0.13156999999999999</v>
      </c>
      <c r="CG72" s="526">
        <f t="shared" si="217"/>
        <v>0.13156999999999999</v>
      </c>
      <c r="CH72" s="526">
        <f t="shared" si="217"/>
        <v>0.13156999999999999</v>
      </c>
      <c r="CI72" s="526">
        <f t="shared" si="217"/>
        <v>0.13156999999999999</v>
      </c>
      <c r="CJ72" s="526">
        <f t="shared" si="217"/>
        <v>0.13519999999999999</v>
      </c>
      <c r="CK72" s="526">
        <f t="shared" si="217"/>
        <v>0.13519999999999999</v>
      </c>
      <c r="CL72" s="526">
        <f t="shared" si="217"/>
        <v>0.13561999999999999</v>
      </c>
      <c r="CM72" s="526">
        <f t="shared" si="217"/>
        <v>0.13561999999999999</v>
      </c>
      <c r="CN72" s="526">
        <f t="shared" si="217"/>
        <v>0.13561999999999999</v>
      </c>
      <c r="CO72" s="526">
        <f t="shared" si="217"/>
        <v>0.13608999999999999</v>
      </c>
      <c r="CP72" s="526">
        <f t="shared" si="217"/>
        <v>0.13608999999999999</v>
      </c>
      <c r="CQ72" s="526">
        <f t="shared" si="217"/>
        <v>0.13608999999999999</v>
      </c>
      <c r="CR72" s="526">
        <f t="shared" si="217"/>
        <v>0.13875999999999999</v>
      </c>
      <c r="CS72" s="526">
        <f t="shared" si="217"/>
        <v>0.13875999999999999</v>
      </c>
      <c r="CT72" s="526">
        <f t="shared" si="217"/>
        <v>0.13875999999999999</v>
      </c>
      <c r="CU72" s="526">
        <f t="shared" si="217"/>
        <v>0.13961999999999999</v>
      </c>
      <c r="CV72" s="526">
        <f t="shared" si="217"/>
        <v>0.13961999999999999</v>
      </c>
      <c r="CW72" s="526">
        <f t="shared" si="217"/>
        <v>0.13961999999999999</v>
      </c>
      <c r="CX72" s="526">
        <f t="shared" si="217"/>
        <v>0.13919999999999999</v>
      </c>
      <c r="CY72" s="526">
        <f t="shared" si="217"/>
        <v>0.13919999999999999</v>
      </c>
      <c r="CZ72" s="526">
        <f t="shared" si="217"/>
        <v>0.13919999999999999</v>
      </c>
      <c r="DA72" s="526">
        <f t="shared" si="217"/>
        <v>0.13985999999999998</v>
      </c>
      <c r="DB72" s="526">
        <f t="shared" si="217"/>
        <v>0.13985999999999998</v>
      </c>
      <c r="DC72" s="526">
        <f t="shared" si="217"/>
        <v>0.13985999999999998</v>
      </c>
      <c r="DD72" s="526">
        <f t="shared" si="217"/>
        <v>0.14575999999999997</v>
      </c>
      <c r="DE72" s="526">
        <f t="shared" si="217"/>
        <v>0.14575999999999997</v>
      </c>
      <c r="DF72" s="526">
        <f t="shared" si="217"/>
        <v>0.14575999999999997</v>
      </c>
      <c r="DG72" s="526">
        <f t="shared" si="217"/>
        <v>0.14935999999999999</v>
      </c>
      <c r="DH72" s="526">
        <f t="shared" si="217"/>
        <v>0.14935999999999999</v>
      </c>
      <c r="DI72" s="526">
        <f t="shared" si="217"/>
        <v>0.14935999999999999</v>
      </c>
      <c r="DJ72" s="526">
        <f t="shared" si="217"/>
        <v>0.14577999999999999</v>
      </c>
      <c r="DK72" s="526">
        <f t="shared" si="217"/>
        <v>0.14577999999999999</v>
      </c>
      <c r="DL72" s="526">
        <f t="shared" si="217"/>
        <v>0.14577999999999999</v>
      </c>
      <c r="DM72" s="526">
        <f t="shared" si="217"/>
        <v>0.14663999999999999</v>
      </c>
      <c r="DN72" s="526">
        <f t="shared" si="217"/>
        <v>0.14663999999999999</v>
      </c>
      <c r="DO72" s="526">
        <f t="shared" si="217"/>
        <v>0.14663999999999999</v>
      </c>
      <c r="DP72" s="526">
        <f t="shared" si="217"/>
        <v>0.14616999999999999</v>
      </c>
      <c r="DQ72" s="526">
        <f t="shared" si="217"/>
        <v>0.14616999999999999</v>
      </c>
      <c r="DR72" s="526">
        <f t="shared" si="217"/>
        <v>0.14616999999999999</v>
      </c>
      <c r="DS72" s="526">
        <f t="shared" si="217"/>
        <v>0.14797999999999997</v>
      </c>
      <c r="DT72" s="526">
        <f t="shared" si="217"/>
        <v>0.14797999999999997</v>
      </c>
      <c r="DU72" s="526">
        <f t="shared" si="217"/>
        <v>0.14797999999999997</v>
      </c>
      <c r="DV72" s="526">
        <f t="shared" si="217"/>
        <v>0.14273999999999998</v>
      </c>
      <c r="DW72" s="526">
        <f t="shared" si="217"/>
        <v>0.14273999999999998</v>
      </c>
      <c r="DX72" s="526">
        <f t="shared" si="217"/>
        <v>0.14273999999999998</v>
      </c>
      <c r="DY72" s="526">
        <f t="shared" si="217"/>
        <v>0.13555</v>
      </c>
      <c r="DZ72" s="526">
        <f t="shared" si="217"/>
        <v>0.13555</v>
      </c>
      <c r="EA72" s="526">
        <f t="shared" ref="EA72:FW72" si="218">+EA63+EA64+EA65</f>
        <v>0.13555</v>
      </c>
      <c r="EB72" s="526">
        <f t="shared" si="218"/>
        <v>0.14016000000000001</v>
      </c>
      <c r="EC72" s="526">
        <f t="shared" si="218"/>
        <v>0.14016000000000001</v>
      </c>
      <c r="ED72" s="526">
        <f t="shared" si="218"/>
        <v>0.14016000000000001</v>
      </c>
      <c r="EE72" s="526">
        <f t="shared" si="218"/>
        <v>0.14369000000000001</v>
      </c>
      <c r="EF72" s="526">
        <f t="shared" si="218"/>
        <v>0.14369000000000001</v>
      </c>
      <c r="EG72" s="526">
        <f t="shared" si="218"/>
        <v>0.14369000000000001</v>
      </c>
      <c r="EH72" s="526">
        <f t="shared" si="218"/>
        <v>0.14872000000000002</v>
      </c>
      <c r="EI72" s="526">
        <f t="shared" si="218"/>
        <v>0.14872000000000002</v>
      </c>
      <c r="EJ72" s="526">
        <f t="shared" si="218"/>
        <v>0.14872000000000002</v>
      </c>
      <c r="EK72" s="526">
        <f t="shared" si="218"/>
        <v>0.15092</v>
      </c>
      <c r="EL72" s="526">
        <f t="shared" si="218"/>
        <v>0.15092</v>
      </c>
      <c r="EM72" s="526">
        <f t="shared" si="218"/>
        <v>0.15092</v>
      </c>
      <c r="EN72" s="526">
        <f t="shared" si="218"/>
        <v>0.14787999999999998</v>
      </c>
      <c r="EO72" s="526">
        <f t="shared" si="218"/>
        <v>0.14787999999999998</v>
      </c>
      <c r="EP72" s="526">
        <f t="shared" si="218"/>
        <v>0.14787999999999998</v>
      </c>
      <c r="EQ72" s="526">
        <f t="shared" si="218"/>
        <v>0.15278</v>
      </c>
      <c r="ER72" s="526">
        <f t="shared" si="218"/>
        <v>0.15278</v>
      </c>
      <c r="ES72" s="526">
        <f t="shared" si="218"/>
        <v>0.15278</v>
      </c>
      <c r="ET72" s="526">
        <f t="shared" si="218"/>
        <v>0.15498000000000001</v>
      </c>
      <c r="EU72" s="526">
        <f t="shared" si="218"/>
        <v>0.15498000000000001</v>
      </c>
      <c r="EV72" s="526">
        <f t="shared" si="218"/>
        <v>0.15498000000000001</v>
      </c>
      <c r="EW72" s="526">
        <f t="shared" si="218"/>
        <v>0.15614</v>
      </c>
      <c r="EX72" s="526">
        <f t="shared" si="218"/>
        <v>0.15614</v>
      </c>
      <c r="EY72" s="526">
        <f t="shared" si="218"/>
        <v>0.15614</v>
      </c>
      <c r="EZ72" s="526">
        <f t="shared" si="218"/>
        <v>0.16478999999999999</v>
      </c>
      <c r="FA72" s="526">
        <f t="shared" si="218"/>
        <v>0.16478999999999999</v>
      </c>
      <c r="FB72" s="526">
        <f t="shared" si="218"/>
        <v>0.16478999999999999</v>
      </c>
      <c r="FC72" s="526">
        <f t="shared" si="218"/>
        <v>0.16563</v>
      </c>
      <c r="FD72" s="526">
        <f t="shared" si="218"/>
        <v>0.16563</v>
      </c>
      <c r="FE72" s="526">
        <f t="shared" si="218"/>
        <v>0.16563</v>
      </c>
      <c r="FF72" s="526">
        <f t="shared" si="218"/>
        <v>0.16825999999999999</v>
      </c>
      <c r="FG72" s="526">
        <f t="shared" si="218"/>
        <v>0.16825999999999999</v>
      </c>
      <c r="FH72" s="526">
        <f t="shared" si="218"/>
        <v>0.16825999999999999</v>
      </c>
      <c r="FI72" s="526">
        <f t="shared" si="218"/>
        <v>0.17237999999999995</v>
      </c>
      <c r="FJ72" s="526">
        <f t="shared" si="218"/>
        <v>0.17237999999999995</v>
      </c>
      <c r="FK72" s="526">
        <f t="shared" si="218"/>
        <v>0.17237999999999995</v>
      </c>
      <c r="FL72" s="526">
        <f t="shared" si="218"/>
        <v>0.17409999999999995</v>
      </c>
      <c r="FM72" s="526">
        <f t="shared" si="218"/>
        <v>0.17409999999999995</v>
      </c>
      <c r="FN72" s="526">
        <f t="shared" si="218"/>
        <v>0.17409999999999995</v>
      </c>
      <c r="FO72" s="526">
        <f t="shared" si="218"/>
        <v>0.17381999999999995</v>
      </c>
      <c r="FP72" s="526">
        <f t="shared" si="218"/>
        <v>0.17381999999999995</v>
      </c>
      <c r="FQ72" s="526">
        <f t="shared" si="218"/>
        <v>0.17381999999999995</v>
      </c>
      <c r="FR72" s="526">
        <f t="shared" si="218"/>
        <v>0.17352000000000001</v>
      </c>
      <c r="FS72" s="526">
        <f t="shared" si="218"/>
        <v>0.17352000000000001</v>
      </c>
      <c r="FT72" s="526">
        <f t="shared" si="218"/>
        <v>0.17352000000000001</v>
      </c>
      <c r="FU72" s="526">
        <f t="shared" si="218"/>
        <v>0.17058999999999999</v>
      </c>
      <c r="FV72" s="526">
        <f t="shared" si="218"/>
        <v>0.17058999999999999</v>
      </c>
      <c r="FW72" s="526">
        <f t="shared" si="218"/>
        <v>0.17058999999999999</v>
      </c>
      <c r="FX72" s="526">
        <f t="shared" ref="FX72:GI72" si="219">+FX63+FX64+FX65</f>
        <v>0.17613000000000001</v>
      </c>
      <c r="FY72" s="526">
        <f t="shared" si="219"/>
        <v>0.17613000000000001</v>
      </c>
      <c r="FZ72" s="526">
        <f t="shared" si="219"/>
        <v>0.17613000000000001</v>
      </c>
      <c r="GA72" s="526">
        <f t="shared" si="219"/>
        <v>0.17708999999999994</v>
      </c>
      <c r="GB72" s="526">
        <f t="shared" si="219"/>
        <v>0.17708999999999994</v>
      </c>
      <c r="GC72" s="526">
        <f t="shared" si="219"/>
        <v>0.17708999999999994</v>
      </c>
      <c r="GD72" s="526">
        <f t="shared" si="219"/>
        <v>0.17649999999999999</v>
      </c>
      <c r="GE72" s="526">
        <f t="shared" si="219"/>
        <v>0.17649999999999999</v>
      </c>
      <c r="GF72" s="526">
        <f t="shared" si="219"/>
        <v>0.17649999999999999</v>
      </c>
      <c r="GG72" s="526">
        <f t="shared" si="219"/>
        <v>0.17449999999999999</v>
      </c>
      <c r="GH72" s="526">
        <f t="shared" si="219"/>
        <v>0.17449999999999999</v>
      </c>
      <c r="GI72" s="526">
        <f t="shared" si="219"/>
        <v>0.17449999999999999</v>
      </c>
      <c r="GJ72" s="526">
        <f t="shared" ref="GJ72:GL72" si="220">+GJ63+GJ64+GJ65</f>
        <v>0.18253999999999995</v>
      </c>
      <c r="GK72" s="526">
        <f t="shared" si="220"/>
        <v>0.18253999999999995</v>
      </c>
      <c r="GL72" s="526">
        <f t="shared" si="220"/>
        <v>0.18253999999999995</v>
      </c>
      <c r="GM72" s="526">
        <f t="shared" ref="GM72:GO72" si="221">+GM63+GM64+GM65</f>
        <v>0.18586999999999995</v>
      </c>
      <c r="GN72" s="526">
        <f t="shared" si="221"/>
        <v>0.18586999999999995</v>
      </c>
      <c r="GO72" s="526">
        <f t="shared" si="221"/>
        <v>0.18586999999999995</v>
      </c>
      <c r="GP72" s="526">
        <f t="shared" ref="GP72:GU72" si="222">+GP63+GP64+GP65</f>
        <v>0.19488</v>
      </c>
      <c r="GQ72" s="526">
        <f t="shared" si="222"/>
        <v>0.19488</v>
      </c>
      <c r="GR72" s="526">
        <f t="shared" si="222"/>
        <v>0.19488</v>
      </c>
      <c r="GS72" s="526">
        <f t="shared" si="222"/>
        <v>0.19374999999999995</v>
      </c>
      <c r="GT72" s="526">
        <f t="shared" si="222"/>
        <v>0.19374999999999995</v>
      </c>
      <c r="GU72" s="526">
        <f t="shared" si="222"/>
        <v>0.19374999999999995</v>
      </c>
      <c r="GV72" s="526">
        <f t="shared" ref="GV72:GX72" si="223">+GV63+GV64+GV65</f>
        <v>0.18179000000000001</v>
      </c>
      <c r="GW72" s="526">
        <f t="shared" si="223"/>
        <v>0.18179000000000001</v>
      </c>
      <c r="GX72" s="526">
        <f t="shared" si="223"/>
        <v>0.18179000000000001</v>
      </c>
      <c r="GY72" s="526">
        <f t="shared" ref="GY72:HA72" si="224">+GY63+GY64+GY65</f>
        <v>0.19191999999999995</v>
      </c>
      <c r="GZ72" s="526">
        <f t="shared" si="224"/>
        <v>0.19191999999999995</v>
      </c>
      <c r="HA72" s="526">
        <f t="shared" si="224"/>
        <v>0.19191999999999995</v>
      </c>
      <c r="HB72" s="526">
        <f t="shared" ref="HB72:HG72" si="225">+HB63+HB64+HB65</f>
        <v>0.18856999999999999</v>
      </c>
      <c r="HC72" s="526">
        <f t="shared" si="225"/>
        <v>0.18856999999999999</v>
      </c>
      <c r="HD72" s="526">
        <f t="shared" si="225"/>
        <v>0.18856999999999999</v>
      </c>
      <c r="HE72" s="526">
        <f t="shared" si="225"/>
        <v>0.18956999999999999</v>
      </c>
      <c r="HF72" s="526">
        <f t="shared" si="225"/>
        <v>0.18956999999999999</v>
      </c>
      <c r="HG72" s="526">
        <f t="shared" si="225"/>
        <v>0.18956999999999999</v>
      </c>
      <c r="HH72" s="526">
        <f t="shared" ref="HH72:HJ72" si="226">+HH63+HH64+HH65</f>
        <v>0.20782000000000003</v>
      </c>
      <c r="HI72" s="526">
        <f t="shared" si="226"/>
        <v>0.20782000000000003</v>
      </c>
      <c r="HJ72" s="526">
        <f t="shared" si="226"/>
        <v>0.20782000000000003</v>
      </c>
      <c r="HK72" s="526">
        <f t="shared" ref="HK72:HM72" si="227">+HK63+HK64+HK65</f>
        <v>0.20644000000000004</v>
      </c>
      <c r="HL72" s="526">
        <f t="shared" si="227"/>
        <v>0.20644000000000004</v>
      </c>
      <c r="HM72" s="526">
        <f t="shared" si="227"/>
        <v>0.20644000000000004</v>
      </c>
      <c r="HN72" s="526">
        <f t="shared" ref="HN72:HS72" si="228">+HN63+HN64+HN65</f>
        <v>0.20041999999999999</v>
      </c>
      <c r="HO72" s="526">
        <f t="shared" si="228"/>
        <v>0.20041999999999999</v>
      </c>
      <c r="HP72" s="526">
        <f t="shared" si="228"/>
        <v>0.20041999999999999</v>
      </c>
      <c r="HQ72" s="526">
        <f t="shared" si="228"/>
        <v>0.19644999999999999</v>
      </c>
      <c r="HR72" s="526">
        <f t="shared" si="228"/>
        <v>0.19644999999999999</v>
      </c>
      <c r="HS72" s="526">
        <f t="shared" si="228"/>
        <v>0.19644999999999999</v>
      </c>
    </row>
    <row r="73" spans="2:227" x14ac:dyDescent="0.2">
      <c r="FX73" s="406"/>
    </row>
    <row r="74" spans="2:227" x14ac:dyDescent="0.2">
      <c r="FX74" s="406"/>
      <c r="GJ74" s="797" t="s">
        <v>272</v>
      </c>
    </row>
    <row r="75" spans="2:227" ht="18" x14ac:dyDescent="0.25">
      <c r="B75" s="503" t="s">
        <v>389</v>
      </c>
      <c r="FX75" s="406"/>
      <c r="GJ75" s="797" t="s">
        <v>272</v>
      </c>
    </row>
    <row r="76" spans="2:227" ht="18" x14ac:dyDescent="0.25">
      <c r="B76" s="503" t="s">
        <v>382</v>
      </c>
      <c r="EC76" s="411" t="s">
        <v>396</v>
      </c>
      <c r="ED76" s="411"/>
      <c r="EF76" s="411" t="s">
        <v>410</v>
      </c>
      <c r="EG76" s="411"/>
      <c r="EK76" s="411" t="s">
        <v>394</v>
      </c>
      <c r="EL76" s="411"/>
      <c r="EO76" s="411" t="s">
        <v>397</v>
      </c>
      <c r="EP76" s="411"/>
      <c r="ER76" s="411" t="s">
        <v>412</v>
      </c>
      <c r="ES76" s="411"/>
      <c r="EW76" s="411" t="s">
        <v>400</v>
      </c>
      <c r="EX76" s="411"/>
      <c r="FA76" s="411" t="s">
        <v>398</v>
      </c>
      <c r="FB76" s="411"/>
      <c r="FD76" s="411" t="s">
        <v>414</v>
      </c>
      <c r="FE76" s="411"/>
      <c r="FI76" s="411" t="s">
        <v>401</v>
      </c>
      <c r="FJ76" s="411"/>
      <c r="FM76" s="411" t="s">
        <v>402</v>
      </c>
      <c r="FN76" s="411"/>
      <c r="FP76" s="411" t="s">
        <v>416</v>
      </c>
      <c r="FQ76" s="411"/>
      <c r="FU76" s="411" t="s">
        <v>406</v>
      </c>
      <c r="FV76" s="411"/>
      <c r="FX76" s="406"/>
      <c r="GJ76" s="797" t="s">
        <v>272</v>
      </c>
    </row>
    <row r="77" spans="2:227" ht="30.75" customHeight="1" x14ac:dyDescent="0.2">
      <c r="B77" s="420"/>
      <c r="DP77" s="412" t="str">
        <f>+DP4</f>
        <v>Hi</v>
      </c>
      <c r="DS77" s="412" t="str">
        <f>+DS4</f>
        <v>Lo</v>
      </c>
      <c r="DU77" s="412"/>
      <c r="DV77" s="412"/>
      <c r="DW77" s="412"/>
      <c r="DX77" s="412" t="str">
        <f>+DX4</f>
        <v>Lo</v>
      </c>
      <c r="DY77" s="412"/>
      <c r="EB77" s="412" t="str">
        <f>+EB4</f>
        <v>Hi</v>
      </c>
      <c r="EC77" s="1083" t="s">
        <v>393</v>
      </c>
      <c r="ED77" s="1083"/>
      <c r="EE77" s="412" t="str">
        <f>+EE4</f>
        <v>Lo</v>
      </c>
      <c r="EF77" s="1083" t="s">
        <v>411</v>
      </c>
      <c r="EG77" s="1083"/>
      <c r="EJ77" s="412" t="str">
        <f>+EJ4</f>
        <v>Lo</v>
      </c>
      <c r="EK77" s="1083" t="s">
        <v>392</v>
      </c>
      <c r="EL77" s="1083"/>
      <c r="EN77" s="412" t="str">
        <f>+EN4</f>
        <v>Hi</v>
      </c>
      <c r="EO77" s="1083" t="s">
        <v>395</v>
      </c>
      <c r="EP77" s="1083"/>
      <c r="EQ77" s="412" t="str">
        <f>+EQ4</f>
        <v>Lo</v>
      </c>
      <c r="ER77" s="1083" t="s">
        <v>413</v>
      </c>
      <c r="ES77" s="1083"/>
      <c r="EV77" s="406" t="str">
        <f>+EV4</f>
        <v>Lo</v>
      </c>
      <c r="EW77" s="1083" t="s">
        <v>399</v>
      </c>
      <c r="EX77" s="1083"/>
      <c r="EZ77" s="412" t="str">
        <f>+EZ4</f>
        <v>Hi</v>
      </c>
      <c r="FA77" s="1083" t="s">
        <v>404</v>
      </c>
      <c r="FB77" s="1083"/>
      <c r="FC77" s="412" t="str">
        <f>+FC4</f>
        <v>Lo</v>
      </c>
      <c r="FD77" s="1083" t="s">
        <v>415</v>
      </c>
      <c r="FE77" s="1083"/>
      <c r="FH77" s="412" t="str">
        <f>+FH4</f>
        <v>Lo</v>
      </c>
      <c r="FI77" s="1083" t="s">
        <v>403</v>
      </c>
      <c r="FJ77" s="1083"/>
      <c r="FL77" s="412" t="str">
        <f>+FL4</f>
        <v>Hi</v>
      </c>
      <c r="FM77" s="1083" t="s">
        <v>405</v>
      </c>
      <c r="FN77" s="1083"/>
      <c r="FO77" s="412" t="str">
        <f>+FO4</f>
        <v>Lo</v>
      </c>
      <c r="FP77" s="1083" t="s">
        <v>417</v>
      </c>
      <c r="FQ77" s="1083"/>
      <c r="FT77" s="412" t="str">
        <f>+FT4</f>
        <v>Lo</v>
      </c>
      <c r="FU77" s="1083" t="s">
        <v>407</v>
      </c>
      <c r="FV77" s="1083"/>
      <c r="FX77" s="406"/>
      <c r="GJ77" s="797" t="s">
        <v>272</v>
      </c>
    </row>
    <row r="78" spans="2:227" ht="15" x14ac:dyDescent="0.25">
      <c r="B78" s="502" t="s">
        <v>383</v>
      </c>
      <c r="DP78" s="504">
        <f>+DP5</f>
        <v>42186</v>
      </c>
      <c r="DS78" s="504">
        <f>+DS5</f>
        <v>42278</v>
      </c>
      <c r="DU78" s="504"/>
      <c r="DV78" s="504"/>
      <c r="DW78" s="504"/>
      <c r="DX78" s="504">
        <f>+DX5</f>
        <v>42430</v>
      </c>
      <c r="DY78" s="504"/>
      <c r="EB78" s="504">
        <f>+EB5</f>
        <v>42552</v>
      </c>
      <c r="EC78" s="435" t="s">
        <v>390</v>
      </c>
      <c r="ED78" s="435" t="s">
        <v>391</v>
      </c>
      <c r="EE78" s="504">
        <f>+EE5</f>
        <v>42644</v>
      </c>
      <c r="EF78" s="435" t="s">
        <v>390</v>
      </c>
      <c r="EG78" s="435" t="s">
        <v>391</v>
      </c>
      <c r="EJ78" s="504">
        <f>+EJ5</f>
        <v>42795</v>
      </c>
      <c r="EK78" s="435" t="s">
        <v>390</v>
      </c>
      <c r="EL78" s="435" t="s">
        <v>391</v>
      </c>
      <c r="EN78" s="504">
        <f>+EN5</f>
        <v>42917</v>
      </c>
      <c r="EO78" s="435" t="s">
        <v>390</v>
      </c>
      <c r="EP78" s="435" t="s">
        <v>391</v>
      </c>
      <c r="EQ78" s="504">
        <f>+EQ5</f>
        <v>43009</v>
      </c>
      <c r="ER78" s="435" t="s">
        <v>390</v>
      </c>
      <c r="ES78" s="435" t="s">
        <v>391</v>
      </c>
      <c r="ET78" s="435"/>
      <c r="EV78" s="406">
        <f>+EV5</f>
        <v>43160</v>
      </c>
      <c r="EW78" s="435" t="s">
        <v>390</v>
      </c>
      <c r="EX78" s="435" t="s">
        <v>391</v>
      </c>
      <c r="EZ78" s="504">
        <f>+EZ5</f>
        <v>43282</v>
      </c>
      <c r="FA78" s="435" t="s">
        <v>390</v>
      </c>
      <c r="FB78" s="435" t="s">
        <v>391</v>
      </c>
      <c r="FC78" s="504">
        <f>+FC5</f>
        <v>43374</v>
      </c>
      <c r="FD78" s="435" t="s">
        <v>390</v>
      </c>
      <c r="FE78" s="435" t="s">
        <v>391</v>
      </c>
      <c r="FH78" s="504">
        <f>+FH5</f>
        <v>43525</v>
      </c>
      <c r="FI78" s="435" t="s">
        <v>390</v>
      </c>
      <c r="FJ78" s="435" t="s">
        <v>391</v>
      </c>
      <c r="FL78" s="504">
        <f>+FL5</f>
        <v>43647</v>
      </c>
      <c r="FM78" s="435" t="s">
        <v>390</v>
      </c>
      <c r="FN78" s="435" t="s">
        <v>391</v>
      </c>
      <c r="FO78" s="504">
        <f>+FO5</f>
        <v>43739</v>
      </c>
      <c r="FP78" s="435" t="s">
        <v>390</v>
      </c>
      <c r="FQ78" s="435" t="s">
        <v>391</v>
      </c>
      <c r="FT78" s="504">
        <f>+FT5</f>
        <v>43891</v>
      </c>
      <c r="FU78" s="435" t="s">
        <v>390</v>
      </c>
      <c r="FV78" s="435" t="s">
        <v>391</v>
      </c>
      <c r="FX78" s="406"/>
      <c r="GJ78" s="797" t="s">
        <v>272</v>
      </c>
    </row>
    <row r="79" spans="2:227" ht="15" x14ac:dyDescent="0.25">
      <c r="B79" s="271" t="s">
        <v>385</v>
      </c>
      <c r="DP79" s="433" t="s">
        <v>1</v>
      </c>
      <c r="DS79" s="433" t="s">
        <v>1</v>
      </c>
      <c r="DX79" s="406" t="s">
        <v>1</v>
      </c>
      <c r="FX79" s="406"/>
      <c r="GJ79" s="797" t="s">
        <v>272</v>
      </c>
    </row>
    <row r="80" spans="2:227" ht="14.25" x14ac:dyDescent="0.2">
      <c r="B80" s="428" t="s">
        <v>384</v>
      </c>
      <c r="DP80" s="433" t="s">
        <v>1</v>
      </c>
      <c r="DS80" s="433" t="s">
        <v>1</v>
      </c>
      <c r="DU80" s="878"/>
      <c r="DV80" s="878"/>
      <c r="DW80" s="878"/>
      <c r="DX80" s="878" t="s">
        <v>1</v>
      </c>
      <c r="DY80" s="878"/>
      <c r="EB80" s="878">
        <f>+EB37</f>
        <v>0.85</v>
      </c>
      <c r="EC80" s="433" t="s">
        <v>1</v>
      </c>
      <c r="ED80" s="433" t="s">
        <v>1</v>
      </c>
      <c r="EE80" s="878">
        <f>+EE37</f>
        <v>0.85</v>
      </c>
      <c r="EF80" s="433" t="s">
        <v>1</v>
      </c>
      <c r="EG80" s="433" t="s">
        <v>1</v>
      </c>
      <c r="EH80" s="433"/>
      <c r="EI80" s="433"/>
      <c r="EJ80" s="878">
        <f>+EJ37</f>
        <v>0.85</v>
      </c>
      <c r="EK80" s="433" t="s">
        <v>1</v>
      </c>
      <c r="EL80" s="433" t="s">
        <v>1</v>
      </c>
      <c r="EM80" s="433"/>
      <c r="EN80" s="878">
        <f>+EN37</f>
        <v>1.3</v>
      </c>
      <c r="EO80" s="433" t="s">
        <v>1</v>
      </c>
      <c r="EP80" s="433" t="s">
        <v>1</v>
      </c>
      <c r="EQ80" s="878">
        <f>+EQ37</f>
        <v>1.3</v>
      </c>
      <c r="ER80" s="433" t="s">
        <v>1</v>
      </c>
      <c r="ES80" s="433" t="s">
        <v>1</v>
      </c>
      <c r="ET80" s="433"/>
      <c r="EV80" s="406">
        <f>+EV37</f>
        <v>1.3</v>
      </c>
      <c r="EW80" s="433" t="s">
        <v>1</v>
      </c>
      <c r="EX80" s="433" t="s">
        <v>1</v>
      </c>
      <c r="EY80" s="433"/>
      <c r="EZ80" s="878">
        <f>+EZ37</f>
        <v>1.75</v>
      </c>
      <c r="FA80" s="433" t="s">
        <v>1</v>
      </c>
      <c r="FB80" s="433" t="s">
        <v>1</v>
      </c>
      <c r="FC80" s="878">
        <f>+FC37</f>
        <v>1.75</v>
      </c>
      <c r="FD80" s="433" t="s">
        <v>1</v>
      </c>
      <c r="FE80" s="433" t="s">
        <v>1</v>
      </c>
      <c r="FH80" s="878">
        <f>+FH37</f>
        <v>1.75</v>
      </c>
      <c r="FI80" s="433" t="s">
        <v>1</v>
      </c>
      <c r="FJ80" s="433" t="s">
        <v>1</v>
      </c>
      <c r="FK80" s="433"/>
      <c r="FL80" s="878">
        <f>+FL37</f>
        <v>2.2999999999999998</v>
      </c>
      <c r="FM80" s="433" t="s">
        <v>1</v>
      </c>
      <c r="FN80" s="433" t="s">
        <v>1</v>
      </c>
      <c r="FO80" s="878">
        <f>+FO37</f>
        <v>2.2999999999999998</v>
      </c>
      <c r="FP80" s="433" t="s">
        <v>1</v>
      </c>
      <c r="FQ80" s="433" t="s">
        <v>1</v>
      </c>
      <c r="FT80" s="878">
        <f>+FT37</f>
        <v>2.2999999999999998</v>
      </c>
      <c r="FU80" s="433" t="s">
        <v>1</v>
      </c>
      <c r="FV80" s="433" t="s">
        <v>1</v>
      </c>
      <c r="FW80" s="433"/>
      <c r="FY80" s="433"/>
      <c r="FZ80" s="433"/>
      <c r="GA80" s="433"/>
      <c r="GB80" s="433"/>
      <c r="GC80" s="433"/>
      <c r="GD80" s="433"/>
      <c r="GE80" s="433"/>
      <c r="GF80" s="433"/>
      <c r="GG80" s="433"/>
      <c r="GH80" s="433"/>
      <c r="GI80" s="433"/>
      <c r="GJ80" s="797" t="s">
        <v>272</v>
      </c>
    </row>
    <row r="81" spans="2:227" ht="14.25" x14ac:dyDescent="0.2">
      <c r="B81" s="428" t="s">
        <v>322</v>
      </c>
      <c r="DP81" s="433" t="s">
        <v>1</v>
      </c>
      <c r="DS81" s="433" t="s">
        <v>1</v>
      </c>
      <c r="DU81" s="878"/>
      <c r="DV81" s="878"/>
      <c r="DW81" s="878"/>
      <c r="DX81" s="878" t="s">
        <v>1</v>
      </c>
      <c r="DY81" s="878"/>
      <c r="EB81" s="878">
        <f>+EB38</f>
        <v>3</v>
      </c>
      <c r="EC81" s="433" t="s">
        <v>1</v>
      </c>
      <c r="ED81" s="433" t="s">
        <v>1</v>
      </c>
      <c r="EE81" s="878">
        <f>+EE38</f>
        <v>3</v>
      </c>
      <c r="EF81" s="433" t="s">
        <v>1</v>
      </c>
      <c r="EG81" s="433" t="s">
        <v>1</v>
      </c>
      <c r="EH81" s="433"/>
      <c r="EI81" s="433"/>
      <c r="EJ81" s="878">
        <f>+EJ38</f>
        <v>3</v>
      </c>
      <c r="EK81" s="433" t="s">
        <v>1</v>
      </c>
      <c r="EL81" s="433" t="s">
        <v>1</v>
      </c>
      <c r="EM81" s="433"/>
      <c r="EN81" s="878">
        <f>+EN38</f>
        <v>4.9000000000000004</v>
      </c>
      <c r="EO81" s="433" t="s">
        <v>1</v>
      </c>
      <c r="EP81" s="433" t="s">
        <v>1</v>
      </c>
      <c r="EQ81" s="878">
        <f>+EQ38</f>
        <v>4.9000000000000004</v>
      </c>
      <c r="ER81" s="433" t="s">
        <v>1</v>
      </c>
      <c r="ES81" s="433" t="s">
        <v>1</v>
      </c>
      <c r="ET81" s="433"/>
      <c r="EV81" s="406">
        <f>+EV38</f>
        <v>4.9000000000000004</v>
      </c>
      <c r="EW81" s="433" t="s">
        <v>1</v>
      </c>
      <c r="EX81" s="433" t="s">
        <v>1</v>
      </c>
      <c r="EY81" s="433"/>
      <c r="EZ81" s="878">
        <f>+EZ38</f>
        <v>6.25</v>
      </c>
      <c r="FA81" s="433" t="s">
        <v>1</v>
      </c>
      <c r="FB81" s="433" t="s">
        <v>1</v>
      </c>
      <c r="FC81" s="878">
        <f>+FC38</f>
        <v>6.25</v>
      </c>
      <c r="FD81" s="433" t="s">
        <v>1</v>
      </c>
      <c r="FE81" s="433" t="s">
        <v>1</v>
      </c>
      <c r="FH81" s="878">
        <f>+FH38</f>
        <v>6.25</v>
      </c>
      <c r="FI81" s="433" t="s">
        <v>1</v>
      </c>
      <c r="FJ81" s="433" t="s">
        <v>1</v>
      </c>
      <c r="FK81" s="433"/>
      <c r="FL81" s="878">
        <f>+FL38</f>
        <v>7.9</v>
      </c>
      <c r="FM81" s="433" t="s">
        <v>1</v>
      </c>
      <c r="FN81" s="433" t="s">
        <v>1</v>
      </c>
      <c r="FO81" s="878">
        <f>+FO38</f>
        <v>7.9</v>
      </c>
      <c r="FP81" s="433" t="s">
        <v>1</v>
      </c>
      <c r="FQ81" s="433" t="s">
        <v>1</v>
      </c>
      <c r="FT81" s="878">
        <f>+FT38</f>
        <v>7.9</v>
      </c>
      <c r="FU81" s="433" t="s">
        <v>1</v>
      </c>
      <c r="FV81" s="433" t="s">
        <v>1</v>
      </c>
      <c r="FW81" s="433"/>
      <c r="FY81" s="433"/>
      <c r="FZ81" s="433"/>
      <c r="GA81" s="433"/>
      <c r="GB81" s="433"/>
      <c r="GC81" s="433"/>
      <c r="GD81" s="433"/>
      <c r="GE81" s="433"/>
      <c r="GF81" s="433"/>
      <c r="GG81" s="433"/>
      <c r="GH81" s="433"/>
      <c r="GI81" s="433"/>
      <c r="GJ81" s="797" t="s">
        <v>272</v>
      </c>
    </row>
    <row r="82" spans="2:227" ht="14.25" x14ac:dyDescent="0.2">
      <c r="B82" s="428" t="s">
        <v>322</v>
      </c>
      <c r="DP82" s="433" t="s">
        <v>1</v>
      </c>
      <c r="DS82" s="433" t="s">
        <v>1</v>
      </c>
      <c r="DU82" s="878"/>
      <c r="DV82" s="878"/>
      <c r="DW82" s="878"/>
      <c r="DX82" s="878" t="s">
        <v>1</v>
      </c>
      <c r="DY82" s="878"/>
      <c r="EB82" s="878">
        <f>+EB39</f>
        <v>9</v>
      </c>
      <c r="EC82" s="433" t="s">
        <v>1</v>
      </c>
      <c r="ED82" s="433" t="s">
        <v>1</v>
      </c>
      <c r="EE82" s="878">
        <f>+EE39</f>
        <v>9</v>
      </c>
      <c r="EF82" s="433" t="s">
        <v>1</v>
      </c>
      <c r="EG82" s="433" t="s">
        <v>1</v>
      </c>
      <c r="EH82" s="433"/>
      <c r="EI82" s="433"/>
      <c r="EJ82" s="878">
        <f>+EJ39</f>
        <v>9</v>
      </c>
      <c r="EK82" s="433" t="s">
        <v>1</v>
      </c>
      <c r="EL82" s="433" t="s">
        <v>1</v>
      </c>
      <c r="EM82" s="433"/>
      <c r="EN82" s="878">
        <f>+EN39</f>
        <v>15</v>
      </c>
      <c r="EO82" s="433" t="s">
        <v>1</v>
      </c>
      <c r="EP82" s="433" t="s">
        <v>1</v>
      </c>
      <c r="EQ82" s="878">
        <f>+EQ39</f>
        <v>15</v>
      </c>
      <c r="ER82" s="433" t="s">
        <v>1</v>
      </c>
      <c r="ES82" s="433" t="s">
        <v>1</v>
      </c>
      <c r="ET82" s="433"/>
      <c r="EV82" s="406">
        <f>+EV39</f>
        <v>15</v>
      </c>
      <c r="EW82" s="433" t="s">
        <v>1</v>
      </c>
      <c r="EX82" s="433" t="s">
        <v>1</v>
      </c>
      <c r="EY82" s="433"/>
      <c r="EZ82" s="878">
        <f>+EZ39</f>
        <v>18.5</v>
      </c>
      <c r="FA82" s="433" t="s">
        <v>1</v>
      </c>
      <c r="FB82" s="433" t="s">
        <v>1</v>
      </c>
      <c r="FC82" s="878">
        <f>+FC39</f>
        <v>18.5</v>
      </c>
      <c r="FD82" s="433" t="s">
        <v>1</v>
      </c>
      <c r="FE82" s="433" t="s">
        <v>1</v>
      </c>
      <c r="FH82" s="878">
        <f>+FH39</f>
        <v>18.5</v>
      </c>
      <c r="FI82" s="433" t="s">
        <v>1</v>
      </c>
      <c r="FJ82" s="433" t="s">
        <v>1</v>
      </c>
      <c r="FK82" s="433"/>
      <c r="FL82" s="878">
        <f>+FL39</f>
        <v>22.7</v>
      </c>
      <c r="FM82" s="433" t="s">
        <v>1</v>
      </c>
      <c r="FN82" s="433" t="s">
        <v>1</v>
      </c>
      <c r="FO82" s="878">
        <f>+FO39</f>
        <v>22.7</v>
      </c>
      <c r="FP82" s="433" t="s">
        <v>1</v>
      </c>
      <c r="FQ82" s="433" t="s">
        <v>1</v>
      </c>
      <c r="FT82" s="878">
        <f>+FT39</f>
        <v>22.7</v>
      </c>
      <c r="FU82" s="433" t="s">
        <v>1</v>
      </c>
      <c r="FV82" s="433" t="s">
        <v>1</v>
      </c>
      <c r="FW82" s="433"/>
      <c r="FY82" s="433"/>
      <c r="FZ82" s="433"/>
      <c r="GA82" s="433"/>
      <c r="GB82" s="433"/>
      <c r="GC82" s="433"/>
      <c r="GD82" s="433"/>
      <c r="GE82" s="433"/>
      <c r="GF82" s="433"/>
      <c r="GG82" s="433"/>
      <c r="GH82" s="433"/>
      <c r="GI82" s="433"/>
      <c r="GJ82" s="797" t="s">
        <v>272</v>
      </c>
    </row>
    <row r="83" spans="2:227" ht="15" x14ac:dyDescent="0.25">
      <c r="B83" s="271" t="s">
        <v>388</v>
      </c>
      <c r="DS83" s="433"/>
      <c r="DU83" s="433"/>
      <c r="DV83" s="433"/>
      <c r="DW83" s="433"/>
      <c r="DX83" s="433"/>
      <c r="DY83" s="433"/>
      <c r="EB83" s="433"/>
      <c r="EC83" s="433"/>
      <c r="ED83" s="433"/>
      <c r="EE83" s="433"/>
      <c r="EF83" s="433"/>
      <c r="EG83" s="433"/>
      <c r="EH83" s="433"/>
      <c r="EI83" s="433"/>
      <c r="EJ83" s="433"/>
      <c r="EK83" s="433"/>
      <c r="EL83" s="433"/>
      <c r="EM83" s="433"/>
      <c r="EN83" s="433"/>
      <c r="EO83" s="433"/>
      <c r="EP83" s="433"/>
      <c r="EQ83" s="433"/>
      <c r="ER83" s="433"/>
      <c r="ES83" s="433"/>
      <c r="ET83" s="433"/>
      <c r="EW83" s="433"/>
      <c r="EX83" s="433"/>
      <c r="EY83" s="433"/>
      <c r="EZ83" s="433"/>
      <c r="FA83" s="433"/>
      <c r="FB83" s="433"/>
      <c r="FC83" s="433"/>
      <c r="FD83" s="433"/>
      <c r="FE83" s="433"/>
      <c r="FH83" s="433"/>
      <c r="FI83" s="433"/>
      <c r="FJ83" s="433"/>
      <c r="FK83" s="433"/>
      <c r="FL83" s="433"/>
      <c r="FM83" s="433"/>
      <c r="FN83" s="433"/>
      <c r="FO83" s="433"/>
      <c r="FP83" s="433"/>
      <c r="FQ83" s="433"/>
      <c r="FT83" s="433"/>
      <c r="FU83" s="433"/>
      <c r="FV83" s="433"/>
      <c r="FW83" s="433"/>
      <c r="FY83" s="433"/>
      <c r="FZ83" s="433"/>
      <c r="GA83" s="433"/>
      <c r="GB83" s="433"/>
      <c r="GC83" s="433"/>
      <c r="GD83" s="433"/>
      <c r="GE83" s="433"/>
      <c r="GF83" s="433"/>
      <c r="GG83" s="433"/>
      <c r="GH83" s="433"/>
      <c r="GI83" s="433"/>
      <c r="GJ83" s="797" t="s">
        <v>272</v>
      </c>
    </row>
    <row r="84" spans="2:227" ht="14.25" x14ac:dyDescent="0.2">
      <c r="B84" s="428" t="s">
        <v>384</v>
      </c>
      <c r="DP84" s="505">
        <f>+DP31</f>
        <v>0.14616999999999999</v>
      </c>
      <c r="DS84" s="507">
        <f>+DS31</f>
        <v>0.14798</v>
      </c>
      <c r="DU84" s="507"/>
      <c r="DV84" s="507"/>
      <c r="DW84" s="507"/>
      <c r="DX84" s="507">
        <f>+DX31</f>
        <v>0.14273999999999998</v>
      </c>
      <c r="DY84" s="507"/>
      <c r="EB84" s="507">
        <f>+EB31</f>
        <v>0.14016000000000001</v>
      </c>
      <c r="EC84" s="507">
        <f>+EB84-DP84</f>
        <v>-6.0099999999999876E-3</v>
      </c>
      <c r="ED84" s="506">
        <f>+EC84/$DP84</f>
        <v>-4.1116508175412105E-2</v>
      </c>
      <c r="EE84" s="507">
        <f>+EE31</f>
        <v>0.14369000000000001</v>
      </c>
      <c r="EF84" s="507">
        <f>+EE84-$DS$84</f>
        <v>-4.2899999999999883E-3</v>
      </c>
      <c r="EG84" s="506">
        <f>+EF84/$DP84</f>
        <v>-2.9349387699254215E-2</v>
      </c>
      <c r="EH84" s="433"/>
      <c r="EI84" s="433"/>
      <c r="EJ84" s="507">
        <f>+EJ31</f>
        <v>0.14872000000000002</v>
      </c>
      <c r="EK84" s="507">
        <f>+EJ84-$DX$84</f>
        <v>5.9800000000000408E-3</v>
      </c>
      <c r="EL84" s="506">
        <f>+EK84/$DX$84</f>
        <v>4.18943533697635E-2</v>
      </c>
      <c r="EM84" s="433"/>
      <c r="EN84" s="507">
        <f>+EN31</f>
        <v>0.14788000000000001</v>
      </c>
      <c r="EO84" s="507">
        <f>+EN84-DP84</f>
        <v>1.7100000000000171E-3</v>
      </c>
      <c r="EP84" s="506">
        <f>+EO84/EB84</f>
        <v>1.2200342465753546E-2</v>
      </c>
      <c r="EQ84" s="507">
        <f>+EQ31</f>
        <v>0.15278</v>
      </c>
      <c r="ER84" s="507">
        <f>+EQ84-$DS$84</f>
        <v>4.7999999999999987E-3</v>
      </c>
      <c r="ES84" s="441">
        <f>+ER84/$DP84</f>
        <v>3.2838475747417384E-2</v>
      </c>
      <c r="ET84" s="441"/>
      <c r="EV84" s="406">
        <f>+EV31</f>
        <v>0.15498000000000001</v>
      </c>
      <c r="EW84" s="507">
        <f>+EV84-$DX$84</f>
        <v>1.2240000000000029E-2</v>
      </c>
      <c r="EX84" s="441">
        <f>+EW84/$DX$84</f>
        <v>8.5750315258512191E-2</v>
      </c>
      <c r="EY84" s="433"/>
      <c r="EZ84" s="507">
        <f>+EZ31</f>
        <v>0.16478999999999999</v>
      </c>
      <c r="FA84" s="507">
        <f>+EZ84-$DX$84</f>
        <v>2.2050000000000014E-2</v>
      </c>
      <c r="FB84" s="506">
        <f>+FA84/EN84</f>
        <v>0.14910738436570201</v>
      </c>
      <c r="FC84" s="507">
        <f>+FC31</f>
        <v>0.16563</v>
      </c>
      <c r="FD84" s="507">
        <f>+FC84-$DS$84</f>
        <v>1.7649999999999999E-2</v>
      </c>
      <c r="FE84" s="506">
        <f>+FD84/$DP84</f>
        <v>0.12074981186289936</v>
      </c>
      <c r="FH84" s="507">
        <f>+FH31</f>
        <v>0.16825999999999999</v>
      </c>
      <c r="FI84" s="507">
        <f>+FH84-$DX$84</f>
        <v>2.5520000000000015E-2</v>
      </c>
      <c r="FJ84" s="506">
        <f>+FI84/$DX$84</f>
        <v>0.17878660501611335</v>
      </c>
      <c r="FK84" s="433"/>
      <c r="FL84" s="507">
        <f>+FL31</f>
        <v>0.17409999999999998</v>
      </c>
      <c r="FM84" s="507">
        <f>+FL84-$DX$84</f>
        <v>3.1359999999999999E-2</v>
      </c>
      <c r="FN84" s="506">
        <f>+FM84/EZ84</f>
        <v>0.19030280963650709</v>
      </c>
      <c r="FO84" s="507">
        <f>+FO31</f>
        <v>0.17381999999999997</v>
      </c>
      <c r="FP84" s="507">
        <f>+FO84-$DS$84</f>
        <v>2.5839999999999974E-2</v>
      </c>
      <c r="FQ84" s="506">
        <f>+FP84/$DP84</f>
        <v>0.1767804611069301</v>
      </c>
      <c r="FT84" s="507">
        <f>+FT31</f>
        <v>0.17352000000000001</v>
      </c>
      <c r="FU84" s="507">
        <f>+FT84-$DX$84</f>
        <v>3.078000000000003E-2</v>
      </c>
      <c r="FV84" s="506">
        <f>+FU84/$DX$84</f>
        <v>0.2156368221941995</v>
      </c>
      <c r="FW84" s="433"/>
      <c r="FY84" s="433"/>
      <c r="FZ84" s="433"/>
      <c r="GA84" s="433"/>
      <c r="GB84" s="433"/>
      <c r="GC84" s="433"/>
      <c r="GD84" s="433"/>
      <c r="GE84" s="433"/>
      <c r="GF84" s="433"/>
      <c r="GG84" s="433"/>
      <c r="GH84" s="433"/>
      <c r="GI84" s="433"/>
      <c r="GJ84" s="797" t="s">
        <v>272</v>
      </c>
    </row>
    <row r="85" spans="2:227" ht="14.25" x14ac:dyDescent="0.2">
      <c r="B85" s="428" t="s">
        <v>322</v>
      </c>
      <c r="DP85" s="505">
        <f>+DP32</f>
        <v>0.17416999999999999</v>
      </c>
      <c r="DS85" s="507">
        <f>+DS32</f>
        <v>0.17598</v>
      </c>
      <c r="DU85" s="507"/>
      <c r="DV85" s="507"/>
      <c r="DW85" s="507"/>
      <c r="DX85" s="507">
        <f>+DX32</f>
        <v>0.17073999999999998</v>
      </c>
      <c r="DY85" s="507"/>
      <c r="EB85" s="507">
        <f>+EB32</f>
        <v>0.17544999999999999</v>
      </c>
      <c r="EC85" s="507">
        <f>+EB85-DP85</f>
        <v>1.2800000000000034E-3</v>
      </c>
      <c r="ED85" s="506">
        <f>+EC85/$DP85</f>
        <v>7.3491416432221587E-3</v>
      </c>
      <c r="EE85" s="507">
        <f>+EE32</f>
        <v>0.17898</v>
      </c>
      <c r="EF85" s="507">
        <f>+EE85-$DS$85</f>
        <v>3.0000000000000027E-3</v>
      </c>
      <c r="EG85" s="506">
        <f>+EF85/$DP85</f>
        <v>1.7224550726301906E-2</v>
      </c>
      <c r="EH85" s="433"/>
      <c r="EI85" s="433"/>
      <c r="EJ85" s="507">
        <f>+EJ32</f>
        <v>0.18401000000000001</v>
      </c>
      <c r="EK85" s="507">
        <f>+EJ85-$DX$85</f>
        <v>1.3270000000000032E-2</v>
      </c>
      <c r="EL85" s="506">
        <f>+EK85/$DX$85</f>
        <v>7.7720510718051042E-2</v>
      </c>
      <c r="EM85" s="433"/>
      <c r="EN85" s="507">
        <f>+EN32</f>
        <v>0.18816000000000002</v>
      </c>
      <c r="EO85" s="507">
        <f>+EN85-DP85</f>
        <v>1.399000000000003E-2</v>
      </c>
      <c r="EP85" s="506">
        <f>+EO85/EB85</f>
        <v>7.973781704189245E-2</v>
      </c>
      <c r="EQ85" s="507">
        <f>+EQ32</f>
        <v>0.19306000000000001</v>
      </c>
      <c r="ER85" s="507">
        <f>+EQ85-$DS$85</f>
        <v>1.7080000000000012E-2</v>
      </c>
      <c r="ES85" s="441">
        <f>+ER85/$DP85</f>
        <v>9.8065108801745487E-2</v>
      </c>
      <c r="ET85" s="441"/>
      <c r="EV85" s="406">
        <f>+EV32</f>
        <v>0.19526000000000002</v>
      </c>
      <c r="EW85" s="507">
        <f>+EV85-$DX$85</f>
        <v>2.4520000000000042E-2</v>
      </c>
      <c r="EX85" s="441">
        <f>+EW85/$DX$85</f>
        <v>0.14361016750614997</v>
      </c>
      <c r="EY85" s="433"/>
      <c r="EZ85" s="507">
        <f>+EZ32</f>
        <v>0.21312</v>
      </c>
      <c r="FA85" s="507">
        <f>+EZ85-$DX$85</f>
        <v>4.2380000000000029E-2</v>
      </c>
      <c r="FB85" s="506">
        <f>+FA85/EN85</f>
        <v>0.2252338435374151</v>
      </c>
      <c r="FC85" s="507">
        <f>+FC32</f>
        <v>0.21396000000000001</v>
      </c>
      <c r="FD85" s="507">
        <f>+FC85-$DS$85</f>
        <v>3.7980000000000014E-2</v>
      </c>
      <c r="FE85" s="506">
        <f>+FD85/$DP85</f>
        <v>0.218062812194982</v>
      </c>
      <c r="FH85" s="507">
        <f>+FH32</f>
        <v>0.21659</v>
      </c>
      <c r="FI85" s="507">
        <f>+FH85-$DX$85</f>
        <v>4.585000000000003E-2</v>
      </c>
      <c r="FJ85" s="506">
        <f>+FI85/$DX$85</f>
        <v>0.26853695677638534</v>
      </c>
      <c r="FK85" s="433"/>
      <c r="FL85" s="507">
        <f>+FL32</f>
        <v>0.23269000000000001</v>
      </c>
      <c r="FM85" s="507">
        <f>+FL85-$DX$85</f>
        <v>6.1950000000000033E-2</v>
      </c>
      <c r="FN85" s="506">
        <f>+FM85/EZ85</f>
        <v>0.29068130630630645</v>
      </c>
      <c r="FO85" s="507">
        <f>+FO32</f>
        <v>0.23241000000000001</v>
      </c>
      <c r="FP85" s="507">
        <f>+FO85-$DS$85</f>
        <v>5.6430000000000008E-2</v>
      </c>
      <c r="FQ85" s="506">
        <f>+FP85/$DP85</f>
        <v>0.32399379916173859</v>
      </c>
      <c r="FT85" s="507">
        <f>+FT32</f>
        <v>0.23211000000000004</v>
      </c>
      <c r="FU85" s="507">
        <f>+FT85-$DX$85</f>
        <v>6.1370000000000063E-2</v>
      </c>
      <c r="FV85" s="506">
        <f>+FU85/$DX$85</f>
        <v>0.35943539885205616</v>
      </c>
      <c r="FW85" s="433"/>
      <c r="FY85" s="433"/>
      <c r="FZ85" s="433"/>
      <c r="GA85" s="433"/>
      <c r="GB85" s="433"/>
      <c r="GC85" s="433"/>
      <c r="GD85" s="433"/>
      <c r="GE85" s="433"/>
      <c r="GF85" s="433"/>
      <c r="GG85" s="433"/>
      <c r="GH85" s="433"/>
      <c r="GI85" s="433"/>
      <c r="GJ85" s="797" t="s">
        <v>272</v>
      </c>
    </row>
    <row r="86" spans="2:227" ht="14.25" x14ac:dyDescent="0.2">
      <c r="B86" s="428" t="s">
        <v>466</v>
      </c>
      <c r="DP86" s="505">
        <f>+DP33</f>
        <v>0.21587000000000001</v>
      </c>
      <c r="DS86" s="507">
        <f>+DS33</f>
        <v>0.17598</v>
      </c>
      <c r="DU86" s="507"/>
      <c r="DV86" s="507"/>
      <c r="DW86" s="507"/>
      <c r="DX86" s="507">
        <f>+DX33</f>
        <v>0.17073999999999998</v>
      </c>
      <c r="DY86" s="507"/>
      <c r="EB86" s="507">
        <f>+EB33</f>
        <v>0.23122000000000001</v>
      </c>
      <c r="EC86" s="507">
        <f>+EB86-DP86</f>
        <v>1.5350000000000003E-2</v>
      </c>
      <c r="ED86" s="506">
        <f>+EC86/$DP86</f>
        <v>7.1107611062213374E-2</v>
      </c>
      <c r="EE86" s="507">
        <f>+EE33</f>
        <v>0.17898</v>
      </c>
      <c r="EF86" s="507">
        <f>+EE86-$DS$86</f>
        <v>3.0000000000000027E-3</v>
      </c>
      <c r="EG86" s="506">
        <f>+EF86/$DP86</f>
        <v>1.3897252976328357E-2</v>
      </c>
      <c r="EH86" s="433"/>
      <c r="EI86" s="433"/>
      <c r="EJ86" s="507">
        <f>+EJ33</f>
        <v>0.18401000000000001</v>
      </c>
      <c r="EK86" s="507">
        <f>+EJ86-$DX$86</f>
        <v>1.3270000000000032E-2</v>
      </c>
      <c r="EL86" s="506">
        <f>+EK86/$DX$86</f>
        <v>7.7720510718051042E-2</v>
      </c>
      <c r="EM86" s="433"/>
      <c r="EN86" s="507">
        <f>+EN33</f>
        <v>0.25601000000000002</v>
      </c>
      <c r="EO86" s="507">
        <f>+EN86-DP86</f>
        <v>4.0140000000000009E-2</v>
      </c>
      <c r="EP86" s="506">
        <f>+EO86/EB86</f>
        <v>0.17360089957616126</v>
      </c>
      <c r="EQ86" s="507">
        <f>+EQ33</f>
        <v>0.19306000000000001</v>
      </c>
      <c r="ER86" s="507">
        <f>+EQ86-$DS$86</f>
        <v>1.7080000000000012E-2</v>
      </c>
      <c r="ES86" s="441">
        <f>+ER86/$DP86</f>
        <v>7.9121693611896096E-2</v>
      </c>
      <c r="ET86" s="441"/>
      <c r="EV86" s="406">
        <f>+EV33</f>
        <v>0.19526000000000002</v>
      </c>
      <c r="EW86" s="507">
        <f>+EV86-$DX$86</f>
        <v>2.4520000000000042E-2</v>
      </c>
      <c r="EX86" s="441">
        <f>+EW86/$DX$86</f>
        <v>0.14361016750614997</v>
      </c>
      <c r="EY86" s="433"/>
      <c r="EZ86" s="507">
        <f>+EZ33</f>
        <v>0.28922000000000003</v>
      </c>
      <c r="FA86" s="507">
        <f>+EZ86-$DX$86</f>
        <v>0.11848000000000006</v>
      </c>
      <c r="FB86" s="506">
        <f>+FA86/EN86</f>
        <v>0.46279442209288718</v>
      </c>
      <c r="FC86" s="507">
        <f>+FC33</f>
        <v>0.21396000000000001</v>
      </c>
      <c r="FD86" s="507">
        <f>+FC86-$DS$86</f>
        <v>3.7980000000000014E-2</v>
      </c>
      <c r="FE86" s="506">
        <f>+FD86/$DP86</f>
        <v>0.17593922268031692</v>
      </c>
      <c r="FH86" s="507">
        <f>+FH33</f>
        <v>0.21659</v>
      </c>
      <c r="FI86" s="507">
        <f>+FH86-$DX$86</f>
        <v>4.585000000000003E-2</v>
      </c>
      <c r="FJ86" s="506">
        <f>+FI86/$DX$86</f>
        <v>0.26853695677638534</v>
      </c>
      <c r="FK86" s="433"/>
      <c r="FL86" s="507">
        <f>+FL33</f>
        <v>0.31969999999999998</v>
      </c>
      <c r="FM86" s="507">
        <f>+FL86-$DX$86</f>
        <v>0.14896000000000001</v>
      </c>
      <c r="FN86" s="506">
        <f>+FM86/EZ86</f>
        <v>0.51504045363391182</v>
      </c>
      <c r="FO86" s="507">
        <f>+FO33</f>
        <v>0.23241000000000001</v>
      </c>
      <c r="FP86" s="507">
        <f>+FO86-$DS$86</f>
        <v>5.6430000000000008E-2</v>
      </c>
      <c r="FQ86" s="506">
        <f>+FP86/$DP86</f>
        <v>0.26140732848473619</v>
      </c>
      <c r="FT86" s="507">
        <f>+FT33</f>
        <v>0.23211000000000004</v>
      </c>
      <c r="FU86" s="507">
        <f>+FT86-$DX$86</f>
        <v>6.1370000000000063E-2</v>
      </c>
      <c r="FV86" s="506">
        <f>+FU86/$DX$86</f>
        <v>0.35943539885205616</v>
      </c>
      <c r="FW86" s="433"/>
      <c r="FY86" s="433"/>
      <c r="FZ86" s="433"/>
      <c r="GA86" s="433"/>
      <c r="GB86" s="433"/>
      <c r="GC86" s="433"/>
      <c r="GD86" s="433"/>
      <c r="GE86" s="433"/>
      <c r="GF86" s="433"/>
      <c r="GG86" s="433"/>
      <c r="GH86" s="433"/>
      <c r="GI86" s="433"/>
      <c r="GJ86" s="797" t="s">
        <v>272</v>
      </c>
      <c r="HQ86" s="1078"/>
    </row>
    <row r="87" spans="2:227" ht="14.25" x14ac:dyDescent="0.2">
      <c r="B87" s="428"/>
      <c r="DP87" s="505"/>
      <c r="DS87" s="507"/>
      <c r="DU87" s="507"/>
      <c r="DV87" s="507"/>
      <c r="DW87" s="507"/>
      <c r="DX87" s="507"/>
      <c r="DY87" s="507"/>
      <c r="EB87" s="507"/>
      <c r="EC87" s="507"/>
      <c r="ED87" s="506"/>
      <c r="EE87" s="507"/>
      <c r="EF87" s="507"/>
      <c r="EG87" s="506"/>
      <c r="EH87" s="433"/>
      <c r="EI87" s="433"/>
      <c r="EJ87" s="507"/>
      <c r="EK87" s="507"/>
      <c r="EL87" s="506"/>
      <c r="EM87" s="433"/>
      <c r="EN87" s="507"/>
      <c r="EO87" s="507"/>
      <c r="EP87" s="506"/>
      <c r="EQ87" s="507"/>
      <c r="ER87" s="507"/>
      <c r="ES87" s="441"/>
      <c r="ET87" s="441"/>
      <c r="EW87" s="507"/>
      <c r="EX87" s="441"/>
      <c r="EY87" s="433"/>
      <c r="EZ87" s="507"/>
      <c r="FA87" s="507"/>
      <c r="FB87" s="506"/>
      <c r="FC87" s="507"/>
      <c r="FD87" s="507"/>
      <c r="FE87" s="506"/>
      <c r="FH87" s="507"/>
      <c r="FI87" s="507"/>
      <c r="FJ87" s="506"/>
      <c r="FK87" s="433"/>
      <c r="FL87" s="507"/>
      <c r="FM87" s="507"/>
      <c r="FN87" s="506"/>
      <c r="FO87" s="507"/>
      <c r="FP87" s="507"/>
      <c r="FQ87" s="506"/>
      <c r="FT87" s="507"/>
      <c r="FU87" s="507"/>
      <c r="FV87" s="506"/>
      <c r="FW87" s="433"/>
      <c r="FY87" s="433"/>
      <c r="FZ87" s="433"/>
      <c r="GA87" s="433"/>
      <c r="GB87" s="433"/>
      <c r="GC87" s="433"/>
      <c r="GD87" s="433"/>
      <c r="GE87" s="433"/>
      <c r="GF87" s="433"/>
      <c r="GG87" s="433"/>
      <c r="GH87" s="433"/>
      <c r="GI87" s="433"/>
      <c r="GJ87" s="797" t="s">
        <v>272</v>
      </c>
    </row>
    <row r="88" spans="2:227" ht="17.25" customHeight="1" x14ac:dyDescent="0.25">
      <c r="B88" s="1057" t="s">
        <v>671</v>
      </c>
      <c r="C88" s="1058"/>
      <c r="D88" s="1058"/>
      <c r="E88" s="1058"/>
      <c r="F88" s="1058"/>
      <c r="G88" s="1058"/>
      <c r="H88" s="1058"/>
      <c r="I88" s="1058"/>
      <c r="J88" s="1058"/>
      <c r="K88" s="1058"/>
      <c r="L88" s="1058"/>
      <c r="M88" s="1058"/>
      <c r="N88" s="1058"/>
      <c r="O88" s="1059">
        <f t="shared" ref="O88:BA88" si="229">350*O30+150*O31+O36</f>
        <v>15.712500000000002</v>
      </c>
      <c r="P88" s="1059">
        <f t="shared" si="229"/>
        <v>15.712500000000002</v>
      </c>
      <c r="Q88" s="1059">
        <f t="shared" si="229"/>
        <v>15.712500000000002</v>
      </c>
      <c r="R88" s="1059">
        <f t="shared" si="229"/>
        <v>15.862499999999999</v>
      </c>
      <c r="S88" s="1059">
        <f t="shared" si="229"/>
        <v>15.862499999999999</v>
      </c>
      <c r="T88" s="1059">
        <f t="shared" si="229"/>
        <v>15.862499999999999</v>
      </c>
      <c r="U88" s="1059">
        <f t="shared" si="229"/>
        <v>16.012499999999999</v>
      </c>
      <c r="V88" s="1059">
        <f t="shared" si="229"/>
        <v>16.012499999999999</v>
      </c>
      <c r="W88" s="1059">
        <f t="shared" si="229"/>
        <v>16.012499999999999</v>
      </c>
      <c r="X88" s="1059">
        <f t="shared" si="229"/>
        <v>16.162500000000001</v>
      </c>
      <c r="Y88" s="1059">
        <f t="shared" si="229"/>
        <v>16.162500000000001</v>
      </c>
      <c r="Z88" s="1059">
        <f t="shared" si="229"/>
        <v>16.162500000000001</v>
      </c>
      <c r="AA88" s="1059">
        <f t="shared" si="229"/>
        <v>16.3125</v>
      </c>
      <c r="AB88" s="1059">
        <f t="shared" si="229"/>
        <v>16.3125</v>
      </c>
      <c r="AC88" s="1059">
        <f t="shared" si="229"/>
        <v>16.3125</v>
      </c>
      <c r="AD88" s="1059">
        <f t="shared" si="229"/>
        <v>16.462499999999999</v>
      </c>
      <c r="AE88" s="1059">
        <f t="shared" si="229"/>
        <v>16.462499999999999</v>
      </c>
      <c r="AF88" s="1059">
        <f t="shared" si="229"/>
        <v>16.462499999999999</v>
      </c>
      <c r="AG88" s="1059">
        <f t="shared" si="229"/>
        <v>16.612500000000001</v>
      </c>
      <c r="AH88" s="1059">
        <f t="shared" si="229"/>
        <v>17.137499999999999</v>
      </c>
      <c r="AI88" s="1059">
        <f t="shared" si="229"/>
        <v>17.137499999999999</v>
      </c>
      <c r="AJ88" s="1059">
        <f t="shared" si="229"/>
        <v>17.8125</v>
      </c>
      <c r="AK88" s="1059">
        <f t="shared" si="229"/>
        <v>17.8125</v>
      </c>
      <c r="AL88" s="1059">
        <f t="shared" si="229"/>
        <v>17.8125</v>
      </c>
      <c r="AM88" s="1059">
        <f t="shared" si="229"/>
        <v>17.962499999999999</v>
      </c>
      <c r="AN88" s="1059">
        <f t="shared" si="229"/>
        <v>17.962499999999999</v>
      </c>
      <c r="AO88" s="1059">
        <f t="shared" si="229"/>
        <v>17.962499999999999</v>
      </c>
      <c r="AP88" s="1059">
        <f t="shared" si="229"/>
        <v>18.112500000000001</v>
      </c>
      <c r="AQ88" s="1059">
        <f t="shared" si="229"/>
        <v>18.112500000000001</v>
      </c>
      <c r="AR88" s="1059">
        <f t="shared" si="229"/>
        <v>18.112500000000001</v>
      </c>
      <c r="AS88" s="1059">
        <f t="shared" si="229"/>
        <v>18.262499999999999</v>
      </c>
      <c r="AT88" s="1059">
        <f t="shared" si="229"/>
        <v>18.262499999999999</v>
      </c>
      <c r="AU88" s="1059">
        <f t="shared" si="229"/>
        <v>18.262499999999999</v>
      </c>
      <c r="AV88" s="1059">
        <f t="shared" si="229"/>
        <v>18.535499999999999</v>
      </c>
      <c r="AW88" s="1059">
        <f t="shared" si="229"/>
        <v>18.535499999999999</v>
      </c>
      <c r="AX88" s="1059">
        <f t="shared" si="229"/>
        <v>18.535499999999999</v>
      </c>
      <c r="AY88" s="1059">
        <f t="shared" si="229"/>
        <v>18.685500000000001</v>
      </c>
      <c r="AZ88" s="1059">
        <f t="shared" si="229"/>
        <v>18.685500000000001</v>
      </c>
      <c r="BA88" s="1059">
        <f t="shared" si="229"/>
        <v>18.685500000000001</v>
      </c>
      <c r="BB88" s="1059"/>
      <c r="BC88" s="1059"/>
      <c r="BD88" s="1059"/>
      <c r="BE88" s="1059"/>
      <c r="BF88" s="1059"/>
      <c r="BG88" s="1059"/>
      <c r="BH88" s="1059"/>
      <c r="BI88" s="1059"/>
      <c r="BJ88" s="1059"/>
      <c r="BK88" s="1059"/>
      <c r="BL88" s="1059"/>
      <c r="BM88" s="1059"/>
      <c r="BN88" s="1059"/>
      <c r="BO88" s="1059"/>
      <c r="BP88" s="1059"/>
      <c r="BQ88" s="1059"/>
      <c r="BR88" s="1059"/>
      <c r="BS88" s="1059"/>
      <c r="BT88" s="1059"/>
      <c r="BU88" s="1059"/>
      <c r="BV88" s="1059"/>
      <c r="BW88" s="1059"/>
      <c r="BX88" s="1059"/>
      <c r="BY88" s="1059"/>
      <c r="BZ88" s="1059"/>
      <c r="CA88" s="1059"/>
      <c r="CB88" s="1059"/>
      <c r="CC88" s="1059"/>
      <c r="CD88" s="1059"/>
      <c r="CE88" s="1059"/>
      <c r="CF88" s="1059"/>
      <c r="CG88" s="1059"/>
      <c r="CH88" s="1059"/>
      <c r="CI88" s="1059"/>
      <c r="CJ88" s="1059"/>
      <c r="CK88" s="1059"/>
      <c r="CL88" s="1059"/>
      <c r="CM88" s="1059"/>
      <c r="CN88" s="1059"/>
      <c r="CO88" s="1059"/>
      <c r="CP88" s="1059"/>
      <c r="CQ88" s="1059"/>
      <c r="CR88" s="1059"/>
      <c r="CS88" s="1059"/>
      <c r="CT88" s="1059"/>
      <c r="CU88" s="1059"/>
      <c r="CV88" s="1059"/>
      <c r="CW88" s="1059"/>
      <c r="CX88" s="1059"/>
      <c r="CY88" s="1059"/>
      <c r="CZ88" s="1059"/>
      <c r="DA88" s="1059"/>
      <c r="DB88" s="1059"/>
      <c r="DC88" s="1059"/>
      <c r="DD88" s="1059"/>
      <c r="DE88" s="1059"/>
      <c r="DF88" s="1059"/>
      <c r="DG88" s="1059"/>
      <c r="DH88" s="1059"/>
      <c r="DI88" s="1059"/>
      <c r="DJ88" s="1059"/>
      <c r="DK88" s="1059"/>
      <c r="DL88" s="1059"/>
      <c r="DM88" s="1059"/>
      <c r="DN88" s="1059"/>
      <c r="DO88" s="1059"/>
      <c r="DP88" s="1059"/>
      <c r="DQ88" s="1059"/>
      <c r="DR88" s="1059"/>
      <c r="DS88" s="1059"/>
      <c r="DT88" s="1059"/>
      <c r="DU88" s="1059"/>
      <c r="DV88" s="1059"/>
      <c r="DW88" s="1059"/>
      <c r="DX88" s="1059"/>
      <c r="DY88" s="1059">
        <f t="shared" ref="DY88:FZ88" si="230">300*DY$31+DY$37</f>
        <v>41.214999999999996</v>
      </c>
      <c r="DZ88" s="1059">
        <f t="shared" si="230"/>
        <v>41.214999999999996</v>
      </c>
      <c r="EA88" s="1059">
        <f t="shared" si="230"/>
        <v>41.214999999999996</v>
      </c>
      <c r="EB88" s="1059">
        <f t="shared" si="230"/>
        <v>42.898000000000003</v>
      </c>
      <c r="EC88" s="1059">
        <f t="shared" si="230"/>
        <v>42.898000000000003</v>
      </c>
      <c r="ED88" s="1059">
        <f t="shared" si="230"/>
        <v>42.898000000000003</v>
      </c>
      <c r="EE88" s="1059">
        <f t="shared" si="230"/>
        <v>43.957000000000008</v>
      </c>
      <c r="EF88" s="1059">
        <f t="shared" si="230"/>
        <v>43.957000000000008</v>
      </c>
      <c r="EG88" s="1059">
        <f t="shared" si="230"/>
        <v>43.957000000000008</v>
      </c>
      <c r="EH88" s="1059">
        <f t="shared" si="230"/>
        <v>45.466000000000008</v>
      </c>
      <c r="EI88" s="1059">
        <f t="shared" si="230"/>
        <v>45.466000000000008</v>
      </c>
      <c r="EJ88" s="1059">
        <f t="shared" si="230"/>
        <v>45.466000000000008</v>
      </c>
      <c r="EK88" s="1059">
        <f t="shared" si="230"/>
        <v>46.125999999999998</v>
      </c>
      <c r="EL88" s="1059">
        <f t="shared" si="230"/>
        <v>46.125999999999998</v>
      </c>
      <c r="EM88" s="1059">
        <f t="shared" si="230"/>
        <v>46.125999999999998</v>
      </c>
      <c r="EN88" s="1059">
        <f t="shared" si="230"/>
        <v>45.664000000000001</v>
      </c>
      <c r="EO88" s="1059">
        <f t="shared" si="230"/>
        <v>45.664000000000001</v>
      </c>
      <c r="EP88" s="1059">
        <f t="shared" si="230"/>
        <v>45.664000000000001</v>
      </c>
      <c r="EQ88" s="1059">
        <f t="shared" si="230"/>
        <v>47.134</v>
      </c>
      <c r="ER88" s="1059">
        <f t="shared" si="230"/>
        <v>47.134</v>
      </c>
      <c r="ES88" s="1059">
        <f t="shared" si="230"/>
        <v>47.134</v>
      </c>
      <c r="ET88" s="1059">
        <f t="shared" si="230"/>
        <v>47.793999999999997</v>
      </c>
      <c r="EU88" s="1059">
        <f t="shared" si="230"/>
        <v>47.793999999999997</v>
      </c>
      <c r="EV88" s="1059">
        <f t="shared" si="230"/>
        <v>47.793999999999997</v>
      </c>
      <c r="EW88" s="1059">
        <f t="shared" si="230"/>
        <v>48.141999999999996</v>
      </c>
      <c r="EX88" s="1059">
        <f t="shared" si="230"/>
        <v>48.141999999999996</v>
      </c>
      <c r="EY88" s="1059">
        <f t="shared" si="230"/>
        <v>48.141999999999996</v>
      </c>
      <c r="EZ88" s="1059">
        <f t="shared" si="230"/>
        <v>51.186999999999998</v>
      </c>
      <c r="FA88" s="1059">
        <f t="shared" si="230"/>
        <v>51.186999999999998</v>
      </c>
      <c r="FB88" s="1059">
        <f t="shared" si="230"/>
        <v>51.186999999999998</v>
      </c>
      <c r="FC88" s="1059">
        <f t="shared" si="230"/>
        <v>51.439</v>
      </c>
      <c r="FD88" s="1059">
        <f t="shared" si="230"/>
        <v>51.439</v>
      </c>
      <c r="FE88" s="1059">
        <f t="shared" si="230"/>
        <v>51.439</v>
      </c>
      <c r="FF88" s="1059">
        <f t="shared" si="230"/>
        <v>52.227999999999994</v>
      </c>
      <c r="FG88" s="1059">
        <f t="shared" si="230"/>
        <v>52.227999999999994</v>
      </c>
      <c r="FH88" s="1059">
        <f t="shared" si="230"/>
        <v>52.227999999999994</v>
      </c>
      <c r="FI88" s="1059">
        <f t="shared" si="230"/>
        <v>53.463999999999992</v>
      </c>
      <c r="FJ88" s="1059">
        <f t="shared" si="230"/>
        <v>53.463999999999992</v>
      </c>
      <c r="FK88" s="1059">
        <f t="shared" si="230"/>
        <v>53.463999999999992</v>
      </c>
      <c r="FL88" s="1059">
        <f t="shared" si="230"/>
        <v>54.529999999999987</v>
      </c>
      <c r="FM88" s="1059">
        <f t="shared" si="230"/>
        <v>54.529999999999987</v>
      </c>
      <c r="FN88" s="1059">
        <f t="shared" si="230"/>
        <v>54.529999999999987</v>
      </c>
      <c r="FO88" s="1059">
        <f t="shared" si="230"/>
        <v>54.445999999999991</v>
      </c>
      <c r="FP88" s="1059">
        <f t="shared" si="230"/>
        <v>54.445999999999991</v>
      </c>
      <c r="FQ88" s="1059">
        <f t="shared" si="230"/>
        <v>54.445999999999991</v>
      </c>
      <c r="FR88" s="1059">
        <f t="shared" si="230"/>
        <v>54.356000000000002</v>
      </c>
      <c r="FS88" s="1059">
        <f t="shared" si="230"/>
        <v>54.356000000000002</v>
      </c>
      <c r="FT88" s="1059">
        <f t="shared" si="230"/>
        <v>54.356000000000002</v>
      </c>
      <c r="FU88" s="1059">
        <f t="shared" si="230"/>
        <v>53.476999999999997</v>
      </c>
      <c r="FV88" s="1059">
        <f t="shared" si="230"/>
        <v>53.476999999999997</v>
      </c>
      <c r="FW88" s="1059">
        <f t="shared" si="230"/>
        <v>53.476999999999997</v>
      </c>
      <c r="FX88" s="1059">
        <f t="shared" si="230"/>
        <v>55.139000000000003</v>
      </c>
      <c r="FY88" s="1059">
        <f t="shared" si="230"/>
        <v>55.139000000000003</v>
      </c>
      <c r="FZ88" s="1059">
        <f t="shared" si="230"/>
        <v>55.139000000000003</v>
      </c>
      <c r="GA88" s="1059">
        <f t="shared" ref="GA88:HS88" si="231">300*GA$31+GA$37</f>
        <v>55.426999999999985</v>
      </c>
      <c r="GB88" s="1059">
        <f t="shared" si="231"/>
        <v>55.426999999999985</v>
      </c>
      <c r="GC88" s="1059">
        <f t="shared" si="231"/>
        <v>55.426999999999985</v>
      </c>
      <c r="GD88" s="1059">
        <f t="shared" si="231"/>
        <v>55.249999999999993</v>
      </c>
      <c r="GE88" s="1059">
        <f t="shared" si="231"/>
        <v>55.249999999999993</v>
      </c>
      <c r="GF88" s="1059">
        <f t="shared" si="231"/>
        <v>55.249999999999993</v>
      </c>
      <c r="GG88" s="1059">
        <f t="shared" si="231"/>
        <v>54.649999999999991</v>
      </c>
      <c r="GH88" s="1059">
        <f t="shared" si="231"/>
        <v>54.649999999999991</v>
      </c>
      <c r="GI88" s="1059">
        <f t="shared" si="231"/>
        <v>54.649999999999991</v>
      </c>
      <c r="GJ88" s="1059">
        <f t="shared" si="231"/>
        <v>57.061999999999991</v>
      </c>
      <c r="GK88" s="1059">
        <f t="shared" si="231"/>
        <v>57.061999999999991</v>
      </c>
      <c r="GL88" s="1059">
        <f t="shared" si="231"/>
        <v>57.061999999999991</v>
      </c>
      <c r="GM88" s="1059">
        <f t="shared" si="231"/>
        <v>58.060999999999993</v>
      </c>
      <c r="GN88" s="1059">
        <f t="shared" si="231"/>
        <v>58.060999999999993</v>
      </c>
      <c r="GO88" s="1059">
        <f t="shared" si="231"/>
        <v>58.060999999999993</v>
      </c>
      <c r="GP88" s="1059">
        <f t="shared" si="231"/>
        <v>60.763999999999996</v>
      </c>
      <c r="GQ88" s="1059">
        <f t="shared" si="231"/>
        <v>60.763999999999996</v>
      </c>
      <c r="GR88" s="1059">
        <f t="shared" si="231"/>
        <v>60.763999999999996</v>
      </c>
      <c r="GS88" s="1059">
        <f t="shared" si="231"/>
        <v>60.42499999999999</v>
      </c>
      <c r="GT88" s="1059">
        <f t="shared" si="231"/>
        <v>60.42499999999999</v>
      </c>
      <c r="GU88" s="1059">
        <f t="shared" si="231"/>
        <v>60.42499999999999</v>
      </c>
      <c r="GV88" s="1059">
        <f t="shared" si="231"/>
        <v>56.836999999999996</v>
      </c>
      <c r="GW88" s="1059">
        <f t="shared" si="231"/>
        <v>56.836999999999996</v>
      </c>
      <c r="GX88" s="1059">
        <f t="shared" si="231"/>
        <v>56.836999999999996</v>
      </c>
      <c r="GY88" s="1059">
        <f t="shared" si="231"/>
        <v>59.875999999999991</v>
      </c>
      <c r="GZ88" s="1059">
        <f t="shared" si="231"/>
        <v>59.875999999999991</v>
      </c>
      <c r="HA88" s="1059">
        <f t="shared" si="231"/>
        <v>59.875999999999991</v>
      </c>
      <c r="HB88" s="1059">
        <f t="shared" si="231"/>
        <v>58.870999999999995</v>
      </c>
      <c r="HC88" s="1059">
        <f t="shared" si="231"/>
        <v>58.870999999999995</v>
      </c>
      <c r="HD88" s="1059">
        <f t="shared" si="231"/>
        <v>58.870999999999995</v>
      </c>
      <c r="HE88" s="1059">
        <f t="shared" si="231"/>
        <v>59.170999999999992</v>
      </c>
      <c r="HF88" s="1059">
        <f t="shared" si="231"/>
        <v>59.170999999999992</v>
      </c>
      <c r="HG88" s="1059">
        <f t="shared" si="231"/>
        <v>59.170999999999992</v>
      </c>
      <c r="HH88" s="1059">
        <f t="shared" si="231"/>
        <v>64.646000000000001</v>
      </c>
      <c r="HI88" s="1059">
        <f t="shared" si="231"/>
        <v>64.646000000000001</v>
      </c>
      <c r="HJ88" s="1059">
        <f t="shared" si="231"/>
        <v>64.646000000000001</v>
      </c>
      <c r="HK88" s="1059">
        <f t="shared" si="231"/>
        <v>64.231999999999999</v>
      </c>
      <c r="HL88" s="1059">
        <f t="shared" si="231"/>
        <v>64.231999999999999</v>
      </c>
      <c r="HM88" s="1059">
        <f t="shared" si="231"/>
        <v>64.231999999999999</v>
      </c>
      <c r="HN88" s="1059">
        <f t="shared" si="231"/>
        <v>62.425999999999995</v>
      </c>
      <c r="HO88" s="1059">
        <f t="shared" si="231"/>
        <v>62.425999999999995</v>
      </c>
      <c r="HP88" s="1059">
        <f t="shared" si="231"/>
        <v>62.425999999999995</v>
      </c>
      <c r="HQ88" s="1059">
        <f t="shared" si="231"/>
        <v>61.234999999999992</v>
      </c>
      <c r="HR88" s="1059">
        <f t="shared" si="231"/>
        <v>61.234999999999992</v>
      </c>
      <c r="HS88" s="1059">
        <f t="shared" si="231"/>
        <v>61.234999999999992</v>
      </c>
    </row>
    <row r="89" spans="2:227" ht="15" x14ac:dyDescent="0.25">
      <c r="B89" s="427" t="s">
        <v>672</v>
      </c>
      <c r="O89" s="529">
        <f t="shared" ref="O89:BA89" si="232">350*O31+150*O32+O37</f>
        <v>52.375</v>
      </c>
      <c r="P89" s="529">
        <f t="shared" si="232"/>
        <v>52.375</v>
      </c>
      <c r="Q89" s="529">
        <f t="shared" si="232"/>
        <v>52.375</v>
      </c>
      <c r="R89" s="529">
        <f t="shared" si="232"/>
        <v>52.874999999999993</v>
      </c>
      <c r="S89" s="529">
        <f t="shared" si="232"/>
        <v>52.874999999999993</v>
      </c>
      <c r="T89" s="529">
        <f t="shared" si="232"/>
        <v>52.874999999999993</v>
      </c>
      <c r="U89" s="529">
        <f t="shared" si="232"/>
        <v>53.375</v>
      </c>
      <c r="V89" s="529">
        <f t="shared" si="232"/>
        <v>53.375</v>
      </c>
      <c r="W89" s="529">
        <f t="shared" si="232"/>
        <v>53.375</v>
      </c>
      <c r="X89" s="529">
        <f t="shared" si="232"/>
        <v>53.875</v>
      </c>
      <c r="Y89" s="529">
        <f t="shared" si="232"/>
        <v>53.875</v>
      </c>
      <c r="Z89" s="529">
        <f t="shared" si="232"/>
        <v>53.875</v>
      </c>
      <c r="AA89" s="529">
        <f t="shared" si="232"/>
        <v>54.375</v>
      </c>
      <c r="AB89" s="529">
        <f t="shared" si="232"/>
        <v>54.375</v>
      </c>
      <c r="AC89" s="529">
        <f t="shared" si="232"/>
        <v>54.375</v>
      </c>
      <c r="AD89" s="529">
        <f t="shared" si="232"/>
        <v>54.875</v>
      </c>
      <c r="AE89" s="529">
        <f t="shared" si="232"/>
        <v>54.875</v>
      </c>
      <c r="AF89" s="529">
        <f t="shared" si="232"/>
        <v>54.875</v>
      </c>
      <c r="AG89" s="529">
        <f t="shared" si="232"/>
        <v>55.375</v>
      </c>
      <c r="AH89" s="529">
        <f t="shared" si="232"/>
        <v>57.125</v>
      </c>
      <c r="AI89" s="529">
        <f t="shared" si="232"/>
        <v>57.125</v>
      </c>
      <c r="AJ89" s="529">
        <f t="shared" si="232"/>
        <v>59.375</v>
      </c>
      <c r="AK89" s="529">
        <f t="shared" si="232"/>
        <v>59.375</v>
      </c>
      <c r="AL89" s="529">
        <f t="shared" si="232"/>
        <v>59.375</v>
      </c>
      <c r="AM89" s="529">
        <f t="shared" si="232"/>
        <v>59.875</v>
      </c>
      <c r="AN89" s="529">
        <f t="shared" si="232"/>
        <v>59.875</v>
      </c>
      <c r="AO89" s="529">
        <f t="shared" si="232"/>
        <v>59.875</v>
      </c>
      <c r="AP89" s="529">
        <f t="shared" si="232"/>
        <v>60.375</v>
      </c>
      <c r="AQ89" s="529">
        <f t="shared" si="232"/>
        <v>60.375</v>
      </c>
      <c r="AR89" s="529">
        <f t="shared" si="232"/>
        <v>60.375</v>
      </c>
      <c r="AS89" s="529">
        <f t="shared" si="232"/>
        <v>60.875</v>
      </c>
      <c r="AT89" s="529">
        <f t="shared" si="232"/>
        <v>60.875</v>
      </c>
      <c r="AU89" s="529">
        <f t="shared" si="232"/>
        <v>60.875</v>
      </c>
      <c r="AV89" s="529">
        <f t="shared" si="232"/>
        <v>61.784999999999997</v>
      </c>
      <c r="AW89" s="529">
        <f t="shared" si="232"/>
        <v>61.784999999999997</v>
      </c>
      <c r="AX89" s="529">
        <f t="shared" si="232"/>
        <v>61.784999999999997</v>
      </c>
      <c r="AY89" s="529">
        <f t="shared" si="232"/>
        <v>62.284999999999997</v>
      </c>
      <c r="AZ89" s="529">
        <f t="shared" si="232"/>
        <v>62.284999999999997</v>
      </c>
      <c r="BA89" s="529">
        <f t="shared" si="232"/>
        <v>62.284999999999997</v>
      </c>
      <c r="BB89" s="529"/>
      <c r="BC89" s="529"/>
      <c r="BD89" s="529"/>
      <c r="BE89" s="529"/>
      <c r="BF89" s="529"/>
      <c r="BG89" s="529"/>
      <c r="BH89" s="529"/>
      <c r="BI89" s="529"/>
      <c r="BJ89" s="529"/>
      <c r="BK89" s="529"/>
      <c r="BL89" s="529"/>
      <c r="BM89" s="529"/>
      <c r="BN89" s="529"/>
      <c r="BO89" s="529"/>
      <c r="BP89" s="529"/>
      <c r="BQ89" s="529"/>
      <c r="BR89" s="529"/>
      <c r="BS89" s="529"/>
      <c r="BT89" s="529"/>
      <c r="BU89" s="529"/>
      <c r="BV89" s="529"/>
      <c r="BW89" s="529"/>
      <c r="BX89" s="529"/>
      <c r="BY89" s="529"/>
      <c r="BZ89" s="529"/>
      <c r="CA89" s="529"/>
      <c r="CB89" s="529"/>
      <c r="CC89" s="529"/>
      <c r="CD89" s="529"/>
      <c r="CE89" s="529"/>
      <c r="CF89" s="529"/>
      <c r="CG89" s="529"/>
      <c r="CH89" s="529"/>
      <c r="CI89" s="529"/>
      <c r="CJ89" s="529"/>
      <c r="CK89" s="529"/>
      <c r="CL89" s="529"/>
      <c r="CM89" s="529"/>
      <c r="CN89" s="529"/>
      <c r="CO89" s="529"/>
      <c r="CP89" s="529"/>
      <c r="CQ89" s="529"/>
      <c r="CR89" s="529"/>
      <c r="CS89" s="529"/>
      <c r="CT89" s="529"/>
      <c r="CU89" s="529"/>
      <c r="CV89" s="529"/>
      <c r="CW89" s="529"/>
      <c r="CX89" s="529"/>
      <c r="CY89" s="529"/>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f>350*DY$31+150*DY$32+DY$38</f>
        <v>73.152000000000001</v>
      </c>
      <c r="DZ89" s="529">
        <f t="shared" ref="DZ89:FE89" si="233">350*DZ31+150*DZ32+DZ38</f>
        <v>73.152000000000001</v>
      </c>
      <c r="EA89" s="529">
        <f t="shared" si="233"/>
        <v>74.602000000000004</v>
      </c>
      <c r="EB89" s="529">
        <f t="shared" si="233"/>
        <v>78.373500000000007</v>
      </c>
      <c r="EC89" s="529">
        <f t="shared" si="233"/>
        <v>78.373500000000007</v>
      </c>
      <c r="ED89" s="529">
        <f t="shared" si="233"/>
        <v>78.373500000000007</v>
      </c>
      <c r="EE89" s="529">
        <f t="shared" si="233"/>
        <v>80.138500000000008</v>
      </c>
      <c r="EF89" s="529">
        <f t="shared" si="233"/>
        <v>80.138500000000008</v>
      </c>
      <c r="EG89" s="529">
        <f t="shared" si="233"/>
        <v>80.138500000000008</v>
      </c>
      <c r="EH89" s="529">
        <f t="shared" si="233"/>
        <v>82.653500000000008</v>
      </c>
      <c r="EI89" s="529">
        <f t="shared" si="233"/>
        <v>82.653500000000008</v>
      </c>
      <c r="EJ89" s="529">
        <f t="shared" si="233"/>
        <v>82.653500000000008</v>
      </c>
      <c r="EK89" s="529">
        <f t="shared" si="233"/>
        <v>83.753500000000003</v>
      </c>
      <c r="EL89" s="529">
        <f t="shared" si="233"/>
        <v>83.753500000000003</v>
      </c>
      <c r="EM89" s="529">
        <f t="shared" si="233"/>
        <v>83.753500000000003</v>
      </c>
      <c r="EN89" s="529">
        <f t="shared" si="233"/>
        <v>84.882000000000005</v>
      </c>
      <c r="EO89" s="529">
        <f t="shared" si="233"/>
        <v>84.882000000000005</v>
      </c>
      <c r="EP89" s="529">
        <f t="shared" si="233"/>
        <v>84.882000000000005</v>
      </c>
      <c r="EQ89" s="529">
        <f t="shared" si="233"/>
        <v>87.332000000000008</v>
      </c>
      <c r="ER89" s="529">
        <f t="shared" si="233"/>
        <v>87.332000000000008</v>
      </c>
      <c r="ES89" s="529">
        <f t="shared" si="233"/>
        <v>87.332000000000008</v>
      </c>
      <c r="ET89" s="529">
        <f t="shared" si="233"/>
        <v>88.432000000000016</v>
      </c>
      <c r="EU89" s="529">
        <f t="shared" si="233"/>
        <v>88.432000000000016</v>
      </c>
      <c r="EV89" s="529">
        <f t="shared" si="233"/>
        <v>88.432000000000016</v>
      </c>
      <c r="EW89" s="529">
        <f t="shared" si="233"/>
        <v>89.012</v>
      </c>
      <c r="EX89" s="529">
        <f t="shared" si="233"/>
        <v>89.012</v>
      </c>
      <c r="EY89" s="529">
        <f t="shared" si="233"/>
        <v>89.012</v>
      </c>
      <c r="EZ89" s="529">
        <f t="shared" si="233"/>
        <v>95.894499999999994</v>
      </c>
      <c r="FA89" s="529">
        <f t="shared" si="233"/>
        <v>95.894499999999994</v>
      </c>
      <c r="FB89" s="529">
        <f t="shared" si="233"/>
        <v>95.894499999999994</v>
      </c>
      <c r="FC89" s="529">
        <f t="shared" si="233"/>
        <v>96.31450000000001</v>
      </c>
      <c r="FD89" s="529">
        <f t="shared" si="233"/>
        <v>96.31450000000001</v>
      </c>
      <c r="FE89" s="529">
        <f t="shared" si="233"/>
        <v>96.31450000000001</v>
      </c>
      <c r="FF89" s="529">
        <f t="shared" ref="FF89:GK89" si="234">350*FF31+150*FF32+FF38</f>
        <v>97.629500000000007</v>
      </c>
      <c r="FG89" s="529">
        <f t="shared" si="234"/>
        <v>97.629500000000007</v>
      </c>
      <c r="FH89" s="529">
        <f t="shared" si="234"/>
        <v>97.629500000000007</v>
      </c>
      <c r="FI89" s="529">
        <f t="shared" si="234"/>
        <v>99.689499999999995</v>
      </c>
      <c r="FJ89" s="529">
        <f t="shared" si="234"/>
        <v>99.689499999999995</v>
      </c>
      <c r="FK89" s="529">
        <f t="shared" si="234"/>
        <v>99.689499999999995</v>
      </c>
      <c r="FL89" s="529">
        <f t="shared" si="234"/>
        <v>103.7385</v>
      </c>
      <c r="FM89" s="529">
        <f t="shared" si="234"/>
        <v>103.7385</v>
      </c>
      <c r="FN89" s="529">
        <f t="shared" si="234"/>
        <v>103.7385</v>
      </c>
      <c r="FO89" s="529">
        <f t="shared" si="234"/>
        <v>103.5985</v>
      </c>
      <c r="FP89" s="529">
        <f t="shared" si="234"/>
        <v>103.5985</v>
      </c>
      <c r="FQ89" s="529">
        <f t="shared" si="234"/>
        <v>103.5985</v>
      </c>
      <c r="FR89" s="529">
        <f t="shared" si="234"/>
        <v>103.44850000000001</v>
      </c>
      <c r="FS89" s="529">
        <f t="shared" si="234"/>
        <v>103.44850000000001</v>
      </c>
      <c r="FT89" s="529">
        <f t="shared" si="234"/>
        <v>103.44850000000001</v>
      </c>
      <c r="FU89" s="529">
        <f t="shared" si="234"/>
        <v>101.98350000000001</v>
      </c>
      <c r="FV89" s="529">
        <f t="shared" si="234"/>
        <v>101.98350000000001</v>
      </c>
      <c r="FW89" s="529">
        <f t="shared" si="234"/>
        <v>101.98350000000001</v>
      </c>
      <c r="FX89" s="529">
        <f t="shared" si="234"/>
        <v>104.75350000000002</v>
      </c>
      <c r="FY89" s="529">
        <f t="shared" si="234"/>
        <v>104.75350000000002</v>
      </c>
      <c r="FZ89" s="529">
        <f t="shared" si="234"/>
        <v>104.75350000000002</v>
      </c>
      <c r="GA89" s="529">
        <f t="shared" si="234"/>
        <v>105.23349999999999</v>
      </c>
      <c r="GB89" s="529">
        <f t="shared" si="234"/>
        <v>105.23349999999999</v>
      </c>
      <c r="GC89" s="529">
        <f t="shared" si="234"/>
        <v>105.23349999999999</v>
      </c>
      <c r="GD89" s="529">
        <f t="shared" si="234"/>
        <v>104.9385</v>
      </c>
      <c r="GE89" s="529">
        <f t="shared" si="234"/>
        <v>104.9385</v>
      </c>
      <c r="GF89" s="529">
        <f t="shared" si="234"/>
        <v>104.9385</v>
      </c>
      <c r="GG89" s="529">
        <f t="shared" si="234"/>
        <v>103.9385</v>
      </c>
      <c r="GH89" s="529">
        <f t="shared" si="234"/>
        <v>103.9385</v>
      </c>
      <c r="GI89" s="529">
        <f t="shared" si="234"/>
        <v>103.9385</v>
      </c>
      <c r="GJ89" s="529">
        <f t="shared" si="234"/>
        <v>107.9585</v>
      </c>
      <c r="GK89" s="529">
        <f t="shared" si="234"/>
        <v>107.9585</v>
      </c>
      <c r="GL89" s="529">
        <f t="shared" ref="GL89:GT89" si="235">350*GL31+150*GL32+GL38</f>
        <v>107.9585</v>
      </c>
      <c r="GM89" s="529">
        <f t="shared" si="235"/>
        <v>109.62350000000001</v>
      </c>
      <c r="GN89" s="529">
        <f t="shared" si="235"/>
        <v>109.62350000000001</v>
      </c>
      <c r="GO89" s="529">
        <f t="shared" si="235"/>
        <v>109.62350000000001</v>
      </c>
      <c r="GP89" s="529">
        <f t="shared" si="235"/>
        <v>114.1285</v>
      </c>
      <c r="GQ89" s="529">
        <f t="shared" si="235"/>
        <v>114.1285</v>
      </c>
      <c r="GR89" s="529">
        <f t="shared" si="235"/>
        <v>114.1285</v>
      </c>
      <c r="GS89" s="529">
        <f t="shared" si="235"/>
        <v>113.56349999999999</v>
      </c>
      <c r="GT89" s="529">
        <f t="shared" si="235"/>
        <v>113.56349999999999</v>
      </c>
      <c r="GU89" s="529">
        <f>350*GU31+150*GU32+GU$38</f>
        <v>113.56349999999999</v>
      </c>
      <c r="GV89" s="529">
        <f t="shared" ref="GV89:HJ89" si="236">350*GV31+150*GV32+GV38</f>
        <v>107.58350000000002</v>
      </c>
      <c r="GW89" s="529">
        <f t="shared" si="236"/>
        <v>107.58350000000002</v>
      </c>
      <c r="GX89" s="529">
        <f t="shared" si="236"/>
        <v>107.58350000000002</v>
      </c>
      <c r="GY89" s="529">
        <f t="shared" si="236"/>
        <v>112.64850000000001</v>
      </c>
      <c r="GZ89" s="529">
        <f t="shared" si="236"/>
        <v>112.64850000000001</v>
      </c>
      <c r="HA89" s="529">
        <f t="shared" si="236"/>
        <v>112.64850000000001</v>
      </c>
      <c r="HB89" s="529">
        <f t="shared" si="236"/>
        <v>110.9735</v>
      </c>
      <c r="HC89" s="529">
        <f t="shared" si="236"/>
        <v>110.9735</v>
      </c>
      <c r="HD89" s="529">
        <f t="shared" si="236"/>
        <v>110.9735</v>
      </c>
      <c r="HE89" s="529">
        <f t="shared" si="236"/>
        <v>111.4735</v>
      </c>
      <c r="HF89" s="529">
        <f t="shared" si="236"/>
        <v>111.4735</v>
      </c>
      <c r="HG89" s="529">
        <f t="shared" si="236"/>
        <v>111.4735</v>
      </c>
      <c r="HH89" s="529">
        <f t="shared" si="236"/>
        <v>120.5985</v>
      </c>
      <c r="HI89" s="529">
        <f t="shared" si="236"/>
        <v>120.5985</v>
      </c>
      <c r="HJ89" s="529">
        <f t="shared" si="236"/>
        <v>120.5985</v>
      </c>
      <c r="HK89" s="529">
        <f t="shared" ref="HK89:HM89" si="237">350*HK31+150*HK32+HK38</f>
        <v>119.90850000000002</v>
      </c>
      <c r="HL89" s="529">
        <f t="shared" si="237"/>
        <v>119.90850000000002</v>
      </c>
      <c r="HM89" s="529">
        <f t="shared" si="237"/>
        <v>119.90850000000002</v>
      </c>
      <c r="HN89" s="529">
        <f t="shared" ref="HN89:HS89" si="238">350*HN31+150*HN32+HN38</f>
        <v>116.8985</v>
      </c>
      <c r="HO89" s="529">
        <f t="shared" si="238"/>
        <v>116.8985</v>
      </c>
      <c r="HP89" s="529">
        <f t="shared" si="238"/>
        <v>116.8985</v>
      </c>
      <c r="HQ89" s="529">
        <f t="shared" si="238"/>
        <v>114.9135</v>
      </c>
      <c r="HR89" s="529">
        <f t="shared" si="238"/>
        <v>114.9135</v>
      </c>
      <c r="HS89" s="529">
        <f t="shared" si="238"/>
        <v>117.1635</v>
      </c>
    </row>
    <row r="90" spans="2:227" ht="15" x14ac:dyDescent="0.25">
      <c r="B90" s="427" t="s">
        <v>673</v>
      </c>
      <c r="O90" s="529"/>
      <c r="P90" s="529"/>
      <c r="Q90" s="529"/>
      <c r="R90" s="529"/>
      <c r="S90" s="529"/>
      <c r="T90" s="529"/>
      <c r="U90" s="529"/>
      <c r="V90" s="529"/>
      <c r="W90" s="529"/>
      <c r="X90" s="529"/>
      <c r="Y90" s="529"/>
      <c r="Z90" s="529"/>
      <c r="AA90" s="529"/>
      <c r="AB90" s="529"/>
      <c r="AC90" s="529"/>
      <c r="AD90" s="529"/>
      <c r="AE90" s="529"/>
      <c r="AF90" s="529"/>
      <c r="AG90" s="529"/>
      <c r="AH90" s="529"/>
      <c r="AI90" s="529"/>
      <c r="AJ90" s="529"/>
      <c r="AK90" s="529"/>
      <c r="AL90" s="529"/>
      <c r="AM90" s="529"/>
      <c r="AN90" s="529"/>
      <c r="AO90" s="529"/>
      <c r="AP90" s="529"/>
      <c r="AQ90" s="529"/>
      <c r="AR90" s="529"/>
      <c r="AS90" s="529"/>
      <c r="AT90" s="529"/>
      <c r="AU90" s="529"/>
      <c r="AV90" s="529"/>
      <c r="AW90" s="529"/>
      <c r="AX90" s="529"/>
      <c r="AY90" s="529"/>
      <c r="AZ90" s="529"/>
      <c r="BA90" s="529"/>
      <c r="BB90" s="529"/>
      <c r="BC90" s="529"/>
      <c r="BD90" s="529"/>
      <c r="BE90" s="529"/>
      <c r="BF90" s="529"/>
      <c r="BG90" s="529"/>
      <c r="BH90" s="529"/>
      <c r="BI90" s="529"/>
      <c r="BJ90" s="529"/>
      <c r="BK90" s="529"/>
      <c r="BL90" s="529"/>
      <c r="BM90" s="529"/>
      <c r="BN90" s="529"/>
      <c r="BO90" s="529"/>
      <c r="BP90" s="529"/>
      <c r="BQ90" s="529"/>
      <c r="BR90" s="529"/>
      <c r="BS90" s="529"/>
      <c r="BT90" s="529"/>
      <c r="BU90" s="529"/>
      <c r="BV90" s="529"/>
      <c r="BW90" s="529"/>
      <c r="BX90" s="529"/>
      <c r="BY90" s="529"/>
      <c r="BZ90" s="529"/>
      <c r="CA90" s="529"/>
      <c r="CB90" s="529"/>
      <c r="CC90" s="529"/>
      <c r="CD90" s="529"/>
      <c r="CE90" s="529"/>
      <c r="CF90" s="529"/>
      <c r="CG90" s="529"/>
      <c r="CH90" s="529"/>
      <c r="CI90" s="529"/>
      <c r="CJ90" s="529"/>
      <c r="CK90" s="529"/>
      <c r="CL90" s="529"/>
      <c r="CM90" s="529"/>
      <c r="CN90" s="529"/>
      <c r="CO90" s="529"/>
      <c r="CP90" s="529"/>
      <c r="CQ90" s="529"/>
      <c r="CR90" s="529"/>
      <c r="CS90" s="529"/>
      <c r="CT90" s="529"/>
      <c r="CU90" s="529"/>
      <c r="CV90" s="529"/>
      <c r="CW90" s="529"/>
      <c r="CX90" s="529"/>
      <c r="CY90" s="529"/>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f>350*DY$31+300*DY$32+DY$38</f>
        <v>98.311499999999995</v>
      </c>
      <c r="DZ90" s="529">
        <f t="shared" ref="DZ90:GK90" si="239">350*DZ$31+300*DZ$32+DZ$38</f>
        <v>98.311499999999995</v>
      </c>
      <c r="EA90" s="529">
        <f t="shared" si="239"/>
        <v>99.761499999999998</v>
      </c>
      <c r="EB90" s="529">
        <f t="shared" si="239"/>
        <v>104.691</v>
      </c>
      <c r="EC90" s="529">
        <f t="shared" si="239"/>
        <v>104.691</v>
      </c>
      <c r="ED90" s="529">
        <f t="shared" si="239"/>
        <v>104.691</v>
      </c>
      <c r="EE90" s="529">
        <f t="shared" si="239"/>
        <v>106.9855</v>
      </c>
      <c r="EF90" s="529">
        <f t="shared" si="239"/>
        <v>106.9855</v>
      </c>
      <c r="EG90" s="529">
        <f t="shared" si="239"/>
        <v>106.9855</v>
      </c>
      <c r="EH90" s="529">
        <f t="shared" si="239"/>
        <v>110.25500000000001</v>
      </c>
      <c r="EI90" s="529">
        <f t="shared" si="239"/>
        <v>110.25500000000001</v>
      </c>
      <c r="EJ90" s="529">
        <f t="shared" si="239"/>
        <v>110.25500000000001</v>
      </c>
      <c r="EK90" s="529">
        <f t="shared" si="239"/>
        <v>111.685</v>
      </c>
      <c r="EL90" s="529">
        <f t="shared" si="239"/>
        <v>111.685</v>
      </c>
      <c r="EM90" s="529">
        <f t="shared" si="239"/>
        <v>111.685</v>
      </c>
      <c r="EN90" s="529">
        <f t="shared" si="239"/>
        <v>113.10600000000002</v>
      </c>
      <c r="EO90" s="529">
        <f t="shared" si="239"/>
        <v>113.10600000000002</v>
      </c>
      <c r="EP90" s="529">
        <f t="shared" si="239"/>
        <v>113.10600000000002</v>
      </c>
      <c r="EQ90" s="529">
        <f t="shared" si="239"/>
        <v>116.29100000000001</v>
      </c>
      <c r="ER90" s="529">
        <f t="shared" si="239"/>
        <v>116.29100000000001</v>
      </c>
      <c r="ES90" s="529">
        <f t="shared" si="239"/>
        <v>116.29100000000001</v>
      </c>
      <c r="ET90" s="529">
        <f t="shared" si="239"/>
        <v>117.721</v>
      </c>
      <c r="EU90" s="529">
        <f t="shared" si="239"/>
        <v>117.721</v>
      </c>
      <c r="EV90" s="529">
        <f t="shared" si="239"/>
        <v>117.721</v>
      </c>
      <c r="EW90" s="529">
        <f t="shared" si="239"/>
        <v>118.47500000000001</v>
      </c>
      <c r="EX90" s="529">
        <f t="shared" si="239"/>
        <v>118.47500000000001</v>
      </c>
      <c r="EY90" s="529">
        <f t="shared" si="239"/>
        <v>118.47500000000001</v>
      </c>
      <c r="EZ90" s="529">
        <f t="shared" si="239"/>
        <v>127.8625</v>
      </c>
      <c r="FA90" s="529">
        <f t="shared" si="239"/>
        <v>127.8625</v>
      </c>
      <c r="FB90" s="529">
        <f t="shared" si="239"/>
        <v>127.8625</v>
      </c>
      <c r="FC90" s="529">
        <f t="shared" si="239"/>
        <v>128.4085</v>
      </c>
      <c r="FD90" s="529">
        <f t="shared" si="239"/>
        <v>128.4085</v>
      </c>
      <c r="FE90" s="529">
        <f t="shared" si="239"/>
        <v>128.4085</v>
      </c>
      <c r="FF90" s="529">
        <f t="shared" si="239"/>
        <v>130.11799999999999</v>
      </c>
      <c r="FG90" s="529">
        <f t="shared" si="239"/>
        <v>130.11799999999999</v>
      </c>
      <c r="FH90" s="529">
        <f t="shared" si="239"/>
        <v>130.11799999999999</v>
      </c>
      <c r="FI90" s="529">
        <f t="shared" si="239"/>
        <v>132.79599999999999</v>
      </c>
      <c r="FJ90" s="529">
        <f t="shared" si="239"/>
        <v>132.79599999999999</v>
      </c>
      <c r="FK90" s="529">
        <f t="shared" si="239"/>
        <v>132.79599999999999</v>
      </c>
      <c r="FL90" s="529">
        <f t="shared" si="239"/>
        <v>138.642</v>
      </c>
      <c r="FM90" s="529">
        <f t="shared" si="239"/>
        <v>138.642</v>
      </c>
      <c r="FN90" s="529">
        <f t="shared" si="239"/>
        <v>138.642</v>
      </c>
      <c r="FO90" s="529">
        <f t="shared" si="239"/>
        <v>138.46</v>
      </c>
      <c r="FP90" s="529">
        <f t="shared" si="239"/>
        <v>138.46</v>
      </c>
      <c r="FQ90" s="529">
        <f t="shared" si="239"/>
        <v>138.46</v>
      </c>
      <c r="FR90" s="529">
        <f t="shared" si="239"/>
        <v>138.26500000000001</v>
      </c>
      <c r="FS90" s="529">
        <f t="shared" si="239"/>
        <v>138.26500000000001</v>
      </c>
      <c r="FT90" s="529">
        <f t="shared" si="239"/>
        <v>138.26500000000001</v>
      </c>
      <c r="FU90" s="529">
        <f t="shared" si="239"/>
        <v>136.3605</v>
      </c>
      <c r="FV90" s="529">
        <f t="shared" si="239"/>
        <v>136.3605</v>
      </c>
      <c r="FW90" s="529">
        <f t="shared" si="239"/>
        <v>136.3605</v>
      </c>
      <c r="FX90" s="529">
        <f t="shared" si="239"/>
        <v>139.96150000000003</v>
      </c>
      <c r="FY90" s="529">
        <f t="shared" si="239"/>
        <v>139.96150000000003</v>
      </c>
      <c r="FZ90" s="529">
        <f t="shared" si="239"/>
        <v>139.96150000000003</v>
      </c>
      <c r="GA90" s="529">
        <f t="shared" si="239"/>
        <v>140.5855</v>
      </c>
      <c r="GB90" s="529">
        <f t="shared" si="239"/>
        <v>140.5855</v>
      </c>
      <c r="GC90" s="529">
        <f t="shared" si="239"/>
        <v>140.5855</v>
      </c>
      <c r="GD90" s="529">
        <f t="shared" si="239"/>
        <v>140.202</v>
      </c>
      <c r="GE90" s="529">
        <f t="shared" si="239"/>
        <v>140.202</v>
      </c>
      <c r="GF90" s="529">
        <f t="shared" si="239"/>
        <v>140.202</v>
      </c>
      <c r="GG90" s="529">
        <f t="shared" si="239"/>
        <v>138.90200000000002</v>
      </c>
      <c r="GH90" s="529">
        <f t="shared" si="239"/>
        <v>138.90200000000002</v>
      </c>
      <c r="GI90" s="529">
        <f t="shared" si="239"/>
        <v>138.90200000000002</v>
      </c>
      <c r="GJ90" s="529">
        <f t="shared" si="239"/>
        <v>144.12800000000001</v>
      </c>
      <c r="GK90" s="529">
        <f t="shared" si="239"/>
        <v>144.12800000000001</v>
      </c>
      <c r="GL90" s="529">
        <f t="shared" ref="GL90:HS90" si="240">350*GL$31+300*GL$32+GL$38</f>
        <v>144.12800000000001</v>
      </c>
      <c r="GM90" s="529">
        <f t="shared" si="240"/>
        <v>146.29249999999999</v>
      </c>
      <c r="GN90" s="529">
        <f t="shared" si="240"/>
        <v>146.29249999999999</v>
      </c>
      <c r="GO90" s="529">
        <f t="shared" si="240"/>
        <v>146.29249999999999</v>
      </c>
      <c r="GP90" s="529">
        <f t="shared" si="240"/>
        <v>152.14900000000003</v>
      </c>
      <c r="GQ90" s="529">
        <f t="shared" si="240"/>
        <v>152.14900000000003</v>
      </c>
      <c r="GR90" s="529">
        <f t="shared" si="240"/>
        <v>152.14900000000003</v>
      </c>
      <c r="GS90" s="529">
        <f t="shared" si="240"/>
        <v>151.4145</v>
      </c>
      <c r="GT90" s="529">
        <f t="shared" si="240"/>
        <v>151.4145</v>
      </c>
      <c r="GU90" s="529">
        <f t="shared" si="240"/>
        <v>151.4145</v>
      </c>
      <c r="GV90" s="529">
        <f t="shared" si="240"/>
        <v>143.6405</v>
      </c>
      <c r="GW90" s="529">
        <f t="shared" si="240"/>
        <v>143.6405</v>
      </c>
      <c r="GX90" s="529">
        <f t="shared" si="240"/>
        <v>143.6405</v>
      </c>
      <c r="GY90" s="529">
        <f t="shared" si="240"/>
        <v>150.22499999999999</v>
      </c>
      <c r="GZ90" s="529">
        <f t="shared" si="240"/>
        <v>150.22499999999999</v>
      </c>
      <c r="HA90" s="529">
        <f t="shared" si="240"/>
        <v>150.22499999999999</v>
      </c>
      <c r="HB90" s="529">
        <f t="shared" si="240"/>
        <v>148.04750000000001</v>
      </c>
      <c r="HC90" s="529">
        <f t="shared" si="240"/>
        <v>148.04750000000001</v>
      </c>
      <c r="HD90" s="529">
        <f t="shared" si="240"/>
        <v>148.04750000000001</v>
      </c>
      <c r="HE90" s="529">
        <f t="shared" si="240"/>
        <v>148.69750000000002</v>
      </c>
      <c r="HF90" s="529">
        <f t="shared" si="240"/>
        <v>148.69750000000002</v>
      </c>
      <c r="HG90" s="529">
        <f t="shared" si="240"/>
        <v>148.69750000000002</v>
      </c>
      <c r="HH90" s="529">
        <f t="shared" si="240"/>
        <v>160.56000000000003</v>
      </c>
      <c r="HI90" s="529">
        <f t="shared" si="240"/>
        <v>160.56000000000003</v>
      </c>
      <c r="HJ90" s="529">
        <f t="shared" si="240"/>
        <v>160.56000000000003</v>
      </c>
      <c r="HK90" s="529">
        <f t="shared" si="240"/>
        <v>159.66300000000004</v>
      </c>
      <c r="HL90" s="529">
        <f t="shared" si="240"/>
        <v>159.66300000000004</v>
      </c>
      <c r="HM90" s="529">
        <f t="shared" si="240"/>
        <v>159.66300000000004</v>
      </c>
      <c r="HN90" s="529">
        <f t="shared" si="240"/>
        <v>155.75</v>
      </c>
      <c r="HO90" s="529">
        <f t="shared" si="240"/>
        <v>155.75</v>
      </c>
      <c r="HP90" s="529">
        <f t="shared" si="240"/>
        <v>155.75</v>
      </c>
      <c r="HQ90" s="529">
        <f t="shared" si="240"/>
        <v>153.1695</v>
      </c>
      <c r="HR90" s="529">
        <f t="shared" si="240"/>
        <v>153.1695</v>
      </c>
      <c r="HS90" s="529">
        <f t="shared" si="240"/>
        <v>157.6695</v>
      </c>
    </row>
    <row r="91" spans="2:227" ht="15" x14ac:dyDescent="0.25">
      <c r="B91" s="427" t="s">
        <v>674</v>
      </c>
      <c r="O91" s="529"/>
      <c r="P91" s="529"/>
      <c r="Q91" s="529"/>
      <c r="R91" s="529"/>
      <c r="S91" s="529"/>
      <c r="T91" s="529"/>
      <c r="U91" s="529"/>
      <c r="V91" s="529"/>
      <c r="W91" s="529"/>
      <c r="X91" s="529"/>
      <c r="Y91" s="529"/>
      <c r="Z91" s="529"/>
      <c r="AA91" s="529"/>
      <c r="AB91" s="529"/>
      <c r="AC91" s="529"/>
      <c r="AD91" s="529"/>
      <c r="AE91" s="529"/>
      <c r="AF91" s="529"/>
      <c r="AG91" s="529"/>
      <c r="AH91" s="529"/>
      <c r="AI91" s="529"/>
      <c r="AJ91" s="529"/>
      <c r="AK91" s="529"/>
      <c r="AL91" s="529"/>
      <c r="AM91" s="529"/>
      <c r="AN91" s="529"/>
      <c r="AO91" s="529"/>
      <c r="AP91" s="529"/>
      <c r="AQ91" s="529"/>
      <c r="AR91" s="529"/>
      <c r="AS91" s="529"/>
      <c r="AT91" s="529"/>
      <c r="AU91" s="529"/>
      <c r="AV91" s="529"/>
      <c r="AW91" s="529"/>
      <c r="AX91" s="529"/>
      <c r="AY91" s="529"/>
      <c r="AZ91" s="529"/>
      <c r="BA91" s="529"/>
      <c r="BB91" s="529"/>
      <c r="BC91" s="529"/>
      <c r="BD91" s="529"/>
      <c r="BE91" s="529"/>
      <c r="BF91" s="529"/>
      <c r="BG91" s="529"/>
      <c r="BH91" s="529"/>
      <c r="BI91" s="529"/>
      <c r="BJ91" s="529"/>
      <c r="BK91" s="529"/>
      <c r="BL91" s="529"/>
      <c r="BM91" s="529"/>
      <c r="BN91" s="529"/>
      <c r="BO91" s="529"/>
      <c r="BP91" s="529"/>
      <c r="BQ91" s="529"/>
      <c r="BR91" s="529"/>
      <c r="BS91" s="529"/>
      <c r="BT91" s="529"/>
      <c r="BU91" s="529"/>
      <c r="BV91" s="529"/>
      <c r="BW91" s="529"/>
      <c r="BX91" s="529"/>
      <c r="BY91" s="529"/>
      <c r="BZ91" s="529"/>
      <c r="CA91" s="529"/>
      <c r="CB91" s="529"/>
      <c r="CC91" s="529"/>
      <c r="CD91" s="529"/>
      <c r="CE91" s="529"/>
      <c r="CF91" s="529"/>
      <c r="CG91" s="529"/>
      <c r="CH91" s="529"/>
      <c r="CI91" s="529"/>
      <c r="CJ91" s="529"/>
      <c r="CK91" s="529"/>
      <c r="CL91" s="529"/>
      <c r="CM91" s="529"/>
      <c r="CN91" s="529"/>
      <c r="CO91" s="529"/>
      <c r="CP91" s="529"/>
      <c r="CQ91" s="529"/>
      <c r="CR91" s="529"/>
      <c r="CS91" s="529"/>
      <c r="CT91" s="529"/>
      <c r="CU91" s="529"/>
      <c r="CV91" s="529"/>
      <c r="CW91" s="529"/>
      <c r="CX91" s="529"/>
      <c r="CY91" s="529"/>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f>350*DY$31+450*DY$32+DY$38</f>
        <v>123.47099999999999</v>
      </c>
      <c r="DZ91" s="529">
        <f t="shared" ref="DZ91:GK91" si="241">350*DZ$31+450*DZ$32+DZ$38</f>
        <v>123.47099999999999</v>
      </c>
      <c r="EA91" s="529">
        <f t="shared" si="241"/>
        <v>124.92099999999999</v>
      </c>
      <c r="EB91" s="529">
        <f t="shared" si="241"/>
        <v>131.0085</v>
      </c>
      <c r="EC91" s="529">
        <f t="shared" si="241"/>
        <v>131.0085</v>
      </c>
      <c r="ED91" s="529">
        <f t="shared" si="241"/>
        <v>131.0085</v>
      </c>
      <c r="EE91" s="529">
        <f t="shared" si="241"/>
        <v>133.83250000000001</v>
      </c>
      <c r="EF91" s="529">
        <f t="shared" si="241"/>
        <v>133.83250000000001</v>
      </c>
      <c r="EG91" s="529">
        <f t="shared" si="241"/>
        <v>133.83250000000001</v>
      </c>
      <c r="EH91" s="529">
        <f t="shared" si="241"/>
        <v>137.85650000000001</v>
      </c>
      <c r="EI91" s="529">
        <f t="shared" si="241"/>
        <v>137.85650000000001</v>
      </c>
      <c r="EJ91" s="529">
        <f t="shared" si="241"/>
        <v>137.85650000000001</v>
      </c>
      <c r="EK91" s="529">
        <f t="shared" si="241"/>
        <v>139.6165</v>
      </c>
      <c r="EL91" s="529">
        <f t="shared" si="241"/>
        <v>139.6165</v>
      </c>
      <c r="EM91" s="529">
        <f t="shared" si="241"/>
        <v>139.6165</v>
      </c>
      <c r="EN91" s="529">
        <f t="shared" si="241"/>
        <v>141.33000000000001</v>
      </c>
      <c r="EO91" s="529">
        <f t="shared" si="241"/>
        <v>141.33000000000001</v>
      </c>
      <c r="EP91" s="529">
        <f t="shared" si="241"/>
        <v>141.33000000000001</v>
      </c>
      <c r="EQ91" s="529">
        <f t="shared" si="241"/>
        <v>145.25000000000003</v>
      </c>
      <c r="ER91" s="529">
        <f t="shared" si="241"/>
        <v>145.25000000000003</v>
      </c>
      <c r="ES91" s="529">
        <f t="shared" si="241"/>
        <v>145.25000000000003</v>
      </c>
      <c r="ET91" s="529">
        <f t="shared" si="241"/>
        <v>147.01000000000002</v>
      </c>
      <c r="EU91" s="529">
        <f t="shared" si="241"/>
        <v>147.01000000000002</v>
      </c>
      <c r="EV91" s="529">
        <f t="shared" si="241"/>
        <v>147.01000000000002</v>
      </c>
      <c r="EW91" s="529">
        <f t="shared" si="241"/>
        <v>147.93800000000002</v>
      </c>
      <c r="EX91" s="529">
        <f t="shared" si="241"/>
        <v>147.93800000000002</v>
      </c>
      <c r="EY91" s="529">
        <f t="shared" si="241"/>
        <v>147.93800000000002</v>
      </c>
      <c r="EZ91" s="529">
        <f t="shared" si="241"/>
        <v>159.8305</v>
      </c>
      <c r="FA91" s="529">
        <f t="shared" si="241"/>
        <v>159.8305</v>
      </c>
      <c r="FB91" s="529">
        <f t="shared" si="241"/>
        <v>159.8305</v>
      </c>
      <c r="FC91" s="529">
        <f t="shared" si="241"/>
        <v>160.5025</v>
      </c>
      <c r="FD91" s="529">
        <f t="shared" si="241"/>
        <v>160.5025</v>
      </c>
      <c r="FE91" s="529">
        <f t="shared" si="241"/>
        <v>160.5025</v>
      </c>
      <c r="FF91" s="529">
        <f t="shared" si="241"/>
        <v>162.60650000000001</v>
      </c>
      <c r="FG91" s="529">
        <f t="shared" si="241"/>
        <v>162.60650000000001</v>
      </c>
      <c r="FH91" s="529">
        <f t="shared" si="241"/>
        <v>162.60650000000001</v>
      </c>
      <c r="FI91" s="529">
        <f t="shared" si="241"/>
        <v>165.9025</v>
      </c>
      <c r="FJ91" s="529">
        <f t="shared" si="241"/>
        <v>165.9025</v>
      </c>
      <c r="FK91" s="529">
        <f t="shared" si="241"/>
        <v>165.9025</v>
      </c>
      <c r="FL91" s="529">
        <f t="shared" si="241"/>
        <v>173.5455</v>
      </c>
      <c r="FM91" s="529">
        <f t="shared" si="241"/>
        <v>173.5455</v>
      </c>
      <c r="FN91" s="529">
        <f t="shared" si="241"/>
        <v>173.5455</v>
      </c>
      <c r="FO91" s="529">
        <f t="shared" si="241"/>
        <v>173.32149999999999</v>
      </c>
      <c r="FP91" s="529">
        <f t="shared" si="241"/>
        <v>173.32149999999999</v>
      </c>
      <c r="FQ91" s="529">
        <f t="shared" si="241"/>
        <v>173.32149999999999</v>
      </c>
      <c r="FR91" s="529">
        <f t="shared" si="241"/>
        <v>173.08150000000003</v>
      </c>
      <c r="FS91" s="529">
        <f t="shared" si="241"/>
        <v>173.08150000000003</v>
      </c>
      <c r="FT91" s="529">
        <f t="shared" si="241"/>
        <v>173.08150000000003</v>
      </c>
      <c r="FU91" s="529">
        <f t="shared" si="241"/>
        <v>170.73750000000001</v>
      </c>
      <c r="FV91" s="529">
        <f t="shared" si="241"/>
        <v>170.73750000000001</v>
      </c>
      <c r="FW91" s="529">
        <f t="shared" si="241"/>
        <v>170.73750000000001</v>
      </c>
      <c r="FX91" s="529">
        <f t="shared" si="241"/>
        <v>175.16950000000003</v>
      </c>
      <c r="FY91" s="529">
        <f t="shared" si="241"/>
        <v>175.16950000000003</v>
      </c>
      <c r="FZ91" s="529">
        <f t="shared" si="241"/>
        <v>175.16950000000003</v>
      </c>
      <c r="GA91" s="529">
        <f t="shared" si="241"/>
        <v>175.9375</v>
      </c>
      <c r="GB91" s="529">
        <f t="shared" si="241"/>
        <v>175.9375</v>
      </c>
      <c r="GC91" s="529">
        <f t="shared" si="241"/>
        <v>175.9375</v>
      </c>
      <c r="GD91" s="529">
        <f t="shared" si="241"/>
        <v>175.46550000000002</v>
      </c>
      <c r="GE91" s="529">
        <f t="shared" si="241"/>
        <v>175.46550000000002</v>
      </c>
      <c r="GF91" s="529">
        <f t="shared" si="241"/>
        <v>175.46550000000002</v>
      </c>
      <c r="GG91" s="529">
        <f t="shared" si="241"/>
        <v>173.8655</v>
      </c>
      <c r="GH91" s="529">
        <f t="shared" si="241"/>
        <v>173.8655</v>
      </c>
      <c r="GI91" s="529">
        <f t="shared" si="241"/>
        <v>173.8655</v>
      </c>
      <c r="GJ91" s="529">
        <f t="shared" si="241"/>
        <v>180.29749999999999</v>
      </c>
      <c r="GK91" s="529">
        <f t="shared" si="241"/>
        <v>180.29749999999999</v>
      </c>
      <c r="GL91" s="529">
        <f t="shared" ref="GL91:HS91" si="242">350*GL$31+450*GL$32+GL$38</f>
        <v>180.29749999999999</v>
      </c>
      <c r="GM91" s="529">
        <f t="shared" si="242"/>
        <v>182.9615</v>
      </c>
      <c r="GN91" s="529">
        <f t="shared" si="242"/>
        <v>182.9615</v>
      </c>
      <c r="GO91" s="529">
        <f t="shared" si="242"/>
        <v>182.9615</v>
      </c>
      <c r="GP91" s="529">
        <f t="shared" si="242"/>
        <v>190.1695</v>
      </c>
      <c r="GQ91" s="529">
        <f t="shared" si="242"/>
        <v>190.1695</v>
      </c>
      <c r="GR91" s="529">
        <f t="shared" si="242"/>
        <v>190.1695</v>
      </c>
      <c r="GS91" s="529">
        <f t="shared" si="242"/>
        <v>189.2655</v>
      </c>
      <c r="GT91" s="529">
        <f t="shared" si="242"/>
        <v>189.2655</v>
      </c>
      <c r="GU91" s="529">
        <f t="shared" si="242"/>
        <v>189.2655</v>
      </c>
      <c r="GV91" s="529">
        <f t="shared" si="242"/>
        <v>179.69750000000002</v>
      </c>
      <c r="GW91" s="529">
        <f t="shared" si="242"/>
        <v>179.69750000000002</v>
      </c>
      <c r="GX91" s="529">
        <f t="shared" si="242"/>
        <v>179.69750000000002</v>
      </c>
      <c r="GY91" s="529">
        <f t="shared" si="242"/>
        <v>187.8015</v>
      </c>
      <c r="GZ91" s="529">
        <f t="shared" si="242"/>
        <v>187.8015</v>
      </c>
      <c r="HA91" s="529">
        <f t="shared" si="242"/>
        <v>187.8015</v>
      </c>
      <c r="HB91" s="529">
        <f t="shared" si="242"/>
        <v>185.1215</v>
      </c>
      <c r="HC91" s="529">
        <f t="shared" si="242"/>
        <v>185.1215</v>
      </c>
      <c r="HD91" s="529">
        <f t="shared" si="242"/>
        <v>185.1215</v>
      </c>
      <c r="HE91" s="529">
        <f t="shared" si="242"/>
        <v>185.92150000000001</v>
      </c>
      <c r="HF91" s="529">
        <f t="shared" si="242"/>
        <v>185.92150000000001</v>
      </c>
      <c r="HG91" s="529">
        <f t="shared" si="242"/>
        <v>185.92150000000001</v>
      </c>
      <c r="HH91" s="529">
        <f t="shared" si="242"/>
        <v>200.52150000000003</v>
      </c>
      <c r="HI91" s="529">
        <f t="shared" si="242"/>
        <v>200.52150000000003</v>
      </c>
      <c r="HJ91" s="529">
        <f t="shared" si="242"/>
        <v>200.52150000000003</v>
      </c>
      <c r="HK91" s="529">
        <f t="shared" si="242"/>
        <v>199.41750000000005</v>
      </c>
      <c r="HL91" s="529">
        <f t="shared" si="242"/>
        <v>199.41750000000005</v>
      </c>
      <c r="HM91" s="529">
        <f t="shared" si="242"/>
        <v>199.41750000000005</v>
      </c>
      <c r="HN91" s="529">
        <f t="shared" si="242"/>
        <v>194.60150000000002</v>
      </c>
      <c r="HO91" s="529">
        <f t="shared" si="242"/>
        <v>194.60150000000002</v>
      </c>
      <c r="HP91" s="529">
        <f t="shared" si="242"/>
        <v>194.60150000000002</v>
      </c>
      <c r="HQ91" s="529">
        <f t="shared" si="242"/>
        <v>191.42550000000003</v>
      </c>
      <c r="HR91" s="529">
        <f t="shared" si="242"/>
        <v>191.42550000000003</v>
      </c>
      <c r="HS91" s="529">
        <f t="shared" si="242"/>
        <v>198.1755</v>
      </c>
    </row>
    <row r="92" spans="2:227" ht="5.25" customHeight="1" x14ac:dyDescent="0.2">
      <c r="B92" s="428"/>
      <c r="DP92" s="505"/>
      <c r="DS92" s="507"/>
      <c r="DU92" s="507"/>
      <c r="DV92" s="507"/>
      <c r="DW92" s="507"/>
      <c r="DX92" s="507"/>
      <c r="DY92" s="507"/>
      <c r="EB92" s="507"/>
      <c r="EC92" s="507"/>
      <c r="ED92" s="1062"/>
      <c r="EE92" s="507"/>
      <c r="EF92" s="507"/>
      <c r="EG92" s="1062"/>
      <c r="EH92" s="433"/>
      <c r="EI92" s="433"/>
      <c r="EJ92" s="507"/>
      <c r="EK92" s="507"/>
      <c r="EL92" s="1062"/>
      <c r="EM92" s="433"/>
      <c r="EN92" s="507"/>
      <c r="EO92" s="507"/>
      <c r="EP92" s="1062"/>
      <c r="EQ92" s="507"/>
      <c r="ER92" s="507"/>
      <c r="ES92" s="1063"/>
      <c r="ET92" s="1063"/>
      <c r="EW92" s="507"/>
      <c r="EX92" s="1063"/>
      <c r="EY92" s="433"/>
      <c r="EZ92" s="507"/>
      <c r="FA92" s="507"/>
      <c r="FB92" s="1062"/>
      <c r="FC92" s="507"/>
      <c r="FD92" s="507"/>
      <c r="FE92" s="1062"/>
      <c r="FH92" s="507"/>
      <c r="FI92" s="507"/>
      <c r="FJ92" s="1062"/>
      <c r="FK92" s="433"/>
      <c r="FL92" s="507"/>
      <c r="FM92" s="507"/>
      <c r="FN92" s="1062"/>
      <c r="FO92" s="507"/>
      <c r="FP92" s="507"/>
      <c r="FQ92" s="1062"/>
      <c r="FT92" s="507"/>
      <c r="FU92" s="507"/>
      <c r="FV92" s="1062"/>
      <c r="FW92" s="433"/>
      <c r="FY92" s="433"/>
      <c r="FZ92" s="433"/>
      <c r="GA92" s="433"/>
      <c r="GB92" s="433"/>
      <c r="GC92" s="433"/>
      <c r="GD92" s="433"/>
      <c r="GE92" s="433"/>
      <c r="GF92" s="433"/>
      <c r="GG92" s="433"/>
      <c r="GH92" s="433"/>
      <c r="GI92" s="433"/>
      <c r="GJ92" s="797" t="s">
        <v>272</v>
      </c>
    </row>
    <row r="93" spans="2:227" ht="17.25" customHeight="1" x14ac:dyDescent="0.25">
      <c r="B93" s="1057" t="s">
        <v>675</v>
      </c>
      <c r="C93" s="1058"/>
      <c r="D93" s="1058"/>
      <c r="E93" s="1058"/>
      <c r="F93" s="1058"/>
      <c r="G93" s="1058"/>
      <c r="H93" s="1058"/>
      <c r="I93" s="1058"/>
      <c r="J93" s="1058"/>
      <c r="K93" s="1058"/>
      <c r="L93" s="1058"/>
      <c r="M93" s="1058"/>
      <c r="N93" s="1058"/>
      <c r="O93" s="1059"/>
      <c r="P93" s="1059"/>
      <c r="Q93" s="1059"/>
      <c r="R93" s="1059"/>
      <c r="S93" s="1059"/>
      <c r="T93" s="1059"/>
      <c r="U93" s="1059"/>
      <c r="V93" s="1059"/>
      <c r="W93" s="1059"/>
      <c r="X93" s="1059"/>
      <c r="Y93" s="1059"/>
      <c r="Z93" s="1059"/>
      <c r="AA93" s="1059"/>
      <c r="AB93" s="1059"/>
      <c r="AC93" s="1059"/>
      <c r="AD93" s="1059"/>
      <c r="AE93" s="1059"/>
      <c r="AF93" s="1059"/>
      <c r="AG93" s="1059"/>
      <c r="AH93" s="1059"/>
      <c r="AI93" s="1059"/>
      <c r="AJ93" s="1059"/>
      <c r="AK93" s="1059"/>
      <c r="AL93" s="1059"/>
      <c r="AM93" s="1059"/>
      <c r="AN93" s="1059"/>
      <c r="AO93" s="1059"/>
      <c r="AP93" s="1059"/>
      <c r="AQ93" s="1059"/>
      <c r="AR93" s="1059"/>
      <c r="AS93" s="1059"/>
      <c r="AT93" s="1059"/>
      <c r="AU93" s="1059"/>
      <c r="AV93" s="1059"/>
      <c r="AW93" s="1059"/>
      <c r="AX93" s="1059"/>
      <c r="AY93" s="1059"/>
      <c r="AZ93" s="1059"/>
      <c r="BA93" s="1059"/>
      <c r="BB93" s="1059"/>
      <c r="BC93" s="1059"/>
      <c r="BD93" s="1059"/>
      <c r="BE93" s="1059"/>
      <c r="BF93" s="1059"/>
      <c r="BG93" s="1059"/>
      <c r="BH93" s="1059"/>
      <c r="BI93" s="1059"/>
      <c r="BJ93" s="1059"/>
      <c r="BK93" s="1059"/>
      <c r="BL93" s="1059"/>
      <c r="BM93" s="1059"/>
      <c r="BN93" s="1059"/>
      <c r="BO93" s="1059"/>
      <c r="BP93" s="1059"/>
      <c r="BQ93" s="1059"/>
      <c r="BR93" s="1059"/>
      <c r="BS93" s="1059"/>
      <c r="BT93" s="1059"/>
      <c r="BU93" s="1059"/>
      <c r="BV93" s="1059"/>
      <c r="BW93" s="1059"/>
      <c r="BX93" s="1059"/>
      <c r="BY93" s="1059"/>
      <c r="BZ93" s="1059"/>
      <c r="CA93" s="1059"/>
      <c r="CB93" s="1059"/>
      <c r="CC93" s="1059"/>
      <c r="CD93" s="1059"/>
      <c r="CE93" s="1059"/>
      <c r="CF93" s="1059"/>
      <c r="CG93" s="1059"/>
      <c r="CH93" s="1059"/>
      <c r="CI93" s="1059"/>
      <c r="CJ93" s="1059"/>
      <c r="CK93" s="1059"/>
      <c r="CL93" s="1059"/>
      <c r="CM93" s="1059"/>
      <c r="CN93" s="1059"/>
      <c r="CO93" s="1059"/>
      <c r="CP93" s="1059"/>
      <c r="CQ93" s="1059"/>
      <c r="CR93" s="1059"/>
      <c r="CS93" s="1059"/>
      <c r="CT93" s="1059"/>
      <c r="CU93" s="1059"/>
      <c r="CV93" s="1059"/>
      <c r="CW93" s="1059"/>
      <c r="CX93" s="1059"/>
      <c r="CY93" s="1059"/>
      <c r="CZ93" s="1059"/>
      <c r="DA93" s="1059"/>
      <c r="DB93" s="1059"/>
      <c r="DC93" s="1059"/>
      <c r="DD93" s="1059"/>
      <c r="DE93" s="1059"/>
      <c r="DF93" s="1059"/>
      <c r="DG93" s="1059"/>
      <c r="DH93" s="1059"/>
      <c r="DI93" s="1059"/>
      <c r="DJ93" s="1059"/>
      <c r="DK93" s="1059"/>
      <c r="DL93" s="1059"/>
      <c r="DM93" s="1059"/>
      <c r="DN93" s="1059"/>
      <c r="DO93" s="1059"/>
      <c r="DP93" s="1059"/>
      <c r="DQ93" s="1059"/>
      <c r="DR93" s="1059"/>
      <c r="DS93" s="1059"/>
      <c r="DT93" s="1059"/>
      <c r="DU93" s="1059"/>
      <c r="DV93" s="1059"/>
      <c r="DW93" s="1059"/>
      <c r="DX93" s="1059"/>
      <c r="DY93" s="1059">
        <f t="shared" ref="DY93:FZ93" si="243">300*DY$31+DY$37</f>
        <v>41.214999999999996</v>
      </c>
      <c r="DZ93" s="1059">
        <f t="shared" si="243"/>
        <v>41.214999999999996</v>
      </c>
      <c r="EA93" s="1059">
        <f t="shared" si="243"/>
        <v>41.214999999999996</v>
      </c>
      <c r="EB93" s="1059">
        <f t="shared" si="243"/>
        <v>42.898000000000003</v>
      </c>
      <c r="EC93" s="1059">
        <f t="shared" si="243"/>
        <v>42.898000000000003</v>
      </c>
      <c r="ED93" s="1059">
        <f t="shared" si="243"/>
        <v>42.898000000000003</v>
      </c>
      <c r="EE93" s="1059">
        <f t="shared" si="243"/>
        <v>43.957000000000008</v>
      </c>
      <c r="EF93" s="1059">
        <f t="shared" si="243"/>
        <v>43.957000000000008</v>
      </c>
      <c r="EG93" s="1059">
        <f t="shared" si="243"/>
        <v>43.957000000000008</v>
      </c>
      <c r="EH93" s="1059">
        <f t="shared" si="243"/>
        <v>45.466000000000008</v>
      </c>
      <c r="EI93" s="1059">
        <f t="shared" si="243"/>
        <v>45.466000000000008</v>
      </c>
      <c r="EJ93" s="1059">
        <f t="shared" si="243"/>
        <v>45.466000000000008</v>
      </c>
      <c r="EK93" s="1059">
        <f t="shared" si="243"/>
        <v>46.125999999999998</v>
      </c>
      <c r="EL93" s="1059">
        <f t="shared" si="243"/>
        <v>46.125999999999998</v>
      </c>
      <c r="EM93" s="1059">
        <f t="shared" si="243"/>
        <v>46.125999999999998</v>
      </c>
      <c r="EN93" s="1059">
        <f t="shared" si="243"/>
        <v>45.664000000000001</v>
      </c>
      <c r="EO93" s="1059">
        <f t="shared" si="243"/>
        <v>45.664000000000001</v>
      </c>
      <c r="EP93" s="1059">
        <f t="shared" si="243"/>
        <v>45.664000000000001</v>
      </c>
      <c r="EQ93" s="1059">
        <f t="shared" si="243"/>
        <v>47.134</v>
      </c>
      <c r="ER93" s="1059">
        <f t="shared" si="243"/>
        <v>47.134</v>
      </c>
      <c r="ES93" s="1059">
        <f t="shared" si="243"/>
        <v>47.134</v>
      </c>
      <c r="ET93" s="1059">
        <f t="shared" si="243"/>
        <v>47.793999999999997</v>
      </c>
      <c r="EU93" s="1059">
        <f t="shared" si="243"/>
        <v>47.793999999999997</v>
      </c>
      <c r="EV93" s="1059">
        <f t="shared" si="243"/>
        <v>47.793999999999997</v>
      </c>
      <c r="EW93" s="1059">
        <f t="shared" si="243"/>
        <v>48.141999999999996</v>
      </c>
      <c r="EX93" s="1059">
        <f t="shared" si="243"/>
        <v>48.141999999999996</v>
      </c>
      <c r="EY93" s="1059">
        <f t="shared" si="243"/>
        <v>48.141999999999996</v>
      </c>
      <c r="EZ93" s="1059">
        <f t="shared" si="243"/>
        <v>51.186999999999998</v>
      </c>
      <c r="FA93" s="1059">
        <f t="shared" si="243"/>
        <v>51.186999999999998</v>
      </c>
      <c r="FB93" s="1059">
        <f t="shared" si="243"/>
        <v>51.186999999999998</v>
      </c>
      <c r="FC93" s="1059">
        <f t="shared" si="243"/>
        <v>51.439</v>
      </c>
      <c r="FD93" s="1059">
        <f t="shared" si="243"/>
        <v>51.439</v>
      </c>
      <c r="FE93" s="1059">
        <f t="shared" si="243"/>
        <v>51.439</v>
      </c>
      <c r="FF93" s="1059">
        <f t="shared" si="243"/>
        <v>52.227999999999994</v>
      </c>
      <c r="FG93" s="1059">
        <f t="shared" si="243"/>
        <v>52.227999999999994</v>
      </c>
      <c r="FH93" s="1059">
        <f t="shared" si="243"/>
        <v>52.227999999999994</v>
      </c>
      <c r="FI93" s="1059">
        <f t="shared" si="243"/>
        <v>53.463999999999992</v>
      </c>
      <c r="FJ93" s="1059">
        <f t="shared" si="243"/>
        <v>53.463999999999992</v>
      </c>
      <c r="FK93" s="1059">
        <f t="shared" si="243"/>
        <v>53.463999999999992</v>
      </c>
      <c r="FL93" s="1059">
        <f t="shared" si="243"/>
        <v>54.529999999999987</v>
      </c>
      <c r="FM93" s="1059">
        <f t="shared" si="243"/>
        <v>54.529999999999987</v>
      </c>
      <c r="FN93" s="1059">
        <f t="shared" si="243"/>
        <v>54.529999999999987</v>
      </c>
      <c r="FO93" s="1059">
        <f t="shared" si="243"/>
        <v>54.445999999999991</v>
      </c>
      <c r="FP93" s="1059">
        <f t="shared" si="243"/>
        <v>54.445999999999991</v>
      </c>
      <c r="FQ93" s="1059">
        <f t="shared" si="243"/>
        <v>54.445999999999991</v>
      </c>
      <c r="FR93" s="1059">
        <f t="shared" si="243"/>
        <v>54.356000000000002</v>
      </c>
      <c r="FS93" s="1059">
        <f t="shared" si="243"/>
        <v>54.356000000000002</v>
      </c>
      <c r="FT93" s="1059">
        <f t="shared" si="243"/>
        <v>54.356000000000002</v>
      </c>
      <c r="FU93" s="1059">
        <f t="shared" si="243"/>
        <v>53.476999999999997</v>
      </c>
      <c r="FV93" s="1059">
        <f t="shared" si="243"/>
        <v>53.476999999999997</v>
      </c>
      <c r="FW93" s="1059">
        <f t="shared" si="243"/>
        <v>53.476999999999997</v>
      </c>
      <c r="FX93" s="1059">
        <f t="shared" si="243"/>
        <v>55.139000000000003</v>
      </c>
      <c r="FY93" s="1059">
        <f t="shared" si="243"/>
        <v>55.139000000000003</v>
      </c>
      <c r="FZ93" s="1059">
        <f t="shared" si="243"/>
        <v>55.139000000000003</v>
      </c>
      <c r="GA93" s="1059">
        <f t="shared" ref="GA93:HS93" si="244">300*GA$31+GA$37</f>
        <v>55.426999999999985</v>
      </c>
      <c r="GB93" s="1059">
        <f t="shared" si="244"/>
        <v>55.426999999999985</v>
      </c>
      <c r="GC93" s="1059">
        <f t="shared" si="244"/>
        <v>55.426999999999985</v>
      </c>
      <c r="GD93" s="1059">
        <f t="shared" si="244"/>
        <v>55.249999999999993</v>
      </c>
      <c r="GE93" s="1059">
        <f t="shared" si="244"/>
        <v>55.249999999999993</v>
      </c>
      <c r="GF93" s="1059">
        <f t="shared" si="244"/>
        <v>55.249999999999993</v>
      </c>
      <c r="GG93" s="1059">
        <f t="shared" si="244"/>
        <v>54.649999999999991</v>
      </c>
      <c r="GH93" s="1059">
        <f t="shared" si="244"/>
        <v>54.649999999999991</v>
      </c>
      <c r="GI93" s="1059">
        <f t="shared" si="244"/>
        <v>54.649999999999991</v>
      </c>
      <c r="GJ93" s="1059">
        <f t="shared" si="244"/>
        <v>57.061999999999991</v>
      </c>
      <c r="GK93" s="1059">
        <f t="shared" si="244"/>
        <v>57.061999999999991</v>
      </c>
      <c r="GL93" s="1059">
        <f t="shared" si="244"/>
        <v>57.061999999999991</v>
      </c>
      <c r="GM93" s="1059">
        <f t="shared" si="244"/>
        <v>58.060999999999993</v>
      </c>
      <c r="GN93" s="1059">
        <f t="shared" si="244"/>
        <v>58.060999999999993</v>
      </c>
      <c r="GO93" s="1059">
        <f t="shared" si="244"/>
        <v>58.060999999999993</v>
      </c>
      <c r="GP93" s="1059">
        <f t="shared" si="244"/>
        <v>60.763999999999996</v>
      </c>
      <c r="GQ93" s="1059">
        <f t="shared" si="244"/>
        <v>60.763999999999996</v>
      </c>
      <c r="GR93" s="1059">
        <f t="shared" si="244"/>
        <v>60.763999999999996</v>
      </c>
      <c r="GS93" s="1059">
        <f t="shared" si="244"/>
        <v>60.42499999999999</v>
      </c>
      <c r="GT93" s="1059">
        <f t="shared" si="244"/>
        <v>60.42499999999999</v>
      </c>
      <c r="GU93" s="1059">
        <f t="shared" si="244"/>
        <v>60.42499999999999</v>
      </c>
      <c r="GV93" s="1059">
        <f t="shared" si="244"/>
        <v>56.836999999999996</v>
      </c>
      <c r="GW93" s="1059">
        <f t="shared" si="244"/>
        <v>56.836999999999996</v>
      </c>
      <c r="GX93" s="1059">
        <f t="shared" si="244"/>
        <v>56.836999999999996</v>
      </c>
      <c r="GY93" s="1059">
        <f t="shared" si="244"/>
        <v>59.875999999999991</v>
      </c>
      <c r="GZ93" s="1059">
        <f t="shared" si="244"/>
        <v>59.875999999999991</v>
      </c>
      <c r="HA93" s="1059">
        <f t="shared" si="244"/>
        <v>59.875999999999991</v>
      </c>
      <c r="HB93" s="1059">
        <f t="shared" si="244"/>
        <v>58.870999999999995</v>
      </c>
      <c r="HC93" s="1059">
        <f t="shared" si="244"/>
        <v>58.870999999999995</v>
      </c>
      <c r="HD93" s="1059">
        <f t="shared" si="244"/>
        <v>58.870999999999995</v>
      </c>
      <c r="HE93" s="1059">
        <f t="shared" si="244"/>
        <v>59.170999999999992</v>
      </c>
      <c r="HF93" s="1059">
        <f t="shared" si="244"/>
        <v>59.170999999999992</v>
      </c>
      <c r="HG93" s="1059">
        <f t="shared" si="244"/>
        <v>59.170999999999992</v>
      </c>
      <c r="HH93" s="1059">
        <f t="shared" si="244"/>
        <v>64.646000000000001</v>
      </c>
      <c r="HI93" s="1059">
        <f t="shared" si="244"/>
        <v>64.646000000000001</v>
      </c>
      <c r="HJ93" s="1059">
        <f t="shared" si="244"/>
        <v>64.646000000000001</v>
      </c>
      <c r="HK93" s="1059">
        <f t="shared" si="244"/>
        <v>64.231999999999999</v>
      </c>
      <c r="HL93" s="1059">
        <f t="shared" si="244"/>
        <v>64.231999999999999</v>
      </c>
      <c r="HM93" s="1059">
        <f t="shared" si="244"/>
        <v>64.231999999999999</v>
      </c>
      <c r="HN93" s="1059">
        <f t="shared" si="244"/>
        <v>62.425999999999995</v>
      </c>
      <c r="HO93" s="1059">
        <f t="shared" si="244"/>
        <v>62.425999999999995</v>
      </c>
      <c r="HP93" s="1059">
        <f t="shared" si="244"/>
        <v>62.425999999999995</v>
      </c>
      <c r="HQ93" s="1059">
        <f t="shared" si="244"/>
        <v>61.234999999999992</v>
      </c>
      <c r="HR93" s="1059">
        <f t="shared" si="244"/>
        <v>61.234999999999992</v>
      </c>
      <c r="HS93" s="1059">
        <f t="shared" si="244"/>
        <v>61.234999999999992</v>
      </c>
    </row>
    <row r="94" spans="2:227" ht="15" x14ac:dyDescent="0.25">
      <c r="B94" s="427" t="s">
        <v>676</v>
      </c>
      <c r="O94" s="529"/>
      <c r="P94" s="529"/>
      <c r="Q94" s="529"/>
      <c r="R94" s="529"/>
      <c r="S94" s="529"/>
      <c r="T94" s="529"/>
      <c r="U94" s="529"/>
      <c r="V94" s="529"/>
      <c r="W94" s="529"/>
      <c r="X94" s="529"/>
      <c r="Y94" s="529"/>
      <c r="Z94" s="529"/>
      <c r="AA94" s="529"/>
      <c r="AB94" s="529"/>
      <c r="AC94" s="529"/>
      <c r="AD94" s="529"/>
      <c r="AE94" s="529"/>
      <c r="AF94" s="529"/>
      <c r="AG94" s="529"/>
      <c r="AH94" s="529"/>
      <c r="AI94" s="529"/>
      <c r="AJ94" s="529"/>
      <c r="AK94" s="529"/>
      <c r="AL94" s="529"/>
      <c r="AM94" s="529"/>
      <c r="AN94" s="529"/>
      <c r="AO94" s="529"/>
      <c r="AP94" s="529"/>
      <c r="AQ94" s="529"/>
      <c r="AR94" s="529"/>
      <c r="AS94" s="529"/>
      <c r="AT94" s="529"/>
      <c r="AU94" s="529"/>
      <c r="AV94" s="529"/>
      <c r="AW94" s="529"/>
      <c r="AX94" s="529"/>
      <c r="AY94" s="529"/>
      <c r="AZ94" s="529"/>
      <c r="BA94" s="529"/>
      <c r="BB94" s="529"/>
      <c r="BC94" s="529"/>
      <c r="BD94" s="529"/>
      <c r="BE94" s="529"/>
      <c r="BF94" s="529"/>
      <c r="BG94" s="529"/>
      <c r="BH94" s="529"/>
      <c r="BI94" s="529"/>
      <c r="BJ94" s="529"/>
      <c r="BK94" s="529"/>
      <c r="BL94" s="529"/>
      <c r="BM94" s="529"/>
      <c r="BN94" s="529"/>
      <c r="BO94" s="529"/>
      <c r="BP94" s="529"/>
      <c r="BQ94" s="529"/>
      <c r="BR94" s="529"/>
      <c r="BS94" s="529"/>
      <c r="BT94" s="529"/>
      <c r="BU94" s="529"/>
      <c r="BV94" s="529"/>
      <c r="BW94" s="529"/>
      <c r="BX94" s="529"/>
      <c r="BY94" s="529"/>
      <c r="BZ94" s="529"/>
      <c r="CA94" s="529"/>
      <c r="CB94" s="529"/>
      <c r="CC94" s="529"/>
      <c r="CD94" s="529"/>
      <c r="CE94" s="529"/>
      <c r="CF94" s="529"/>
      <c r="CG94" s="529"/>
      <c r="CH94" s="529"/>
      <c r="CI94" s="529"/>
      <c r="CJ94" s="529"/>
      <c r="CK94" s="529"/>
      <c r="CL94" s="529"/>
      <c r="CM94" s="529"/>
      <c r="CN94" s="529"/>
      <c r="CO94" s="529"/>
      <c r="CP94" s="529"/>
      <c r="CQ94" s="529"/>
      <c r="CR94" s="529"/>
      <c r="CS94" s="529"/>
      <c r="CT94" s="529"/>
      <c r="CU94" s="529"/>
      <c r="CV94" s="529"/>
      <c r="CW94" s="529"/>
      <c r="CX94" s="529"/>
      <c r="CY94" s="529"/>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f>500*DY$31+DY$37</f>
        <v>68.325000000000003</v>
      </c>
      <c r="DZ94" s="529">
        <f t="shared" ref="DZ94:GK94" si="245">500*DZ$31+DZ$37</f>
        <v>68.325000000000003</v>
      </c>
      <c r="EA94" s="529">
        <f t="shared" si="245"/>
        <v>68.325000000000003</v>
      </c>
      <c r="EB94" s="529">
        <f t="shared" si="245"/>
        <v>70.929999999999993</v>
      </c>
      <c r="EC94" s="529">
        <f t="shared" si="245"/>
        <v>70.929999999999993</v>
      </c>
      <c r="ED94" s="529">
        <f t="shared" si="245"/>
        <v>70.929999999999993</v>
      </c>
      <c r="EE94" s="529">
        <f t="shared" si="245"/>
        <v>72.695000000000007</v>
      </c>
      <c r="EF94" s="529">
        <f t="shared" si="245"/>
        <v>72.695000000000007</v>
      </c>
      <c r="EG94" s="529">
        <f t="shared" si="245"/>
        <v>72.695000000000007</v>
      </c>
      <c r="EH94" s="529">
        <f t="shared" si="245"/>
        <v>75.210000000000008</v>
      </c>
      <c r="EI94" s="529">
        <f t="shared" si="245"/>
        <v>75.210000000000008</v>
      </c>
      <c r="EJ94" s="529">
        <f t="shared" si="245"/>
        <v>75.210000000000008</v>
      </c>
      <c r="EK94" s="529">
        <f t="shared" si="245"/>
        <v>76.309999999999988</v>
      </c>
      <c r="EL94" s="529">
        <f t="shared" si="245"/>
        <v>76.309999999999988</v>
      </c>
      <c r="EM94" s="529">
        <f t="shared" si="245"/>
        <v>76.309999999999988</v>
      </c>
      <c r="EN94" s="529">
        <f t="shared" si="245"/>
        <v>75.240000000000009</v>
      </c>
      <c r="EO94" s="529">
        <f t="shared" si="245"/>
        <v>75.240000000000009</v>
      </c>
      <c r="EP94" s="529">
        <f t="shared" si="245"/>
        <v>75.240000000000009</v>
      </c>
      <c r="EQ94" s="529">
        <f t="shared" si="245"/>
        <v>77.69</v>
      </c>
      <c r="ER94" s="529">
        <f t="shared" si="245"/>
        <v>77.69</v>
      </c>
      <c r="ES94" s="529">
        <f t="shared" si="245"/>
        <v>77.69</v>
      </c>
      <c r="ET94" s="529">
        <f t="shared" si="245"/>
        <v>78.790000000000006</v>
      </c>
      <c r="EU94" s="529">
        <f t="shared" si="245"/>
        <v>78.790000000000006</v>
      </c>
      <c r="EV94" s="529">
        <f t="shared" si="245"/>
        <v>78.790000000000006</v>
      </c>
      <c r="EW94" s="529">
        <f t="shared" si="245"/>
        <v>79.37</v>
      </c>
      <c r="EX94" s="529">
        <f t="shared" si="245"/>
        <v>79.37</v>
      </c>
      <c r="EY94" s="529">
        <f t="shared" si="245"/>
        <v>79.37</v>
      </c>
      <c r="EZ94" s="529">
        <f t="shared" si="245"/>
        <v>84.144999999999996</v>
      </c>
      <c r="FA94" s="529">
        <f t="shared" si="245"/>
        <v>84.144999999999996</v>
      </c>
      <c r="FB94" s="529">
        <f t="shared" si="245"/>
        <v>84.144999999999996</v>
      </c>
      <c r="FC94" s="529">
        <f t="shared" si="245"/>
        <v>84.564999999999998</v>
      </c>
      <c r="FD94" s="529">
        <f t="shared" si="245"/>
        <v>84.564999999999998</v>
      </c>
      <c r="FE94" s="529">
        <f t="shared" si="245"/>
        <v>84.564999999999998</v>
      </c>
      <c r="FF94" s="529">
        <f t="shared" si="245"/>
        <v>85.88</v>
      </c>
      <c r="FG94" s="529">
        <f t="shared" si="245"/>
        <v>85.88</v>
      </c>
      <c r="FH94" s="529">
        <f t="shared" si="245"/>
        <v>85.88</v>
      </c>
      <c r="FI94" s="529">
        <f t="shared" si="245"/>
        <v>87.939999999999984</v>
      </c>
      <c r="FJ94" s="529">
        <f t="shared" si="245"/>
        <v>87.939999999999984</v>
      </c>
      <c r="FK94" s="529">
        <f t="shared" si="245"/>
        <v>87.939999999999984</v>
      </c>
      <c r="FL94" s="529">
        <f t="shared" si="245"/>
        <v>89.34999999999998</v>
      </c>
      <c r="FM94" s="529">
        <f t="shared" si="245"/>
        <v>89.34999999999998</v>
      </c>
      <c r="FN94" s="529">
        <f t="shared" si="245"/>
        <v>89.34999999999998</v>
      </c>
      <c r="FO94" s="529">
        <f t="shared" si="245"/>
        <v>89.20999999999998</v>
      </c>
      <c r="FP94" s="529">
        <f t="shared" si="245"/>
        <v>89.20999999999998</v>
      </c>
      <c r="FQ94" s="529">
        <f t="shared" si="245"/>
        <v>89.20999999999998</v>
      </c>
      <c r="FR94" s="529">
        <f t="shared" si="245"/>
        <v>89.06</v>
      </c>
      <c r="FS94" s="529">
        <f t="shared" si="245"/>
        <v>89.06</v>
      </c>
      <c r="FT94" s="529">
        <f t="shared" si="245"/>
        <v>89.06</v>
      </c>
      <c r="FU94" s="529">
        <f t="shared" si="245"/>
        <v>87.594999999999999</v>
      </c>
      <c r="FV94" s="529">
        <f t="shared" si="245"/>
        <v>87.594999999999999</v>
      </c>
      <c r="FW94" s="529">
        <f t="shared" si="245"/>
        <v>87.594999999999999</v>
      </c>
      <c r="FX94" s="529">
        <f t="shared" si="245"/>
        <v>90.364999999999995</v>
      </c>
      <c r="FY94" s="529">
        <f t="shared" si="245"/>
        <v>90.364999999999995</v>
      </c>
      <c r="FZ94" s="529">
        <f t="shared" si="245"/>
        <v>90.364999999999995</v>
      </c>
      <c r="GA94" s="529">
        <f t="shared" si="245"/>
        <v>90.844999999999985</v>
      </c>
      <c r="GB94" s="529">
        <f t="shared" si="245"/>
        <v>90.844999999999985</v>
      </c>
      <c r="GC94" s="529">
        <f t="shared" si="245"/>
        <v>90.844999999999985</v>
      </c>
      <c r="GD94" s="529">
        <f t="shared" si="245"/>
        <v>90.55</v>
      </c>
      <c r="GE94" s="529">
        <f t="shared" si="245"/>
        <v>90.55</v>
      </c>
      <c r="GF94" s="529">
        <f t="shared" si="245"/>
        <v>90.55</v>
      </c>
      <c r="GG94" s="529">
        <f t="shared" si="245"/>
        <v>89.55</v>
      </c>
      <c r="GH94" s="529">
        <f t="shared" si="245"/>
        <v>89.55</v>
      </c>
      <c r="GI94" s="529">
        <f t="shared" si="245"/>
        <v>89.55</v>
      </c>
      <c r="GJ94" s="529">
        <f t="shared" si="245"/>
        <v>93.57</v>
      </c>
      <c r="GK94" s="529">
        <f t="shared" si="245"/>
        <v>93.57</v>
      </c>
      <c r="GL94" s="529">
        <f t="shared" ref="GL94:HS94" si="246">500*GL$31+GL$37</f>
        <v>93.57</v>
      </c>
      <c r="GM94" s="529">
        <f t="shared" si="246"/>
        <v>95.234999999999985</v>
      </c>
      <c r="GN94" s="529">
        <f t="shared" si="246"/>
        <v>95.234999999999985</v>
      </c>
      <c r="GO94" s="529">
        <f t="shared" si="246"/>
        <v>95.234999999999985</v>
      </c>
      <c r="GP94" s="529">
        <f t="shared" si="246"/>
        <v>99.74</v>
      </c>
      <c r="GQ94" s="529">
        <f t="shared" si="246"/>
        <v>99.74</v>
      </c>
      <c r="GR94" s="529">
        <f t="shared" si="246"/>
        <v>99.74</v>
      </c>
      <c r="GS94" s="529">
        <f t="shared" si="246"/>
        <v>99.174999999999983</v>
      </c>
      <c r="GT94" s="529">
        <f t="shared" si="246"/>
        <v>99.174999999999983</v>
      </c>
      <c r="GU94" s="529">
        <f t="shared" si="246"/>
        <v>99.174999999999983</v>
      </c>
      <c r="GV94" s="529">
        <f t="shared" si="246"/>
        <v>93.195000000000007</v>
      </c>
      <c r="GW94" s="529">
        <f t="shared" si="246"/>
        <v>93.195000000000007</v>
      </c>
      <c r="GX94" s="529">
        <f t="shared" si="246"/>
        <v>93.195000000000007</v>
      </c>
      <c r="GY94" s="529">
        <f t="shared" si="246"/>
        <v>98.259999999999991</v>
      </c>
      <c r="GZ94" s="529">
        <f t="shared" si="246"/>
        <v>98.259999999999991</v>
      </c>
      <c r="HA94" s="529">
        <f t="shared" si="246"/>
        <v>98.259999999999991</v>
      </c>
      <c r="HB94" s="529">
        <f t="shared" si="246"/>
        <v>96.584999999999994</v>
      </c>
      <c r="HC94" s="529">
        <f t="shared" si="246"/>
        <v>96.584999999999994</v>
      </c>
      <c r="HD94" s="529">
        <f t="shared" si="246"/>
        <v>96.584999999999994</v>
      </c>
      <c r="HE94" s="529">
        <f t="shared" si="246"/>
        <v>97.084999999999994</v>
      </c>
      <c r="HF94" s="529">
        <f t="shared" si="246"/>
        <v>97.084999999999994</v>
      </c>
      <c r="HG94" s="529">
        <f t="shared" si="246"/>
        <v>97.084999999999994</v>
      </c>
      <c r="HH94" s="529">
        <f t="shared" si="246"/>
        <v>106.21</v>
      </c>
      <c r="HI94" s="529">
        <f t="shared" si="246"/>
        <v>106.21</v>
      </c>
      <c r="HJ94" s="529">
        <f t="shared" si="246"/>
        <v>106.21</v>
      </c>
      <c r="HK94" s="529">
        <f t="shared" si="246"/>
        <v>105.52000000000001</v>
      </c>
      <c r="HL94" s="529">
        <f t="shared" si="246"/>
        <v>105.52000000000001</v>
      </c>
      <c r="HM94" s="529">
        <f t="shared" si="246"/>
        <v>105.52000000000001</v>
      </c>
      <c r="HN94" s="529">
        <f t="shared" si="246"/>
        <v>102.50999999999999</v>
      </c>
      <c r="HO94" s="529">
        <f t="shared" si="246"/>
        <v>102.50999999999999</v>
      </c>
      <c r="HP94" s="529">
        <f t="shared" si="246"/>
        <v>102.50999999999999</v>
      </c>
      <c r="HQ94" s="529">
        <f t="shared" si="246"/>
        <v>100.52499999999999</v>
      </c>
      <c r="HR94" s="529">
        <f t="shared" si="246"/>
        <v>100.52499999999999</v>
      </c>
      <c r="HS94" s="529">
        <f t="shared" si="246"/>
        <v>100.52499999999999</v>
      </c>
    </row>
    <row r="95" spans="2:227" ht="15" x14ac:dyDescent="0.25">
      <c r="B95" s="427" t="s">
        <v>677</v>
      </c>
      <c r="O95" s="529"/>
      <c r="P95" s="529"/>
      <c r="Q95" s="529"/>
      <c r="R95" s="529"/>
      <c r="S95" s="529"/>
      <c r="T95" s="529"/>
      <c r="U95" s="529"/>
      <c r="V95" s="529"/>
      <c r="W95" s="529"/>
      <c r="X95" s="529"/>
      <c r="Y95" s="529"/>
      <c r="Z95" s="529"/>
      <c r="AA95" s="529"/>
      <c r="AB95" s="529"/>
      <c r="AC95" s="529"/>
      <c r="AD95" s="529"/>
      <c r="AE95" s="529"/>
      <c r="AF95" s="529"/>
      <c r="AG95" s="529"/>
      <c r="AH95" s="529"/>
      <c r="AI95" s="529"/>
      <c r="AJ95" s="529"/>
      <c r="AK95" s="529"/>
      <c r="AL95" s="529"/>
      <c r="AM95" s="529"/>
      <c r="AN95" s="529"/>
      <c r="AO95" s="529"/>
      <c r="AP95" s="529"/>
      <c r="AQ95" s="529"/>
      <c r="AR95" s="529"/>
      <c r="AS95" s="529"/>
      <c r="AT95" s="529"/>
      <c r="AU95" s="529"/>
      <c r="AV95" s="529"/>
      <c r="AW95" s="529"/>
      <c r="AX95" s="529"/>
      <c r="AY95" s="529"/>
      <c r="AZ95" s="529"/>
      <c r="BA95" s="529"/>
      <c r="BB95" s="529"/>
      <c r="BC95" s="529"/>
      <c r="BD95" s="529"/>
      <c r="BE95" s="529"/>
      <c r="BF95" s="529"/>
      <c r="BG95" s="529"/>
      <c r="BH95" s="529"/>
      <c r="BI95" s="529"/>
      <c r="BJ95" s="529"/>
      <c r="BK95" s="529"/>
      <c r="BL95" s="529"/>
      <c r="BM95" s="529"/>
      <c r="BN95" s="529"/>
      <c r="BO95" s="529"/>
      <c r="BP95" s="529"/>
      <c r="BQ95" s="529"/>
      <c r="BR95" s="529"/>
      <c r="BS95" s="529"/>
      <c r="BT95" s="529"/>
      <c r="BU95" s="529"/>
      <c r="BV95" s="529"/>
      <c r="BW95" s="529"/>
      <c r="BX95" s="529"/>
      <c r="BY95" s="529"/>
      <c r="BZ95" s="529"/>
      <c r="CA95" s="529"/>
      <c r="CB95" s="529"/>
      <c r="CC95" s="529"/>
      <c r="CD95" s="529"/>
      <c r="CE95" s="529"/>
      <c r="CF95" s="529"/>
      <c r="CG95" s="529"/>
      <c r="CH95" s="529"/>
      <c r="CI95" s="529"/>
      <c r="CJ95" s="529"/>
      <c r="CK95" s="529"/>
      <c r="CL95" s="529"/>
      <c r="CM95" s="529"/>
      <c r="CN95" s="529"/>
      <c r="CO95" s="529"/>
      <c r="CP95" s="529"/>
      <c r="CQ95" s="529"/>
      <c r="CR95" s="529"/>
      <c r="CS95" s="529"/>
      <c r="CT95" s="529"/>
      <c r="CU95" s="529"/>
      <c r="CV95" s="529"/>
      <c r="CW95" s="529"/>
      <c r="CX95" s="529"/>
      <c r="CY95" s="52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f>500*DY$31+150*DY32+DY$38</f>
        <v>93.484499999999997</v>
      </c>
      <c r="DZ95" s="529">
        <f t="shared" ref="DZ95:GK95" si="247">500*DZ$31+150*DZ32+DZ$38</f>
        <v>93.484499999999997</v>
      </c>
      <c r="EA95" s="529">
        <f t="shared" si="247"/>
        <v>94.9345</v>
      </c>
      <c r="EB95" s="529">
        <f t="shared" si="247"/>
        <v>99.397499999999994</v>
      </c>
      <c r="EC95" s="529">
        <f t="shared" si="247"/>
        <v>99.397499999999994</v>
      </c>
      <c r="ED95" s="529">
        <f t="shared" si="247"/>
        <v>99.397499999999994</v>
      </c>
      <c r="EE95" s="529">
        <f t="shared" si="247"/>
        <v>101.69200000000001</v>
      </c>
      <c r="EF95" s="529">
        <f t="shared" si="247"/>
        <v>101.69200000000001</v>
      </c>
      <c r="EG95" s="529">
        <f t="shared" si="247"/>
        <v>101.69200000000001</v>
      </c>
      <c r="EH95" s="529">
        <f t="shared" si="247"/>
        <v>104.96150000000002</v>
      </c>
      <c r="EI95" s="529">
        <f t="shared" si="247"/>
        <v>104.96150000000002</v>
      </c>
      <c r="EJ95" s="529">
        <f t="shared" si="247"/>
        <v>104.96150000000002</v>
      </c>
      <c r="EK95" s="529">
        <f t="shared" si="247"/>
        <v>106.39149999999999</v>
      </c>
      <c r="EL95" s="529">
        <f t="shared" si="247"/>
        <v>106.39149999999999</v>
      </c>
      <c r="EM95" s="529">
        <f t="shared" si="247"/>
        <v>106.39149999999999</v>
      </c>
      <c r="EN95" s="529">
        <f t="shared" si="247"/>
        <v>107.06400000000002</v>
      </c>
      <c r="EO95" s="529">
        <f t="shared" si="247"/>
        <v>107.06400000000002</v>
      </c>
      <c r="EP95" s="529">
        <f t="shared" si="247"/>
        <v>107.06400000000002</v>
      </c>
      <c r="EQ95" s="529">
        <f t="shared" si="247"/>
        <v>110.24900000000001</v>
      </c>
      <c r="ER95" s="529">
        <f t="shared" si="247"/>
        <v>110.24900000000001</v>
      </c>
      <c r="ES95" s="529">
        <f t="shared" si="247"/>
        <v>110.24900000000001</v>
      </c>
      <c r="ET95" s="529">
        <f t="shared" si="247"/>
        <v>111.67900000000002</v>
      </c>
      <c r="EU95" s="529">
        <f t="shared" si="247"/>
        <v>111.67900000000002</v>
      </c>
      <c r="EV95" s="529">
        <f t="shared" si="247"/>
        <v>111.67900000000002</v>
      </c>
      <c r="EW95" s="529">
        <f t="shared" si="247"/>
        <v>112.43300000000002</v>
      </c>
      <c r="EX95" s="529">
        <f t="shared" si="247"/>
        <v>112.43300000000002</v>
      </c>
      <c r="EY95" s="529">
        <f t="shared" si="247"/>
        <v>112.43300000000002</v>
      </c>
      <c r="EZ95" s="529">
        <f t="shared" si="247"/>
        <v>120.613</v>
      </c>
      <c r="FA95" s="529">
        <f t="shared" si="247"/>
        <v>120.613</v>
      </c>
      <c r="FB95" s="529">
        <f t="shared" si="247"/>
        <v>120.613</v>
      </c>
      <c r="FC95" s="529">
        <f t="shared" si="247"/>
        <v>121.15899999999999</v>
      </c>
      <c r="FD95" s="529">
        <f t="shared" si="247"/>
        <v>121.15899999999999</v>
      </c>
      <c r="FE95" s="529">
        <f t="shared" si="247"/>
        <v>121.15899999999999</v>
      </c>
      <c r="FF95" s="529">
        <f t="shared" si="247"/>
        <v>122.8685</v>
      </c>
      <c r="FG95" s="529">
        <f t="shared" si="247"/>
        <v>122.8685</v>
      </c>
      <c r="FH95" s="529">
        <f t="shared" si="247"/>
        <v>122.8685</v>
      </c>
      <c r="FI95" s="529">
        <f t="shared" si="247"/>
        <v>125.54649999999998</v>
      </c>
      <c r="FJ95" s="529">
        <f t="shared" si="247"/>
        <v>125.54649999999998</v>
      </c>
      <c r="FK95" s="529">
        <f t="shared" si="247"/>
        <v>125.54649999999998</v>
      </c>
      <c r="FL95" s="529">
        <f t="shared" si="247"/>
        <v>129.8535</v>
      </c>
      <c r="FM95" s="529">
        <f t="shared" si="247"/>
        <v>129.8535</v>
      </c>
      <c r="FN95" s="529">
        <f t="shared" si="247"/>
        <v>129.8535</v>
      </c>
      <c r="FO95" s="529">
        <f t="shared" si="247"/>
        <v>129.67149999999998</v>
      </c>
      <c r="FP95" s="529">
        <f t="shared" si="247"/>
        <v>129.67149999999998</v>
      </c>
      <c r="FQ95" s="529">
        <f t="shared" si="247"/>
        <v>129.67149999999998</v>
      </c>
      <c r="FR95" s="529">
        <f t="shared" si="247"/>
        <v>129.47650000000002</v>
      </c>
      <c r="FS95" s="529">
        <f t="shared" si="247"/>
        <v>129.47650000000002</v>
      </c>
      <c r="FT95" s="529">
        <f t="shared" si="247"/>
        <v>129.47650000000002</v>
      </c>
      <c r="FU95" s="529">
        <f t="shared" si="247"/>
        <v>127.572</v>
      </c>
      <c r="FV95" s="529">
        <f t="shared" si="247"/>
        <v>127.572</v>
      </c>
      <c r="FW95" s="529">
        <f t="shared" si="247"/>
        <v>127.572</v>
      </c>
      <c r="FX95" s="529">
        <f t="shared" si="247"/>
        <v>131.173</v>
      </c>
      <c r="FY95" s="529">
        <f t="shared" si="247"/>
        <v>131.173</v>
      </c>
      <c r="FZ95" s="529">
        <f t="shared" si="247"/>
        <v>131.173</v>
      </c>
      <c r="GA95" s="529">
        <f t="shared" si="247"/>
        <v>131.797</v>
      </c>
      <c r="GB95" s="529">
        <f t="shared" si="247"/>
        <v>131.797</v>
      </c>
      <c r="GC95" s="529">
        <f t="shared" si="247"/>
        <v>131.797</v>
      </c>
      <c r="GD95" s="529">
        <f t="shared" si="247"/>
        <v>131.4135</v>
      </c>
      <c r="GE95" s="529">
        <f t="shared" si="247"/>
        <v>131.4135</v>
      </c>
      <c r="GF95" s="529">
        <f t="shared" si="247"/>
        <v>131.4135</v>
      </c>
      <c r="GG95" s="529">
        <f t="shared" si="247"/>
        <v>130.11350000000002</v>
      </c>
      <c r="GH95" s="529">
        <f t="shared" si="247"/>
        <v>130.11350000000002</v>
      </c>
      <c r="GI95" s="529">
        <f t="shared" si="247"/>
        <v>130.11350000000002</v>
      </c>
      <c r="GJ95" s="529">
        <f t="shared" si="247"/>
        <v>135.33949999999999</v>
      </c>
      <c r="GK95" s="529">
        <f t="shared" si="247"/>
        <v>135.33949999999999</v>
      </c>
      <c r="GL95" s="529">
        <f t="shared" ref="GL95:HJ95" si="248">500*GL$31+150*GL32+GL$38</f>
        <v>135.33949999999999</v>
      </c>
      <c r="GM95" s="529">
        <f t="shared" si="248"/>
        <v>137.50399999999999</v>
      </c>
      <c r="GN95" s="529">
        <f t="shared" si="248"/>
        <v>137.50399999999999</v>
      </c>
      <c r="GO95" s="529">
        <f t="shared" si="248"/>
        <v>137.50399999999999</v>
      </c>
      <c r="GP95" s="529">
        <f t="shared" si="248"/>
        <v>143.3605</v>
      </c>
      <c r="GQ95" s="529">
        <f t="shared" si="248"/>
        <v>143.3605</v>
      </c>
      <c r="GR95" s="529">
        <f t="shared" si="248"/>
        <v>143.3605</v>
      </c>
      <c r="GS95" s="529">
        <f t="shared" si="248"/>
        <v>142.626</v>
      </c>
      <c r="GT95" s="529">
        <f t="shared" si="248"/>
        <v>142.626</v>
      </c>
      <c r="GU95" s="529">
        <f>500*GU$31+150*GU$32+GU$38</f>
        <v>142.626</v>
      </c>
      <c r="GV95" s="529">
        <f t="shared" si="248"/>
        <v>134.852</v>
      </c>
      <c r="GW95" s="529">
        <f t="shared" si="248"/>
        <v>134.852</v>
      </c>
      <c r="GX95" s="529">
        <f t="shared" si="248"/>
        <v>134.852</v>
      </c>
      <c r="GY95" s="529">
        <f t="shared" si="248"/>
        <v>141.4365</v>
      </c>
      <c r="GZ95" s="529">
        <f t="shared" si="248"/>
        <v>141.4365</v>
      </c>
      <c r="HA95" s="529">
        <f t="shared" si="248"/>
        <v>141.4365</v>
      </c>
      <c r="HB95" s="529">
        <f t="shared" si="248"/>
        <v>139.25900000000001</v>
      </c>
      <c r="HC95" s="529">
        <f t="shared" si="248"/>
        <v>139.25900000000001</v>
      </c>
      <c r="HD95" s="529">
        <f t="shared" si="248"/>
        <v>139.25900000000001</v>
      </c>
      <c r="HE95" s="529">
        <f t="shared" si="248"/>
        <v>139.90900000000002</v>
      </c>
      <c r="HF95" s="529">
        <f t="shared" si="248"/>
        <v>139.90900000000002</v>
      </c>
      <c r="HG95" s="529">
        <f t="shared" si="248"/>
        <v>139.90900000000002</v>
      </c>
      <c r="HH95" s="529">
        <f t="shared" si="248"/>
        <v>151.7715</v>
      </c>
      <c r="HI95" s="529">
        <f t="shared" si="248"/>
        <v>151.7715</v>
      </c>
      <c r="HJ95" s="529">
        <f t="shared" si="248"/>
        <v>151.7715</v>
      </c>
      <c r="HK95" s="529">
        <f t="shared" ref="HK95:HM95" si="249">500*HK$31+150*HK32+HK$38</f>
        <v>150.87450000000004</v>
      </c>
      <c r="HL95" s="529">
        <f t="shared" si="249"/>
        <v>150.87450000000004</v>
      </c>
      <c r="HM95" s="529">
        <f t="shared" si="249"/>
        <v>150.87450000000004</v>
      </c>
      <c r="HN95" s="529">
        <f t="shared" ref="HN95:HS95" si="250">500*HN$31+150*HN32+HN$38</f>
        <v>146.9615</v>
      </c>
      <c r="HO95" s="529">
        <f t="shared" si="250"/>
        <v>146.9615</v>
      </c>
      <c r="HP95" s="529">
        <f t="shared" si="250"/>
        <v>146.9615</v>
      </c>
      <c r="HQ95" s="529">
        <f t="shared" si="250"/>
        <v>144.381</v>
      </c>
      <c r="HR95" s="529">
        <f t="shared" si="250"/>
        <v>144.381</v>
      </c>
      <c r="HS95" s="529">
        <f t="shared" si="250"/>
        <v>146.631</v>
      </c>
    </row>
    <row r="96" spans="2:227" ht="15" x14ac:dyDescent="0.25">
      <c r="B96" s="1060" t="s">
        <v>678</v>
      </c>
      <c r="C96" s="924"/>
      <c r="D96" s="924"/>
      <c r="E96" s="924"/>
      <c r="F96" s="924"/>
      <c r="G96" s="924"/>
      <c r="H96" s="924"/>
      <c r="I96" s="924"/>
      <c r="J96" s="924"/>
      <c r="K96" s="924"/>
      <c r="L96" s="924"/>
      <c r="M96" s="924"/>
      <c r="N96" s="924"/>
      <c r="O96" s="1061"/>
      <c r="P96" s="1061"/>
      <c r="Q96" s="1061"/>
      <c r="R96" s="1061"/>
      <c r="S96" s="1061"/>
      <c r="T96" s="1061"/>
      <c r="U96" s="1061"/>
      <c r="V96" s="1061"/>
      <c r="W96" s="1061"/>
      <c r="X96" s="1061"/>
      <c r="Y96" s="1061"/>
      <c r="Z96" s="1061"/>
      <c r="AA96" s="1061"/>
      <c r="AB96" s="1061"/>
      <c r="AC96" s="1061"/>
      <c r="AD96" s="1061"/>
      <c r="AE96" s="1061"/>
      <c r="AF96" s="1061"/>
      <c r="AG96" s="1061"/>
      <c r="AH96" s="1061"/>
      <c r="AI96" s="1061"/>
      <c r="AJ96" s="1061"/>
      <c r="AK96" s="1061"/>
      <c r="AL96" s="1061"/>
      <c r="AM96" s="1061"/>
      <c r="AN96" s="1061"/>
      <c r="AO96" s="1061"/>
      <c r="AP96" s="1061"/>
      <c r="AQ96" s="1061"/>
      <c r="AR96" s="1061"/>
      <c r="AS96" s="1061"/>
      <c r="AT96" s="1061"/>
      <c r="AU96" s="1061"/>
      <c r="AV96" s="1061"/>
      <c r="AW96" s="1061"/>
      <c r="AX96" s="1061"/>
      <c r="AY96" s="1061"/>
      <c r="AZ96" s="1061"/>
      <c r="BA96" s="1061"/>
      <c r="BB96" s="1061"/>
      <c r="BC96" s="1061"/>
      <c r="BD96" s="1061"/>
      <c r="BE96" s="1061"/>
      <c r="BF96" s="1061"/>
      <c r="BG96" s="1061"/>
      <c r="BH96" s="1061"/>
      <c r="BI96" s="1061"/>
      <c r="BJ96" s="1061"/>
      <c r="BK96" s="1061"/>
      <c r="BL96" s="1061"/>
      <c r="BM96" s="1061"/>
      <c r="BN96" s="1061"/>
      <c r="BO96" s="1061"/>
      <c r="BP96" s="1061"/>
      <c r="BQ96" s="1061"/>
      <c r="BR96" s="1061"/>
      <c r="BS96" s="1061"/>
      <c r="BT96" s="1061"/>
      <c r="BU96" s="1061"/>
      <c r="BV96" s="1061"/>
      <c r="BW96" s="1061"/>
      <c r="BX96" s="1061"/>
      <c r="BY96" s="1061"/>
      <c r="BZ96" s="1061"/>
      <c r="CA96" s="1061"/>
      <c r="CB96" s="1061"/>
      <c r="CC96" s="1061"/>
      <c r="CD96" s="1061"/>
      <c r="CE96" s="1061"/>
      <c r="CF96" s="1061"/>
      <c r="CG96" s="1061"/>
      <c r="CH96" s="1061"/>
      <c r="CI96" s="1061"/>
      <c r="CJ96" s="1061"/>
      <c r="CK96" s="1061"/>
      <c r="CL96" s="1061"/>
      <c r="CM96" s="1061"/>
      <c r="CN96" s="1061"/>
      <c r="CO96" s="1061"/>
      <c r="CP96" s="1061"/>
      <c r="CQ96" s="1061"/>
      <c r="CR96" s="1061"/>
      <c r="CS96" s="1061"/>
      <c r="CT96" s="1061"/>
      <c r="CU96" s="1061"/>
      <c r="CV96" s="1061"/>
      <c r="CW96" s="1061"/>
      <c r="CX96" s="1061"/>
      <c r="CY96" s="1061"/>
      <c r="CZ96" s="1061"/>
      <c r="DA96" s="1061"/>
      <c r="DB96" s="1061"/>
      <c r="DC96" s="1061"/>
      <c r="DD96" s="1061"/>
      <c r="DE96" s="1061"/>
      <c r="DF96" s="1061"/>
      <c r="DG96" s="1061"/>
      <c r="DH96" s="1061"/>
      <c r="DI96" s="1061"/>
      <c r="DJ96" s="1061"/>
      <c r="DK96" s="1061"/>
      <c r="DL96" s="1061"/>
      <c r="DM96" s="1061"/>
      <c r="DN96" s="1061"/>
      <c r="DO96" s="1061"/>
      <c r="DP96" s="1061"/>
      <c r="DQ96" s="1061"/>
      <c r="DR96" s="1061"/>
      <c r="DS96" s="1061"/>
      <c r="DT96" s="1061"/>
      <c r="DU96" s="1061"/>
      <c r="DV96" s="1061"/>
      <c r="DW96" s="1061"/>
      <c r="DX96" s="1061"/>
      <c r="DY96" s="1061">
        <f>500*DY$31+300*DY$32+DY$38</f>
        <v>118.64399999999999</v>
      </c>
      <c r="DZ96" s="1061">
        <f t="shared" ref="DZ96:GK96" si="251">500*DZ$31+300*DZ$32+DZ$38</f>
        <v>118.64399999999999</v>
      </c>
      <c r="EA96" s="1061">
        <f t="shared" si="251"/>
        <v>120.09399999999999</v>
      </c>
      <c r="EB96" s="1061">
        <f t="shared" si="251"/>
        <v>125.715</v>
      </c>
      <c r="EC96" s="1061">
        <f t="shared" si="251"/>
        <v>125.715</v>
      </c>
      <c r="ED96" s="1061">
        <f t="shared" si="251"/>
        <v>125.715</v>
      </c>
      <c r="EE96" s="1061">
        <f t="shared" si="251"/>
        <v>128.53900000000002</v>
      </c>
      <c r="EF96" s="1061">
        <f t="shared" si="251"/>
        <v>128.53900000000002</v>
      </c>
      <c r="EG96" s="1061">
        <f t="shared" si="251"/>
        <v>128.53900000000002</v>
      </c>
      <c r="EH96" s="1061">
        <f t="shared" si="251"/>
        <v>132.56300000000002</v>
      </c>
      <c r="EI96" s="1061">
        <f t="shared" si="251"/>
        <v>132.56300000000002</v>
      </c>
      <c r="EJ96" s="1061">
        <f t="shared" si="251"/>
        <v>132.56300000000002</v>
      </c>
      <c r="EK96" s="1061">
        <f t="shared" si="251"/>
        <v>134.32299999999998</v>
      </c>
      <c r="EL96" s="1061">
        <f t="shared" si="251"/>
        <v>134.32299999999998</v>
      </c>
      <c r="EM96" s="1061">
        <f t="shared" si="251"/>
        <v>134.32299999999998</v>
      </c>
      <c r="EN96" s="1061">
        <f t="shared" si="251"/>
        <v>135.28800000000004</v>
      </c>
      <c r="EO96" s="1061">
        <f t="shared" si="251"/>
        <v>135.28800000000004</v>
      </c>
      <c r="EP96" s="1061">
        <f t="shared" si="251"/>
        <v>135.28800000000004</v>
      </c>
      <c r="EQ96" s="1061">
        <f t="shared" si="251"/>
        <v>139.208</v>
      </c>
      <c r="ER96" s="1061">
        <f t="shared" si="251"/>
        <v>139.208</v>
      </c>
      <c r="ES96" s="1061">
        <f t="shared" si="251"/>
        <v>139.208</v>
      </c>
      <c r="ET96" s="1061">
        <f t="shared" si="251"/>
        <v>140.96800000000002</v>
      </c>
      <c r="EU96" s="1061">
        <f t="shared" si="251"/>
        <v>140.96800000000002</v>
      </c>
      <c r="EV96" s="1061">
        <f t="shared" si="251"/>
        <v>140.96800000000002</v>
      </c>
      <c r="EW96" s="1061">
        <f t="shared" si="251"/>
        <v>141.89600000000002</v>
      </c>
      <c r="EX96" s="1061">
        <f t="shared" si="251"/>
        <v>141.89600000000002</v>
      </c>
      <c r="EY96" s="1061">
        <f t="shared" si="251"/>
        <v>141.89600000000002</v>
      </c>
      <c r="EZ96" s="1061">
        <f t="shared" si="251"/>
        <v>152.58099999999999</v>
      </c>
      <c r="FA96" s="1061">
        <f t="shared" si="251"/>
        <v>152.58099999999999</v>
      </c>
      <c r="FB96" s="1061">
        <f t="shared" si="251"/>
        <v>152.58099999999999</v>
      </c>
      <c r="FC96" s="1061">
        <f t="shared" si="251"/>
        <v>153.25299999999999</v>
      </c>
      <c r="FD96" s="1061">
        <f t="shared" si="251"/>
        <v>153.25299999999999</v>
      </c>
      <c r="FE96" s="1061">
        <f t="shared" si="251"/>
        <v>153.25299999999999</v>
      </c>
      <c r="FF96" s="1061">
        <f t="shared" si="251"/>
        <v>155.357</v>
      </c>
      <c r="FG96" s="1061">
        <f t="shared" si="251"/>
        <v>155.357</v>
      </c>
      <c r="FH96" s="1061">
        <f t="shared" si="251"/>
        <v>155.357</v>
      </c>
      <c r="FI96" s="1061">
        <f t="shared" si="251"/>
        <v>158.65299999999999</v>
      </c>
      <c r="FJ96" s="1061">
        <f t="shared" si="251"/>
        <v>158.65299999999999</v>
      </c>
      <c r="FK96" s="1061">
        <f t="shared" si="251"/>
        <v>158.65299999999999</v>
      </c>
      <c r="FL96" s="1061">
        <f t="shared" si="251"/>
        <v>164.75699999999998</v>
      </c>
      <c r="FM96" s="1061">
        <f t="shared" si="251"/>
        <v>164.75699999999998</v>
      </c>
      <c r="FN96" s="1061">
        <f t="shared" si="251"/>
        <v>164.75699999999998</v>
      </c>
      <c r="FO96" s="1061">
        <f t="shared" si="251"/>
        <v>164.53299999999999</v>
      </c>
      <c r="FP96" s="1061">
        <f t="shared" si="251"/>
        <v>164.53299999999999</v>
      </c>
      <c r="FQ96" s="1061">
        <f t="shared" si="251"/>
        <v>164.53299999999999</v>
      </c>
      <c r="FR96" s="1061">
        <f t="shared" si="251"/>
        <v>164.29300000000003</v>
      </c>
      <c r="FS96" s="1061">
        <f t="shared" si="251"/>
        <v>164.29300000000003</v>
      </c>
      <c r="FT96" s="1061">
        <f t="shared" si="251"/>
        <v>164.29300000000003</v>
      </c>
      <c r="FU96" s="1061">
        <f t="shared" si="251"/>
        <v>161.94900000000001</v>
      </c>
      <c r="FV96" s="1061">
        <f t="shared" si="251"/>
        <v>161.94900000000001</v>
      </c>
      <c r="FW96" s="1061">
        <f t="shared" si="251"/>
        <v>161.94900000000001</v>
      </c>
      <c r="FX96" s="1061">
        <f t="shared" si="251"/>
        <v>166.381</v>
      </c>
      <c r="FY96" s="1061">
        <f t="shared" si="251"/>
        <v>166.381</v>
      </c>
      <c r="FZ96" s="1061">
        <f t="shared" si="251"/>
        <v>166.381</v>
      </c>
      <c r="GA96" s="1061">
        <f t="shared" si="251"/>
        <v>167.14899999999997</v>
      </c>
      <c r="GB96" s="1061">
        <f t="shared" si="251"/>
        <v>167.14899999999997</v>
      </c>
      <c r="GC96" s="1061">
        <f t="shared" si="251"/>
        <v>167.14899999999997</v>
      </c>
      <c r="GD96" s="1061">
        <f t="shared" si="251"/>
        <v>166.67699999999999</v>
      </c>
      <c r="GE96" s="1061">
        <f t="shared" si="251"/>
        <v>166.67699999999999</v>
      </c>
      <c r="GF96" s="1061">
        <f t="shared" si="251"/>
        <v>166.67699999999999</v>
      </c>
      <c r="GG96" s="1061">
        <f t="shared" si="251"/>
        <v>165.07700000000003</v>
      </c>
      <c r="GH96" s="1061">
        <f t="shared" si="251"/>
        <v>165.07700000000003</v>
      </c>
      <c r="GI96" s="1061">
        <f t="shared" si="251"/>
        <v>165.07700000000003</v>
      </c>
      <c r="GJ96" s="1061">
        <f t="shared" si="251"/>
        <v>171.50899999999999</v>
      </c>
      <c r="GK96" s="1061">
        <f t="shared" si="251"/>
        <v>171.50899999999999</v>
      </c>
      <c r="GL96" s="1061">
        <f t="shared" ref="GL96:HS96" si="252">500*GL$31+300*GL$32+GL$38</f>
        <v>171.50899999999999</v>
      </c>
      <c r="GM96" s="1061">
        <f t="shared" si="252"/>
        <v>174.173</v>
      </c>
      <c r="GN96" s="1061">
        <f t="shared" si="252"/>
        <v>174.173</v>
      </c>
      <c r="GO96" s="1061">
        <f t="shared" si="252"/>
        <v>174.173</v>
      </c>
      <c r="GP96" s="1061">
        <f t="shared" si="252"/>
        <v>181.381</v>
      </c>
      <c r="GQ96" s="1061">
        <f t="shared" si="252"/>
        <v>181.381</v>
      </c>
      <c r="GR96" s="1061">
        <f t="shared" si="252"/>
        <v>181.381</v>
      </c>
      <c r="GS96" s="1061">
        <f t="shared" si="252"/>
        <v>180.477</v>
      </c>
      <c r="GT96" s="1061">
        <f t="shared" si="252"/>
        <v>180.477</v>
      </c>
      <c r="GU96" s="1061">
        <f t="shared" si="252"/>
        <v>180.477</v>
      </c>
      <c r="GV96" s="1061">
        <f t="shared" si="252"/>
        <v>170.90900000000002</v>
      </c>
      <c r="GW96" s="1061">
        <f t="shared" si="252"/>
        <v>170.90900000000002</v>
      </c>
      <c r="GX96" s="1061">
        <f t="shared" si="252"/>
        <v>170.90900000000002</v>
      </c>
      <c r="GY96" s="1061">
        <f t="shared" si="252"/>
        <v>179.01300000000001</v>
      </c>
      <c r="GZ96" s="1061">
        <f t="shared" si="252"/>
        <v>179.01300000000001</v>
      </c>
      <c r="HA96" s="1061">
        <f t="shared" si="252"/>
        <v>179.01300000000001</v>
      </c>
      <c r="HB96" s="1061">
        <f t="shared" si="252"/>
        <v>176.333</v>
      </c>
      <c r="HC96" s="1061">
        <f t="shared" si="252"/>
        <v>176.333</v>
      </c>
      <c r="HD96" s="1061">
        <f t="shared" si="252"/>
        <v>176.333</v>
      </c>
      <c r="HE96" s="1061">
        <f t="shared" si="252"/>
        <v>177.13300000000001</v>
      </c>
      <c r="HF96" s="1061">
        <f t="shared" si="252"/>
        <v>177.13300000000001</v>
      </c>
      <c r="HG96" s="1061">
        <f t="shared" si="252"/>
        <v>177.13300000000001</v>
      </c>
      <c r="HH96" s="1061">
        <f t="shared" si="252"/>
        <v>191.73300000000003</v>
      </c>
      <c r="HI96" s="1061">
        <f t="shared" si="252"/>
        <v>191.73300000000003</v>
      </c>
      <c r="HJ96" s="1061">
        <f t="shared" si="252"/>
        <v>191.73300000000003</v>
      </c>
      <c r="HK96" s="1061">
        <f t="shared" si="252"/>
        <v>190.62900000000005</v>
      </c>
      <c r="HL96" s="1061">
        <f t="shared" si="252"/>
        <v>190.62900000000005</v>
      </c>
      <c r="HM96" s="1061">
        <f t="shared" si="252"/>
        <v>190.62900000000005</v>
      </c>
      <c r="HN96" s="1061">
        <f t="shared" si="252"/>
        <v>185.81300000000002</v>
      </c>
      <c r="HO96" s="1061">
        <f t="shared" si="252"/>
        <v>185.81300000000002</v>
      </c>
      <c r="HP96" s="1061">
        <f t="shared" si="252"/>
        <v>185.81300000000002</v>
      </c>
      <c r="HQ96" s="1061">
        <f t="shared" si="252"/>
        <v>182.63700000000003</v>
      </c>
      <c r="HR96" s="1061">
        <f t="shared" si="252"/>
        <v>182.63700000000003</v>
      </c>
      <c r="HS96" s="1061">
        <f t="shared" si="252"/>
        <v>187.137</v>
      </c>
    </row>
    <row r="97" spans="1:227" s="421" customFormat="1" ht="24.75" customHeight="1" x14ac:dyDescent="0.25">
      <c r="B97" s="427" t="s">
        <v>617</v>
      </c>
      <c r="C97" s="431"/>
      <c r="D97" s="431"/>
      <c r="E97" s="431"/>
      <c r="F97" s="431"/>
      <c r="BN97" s="429"/>
      <c r="BO97" s="429"/>
      <c r="BP97" s="429"/>
      <c r="BQ97" s="429"/>
      <c r="BR97" s="429"/>
      <c r="BS97" s="429"/>
      <c r="BT97" s="429"/>
      <c r="BU97" s="429"/>
      <c r="BV97" s="429"/>
      <c r="BW97" s="429"/>
      <c r="BX97" s="429"/>
      <c r="BY97" s="429"/>
      <c r="BZ97" s="429"/>
      <c r="CA97" s="429"/>
      <c r="CB97" s="429"/>
      <c r="CC97" s="429"/>
      <c r="CD97" s="429"/>
      <c r="CE97" s="429"/>
      <c r="CF97" s="429"/>
      <c r="CG97" s="429"/>
      <c r="CH97" s="429"/>
      <c r="CI97" s="429"/>
      <c r="CJ97" s="429"/>
      <c r="CK97" s="429"/>
      <c r="CL97" s="429"/>
      <c r="CM97" s="429"/>
      <c r="CN97" s="429"/>
      <c r="CO97" s="429"/>
      <c r="CP97" s="429"/>
      <c r="CQ97" s="429"/>
      <c r="CR97" s="429"/>
      <c r="CS97" s="429"/>
      <c r="CT97" s="429"/>
      <c r="CU97" s="429"/>
      <c r="CV97" s="429"/>
      <c r="CW97" s="429"/>
      <c r="CX97" s="429"/>
      <c r="CY97" s="429"/>
      <c r="CZ97" s="429"/>
      <c r="DA97" s="432"/>
      <c r="DB97" s="432"/>
      <c r="DC97" s="429"/>
      <c r="DD97" s="429"/>
      <c r="DE97" s="429"/>
      <c r="DF97" s="429"/>
      <c r="DG97" s="429"/>
      <c r="DH97" s="429"/>
      <c r="DI97" s="429"/>
      <c r="DJ97" s="429"/>
      <c r="DK97" s="429"/>
      <c r="DL97" s="429"/>
      <c r="DM97" s="429"/>
      <c r="DN97" s="429"/>
      <c r="DO97" s="429"/>
      <c r="DP97" s="429"/>
      <c r="DQ97" s="429"/>
      <c r="DR97" s="429"/>
      <c r="DS97" s="429"/>
      <c r="DU97" s="489"/>
      <c r="DV97" s="489"/>
      <c r="DW97" s="489"/>
      <c r="DX97" s="489"/>
      <c r="DY97" s="489"/>
      <c r="DZ97" s="489"/>
      <c r="EA97" s="689"/>
      <c r="EB97" s="489"/>
      <c r="EC97" s="489"/>
      <c r="ED97" s="489"/>
      <c r="EE97" s="489"/>
      <c r="EF97" s="489"/>
      <c r="EG97" s="489"/>
      <c r="EH97" s="489"/>
      <c r="EI97" s="489"/>
      <c r="EJ97" s="895"/>
      <c r="EK97" s="895"/>
      <c r="EL97" s="489"/>
      <c r="EM97" s="489"/>
      <c r="EN97" s="489"/>
      <c r="EO97" s="489"/>
      <c r="EP97" s="489"/>
      <c r="EQ97" s="489"/>
      <c r="ER97" s="489"/>
      <c r="ES97" s="489"/>
      <c r="ET97" s="489"/>
      <c r="EU97" s="489"/>
      <c r="EV97" s="489"/>
      <c r="EW97" s="489"/>
      <c r="EX97" s="489"/>
      <c r="EY97" s="489"/>
      <c r="EZ97" s="489"/>
      <c r="FA97" s="489"/>
      <c r="FB97" s="489"/>
      <c r="FC97" s="489"/>
      <c r="FD97" s="489"/>
      <c r="FE97" s="489"/>
      <c r="FF97" s="489"/>
      <c r="FG97" s="489"/>
      <c r="FH97" s="489"/>
      <c r="FI97" s="489"/>
      <c r="FJ97" s="489"/>
      <c r="FK97" s="489"/>
      <c r="FL97" s="489"/>
      <c r="FM97" s="489"/>
      <c r="FN97" s="489"/>
      <c r="FO97" s="489"/>
      <c r="FP97" s="489"/>
      <c r="FQ97" s="489"/>
      <c r="FR97" s="489"/>
      <c r="FS97" s="489"/>
      <c r="FT97" s="489"/>
      <c r="FU97" s="489"/>
      <c r="FV97" s="489"/>
      <c r="FW97" s="489"/>
      <c r="FX97" s="489"/>
      <c r="FY97" s="489"/>
      <c r="FZ97" s="489"/>
      <c r="GA97" s="489"/>
      <c r="GB97" s="489"/>
      <c r="GC97" s="489"/>
      <c r="GD97" s="489"/>
      <c r="GE97" s="489"/>
      <c r="GF97" s="489"/>
      <c r="GG97" s="489"/>
      <c r="GH97" s="489"/>
      <c r="GI97" s="489"/>
      <c r="GJ97" s="797" t="s">
        <v>272</v>
      </c>
      <c r="GK97" s="406"/>
      <c r="GL97" s="406"/>
      <c r="GM97" s="406"/>
      <c r="GN97" s="406"/>
      <c r="GO97" s="406"/>
      <c r="GP97" s="406"/>
      <c r="GQ97" s="406"/>
      <c r="GR97" s="406"/>
      <c r="GS97" s="406"/>
      <c r="GT97" s="406"/>
      <c r="GU97" s="406"/>
      <c r="GV97" s="406"/>
      <c r="GW97" s="406"/>
      <c r="GX97" s="406"/>
      <c r="GY97" s="406"/>
      <c r="GZ97" s="406"/>
      <c r="HA97" s="406"/>
      <c r="HB97" s="406"/>
      <c r="HC97" s="406"/>
      <c r="HD97" s="406"/>
      <c r="HE97" s="406"/>
      <c r="HF97" s="406"/>
      <c r="HG97" s="406"/>
      <c r="HH97" s="406"/>
      <c r="HI97" s="406"/>
    </row>
    <row r="98" spans="1:227" s="421" customFormat="1" ht="14.25" x14ac:dyDescent="0.2">
      <c r="B98" s="417" t="s">
        <v>613</v>
      </c>
      <c r="C98" s="419">
        <v>0.10375</v>
      </c>
      <c r="D98" s="419">
        <v>0.10375</v>
      </c>
      <c r="E98" s="419">
        <v>0.10375</v>
      </c>
      <c r="F98" s="419">
        <v>0.10375</v>
      </c>
      <c r="G98" s="419">
        <v>0.10375</v>
      </c>
      <c r="H98" s="419">
        <v>0.10375</v>
      </c>
      <c r="I98" s="419">
        <v>0.10375</v>
      </c>
      <c r="J98" s="419">
        <v>0.10375</v>
      </c>
      <c r="K98" s="419">
        <v>0.10375</v>
      </c>
      <c r="L98" s="419">
        <v>0.10375</v>
      </c>
      <c r="M98" s="419">
        <v>0.10375</v>
      </c>
      <c r="N98" s="419">
        <v>0.10375</v>
      </c>
      <c r="O98" s="493">
        <v>0.10475000000000001</v>
      </c>
      <c r="P98" s="493">
        <v>0.10475000000000001</v>
      </c>
      <c r="Q98" s="493">
        <v>0.10475000000000001</v>
      </c>
      <c r="R98" s="493">
        <v>0.10575</v>
      </c>
      <c r="S98" s="493">
        <v>0.10575</v>
      </c>
      <c r="T98" s="493">
        <v>0.10575</v>
      </c>
      <c r="U98" s="493">
        <v>0.10675</v>
      </c>
      <c r="V98" s="493">
        <v>0.10675</v>
      </c>
      <c r="W98" s="493">
        <v>0.10675</v>
      </c>
      <c r="X98" s="493">
        <v>0.10775</v>
      </c>
      <c r="Y98" s="493">
        <v>0.10775</v>
      </c>
      <c r="Z98" s="493">
        <v>0.10775</v>
      </c>
      <c r="AA98" s="493">
        <v>0.10875</v>
      </c>
      <c r="AB98" s="493">
        <v>0.10875</v>
      </c>
      <c r="AC98" s="493">
        <v>0.10875</v>
      </c>
      <c r="AD98" s="493">
        <v>0.10975</v>
      </c>
      <c r="AE98" s="493">
        <v>0.10975</v>
      </c>
      <c r="AF98" s="493">
        <v>0.10975</v>
      </c>
      <c r="AG98" s="493">
        <v>0.11075</v>
      </c>
      <c r="AH98" s="493">
        <v>0.11424999999999999</v>
      </c>
      <c r="AI98" s="493">
        <v>0.11424999999999999</v>
      </c>
      <c r="AJ98" s="493">
        <v>0.11874999999999999</v>
      </c>
      <c r="AK98" s="493">
        <v>0.11874999999999999</v>
      </c>
      <c r="AL98" s="493">
        <v>0.11874999999999999</v>
      </c>
      <c r="AM98" s="493">
        <v>0.11975</v>
      </c>
      <c r="AN98" s="493">
        <v>0.11975</v>
      </c>
      <c r="AO98" s="493">
        <v>0.11975</v>
      </c>
      <c r="AP98" s="493">
        <v>0.12075</v>
      </c>
      <c r="AQ98" s="493">
        <v>0.12075</v>
      </c>
      <c r="AR98" s="493">
        <v>0.12075</v>
      </c>
      <c r="AS98" s="493">
        <v>0.12175</v>
      </c>
      <c r="AT98" s="493">
        <v>0.12175</v>
      </c>
      <c r="AU98" s="493">
        <v>0.12175</v>
      </c>
      <c r="AV98" s="493">
        <v>0.12357</v>
      </c>
      <c r="AW98" s="493">
        <v>0.12357</v>
      </c>
      <c r="AX98" s="493">
        <v>0.12357</v>
      </c>
      <c r="AY98" s="493">
        <v>0.12457</v>
      </c>
      <c r="AZ98" s="493">
        <v>0.12457</v>
      </c>
      <c r="BA98" s="493">
        <v>0.12457</v>
      </c>
      <c r="BB98" s="900"/>
      <c r="BC98" s="900"/>
      <c r="BD98" s="900"/>
      <c r="BE98" s="900"/>
      <c r="BF98" s="900"/>
      <c r="BG98" s="900"/>
      <c r="BH98" s="900"/>
      <c r="BI98" s="900"/>
      <c r="BJ98" s="900"/>
      <c r="BK98" s="900"/>
      <c r="BL98" s="900"/>
      <c r="BM98" s="900"/>
      <c r="BN98" s="900"/>
      <c r="BO98" s="900"/>
      <c r="BP98" s="900"/>
      <c r="BQ98" s="900"/>
      <c r="BR98" s="900"/>
      <c r="BS98" s="900"/>
      <c r="BT98" s="900"/>
      <c r="BU98" s="900"/>
      <c r="BV98" s="900"/>
      <c r="BW98" s="900"/>
      <c r="BX98" s="900"/>
      <c r="BY98" s="900"/>
      <c r="BZ98" s="900"/>
      <c r="CA98" s="900"/>
      <c r="CB98" s="900"/>
      <c r="CC98" s="900"/>
      <c r="CD98" s="900"/>
      <c r="CE98" s="900"/>
      <c r="CF98" s="900"/>
      <c r="CG98" s="900"/>
      <c r="CH98" s="900"/>
      <c r="CI98" s="900"/>
      <c r="CJ98" s="900"/>
      <c r="CK98" s="900"/>
      <c r="CL98" s="900"/>
      <c r="CM98" s="900"/>
      <c r="CN98" s="900"/>
      <c r="CO98" s="900"/>
      <c r="CP98" s="900"/>
      <c r="CQ98" s="900"/>
      <c r="CR98" s="900"/>
      <c r="CS98" s="900"/>
      <c r="CT98" s="900"/>
      <c r="CU98" s="900"/>
      <c r="CV98" s="900"/>
      <c r="CW98" s="900"/>
      <c r="CX98" s="900"/>
      <c r="CY98" s="900"/>
      <c r="CZ98" s="900"/>
      <c r="DA98" s="900"/>
      <c r="DB98" s="900"/>
      <c r="DC98" s="900"/>
      <c r="DD98" s="900"/>
      <c r="DE98" s="900"/>
      <c r="DF98" s="900"/>
      <c r="DG98" s="900"/>
      <c r="DH98" s="900"/>
      <c r="DI98" s="900"/>
      <c r="DJ98" s="524"/>
      <c r="DK98" s="524"/>
      <c r="DL98" s="524"/>
      <c r="DM98" s="524"/>
      <c r="DN98" s="524"/>
      <c r="DO98" s="524"/>
      <c r="DP98" s="524"/>
      <c r="DQ98" s="524"/>
      <c r="DR98" s="524"/>
      <c r="DS98" s="524"/>
      <c r="DT98" s="524"/>
      <c r="DU98" s="524"/>
      <c r="DV98" s="524"/>
      <c r="DW98" s="524"/>
      <c r="DX98" s="524"/>
      <c r="DY98" s="524">
        <f>+'Rate Case Res R1 Rates'!DY31</f>
        <v>0.13718771465633695</v>
      </c>
      <c r="DZ98" s="524">
        <f>+'Rate Case Res R1 Rates'!DZ31</f>
        <v>0.13718771465633695</v>
      </c>
      <c r="EA98" s="524">
        <f>+'Rate Case Res R1 Rates'!EA31</f>
        <v>0.13718771465633695</v>
      </c>
      <c r="EB98" s="524">
        <f>+'Rate Case Res R1 Rates'!EB31</f>
        <v>0.14764390243321709</v>
      </c>
      <c r="EC98" s="524">
        <f>+'Rate Case Res R1 Rates'!EC31</f>
        <v>0.14764390243321709</v>
      </c>
      <c r="ED98" s="524">
        <f>+'Rate Case Res R1 Rates'!ED31</f>
        <v>0.14764390243321709</v>
      </c>
      <c r="EE98" s="524">
        <f>+'Rate Case Res R1 Rates'!EE31</f>
        <v>0.14939405489688889</v>
      </c>
      <c r="EF98" s="524">
        <f>+'Rate Case Res R1 Rates'!EF31</f>
        <v>0.14939405489688889</v>
      </c>
      <c r="EG98" s="524">
        <f>+'Rate Case Res R1 Rates'!EG31</f>
        <v>0.14939405489688889</v>
      </c>
      <c r="EH98" s="524">
        <f>+'Rate Case Res R1 Rates'!EH31</f>
        <v>0.15185222170317614</v>
      </c>
      <c r="EI98" s="524">
        <f>+'Rate Case Res R1 Rates'!EI31</f>
        <v>0.15185222170317614</v>
      </c>
      <c r="EJ98" s="524">
        <f>+'Rate Case Res R1 Rates'!EJ31</f>
        <v>0.15185222170317614</v>
      </c>
      <c r="EK98" s="524">
        <f>+'Rate Case Res R1 Rates'!EK31</f>
        <v>0.15306259407119222</v>
      </c>
      <c r="EL98" s="524">
        <f>+'Rate Case Res R1 Rates'!EL31</f>
        <v>0.15306259407119222</v>
      </c>
      <c r="EM98" s="524">
        <f>+'Rate Case Res R1 Rates'!EM31</f>
        <v>0.15306259407119222</v>
      </c>
      <c r="EN98" s="524">
        <f>+'Rate Case Res R1 Rates'!EN31</f>
        <v>0.15516208395510631</v>
      </c>
      <c r="EO98" s="524">
        <f>+'Rate Case Res R1 Rates'!EO31</f>
        <v>0.15516208395510631</v>
      </c>
      <c r="EP98" s="524">
        <f>+'Rate Case Res R1 Rates'!EP31</f>
        <v>0.15516208395510631</v>
      </c>
      <c r="EQ98" s="524">
        <f>+'Rate Case Res R1 Rates'!EQ31</f>
        <v>0.15594340495048212</v>
      </c>
      <c r="ER98" s="524">
        <f>+'Rate Case Res R1 Rates'!ER31</f>
        <v>0.15594340495048212</v>
      </c>
      <c r="ES98" s="524">
        <f>+'Rate Case Res R1 Rates'!ES31</f>
        <v>0.15594340495048212</v>
      </c>
      <c r="ET98" s="524">
        <f>+'Rate Case Res R1 Rates'!ET31</f>
        <v>0.15259087983689487</v>
      </c>
      <c r="EU98" s="524">
        <f>+'Rate Case Res R1 Rates'!EU31</f>
        <v>0.15259087983689487</v>
      </c>
      <c r="EV98" s="524">
        <f>+'Rate Case Res R1 Rates'!EV31</f>
        <v>0.15259087983689487</v>
      </c>
      <c r="EW98" s="524">
        <f>+'Rate Case Res R1 Rates'!EW31</f>
        <v>0.15343055915064213</v>
      </c>
      <c r="EX98" s="524">
        <f>+'Rate Case Res R1 Rates'!EX31</f>
        <v>0.15343055915064213</v>
      </c>
      <c r="EY98" s="524">
        <f>+'Rate Case Res R1 Rates'!EY31</f>
        <v>0.15343055915064213</v>
      </c>
      <c r="EZ98" s="524">
        <f>+'Rate Case Res R1 Rates'!EZ31</f>
        <v>0.15489636272104096</v>
      </c>
      <c r="FA98" s="524">
        <f>+'Rate Case Res R1 Rates'!FA31</f>
        <v>0.15489636272104096</v>
      </c>
      <c r="FB98" s="524">
        <f>+'Rate Case Res R1 Rates'!FB31</f>
        <v>0.15489636272104096</v>
      </c>
      <c r="FC98" s="524">
        <f>+'Rate Case Res R1 Rates'!FC31</f>
        <v>0.15546283378283132</v>
      </c>
      <c r="FD98" s="524">
        <f>+'Rate Case Res R1 Rates'!FD31</f>
        <v>0.15546283378283132</v>
      </c>
      <c r="FE98" s="524">
        <f>+'Rate Case Res R1 Rates'!FE31</f>
        <v>0.15546283378283132</v>
      </c>
      <c r="FF98" s="524">
        <f>+'Rate Case Res R1 Rates'!FF31</f>
        <v>0.15333962014696342</v>
      </c>
      <c r="FG98" s="524">
        <f>+'Rate Case Res R1 Rates'!FG31</f>
        <v>0.15333962014696342</v>
      </c>
      <c r="FH98" s="524">
        <f>+'Rate Case Res R1 Rates'!FH31</f>
        <v>0.15333962014696342</v>
      </c>
      <c r="FI98" s="524">
        <f>+'Rate Case Res R1 Rates'!FI31</f>
        <v>0.15440339105927928</v>
      </c>
      <c r="FJ98" s="524">
        <f>+'Rate Case Res R1 Rates'!FJ31</f>
        <v>0.15440339105927928</v>
      </c>
      <c r="FK98" s="524">
        <f>+'Rate Case Res R1 Rates'!FK31</f>
        <v>0.15440339105927928</v>
      </c>
      <c r="FL98" s="524">
        <f>+'Rate Case Res R1 Rates'!FL31</f>
        <v>0.15646108387367341</v>
      </c>
      <c r="FM98" s="524">
        <f>+'Rate Case Res R1 Rates'!FM31</f>
        <v>0.15646108387367341</v>
      </c>
      <c r="FN98" s="524">
        <f>+'Rate Case Res R1 Rates'!FN31</f>
        <v>0.15646108387367341</v>
      </c>
      <c r="FO98" s="524">
        <f>+'Rate Case Res R1 Rates'!FO31</f>
        <v>0.15665485195047138</v>
      </c>
      <c r="FP98" s="524">
        <f>+'Rate Case Res R1 Rates'!FP31</f>
        <v>0.15665485195047138</v>
      </c>
      <c r="FQ98" s="524">
        <f>+'Rate Case Res R1 Rates'!FQ31</f>
        <v>0.15665485195047138</v>
      </c>
      <c r="FR98" s="524">
        <f>+'Rate Case Res R1 Rates'!FR31</f>
        <v>0.15618090087519887</v>
      </c>
      <c r="FS98" s="524">
        <f>+'Rate Case Res R1 Rates'!FS31</f>
        <v>0.15618090087519887</v>
      </c>
      <c r="FT98" s="524">
        <f>+'Rate Case Res R1 Rates'!FT31</f>
        <v>0.15618090087519887</v>
      </c>
      <c r="FU98" s="524">
        <f>+'Rate Case Res R1 Rates'!FU31</f>
        <v>0.15712720182043302</v>
      </c>
      <c r="FV98" s="524">
        <f>+'Rate Case Res R1 Rates'!FV31</f>
        <v>0.15712720182043302</v>
      </c>
      <c r="FW98" s="524">
        <f>+'Rate Case Res R1 Rates'!FW31</f>
        <v>0.15712720182043302</v>
      </c>
      <c r="FX98" s="524" t="str">
        <f>+'Rate Case Res R1 Rates'!FX31</f>
        <v>x</v>
      </c>
      <c r="FY98" s="524"/>
      <c r="FZ98" s="524"/>
      <c r="GA98" s="524"/>
      <c r="GB98" s="524"/>
      <c r="GC98" s="524"/>
      <c r="GD98" s="524"/>
      <c r="GE98" s="524"/>
      <c r="GF98" s="524"/>
      <c r="GG98" s="524"/>
      <c r="GH98" s="524"/>
      <c r="GI98" s="524"/>
      <c r="GJ98" s="524"/>
      <c r="GK98" s="524"/>
      <c r="GL98" s="524"/>
      <c r="GM98" s="406"/>
      <c r="GN98" s="406"/>
      <c r="GO98" s="406"/>
      <c r="GP98" s="406"/>
      <c r="GQ98" s="406"/>
      <c r="GR98" s="406"/>
      <c r="GS98" s="406"/>
      <c r="GT98" s="406"/>
      <c r="GU98" s="406"/>
      <c r="GV98" s="406"/>
      <c r="GW98" s="406"/>
      <c r="GX98" s="406"/>
      <c r="GY98" s="406"/>
      <c r="GZ98" s="406"/>
      <c r="HA98" s="406"/>
      <c r="HB98" s="406"/>
      <c r="HC98" s="406"/>
      <c r="HD98" s="406"/>
      <c r="HE98" s="406"/>
      <c r="HF98" s="406"/>
      <c r="HG98" s="406"/>
      <c r="HH98" s="406"/>
      <c r="HI98" s="406"/>
    </row>
    <row r="99" spans="1:227" s="421" customFormat="1" ht="14.25" x14ac:dyDescent="0.2">
      <c r="B99" s="417" t="s">
        <v>614</v>
      </c>
      <c r="C99" s="419">
        <v>0.10375</v>
      </c>
      <c r="D99" s="419">
        <v>0.10375</v>
      </c>
      <c r="E99" s="419">
        <v>0.10375</v>
      </c>
      <c r="F99" s="419">
        <v>0.10375</v>
      </c>
      <c r="G99" s="419">
        <v>0.10375</v>
      </c>
      <c r="H99" s="419">
        <v>0.10375</v>
      </c>
      <c r="I99" s="419">
        <v>0.10375</v>
      </c>
      <c r="J99" s="419">
        <v>0.10375</v>
      </c>
      <c r="K99" s="419">
        <v>0.10375</v>
      </c>
      <c r="L99" s="419">
        <v>0.10375</v>
      </c>
      <c r="M99" s="419">
        <v>0.10375</v>
      </c>
      <c r="N99" s="419">
        <v>0.10375</v>
      </c>
      <c r="O99" s="493">
        <v>0.10475000000000001</v>
      </c>
      <c r="P99" s="493">
        <v>0.10475000000000001</v>
      </c>
      <c r="Q99" s="493">
        <v>0.10475000000000001</v>
      </c>
      <c r="R99" s="493">
        <v>0.10575</v>
      </c>
      <c r="S99" s="493">
        <v>0.10575</v>
      </c>
      <c r="T99" s="493">
        <v>0.10575</v>
      </c>
      <c r="U99" s="493">
        <v>0.10675</v>
      </c>
      <c r="V99" s="493">
        <v>0.10675</v>
      </c>
      <c r="W99" s="493">
        <v>0.10675</v>
      </c>
      <c r="X99" s="493">
        <v>0.10775</v>
      </c>
      <c r="Y99" s="493">
        <v>0.10775</v>
      </c>
      <c r="Z99" s="493">
        <v>0.10775</v>
      </c>
      <c r="AA99" s="493">
        <v>0.10875</v>
      </c>
      <c r="AB99" s="493">
        <v>0.10875</v>
      </c>
      <c r="AC99" s="493">
        <v>0.10875</v>
      </c>
      <c r="AD99" s="493">
        <v>0.10975</v>
      </c>
      <c r="AE99" s="493">
        <v>0.10975</v>
      </c>
      <c r="AF99" s="493">
        <v>0.10975</v>
      </c>
      <c r="AG99" s="493">
        <v>0.11075</v>
      </c>
      <c r="AH99" s="493">
        <v>0.11424999999999999</v>
      </c>
      <c r="AI99" s="493">
        <v>0.11424999999999999</v>
      </c>
      <c r="AJ99" s="493">
        <v>0.11874999999999999</v>
      </c>
      <c r="AK99" s="493">
        <v>0.11874999999999999</v>
      </c>
      <c r="AL99" s="493">
        <v>0.11874999999999999</v>
      </c>
      <c r="AM99" s="493">
        <v>0.11975</v>
      </c>
      <c r="AN99" s="493">
        <v>0.11975</v>
      </c>
      <c r="AO99" s="493">
        <v>0.11975</v>
      </c>
      <c r="AP99" s="493">
        <v>0.12075</v>
      </c>
      <c r="AQ99" s="493">
        <v>0.12075</v>
      </c>
      <c r="AR99" s="493">
        <v>0.12075</v>
      </c>
      <c r="AS99" s="493">
        <v>0.12175</v>
      </c>
      <c r="AT99" s="493">
        <v>0.12175</v>
      </c>
      <c r="AU99" s="493">
        <v>0.12175</v>
      </c>
      <c r="AV99" s="493">
        <v>0.12357</v>
      </c>
      <c r="AW99" s="493">
        <v>0.12357</v>
      </c>
      <c r="AX99" s="493">
        <v>0.12357</v>
      </c>
      <c r="AY99" s="493">
        <v>0.12457</v>
      </c>
      <c r="AZ99" s="493">
        <v>0.12457</v>
      </c>
      <c r="BA99" s="493">
        <v>0.12457</v>
      </c>
      <c r="BB99" s="900"/>
      <c r="BC99" s="900"/>
      <c r="BD99" s="900"/>
      <c r="BE99" s="900"/>
      <c r="BF99" s="900"/>
      <c r="BG99" s="900"/>
      <c r="BH99" s="900"/>
      <c r="BI99" s="900"/>
      <c r="BJ99" s="900"/>
      <c r="BK99" s="900"/>
      <c r="BL99" s="900"/>
      <c r="BM99" s="900"/>
      <c r="BN99" s="900"/>
      <c r="BO99" s="900"/>
      <c r="BP99" s="900"/>
      <c r="BQ99" s="900"/>
      <c r="BR99" s="900"/>
      <c r="BS99" s="900"/>
      <c r="BT99" s="900"/>
      <c r="BU99" s="900"/>
      <c r="BV99" s="900"/>
      <c r="BW99" s="900"/>
      <c r="BX99" s="900"/>
      <c r="BY99" s="900"/>
      <c r="BZ99" s="900"/>
      <c r="CA99" s="900"/>
      <c r="CB99" s="900"/>
      <c r="CC99" s="900"/>
      <c r="CD99" s="900"/>
      <c r="CE99" s="900"/>
      <c r="CF99" s="900"/>
      <c r="CG99" s="900"/>
      <c r="CH99" s="900"/>
      <c r="CI99" s="900"/>
      <c r="CJ99" s="900"/>
      <c r="CK99" s="900"/>
      <c r="CL99" s="900"/>
      <c r="CM99" s="900"/>
      <c r="CN99" s="900"/>
      <c r="CO99" s="900"/>
      <c r="CP99" s="900"/>
      <c r="CQ99" s="900"/>
      <c r="CR99" s="900"/>
      <c r="CS99" s="900"/>
      <c r="CT99" s="900"/>
      <c r="CU99" s="900"/>
      <c r="CV99" s="900"/>
      <c r="CW99" s="900"/>
      <c r="CX99" s="900"/>
      <c r="CY99" s="900"/>
      <c r="CZ99" s="900"/>
      <c r="DA99" s="900"/>
      <c r="DB99" s="900"/>
      <c r="DC99" s="900"/>
      <c r="DD99" s="900"/>
      <c r="DE99" s="900"/>
      <c r="DF99" s="900"/>
      <c r="DG99" s="900"/>
      <c r="DH99" s="900"/>
      <c r="DI99" s="900"/>
      <c r="DJ99" s="524"/>
      <c r="DK99" s="524"/>
      <c r="DL99" s="524"/>
      <c r="DM99" s="524"/>
      <c r="DN99" s="524"/>
      <c r="DO99" s="524"/>
      <c r="DP99" s="524"/>
      <c r="DQ99" s="524"/>
      <c r="DR99" s="524"/>
      <c r="DS99" s="524"/>
      <c r="DT99" s="524"/>
      <c r="DU99" s="524"/>
      <c r="DV99" s="524"/>
      <c r="DW99" s="524"/>
      <c r="DX99" s="524"/>
      <c r="DY99" s="524">
        <f>+'Rate Case Res R1 Rates'!DY32</f>
        <v>0.16936771465633693</v>
      </c>
      <c r="DZ99" s="524">
        <f>+'Rate Case Res R1 Rates'!DZ32</f>
        <v>0.16936771465633693</v>
      </c>
      <c r="EA99" s="524">
        <f>+'Rate Case Res R1 Rates'!EA32</f>
        <v>0.16936771465633693</v>
      </c>
      <c r="EB99" s="524">
        <f>+'Rate Case Res R1 Rates'!EB32</f>
        <v>0.18293390243321708</v>
      </c>
      <c r="EC99" s="524">
        <f>+'Rate Case Res R1 Rates'!EC32</f>
        <v>0.18293390243321708</v>
      </c>
      <c r="ED99" s="524">
        <f>+'Rate Case Res R1 Rates'!ED32</f>
        <v>0.18293390243321708</v>
      </c>
      <c r="EE99" s="524">
        <f>+'Rate Case Res R1 Rates'!EE32</f>
        <v>0.18468405489688888</v>
      </c>
      <c r="EF99" s="524">
        <f>+'Rate Case Res R1 Rates'!EF32</f>
        <v>0.18468405489688888</v>
      </c>
      <c r="EG99" s="524">
        <f>+'Rate Case Res R1 Rates'!EG32</f>
        <v>0.18468405489688888</v>
      </c>
      <c r="EH99" s="524">
        <f>+'Rate Case Res R1 Rates'!EH32</f>
        <v>0.18714222170317613</v>
      </c>
      <c r="EI99" s="524">
        <f>+'Rate Case Res R1 Rates'!EI32</f>
        <v>0.18714222170317613</v>
      </c>
      <c r="EJ99" s="524">
        <f>+'Rate Case Res R1 Rates'!EJ32</f>
        <v>0.18714222170317613</v>
      </c>
      <c r="EK99" s="524">
        <f>+'Rate Case Res R1 Rates'!EK32</f>
        <v>0.1883525940711922</v>
      </c>
      <c r="EL99" s="524">
        <f>+'Rate Case Res R1 Rates'!EL32</f>
        <v>0.1883525940711922</v>
      </c>
      <c r="EM99" s="524">
        <f>+'Rate Case Res R1 Rates'!EM32</f>
        <v>0.1883525940711922</v>
      </c>
      <c r="EN99" s="524">
        <f>+'Rate Case Res R1 Rates'!EN32</f>
        <v>0.19544208395510632</v>
      </c>
      <c r="EO99" s="524">
        <f>+'Rate Case Res R1 Rates'!EO32</f>
        <v>0.19544208395510632</v>
      </c>
      <c r="EP99" s="524">
        <f>+'Rate Case Res R1 Rates'!EP32</f>
        <v>0.19544208395510632</v>
      </c>
      <c r="EQ99" s="524">
        <f>+'Rate Case Res R1 Rates'!EQ32</f>
        <v>0.19622340495048213</v>
      </c>
      <c r="ER99" s="524">
        <f>+'Rate Case Res R1 Rates'!ER32</f>
        <v>0.19622340495048213</v>
      </c>
      <c r="ES99" s="524">
        <f>+'Rate Case Res R1 Rates'!ES32</f>
        <v>0.19622340495048213</v>
      </c>
      <c r="ET99" s="524">
        <f>+'Rate Case Res R1 Rates'!ET32</f>
        <v>0.19287087983689488</v>
      </c>
      <c r="EU99" s="524">
        <f>+'Rate Case Res R1 Rates'!EU32</f>
        <v>0.19287087983689488</v>
      </c>
      <c r="EV99" s="524">
        <f>+'Rate Case Res R1 Rates'!EV32</f>
        <v>0.19287087983689488</v>
      </c>
      <c r="EW99" s="524">
        <f>+'Rate Case Res R1 Rates'!EW32</f>
        <v>0.19371055915064214</v>
      </c>
      <c r="EX99" s="524">
        <f>+'Rate Case Res R1 Rates'!EX32</f>
        <v>0.19371055915064214</v>
      </c>
      <c r="EY99" s="524">
        <f>+'Rate Case Res R1 Rates'!EY32</f>
        <v>0.19371055915064214</v>
      </c>
      <c r="EZ99" s="524">
        <f>+'Rate Case Res R1 Rates'!EZ32</f>
        <v>0.20322636272104097</v>
      </c>
      <c r="FA99" s="524">
        <f>+'Rate Case Res R1 Rates'!FA32</f>
        <v>0.20322636272104097</v>
      </c>
      <c r="FB99" s="524">
        <f>+'Rate Case Res R1 Rates'!FB32</f>
        <v>0.20322636272104097</v>
      </c>
      <c r="FC99" s="524">
        <f>+'Rate Case Res R1 Rates'!FC32</f>
        <v>0.20379283378283133</v>
      </c>
      <c r="FD99" s="524">
        <f>+'Rate Case Res R1 Rates'!FD32</f>
        <v>0.20379283378283133</v>
      </c>
      <c r="FE99" s="524">
        <f>+'Rate Case Res R1 Rates'!FE32</f>
        <v>0.20379283378283133</v>
      </c>
      <c r="FF99" s="524">
        <f>+'Rate Case Res R1 Rates'!FF32</f>
        <v>0.20166962014696344</v>
      </c>
      <c r="FG99" s="524">
        <f>+'Rate Case Res R1 Rates'!FG32</f>
        <v>0.20166962014696344</v>
      </c>
      <c r="FH99" s="524">
        <f>+'Rate Case Res R1 Rates'!FH32</f>
        <v>0.20166962014696344</v>
      </c>
      <c r="FI99" s="524">
        <f>+'Rate Case Res R1 Rates'!FI32</f>
        <v>0.20273339105927929</v>
      </c>
      <c r="FJ99" s="524">
        <f>+'Rate Case Res R1 Rates'!FJ32</f>
        <v>0.20273339105927929</v>
      </c>
      <c r="FK99" s="524">
        <f>+'Rate Case Res R1 Rates'!FK32</f>
        <v>0.20273339105927929</v>
      </c>
      <c r="FL99" s="524">
        <f>+'Rate Case Res R1 Rates'!FL32</f>
        <v>0.21505108387367344</v>
      </c>
      <c r="FM99" s="524">
        <f>+'Rate Case Res R1 Rates'!FM32</f>
        <v>0.21505108387367344</v>
      </c>
      <c r="FN99" s="524">
        <f>+'Rate Case Res R1 Rates'!FN32</f>
        <v>0.21505108387367344</v>
      </c>
      <c r="FO99" s="524">
        <f>+'Rate Case Res R1 Rates'!FO32</f>
        <v>0.21524485195047141</v>
      </c>
      <c r="FP99" s="524">
        <f>+'Rate Case Res R1 Rates'!FP32</f>
        <v>0.21524485195047141</v>
      </c>
      <c r="FQ99" s="524">
        <f>+'Rate Case Res R1 Rates'!FQ32</f>
        <v>0.21524485195047141</v>
      </c>
      <c r="FR99" s="524">
        <f>+'Rate Case Res R1 Rates'!FR32</f>
        <v>0.2147709008751989</v>
      </c>
      <c r="FS99" s="524">
        <f>+'Rate Case Res R1 Rates'!FS32</f>
        <v>0.2147709008751989</v>
      </c>
      <c r="FT99" s="524">
        <f>+'Rate Case Res R1 Rates'!FT32</f>
        <v>0.2147709008751989</v>
      </c>
      <c r="FU99" s="524">
        <f>+'Rate Case Res R1 Rates'!FU32</f>
        <v>0.21571720182043305</v>
      </c>
      <c r="FV99" s="524">
        <f>+'Rate Case Res R1 Rates'!FV32</f>
        <v>0.21571720182043305</v>
      </c>
      <c r="FW99" s="524">
        <f>+'Rate Case Res R1 Rates'!FW32</f>
        <v>0.21571720182043305</v>
      </c>
      <c r="FX99" s="524" t="str">
        <f>+'Rate Case Res R1 Rates'!FX32</f>
        <v>x</v>
      </c>
      <c r="FY99" s="524"/>
      <c r="FZ99" s="524"/>
      <c r="GA99" s="524"/>
      <c r="GB99" s="524"/>
      <c r="GC99" s="524"/>
      <c r="GD99" s="524"/>
      <c r="GE99" s="524"/>
      <c r="GF99" s="524"/>
      <c r="GG99" s="524"/>
      <c r="GH99" s="524"/>
      <c r="GI99" s="524"/>
      <c r="GJ99" s="524"/>
      <c r="GK99" s="524"/>
      <c r="GL99" s="524"/>
      <c r="GM99" s="406"/>
      <c r="GN99" s="406"/>
      <c r="GO99" s="406"/>
      <c r="GP99" s="406"/>
      <c r="GQ99" s="406"/>
      <c r="GR99" s="406"/>
      <c r="GS99" s="406"/>
      <c r="GT99" s="406"/>
      <c r="GU99" s="406"/>
      <c r="GV99" s="406"/>
      <c r="GW99" s="406"/>
      <c r="GX99" s="406"/>
      <c r="GY99" s="406"/>
      <c r="GZ99" s="406"/>
      <c r="HA99" s="406"/>
      <c r="HB99" s="406"/>
      <c r="HC99" s="406"/>
      <c r="HD99" s="406"/>
      <c r="HE99" s="406"/>
      <c r="HF99" s="406"/>
      <c r="HG99" s="406"/>
      <c r="HH99" s="406"/>
      <c r="HI99" s="406"/>
    </row>
    <row r="100" spans="1:227" s="421" customFormat="1" ht="14.25" x14ac:dyDescent="0.2">
      <c r="B100" s="417" t="s">
        <v>615</v>
      </c>
      <c r="C100" s="419">
        <v>0.10375</v>
      </c>
      <c r="D100" s="419">
        <v>0.10375</v>
      </c>
      <c r="E100" s="419">
        <v>0.10375</v>
      </c>
      <c r="F100" s="419">
        <v>0.10375</v>
      </c>
      <c r="G100" s="419">
        <v>0.10375</v>
      </c>
      <c r="H100" s="419">
        <v>0.10375</v>
      </c>
      <c r="I100" s="419">
        <v>0.10375</v>
      </c>
      <c r="J100" s="419">
        <v>0.10375</v>
      </c>
      <c r="K100" s="419">
        <v>0.10375</v>
      </c>
      <c r="L100" s="419">
        <v>0.10375</v>
      </c>
      <c r="M100" s="419">
        <v>0.10375</v>
      </c>
      <c r="N100" s="419">
        <v>0.10375</v>
      </c>
      <c r="O100" s="493">
        <v>0.10475000000000001</v>
      </c>
      <c r="P100" s="493">
        <v>0.10475000000000001</v>
      </c>
      <c r="Q100" s="493">
        <v>0.10475000000000001</v>
      </c>
      <c r="R100" s="493">
        <v>0.10575</v>
      </c>
      <c r="S100" s="493">
        <v>0.10575</v>
      </c>
      <c r="T100" s="493">
        <v>0.10575</v>
      </c>
      <c r="U100" s="493">
        <v>0.10675</v>
      </c>
      <c r="V100" s="493">
        <v>0.10675</v>
      </c>
      <c r="W100" s="493">
        <v>0.10675</v>
      </c>
      <c r="X100" s="493">
        <v>0.10775</v>
      </c>
      <c r="Y100" s="493">
        <v>0.10775</v>
      </c>
      <c r="Z100" s="493">
        <v>0.10775</v>
      </c>
      <c r="AA100" s="493">
        <v>0.10875</v>
      </c>
      <c r="AB100" s="493">
        <v>0.10875</v>
      </c>
      <c r="AC100" s="493">
        <v>0.10875</v>
      </c>
      <c r="AD100" s="493">
        <v>0.10975</v>
      </c>
      <c r="AE100" s="493">
        <v>0.10975</v>
      </c>
      <c r="AF100" s="493">
        <v>0.10975</v>
      </c>
      <c r="AG100" s="493">
        <v>0.11075</v>
      </c>
      <c r="AH100" s="493">
        <v>0.11424999999999999</v>
      </c>
      <c r="AI100" s="493">
        <v>0.11424999999999999</v>
      </c>
      <c r="AJ100" s="493">
        <v>0.11874999999999999</v>
      </c>
      <c r="AK100" s="493">
        <v>0.11874999999999999</v>
      </c>
      <c r="AL100" s="493">
        <v>0.11874999999999999</v>
      </c>
      <c r="AM100" s="493">
        <v>0.11975</v>
      </c>
      <c r="AN100" s="493">
        <v>0.11975</v>
      </c>
      <c r="AO100" s="493">
        <v>0.11975</v>
      </c>
      <c r="AP100" s="493">
        <v>0.12075</v>
      </c>
      <c r="AQ100" s="493">
        <v>0.12075</v>
      </c>
      <c r="AR100" s="493">
        <v>0.12075</v>
      </c>
      <c r="AS100" s="493">
        <v>0.12175</v>
      </c>
      <c r="AT100" s="493">
        <v>0.12175</v>
      </c>
      <c r="AU100" s="493">
        <v>0.12175</v>
      </c>
      <c r="AV100" s="493">
        <v>0.12357</v>
      </c>
      <c r="AW100" s="493">
        <v>0.12357</v>
      </c>
      <c r="AX100" s="493">
        <v>0.12357</v>
      </c>
      <c r="AY100" s="493">
        <v>0.12457</v>
      </c>
      <c r="AZ100" s="493">
        <v>0.12457</v>
      </c>
      <c r="BA100" s="493">
        <v>0.12457</v>
      </c>
      <c r="BB100" s="900"/>
      <c r="BC100" s="900"/>
      <c r="BD100" s="900"/>
      <c r="BE100" s="900"/>
      <c r="BF100" s="900"/>
      <c r="BG100" s="900"/>
      <c r="BH100" s="900"/>
      <c r="BI100" s="900"/>
      <c r="BJ100" s="900"/>
      <c r="BK100" s="900"/>
      <c r="BL100" s="900"/>
      <c r="BM100" s="900"/>
      <c r="BN100" s="900"/>
      <c r="BO100" s="900"/>
      <c r="BP100" s="900"/>
      <c r="BQ100" s="900"/>
      <c r="BR100" s="900"/>
      <c r="BS100" s="900"/>
      <c r="BT100" s="900"/>
      <c r="BU100" s="900"/>
      <c r="BV100" s="900"/>
      <c r="BW100" s="900"/>
      <c r="BX100" s="900"/>
      <c r="BY100" s="900"/>
      <c r="BZ100" s="900"/>
      <c r="CA100" s="900"/>
      <c r="CB100" s="900"/>
      <c r="CC100" s="900"/>
      <c r="CD100" s="900"/>
      <c r="CE100" s="900"/>
      <c r="CF100" s="900"/>
      <c r="CG100" s="900"/>
      <c r="CH100" s="900"/>
      <c r="CI100" s="900"/>
      <c r="CJ100" s="900"/>
      <c r="CK100" s="900"/>
      <c r="CL100" s="900"/>
      <c r="CM100" s="900"/>
      <c r="CN100" s="900"/>
      <c r="CO100" s="900"/>
      <c r="CP100" s="900"/>
      <c r="CQ100" s="900"/>
      <c r="CR100" s="900"/>
      <c r="CS100" s="900"/>
      <c r="CT100" s="900"/>
      <c r="CU100" s="900"/>
      <c r="CV100" s="900"/>
      <c r="CW100" s="900"/>
      <c r="CX100" s="900"/>
      <c r="CY100" s="900"/>
      <c r="CZ100" s="900"/>
      <c r="DA100" s="900"/>
      <c r="DB100" s="900"/>
      <c r="DC100" s="900"/>
      <c r="DD100" s="900"/>
      <c r="DE100" s="900"/>
      <c r="DF100" s="900"/>
      <c r="DG100" s="900"/>
      <c r="DH100" s="900"/>
      <c r="DI100" s="900"/>
      <c r="DJ100" s="524"/>
      <c r="DK100" s="524"/>
      <c r="DL100" s="524"/>
      <c r="DM100" s="524"/>
      <c r="DN100" s="524"/>
      <c r="DO100" s="524"/>
      <c r="DP100" s="524"/>
      <c r="DQ100" s="524"/>
      <c r="DR100" s="524"/>
      <c r="DS100" s="524"/>
      <c r="DT100" s="524"/>
      <c r="DU100" s="524"/>
      <c r="DV100" s="524"/>
      <c r="DW100" s="524"/>
      <c r="DX100" s="524"/>
      <c r="DY100" s="524">
        <f>+'Rate Case Res R1 Rates'!DY33</f>
        <v>0.16936771465633693</v>
      </c>
      <c r="DZ100" s="524">
        <f>+'Rate Case Res R1 Rates'!DZ33</f>
        <v>0.16936771465633693</v>
      </c>
      <c r="EA100" s="524">
        <f>+'Rate Case Res R1 Rates'!EA33</f>
        <v>0.21832771465633694</v>
      </c>
      <c r="EB100" s="524">
        <f>+'Rate Case Res R1 Rates'!EB33</f>
        <v>0.2387039024332171</v>
      </c>
      <c r="EC100" s="524">
        <f>+'Rate Case Res R1 Rates'!EC33</f>
        <v>0.2387039024332171</v>
      </c>
      <c r="ED100" s="524">
        <f>+'Rate Case Res R1 Rates'!ED33</f>
        <v>0.2387039024332171</v>
      </c>
      <c r="EE100" s="524">
        <f>+'Rate Case Res R1 Rates'!EE33</f>
        <v>0.18468405489688888</v>
      </c>
      <c r="EF100" s="524">
        <f>+'Rate Case Res R1 Rates'!EF33</f>
        <v>0.18468405489688888</v>
      </c>
      <c r="EG100" s="524">
        <f>+'Rate Case Res R1 Rates'!EG33</f>
        <v>0.18468405489688888</v>
      </c>
      <c r="EH100" s="524">
        <f>+'Rate Case Res R1 Rates'!EH33</f>
        <v>0.18714222170317613</v>
      </c>
      <c r="EI100" s="524">
        <f>+'Rate Case Res R1 Rates'!EI33</f>
        <v>0.18714222170317613</v>
      </c>
      <c r="EJ100" s="524">
        <f>+'Rate Case Res R1 Rates'!EJ33</f>
        <v>0.18714222170317613</v>
      </c>
      <c r="EK100" s="524">
        <f>+'Rate Case Res R1 Rates'!EK33</f>
        <v>0.1883525940711922</v>
      </c>
      <c r="EL100" s="524">
        <f>+'Rate Case Res R1 Rates'!EL33</f>
        <v>0.1883525940711922</v>
      </c>
      <c r="EM100" s="524">
        <f>+'Rate Case Res R1 Rates'!EM33</f>
        <v>0.24412259407119222</v>
      </c>
      <c r="EN100" s="524">
        <f>+'Rate Case Res R1 Rates'!EN33</f>
        <v>0.26329208395510628</v>
      </c>
      <c r="EO100" s="524">
        <f>+'Rate Case Res R1 Rates'!EO33</f>
        <v>0.26329208395510628</v>
      </c>
      <c r="EP100" s="524">
        <f>+'Rate Case Res R1 Rates'!EP33</f>
        <v>0.26329208395510628</v>
      </c>
      <c r="EQ100" s="524">
        <f>+'Rate Case Res R1 Rates'!EQ33</f>
        <v>0.19622340495048213</v>
      </c>
      <c r="ER100" s="524">
        <f>+'Rate Case Res R1 Rates'!ER33</f>
        <v>0.19622340495048213</v>
      </c>
      <c r="ES100" s="524">
        <f>+'Rate Case Res R1 Rates'!ES33</f>
        <v>0.19622340495048213</v>
      </c>
      <c r="ET100" s="524">
        <f>+'Rate Case Res R1 Rates'!ET33</f>
        <v>0.19287087983689488</v>
      </c>
      <c r="EU100" s="524">
        <f>+'Rate Case Res R1 Rates'!EU33</f>
        <v>0.19287087983689488</v>
      </c>
      <c r="EV100" s="524">
        <f>+'Rate Case Res R1 Rates'!EV33</f>
        <v>0.19287087983689488</v>
      </c>
      <c r="EW100" s="524">
        <f>+'Rate Case Res R1 Rates'!EW33</f>
        <v>0.19371055915064214</v>
      </c>
      <c r="EX100" s="524">
        <f>+'Rate Case Res R1 Rates'!EX33</f>
        <v>0.19371055915064214</v>
      </c>
      <c r="EY100" s="524">
        <f>+'Rate Case Res R1 Rates'!EY33</f>
        <v>0.26156055915064214</v>
      </c>
      <c r="EZ100" s="524">
        <f>+'Rate Case Res R1 Rates'!EZ33</f>
        <v>0.27932636272104094</v>
      </c>
      <c r="FA100" s="524">
        <f>+'Rate Case Res R1 Rates'!FA33</f>
        <v>0.27932636272104094</v>
      </c>
      <c r="FB100" s="524">
        <f>+'Rate Case Res R1 Rates'!FB33</f>
        <v>0.27932636272104094</v>
      </c>
      <c r="FC100" s="524">
        <f>+'Rate Case Res R1 Rates'!FC33</f>
        <v>0.20379283378283133</v>
      </c>
      <c r="FD100" s="524">
        <f>+'Rate Case Res R1 Rates'!FD33</f>
        <v>0.20379283378283133</v>
      </c>
      <c r="FE100" s="524">
        <f>+'Rate Case Res R1 Rates'!FE33</f>
        <v>0.20379283378283133</v>
      </c>
      <c r="FF100" s="524">
        <f>+'Rate Case Res R1 Rates'!FF33</f>
        <v>0.20166962014696344</v>
      </c>
      <c r="FG100" s="524">
        <f>+'Rate Case Res R1 Rates'!FG33</f>
        <v>0.20166962014696344</v>
      </c>
      <c r="FH100" s="524">
        <f>+'Rate Case Res R1 Rates'!FH33</f>
        <v>0.20166962014696344</v>
      </c>
      <c r="FI100" s="524">
        <f>+'Rate Case Res R1 Rates'!FI33</f>
        <v>0.20273339105927929</v>
      </c>
      <c r="FJ100" s="524">
        <f>+'Rate Case Res R1 Rates'!FJ33</f>
        <v>0.20273339105927929</v>
      </c>
      <c r="FK100" s="524">
        <f>+'Rate Case Res R1 Rates'!FK33</f>
        <v>0.27883339105927929</v>
      </c>
      <c r="FL100" s="524">
        <f>+'Rate Case Res R1 Rates'!FL33</f>
        <v>0.30206108387367336</v>
      </c>
      <c r="FM100" s="524">
        <f>+'Rate Case Res R1 Rates'!FM33</f>
        <v>0.30206108387367336</v>
      </c>
      <c r="FN100" s="524">
        <f>+'Rate Case Res R1 Rates'!FN33</f>
        <v>0.30206108387367336</v>
      </c>
      <c r="FO100" s="524">
        <f>+'Rate Case Res R1 Rates'!FO33</f>
        <v>0.21524485195047141</v>
      </c>
      <c r="FP100" s="524">
        <f>+'Rate Case Res R1 Rates'!FP33</f>
        <v>0.21524485195047141</v>
      </c>
      <c r="FQ100" s="524">
        <f>+'Rate Case Res R1 Rates'!FQ33</f>
        <v>0.21524485195047141</v>
      </c>
      <c r="FR100" s="524">
        <f>+'Rate Case Res R1 Rates'!FR33</f>
        <v>0.2147709008751989</v>
      </c>
      <c r="FS100" s="524">
        <f>+'Rate Case Res R1 Rates'!FS33</f>
        <v>0.2147709008751989</v>
      </c>
      <c r="FT100" s="524">
        <f>+'Rate Case Res R1 Rates'!FT33</f>
        <v>0.2147709008751989</v>
      </c>
      <c r="FU100" s="524">
        <f>+'Rate Case Res R1 Rates'!FU33</f>
        <v>0.21571720182043305</v>
      </c>
      <c r="FV100" s="524">
        <f>+'Rate Case Res R1 Rates'!FV33</f>
        <v>0.21571720182043305</v>
      </c>
      <c r="FW100" s="524">
        <f>+'Rate Case Res R1 Rates'!FW33</f>
        <v>0.302727201820433</v>
      </c>
      <c r="FX100" s="524" t="str">
        <f>+'Rate Case Res R1 Rates'!FX33</f>
        <v>x</v>
      </c>
      <c r="FY100" s="524"/>
      <c r="FZ100" s="524"/>
      <c r="GA100" s="524"/>
      <c r="GB100" s="524"/>
      <c r="GC100" s="524"/>
      <c r="GD100" s="524"/>
      <c r="GE100" s="524"/>
      <c r="GF100" s="524"/>
      <c r="GG100" s="524"/>
      <c r="GH100" s="524"/>
      <c r="GI100" s="524"/>
      <c r="GJ100" s="524"/>
      <c r="GK100" s="524"/>
      <c r="GL100" s="524"/>
      <c r="GM100" s="406"/>
      <c r="GN100" s="406"/>
      <c r="GO100" s="406"/>
      <c r="GP100" s="406"/>
      <c r="GQ100" s="406"/>
      <c r="GR100" s="406"/>
      <c r="GS100" s="406"/>
      <c r="GT100" s="406"/>
      <c r="GU100" s="406"/>
      <c r="GV100" s="406"/>
      <c r="GW100" s="406"/>
      <c r="GX100" s="406"/>
      <c r="GY100" s="406"/>
      <c r="GZ100" s="406"/>
      <c r="HA100" s="406"/>
      <c r="HB100" s="406"/>
      <c r="HC100" s="406"/>
      <c r="HD100" s="406"/>
      <c r="HE100" s="406"/>
      <c r="HF100" s="406"/>
      <c r="HG100" s="406"/>
      <c r="HH100" s="406"/>
      <c r="HI100" s="406"/>
    </row>
    <row r="101" spans="1:227" s="421" customFormat="1" ht="14.25" x14ac:dyDescent="0.2">
      <c r="B101" s="417"/>
      <c r="C101" s="419"/>
      <c r="D101" s="419"/>
      <c r="E101" s="419"/>
      <c r="F101" s="419"/>
      <c r="G101" s="419"/>
      <c r="H101" s="419"/>
      <c r="I101" s="419"/>
      <c r="J101" s="419"/>
      <c r="K101" s="419"/>
      <c r="L101" s="419"/>
      <c r="M101" s="419"/>
      <c r="N101" s="419"/>
      <c r="O101" s="493"/>
      <c r="P101" s="493"/>
      <c r="Q101" s="493"/>
      <c r="R101" s="493"/>
      <c r="S101" s="493"/>
      <c r="T101" s="493"/>
      <c r="U101" s="493"/>
      <c r="V101" s="493"/>
      <c r="W101" s="493"/>
      <c r="X101" s="493"/>
      <c r="Y101" s="493"/>
      <c r="Z101" s="493"/>
      <c r="AA101" s="493"/>
      <c r="AB101" s="493"/>
      <c r="AC101" s="493"/>
      <c r="AD101" s="493"/>
      <c r="AE101" s="493"/>
      <c r="AF101" s="493"/>
      <c r="AG101" s="493"/>
      <c r="AH101" s="493"/>
      <c r="AI101" s="493"/>
      <c r="AJ101" s="493"/>
      <c r="AK101" s="493"/>
      <c r="AL101" s="493"/>
      <c r="AM101" s="493"/>
      <c r="AN101" s="493"/>
      <c r="AO101" s="493"/>
      <c r="AP101" s="493"/>
      <c r="AQ101" s="493"/>
      <c r="AR101" s="493"/>
      <c r="AS101" s="493"/>
      <c r="AT101" s="493"/>
      <c r="AU101" s="493"/>
      <c r="AV101" s="493"/>
      <c r="AW101" s="493"/>
      <c r="AX101" s="493"/>
      <c r="AY101" s="493"/>
      <c r="AZ101" s="493"/>
      <c r="BA101" s="493"/>
      <c r="BB101" s="899"/>
      <c r="BC101" s="899"/>
      <c r="BD101" s="899"/>
      <c r="BE101" s="899"/>
      <c r="BF101" s="899"/>
      <c r="BG101" s="899"/>
      <c r="BH101" s="899"/>
      <c r="BI101" s="899"/>
      <c r="BJ101" s="899"/>
      <c r="BK101" s="899"/>
      <c r="BL101" s="899"/>
      <c r="BM101" s="899"/>
      <c r="BN101" s="899"/>
      <c r="BO101" s="899"/>
      <c r="BP101" s="899"/>
      <c r="BQ101" s="899"/>
      <c r="BR101" s="899"/>
      <c r="BS101" s="899"/>
      <c r="BT101" s="899"/>
      <c r="BU101" s="899"/>
      <c r="BV101" s="899"/>
      <c r="BW101" s="899"/>
      <c r="BX101" s="899"/>
      <c r="BY101" s="899"/>
      <c r="BZ101" s="899"/>
      <c r="CA101" s="899"/>
      <c r="CB101" s="899"/>
      <c r="CC101" s="899"/>
      <c r="CD101" s="899"/>
      <c r="CE101" s="899"/>
      <c r="CF101" s="899"/>
      <c r="CG101" s="899"/>
      <c r="CH101" s="899"/>
      <c r="CI101" s="899"/>
      <c r="CJ101" s="899"/>
      <c r="CK101" s="899"/>
      <c r="CL101" s="899"/>
      <c r="CM101" s="899"/>
      <c r="CN101" s="899"/>
      <c r="CO101" s="899"/>
      <c r="CP101" s="899"/>
      <c r="CQ101" s="899"/>
      <c r="CR101" s="899"/>
      <c r="CS101" s="899"/>
      <c r="CT101" s="899"/>
      <c r="CU101" s="899"/>
      <c r="CV101" s="899"/>
      <c r="CW101" s="899"/>
      <c r="CX101" s="899"/>
      <c r="CY101" s="899"/>
      <c r="CZ101" s="899"/>
      <c r="DA101" s="899"/>
      <c r="DB101" s="899"/>
      <c r="DC101" s="899"/>
      <c r="DD101" s="899"/>
      <c r="DE101" s="899"/>
      <c r="DF101" s="899"/>
      <c r="DG101" s="899"/>
      <c r="DH101" s="899"/>
      <c r="DI101" s="899"/>
      <c r="DJ101" s="899"/>
      <c r="DK101" s="899"/>
      <c r="DL101" s="899"/>
      <c r="DM101" s="899"/>
      <c r="DN101" s="899"/>
      <c r="DO101" s="899"/>
      <c r="DP101" s="899"/>
      <c r="DQ101" s="899"/>
      <c r="DR101" s="899"/>
      <c r="DS101" s="899"/>
      <c r="DT101" s="899"/>
      <c r="DU101" s="900"/>
      <c r="DV101" s="900"/>
      <c r="DW101" s="900"/>
      <c r="DX101" s="900"/>
      <c r="DY101" s="900"/>
      <c r="DZ101" s="900"/>
      <c r="EA101" s="900"/>
      <c r="EB101" s="900"/>
      <c r="EC101" s="900"/>
      <c r="ED101" s="900"/>
      <c r="EE101" s="900"/>
      <c r="EF101" s="900"/>
      <c r="EG101" s="900"/>
      <c r="EH101" s="900"/>
      <c r="EI101" s="900"/>
      <c r="EJ101" s="900"/>
      <c r="EK101" s="900"/>
      <c r="EL101" s="900"/>
      <c r="EM101" s="900"/>
      <c r="EN101" s="900"/>
      <c r="EO101" s="900"/>
      <c r="EP101" s="900"/>
      <c r="EQ101" s="900"/>
      <c r="ER101" s="900"/>
      <c r="ES101" s="900"/>
      <c r="ET101" s="900"/>
      <c r="EU101" s="900"/>
      <c r="EV101" s="900"/>
      <c r="EW101" s="900"/>
      <c r="EX101" s="900"/>
      <c r="EY101" s="900"/>
      <c r="EZ101" s="900"/>
      <c r="FA101" s="900"/>
      <c r="FB101" s="900"/>
      <c r="FC101" s="900"/>
      <c r="FD101" s="900"/>
      <c r="FE101" s="900"/>
      <c r="FF101" s="900"/>
      <c r="FG101" s="900"/>
      <c r="FH101" s="900"/>
      <c r="FI101" s="900"/>
      <c r="FJ101" s="900"/>
      <c r="FK101" s="900"/>
      <c r="FL101" s="900"/>
      <c r="FM101" s="900"/>
      <c r="FN101" s="900"/>
      <c r="FO101" s="900"/>
      <c r="FP101" s="900"/>
      <c r="FQ101" s="900"/>
      <c r="FR101" s="900"/>
      <c r="FS101" s="900"/>
      <c r="FT101" s="900"/>
      <c r="FU101" s="900"/>
      <c r="FV101" s="900"/>
      <c r="FW101" s="900"/>
      <c r="FX101" s="900"/>
      <c r="FY101" s="900"/>
      <c r="FZ101" s="900"/>
      <c r="GA101" s="900"/>
      <c r="GB101" s="900"/>
      <c r="GC101" s="900"/>
      <c r="GD101" s="900"/>
      <c r="GE101" s="900"/>
      <c r="GF101" s="900"/>
      <c r="GG101" s="900"/>
      <c r="GH101" s="900"/>
      <c r="GI101" s="900"/>
      <c r="GJ101" s="797" t="s">
        <v>272</v>
      </c>
      <c r="GK101" s="406"/>
      <c r="GL101" s="406"/>
      <c r="GM101" s="406"/>
      <c r="GN101" s="406"/>
      <c r="GO101" s="406"/>
      <c r="GP101" s="406"/>
      <c r="GQ101" s="406"/>
      <c r="GR101" s="406"/>
      <c r="GS101" s="406"/>
      <c r="GT101" s="406"/>
      <c r="GU101" s="406"/>
      <c r="GV101" s="406"/>
      <c r="GW101" s="406"/>
      <c r="GX101" s="406"/>
      <c r="GY101" s="406"/>
      <c r="GZ101" s="406"/>
      <c r="HA101" s="406"/>
      <c r="HB101" s="406"/>
      <c r="HC101" s="406"/>
      <c r="HD101" s="406"/>
      <c r="HE101" s="406"/>
      <c r="HF101" s="406"/>
      <c r="HG101" s="406"/>
      <c r="HH101" s="406"/>
      <c r="HI101" s="406"/>
    </row>
    <row r="102" spans="1:227" s="421" customFormat="1" ht="14.25" x14ac:dyDescent="0.2">
      <c r="B102" s="417"/>
      <c r="C102" s="419"/>
      <c r="D102" s="419"/>
      <c r="E102" s="419"/>
      <c r="F102" s="419"/>
      <c r="G102" s="419"/>
      <c r="H102" s="419"/>
      <c r="I102" s="419"/>
      <c r="J102" s="419"/>
      <c r="K102" s="419"/>
      <c r="L102" s="419"/>
      <c r="M102" s="419"/>
      <c r="N102" s="419"/>
      <c r="O102" s="493"/>
      <c r="P102" s="493"/>
      <c r="Q102" s="493"/>
      <c r="R102" s="493"/>
      <c r="S102" s="493"/>
      <c r="T102" s="493"/>
      <c r="U102" s="493"/>
      <c r="V102" s="493"/>
      <c r="W102" s="493"/>
      <c r="X102" s="493"/>
      <c r="Y102" s="493"/>
      <c r="Z102" s="493"/>
      <c r="AA102" s="493"/>
      <c r="AB102" s="493"/>
      <c r="AC102" s="493"/>
      <c r="AD102" s="493"/>
      <c r="AE102" s="493"/>
      <c r="AF102" s="493"/>
      <c r="AG102" s="493"/>
      <c r="AH102" s="493"/>
      <c r="AI102" s="493"/>
      <c r="AJ102" s="493"/>
      <c r="AK102" s="493"/>
      <c r="AL102" s="493"/>
      <c r="AM102" s="493"/>
      <c r="AN102" s="493"/>
      <c r="AO102" s="493"/>
      <c r="AP102" s="493"/>
      <c r="AQ102" s="493"/>
      <c r="AR102" s="493"/>
      <c r="AS102" s="493"/>
      <c r="AT102" s="493"/>
      <c r="AU102" s="493"/>
      <c r="AV102" s="493"/>
      <c r="AW102" s="493"/>
      <c r="AX102" s="493"/>
      <c r="AY102" s="493"/>
      <c r="AZ102" s="493"/>
      <c r="BA102" s="493"/>
      <c r="BB102" s="899"/>
      <c r="BC102" s="899"/>
      <c r="BD102" s="899"/>
      <c r="BE102" s="899"/>
      <c r="BF102" s="899"/>
      <c r="BG102" s="899"/>
      <c r="BH102" s="899"/>
      <c r="BI102" s="899"/>
      <c r="BJ102" s="899"/>
      <c r="BK102" s="899"/>
      <c r="BL102" s="899"/>
      <c r="BM102" s="899"/>
      <c r="BN102" s="899"/>
      <c r="BO102" s="899"/>
      <c r="BP102" s="899"/>
      <c r="BQ102" s="899"/>
      <c r="BR102" s="899"/>
      <c r="BS102" s="899"/>
      <c r="BT102" s="899"/>
      <c r="BU102" s="899"/>
      <c r="BV102" s="899"/>
      <c r="BW102" s="899"/>
      <c r="BX102" s="899"/>
      <c r="BY102" s="899"/>
      <c r="BZ102" s="899"/>
      <c r="CA102" s="899"/>
      <c r="CB102" s="899"/>
      <c r="CC102" s="899"/>
      <c r="CD102" s="899"/>
      <c r="CE102" s="899"/>
      <c r="CF102" s="899"/>
      <c r="CG102" s="899"/>
      <c r="CH102" s="899"/>
      <c r="CI102" s="899"/>
      <c r="CJ102" s="899"/>
      <c r="CK102" s="899"/>
      <c r="CL102" s="899"/>
      <c r="CM102" s="899"/>
      <c r="CN102" s="899"/>
      <c r="CO102" s="899"/>
      <c r="CP102" s="899"/>
      <c r="CQ102" s="899"/>
      <c r="CR102" s="899"/>
      <c r="CS102" s="899"/>
      <c r="CT102" s="899"/>
      <c r="CU102" s="899"/>
      <c r="CV102" s="899"/>
      <c r="CW102" s="899"/>
      <c r="CX102" s="899"/>
      <c r="CY102" s="899"/>
      <c r="CZ102" s="899"/>
      <c r="DA102" s="899"/>
      <c r="DB102" s="899"/>
      <c r="DC102" s="899"/>
      <c r="DD102" s="899"/>
      <c r="DE102" s="899"/>
      <c r="DF102" s="899"/>
      <c r="DG102" s="899"/>
      <c r="DH102" s="899"/>
      <c r="DI102" s="899"/>
      <c r="DJ102" s="899"/>
      <c r="DK102" s="899"/>
      <c r="DL102" s="899"/>
      <c r="DM102" s="899"/>
      <c r="DN102" s="899"/>
      <c r="DO102" s="899"/>
      <c r="DP102" s="899"/>
      <c r="DQ102" s="899"/>
      <c r="DR102" s="899"/>
      <c r="DS102" s="899"/>
      <c r="DT102" s="899"/>
      <c r="DU102" s="900"/>
      <c r="DV102" s="900"/>
      <c r="DW102" s="900"/>
      <c r="DX102" s="900"/>
      <c r="DY102" s="900"/>
      <c r="DZ102" s="900"/>
      <c r="EA102" s="900"/>
      <c r="EB102" s="900"/>
      <c r="EC102" s="900"/>
      <c r="ED102" s="900"/>
      <c r="EE102" s="900"/>
      <c r="EF102" s="900"/>
      <c r="EG102" s="900"/>
      <c r="EH102" s="900"/>
      <c r="EI102" s="900"/>
      <c r="EJ102" s="900"/>
      <c r="EK102" s="900"/>
      <c r="EL102" s="900"/>
      <c r="EM102" s="900"/>
      <c r="EN102" s="900"/>
      <c r="EO102" s="900"/>
      <c r="EP102" s="900"/>
      <c r="EQ102" s="900"/>
      <c r="ER102" s="900"/>
      <c r="ES102" s="900"/>
      <c r="ET102" s="900"/>
      <c r="EU102" s="900"/>
      <c r="EV102" s="900"/>
      <c r="EW102" s="900"/>
      <c r="EX102" s="900"/>
      <c r="EY102" s="900"/>
      <c r="EZ102" s="900"/>
      <c r="FA102" s="900"/>
      <c r="FB102" s="900"/>
      <c r="FC102" s="900"/>
      <c r="FD102" s="900"/>
      <c r="FE102" s="900"/>
      <c r="FF102" s="900"/>
      <c r="FG102" s="900"/>
      <c r="FH102" s="900"/>
      <c r="FI102" s="900"/>
      <c r="FJ102" s="900"/>
      <c r="FK102" s="900"/>
      <c r="FL102" s="900"/>
      <c r="FM102" s="900"/>
      <c r="FN102" s="900"/>
      <c r="FO102" s="900"/>
      <c r="FP102" s="900"/>
      <c r="FQ102" s="900"/>
      <c r="FR102" s="900"/>
      <c r="FS102" s="900"/>
      <c r="FT102" s="900"/>
      <c r="FU102" s="900"/>
      <c r="FV102" s="900"/>
      <c r="FW102" s="900"/>
      <c r="FX102" s="900"/>
      <c r="FY102" s="900"/>
      <c r="FZ102" s="900"/>
      <c r="GA102" s="900"/>
      <c r="GB102" s="900"/>
      <c r="GC102" s="900"/>
      <c r="GD102" s="900"/>
      <c r="GE102" s="900"/>
      <c r="GF102" s="900"/>
      <c r="GG102" s="900"/>
      <c r="GH102" s="900"/>
      <c r="GI102" s="900"/>
      <c r="GJ102" s="797" t="s">
        <v>272</v>
      </c>
      <c r="GK102" s="406"/>
      <c r="GL102" s="406"/>
      <c r="GM102" s="406"/>
      <c r="GN102" s="406"/>
      <c r="GO102" s="406"/>
      <c r="GP102" s="406"/>
      <c r="GQ102" s="406"/>
      <c r="GR102" s="406"/>
      <c r="GS102" s="406"/>
      <c r="GT102" s="406"/>
      <c r="GU102" s="406"/>
      <c r="GV102" s="406"/>
      <c r="GW102" s="406"/>
      <c r="GX102" s="406"/>
      <c r="GY102" s="406"/>
      <c r="GZ102" s="406"/>
      <c r="HA102" s="406"/>
      <c r="HB102" s="406"/>
      <c r="HC102" s="406"/>
      <c r="HD102" s="406"/>
      <c r="HE102" s="406"/>
      <c r="HF102" s="406"/>
      <c r="HG102" s="406"/>
      <c r="HH102" s="406"/>
      <c r="HI102" s="406"/>
    </row>
    <row r="103" spans="1:227" s="421" customFormat="1" ht="14.25" x14ac:dyDescent="0.2">
      <c r="B103" s="417" t="s">
        <v>644</v>
      </c>
      <c r="C103" s="493">
        <f t="shared" ref="C103:BB103" si="253">+C33</f>
        <v>0.10375</v>
      </c>
      <c r="D103" s="493">
        <f t="shared" si="253"/>
        <v>0.10375</v>
      </c>
      <c r="E103" s="493">
        <f t="shared" si="253"/>
        <v>0.10375</v>
      </c>
      <c r="F103" s="493">
        <f t="shared" si="253"/>
        <v>0.10375</v>
      </c>
      <c r="G103" s="493">
        <f t="shared" si="253"/>
        <v>0.10375</v>
      </c>
      <c r="H103" s="493">
        <f t="shared" si="253"/>
        <v>0.10375</v>
      </c>
      <c r="I103" s="493">
        <f t="shared" si="253"/>
        <v>0.10375</v>
      </c>
      <c r="J103" s="493">
        <f t="shared" si="253"/>
        <v>0.10375</v>
      </c>
      <c r="K103" s="493">
        <f t="shared" si="253"/>
        <v>0.10375</v>
      </c>
      <c r="L103" s="493">
        <f t="shared" si="253"/>
        <v>0.10375</v>
      </c>
      <c r="M103" s="493">
        <f t="shared" si="253"/>
        <v>0.10375</v>
      </c>
      <c r="N103" s="493">
        <f t="shared" si="253"/>
        <v>0.10375</v>
      </c>
      <c r="O103" s="493">
        <f t="shared" si="253"/>
        <v>0.10475000000000001</v>
      </c>
      <c r="P103" s="493">
        <f t="shared" si="253"/>
        <v>0.10475000000000001</v>
      </c>
      <c r="Q103" s="493">
        <f t="shared" si="253"/>
        <v>0.10475000000000001</v>
      </c>
      <c r="R103" s="493">
        <f t="shared" si="253"/>
        <v>0.10575</v>
      </c>
      <c r="S103" s="493">
        <f t="shared" si="253"/>
        <v>0.10575</v>
      </c>
      <c r="T103" s="493">
        <f t="shared" si="253"/>
        <v>0.10575</v>
      </c>
      <c r="U103" s="493">
        <f t="shared" si="253"/>
        <v>0.10675</v>
      </c>
      <c r="V103" s="493">
        <f t="shared" si="253"/>
        <v>0.10675</v>
      </c>
      <c r="W103" s="493">
        <f t="shared" si="253"/>
        <v>0.10675</v>
      </c>
      <c r="X103" s="493">
        <f t="shared" si="253"/>
        <v>0.10775</v>
      </c>
      <c r="Y103" s="493">
        <f t="shared" si="253"/>
        <v>0.10775</v>
      </c>
      <c r="Z103" s="493">
        <f t="shared" si="253"/>
        <v>0.10775</v>
      </c>
      <c r="AA103" s="493">
        <f t="shared" si="253"/>
        <v>0.10875</v>
      </c>
      <c r="AB103" s="493">
        <f t="shared" si="253"/>
        <v>0.10875</v>
      </c>
      <c r="AC103" s="493">
        <f t="shared" si="253"/>
        <v>0.10875</v>
      </c>
      <c r="AD103" s="493">
        <f t="shared" si="253"/>
        <v>0.10975</v>
      </c>
      <c r="AE103" s="493">
        <f t="shared" si="253"/>
        <v>0.10975</v>
      </c>
      <c r="AF103" s="493">
        <f t="shared" si="253"/>
        <v>0.10975</v>
      </c>
      <c r="AG103" s="493">
        <f t="shared" si="253"/>
        <v>0.11075</v>
      </c>
      <c r="AH103" s="493">
        <f t="shared" si="253"/>
        <v>0.11424999999999999</v>
      </c>
      <c r="AI103" s="493">
        <f t="shared" si="253"/>
        <v>0.11424999999999999</v>
      </c>
      <c r="AJ103" s="493">
        <f t="shared" si="253"/>
        <v>0.11874999999999999</v>
      </c>
      <c r="AK103" s="493">
        <f t="shared" si="253"/>
        <v>0.11874999999999999</v>
      </c>
      <c r="AL103" s="493">
        <f t="shared" si="253"/>
        <v>0.11874999999999999</v>
      </c>
      <c r="AM103" s="493">
        <f t="shared" si="253"/>
        <v>0.11975</v>
      </c>
      <c r="AN103" s="493">
        <f t="shared" si="253"/>
        <v>0.11975</v>
      </c>
      <c r="AO103" s="493">
        <f t="shared" si="253"/>
        <v>0.11975</v>
      </c>
      <c r="AP103" s="493">
        <f t="shared" si="253"/>
        <v>0.12075</v>
      </c>
      <c r="AQ103" s="493">
        <f t="shared" si="253"/>
        <v>0.12075</v>
      </c>
      <c r="AR103" s="493">
        <f t="shared" si="253"/>
        <v>0.12075</v>
      </c>
      <c r="AS103" s="493">
        <f t="shared" si="253"/>
        <v>0.12175</v>
      </c>
      <c r="AT103" s="493">
        <f t="shared" si="253"/>
        <v>0.12175</v>
      </c>
      <c r="AU103" s="493">
        <f t="shared" si="253"/>
        <v>0.12175</v>
      </c>
      <c r="AV103" s="493">
        <f t="shared" si="253"/>
        <v>0.12357</v>
      </c>
      <c r="AW103" s="493">
        <f t="shared" si="253"/>
        <v>0.12357</v>
      </c>
      <c r="AX103" s="493">
        <f t="shared" si="253"/>
        <v>0.12357</v>
      </c>
      <c r="AY103" s="493">
        <f t="shared" si="253"/>
        <v>0.12457</v>
      </c>
      <c r="AZ103" s="493">
        <f t="shared" si="253"/>
        <v>0.12457</v>
      </c>
      <c r="BA103" s="493">
        <f t="shared" si="253"/>
        <v>0.12457</v>
      </c>
      <c r="BB103" s="493">
        <f t="shared" si="253"/>
        <v>0.12557000000000001</v>
      </c>
      <c r="BC103" s="493">
        <f t="shared" ref="BB103:CG103" si="254">+BC33</f>
        <v>0.12557000000000001</v>
      </c>
      <c r="BD103" s="493">
        <f t="shared" si="254"/>
        <v>0.12557000000000001</v>
      </c>
      <c r="BE103" s="493">
        <f t="shared" si="254"/>
        <v>0.12557000000000001</v>
      </c>
      <c r="BF103" s="493">
        <f t="shared" si="254"/>
        <v>0.12557000000000001</v>
      </c>
      <c r="BG103" s="493">
        <f t="shared" si="254"/>
        <v>0.17537</v>
      </c>
      <c r="BH103" s="493">
        <f t="shared" si="254"/>
        <v>0.18137</v>
      </c>
      <c r="BI103" s="493">
        <f t="shared" si="254"/>
        <v>0.18137</v>
      </c>
      <c r="BJ103" s="493">
        <f t="shared" si="254"/>
        <v>0.18137</v>
      </c>
      <c r="BK103" s="493">
        <f t="shared" si="254"/>
        <v>0.13156999999999999</v>
      </c>
      <c r="BL103" s="493">
        <f t="shared" si="254"/>
        <v>0.13156999999999999</v>
      </c>
      <c r="BM103" s="493">
        <f t="shared" si="254"/>
        <v>0.13156999999999999</v>
      </c>
      <c r="BN103" s="493">
        <f t="shared" si="254"/>
        <v>0.13156999999999999</v>
      </c>
      <c r="BO103" s="493">
        <f t="shared" si="254"/>
        <v>0.13156999999999999</v>
      </c>
      <c r="BP103" s="493">
        <f t="shared" si="254"/>
        <v>0.13156999999999999</v>
      </c>
      <c r="BQ103" s="493">
        <f t="shared" si="254"/>
        <v>0.13156999999999999</v>
      </c>
      <c r="BR103" s="493">
        <f t="shared" si="254"/>
        <v>0.13156999999999999</v>
      </c>
      <c r="BS103" s="493">
        <f t="shared" si="254"/>
        <v>0.18137</v>
      </c>
      <c r="BT103" s="493">
        <f t="shared" si="254"/>
        <v>0.18137</v>
      </c>
      <c r="BU103" s="493">
        <f t="shared" si="254"/>
        <v>0.18137</v>
      </c>
      <c r="BV103" s="493">
        <f t="shared" si="254"/>
        <v>0.18137</v>
      </c>
      <c r="BW103" s="493">
        <f t="shared" si="254"/>
        <v>0.13156999999999999</v>
      </c>
      <c r="BX103" s="493">
        <f t="shared" si="254"/>
        <v>0.13156999999999999</v>
      </c>
      <c r="BY103" s="493">
        <f t="shared" si="254"/>
        <v>0.13156999999999999</v>
      </c>
      <c r="BZ103" s="493">
        <f t="shared" si="254"/>
        <v>0.13156999999999999</v>
      </c>
      <c r="CA103" s="493">
        <f t="shared" si="254"/>
        <v>0.13156999999999999</v>
      </c>
      <c r="CB103" s="493">
        <f t="shared" si="254"/>
        <v>0.13156999999999999</v>
      </c>
      <c r="CC103" s="493">
        <f t="shared" si="254"/>
        <v>0.13156999999999999</v>
      </c>
      <c r="CD103" s="493">
        <f t="shared" si="254"/>
        <v>0.13156999999999999</v>
      </c>
      <c r="CE103" s="493">
        <f t="shared" si="254"/>
        <v>0.18137</v>
      </c>
      <c r="CF103" s="493">
        <f t="shared" si="254"/>
        <v>0.18137</v>
      </c>
      <c r="CG103" s="493">
        <f t="shared" si="254"/>
        <v>0.18137</v>
      </c>
      <c r="CH103" s="493">
        <f t="shared" ref="CH103:DM103" si="255">+CH33</f>
        <v>0.18137</v>
      </c>
      <c r="CI103" s="493">
        <f t="shared" si="255"/>
        <v>0.13156999999999999</v>
      </c>
      <c r="CJ103" s="493">
        <f t="shared" si="255"/>
        <v>0.15109999999999998</v>
      </c>
      <c r="CK103" s="493">
        <f t="shared" si="255"/>
        <v>0.15109999999999998</v>
      </c>
      <c r="CL103" s="493">
        <f t="shared" si="255"/>
        <v>0.15151999999999999</v>
      </c>
      <c r="CM103" s="493">
        <f t="shared" si="255"/>
        <v>0.15151999999999999</v>
      </c>
      <c r="CN103" s="493">
        <f t="shared" si="255"/>
        <v>0.15151999999999999</v>
      </c>
      <c r="CO103" s="493">
        <f t="shared" si="255"/>
        <v>0.15198999999999999</v>
      </c>
      <c r="CP103" s="493">
        <f t="shared" si="255"/>
        <v>0.15198999999999999</v>
      </c>
      <c r="CQ103" s="493">
        <f t="shared" si="255"/>
        <v>0.18878999999999999</v>
      </c>
      <c r="CR103" s="493">
        <f t="shared" si="255"/>
        <v>0.20846000000000001</v>
      </c>
      <c r="CS103" s="493">
        <f t="shared" si="255"/>
        <v>0.20846000000000001</v>
      </c>
      <c r="CT103" s="493">
        <f t="shared" si="255"/>
        <v>0.20846000000000001</v>
      </c>
      <c r="CU103" s="493">
        <f t="shared" si="255"/>
        <v>0.16761999999999999</v>
      </c>
      <c r="CV103" s="493">
        <f t="shared" si="255"/>
        <v>0.16761999999999999</v>
      </c>
      <c r="CW103" s="493">
        <f t="shared" si="255"/>
        <v>0.16761999999999999</v>
      </c>
      <c r="CX103" s="493">
        <f t="shared" si="255"/>
        <v>0.16719999999999999</v>
      </c>
      <c r="CY103" s="493">
        <f t="shared" si="255"/>
        <v>0.16719999999999999</v>
      </c>
      <c r="CZ103" s="493">
        <f t="shared" si="255"/>
        <v>0.16719999999999999</v>
      </c>
      <c r="DA103" s="493">
        <f t="shared" si="255"/>
        <v>0.16785999999999998</v>
      </c>
      <c r="DB103" s="493">
        <f t="shared" si="255"/>
        <v>0.16785999999999998</v>
      </c>
      <c r="DC103" s="493">
        <f t="shared" si="255"/>
        <v>0.20956</v>
      </c>
      <c r="DD103" s="493">
        <f t="shared" si="255"/>
        <v>0.21546000000000001</v>
      </c>
      <c r="DE103" s="493">
        <f t="shared" si="255"/>
        <v>0.21546000000000001</v>
      </c>
      <c r="DF103" s="493">
        <f t="shared" si="255"/>
        <v>0.21546000000000001</v>
      </c>
      <c r="DG103" s="493">
        <f t="shared" si="255"/>
        <v>0.17735999999999999</v>
      </c>
      <c r="DH103" s="493">
        <f t="shared" si="255"/>
        <v>0.17735999999999999</v>
      </c>
      <c r="DI103" s="493">
        <f t="shared" si="255"/>
        <v>0.17735999999999999</v>
      </c>
      <c r="DJ103" s="493">
        <f t="shared" si="255"/>
        <v>0.17377999999999999</v>
      </c>
      <c r="DK103" s="493">
        <f t="shared" si="255"/>
        <v>0.17377999999999999</v>
      </c>
      <c r="DL103" s="493">
        <f t="shared" si="255"/>
        <v>0.17377999999999999</v>
      </c>
      <c r="DM103" s="493">
        <f t="shared" si="255"/>
        <v>0.17463999999999999</v>
      </c>
      <c r="DN103" s="493">
        <f t="shared" ref="DN103:ES103" si="256">+DN33</f>
        <v>0.17463999999999999</v>
      </c>
      <c r="DO103" s="493">
        <f t="shared" si="256"/>
        <v>0.21634</v>
      </c>
      <c r="DP103" s="493">
        <f t="shared" si="256"/>
        <v>0.21587000000000001</v>
      </c>
      <c r="DQ103" s="493">
        <f t="shared" si="256"/>
        <v>0.21587000000000001</v>
      </c>
      <c r="DR103" s="493">
        <f t="shared" si="256"/>
        <v>0.21587000000000001</v>
      </c>
      <c r="DS103" s="493">
        <f t="shared" si="256"/>
        <v>0.17598</v>
      </c>
      <c r="DT103" s="493">
        <f t="shared" si="256"/>
        <v>0.17598</v>
      </c>
      <c r="DU103" s="493">
        <f t="shared" si="256"/>
        <v>0.17598</v>
      </c>
      <c r="DV103" s="493">
        <f t="shared" si="256"/>
        <v>0.17073999999999998</v>
      </c>
      <c r="DW103" s="493">
        <f t="shared" si="256"/>
        <v>0.17073999999999998</v>
      </c>
      <c r="DX103" s="493">
        <f t="shared" si="256"/>
        <v>0.17073999999999998</v>
      </c>
      <c r="DY103" s="493">
        <f t="shared" si="256"/>
        <v>0.16772999999999999</v>
      </c>
      <c r="DZ103" s="493">
        <f t="shared" si="256"/>
        <v>0.16772999999999999</v>
      </c>
      <c r="EA103" s="493">
        <f t="shared" si="256"/>
        <v>0.21668999999999999</v>
      </c>
      <c r="EB103" s="493">
        <f t="shared" si="256"/>
        <v>0.23122000000000001</v>
      </c>
      <c r="EC103" s="493">
        <f t="shared" si="256"/>
        <v>0.23122000000000001</v>
      </c>
      <c r="ED103" s="493">
        <f t="shared" si="256"/>
        <v>0.23122000000000001</v>
      </c>
      <c r="EE103" s="493">
        <f t="shared" si="256"/>
        <v>0.17898</v>
      </c>
      <c r="EF103" s="493">
        <f t="shared" si="256"/>
        <v>0.17898</v>
      </c>
      <c r="EG103" s="493">
        <f t="shared" si="256"/>
        <v>0.17898</v>
      </c>
      <c r="EH103" s="493">
        <f t="shared" si="256"/>
        <v>0.18401000000000001</v>
      </c>
      <c r="EI103" s="493">
        <f t="shared" si="256"/>
        <v>0.18401000000000001</v>
      </c>
      <c r="EJ103" s="493">
        <f t="shared" si="256"/>
        <v>0.18401000000000001</v>
      </c>
      <c r="EK103" s="493">
        <f t="shared" si="256"/>
        <v>0.18620999999999999</v>
      </c>
      <c r="EL103" s="493">
        <f t="shared" si="256"/>
        <v>0.18620999999999999</v>
      </c>
      <c r="EM103" s="493">
        <f t="shared" si="256"/>
        <v>0.24198</v>
      </c>
      <c r="EN103" s="493">
        <f t="shared" si="256"/>
        <v>0.25601000000000002</v>
      </c>
      <c r="EO103" s="493">
        <f t="shared" si="256"/>
        <v>0.25601000000000002</v>
      </c>
      <c r="EP103" s="493">
        <f t="shared" si="256"/>
        <v>0.25601000000000002</v>
      </c>
      <c r="EQ103" s="493">
        <f t="shared" si="256"/>
        <v>0.19306000000000001</v>
      </c>
      <c r="ER103" s="493">
        <f t="shared" si="256"/>
        <v>0.19306000000000001</v>
      </c>
      <c r="ES103" s="493">
        <f t="shared" si="256"/>
        <v>0.19306000000000001</v>
      </c>
      <c r="ET103" s="493">
        <f t="shared" ref="ET103:FY103" si="257">+ET33</f>
        <v>0.19526000000000002</v>
      </c>
      <c r="EU103" s="493">
        <f t="shared" si="257"/>
        <v>0.19526000000000002</v>
      </c>
      <c r="EV103" s="493">
        <f t="shared" si="257"/>
        <v>0.19526000000000002</v>
      </c>
      <c r="EW103" s="493">
        <f t="shared" si="257"/>
        <v>0.19642000000000001</v>
      </c>
      <c r="EX103" s="493">
        <f t="shared" si="257"/>
        <v>0.19642000000000001</v>
      </c>
      <c r="EY103" s="493">
        <f t="shared" si="257"/>
        <v>0.26427</v>
      </c>
      <c r="EZ103" s="493">
        <f t="shared" si="257"/>
        <v>0.28922000000000003</v>
      </c>
      <c r="FA103" s="493">
        <f t="shared" si="257"/>
        <v>0.28922000000000003</v>
      </c>
      <c r="FB103" s="493">
        <f t="shared" si="257"/>
        <v>0.28922000000000003</v>
      </c>
      <c r="FC103" s="493">
        <f t="shared" si="257"/>
        <v>0.21396000000000001</v>
      </c>
      <c r="FD103" s="493">
        <f t="shared" si="257"/>
        <v>0.21396000000000001</v>
      </c>
      <c r="FE103" s="493">
        <f t="shared" si="257"/>
        <v>0.21396000000000001</v>
      </c>
      <c r="FF103" s="493">
        <f t="shared" si="257"/>
        <v>0.21659</v>
      </c>
      <c r="FG103" s="493">
        <f t="shared" si="257"/>
        <v>0.21659</v>
      </c>
      <c r="FH103" s="493">
        <f t="shared" si="257"/>
        <v>0.21659</v>
      </c>
      <c r="FI103" s="493">
        <f t="shared" si="257"/>
        <v>0.22071000000000002</v>
      </c>
      <c r="FJ103" s="493">
        <f t="shared" si="257"/>
        <v>0.22071000000000002</v>
      </c>
      <c r="FK103" s="493">
        <f t="shared" si="257"/>
        <v>0.29681000000000002</v>
      </c>
      <c r="FL103" s="493">
        <f t="shared" si="257"/>
        <v>0.31969999999999998</v>
      </c>
      <c r="FM103" s="493">
        <f t="shared" si="257"/>
        <v>0.31969999999999998</v>
      </c>
      <c r="FN103" s="493">
        <f t="shared" si="257"/>
        <v>0.31969999999999998</v>
      </c>
      <c r="FO103" s="493">
        <f t="shared" si="257"/>
        <v>0.23241000000000001</v>
      </c>
      <c r="FP103" s="493">
        <f t="shared" si="257"/>
        <v>0.23241000000000001</v>
      </c>
      <c r="FQ103" s="493">
        <f t="shared" si="257"/>
        <v>0.23241000000000001</v>
      </c>
      <c r="FR103" s="493">
        <f t="shared" si="257"/>
        <v>0.23211000000000004</v>
      </c>
      <c r="FS103" s="493">
        <f t="shared" si="257"/>
        <v>0.23211000000000004</v>
      </c>
      <c r="FT103" s="493">
        <f t="shared" si="257"/>
        <v>0.23211000000000004</v>
      </c>
      <c r="FU103" s="493">
        <f t="shared" si="257"/>
        <v>0.22918000000000002</v>
      </c>
      <c r="FV103" s="493">
        <f t="shared" si="257"/>
        <v>0.22918000000000002</v>
      </c>
      <c r="FW103" s="493">
        <f t="shared" si="257"/>
        <v>0.31618999999999997</v>
      </c>
      <c r="FX103" s="493">
        <f t="shared" si="257"/>
        <v>0.32172999999999996</v>
      </c>
      <c r="FY103" s="493">
        <f t="shared" si="257"/>
        <v>0.32172999999999996</v>
      </c>
      <c r="FZ103" s="493">
        <f t="shared" ref="FZ103:HJ103" si="258">+FZ33</f>
        <v>0.32172999999999996</v>
      </c>
      <c r="GA103" s="493">
        <f t="shared" si="258"/>
        <v>0.23568</v>
      </c>
      <c r="GB103" s="493">
        <f t="shared" si="258"/>
        <v>0.23568</v>
      </c>
      <c r="GC103" s="493">
        <f t="shared" si="258"/>
        <v>0.23568</v>
      </c>
      <c r="GD103" s="493">
        <f t="shared" si="258"/>
        <v>0.23509000000000002</v>
      </c>
      <c r="GE103" s="493">
        <f t="shared" si="258"/>
        <v>0.23509000000000002</v>
      </c>
      <c r="GF103" s="493">
        <f t="shared" si="258"/>
        <v>0.23509000000000002</v>
      </c>
      <c r="GG103" s="493">
        <f t="shared" si="258"/>
        <v>0.23309000000000002</v>
      </c>
      <c r="GH103" s="493">
        <f t="shared" si="258"/>
        <v>0.23309000000000002</v>
      </c>
      <c r="GI103" s="493">
        <f t="shared" si="258"/>
        <v>0.32009999999999994</v>
      </c>
      <c r="GJ103" s="493">
        <f t="shared" si="258"/>
        <v>0.32813999999999999</v>
      </c>
      <c r="GK103" s="493">
        <f t="shared" si="258"/>
        <v>0.32813999999999999</v>
      </c>
      <c r="GL103" s="493">
        <f t="shared" si="258"/>
        <v>0.32813999999999999</v>
      </c>
      <c r="GM103" s="493">
        <f t="shared" si="258"/>
        <v>0.24446000000000001</v>
      </c>
      <c r="GN103" s="493">
        <f t="shared" si="258"/>
        <v>0.24446000000000001</v>
      </c>
      <c r="GO103" s="493">
        <f t="shared" si="258"/>
        <v>0.24446000000000001</v>
      </c>
      <c r="GP103" s="493">
        <f t="shared" si="258"/>
        <v>0.25347000000000003</v>
      </c>
      <c r="GQ103" s="493">
        <f t="shared" si="258"/>
        <v>0.25347000000000003</v>
      </c>
      <c r="GR103" s="493">
        <f t="shared" si="258"/>
        <v>0.25347000000000003</v>
      </c>
      <c r="GS103" s="493">
        <f t="shared" si="258"/>
        <v>0.25234000000000001</v>
      </c>
      <c r="GT103" s="493">
        <f t="shared" si="258"/>
        <v>0.25234000000000001</v>
      </c>
      <c r="GU103" s="493">
        <f t="shared" si="258"/>
        <v>0.33934999999999998</v>
      </c>
      <c r="GV103" s="493">
        <f t="shared" si="258"/>
        <v>0.32738999999999996</v>
      </c>
      <c r="GW103" s="493">
        <f t="shared" si="258"/>
        <v>0.32738999999999996</v>
      </c>
      <c r="GX103" s="493">
        <f t="shared" si="258"/>
        <v>0.32738999999999996</v>
      </c>
      <c r="GY103" s="493">
        <f t="shared" si="258"/>
        <v>0.25051000000000001</v>
      </c>
      <c r="GZ103" s="493">
        <f t="shared" si="258"/>
        <v>0.25051000000000001</v>
      </c>
      <c r="HA103" s="493">
        <f t="shared" si="258"/>
        <v>0.25051000000000001</v>
      </c>
      <c r="HB103" s="493">
        <f t="shared" si="258"/>
        <v>0.24716000000000002</v>
      </c>
      <c r="HC103" s="493">
        <f t="shared" si="258"/>
        <v>0.24716000000000002</v>
      </c>
      <c r="HD103" s="493">
        <f t="shared" si="258"/>
        <v>0.24716000000000002</v>
      </c>
      <c r="HE103" s="493">
        <f t="shared" si="258"/>
        <v>0.24816000000000002</v>
      </c>
      <c r="HF103" s="493">
        <f t="shared" si="258"/>
        <v>0.24816000000000002</v>
      </c>
      <c r="HG103" s="493">
        <f t="shared" si="258"/>
        <v>0.33516999999999997</v>
      </c>
      <c r="HH103" s="493">
        <f t="shared" si="258"/>
        <v>0.35341999999999996</v>
      </c>
      <c r="HI103" s="493">
        <f t="shared" si="258"/>
        <v>0.35341999999999996</v>
      </c>
      <c r="HJ103" s="493">
        <f t="shared" si="258"/>
        <v>0.35341999999999996</v>
      </c>
      <c r="HK103" s="493">
        <f t="shared" ref="HK103:HM103" si="259">+HK33</f>
        <v>0.26503000000000004</v>
      </c>
      <c r="HL103" s="493">
        <f t="shared" si="259"/>
        <v>0.26503000000000004</v>
      </c>
      <c r="HM103" s="493">
        <f t="shared" si="259"/>
        <v>0.26503000000000004</v>
      </c>
      <c r="HN103" s="493">
        <f t="shared" ref="HN103:HS103" si="260">+HN33</f>
        <v>0.25901000000000002</v>
      </c>
      <c r="HO103" s="493">
        <f t="shared" si="260"/>
        <v>0.25901000000000002</v>
      </c>
      <c r="HP103" s="493">
        <f t="shared" si="260"/>
        <v>0.25901000000000002</v>
      </c>
      <c r="HQ103" s="493">
        <f t="shared" si="260"/>
        <v>0.25504000000000004</v>
      </c>
      <c r="HR103" s="493">
        <f t="shared" si="260"/>
        <v>0.25504000000000004</v>
      </c>
      <c r="HS103" s="493">
        <f t="shared" si="260"/>
        <v>0.30484</v>
      </c>
    </row>
    <row r="104" spans="1:227" s="421" customFormat="1" ht="14.25" x14ac:dyDescent="0.2">
      <c r="B104" s="417" t="str">
        <f>+B71</f>
        <v>Tier 2 Actual Billing Rate</v>
      </c>
      <c r="C104" s="493">
        <f t="shared" ref="C104:BB104" si="261">+C32</f>
        <v>0.10375</v>
      </c>
      <c r="D104" s="493">
        <f t="shared" si="261"/>
        <v>0.10375</v>
      </c>
      <c r="E104" s="493">
        <f t="shared" si="261"/>
        <v>0.10375</v>
      </c>
      <c r="F104" s="493">
        <f t="shared" si="261"/>
        <v>0.10375</v>
      </c>
      <c r="G104" s="493">
        <f t="shared" si="261"/>
        <v>0.10375</v>
      </c>
      <c r="H104" s="493">
        <f t="shared" si="261"/>
        <v>0.10375</v>
      </c>
      <c r="I104" s="493">
        <f t="shared" si="261"/>
        <v>0.10375</v>
      </c>
      <c r="J104" s="493">
        <f t="shared" si="261"/>
        <v>0.10375</v>
      </c>
      <c r="K104" s="493">
        <f t="shared" si="261"/>
        <v>0.10375</v>
      </c>
      <c r="L104" s="493">
        <f t="shared" si="261"/>
        <v>0.10375</v>
      </c>
      <c r="M104" s="493">
        <f t="shared" si="261"/>
        <v>0.10375</v>
      </c>
      <c r="N104" s="493">
        <f t="shared" si="261"/>
        <v>0.10375</v>
      </c>
      <c r="O104" s="493">
        <f t="shared" si="261"/>
        <v>0.10475000000000001</v>
      </c>
      <c r="P104" s="493">
        <f t="shared" si="261"/>
        <v>0.10475000000000001</v>
      </c>
      <c r="Q104" s="493">
        <f t="shared" si="261"/>
        <v>0.10475000000000001</v>
      </c>
      <c r="R104" s="493">
        <f t="shared" si="261"/>
        <v>0.10575</v>
      </c>
      <c r="S104" s="493">
        <f t="shared" si="261"/>
        <v>0.10575</v>
      </c>
      <c r="T104" s="493">
        <f t="shared" si="261"/>
        <v>0.10575</v>
      </c>
      <c r="U104" s="493">
        <f t="shared" si="261"/>
        <v>0.10675</v>
      </c>
      <c r="V104" s="493">
        <f t="shared" si="261"/>
        <v>0.10675</v>
      </c>
      <c r="W104" s="493">
        <f t="shared" si="261"/>
        <v>0.10675</v>
      </c>
      <c r="X104" s="493">
        <f t="shared" si="261"/>
        <v>0.10775</v>
      </c>
      <c r="Y104" s="493">
        <f t="shared" si="261"/>
        <v>0.10775</v>
      </c>
      <c r="Z104" s="493">
        <f t="shared" si="261"/>
        <v>0.10775</v>
      </c>
      <c r="AA104" s="493">
        <f t="shared" si="261"/>
        <v>0.10875</v>
      </c>
      <c r="AB104" s="493">
        <f t="shared" si="261"/>
        <v>0.10875</v>
      </c>
      <c r="AC104" s="493">
        <f t="shared" si="261"/>
        <v>0.10875</v>
      </c>
      <c r="AD104" s="493">
        <f t="shared" si="261"/>
        <v>0.10975</v>
      </c>
      <c r="AE104" s="493">
        <f t="shared" si="261"/>
        <v>0.10975</v>
      </c>
      <c r="AF104" s="493">
        <f t="shared" si="261"/>
        <v>0.10975</v>
      </c>
      <c r="AG104" s="493">
        <f t="shared" si="261"/>
        <v>0.11075</v>
      </c>
      <c r="AH104" s="493">
        <f t="shared" si="261"/>
        <v>0.11424999999999999</v>
      </c>
      <c r="AI104" s="493">
        <f t="shared" si="261"/>
        <v>0.11424999999999999</v>
      </c>
      <c r="AJ104" s="493">
        <f t="shared" si="261"/>
        <v>0.11874999999999999</v>
      </c>
      <c r="AK104" s="493">
        <f t="shared" si="261"/>
        <v>0.11874999999999999</v>
      </c>
      <c r="AL104" s="493">
        <f t="shared" si="261"/>
        <v>0.11874999999999999</v>
      </c>
      <c r="AM104" s="493">
        <f t="shared" si="261"/>
        <v>0.11975</v>
      </c>
      <c r="AN104" s="493">
        <f t="shared" si="261"/>
        <v>0.11975</v>
      </c>
      <c r="AO104" s="493">
        <f t="shared" si="261"/>
        <v>0.11975</v>
      </c>
      <c r="AP104" s="493">
        <f t="shared" si="261"/>
        <v>0.12075</v>
      </c>
      <c r="AQ104" s="493">
        <f t="shared" si="261"/>
        <v>0.12075</v>
      </c>
      <c r="AR104" s="493">
        <f t="shared" si="261"/>
        <v>0.12075</v>
      </c>
      <c r="AS104" s="493">
        <f t="shared" si="261"/>
        <v>0.12175</v>
      </c>
      <c r="AT104" s="493">
        <f t="shared" si="261"/>
        <v>0.12175</v>
      </c>
      <c r="AU104" s="493">
        <f t="shared" si="261"/>
        <v>0.12175</v>
      </c>
      <c r="AV104" s="493">
        <f t="shared" si="261"/>
        <v>0.12357</v>
      </c>
      <c r="AW104" s="493">
        <f t="shared" si="261"/>
        <v>0.12357</v>
      </c>
      <c r="AX104" s="493">
        <f t="shared" si="261"/>
        <v>0.12357</v>
      </c>
      <c r="AY104" s="493">
        <f t="shared" si="261"/>
        <v>0.12457</v>
      </c>
      <c r="AZ104" s="493">
        <f t="shared" si="261"/>
        <v>0.12457</v>
      </c>
      <c r="BA104" s="493">
        <f t="shared" si="261"/>
        <v>0.12457</v>
      </c>
      <c r="BB104" s="493">
        <f t="shared" si="261"/>
        <v>0.12557000000000001</v>
      </c>
      <c r="BC104" s="493">
        <f t="shared" ref="BB104:CG104" si="262">+BC32</f>
        <v>0.12557000000000001</v>
      </c>
      <c r="BD104" s="493">
        <f t="shared" si="262"/>
        <v>0.12557000000000001</v>
      </c>
      <c r="BE104" s="493">
        <f t="shared" si="262"/>
        <v>0.12557000000000001</v>
      </c>
      <c r="BF104" s="493">
        <f t="shared" si="262"/>
        <v>0.12557000000000001</v>
      </c>
      <c r="BG104" s="493">
        <f t="shared" si="262"/>
        <v>0.14057</v>
      </c>
      <c r="BH104" s="493">
        <f t="shared" si="262"/>
        <v>0.14657000000000001</v>
      </c>
      <c r="BI104" s="493">
        <f t="shared" si="262"/>
        <v>0.14657000000000001</v>
      </c>
      <c r="BJ104" s="493">
        <f t="shared" si="262"/>
        <v>0.14657000000000001</v>
      </c>
      <c r="BK104" s="493">
        <f t="shared" si="262"/>
        <v>0.13156999999999999</v>
      </c>
      <c r="BL104" s="493">
        <f t="shared" si="262"/>
        <v>0.13156999999999999</v>
      </c>
      <c r="BM104" s="493">
        <f t="shared" si="262"/>
        <v>0.13156999999999999</v>
      </c>
      <c r="BN104" s="493">
        <f t="shared" si="262"/>
        <v>0.13156999999999999</v>
      </c>
      <c r="BO104" s="493">
        <f t="shared" si="262"/>
        <v>0.13156999999999999</v>
      </c>
      <c r="BP104" s="493">
        <f t="shared" si="262"/>
        <v>0.13156999999999999</v>
      </c>
      <c r="BQ104" s="493">
        <f t="shared" si="262"/>
        <v>0.13156999999999999</v>
      </c>
      <c r="BR104" s="493">
        <f t="shared" si="262"/>
        <v>0.13156999999999999</v>
      </c>
      <c r="BS104" s="493">
        <f t="shared" si="262"/>
        <v>0.14657000000000001</v>
      </c>
      <c r="BT104" s="493">
        <f t="shared" si="262"/>
        <v>0.14657000000000001</v>
      </c>
      <c r="BU104" s="493">
        <f t="shared" si="262"/>
        <v>0.14657000000000001</v>
      </c>
      <c r="BV104" s="493">
        <f t="shared" si="262"/>
        <v>0.14657000000000001</v>
      </c>
      <c r="BW104" s="493">
        <f t="shared" si="262"/>
        <v>0.13156999999999999</v>
      </c>
      <c r="BX104" s="493">
        <f t="shared" si="262"/>
        <v>0.13156999999999999</v>
      </c>
      <c r="BY104" s="493">
        <f t="shared" si="262"/>
        <v>0.13156999999999999</v>
      </c>
      <c r="BZ104" s="493">
        <f t="shared" si="262"/>
        <v>0.13156999999999999</v>
      </c>
      <c r="CA104" s="493">
        <f t="shared" si="262"/>
        <v>0.13156999999999999</v>
      </c>
      <c r="CB104" s="493">
        <f t="shared" si="262"/>
        <v>0.13156999999999999</v>
      </c>
      <c r="CC104" s="493">
        <f t="shared" si="262"/>
        <v>0.13156999999999999</v>
      </c>
      <c r="CD104" s="493">
        <f t="shared" si="262"/>
        <v>0.13156999999999999</v>
      </c>
      <c r="CE104" s="493">
        <f t="shared" si="262"/>
        <v>0.14657000000000001</v>
      </c>
      <c r="CF104" s="493">
        <f t="shared" si="262"/>
        <v>0.14657000000000001</v>
      </c>
      <c r="CG104" s="493">
        <f t="shared" si="262"/>
        <v>0.14657000000000001</v>
      </c>
      <c r="CH104" s="493">
        <f t="shared" ref="CH104:DM104" si="263">+CH32</f>
        <v>0.14657000000000001</v>
      </c>
      <c r="CI104" s="493">
        <f t="shared" si="263"/>
        <v>0.13156999999999999</v>
      </c>
      <c r="CJ104" s="493">
        <f t="shared" si="263"/>
        <v>0.15109999999999998</v>
      </c>
      <c r="CK104" s="493">
        <f t="shared" si="263"/>
        <v>0.15109999999999998</v>
      </c>
      <c r="CL104" s="493">
        <f t="shared" si="263"/>
        <v>0.15151999999999999</v>
      </c>
      <c r="CM104" s="493">
        <f t="shared" si="263"/>
        <v>0.15151999999999999</v>
      </c>
      <c r="CN104" s="493">
        <f t="shared" si="263"/>
        <v>0.15151999999999999</v>
      </c>
      <c r="CO104" s="493">
        <f t="shared" si="263"/>
        <v>0.15198999999999999</v>
      </c>
      <c r="CP104" s="493">
        <f t="shared" si="263"/>
        <v>0.15198999999999999</v>
      </c>
      <c r="CQ104" s="493">
        <f t="shared" si="263"/>
        <v>0.15198999999999999</v>
      </c>
      <c r="CR104" s="493">
        <f t="shared" si="263"/>
        <v>0.16675999999999999</v>
      </c>
      <c r="CS104" s="493">
        <f t="shared" si="263"/>
        <v>0.16675999999999999</v>
      </c>
      <c r="CT104" s="493">
        <f t="shared" si="263"/>
        <v>0.16675999999999999</v>
      </c>
      <c r="CU104" s="493">
        <f t="shared" si="263"/>
        <v>0.16761999999999999</v>
      </c>
      <c r="CV104" s="493">
        <f t="shared" si="263"/>
        <v>0.16761999999999999</v>
      </c>
      <c r="CW104" s="493">
        <f t="shared" si="263"/>
        <v>0.16761999999999999</v>
      </c>
      <c r="CX104" s="493">
        <f t="shared" si="263"/>
        <v>0.16719999999999999</v>
      </c>
      <c r="CY104" s="493">
        <f t="shared" si="263"/>
        <v>0.16719999999999999</v>
      </c>
      <c r="CZ104" s="493">
        <f t="shared" si="263"/>
        <v>0.16719999999999999</v>
      </c>
      <c r="DA104" s="493">
        <f t="shared" si="263"/>
        <v>0.16785999999999998</v>
      </c>
      <c r="DB104" s="493">
        <f t="shared" si="263"/>
        <v>0.16785999999999998</v>
      </c>
      <c r="DC104" s="493">
        <f t="shared" si="263"/>
        <v>0.16785999999999998</v>
      </c>
      <c r="DD104" s="493">
        <f t="shared" si="263"/>
        <v>0.17376</v>
      </c>
      <c r="DE104" s="493">
        <f t="shared" si="263"/>
        <v>0.17376</v>
      </c>
      <c r="DF104" s="493">
        <f t="shared" si="263"/>
        <v>0.17376</v>
      </c>
      <c r="DG104" s="493">
        <f t="shared" si="263"/>
        <v>0.17735999999999999</v>
      </c>
      <c r="DH104" s="493">
        <f t="shared" si="263"/>
        <v>0.17735999999999999</v>
      </c>
      <c r="DI104" s="493">
        <f t="shared" si="263"/>
        <v>0.17735999999999999</v>
      </c>
      <c r="DJ104" s="493">
        <f t="shared" si="263"/>
        <v>0.17377999999999999</v>
      </c>
      <c r="DK104" s="493">
        <f t="shared" si="263"/>
        <v>0.17377999999999999</v>
      </c>
      <c r="DL104" s="493">
        <f t="shared" si="263"/>
        <v>0.17377999999999999</v>
      </c>
      <c r="DM104" s="493">
        <f t="shared" si="263"/>
        <v>0.17463999999999999</v>
      </c>
      <c r="DN104" s="493">
        <f t="shared" ref="DN104:ES104" si="264">+DN32</f>
        <v>0.17463999999999999</v>
      </c>
      <c r="DO104" s="493">
        <f t="shared" si="264"/>
        <v>0.17463999999999999</v>
      </c>
      <c r="DP104" s="493">
        <f t="shared" si="264"/>
        <v>0.17416999999999999</v>
      </c>
      <c r="DQ104" s="493">
        <f t="shared" si="264"/>
        <v>0.17416999999999999</v>
      </c>
      <c r="DR104" s="493">
        <f t="shared" si="264"/>
        <v>0.17416999999999999</v>
      </c>
      <c r="DS104" s="493">
        <f t="shared" si="264"/>
        <v>0.17598</v>
      </c>
      <c r="DT104" s="493">
        <f t="shared" si="264"/>
        <v>0.17598</v>
      </c>
      <c r="DU104" s="493">
        <f t="shared" si="264"/>
        <v>0.17598</v>
      </c>
      <c r="DV104" s="493">
        <f t="shared" si="264"/>
        <v>0.17073999999999998</v>
      </c>
      <c r="DW104" s="493">
        <f t="shared" si="264"/>
        <v>0.17073999999999998</v>
      </c>
      <c r="DX104" s="493">
        <f t="shared" si="264"/>
        <v>0.17073999999999998</v>
      </c>
      <c r="DY104" s="493">
        <f t="shared" si="264"/>
        <v>0.16772999999999999</v>
      </c>
      <c r="DZ104" s="493">
        <f t="shared" si="264"/>
        <v>0.16772999999999999</v>
      </c>
      <c r="EA104" s="493">
        <f t="shared" si="264"/>
        <v>0.16772999999999999</v>
      </c>
      <c r="EB104" s="493">
        <f t="shared" si="264"/>
        <v>0.17544999999999999</v>
      </c>
      <c r="EC104" s="493">
        <f t="shared" si="264"/>
        <v>0.17544999999999999</v>
      </c>
      <c r="ED104" s="493">
        <f t="shared" si="264"/>
        <v>0.17544999999999999</v>
      </c>
      <c r="EE104" s="493">
        <f t="shared" si="264"/>
        <v>0.17898</v>
      </c>
      <c r="EF104" s="493">
        <f t="shared" si="264"/>
        <v>0.17898</v>
      </c>
      <c r="EG104" s="493">
        <f t="shared" si="264"/>
        <v>0.17898</v>
      </c>
      <c r="EH104" s="493">
        <f t="shared" si="264"/>
        <v>0.18401000000000001</v>
      </c>
      <c r="EI104" s="493">
        <f t="shared" si="264"/>
        <v>0.18401000000000001</v>
      </c>
      <c r="EJ104" s="493">
        <f t="shared" si="264"/>
        <v>0.18401000000000001</v>
      </c>
      <c r="EK104" s="493">
        <f t="shared" si="264"/>
        <v>0.18620999999999999</v>
      </c>
      <c r="EL104" s="493">
        <f t="shared" si="264"/>
        <v>0.18620999999999999</v>
      </c>
      <c r="EM104" s="493">
        <f t="shared" si="264"/>
        <v>0.18620999999999999</v>
      </c>
      <c r="EN104" s="493">
        <f t="shared" si="264"/>
        <v>0.18816000000000002</v>
      </c>
      <c r="EO104" s="493">
        <f t="shared" si="264"/>
        <v>0.18816000000000002</v>
      </c>
      <c r="EP104" s="493">
        <f t="shared" si="264"/>
        <v>0.18816000000000002</v>
      </c>
      <c r="EQ104" s="493">
        <f t="shared" si="264"/>
        <v>0.19306000000000001</v>
      </c>
      <c r="ER104" s="493">
        <f t="shared" si="264"/>
        <v>0.19306000000000001</v>
      </c>
      <c r="ES104" s="493">
        <f t="shared" si="264"/>
        <v>0.19306000000000001</v>
      </c>
      <c r="ET104" s="493">
        <f t="shared" ref="ET104:FY104" si="265">+ET32</f>
        <v>0.19526000000000002</v>
      </c>
      <c r="EU104" s="493">
        <f t="shared" si="265"/>
        <v>0.19526000000000002</v>
      </c>
      <c r="EV104" s="493">
        <f t="shared" si="265"/>
        <v>0.19526000000000002</v>
      </c>
      <c r="EW104" s="493">
        <f t="shared" si="265"/>
        <v>0.19642000000000001</v>
      </c>
      <c r="EX104" s="493">
        <f t="shared" si="265"/>
        <v>0.19642000000000001</v>
      </c>
      <c r="EY104" s="493">
        <f t="shared" si="265"/>
        <v>0.19642000000000001</v>
      </c>
      <c r="EZ104" s="493">
        <f t="shared" si="265"/>
        <v>0.21312</v>
      </c>
      <c r="FA104" s="493">
        <f t="shared" si="265"/>
        <v>0.21312</v>
      </c>
      <c r="FB104" s="493">
        <f t="shared" si="265"/>
        <v>0.21312</v>
      </c>
      <c r="FC104" s="493">
        <f t="shared" si="265"/>
        <v>0.21396000000000001</v>
      </c>
      <c r="FD104" s="493">
        <f t="shared" si="265"/>
        <v>0.21396000000000001</v>
      </c>
      <c r="FE104" s="493">
        <f t="shared" si="265"/>
        <v>0.21396000000000001</v>
      </c>
      <c r="FF104" s="493">
        <f t="shared" si="265"/>
        <v>0.21659</v>
      </c>
      <c r="FG104" s="493">
        <f t="shared" si="265"/>
        <v>0.21659</v>
      </c>
      <c r="FH104" s="493">
        <f t="shared" si="265"/>
        <v>0.21659</v>
      </c>
      <c r="FI104" s="493">
        <f t="shared" si="265"/>
        <v>0.22071000000000002</v>
      </c>
      <c r="FJ104" s="493">
        <f t="shared" si="265"/>
        <v>0.22071000000000002</v>
      </c>
      <c r="FK104" s="493">
        <f t="shared" si="265"/>
        <v>0.22071000000000002</v>
      </c>
      <c r="FL104" s="493">
        <f t="shared" si="265"/>
        <v>0.23269000000000001</v>
      </c>
      <c r="FM104" s="493">
        <f t="shared" si="265"/>
        <v>0.23269000000000001</v>
      </c>
      <c r="FN104" s="493">
        <f t="shared" si="265"/>
        <v>0.23269000000000001</v>
      </c>
      <c r="FO104" s="493">
        <f t="shared" si="265"/>
        <v>0.23241000000000001</v>
      </c>
      <c r="FP104" s="493">
        <f t="shared" si="265"/>
        <v>0.23241000000000001</v>
      </c>
      <c r="FQ104" s="493">
        <f t="shared" si="265"/>
        <v>0.23241000000000001</v>
      </c>
      <c r="FR104" s="493">
        <f t="shared" si="265"/>
        <v>0.23211000000000004</v>
      </c>
      <c r="FS104" s="493">
        <f t="shared" si="265"/>
        <v>0.23211000000000004</v>
      </c>
      <c r="FT104" s="493">
        <f t="shared" si="265"/>
        <v>0.23211000000000004</v>
      </c>
      <c r="FU104" s="493">
        <f t="shared" si="265"/>
        <v>0.22918000000000002</v>
      </c>
      <c r="FV104" s="493">
        <f t="shared" si="265"/>
        <v>0.22918000000000002</v>
      </c>
      <c r="FW104" s="493">
        <f t="shared" si="265"/>
        <v>0.22918000000000002</v>
      </c>
      <c r="FX104" s="493">
        <f t="shared" si="265"/>
        <v>0.23472000000000004</v>
      </c>
      <c r="FY104" s="493">
        <f t="shared" si="265"/>
        <v>0.23472000000000004</v>
      </c>
      <c r="FZ104" s="493">
        <f t="shared" ref="FZ104:HJ104" si="266">+FZ32</f>
        <v>0.23472000000000004</v>
      </c>
      <c r="GA104" s="493">
        <f t="shared" si="266"/>
        <v>0.23568</v>
      </c>
      <c r="GB104" s="493">
        <f t="shared" si="266"/>
        <v>0.23568</v>
      </c>
      <c r="GC104" s="493">
        <f t="shared" si="266"/>
        <v>0.23568</v>
      </c>
      <c r="GD104" s="493">
        <f t="shared" si="266"/>
        <v>0.23509000000000002</v>
      </c>
      <c r="GE104" s="493">
        <f t="shared" si="266"/>
        <v>0.23509000000000002</v>
      </c>
      <c r="GF104" s="493">
        <f t="shared" si="266"/>
        <v>0.23509000000000002</v>
      </c>
      <c r="GG104" s="493">
        <f t="shared" si="266"/>
        <v>0.23309000000000002</v>
      </c>
      <c r="GH104" s="493">
        <f t="shared" si="266"/>
        <v>0.23309000000000002</v>
      </c>
      <c r="GI104" s="493">
        <f t="shared" si="266"/>
        <v>0.23309000000000002</v>
      </c>
      <c r="GJ104" s="493">
        <f t="shared" si="266"/>
        <v>0.24113000000000001</v>
      </c>
      <c r="GK104" s="493">
        <f t="shared" si="266"/>
        <v>0.24113000000000001</v>
      </c>
      <c r="GL104" s="493">
        <f t="shared" si="266"/>
        <v>0.24113000000000001</v>
      </c>
      <c r="GM104" s="493">
        <f t="shared" si="266"/>
        <v>0.24446000000000001</v>
      </c>
      <c r="GN104" s="493">
        <f t="shared" si="266"/>
        <v>0.24446000000000001</v>
      </c>
      <c r="GO104" s="493">
        <f t="shared" si="266"/>
        <v>0.24446000000000001</v>
      </c>
      <c r="GP104" s="493">
        <f t="shared" si="266"/>
        <v>0.25347000000000003</v>
      </c>
      <c r="GQ104" s="493">
        <f t="shared" si="266"/>
        <v>0.25347000000000003</v>
      </c>
      <c r="GR104" s="493">
        <f t="shared" si="266"/>
        <v>0.25347000000000003</v>
      </c>
      <c r="GS104" s="493">
        <f t="shared" si="266"/>
        <v>0.25234000000000001</v>
      </c>
      <c r="GT104" s="493">
        <f t="shared" si="266"/>
        <v>0.25234000000000001</v>
      </c>
      <c r="GU104" s="493">
        <f t="shared" si="266"/>
        <v>0.25234000000000001</v>
      </c>
      <c r="GV104" s="493">
        <f t="shared" si="266"/>
        <v>0.24038000000000004</v>
      </c>
      <c r="GW104" s="493">
        <f t="shared" si="266"/>
        <v>0.24038000000000004</v>
      </c>
      <c r="GX104" s="493">
        <f t="shared" si="266"/>
        <v>0.24038000000000004</v>
      </c>
      <c r="GY104" s="493">
        <f t="shared" si="266"/>
        <v>0.25051000000000001</v>
      </c>
      <c r="GZ104" s="493">
        <f t="shared" si="266"/>
        <v>0.25051000000000001</v>
      </c>
      <c r="HA104" s="493">
        <f t="shared" si="266"/>
        <v>0.25051000000000001</v>
      </c>
      <c r="HB104" s="493">
        <f t="shared" si="266"/>
        <v>0.24716000000000002</v>
      </c>
      <c r="HC104" s="493">
        <f t="shared" si="266"/>
        <v>0.24716000000000002</v>
      </c>
      <c r="HD104" s="493">
        <f t="shared" si="266"/>
        <v>0.24716000000000002</v>
      </c>
      <c r="HE104" s="493">
        <f t="shared" si="266"/>
        <v>0.24816000000000002</v>
      </c>
      <c r="HF104" s="493">
        <f t="shared" si="266"/>
        <v>0.24816000000000002</v>
      </c>
      <c r="HG104" s="493">
        <f t="shared" si="266"/>
        <v>0.24816000000000002</v>
      </c>
      <c r="HH104" s="493">
        <f t="shared" si="266"/>
        <v>0.26641000000000004</v>
      </c>
      <c r="HI104" s="493">
        <f t="shared" si="266"/>
        <v>0.26641000000000004</v>
      </c>
      <c r="HJ104" s="493">
        <f t="shared" si="266"/>
        <v>0.26641000000000004</v>
      </c>
      <c r="HK104" s="493">
        <f t="shared" ref="HK104:HM104" si="267">+HK32</f>
        <v>0.26503000000000004</v>
      </c>
      <c r="HL104" s="493">
        <f t="shared" si="267"/>
        <v>0.26503000000000004</v>
      </c>
      <c r="HM104" s="493">
        <f t="shared" si="267"/>
        <v>0.26503000000000004</v>
      </c>
      <c r="HN104" s="493">
        <f t="shared" ref="HN104:HS104" si="268">+HN32</f>
        <v>0.25901000000000002</v>
      </c>
      <c r="HO104" s="493">
        <f t="shared" si="268"/>
        <v>0.25901000000000002</v>
      </c>
      <c r="HP104" s="493">
        <f t="shared" si="268"/>
        <v>0.25901000000000002</v>
      </c>
      <c r="HQ104" s="493">
        <f t="shared" si="268"/>
        <v>0.25504000000000004</v>
      </c>
      <c r="HR104" s="493">
        <f t="shared" si="268"/>
        <v>0.25504000000000004</v>
      </c>
      <c r="HS104" s="493">
        <f t="shared" si="268"/>
        <v>0.27004</v>
      </c>
    </row>
    <row r="105" spans="1:227" s="421" customFormat="1" ht="14.25" x14ac:dyDescent="0.2">
      <c r="B105" s="417" t="str">
        <f>+B72</f>
        <v>Tier 1 Actual Billing Rate</v>
      </c>
      <c r="C105" s="493">
        <f t="shared" ref="C105:BB105" si="269">+C31</f>
        <v>0.10375</v>
      </c>
      <c r="D105" s="493">
        <f t="shared" si="269"/>
        <v>0.10375</v>
      </c>
      <c r="E105" s="493">
        <f t="shared" si="269"/>
        <v>0.10375</v>
      </c>
      <c r="F105" s="493">
        <f t="shared" si="269"/>
        <v>0.10375</v>
      </c>
      <c r="G105" s="493">
        <f t="shared" si="269"/>
        <v>0.10375</v>
      </c>
      <c r="H105" s="493">
        <f t="shared" si="269"/>
        <v>0.10375</v>
      </c>
      <c r="I105" s="493">
        <f t="shared" si="269"/>
        <v>0.10375</v>
      </c>
      <c r="J105" s="493">
        <f t="shared" si="269"/>
        <v>0.10375</v>
      </c>
      <c r="K105" s="493">
        <f t="shared" si="269"/>
        <v>0.10375</v>
      </c>
      <c r="L105" s="493">
        <f t="shared" si="269"/>
        <v>0.10375</v>
      </c>
      <c r="M105" s="493">
        <f t="shared" si="269"/>
        <v>0.10375</v>
      </c>
      <c r="N105" s="493">
        <f t="shared" si="269"/>
        <v>0.10375</v>
      </c>
      <c r="O105" s="493">
        <f t="shared" si="269"/>
        <v>0.10475000000000001</v>
      </c>
      <c r="P105" s="493">
        <f t="shared" si="269"/>
        <v>0.10475000000000001</v>
      </c>
      <c r="Q105" s="493">
        <f t="shared" si="269"/>
        <v>0.10475000000000001</v>
      </c>
      <c r="R105" s="493">
        <f t="shared" si="269"/>
        <v>0.10575</v>
      </c>
      <c r="S105" s="493">
        <f t="shared" si="269"/>
        <v>0.10575</v>
      </c>
      <c r="T105" s="493">
        <f t="shared" si="269"/>
        <v>0.10575</v>
      </c>
      <c r="U105" s="493">
        <f t="shared" si="269"/>
        <v>0.10675</v>
      </c>
      <c r="V105" s="493">
        <f t="shared" si="269"/>
        <v>0.10675</v>
      </c>
      <c r="W105" s="493">
        <f t="shared" si="269"/>
        <v>0.10675</v>
      </c>
      <c r="X105" s="493">
        <f t="shared" si="269"/>
        <v>0.10775</v>
      </c>
      <c r="Y105" s="493">
        <f t="shared" si="269"/>
        <v>0.10775</v>
      </c>
      <c r="Z105" s="493">
        <f t="shared" si="269"/>
        <v>0.10775</v>
      </c>
      <c r="AA105" s="493">
        <f t="shared" si="269"/>
        <v>0.10875</v>
      </c>
      <c r="AB105" s="493">
        <f t="shared" si="269"/>
        <v>0.10875</v>
      </c>
      <c r="AC105" s="493">
        <f t="shared" si="269"/>
        <v>0.10875</v>
      </c>
      <c r="AD105" s="493">
        <f t="shared" si="269"/>
        <v>0.10975</v>
      </c>
      <c r="AE105" s="493">
        <f t="shared" si="269"/>
        <v>0.10975</v>
      </c>
      <c r="AF105" s="493">
        <f t="shared" si="269"/>
        <v>0.10975</v>
      </c>
      <c r="AG105" s="493">
        <f t="shared" si="269"/>
        <v>0.11075</v>
      </c>
      <c r="AH105" s="493">
        <f t="shared" si="269"/>
        <v>0.11424999999999999</v>
      </c>
      <c r="AI105" s="493">
        <f t="shared" si="269"/>
        <v>0.11424999999999999</v>
      </c>
      <c r="AJ105" s="493">
        <f t="shared" si="269"/>
        <v>0.11874999999999999</v>
      </c>
      <c r="AK105" s="493">
        <f t="shared" si="269"/>
        <v>0.11874999999999999</v>
      </c>
      <c r="AL105" s="493">
        <f t="shared" si="269"/>
        <v>0.11874999999999999</v>
      </c>
      <c r="AM105" s="493">
        <f t="shared" si="269"/>
        <v>0.11975</v>
      </c>
      <c r="AN105" s="493">
        <f t="shared" si="269"/>
        <v>0.11975</v>
      </c>
      <c r="AO105" s="493">
        <f t="shared" si="269"/>
        <v>0.11975</v>
      </c>
      <c r="AP105" s="493">
        <f t="shared" si="269"/>
        <v>0.12075</v>
      </c>
      <c r="AQ105" s="493">
        <f t="shared" si="269"/>
        <v>0.12075</v>
      </c>
      <c r="AR105" s="493">
        <f t="shared" si="269"/>
        <v>0.12075</v>
      </c>
      <c r="AS105" s="493">
        <f t="shared" si="269"/>
        <v>0.12175</v>
      </c>
      <c r="AT105" s="493">
        <f t="shared" si="269"/>
        <v>0.12175</v>
      </c>
      <c r="AU105" s="493">
        <f t="shared" si="269"/>
        <v>0.12175</v>
      </c>
      <c r="AV105" s="493">
        <f t="shared" si="269"/>
        <v>0.12357</v>
      </c>
      <c r="AW105" s="493">
        <f t="shared" si="269"/>
        <v>0.12357</v>
      </c>
      <c r="AX105" s="493">
        <f t="shared" si="269"/>
        <v>0.12357</v>
      </c>
      <c r="AY105" s="493">
        <f t="shared" si="269"/>
        <v>0.12457</v>
      </c>
      <c r="AZ105" s="493">
        <f t="shared" si="269"/>
        <v>0.12457</v>
      </c>
      <c r="BA105" s="493">
        <f t="shared" si="269"/>
        <v>0.12457</v>
      </c>
      <c r="BB105" s="493">
        <f t="shared" si="269"/>
        <v>0.12557000000000001</v>
      </c>
      <c r="BC105" s="493">
        <f t="shared" ref="BB105:CG105" si="270">+BC31</f>
        <v>0.12557000000000001</v>
      </c>
      <c r="BD105" s="493">
        <f t="shared" si="270"/>
        <v>0.12557000000000001</v>
      </c>
      <c r="BE105" s="493">
        <f t="shared" si="270"/>
        <v>0.12557000000000001</v>
      </c>
      <c r="BF105" s="493">
        <f t="shared" si="270"/>
        <v>0.12557000000000001</v>
      </c>
      <c r="BG105" s="493">
        <f t="shared" si="270"/>
        <v>0.12557000000000001</v>
      </c>
      <c r="BH105" s="493">
        <f t="shared" si="270"/>
        <v>0.13156999999999999</v>
      </c>
      <c r="BI105" s="493">
        <f t="shared" si="270"/>
        <v>0.13156999999999999</v>
      </c>
      <c r="BJ105" s="493">
        <f t="shared" si="270"/>
        <v>0.13156999999999999</v>
      </c>
      <c r="BK105" s="493">
        <f t="shared" si="270"/>
        <v>0.13156999999999999</v>
      </c>
      <c r="BL105" s="493">
        <f t="shared" si="270"/>
        <v>0.13156999999999999</v>
      </c>
      <c r="BM105" s="493">
        <f t="shared" si="270"/>
        <v>0.13156999999999999</v>
      </c>
      <c r="BN105" s="493">
        <f t="shared" si="270"/>
        <v>0.13156999999999999</v>
      </c>
      <c r="BO105" s="493">
        <f t="shared" si="270"/>
        <v>0.13156999999999999</v>
      </c>
      <c r="BP105" s="493">
        <f t="shared" si="270"/>
        <v>0.13156999999999999</v>
      </c>
      <c r="BQ105" s="493">
        <f t="shared" si="270"/>
        <v>0.13156999999999999</v>
      </c>
      <c r="BR105" s="493">
        <f t="shared" si="270"/>
        <v>0.13156999999999999</v>
      </c>
      <c r="BS105" s="493">
        <f t="shared" si="270"/>
        <v>0.13156999999999999</v>
      </c>
      <c r="BT105" s="493">
        <f t="shared" si="270"/>
        <v>0.13156999999999999</v>
      </c>
      <c r="BU105" s="493">
        <f t="shared" si="270"/>
        <v>0.13156999999999999</v>
      </c>
      <c r="BV105" s="493">
        <f t="shared" si="270"/>
        <v>0.13156999999999999</v>
      </c>
      <c r="BW105" s="493">
        <f t="shared" si="270"/>
        <v>0.13156999999999999</v>
      </c>
      <c r="BX105" s="493">
        <f t="shared" si="270"/>
        <v>0.13156999999999999</v>
      </c>
      <c r="BY105" s="493">
        <f t="shared" si="270"/>
        <v>0.13156999999999999</v>
      </c>
      <c r="BZ105" s="493">
        <f t="shared" si="270"/>
        <v>0.13156999999999999</v>
      </c>
      <c r="CA105" s="493">
        <f t="shared" si="270"/>
        <v>0.13156999999999999</v>
      </c>
      <c r="CB105" s="493">
        <f t="shared" si="270"/>
        <v>0.13156999999999999</v>
      </c>
      <c r="CC105" s="493">
        <f t="shared" si="270"/>
        <v>0.13156999999999999</v>
      </c>
      <c r="CD105" s="493">
        <f t="shared" si="270"/>
        <v>0.13156999999999999</v>
      </c>
      <c r="CE105" s="493">
        <f t="shared" si="270"/>
        <v>0.13156999999999999</v>
      </c>
      <c r="CF105" s="493">
        <f t="shared" si="270"/>
        <v>0.13156999999999999</v>
      </c>
      <c r="CG105" s="493">
        <f t="shared" si="270"/>
        <v>0.13156999999999999</v>
      </c>
      <c r="CH105" s="493">
        <f t="shared" ref="CH105:DM105" si="271">+CH31</f>
        <v>0.13156999999999999</v>
      </c>
      <c r="CI105" s="493">
        <f t="shared" si="271"/>
        <v>0.13156999999999999</v>
      </c>
      <c r="CJ105" s="493">
        <f t="shared" si="271"/>
        <v>0.13519999999999999</v>
      </c>
      <c r="CK105" s="493">
        <f t="shared" si="271"/>
        <v>0.13519999999999999</v>
      </c>
      <c r="CL105" s="493">
        <f t="shared" si="271"/>
        <v>0.13561999999999999</v>
      </c>
      <c r="CM105" s="493">
        <f t="shared" si="271"/>
        <v>0.13561999999999999</v>
      </c>
      <c r="CN105" s="493">
        <f t="shared" si="271"/>
        <v>0.13561999999999999</v>
      </c>
      <c r="CO105" s="493">
        <f t="shared" si="271"/>
        <v>0.13608999999999999</v>
      </c>
      <c r="CP105" s="493">
        <f t="shared" si="271"/>
        <v>0.13608999999999999</v>
      </c>
      <c r="CQ105" s="493">
        <f t="shared" si="271"/>
        <v>0.13608999999999999</v>
      </c>
      <c r="CR105" s="493">
        <f t="shared" si="271"/>
        <v>0.13875999999999999</v>
      </c>
      <c r="CS105" s="493">
        <f t="shared" si="271"/>
        <v>0.13875999999999999</v>
      </c>
      <c r="CT105" s="493">
        <f t="shared" si="271"/>
        <v>0.13875999999999999</v>
      </c>
      <c r="CU105" s="493">
        <f t="shared" si="271"/>
        <v>0.13961999999999999</v>
      </c>
      <c r="CV105" s="493">
        <f t="shared" si="271"/>
        <v>0.13961999999999999</v>
      </c>
      <c r="CW105" s="493">
        <f t="shared" si="271"/>
        <v>0.13961999999999999</v>
      </c>
      <c r="CX105" s="493">
        <f t="shared" si="271"/>
        <v>0.13919999999999999</v>
      </c>
      <c r="CY105" s="493">
        <f t="shared" si="271"/>
        <v>0.13919999999999999</v>
      </c>
      <c r="CZ105" s="493">
        <f t="shared" si="271"/>
        <v>0.13919999999999999</v>
      </c>
      <c r="DA105" s="493">
        <f t="shared" si="271"/>
        <v>0.13985999999999998</v>
      </c>
      <c r="DB105" s="493">
        <f t="shared" si="271"/>
        <v>0.13985999999999998</v>
      </c>
      <c r="DC105" s="493">
        <f t="shared" si="271"/>
        <v>0.13985999999999998</v>
      </c>
      <c r="DD105" s="493">
        <f t="shared" si="271"/>
        <v>0.14576</v>
      </c>
      <c r="DE105" s="493">
        <f t="shared" si="271"/>
        <v>0.14576</v>
      </c>
      <c r="DF105" s="493">
        <f t="shared" si="271"/>
        <v>0.14576</v>
      </c>
      <c r="DG105" s="493">
        <f t="shared" si="271"/>
        <v>0.14935999999999999</v>
      </c>
      <c r="DH105" s="493">
        <f t="shared" si="271"/>
        <v>0.14935999999999999</v>
      </c>
      <c r="DI105" s="493">
        <f t="shared" si="271"/>
        <v>0.14935999999999999</v>
      </c>
      <c r="DJ105" s="493">
        <f t="shared" si="271"/>
        <v>0.14577999999999999</v>
      </c>
      <c r="DK105" s="493">
        <f t="shared" si="271"/>
        <v>0.14577999999999999</v>
      </c>
      <c r="DL105" s="493">
        <f t="shared" si="271"/>
        <v>0.14577999999999999</v>
      </c>
      <c r="DM105" s="493">
        <f t="shared" si="271"/>
        <v>0.14663999999999999</v>
      </c>
      <c r="DN105" s="493">
        <f t="shared" ref="DN105:ES105" si="272">+DN31</f>
        <v>0.14663999999999999</v>
      </c>
      <c r="DO105" s="493">
        <f t="shared" si="272"/>
        <v>0.14663999999999999</v>
      </c>
      <c r="DP105" s="493">
        <f t="shared" si="272"/>
        <v>0.14616999999999999</v>
      </c>
      <c r="DQ105" s="493">
        <f t="shared" si="272"/>
        <v>0.14616999999999999</v>
      </c>
      <c r="DR105" s="493">
        <f t="shared" si="272"/>
        <v>0.14616999999999999</v>
      </c>
      <c r="DS105" s="493">
        <f t="shared" si="272"/>
        <v>0.14798</v>
      </c>
      <c r="DT105" s="493">
        <f t="shared" si="272"/>
        <v>0.14798</v>
      </c>
      <c r="DU105" s="493">
        <f t="shared" si="272"/>
        <v>0.14798</v>
      </c>
      <c r="DV105" s="493">
        <f t="shared" si="272"/>
        <v>0.14273999999999998</v>
      </c>
      <c r="DW105" s="493">
        <f t="shared" si="272"/>
        <v>0.14273999999999998</v>
      </c>
      <c r="DX105" s="493">
        <f t="shared" si="272"/>
        <v>0.14273999999999998</v>
      </c>
      <c r="DY105" s="493">
        <f t="shared" si="272"/>
        <v>0.13555</v>
      </c>
      <c r="DZ105" s="493">
        <f t="shared" si="272"/>
        <v>0.13555</v>
      </c>
      <c r="EA105" s="493">
        <f t="shared" si="272"/>
        <v>0.13555</v>
      </c>
      <c r="EB105" s="493">
        <f t="shared" si="272"/>
        <v>0.14016000000000001</v>
      </c>
      <c r="EC105" s="493">
        <f t="shared" si="272"/>
        <v>0.14016000000000001</v>
      </c>
      <c r="ED105" s="493">
        <f t="shared" si="272"/>
        <v>0.14016000000000001</v>
      </c>
      <c r="EE105" s="493">
        <f t="shared" si="272"/>
        <v>0.14369000000000001</v>
      </c>
      <c r="EF105" s="493">
        <f t="shared" si="272"/>
        <v>0.14369000000000001</v>
      </c>
      <c r="EG105" s="493">
        <f t="shared" si="272"/>
        <v>0.14369000000000001</v>
      </c>
      <c r="EH105" s="493">
        <f t="shared" si="272"/>
        <v>0.14872000000000002</v>
      </c>
      <c r="EI105" s="493">
        <f t="shared" si="272"/>
        <v>0.14872000000000002</v>
      </c>
      <c r="EJ105" s="493">
        <f t="shared" si="272"/>
        <v>0.14872000000000002</v>
      </c>
      <c r="EK105" s="493">
        <f t="shared" si="272"/>
        <v>0.15092</v>
      </c>
      <c r="EL105" s="493">
        <f t="shared" si="272"/>
        <v>0.15092</v>
      </c>
      <c r="EM105" s="493">
        <f t="shared" si="272"/>
        <v>0.15092</v>
      </c>
      <c r="EN105" s="493">
        <f t="shared" si="272"/>
        <v>0.14788000000000001</v>
      </c>
      <c r="EO105" s="493">
        <f t="shared" si="272"/>
        <v>0.14788000000000001</v>
      </c>
      <c r="EP105" s="493">
        <f t="shared" si="272"/>
        <v>0.14788000000000001</v>
      </c>
      <c r="EQ105" s="493">
        <f t="shared" si="272"/>
        <v>0.15278</v>
      </c>
      <c r="ER105" s="493">
        <f t="shared" si="272"/>
        <v>0.15278</v>
      </c>
      <c r="ES105" s="493">
        <f t="shared" si="272"/>
        <v>0.15278</v>
      </c>
      <c r="ET105" s="493">
        <f t="shared" ref="ET105:FY105" si="273">+ET31</f>
        <v>0.15498000000000001</v>
      </c>
      <c r="EU105" s="493">
        <f t="shared" si="273"/>
        <v>0.15498000000000001</v>
      </c>
      <c r="EV105" s="493">
        <f t="shared" si="273"/>
        <v>0.15498000000000001</v>
      </c>
      <c r="EW105" s="493">
        <f t="shared" si="273"/>
        <v>0.15614</v>
      </c>
      <c r="EX105" s="493">
        <f t="shared" si="273"/>
        <v>0.15614</v>
      </c>
      <c r="EY105" s="493">
        <f t="shared" si="273"/>
        <v>0.15614</v>
      </c>
      <c r="EZ105" s="493">
        <f t="shared" si="273"/>
        <v>0.16478999999999999</v>
      </c>
      <c r="FA105" s="493">
        <f t="shared" si="273"/>
        <v>0.16478999999999999</v>
      </c>
      <c r="FB105" s="493">
        <f t="shared" si="273"/>
        <v>0.16478999999999999</v>
      </c>
      <c r="FC105" s="493">
        <f t="shared" si="273"/>
        <v>0.16563</v>
      </c>
      <c r="FD105" s="493">
        <f t="shared" si="273"/>
        <v>0.16563</v>
      </c>
      <c r="FE105" s="493">
        <f t="shared" si="273"/>
        <v>0.16563</v>
      </c>
      <c r="FF105" s="493">
        <f t="shared" si="273"/>
        <v>0.16825999999999999</v>
      </c>
      <c r="FG105" s="493">
        <f t="shared" si="273"/>
        <v>0.16825999999999999</v>
      </c>
      <c r="FH105" s="493">
        <f t="shared" si="273"/>
        <v>0.16825999999999999</v>
      </c>
      <c r="FI105" s="493">
        <f t="shared" si="273"/>
        <v>0.17237999999999998</v>
      </c>
      <c r="FJ105" s="493">
        <f t="shared" si="273"/>
        <v>0.17237999999999998</v>
      </c>
      <c r="FK105" s="493">
        <f t="shared" si="273"/>
        <v>0.17237999999999998</v>
      </c>
      <c r="FL105" s="493">
        <f t="shared" si="273"/>
        <v>0.17409999999999998</v>
      </c>
      <c r="FM105" s="493">
        <f t="shared" si="273"/>
        <v>0.17409999999999998</v>
      </c>
      <c r="FN105" s="493">
        <f t="shared" si="273"/>
        <v>0.17409999999999998</v>
      </c>
      <c r="FO105" s="493">
        <f t="shared" si="273"/>
        <v>0.17381999999999997</v>
      </c>
      <c r="FP105" s="493">
        <f t="shared" si="273"/>
        <v>0.17381999999999997</v>
      </c>
      <c r="FQ105" s="493">
        <f t="shared" si="273"/>
        <v>0.17381999999999997</v>
      </c>
      <c r="FR105" s="493">
        <f t="shared" si="273"/>
        <v>0.17352000000000001</v>
      </c>
      <c r="FS105" s="493">
        <f t="shared" si="273"/>
        <v>0.17352000000000001</v>
      </c>
      <c r="FT105" s="493">
        <f t="shared" si="273"/>
        <v>0.17352000000000001</v>
      </c>
      <c r="FU105" s="493">
        <f t="shared" si="273"/>
        <v>0.17058999999999999</v>
      </c>
      <c r="FV105" s="493">
        <f t="shared" si="273"/>
        <v>0.17058999999999999</v>
      </c>
      <c r="FW105" s="493">
        <f t="shared" si="273"/>
        <v>0.17058999999999999</v>
      </c>
      <c r="FX105" s="493">
        <f t="shared" si="273"/>
        <v>0.17613000000000001</v>
      </c>
      <c r="FY105" s="493">
        <f t="shared" si="273"/>
        <v>0.17613000000000001</v>
      </c>
      <c r="FZ105" s="493">
        <f t="shared" ref="FZ105:HJ105" si="274">+FZ31</f>
        <v>0.17613000000000001</v>
      </c>
      <c r="GA105" s="493">
        <f t="shared" si="274"/>
        <v>0.17708999999999997</v>
      </c>
      <c r="GB105" s="493">
        <f t="shared" si="274"/>
        <v>0.17708999999999997</v>
      </c>
      <c r="GC105" s="493">
        <f t="shared" si="274"/>
        <v>0.17708999999999997</v>
      </c>
      <c r="GD105" s="493">
        <f t="shared" si="274"/>
        <v>0.17649999999999999</v>
      </c>
      <c r="GE105" s="493">
        <f t="shared" si="274"/>
        <v>0.17649999999999999</v>
      </c>
      <c r="GF105" s="493">
        <f t="shared" si="274"/>
        <v>0.17649999999999999</v>
      </c>
      <c r="GG105" s="493">
        <f t="shared" si="274"/>
        <v>0.17449999999999999</v>
      </c>
      <c r="GH105" s="493">
        <f t="shared" si="274"/>
        <v>0.17449999999999999</v>
      </c>
      <c r="GI105" s="493">
        <f t="shared" si="274"/>
        <v>0.17449999999999999</v>
      </c>
      <c r="GJ105" s="493">
        <f t="shared" si="274"/>
        <v>0.18253999999999998</v>
      </c>
      <c r="GK105" s="493">
        <f t="shared" si="274"/>
        <v>0.18253999999999998</v>
      </c>
      <c r="GL105" s="493">
        <f t="shared" si="274"/>
        <v>0.18253999999999998</v>
      </c>
      <c r="GM105" s="493">
        <f t="shared" si="274"/>
        <v>0.18586999999999998</v>
      </c>
      <c r="GN105" s="493">
        <f t="shared" si="274"/>
        <v>0.18586999999999998</v>
      </c>
      <c r="GO105" s="493">
        <f t="shared" si="274"/>
        <v>0.18586999999999998</v>
      </c>
      <c r="GP105" s="493">
        <f t="shared" si="274"/>
        <v>0.19488</v>
      </c>
      <c r="GQ105" s="493">
        <f t="shared" si="274"/>
        <v>0.19488</v>
      </c>
      <c r="GR105" s="493">
        <f t="shared" si="274"/>
        <v>0.19488</v>
      </c>
      <c r="GS105" s="493">
        <f t="shared" si="274"/>
        <v>0.19374999999999998</v>
      </c>
      <c r="GT105" s="493">
        <f t="shared" si="274"/>
        <v>0.19374999999999998</v>
      </c>
      <c r="GU105" s="493">
        <f t="shared" si="274"/>
        <v>0.19374999999999998</v>
      </c>
      <c r="GV105" s="493">
        <f t="shared" si="274"/>
        <v>0.18179000000000001</v>
      </c>
      <c r="GW105" s="493">
        <f t="shared" si="274"/>
        <v>0.18179000000000001</v>
      </c>
      <c r="GX105" s="493">
        <f t="shared" si="274"/>
        <v>0.18179000000000001</v>
      </c>
      <c r="GY105" s="493">
        <f t="shared" si="274"/>
        <v>0.19191999999999998</v>
      </c>
      <c r="GZ105" s="493">
        <f t="shared" si="274"/>
        <v>0.19191999999999998</v>
      </c>
      <c r="HA105" s="493">
        <f t="shared" si="274"/>
        <v>0.19191999999999998</v>
      </c>
      <c r="HB105" s="493">
        <f t="shared" si="274"/>
        <v>0.18856999999999999</v>
      </c>
      <c r="HC105" s="493">
        <f t="shared" si="274"/>
        <v>0.18856999999999999</v>
      </c>
      <c r="HD105" s="493">
        <f t="shared" si="274"/>
        <v>0.18856999999999999</v>
      </c>
      <c r="HE105" s="493">
        <f t="shared" si="274"/>
        <v>0.18956999999999999</v>
      </c>
      <c r="HF105" s="493">
        <f t="shared" si="274"/>
        <v>0.18956999999999999</v>
      </c>
      <c r="HG105" s="493">
        <f t="shared" si="274"/>
        <v>0.18956999999999999</v>
      </c>
      <c r="HH105" s="493">
        <f t="shared" si="274"/>
        <v>0.20782</v>
      </c>
      <c r="HI105" s="493">
        <f t="shared" si="274"/>
        <v>0.20782</v>
      </c>
      <c r="HJ105" s="493">
        <f t="shared" si="274"/>
        <v>0.20782</v>
      </c>
      <c r="HK105" s="493">
        <f t="shared" ref="HK105:HM105" si="275">+HK31</f>
        <v>0.20644000000000001</v>
      </c>
      <c r="HL105" s="493">
        <f t="shared" si="275"/>
        <v>0.20644000000000001</v>
      </c>
      <c r="HM105" s="493">
        <f t="shared" si="275"/>
        <v>0.20644000000000001</v>
      </c>
      <c r="HN105" s="493">
        <f t="shared" ref="HN105:HS105" si="276">+HN31</f>
        <v>0.20041999999999999</v>
      </c>
      <c r="HO105" s="493">
        <f t="shared" si="276"/>
        <v>0.20041999999999999</v>
      </c>
      <c r="HP105" s="493">
        <f t="shared" si="276"/>
        <v>0.20041999999999999</v>
      </c>
      <c r="HQ105" s="493">
        <f t="shared" si="276"/>
        <v>0.19644999999999999</v>
      </c>
      <c r="HR105" s="493">
        <f t="shared" si="276"/>
        <v>0.19644999999999999</v>
      </c>
      <c r="HS105" s="493">
        <f t="shared" si="276"/>
        <v>0.19644999999999999</v>
      </c>
    </row>
    <row r="106" spans="1:227" s="421" customFormat="1" ht="14.25" x14ac:dyDescent="0.2">
      <c r="B106" s="417"/>
      <c r="C106" s="419"/>
      <c r="D106" s="419"/>
      <c r="E106" s="419"/>
      <c r="F106" s="419"/>
      <c r="G106" s="419"/>
      <c r="H106" s="419"/>
      <c r="I106" s="419"/>
      <c r="J106" s="419"/>
      <c r="K106" s="419"/>
      <c r="L106" s="419"/>
      <c r="M106" s="419"/>
      <c r="N106" s="419"/>
      <c r="O106" s="493"/>
      <c r="P106" s="493"/>
      <c r="Q106" s="493"/>
      <c r="R106" s="493"/>
      <c r="S106" s="493"/>
      <c r="T106" s="493"/>
      <c r="U106" s="493"/>
      <c r="V106" s="493"/>
      <c r="W106" s="493"/>
      <c r="X106" s="493"/>
      <c r="Y106" s="493"/>
      <c r="Z106" s="493"/>
      <c r="AA106" s="493"/>
      <c r="AB106" s="493"/>
      <c r="AC106" s="493"/>
      <c r="AD106" s="493"/>
      <c r="AE106" s="493"/>
      <c r="AF106" s="493"/>
      <c r="AG106" s="493"/>
      <c r="AH106" s="493"/>
      <c r="AI106" s="493"/>
      <c r="AJ106" s="493"/>
      <c r="AK106" s="493"/>
      <c r="AL106" s="493"/>
      <c r="AM106" s="493"/>
      <c r="AN106" s="493"/>
      <c r="AO106" s="493"/>
      <c r="AP106" s="493"/>
      <c r="AQ106" s="493"/>
      <c r="AR106" s="493"/>
      <c r="AS106" s="493"/>
      <c r="AT106" s="493"/>
      <c r="AU106" s="493"/>
      <c r="AV106" s="493"/>
      <c r="AW106" s="493"/>
      <c r="AX106" s="493"/>
      <c r="AY106" s="493"/>
      <c r="AZ106" s="493"/>
      <c r="BA106" s="493"/>
      <c r="BB106" s="899"/>
      <c r="BC106" s="899"/>
      <c r="BD106" s="899"/>
      <c r="BE106" s="899"/>
      <c r="BF106" s="899"/>
      <c r="BG106" s="899"/>
      <c r="BH106" s="899"/>
      <c r="BI106" s="899"/>
      <c r="BJ106" s="899"/>
      <c r="BK106" s="899"/>
      <c r="BL106" s="899"/>
      <c r="BM106" s="899"/>
      <c r="BN106" s="899"/>
      <c r="BO106" s="899"/>
      <c r="BP106" s="899"/>
      <c r="BQ106" s="899"/>
      <c r="BR106" s="899"/>
      <c r="BS106" s="899"/>
      <c r="BT106" s="899"/>
      <c r="BU106" s="899"/>
      <c r="BV106" s="899"/>
      <c r="BW106" s="899"/>
      <c r="BX106" s="899"/>
      <c r="BY106" s="899"/>
      <c r="BZ106" s="899"/>
      <c r="CA106" s="899"/>
      <c r="CB106" s="899"/>
      <c r="CC106" s="899"/>
      <c r="CD106" s="899"/>
      <c r="CE106" s="899"/>
      <c r="CF106" s="899"/>
      <c r="CG106" s="899"/>
      <c r="CH106" s="899"/>
      <c r="CI106" s="899"/>
      <c r="CJ106" s="899"/>
      <c r="CK106" s="899"/>
      <c r="CL106" s="899"/>
      <c r="CM106" s="899"/>
      <c r="CN106" s="899"/>
      <c r="CO106" s="899"/>
      <c r="CP106" s="899"/>
      <c r="CQ106" s="899"/>
      <c r="CR106" s="899"/>
      <c r="CS106" s="899"/>
      <c r="CT106" s="899"/>
      <c r="CU106" s="899"/>
      <c r="CV106" s="899"/>
      <c r="CW106" s="899"/>
      <c r="CX106" s="899"/>
      <c r="CY106" s="899"/>
      <c r="CZ106" s="899"/>
      <c r="DA106" s="899"/>
      <c r="DB106" s="899"/>
      <c r="DC106" s="899"/>
      <c r="DD106" s="899"/>
      <c r="DE106" s="899"/>
      <c r="DF106" s="899"/>
      <c r="DG106" s="899"/>
      <c r="DH106" s="899"/>
      <c r="DI106" s="899"/>
      <c r="DJ106" s="899"/>
      <c r="DK106" s="899"/>
      <c r="DL106" s="899"/>
      <c r="DM106" s="899"/>
      <c r="DN106" s="899"/>
      <c r="DO106" s="899"/>
      <c r="DP106" s="899"/>
      <c r="DQ106" s="899"/>
      <c r="DR106" s="899"/>
      <c r="DS106" s="899"/>
      <c r="DT106" s="899"/>
      <c r="DU106" s="900"/>
      <c r="DV106" s="900"/>
      <c r="DW106" s="900"/>
      <c r="DX106" s="900"/>
      <c r="DY106" s="900"/>
      <c r="DZ106" s="900"/>
      <c r="EA106" s="900"/>
      <c r="EB106" s="900"/>
      <c r="EC106" s="900"/>
      <c r="ED106" s="900"/>
      <c r="EE106" s="900"/>
      <c r="EF106" s="900"/>
      <c r="EG106" s="900"/>
      <c r="EH106" s="900"/>
      <c r="EI106" s="900"/>
      <c r="EJ106" s="900"/>
      <c r="EK106" s="900"/>
      <c r="EL106" s="900"/>
      <c r="EM106" s="900"/>
      <c r="EN106" s="900"/>
      <c r="EO106" s="900"/>
      <c r="EP106" s="900"/>
      <c r="EQ106" s="900"/>
      <c r="ER106" s="900"/>
      <c r="ES106" s="900"/>
      <c r="ET106" s="900"/>
      <c r="EU106" s="900"/>
      <c r="EV106" s="900"/>
      <c r="EW106" s="900"/>
      <c r="EX106" s="900"/>
      <c r="EY106" s="900"/>
      <c r="EZ106" s="900"/>
      <c r="FA106" s="900"/>
      <c r="FB106" s="900"/>
      <c r="FC106" s="900"/>
      <c r="FD106" s="900"/>
      <c r="FE106" s="900"/>
      <c r="FF106" s="900"/>
      <c r="FG106" s="900"/>
      <c r="FH106" s="900"/>
      <c r="FI106" s="900"/>
      <c r="FJ106" s="900"/>
      <c r="FK106" s="900"/>
      <c r="FL106" s="900"/>
      <c r="FM106" s="900"/>
      <c r="FN106" s="900"/>
      <c r="FO106" s="900"/>
      <c r="FP106" s="900"/>
      <c r="FQ106" s="900"/>
      <c r="FR106" s="900"/>
      <c r="FS106" s="900"/>
      <c r="FT106" s="900"/>
      <c r="FU106" s="900"/>
      <c r="FV106" s="900"/>
      <c r="FW106" s="900"/>
      <c r="FX106" s="900"/>
      <c r="FY106" s="900"/>
      <c r="FZ106" s="900"/>
      <c r="GA106" s="900"/>
      <c r="GB106" s="900"/>
      <c r="GC106" s="900"/>
      <c r="GD106" s="900"/>
      <c r="GE106" s="900"/>
      <c r="GF106" s="900"/>
      <c r="GG106" s="900"/>
      <c r="GH106" s="900"/>
      <c r="GI106" s="900"/>
      <c r="GJ106" s="797" t="s">
        <v>272</v>
      </c>
      <c r="GK106" s="406"/>
      <c r="GL106" s="406"/>
      <c r="GM106" s="406"/>
      <c r="GN106" s="406"/>
      <c r="GO106" s="406"/>
      <c r="GP106" s="406"/>
      <c r="GQ106" s="406"/>
      <c r="GR106" s="406"/>
      <c r="GS106" s="406"/>
      <c r="GT106" s="406"/>
      <c r="GU106" s="406"/>
      <c r="GV106" s="406"/>
      <c r="GW106" s="406"/>
      <c r="GX106" s="406"/>
      <c r="GY106" s="406"/>
      <c r="GZ106" s="406"/>
      <c r="HA106" s="406"/>
      <c r="HB106" s="406"/>
      <c r="HC106" s="406"/>
      <c r="HD106" s="406"/>
      <c r="HE106" s="406"/>
      <c r="HF106" s="406"/>
      <c r="HG106" s="406"/>
      <c r="HH106" s="406"/>
      <c r="HI106" s="406"/>
    </row>
    <row r="107" spans="1:227" s="421" customFormat="1" ht="10.5" customHeight="1" x14ac:dyDescent="0.25">
      <c r="B107" s="416"/>
      <c r="C107" s="418"/>
      <c r="D107" s="418"/>
      <c r="E107" s="418"/>
      <c r="F107" s="418"/>
      <c r="G107" s="418"/>
      <c r="H107" s="418"/>
      <c r="I107" s="418"/>
      <c r="J107" s="418"/>
      <c r="K107" s="418"/>
      <c r="L107" s="418"/>
      <c r="M107" s="418"/>
      <c r="N107" s="418"/>
      <c r="O107" s="418"/>
      <c r="P107" s="418"/>
      <c r="Q107" s="418"/>
      <c r="R107" s="418"/>
      <c r="S107" s="418"/>
      <c r="T107" s="418"/>
      <c r="U107" s="418"/>
      <c r="V107" s="418"/>
      <c r="W107" s="418"/>
      <c r="X107" s="418"/>
      <c r="Y107" s="418"/>
      <c r="Z107" s="418"/>
      <c r="AA107" s="418"/>
      <c r="AB107" s="418"/>
      <c r="AC107" s="418"/>
      <c r="AD107" s="418"/>
      <c r="AE107" s="418"/>
      <c r="AF107" s="418"/>
      <c r="AG107" s="418"/>
      <c r="AH107" s="418"/>
      <c r="AI107" s="418"/>
      <c r="AJ107" s="418"/>
      <c r="AK107" s="418"/>
      <c r="AL107" s="418"/>
      <c r="AM107" s="418"/>
      <c r="AN107" s="418"/>
      <c r="AO107" s="418"/>
      <c r="AP107" s="418"/>
      <c r="AQ107" s="418"/>
      <c r="AR107" s="418"/>
      <c r="AS107" s="418"/>
      <c r="AT107" s="418"/>
      <c r="AU107" s="418"/>
      <c r="AV107" s="418"/>
      <c r="AW107" s="418"/>
      <c r="AX107" s="418"/>
      <c r="AY107" s="418"/>
      <c r="AZ107" s="418"/>
      <c r="BA107" s="418"/>
      <c r="BB107" s="901"/>
      <c r="BC107" s="901"/>
      <c r="BD107" s="901"/>
      <c r="BE107" s="901"/>
      <c r="BF107" s="901"/>
      <c r="BG107" s="901"/>
      <c r="BH107" s="901"/>
      <c r="BI107" s="901"/>
      <c r="BJ107" s="901"/>
      <c r="BK107" s="901"/>
      <c r="BL107" s="901"/>
      <c r="BM107" s="901"/>
      <c r="BN107" s="901"/>
      <c r="BO107" s="901"/>
      <c r="BP107" s="901"/>
      <c r="BQ107" s="901"/>
      <c r="BR107" s="901"/>
      <c r="BS107" s="902"/>
      <c r="BT107" s="902"/>
      <c r="BU107" s="902"/>
      <c r="BV107" s="902"/>
      <c r="BW107" s="901"/>
      <c r="BX107" s="901"/>
      <c r="BY107" s="901"/>
      <c r="BZ107" s="901"/>
      <c r="CA107" s="901"/>
      <c r="CB107" s="901"/>
      <c r="CC107" s="901"/>
      <c r="CD107" s="901"/>
      <c r="CE107" s="901"/>
      <c r="CF107" s="901"/>
      <c r="CG107" s="901"/>
      <c r="CH107" s="901"/>
      <c r="CI107" s="901"/>
      <c r="CJ107" s="901"/>
      <c r="CK107" s="901"/>
      <c r="CL107" s="901"/>
      <c r="CM107" s="901"/>
      <c r="CN107" s="901"/>
      <c r="CO107" s="901"/>
      <c r="CP107" s="901"/>
      <c r="CQ107" s="901"/>
      <c r="CR107" s="901"/>
      <c r="CS107" s="901"/>
      <c r="CT107" s="901"/>
      <c r="CU107" s="901"/>
      <c r="CV107" s="901"/>
      <c r="CW107" s="901"/>
      <c r="CX107" s="901"/>
      <c r="CY107" s="901"/>
      <c r="CZ107" s="901"/>
      <c r="DA107" s="901"/>
      <c r="DB107" s="901"/>
      <c r="DC107" s="901"/>
      <c r="DD107" s="901"/>
      <c r="DE107" s="901"/>
      <c r="DF107" s="901"/>
      <c r="DG107" s="901"/>
      <c r="DH107" s="901"/>
      <c r="DI107" s="901"/>
      <c r="DJ107" s="901"/>
      <c r="DK107" s="901"/>
      <c r="DL107" s="901"/>
      <c r="DM107" s="901"/>
      <c r="DN107" s="901"/>
      <c r="DO107" s="901"/>
      <c r="DP107" s="901"/>
      <c r="DQ107" s="901"/>
      <c r="DR107" s="901"/>
      <c r="DS107" s="901"/>
      <c r="DT107" s="901"/>
      <c r="DU107" s="900"/>
      <c r="DV107" s="900"/>
      <c r="DW107" s="900"/>
      <c r="DX107" s="900"/>
      <c r="DY107" s="900"/>
      <c r="DZ107" s="900"/>
      <c r="EA107" s="900"/>
      <c r="EB107" s="900"/>
      <c r="EC107" s="900"/>
      <c r="ED107" s="900"/>
      <c r="EE107" s="900"/>
      <c r="EF107" s="900"/>
      <c r="EG107" s="900"/>
      <c r="EH107" s="900"/>
      <c r="EI107" s="900"/>
      <c r="EJ107" s="900"/>
      <c r="EK107" s="900"/>
      <c r="EL107" s="900"/>
      <c r="EM107" s="900"/>
      <c r="EN107" s="900"/>
      <c r="EO107" s="900"/>
      <c r="EP107" s="900"/>
      <c r="EQ107" s="900"/>
      <c r="ER107" s="900"/>
      <c r="ES107" s="900"/>
      <c r="ET107" s="900"/>
      <c r="EU107" s="900"/>
      <c r="EV107" s="900"/>
      <c r="EW107" s="900"/>
      <c r="EX107" s="900"/>
      <c r="EY107" s="900"/>
      <c r="EZ107" s="900"/>
      <c r="FA107" s="900"/>
      <c r="FB107" s="900"/>
      <c r="FC107" s="900"/>
      <c r="FD107" s="900"/>
      <c r="FE107" s="900"/>
      <c r="FF107" s="900"/>
      <c r="FG107" s="900"/>
      <c r="FH107" s="900"/>
      <c r="FI107" s="900"/>
      <c r="FJ107" s="900"/>
      <c r="FK107" s="900"/>
      <c r="FL107" s="900"/>
      <c r="FM107" s="900"/>
      <c r="FN107" s="900"/>
      <c r="FO107" s="900"/>
      <c r="FP107" s="900"/>
      <c r="FQ107" s="900"/>
      <c r="FR107" s="900"/>
      <c r="FS107" s="900"/>
      <c r="FT107" s="900"/>
      <c r="FU107" s="900"/>
      <c r="FV107" s="900"/>
      <c r="FW107" s="900"/>
      <c r="FX107" s="900"/>
      <c r="FY107" s="900"/>
      <c r="FZ107" s="900"/>
      <c r="GA107" s="900"/>
      <c r="GB107" s="900"/>
      <c r="GC107" s="900"/>
      <c r="GD107" s="900"/>
      <c r="GE107" s="900"/>
      <c r="GF107" s="900"/>
      <c r="GG107" s="900"/>
      <c r="GH107" s="900"/>
      <c r="GI107" s="900"/>
      <c r="GJ107" s="797" t="s">
        <v>272</v>
      </c>
      <c r="GK107" s="406"/>
      <c r="GL107" s="406"/>
      <c r="GM107" s="406"/>
      <c r="GN107" s="406"/>
      <c r="GO107" s="406"/>
      <c r="GP107" s="406"/>
      <c r="GQ107" s="406"/>
      <c r="GR107" s="406"/>
      <c r="GS107" s="406"/>
      <c r="GT107" s="406"/>
      <c r="GU107" s="406"/>
      <c r="GV107" s="406"/>
      <c r="GW107" s="406"/>
      <c r="GX107" s="406"/>
      <c r="GY107" s="406"/>
      <c r="GZ107" s="406"/>
      <c r="HA107" s="406"/>
      <c r="HB107" s="406"/>
      <c r="HC107" s="406"/>
      <c r="HD107" s="406"/>
      <c r="HE107" s="406"/>
      <c r="HF107" s="406"/>
      <c r="HG107" s="406"/>
      <c r="HH107" s="406"/>
      <c r="HI107" s="406"/>
    </row>
    <row r="108" spans="1:227" s="421" customFormat="1" ht="4.5" customHeight="1" x14ac:dyDescent="0.25">
      <c r="B108" s="425"/>
      <c r="C108" s="422"/>
      <c r="D108" s="422"/>
      <c r="E108" s="422"/>
      <c r="F108" s="422"/>
      <c r="G108" s="422"/>
      <c r="H108" s="422"/>
      <c r="I108" s="422"/>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G108" s="422"/>
      <c r="AH108" s="422"/>
      <c r="AI108" s="422"/>
      <c r="AJ108" s="422"/>
      <c r="AK108" s="422"/>
      <c r="AL108" s="422"/>
      <c r="AM108" s="422"/>
      <c r="AN108" s="422"/>
      <c r="AO108" s="422"/>
      <c r="AP108" s="422"/>
      <c r="AQ108" s="422"/>
      <c r="AR108" s="422"/>
      <c r="AS108" s="422"/>
      <c r="AT108" s="422"/>
      <c r="AU108" s="422"/>
      <c r="AV108" s="422"/>
      <c r="AW108" s="422"/>
      <c r="AX108" s="422"/>
      <c r="AY108" s="422"/>
      <c r="AZ108" s="422"/>
      <c r="BA108" s="422"/>
      <c r="BB108" s="903"/>
      <c r="BC108" s="903"/>
      <c r="BD108" s="903"/>
      <c r="BE108" s="903"/>
      <c r="BF108" s="903"/>
      <c r="BG108" s="903"/>
      <c r="BH108" s="903"/>
      <c r="BI108" s="903"/>
      <c r="BJ108" s="903"/>
      <c r="BK108" s="903"/>
      <c r="BL108" s="903"/>
      <c r="BM108" s="903"/>
      <c r="BN108" s="903"/>
      <c r="BO108" s="903"/>
      <c r="BP108" s="903"/>
      <c r="BQ108" s="903"/>
      <c r="BR108" s="903"/>
      <c r="BS108" s="904"/>
      <c r="BT108" s="904"/>
      <c r="BU108" s="904"/>
      <c r="BV108" s="904"/>
      <c r="BW108" s="903"/>
      <c r="BX108" s="903"/>
      <c r="BY108" s="903"/>
      <c r="BZ108" s="903"/>
      <c r="CA108" s="903"/>
      <c r="CB108" s="903"/>
      <c r="CC108" s="903"/>
      <c r="CD108" s="903"/>
      <c r="CE108" s="903"/>
      <c r="CF108" s="903"/>
      <c r="CG108" s="903"/>
      <c r="CH108" s="903"/>
      <c r="CI108" s="903"/>
      <c r="CJ108" s="903"/>
      <c r="CK108" s="903"/>
      <c r="CL108" s="903"/>
      <c r="CM108" s="903"/>
      <c r="CN108" s="903"/>
      <c r="CO108" s="903"/>
      <c r="CP108" s="903"/>
      <c r="CQ108" s="903"/>
      <c r="CR108" s="903"/>
      <c r="CS108" s="903"/>
      <c r="CT108" s="903"/>
      <c r="CU108" s="903"/>
      <c r="CV108" s="903"/>
      <c r="CW108" s="903"/>
      <c r="CX108" s="903"/>
      <c r="CY108" s="903"/>
      <c r="CZ108" s="903"/>
      <c r="DA108" s="903"/>
      <c r="DB108" s="903"/>
      <c r="DC108" s="903"/>
      <c r="DD108" s="903"/>
      <c r="DE108" s="903"/>
      <c r="DF108" s="903"/>
      <c r="DG108" s="903"/>
      <c r="DH108" s="903"/>
      <c r="DI108" s="903"/>
      <c r="DJ108" s="903"/>
      <c r="DK108" s="903"/>
      <c r="DL108" s="903"/>
      <c r="DM108" s="903"/>
      <c r="DN108" s="903"/>
      <c r="DO108" s="903"/>
      <c r="DP108" s="903"/>
      <c r="DQ108" s="903"/>
      <c r="DR108" s="903"/>
      <c r="DS108" s="903"/>
      <c r="DT108" s="903"/>
      <c r="DU108" s="905"/>
      <c r="DV108" s="905"/>
      <c r="DW108" s="905"/>
      <c r="DX108" s="905"/>
      <c r="DY108" s="905"/>
      <c r="DZ108" s="905"/>
      <c r="EA108" s="905"/>
      <c r="EB108" s="905"/>
      <c r="EC108" s="905"/>
      <c r="ED108" s="905"/>
      <c r="EE108" s="905"/>
      <c r="EF108" s="905"/>
      <c r="EG108" s="905"/>
      <c r="EH108" s="905"/>
      <c r="EI108" s="905"/>
      <c r="EJ108" s="905"/>
      <c r="EK108" s="905"/>
      <c r="EL108" s="905"/>
      <c r="EM108" s="905"/>
      <c r="EN108" s="905"/>
      <c r="EO108" s="905"/>
      <c r="EP108" s="905"/>
      <c r="EQ108" s="905"/>
      <c r="ER108" s="905"/>
      <c r="ES108" s="905"/>
      <c r="ET108" s="905"/>
      <c r="EU108" s="905"/>
      <c r="EV108" s="905"/>
      <c r="EW108" s="905"/>
      <c r="EX108" s="905"/>
      <c r="EY108" s="905"/>
      <c r="EZ108" s="905"/>
      <c r="FA108" s="905"/>
      <c r="FB108" s="905"/>
      <c r="FC108" s="905"/>
      <c r="FD108" s="905"/>
      <c r="FE108" s="905"/>
      <c r="FF108" s="905"/>
      <c r="FG108" s="905"/>
      <c r="FH108" s="905"/>
      <c r="FI108" s="905"/>
      <c r="FJ108" s="905"/>
      <c r="FK108" s="905"/>
      <c r="FL108" s="905"/>
      <c r="FM108" s="905"/>
      <c r="FN108" s="905"/>
      <c r="FO108" s="905"/>
      <c r="FP108" s="905"/>
      <c r="FQ108" s="905"/>
      <c r="FR108" s="905"/>
      <c r="FS108" s="905"/>
      <c r="FT108" s="905"/>
      <c r="FU108" s="905"/>
      <c r="FV108" s="905"/>
      <c r="FW108" s="905"/>
      <c r="FX108" s="905"/>
      <c r="FY108" s="905"/>
      <c r="FZ108" s="905"/>
      <c r="GA108" s="905"/>
      <c r="GB108" s="905"/>
      <c r="GC108" s="905"/>
      <c r="GD108" s="905"/>
      <c r="GE108" s="905"/>
      <c r="GF108" s="905"/>
      <c r="GG108" s="905"/>
      <c r="GH108" s="905"/>
      <c r="GI108" s="905"/>
      <c r="GJ108" s="797" t="s">
        <v>272</v>
      </c>
      <c r="GK108" s="406"/>
      <c r="GL108" s="406"/>
      <c r="GM108" s="406"/>
      <c r="GN108" s="406"/>
      <c r="GO108" s="406"/>
      <c r="GP108" s="406"/>
      <c r="GQ108" s="406"/>
      <c r="GR108" s="406"/>
      <c r="GS108" s="406"/>
      <c r="GT108" s="406"/>
      <c r="GU108" s="406"/>
      <c r="GV108" s="406"/>
      <c r="GW108" s="406"/>
      <c r="GX108" s="406"/>
      <c r="GY108" s="406"/>
      <c r="GZ108" s="406"/>
      <c r="HA108" s="406"/>
      <c r="HB108" s="406"/>
      <c r="HC108" s="406"/>
      <c r="HD108" s="406"/>
      <c r="HE108" s="406"/>
      <c r="HF108" s="406"/>
      <c r="HG108" s="406"/>
      <c r="HH108" s="406"/>
      <c r="HI108" s="406"/>
    </row>
    <row r="109" spans="1:227" s="421" customFormat="1" ht="15" x14ac:dyDescent="0.25">
      <c r="B109" s="427" t="s">
        <v>371</v>
      </c>
      <c r="C109" s="431"/>
      <c r="D109" s="431"/>
      <c r="E109" s="431"/>
      <c r="F109" s="431"/>
      <c r="BB109" s="906"/>
      <c r="BC109" s="906"/>
      <c r="BD109" s="906"/>
      <c r="BE109" s="906"/>
      <c r="BF109" s="906"/>
      <c r="BG109" s="906"/>
      <c r="BH109" s="906"/>
      <c r="BI109" s="906"/>
      <c r="BJ109" s="906"/>
      <c r="BK109" s="906"/>
      <c r="BL109" s="906"/>
      <c r="BM109" s="906"/>
      <c r="BN109" s="907"/>
      <c r="BO109" s="907"/>
      <c r="BP109" s="907"/>
      <c r="BQ109" s="907"/>
      <c r="BR109" s="907"/>
      <c r="BS109" s="907"/>
      <c r="BT109" s="907"/>
      <c r="BU109" s="907"/>
      <c r="BV109" s="907"/>
      <c r="BW109" s="907"/>
      <c r="BX109" s="907"/>
      <c r="BY109" s="907"/>
      <c r="BZ109" s="907"/>
      <c r="CA109" s="907"/>
      <c r="CB109" s="907"/>
      <c r="CC109" s="907"/>
      <c r="CD109" s="907"/>
      <c r="CE109" s="907"/>
      <c r="CF109" s="907"/>
      <c r="CG109" s="907"/>
      <c r="CH109" s="907"/>
      <c r="CI109" s="907"/>
      <c r="CJ109" s="907"/>
      <c r="CK109" s="907"/>
      <c r="CL109" s="907"/>
      <c r="CM109" s="907"/>
      <c r="CN109" s="907"/>
      <c r="CO109" s="907"/>
      <c r="CP109" s="907"/>
      <c r="CQ109" s="907"/>
      <c r="CR109" s="907"/>
      <c r="CS109" s="907"/>
      <c r="CT109" s="907"/>
      <c r="CU109" s="907"/>
      <c r="CV109" s="907"/>
      <c r="CW109" s="907"/>
      <c r="CX109" s="907"/>
      <c r="CY109" s="907"/>
      <c r="CZ109" s="907"/>
      <c r="DA109" s="901"/>
      <c r="DB109" s="901"/>
      <c r="DC109" s="907"/>
      <c r="DD109" s="907"/>
      <c r="DE109" s="907"/>
      <c r="DF109" s="907"/>
      <c r="DG109" s="907"/>
      <c r="DH109" s="907"/>
      <c r="DI109" s="907"/>
      <c r="DJ109" s="907"/>
      <c r="DK109" s="907"/>
      <c r="DL109" s="907"/>
      <c r="DM109" s="907"/>
      <c r="DN109" s="907"/>
      <c r="DO109" s="907"/>
      <c r="DP109" s="907"/>
      <c r="DQ109" s="907"/>
      <c r="DR109" s="907"/>
      <c r="DS109" s="907"/>
      <c r="DT109" s="906"/>
      <c r="DU109" s="908"/>
      <c r="DV109" s="908"/>
      <c r="DW109" s="908"/>
      <c r="DX109" s="908"/>
      <c r="DY109" s="908"/>
      <c r="DZ109" s="908"/>
      <c r="EA109" s="908"/>
      <c r="EB109" s="908"/>
      <c r="EC109" s="908"/>
      <c r="ED109" s="908"/>
      <c r="EE109" s="908"/>
      <c r="EF109" s="908"/>
      <c r="EG109" s="908"/>
      <c r="EH109" s="908"/>
      <c r="EI109" s="908"/>
      <c r="EJ109" s="908"/>
      <c r="EK109" s="908"/>
      <c r="EL109" s="908"/>
      <c r="EM109" s="908"/>
      <c r="EN109" s="908"/>
      <c r="EO109" s="908"/>
      <c r="EP109" s="908"/>
      <c r="EQ109" s="908"/>
      <c r="ER109" s="908"/>
      <c r="ES109" s="908"/>
      <c r="ET109" s="908"/>
      <c r="EU109" s="908"/>
      <c r="EV109" s="908"/>
      <c r="EW109" s="908"/>
      <c r="EX109" s="908"/>
      <c r="EY109" s="908"/>
      <c r="EZ109" s="908"/>
      <c r="FA109" s="908"/>
      <c r="FB109" s="908"/>
      <c r="FC109" s="908"/>
      <c r="FD109" s="908"/>
      <c r="FE109" s="908"/>
      <c r="FF109" s="908"/>
      <c r="FG109" s="908"/>
      <c r="FH109" s="908"/>
      <c r="FI109" s="908"/>
      <c r="FJ109" s="908"/>
      <c r="FK109" s="908"/>
      <c r="FL109" s="908"/>
      <c r="FM109" s="908"/>
      <c r="FN109" s="908"/>
      <c r="FO109" s="908"/>
      <c r="FP109" s="908"/>
      <c r="FQ109" s="908"/>
      <c r="FR109" s="908"/>
      <c r="FS109" s="908"/>
      <c r="FT109" s="908"/>
      <c r="FU109" s="908"/>
      <c r="FV109" s="908"/>
      <c r="FW109" s="908"/>
      <c r="FX109" s="908"/>
      <c r="FY109" s="908"/>
      <c r="FZ109" s="908"/>
      <c r="GA109" s="908"/>
      <c r="GB109" s="908"/>
      <c r="GC109" s="908"/>
      <c r="GD109" s="908"/>
      <c r="GE109" s="908"/>
      <c r="GF109" s="908"/>
      <c r="GG109" s="908"/>
      <c r="GH109" s="908"/>
      <c r="GI109" s="908"/>
      <c r="GJ109" s="797" t="s">
        <v>272</v>
      </c>
      <c r="GK109" s="406"/>
      <c r="GL109" s="406"/>
      <c r="GM109" s="406"/>
      <c r="GN109" s="406"/>
      <c r="GO109" s="406"/>
      <c r="GP109" s="406"/>
      <c r="GQ109" s="406"/>
      <c r="GR109" s="406"/>
      <c r="GS109" s="406"/>
      <c r="GT109" s="406"/>
      <c r="GU109" s="406"/>
      <c r="GV109" s="406"/>
      <c r="GW109" s="406"/>
      <c r="GX109" s="406"/>
      <c r="GY109" s="406"/>
      <c r="GZ109" s="406"/>
      <c r="HA109" s="406"/>
      <c r="HB109" s="406"/>
      <c r="HC109" s="406"/>
      <c r="HD109" s="406"/>
      <c r="HE109" s="406"/>
      <c r="HF109" s="406"/>
      <c r="HG109" s="406"/>
      <c r="HH109" s="406"/>
      <c r="HI109" s="406"/>
    </row>
    <row r="110" spans="1:227" s="485" customFormat="1" ht="14.25" x14ac:dyDescent="0.2">
      <c r="A110" s="421"/>
      <c r="B110" s="417" t="s">
        <v>613</v>
      </c>
      <c r="C110" s="419"/>
      <c r="D110" s="419"/>
      <c r="E110" s="419"/>
      <c r="F110" s="419"/>
      <c r="G110" s="419"/>
      <c r="H110" s="419"/>
      <c r="I110" s="419"/>
      <c r="J110" s="419"/>
      <c r="K110" s="419"/>
      <c r="L110" s="419"/>
      <c r="M110" s="419"/>
      <c r="N110" s="419"/>
      <c r="O110" s="501"/>
      <c r="P110" s="501"/>
      <c r="Q110" s="501"/>
      <c r="R110" s="501"/>
      <c r="S110" s="501"/>
      <c r="T110" s="501"/>
      <c r="U110" s="501"/>
      <c r="V110" s="501"/>
      <c r="W110" s="501"/>
      <c r="X110" s="501"/>
      <c r="Y110" s="501"/>
      <c r="Z110" s="501"/>
      <c r="AA110" s="501"/>
      <c r="AB110" s="501"/>
      <c r="AC110" s="501"/>
      <c r="AD110" s="501"/>
      <c r="AE110" s="501"/>
      <c r="AF110" s="501"/>
      <c r="AG110" s="501"/>
      <c r="AH110" s="501"/>
      <c r="AI110" s="501"/>
      <c r="AJ110" s="501"/>
      <c r="AK110" s="501"/>
      <c r="AL110" s="501"/>
      <c r="AM110" s="501"/>
      <c r="AN110" s="501"/>
      <c r="AO110" s="501"/>
      <c r="AP110" s="501"/>
      <c r="AQ110" s="501"/>
      <c r="AR110" s="501"/>
      <c r="AS110" s="501"/>
      <c r="AT110" s="501"/>
      <c r="AU110" s="501"/>
      <c r="AV110" s="501"/>
      <c r="AW110" s="501"/>
      <c r="AX110" s="501"/>
      <c r="AY110" s="501"/>
      <c r="AZ110" s="501"/>
      <c r="BA110" s="501"/>
      <c r="BB110" s="909"/>
      <c r="BC110" s="909"/>
      <c r="BD110" s="909"/>
      <c r="BE110" s="909"/>
      <c r="BF110" s="909"/>
      <c r="BG110" s="909"/>
      <c r="BH110" s="909"/>
      <c r="BI110" s="909"/>
      <c r="BJ110" s="909"/>
      <c r="BK110" s="909"/>
      <c r="BL110" s="909"/>
      <c r="BM110" s="909"/>
      <c r="BN110" s="909"/>
      <c r="BO110" s="909"/>
      <c r="BP110" s="909"/>
      <c r="BQ110" s="909"/>
      <c r="BR110" s="909"/>
      <c r="BS110" s="909"/>
      <c r="BT110" s="909"/>
      <c r="BU110" s="909"/>
      <c r="BV110" s="909"/>
      <c r="BW110" s="909"/>
      <c r="BX110" s="909"/>
      <c r="BY110" s="909"/>
      <c r="BZ110" s="909"/>
      <c r="CA110" s="909"/>
      <c r="CB110" s="909"/>
      <c r="CC110" s="909"/>
      <c r="CD110" s="909"/>
      <c r="CE110" s="909"/>
      <c r="CF110" s="909"/>
      <c r="CG110" s="909"/>
      <c r="CH110" s="909"/>
      <c r="CI110" s="909"/>
      <c r="CJ110" s="909"/>
      <c r="CK110" s="909"/>
      <c r="CL110" s="909"/>
      <c r="CM110" s="909"/>
      <c r="CN110" s="909"/>
      <c r="CO110" s="909"/>
      <c r="CP110" s="909"/>
      <c r="CQ110" s="909"/>
      <c r="CR110" s="909"/>
      <c r="CS110" s="909"/>
      <c r="CT110" s="909"/>
      <c r="CU110" s="909"/>
      <c r="CV110" s="909"/>
      <c r="CW110" s="909"/>
      <c r="CX110" s="909"/>
      <c r="CY110" s="909"/>
      <c r="CZ110" s="909"/>
      <c r="DA110" s="909"/>
      <c r="DB110" s="909"/>
      <c r="DC110" s="909"/>
      <c r="DD110" s="909"/>
      <c r="DE110" s="909"/>
      <c r="DF110" s="909"/>
      <c r="DG110" s="909"/>
      <c r="DH110" s="909"/>
      <c r="DI110" s="909"/>
      <c r="DJ110" s="909"/>
      <c r="DK110" s="909"/>
      <c r="DL110" s="909"/>
      <c r="DM110" s="909"/>
      <c r="DN110" s="909"/>
      <c r="DO110" s="909"/>
      <c r="DP110" s="909"/>
      <c r="DQ110" s="909"/>
      <c r="DR110" s="909"/>
      <c r="DS110" s="909"/>
      <c r="DT110" s="909"/>
      <c r="DU110" s="910"/>
      <c r="DV110" s="910"/>
      <c r="DW110" s="910"/>
      <c r="DX110" s="910"/>
      <c r="DY110" s="910">
        <v>0.55000000000000004</v>
      </c>
      <c r="DZ110" s="910">
        <v>0.55000000000000004</v>
      </c>
      <c r="EA110" s="910">
        <v>0.55000000000000004</v>
      </c>
      <c r="EB110" s="910">
        <v>0.85</v>
      </c>
      <c r="EC110" s="910">
        <v>0.85</v>
      </c>
      <c r="ED110" s="910">
        <v>0.85</v>
      </c>
      <c r="EE110" s="910">
        <v>0.85</v>
      </c>
      <c r="EF110" s="910">
        <v>0.85</v>
      </c>
      <c r="EG110" s="910">
        <v>0.85</v>
      </c>
      <c r="EH110" s="910">
        <v>0.85</v>
      </c>
      <c r="EI110" s="910">
        <v>0.85</v>
      </c>
      <c r="EJ110" s="910">
        <v>0.85</v>
      </c>
      <c r="EK110" s="910">
        <v>0.85</v>
      </c>
      <c r="EL110" s="910">
        <v>0.85</v>
      </c>
      <c r="EM110" s="910">
        <v>0.85</v>
      </c>
      <c r="EN110" s="910">
        <v>1.3</v>
      </c>
      <c r="EO110" s="910">
        <v>1.3</v>
      </c>
      <c r="EP110" s="910">
        <v>1.3</v>
      </c>
      <c r="EQ110" s="910">
        <v>1.3</v>
      </c>
      <c r="ER110" s="910">
        <v>1.3</v>
      </c>
      <c r="ES110" s="910">
        <v>1.3</v>
      </c>
      <c r="ET110" s="910">
        <v>1.3</v>
      </c>
      <c r="EU110" s="910">
        <v>1.3</v>
      </c>
      <c r="EV110" s="910">
        <v>1.3</v>
      </c>
      <c r="EW110" s="910">
        <v>1.3</v>
      </c>
      <c r="EX110" s="910">
        <v>1.3</v>
      </c>
      <c r="EY110" s="910">
        <v>1.3</v>
      </c>
      <c r="EZ110" s="910">
        <v>1.75</v>
      </c>
      <c r="FA110" s="910">
        <v>1.75</v>
      </c>
      <c r="FB110" s="910">
        <v>1.75</v>
      </c>
      <c r="FC110" s="910">
        <v>1.75</v>
      </c>
      <c r="FD110" s="910">
        <v>1.75</v>
      </c>
      <c r="FE110" s="910">
        <v>1.75</v>
      </c>
      <c r="FF110" s="910">
        <v>1.75</v>
      </c>
      <c r="FG110" s="910">
        <v>1.75</v>
      </c>
      <c r="FH110" s="910">
        <v>1.75</v>
      </c>
      <c r="FI110" s="910">
        <v>1.75</v>
      </c>
      <c r="FJ110" s="910">
        <v>1.75</v>
      </c>
      <c r="FK110" s="910">
        <v>1.75</v>
      </c>
      <c r="FL110" s="910">
        <v>2.2999999999999998</v>
      </c>
      <c r="FM110" s="910">
        <v>2.2999999999999998</v>
      </c>
      <c r="FN110" s="910">
        <v>2.2999999999999998</v>
      </c>
      <c r="FO110" s="910">
        <v>2.2999999999999998</v>
      </c>
      <c r="FP110" s="910">
        <v>2.2999999999999998</v>
      </c>
      <c r="FQ110" s="910">
        <v>2.2999999999999998</v>
      </c>
      <c r="FR110" s="910">
        <v>2.2999999999999998</v>
      </c>
      <c r="FS110" s="910">
        <v>2.2999999999999998</v>
      </c>
      <c r="FT110" s="910">
        <v>2.2999999999999998</v>
      </c>
      <c r="FU110" s="910">
        <v>2.2999999999999998</v>
      </c>
      <c r="FV110" s="910">
        <v>2.2999999999999998</v>
      </c>
      <c r="FW110" s="910">
        <v>2.2999999999999998</v>
      </c>
      <c r="FX110" s="910"/>
      <c r="FY110" s="910"/>
      <c r="FZ110" s="910"/>
      <c r="GA110" s="910"/>
      <c r="GB110" s="910"/>
      <c r="GC110" s="910"/>
      <c r="GD110" s="910"/>
      <c r="GE110" s="910"/>
      <c r="GF110" s="910"/>
      <c r="GG110" s="910"/>
      <c r="GH110" s="910"/>
      <c r="GI110" s="910"/>
      <c r="GJ110" s="797" t="s">
        <v>272</v>
      </c>
      <c r="GK110" s="768"/>
      <c r="GL110" s="768"/>
      <c r="GM110" s="768"/>
      <c r="GN110" s="768"/>
      <c r="GO110" s="768"/>
      <c r="GP110" s="768"/>
      <c r="GQ110" s="768"/>
      <c r="GR110" s="768"/>
      <c r="GS110" s="768"/>
      <c r="GT110" s="768"/>
      <c r="GU110" s="768"/>
      <c r="GV110" s="768"/>
      <c r="GW110" s="768"/>
      <c r="GX110" s="768"/>
      <c r="GY110" s="768"/>
      <c r="GZ110" s="768"/>
      <c r="HA110" s="768"/>
      <c r="HB110" s="768"/>
      <c r="HC110" s="768"/>
      <c r="HD110" s="768"/>
      <c r="HE110" s="768"/>
      <c r="HF110" s="768"/>
      <c r="HG110" s="768"/>
      <c r="HH110" s="768"/>
      <c r="HI110" s="768"/>
    </row>
    <row r="111" spans="1:227" s="485" customFormat="1" ht="14.25" x14ac:dyDescent="0.2">
      <c r="A111" s="421"/>
      <c r="B111" s="417" t="s">
        <v>614</v>
      </c>
      <c r="C111" s="419"/>
      <c r="D111" s="419"/>
      <c r="E111" s="419"/>
      <c r="F111" s="419"/>
      <c r="G111" s="419"/>
      <c r="H111" s="419"/>
      <c r="I111" s="419"/>
      <c r="J111" s="419"/>
      <c r="K111" s="419"/>
      <c r="L111" s="419"/>
      <c r="M111" s="419"/>
      <c r="N111" s="419"/>
      <c r="O111" s="501"/>
      <c r="P111" s="501"/>
      <c r="Q111" s="501"/>
      <c r="R111" s="501"/>
      <c r="S111" s="501"/>
      <c r="T111" s="501"/>
      <c r="U111" s="501"/>
      <c r="V111" s="501"/>
      <c r="W111" s="501"/>
      <c r="X111" s="501"/>
      <c r="Y111" s="501"/>
      <c r="Z111" s="501"/>
      <c r="AA111" s="501"/>
      <c r="AB111" s="501"/>
      <c r="AC111" s="501"/>
      <c r="AD111" s="501"/>
      <c r="AE111" s="501"/>
      <c r="AF111" s="501"/>
      <c r="AG111" s="501"/>
      <c r="AH111" s="501"/>
      <c r="AI111" s="501"/>
      <c r="AJ111" s="501"/>
      <c r="AK111" s="501"/>
      <c r="AL111" s="501"/>
      <c r="AM111" s="501"/>
      <c r="AN111" s="501"/>
      <c r="AO111" s="501"/>
      <c r="AP111" s="501"/>
      <c r="AQ111" s="501"/>
      <c r="AR111" s="501"/>
      <c r="AS111" s="501"/>
      <c r="AT111" s="501"/>
      <c r="AU111" s="501"/>
      <c r="AV111" s="501"/>
      <c r="AW111" s="501"/>
      <c r="AX111" s="501"/>
      <c r="AY111" s="501"/>
      <c r="AZ111" s="501"/>
      <c r="BA111" s="501"/>
      <c r="BB111" s="909"/>
      <c r="BC111" s="909"/>
      <c r="BD111" s="909"/>
      <c r="BE111" s="909"/>
      <c r="BF111" s="909"/>
      <c r="BG111" s="909"/>
      <c r="BH111" s="909"/>
      <c r="BI111" s="909"/>
      <c r="BJ111" s="909"/>
      <c r="BK111" s="909"/>
      <c r="BL111" s="909"/>
      <c r="BM111" s="909"/>
      <c r="BN111" s="909"/>
      <c r="BO111" s="909"/>
      <c r="BP111" s="909"/>
      <c r="BQ111" s="909"/>
      <c r="BR111" s="909"/>
      <c r="BS111" s="909"/>
      <c r="BT111" s="909"/>
      <c r="BU111" s="909"/>
      <c r="BV111" s="909"/>
      <c r="BW111" s="909"/>
      <c r="BX111" s="909"/>
      <c r="BY111" s="909"/>
      <c r="BZ111" s="909"/>
      <c r="CA111" s="909"/>
      <c r="CB111" s="909"/>
      <c r="CC111" s="909"/>
      <c r="CD111" s="909"/>
      <c r="CE111" s="909"/>
      <c r="CF111" s="909"/>
      <c r="CG111" s="909"/>
      <c r="CH111" s="909"/>
      <c r="CI111" s="909"/>
      <c r="CJ111" s="909"/>
      <c r="CK111" s="909"/>
      <c r="CL111" s="909"/>
      <c r="CM111" s="909"/>
      <c r="CN111" s="909"/>
      <c r="CO111" s="909"/>
      <c r="CP111" s="909"/>
      <c r="CQ111" s="909"/>
      <c r="CR111" s="909"/>
      <c r="CS111" s="909"/>
      <c r="CT111" s="909"/>
      <c r="CU111" s="909"/>
      <c r="CV111" s="909"/>
      <c r="CW111" s="909"/>
      <c r="CX111" s="909"/>
      <c r="CY111" s="909"/>
      <c r="CZ111" s="909"/>
      <c r="DA111" s="909"/>
      <c r="DB111" s="909"/>
      <c r="DC111" s="909"/>
      <c r="DD111" s="909"/>
      <c r="DE111" s="909"/>
      <c r="DF111" s="909"/>
      <c r="DG111" s="909"/>
      <c r="DH111" s="909"/>
      <c r="DI111" s="909"/>
      <c r="DJ111" s="909"/>
      <c r="DK111" s="909"/>
      <c r="DL111" s="909"/>
      <c r="DM111" s="909"/>
      <c r="DN111" s="909"/>
      <c r="DO111" s="909"/>
      <c r="DP111" s="909"/>
      <c r="DQ111" s="909"/>
      <c r="DR111" s="909"/>
      <c r="DS111" s="909"/>
      <c r="DT111" s="909"/>
      <c r="DU111" s="910"/>
      <c r="DV111" s="910"/>
      <c r="DW111" s="910"/>
      <c r="DX111" s="910"/>
      <c r="DY111" s="910">
        <v>0.55000000000000004</v>
      </c>
      <c r="DZ111" s="910">
        <v>0.55000000000000004</v>
      </c>
      <c r="EA111" s="910">
        <v>0.55000000000000004</v>
      </c>
      <c r="EB111" s="910">
        <v>0.85</v>
      </c>
      <c r="EC111" s="910">
        <v>0.85</v>
      </c>
      <c r="ED111" s="910">
        <v>0.85</v>
      </c>
      <c r="EE111" s="910">
        <v>3</v>
      </c>
      <c r="EF111" s="910">
        <v>3</v>
      </c>
      <c r="EG111" s="910">
        <v>3</v>
      </c>
      <c r="EH111" s="910">
        <v>3</v>
      </c>
      <c r="EI111" s="910">
        <v>3</v>
      </c>
      <c r="EJ111" s="910">
        <v>3</v>
      </c>
      <c r="EK111" s="910">
        <v>3</v>
      </c>
      <c r="EL111" s="910">
        <v>3</v>
      </c>
      <c r="EM111" s="910">
        <v>3</v>
      </c>
      <c r="EN111" s="910">
        <v>4.9000000000000004</v>
      </c>
      <c r="EO111" s="910">
        <v>4.9000000000000004</v>
      </c>
      <c r="EP111" s="910">
        <v>4.9000000000000004</v>
      </c>
      <c r="EQ111" s="910">
        <v>4.9000000000000004</v>
      </c>
      <c r="ER111" s="910">
        <v>4.9000000000000004</v>
      </c>
      <c r="ES111" s="910">
        <v>4.9000000000000004</v>
      </c>
      <c r="ET111" s="910">
        <v>4.9000000000000004</v>
      </c>
      <c r="EU111" s="910">
        <v>4.9000000000000004</v>
      </c>
      <c r="EV111" s="910">
        <v>4.9000000000000004</v>
      </c>
      <c r="EW111" s="910">
        <v>4.9000000000000004</v>
      </c>
      <c r="EX111" s="910">
        <v>4.9000000000000004</v>
      </c>
      <c r="EY111" s="910">
        <v>4.9000000000000004</v>
      </c>
      <c r="EZ111" s="910">
        <v>6.25</v>
      </c>
      <c r="FA111" s="910">
        <v>6.25</v>
      </c>
      <c r="FB111" s="910">
        <v>6.25</v>
      </c>
      <c r="FC111" s="910">
        <v>6.25</v>
      </c>
      <c r="FD111" s="910">
        <v>6.25</v>
      </c>
      <c r="FE111" s="910">
        <v>6.25</v>
      </c>
      <c r="FF111" s="910">
        <v>6.25</v>
      </c>
      <c r="FG111" s="910">
        <v>6.25</v>
      </c>
      <c r="FH111" s="910">
        <v>6.25</v>
      </c>
      <c r="FI111" s="910">
        <v>6.25</v>
      </c>
      <c r="FJ111" s="910">
        <v>6.25</v>
      </c>
      <c r="FK111" s="910">
        <v>6.25</v>
      </c>
      <c r="FL111" s="910">
        <v>7.9</v>
      </c>
      <c r="FM111" s="910">
        <v>7.9</v>
      </c>
      <c r="FN111" s="910">
        <v>7.9</v>
      </c>
      <c r="FO111" s="910">
        <v>7.9</v>
      </c>
      <c r="FP111" s="910">
        <v>7.9</v>
      </c>
      <c r="FQ111" s="910">
        <v>7.9</v>
      </c>
      <c r="FR111" s="910">
        <v>7.9</v>
      </c>
      <c r="FS111" s="910">
        <v>7.9</v>
      </c>
      <c r="FT111" s="910">
        <v>7.9</v>
      </c>
      <c r="FU111" s="910">
        <v>7.9</v>
      </c>
      <c r="FV111" s="910">
        <v>7.9</v>
      </c>
      <c r="FW111" s="910">
        <v>7.9</v>
      </c>
      <c r="FX111" s="910"/>
      <c r="FY111" s="910"/>
      <c r="FZ111" s="910"/>
      <c r="GA111" s="910"/>
      <c r="GB111" s="910"/>
      <c r="GC111" s="910"/>
      <c r="GD111" s="910"/>
      <c r="GE111" s="910"/>
      <c r="GF111" s="910"/>
      <c r="GG111" s="910"/>
      <c r="GH111" s="910"/>
      <c r="GI111" s="910"/>
      <c r="GJ111" s="797" t="s">
        <v>272</v>
      </c>
      <c r="GK111" s="768"/>
      <c r="GL111" s="768"/>
      <c r="GM111" s="768"/>
      <c r="GN111" s="768"/>
      <c r="GO111" s="768"/>
      <c r="GP111" s="768"/>
      <c r="GQ111" s="768"/>
      <c r="GR111" s="768"/>
      <c r="GS111" s="768"/>
      <c r="GT111" s="768"/>
      <c r="GU111" s="768"/>
      <c r="GV111" s="768"/>
      <c r="GW111" s="768"/>
      <c r="GX111" s="768"/>
      <c r="GY111" s="768"/>
      <c r="GZ111" s="768"/>
      <c r="HA111" s="768"/>
      <c r="HB111" s="768"/>
      <c r="HC111" s="768"/>
      <c r="HD111" s="768"/>
      <c r="HE111" s="768"/>
      <c r="HF111" s="768"/>
      <c r="HG111" s="768"/>
      <c r="HH111" s="768"/>
      <c r="HI111" s="768"/>
    </row>
    <row r="112" spans="1:227" s="485" customFormat="1" ht="14.25" x14ac:dyDescent="0.2">
      <c r="A112" s="421"/>
      <c r="B112" s="417" t="s">
        <v>615</v>
      </c>
      <c r="C112" s="419"/>
      <c r="D112" s="419"/>
      <c r="E112" s="419"/>
      <c r="F112" s="419"/>
      <c r="G112" s="419"/>
      <c r="H112" s="419"/>
      <c r="I112" s="419"/>
      <c r="J112" s="419"/>
      <c r="K112" s="419"/>
      <c r="L112" s="419"/>
      <c r="M112" s="419"/>
      <c r="N112" s="419"/>
      <c r="O112" s="501"/>
      <c r="P112" s="501"/>
      <c r="Q112" s="501"/>
      <c r="R112" s="501"/>
      <c r="S112" s="501"/>
      <c r="T112" s="501"/>
      <c r="U112" s="501"/>
      <c r="V112" s="501"/>
      <c r="W112" s="501"/>
      <c r="X112" s="501"/>
      <c r="Y112" s="501"/>
      <c r="Z112" s="501"/>
      <c r="AA112" s="501"/>
      <c r="AB112" s="501"/>
      <c r="AC112" s="501"/>
      <c r="AD112" s="501"/>
      <c r="AE112" s="501"/>
      <c r="AF112" s="501"/>
      <c r="AG112" s="501"/>
      <c r="AH112" s="501"/>
      <c r="AI112" s="501"/>
      <c r="AJ112" s="501"/>
      <c r="AK112" s="501"/>
      <c r="AL112" s="501"/>
      <c r="AM112" s="501"/>
      <c r="AN112" s="501"/>
      <c r="AO112" s="501"/>
      <c r="AP112" s="501"/>
      <c r="AQ112" s="501"/>
      <c r="AR112" s="501"/>
      <c r="AS112" s="501"/>
      <c r="AT112" s="501"/>
      <c r="AU112" s="501"/>
      <c r="AV112" s="501"/>
      <c r="AW112" s="501"/>
      <c r="AX112" s="501"/>
      <c r="AY112" s="501"/>
      <c r="AZ112" s="501"/>
      <c r="BA112" s="501"/>
      <c r="BB112" s="909"/>
      <c r="BC112" s="909"/>
      <c r="BD112" s="909"/>
      <c r="BE112" s="909"/>
      <c r="BF112" s="909"/>
      <c r="BG112" s="909"/>
      <c r="BH112" s="909"/>
      <c r="BI112" s="909"/>
      <c r="BJ112" s="909"/>
      <c r="BK112" s="909"/>
      <c r="BL112" s="909"/>
      <c r="BM112" s="909"/>
      <c r="BN112" s="909"/>
      <c r="BO112" s="909"/>
      <c r="BP112" s="909"/>
      <c r="BQ112" s="909"/>
      <c r="BR112" s="909"/>
      <c r="BS112" s="909"/>
      <c r="BT112" s="909"/>
      <c r="BU112" s="909"/>
      <c r="BV112" s="909"/>
      <c r="BW112" s="909"/>
      <c r="BX112" s="909"/>
      <c r="BY112" s="909"/>
      <c r="BZ112" s="909"/>
      <c r="CA112" s="909"/>
      <c r="CB112" s="909"/>
      <c r="CC112" s="909"/>
      <c r="CD112" s="909"/>
      <c r="CE112" s="909"/>
      <c r="CF112" s="909"/>
      <c r="CG112" s="909"/>
      <c r="CH112" s="909"/>
      <c r="CI112" s="909"/>
      <c r="CJ112" s="909"/>
      <c r="CK112" s="909"/>
      <c r="CL112" s="909"/>
      <c r="CM112" s="909"/>
      <c r="CN112" s="909"/>
      <c r="CO112" s="909"/>
      <c r="CP112" s="909"/>
      <c r="CQ112" s="909"/>
      <c r="CR112" s="909"/>
      <c r="CS112" s="909"/>
      <c r="CT112" s="909"/>
      <c r="CU112" s="909"/>
      <c r="CV112" s="909"/>
      <c r="CW112" s="909"/>
      <c r="CX112" s="909"/>
      <c r="CY112" s="909"/>
      <c r="CZ112" s="909"/>
      <c r="DA112" s="909"/>
      <c r="DB112" s="909"/>
      <c r="DC112" s="909"/>
      <c r="DD112" s="909"/>
      <c r="DE112" s="909"/>
      <c r="DF112" s="909"/>
      <c r="DG112" s="909"/>
      <c r="DH112" s="909"/>
      <c r="DI112" s="909"/>
      <c r="DJ112" s="909"/>
      <c r="DK112" s="909"/>
      <c r="DL112" s="909"/>
      <c r="DM112" s="909"/>
      <c r="DN112" s="909"/>
      <c r="DO112" s="909"/>
      <c r="DP112" s="909"/>
      <c r="DQ112" s="909"/>
      <c r="DR112" s="909"/>
      <c r="DS112" s="909"/>
      <c r="DT112" s="909"/>
      <c r="DU112" s="910"/>
      <c r="DV112" s="910"/>
      <c r="DW112" s="910"/>
      <c r="DX112" s="910"/>
      <c r="DY112" s="910">
        <v>0.55000000000000004</v>
      </c>
      <c r="DZ112" s="910">
        <v>0.55000000000000004</v>
      </c>
      <c r="EA112" s="910">
        <v>0.55000000000000004</v>
      </c>
      <c r="EB112" s="910">
        <v>0.85</v>
      </c>
      <c r="EC112" s="910">
        <v>0.85</v>
      </c>
      <c r="ED112" s="910">
        <v>0.85</v>
      </c>
      <c r="EE112" s="910">
        <v>9</v>
      </c>
      <c r="EF112" s="910">
        <v>9</v>
      </c>
      <c r="EG112" s="910">
        <v>9</v>
      </c>
      <c r="EH112" s="910">
        <v>9</v>
      </c>
      <c r="EI112" s="910">
        <v>9</v>
      </c>
      <c r="EJ112" s="910">
        <v>9</v>
      </c>
      <c r="EK112" s="910">
        <v>9</v>
      </c>
      <c r="EL112" s="910">
        <v>9</v>
      </c>
      <c r="EM112" s="910">
        <v>9</v>
      </c>
      <c r="EN112" s="910">
        <v>15</v>
      </c>
      <c r="EO112" s="910">
        <v>15</v>
      </c>
      <c r="EP112" s="910">
        <v>15</v>
      </c>
      <c r="EQ112" s="910">
        <v>15</v>
      </c>
      <c r="ER112" s="910">
        <v>15</v>
      </c>
      <c r="ES112" s="910">
        <v>15</v>
      </c>
      <c r="ET112" s="910">
        <v>15</v>
      </c>
      <c r="EU112" s="910">
        <v>15</v>
      </c>
      <c r="EV112" s="910">
        <v>15</v>
      </c>
      <c r="EW112" s="910">
        <v>15</v>
      </c>
      <c r="EX112" s="910">
        <v>15</v>
      </c>
      <c r="EY112" s="910">
        <v>15</v>
      </c>
      <c r="EZ112" s="910">
        <v>18.5</v>
      </c>
      <c r="FA112" s="910">
        <v>18.5</v>
      </c>
      <c r="FB112" s="910">
        <v>18.5</v>
      </c>
      <c r="FC112" s="910">
        <v>18.5</v>
      </c>
      <c r="FD112" s="910">
        <v>18.5</v>
      </c>
      <c r="FE112" s="910">
        <v>18.5</v>
      </c>
      <c r="FF112" s="910">
        <v>18.5</v>
      </c>
      <c r="FG112" s="910">
        <v>18.5</v>
      </c>
      <c r="FH112" s="910">
        <v>18.5</v>
      </c>
      <c r="FI112" s="910">
        <v>18.5</v>
      </c>
      <c r="FJ112" s="910">
        <v>18.5</v>
      </c>
      <c r="FK112" s="910">
        <v>18.5</v>
      </c>
      <c r="FL112" s="910">
        <v>22.7</v>
      </c>
      <c r="FM112" s="910">
        <v>22.7</v>
      </c>
      <c r="FN112" s="910">
        <v>22.7</v>
      </c>
      <c r="FO112" s="910">
        <v>22.7</v>
      </c>
      <c r="FP112" s="910">
        <v>22.7</v>
      </c>
      <c r="FQ112" s="910">
        <v>22.7</v>
      </c>
      <c r="FR112" s="910">
        <v>22.7</v>
      </c>
      <c r="FS112" s="910">
        <v>22.7</v>
      </c>
      <c r="FT112" s="910">
        <v>22.7</v>
      </c>
      <c r="FU112" s="910">
        <v>22.7</v>
      </c>
      <c r="FV112" s="910">
        <v>22.7</v>
      </c>
      <c r="FW112" s="910">
        <v>22.7</v>
      </c>
      <c r="FX112" s="910"/>
      <c r="FY112" s="910"/>
      <c r="FZ112" s="910"/>
      <c r="GA112" s="910"/>
      <c r="GB112" s="910"/>
      <c r="GC112" s="910"/>
      <c r="GD112" s="910"/>
      <c r="GE112" s="910"/>
      <c r="GF112" s="910"/>
      <c r="GG112" s="910"/>
      <c r="GH112" s="910"/>
      <c r="GI112" s="910"/>
      <c r="GJ112" s="797" t="s">
        <v>272</v>
      </c>
      <c r="GK112" s="768"/>
      <c r="GL112" s="768"/>
      <c r="GM112" s="768"/>
      <c r="GN112" s="768"/>
      <c r="GO112" s="768"/>
      <c r="GP112" s="768"/>
      <c r="GQ112" s="768"/>
      <c r="GR112" s="768"/>
      <c r="GS112" s="768"/>
      <c r="GT112" s="768"/>
      <c r="GU112" s="768"/>
      <c r="GV112" s="768"/>
      <c r="GW112" s="768"/>
      <c r="GX112" s="768"/>
      <c r="GY112" s="768"/>
      <c r="GZ112" s="768"/>
      <c r="HA112" s="768"/>
      <c r="HB112" s="768"/>
      <c r="HC112" s="768"/>
      <c r="HD112" s="768"/>
      <c r="HE112" s="768"/>
      <c r="HF112" s="768"/>
      <c r="HG112" s="768"/>
      <c r="HH112" s="768"/>
      <c r="HI112" s="768"/>
    </row>
    <row r="113" spans="2:217" ht="14.25" x14ac:dyDescent="0.2">
      <c r="B113" s="428" t="s">
        <v>618</v>
      </c>
      <c r="C113" s="434">
        <v>0.3</v>
      </c>
      <c r="D113" s="434">
        <v>0.3</v>
      </c>
      <c r="E113" s="434">
        <v>0.3</v>
      </c>
      <c r="F113" s="434">
        <v>0.3</v>
      </c>
      <c r="G113" s="434">
        <v>0.3</v>
      </c>
      <c r="H113" s="434">
        <v>0.3</v>
      </c>
      <c r="I113" s="434">
        <v>0.3</v>
      </c>
      <c r="J113" s="434">
        <v>0.3</v>
      </c>
      <c r="K113" s="434">
        <v>0.3</v>
      </c>
      <c r="L113" s="434">
        <v>0.3</v>
      </c>
      <c r="M113" s="434">
        <v>0.3</v>
      </c>
      <c r="N113" s="434">
        <v>0.3</v>
      </c>
      <c r="O113" s="434">
        <v>0.3</v>
      </c>
      <c r="P113" s="434">
        <v>0.3</v>
      </c>
      <c r="Q113" s="434">
        <v>0.3</v>
      </c>
      <c r="R113" s="434">
        <v>0.3</v>
      </c>
      <c r="S113" s="434">
        <v>0.3</v>
      </c>
      <c r="T113" s="434">
        <v>0.3</v>
      </c>
      <c r="U113" s="434">
        <v>0.3</v>
      </c>
      <c r="V113" s="434">
        <v>0.3</v>
      </c>
      <c r="W113" s="434">
        <v>0.3</v>
      </c>
      <c r="X113" s="434">
        <v>0.3</v>
      </c>
      <c r="Y113" s="434">
        <v>0.3</v>
      </c>
      <c r="Z113" s="434">
        <v>0.3</v>
      </c>
      <c r="AA113" s="434">
        <v>0.3</v>
      </c>
      <c r="AB113" s="434">
        <v>0.3</v>
      </c>
      <c r="AC113" s="434">
        <v>0.3</v>
      </c>
      <c r="AD113" s="434">
        <v>0.3</v>
      </c>
      <c r="AE113" s="434">
        <v>0.3</v>
      </c>
      <c r="AF113" s="434">
        <v>0.3</v>
      </c>
      <c r="AG113" s="434">
        <v>0.3</v>
      </c>
      <c r="AH113" s="434">
        <v>0.3</v>
      </c>
      <c r="AI113" s="434">
        <v>0.3</v>
      </c>
      <c r="AJ113" s="434">
        <v>0.3</v>
      </c>
      <c r="AK113" s="434">
        <v>0.3</v>
      </c>
      <c r="AL113" s="434">
        <v>0.3</v>
      </c>
      <c r="AM113" s="434">
        <v>0.3</v>
      </c>
      <c r="AN113" s="434">
        <v>0.3</v>
      </c>
      <c r="AO113" s="434">
        <v>0.3</v>
      </c>
      <c r="AP113" s="434">
        <v>0.3</v>
      </c>
      <c r="AQ113" s="434">
        <v>0.3</v>
      </c>
      <c r="AR113" s="434">
        <v>0.3</v>
      </c>
      <c r="AS113" s="434">
        <v>0.3</v>
      </c>
      <c r="AT113" s="434">
        <v>0.3</v>
      </c>
      <c r="AU113" s="434">
        <v>0.3</v>
      </c>
      <c r="AV113" s="434" t="s">
        <v>1</v>
      </c>
      <c r="AW113" s="434"/>
      <c r="AX113" s="434"/>
      <c r="AY113" s="434"/>
      <c r="AZ113" s="434"/>
      <c r="BA113" s="434"/>
      <c r="BB113" s="909"/>
      <c r="BC113" s="909"/>
      <c r="BD113" s="909"/>
      <c r="BE113" s="909"/>
      <c r="BF113" s="909"/>
      <c r="BG113" s="909"/>
      <c r="BH113" s="909"/>
      <c r="BI113" s="909"/>
      <c r="BJ113" s="909"/>
      <c r="BK113" s="909"/>
      <c r="BL113" s="909"/>
      <c r="BM113" s="909"/>
      <c r="BN113" s="909"/>
      <c r="BO113" s="909"/>
      <c r="BP113" s="909"/>
      <c r="BQ113" s="909"/>
      <c r="BR113" s="909"/>
      <c r="BS113" s="909"/>
      <c r="BT113" s="909"/>
      <c r="BU113" s="909"/>
      <c r="BV113" s="909"/>
      <c r="BW113" s="909"/>
      <c r="BX113" s="909"/>
      <c r="BY113" s="909"/>
      <c r="BZ113" s="909"/>
      <c r="CA113" s="909"/>
      <c r="CB113" s="909"/>
      <c r="CC113" s="909"/>
      <c r="CD113" s="909"/>
      <c r="CE113" s="909"/>
      <c r="CF113" s="909"/>
      <c r="CG113" s="909"/>
      <c r="CH113" s="909"/>
      <c r="CI113" s="909"/>
      <c r="CJ113" s="909"/>
      <c r="CK113" s="909"/>
      <c r="CL113" s="909"/>
      <c r="CM113" s="909"/>
      <c r="CN113" s="909"/>
      <c r="CO113" s="909"/>
      <c r="CP113" s="909"/>
      <c r="CQ113" s="909"/>
      <c r="CR113" s="909"/>
      <c r="CS113" s="909"/>
      <c r="CT113" s="909"/>
      <c r="CU113" s="909"/>
      <c r="CV113" s="909"/>
      <c r="CW113" s="909"/>
      <c r="CX113" s="909"/>
      <c r="CY113" s="909"/>
      <c r="CZ113" s="909"/>
      <c r="DA113" s="909"/>
      <c r="DB113" s="909"/>
      <c r="DC113" s="909"/>
      <c r="DD113" s="909"/>
      <c r="DE113" s="909"/>
      <c r="DF113" s="909"/>
      <c r="DG113" s="909"/>
      <c r="DH113" s="909"/>
      <c r="DI113" s="909"/>
      <c r="DJ113" s="909"/>
      <c r="DK113" s="909"/>
      <c r="DL113" s="909"/>
      <c r="DM113" s="909"/>
      <c r="DN113" s="909"/>
      <c r="DO113" s="909"/>
      <c r="DP113" s="909"/>
      <c r="DQ113" s="909"/>
      <c r="DR113" s="909"/>
      <c r="DS113" s="909"/>
      <c r="DT113" s="909"/>
      <c r="DU113" s="911"/>
      <c r="DV113" s="911"/>
      <c r="DW113" s="911"/>
      <c r="DX113" s="911"/>
      <c r="DY113" s="911"/>
      <c r="DZ113" s="911"/>
      <c r="EA113" s="911"/>
      <c r="EB113" s="911"/>
      <c r="EC113" s="911"/>
      <c r="ED113" s="911"/>
      <c r="EE113" s="911"/>
      <c r="EF113" s="911"/>
      <c r="EG113" s="911"/>
      <c r="EH113" s="911"/>
      <c r="EI113" s="911"/>
      <c r="EJ113" s="911"/>
      <c r="EK113" s="911"/>
      <c r="EL113" s="911"/>
      <c r="EM113" s="911"/>
      <c r="EN113" s="911"/>
      <c r="EO113" s="911"/>
      <c r="EP113" s="911"/>
      <c r="EQ113" s="911"/>
      <c r="ER113" s="911"/>
      <c r="ES113" s="911"/>
      <c r="ET113" s="911"/>
      <c r="EU113" s="911"/>
      <c r="EV113" s="911"/>
      <c r="EW113" s="911"/>
      <c r="EX113" s="911"/>
      <c r="EY113" s="911"/>
      <c r="EZ113" s="911"/>
      <c r="FA113" s="911"/>
      <c r="FB113" s="911"/>
      <c r="FC113" s="911"/>
      <c r="FD113" s="911"/>
      <c r="FE113" s="911"/>
      <c r="FF113" s="911"/>
      <c r="FG113" s="911"/>
      <c r="FH113" s="911"/>
      <c r="FI113" s="911"/>
      <c r="FJ113" s="911"/>
      <c r="FK113" s="911"/>
      <c r="FL113" s="911"/>
      <c r="FM113" s="911"/>
      <c r="FN113" s="911"/>
      <c r="FO113" s="911"/>
      <c r="FP113" s="911"/>
      <c r="FQ113" s="911"/>
      <c r="FR113" s="911"/>
      <c r="FS113" s="911"/>
      <c r="FT113" s="911"/>
      <c r="FU113" s="911"/>
      <c r="FV113" s="911"/>
      <c r="FW113" s="911"/>
      <c r="FX113" s="911"/>
      <c r="FY113" s="911"/>
      <c r="FZ113" s="911"/>
      <c r="GA113" s="911"/>
      <c r="GB113" s="911"/>
      <c r="GC113" s="911"/>
      <c r="GD113" s="911"/>
      <c r="GE113" s="911"/>
      <c r="GF113" s="911"/>
      <c r="GG113" s="911"/>
      <c r="GH113" s="911"/>
      <c r="GI113" s="911"/>
      <c r="GJ113" s="797" t="s">
        <v>272</v>
      </c>
    </row>
    <row r="114" spans="2:217" ht="7.5" customHeight="1" x14ac:dyDescent="0.25">
      <c r="B114" s="416"/>
      <c r="C114" s="418"/>
      <c r="D114" s="418"/>
      <c r="E114" s="418"/>
      <c r="F114" s="418"/>
      <c r="G114" s="418"/>
      <c r="H114" s="418"/>
      <c r="I114" s="418"/>
      <c r="J114" s="418"/>
      <c r="K114" s="418"/>
      <c r="L114" s="418"/>
      <c r="M114" s="418"/>
      <c r="N114" s="418"/>
      <c r="O114" s="418"/>
      <c r="P114" s="418"/>
      <c r="Q114" s="418"/>
      <c r="R114" s="418"/>
      <c r="S114" s="418"/>
      <c r="T114" s="418"/>
      <c r="U114" s="418"/>
      <c r="V114" s="418"/>
      <c r="W114" s="418"/>
      <c r="X114" s="418"/>
      <c r="Y114" s="418"/>
      <c r="Z114" s="418"/>
      <c r="AA114" s="418"/>
      <c r="AB114" s="418"/>
      <c r="AC114" s="418"/>
      <c r="AD114" s="418"/>
      <c r="AE114" s="418"/>
      <c r="AF114" s="418"/>
      <c r="AG114" s="418"/>
      <c r="AH114" s="418"/>
      <c r="AI114" s="418"/>
      <c r="AJ114" s="418"/>
      <c r="AK114" s="418"/>
      <c r="AL114" s="418"/>
      <c r="AM114" s="418"/>
      <c r="AN114" s="418"/>
      <c r="AO114" s="418"/>
      <c r="AP114" s="418"/>
      <c r="AQ114" s="418"/>
      <c r="AR114" s="418"/>
      <c r="AS114" s="418"/>
      <c r="AT114" s="418"/>
      <c r="AU114" s="418"/>
      <c r="AV114" s="418"/>
      <c r="AW114" s="418"/>
      <c r="AX114" s="418"/>
      <c r="AY114" s="418"/>
      <c r="AZ114" s="418"/>
      <c r="BA114" s="418"/>
      <c r="BB114" s="901"/>
      <c r="BC114" s="901"/>
      <c r="BD114" s="901"/>
      <c r="BE114" s="901"/>
      <c r="BF114" s="901"/>
      <c r="BG114" s="901"/>
      <c r="BH114" s="901"/>
      <c r="BI114" s="901"/>
      <c r="BJ114" s="901"/>
      <c r="BK114" s="901"/>
      <c r="BL114" s="901"/>
      <c r="BM114" s="901"/>
      <c r="BN114" s="901"/>
      <c r="BO114" s="901"/>
      <c r="BP114" s="901"/>
      <c r="BQ114" s="901"/>
      <c r="BR114" s="901"/>
      <c r="BS114" s="902"/>
      <c r="BT114" s="902"/>
      <c r="BU114" s="902"/>
      <c r="BV114" s="902"/>
      <c r="BW114" s="901"/>
      <c r="BX114" s="901"/>
      <c r="BY114" s="901"/>
      <c r="BZ114" s="901"/>
      <c r="CA114" s="901"/>
      <c r="CB114" s="901"/>
      <c r="CC114" s="901"/>
      <c r="CD114" s="901"/>
      <c r="CE114" s="901"/>
      <c r="CF114" s="901"/>
      <c r="CG114" s="901"/>
      <c r="CH114" s="901"/>
      <c r="CI114" s="901"/>
      <c r="CJ114" s="901"/>
      <c r="CK114" s="901"/>
      <c r="CL114" s="901"/>
      <c r="CM114" s="901"/>
      <c r="CN114" s="901"/>
      <c r="CO114" s="901"/>
      <c r="CP114" s="901"/>
      <c r="CQ114" s="901"/>
      <c r="CR114" s="901"/>
      <c r="CS114" s="901"/>
      <c r="CT114" s="901"/>
      <c r="CU114" s="901"/>
      <c r="CV114" s="901"/>
      <c r="CW114" s="901"/>
      <c r="CX114" s="901"/>
      <c r="CY114" s="901"/>
      <c r="CZ114" s="901"/>
      <c r="DA114" s="901"/>
      <c r="DB114" s="901"/>
      <c r="DC114" s="901"/>
      <c r="DD114" s="901"/>
      <c r="DE114" s="901"/>
      <c r="DF114" s="901"/>
      <c r="DG114" s="901"/>
      <c r="DH114" s="901"/>
      <c r="DI114" s="901"/>
      <c r="DJ114" s="901"/>
      <c r="DK114" s="901"/>
      <c r="DL114" s="901"/>
      <c r="DM114" s="901"/>
      <c r="DN114" s="901"/>
      <c r="DO114" s="901"/>
      <c r="DP114" s="901"/>
      <c r="DQ114" s="901"/>
      <c r="DR114" s="901"/>
      <c r="DS114" s="901"/>
      <c r="DT114" s="901"/>
      <c r="DU114" s="912"/>
      <c r="DV114" s="912"/>
      <c r="DW114" s="912"/>
      <c r="DX114" s="912"/>
      <c r="DY114" s="912"/>
      <c r="DZ114" s="912"/>
      <c r="EA114" s="912"/>
      <c r="EB114" s="912"/>
      <c r="EC114" s="912"/>
      <c r="ED114" s="912"/>
      <c r="EE114" s="912"/>
      <c r="EF114" s="912"/>
      <c r="EG114" s="912"/>
      <c r="EH114" s="912"/>
      <c r="EI114" s="912"/>
      <c r="EJ114" s="912"/>
      <c r="EK114" s="912"/>
      <c r="EL114" s="912"/>
      <c r="EM114" s="912"/>
      <c r="EN114" s="912"/>
      <c r="EO114" s="912"/>
      <c r="EP114" s="912"/>
      <c r="EQ114" s="912"/>
      <c r="ER114" s="912"/>
      <c r="ES114" s="912"/>
      <c r="ET114" s="912"/>
      <c r="EU114" s="912"/>
      <c r="EV114" s="912"/>
      <c r="EW114" s="912"/>
      <c r="EX114" s="912"/>
      <c r="EY114" s="912"/>
      <c r="EZ114" s="912"/>
      <c r="FA114" s="912"/>
      <c r="FB114" s="912"/>
      <c r="FC114" s="912"/>
      <c r="FD114" s="912"/>
      <c r="FE114" s="912"/>
      <c r="FF114" s="912"/>
      <c r="FG114" s="912"/>
      <c r="FH114" s="912"/>
      <c r="FI114" s="912"/>
      <c r="FJ114" s="912"/>
      <c r="FK114" s="912"/>
      <c r="FL114" s="912"/>
      <c r="FM114" s="912"/>
      <c r="FN114" s="912"/>
      <c r="FO114" s="912"/>
      <c r="FP114" s="912"/>
      <c r="FQ114" s="912"/>
      <c r="FR114" s="912"/>
      <c r="FS114" s="912"/>
      <c r="FT114" s="912"/>
      <c r="FU114" s="912"/>
      <c r="FV114" s="912"/>
      <c r="FW114" s="912"/>
      <c r="FX114" s="912"/>
      <c r="FY114" s="912"/>
      <c r="FZ114" s="912"/>
      <c r="GA114" s="912"/>
      <c r="GB114" s="912"/>
      <c r="GC114" s="912"/>
      <c r="GD114" s="912"/>
      <c r="GE114" s="912"/>
      <c r="GF114" s="912"/>
      <c r="GG114" s="912"/>
      <c r="GH114" s="912"/>
      <c r="GI114" s="912"/>
      <c r="GJ114" s="797" t="s">
        <v>272</v>
      </c>
    </row>
    <row r="115" spans="2:217" ht="7.5" customHeight="1" x14ac:dyDescent="0.25">
      <c r="B115" s="425"/>
      <c r="C115" s="422"/>
      <c r="D115" s="422"/>
      <c r="E115" s="422"/>
      <c r="F115" s="422"/>
      <c r="G115" s="422"/>
      <c r="H115" s="422"/>
      <c r="I115" s="422"/>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G115" s="422"/>
      <c r="AH115" s="422"/>
      <c r="AI115" s="422"/>
      <c r="AJ115" s="422"/>
      <c r="AK115" s="422"/>
      <c r="AL115" s="422"/>
      <c r="AM115" s="422"/>
      <c r="AN115" s="422"/>
      <c r="AO115" s="422"/>
      <c r="AP115" s="422"/>
      <c r="AQ115" s="422"/>
      <c r="AR115" s="422"/>
      <c r="AS115" s="422"/>
      <c r="AT115" s="422"/>
      <c r="AU115" s="422"/>
      <c r="AV115" s="422"/>
      <c r="AW115" s="422"/>
      <c r="AX115" s="422"/>
      <c r="AY115" s="422"/>
      <c r="AZ115" s="422"/>
      <c r="BA115" s="422"/>
      <c r="BB115" s="903"/>
      <c r="BC115" s="903"/>
      <c r="BD115" s="903"/>
      <c r="BE115" s="903"/>
      <c r="BF115" s="903"/>
      <c r="BG115" s="903"/>
      <c r="BH115" s="903"/>
      <c r="BI115" s="903"/>
      <c r="BJ115" s="903"/>
      <c r="BK115" s="903"/>
      <c r="BL115" s="903"/>
      <c r="BM115" s="903"/>
      <c r="BN115" s="903"/>
      <c r="BO115" s="903"/>
      <c r="BP115" s="903"/>
      <c r="BQ115" s="903"/>
      <c r="BR115" s="903"/>
      <c r="BS115" s="904"/>
      <c r="BT115" s="904"/>
      <c r="BU115" s="904"/>
      <c r="BV115" s="904"/>
      <c r="BW115" s="903"/>
      <c r="BX115" s="903"/>
      <c r="BY115" s="903"/>
      <c r="BZ115" s="903"/>
      <c r="CA115" s="903"/>
      <c r="CB115" s="903"/>
      <c r="CC115" s="903"/>
      <c r="CD115" s="903"/>
      <c r="CE115" s="903"/>
      <c r="CF115" s="903"/>
      <c r="CG115" s="903"/>
      <c r="CH115" s="903"/>
      <c r="CI115" s="903"/>
      <c r="CJ115" s="903"/>
      <c r="CK115" s="903"/>
      <c r="CL115" s="903"/>
      <c r="CM115" s="903"/>
      <c r="CN115" s="903"/>
      <c r="CO115" s="903"/>
      <c r="CP115" s="903"/>
      <c r="CQ115" s="903"/>
      <c r="CR115" s="903"/>
      <c r="CS115" s="903"/>
      <c r="CT115" s="903"/>
      <c r="CU115" s="903"/>
      <c r="CV115" s="903"/>
      <c r="CW115" s="903"/>
      <c r="CX115" s="903"/>
      <c r="CY115" s="903"/>
      <c r="CZ115" s="903"/>
      <c r="DA115" s="903"/>
      <c r="DB115" s="903"/>
      <c r="DC115" s="903"/>
      <c r="DD115" s="903"/>
      <c r="DE115" s="903"/>
      <c r="DF115" s="903"/>
      <c r="DG115" s="903"/>
      <c r="DH115" s="903"/>
      <c r="DI115" s="903"/>
      <c r="DJ115" s="903"/>
      <c r="DK115" s="903"/>
      <c r="DL115" s="903"/>
      <c r="DM115" s="903"/>
      <c r="DN115" s="903"/>
      <c r="DO115" s="903"/>
      <c r="DP115" s="903"/>
      <c r="DQ115" s="903"/>
      <c r="DR115" s="903"/>
      <c r="DS115" s="903"/>
      <c r="DT115" s="903"/>
      <c r="DU115" s="913"/>
      <c r="DV115" s="913"/>
      <c r="DW115" s="913"/>
      <c r="DX115" s="913"/>
      <c r="DY115" s="913"/>
      <c r="DZ115" s="913"/>
      <c r="EA115" s="913"/>
      <c r="EB115" s="913"/>
      <c r="EC115" s="913"/>
      <c r="ED115" s="913"/>
      <c r="EE115" s="913"/>
      <c r="EF115" s="913"/>
      <c r="EG115" s="913"/>
      <c r="EH115" s="913"/>
      <c r="EI115" s="913"/>
      <c r="EJ115" s="913"/>
      <c r="EK115" s="913"/>
      <c r="EL115" s="913"/>
      <c r="EM115" s="913"/>
      <c r="EN115" s="913"/>
      <c r="EO115" s="913"/>
      <c r="EP115" s="913"/>
      <c r="EQ115" s="913"/>
      <c r="ER115" s="913"/>
      <c r="ES115" s="913"/>
      <c r="ET115" s="913"/>
      <c r="EU115" s="913"/>
      <c r="EV115" s="913"/>
      <c r="EW115" s="913"/>
      <c r="EX115" s="913"/>
      <c r="EY115" s="913"/>
      <c r="EZ115" s="913"/>
      <c r="FA115" s="913"/>
      <c r="FB115" s="913"/>
      <c r="FC115" s="913"/>
      <c r="FD115" s="913"/>
      <c r="FE115" s="913"/>
      <c r="FF115" s="913"/>
      <c r="FG115" s="913"/>
      <c r="FH115" s="913"/>
      <c r="FI115" s="913"/>
      <c r="FJ115" s="913"/>
      <c r="FK115" s="913"/>
      <c r="FL115" s="913"/>
      <c r="FM115" s="913"/>
      <c r="FN115" s="913"/>
      <c r="FO115" s="913"/>
      <c r="FP115" s="913"/>
      <c r="FQ115" s="913"/>
      <c r="FR115" s="913"/>
      <c r="FS115" s="913"/>
      <c r="FT115" s="913"/>
      <c r="FU115" s="913"/>
      <c r="FV115" s="913"/>
      <c r="FW115" s="913"/>
      <c r="FX115" s="913"/>
      <c r="FY115" s="913"/>
      <c r="FZ115" s="913"/>
      <c r="GA115" s="913"/>
      <c r="GB115" s="913"/>
      <c r="GC115" s="913"/>
      <c r="GD115" s="913"/>
      <c r="GE115" s="913"/>
      <c r="GF115" s="913"/>
      <c r="GG115" s="913"/>
      <c r="GH115" s="913"/>
      <c r="GI115" s="913"/>
      <c r="GJ115" s="797" t="s">
        <v>272</v>
      </c>
    </row>
    <row r="116" spans="2:217" s="489" customFormat="1" ht="15" x14ac:dyDescent="0.25">
      <c r="B116" s="427" t="s">
        <v>619</v>
      </c>
      <c r="C116" s="520">
        <v>7</v>
      </c>
      <c r="D116" s="520">
        <v>7</v>
      </c>
      <c r="E116" s="520">
        <v>7</v>
      </c>
      <c r="F116" s="520">
        <v>7</v>
      </c>
      <c r="G116" s="520">
        <v>7</v>
      </c>
      <c r="H116" s="520">
        <v>7</v>
      </c>
      <c r="I116" s="520">
        <v>7</v>
      </c>
      <c r="J116" s="520">
        <v>7</v>
      </c>
      <c r="K116" s="520">
        <v>7</v>
      </c>
      <c r="L116" s="520">
        <v>7</v>
      </c>
      <c r="M116" s="520">
        <v>7</v>
      </c>
      <c r="N116" s="520">
        <v>7</v>
      </c>
      <c r="O116" s="520">
        <v>7</v>
      </c>
      <c r="P116" s="520">
        <v>7</v>
      </c>
      <c r="Q116" s="520">
        <v>7</v>
      </c>
      <c r="R116" s="520">
        <v>7</v>
      </c>
      <c r="S116" s="520">
        <v>7</v>
      </c>
      <c r="T116" s="520">
        <v>7</v>
      </c>
      <c r="U116" s="520">
        <v>7</v>
      </c>
      <c r="V116" s="520">
        <v>7</v>
      </c>
      <c r="W116" s="520">
        <v>7</v>
      </c>
      <c r="X116" s="520">
        <v>7</v>
      </c>
      <c r="Y116" s="520">
        <v>7</v>
      </c>
      <c r="Z116" s="520">
        <v>7</v>
      </c>
      <c r="AA116" s="520">
        <v>7</v>
      </c>
      <c r="AB116" s="520">
        <v>7</v>
      </c>
      <c r="AC116" s="520">
        <v>7</v>
      </c>
      <c r="AD116" s="520">
        <v>7</v>
      </c>
      <c r="AE116" s="520">
        <v>7</v>
      </c>
      <c r="AF116" s="520">
        <v>7</v>
      </c>
      <c r="AG116" s="520">
        <v>7</v>
      </c>
      <c r="AH116" s="520">
        <v>7</v>
      </c>
      <c r="AI116" s="520">
        <v>7</v>
      </c>
      <c r="AJ116" s="520">
        <v>7</v>
      </c>
      <c r="AK116" s="520">
        <v>7</v>
      </c>
      <c r="AL116" s="520">
        <v>7</v>
      </c>
      <c r="AM116" s="520">
        <v>7</v>
      </c>
      <c r="AN116" s="520">
        <v>7</v>
      </c>
      <c r="AO116" s="520">
        <v>7</v>
      </c>
      <c r="AP116" s="520">
        <v>7</v>
      </c>
      <c r="AQ116" s="520">
        <v>7</v>
      </c>
      <c r="AR116" s="520">
        <v>7</v>
      </c>
      <c r="AS116" s="520">
        <v>7</v>
      </c>
      <c r="AT116" s="520">
        <v>7</v>
      </c>
      <c r="AU116" s="520">
        <v>7</v>
      </c>
      <c r="AV116" s="520">
        <v>10</v>
      </c>
      <c r="AW116" s="520">
        <v>10</v>
      </c>
      <c r="AX116" s="520">
        <v>10</v>
      </c>
      <c r="AY116" s="520">
        <v>10</v>
      </c>
      <c r="AZ116" s="520">
        <v>10</v>
      </c>
      <c r="BA116" s="520">
        <v>10</v>
      </c>
      <c r="BB116" s="914">
        <v>10</v>
      </c>
      <c r="BC116" s="914">
        <v>10</v>
      </c>
      <c r="BD116" s="914">
        <v>10</v>
      </c>
      <c r="BE116" s="914">
        <v>10</v>
      </c>
      <c r="BF116" s="914">
        <v>10</v>
      </c>
      <c r="BG116" s="914">
        <v>10</v>
      </c>
      <c r="BH116" s="914">
        <v>10</v>
      </c>
      <c r="BI116" s="914">
        <v>10</v>
      </c>
      <c r="BJ116" s="914">
        <v>10</v>
      </c>
      <c r="BK116" s="914">
        <v>10</v>
      </c>
      <c r="BL116" s="914">
        <v>10</v>
      </c>
      <c r="BM116" s="914">
        <v>10</v>
      </c>
      <c r="BN116" s="914">
        <v>10</v>
      </c>
      <c r="BO116" s="914">
        <v>10</v>
      </c>
      <c r="BP116" s="914">
        <v>10</v>
      </c>
      <c r="BQ116" s="914">
        <v>10</v>
      </c>
      <c r="BR116" s="914">
        <v>10</v>
      </c>
      <c r="BS116" s="914">
        <v>10</v>
      </c>
      <c r="BT116" s="914">
        <v>10</v>
      </c>
      <c r="BU116" s="914">
        <v>10</v>
      </c>
      <c r="BV116" s="914">
        <v>10</v>
      </c>
      <c r="BW116" s="914">
        <v>10</v>
      </c>
      <c r="BX116" s="914">
        <v>10</v>
      </c>
      <c r="BY116" s="914">
        <v>10</v>
      </c>
      <c r="BZ116" s="914">
        <v>10</v>
      </c>
      <c r="CA116" s="914">
        <v>10</v>
      </c>
      <c r="CB116" s="914">
        <v>10</v>
      </c>
      <c r="CC116" s="914">
        <v>10</v>
      </c>
      <c r="CD116" s="914">
        <v>10</v>
      </c>
      <c r="CE116" s="914">
        <v>10</v>
      </c>
      <c r="CF116" s="914">
        <v>10</v>
      </c>
      <c r="CG116" s="914">
        <v>10</v>
      </c>
      <c r="CH116" s="914">
        <v>10</v>
      </c>
      <c r="CI116" s="914">
        <v>10</v>
      </c>
      <c r="CJ116" s="914">
        <v>10</v>
      </c>
      <c r="CK116" s="914">
        <v>10</v>
      </c>
      <c r="CL116" s="914">
        <v>10</v>
      </c>
      <c r="CM116" s="914">
        <v>10</v>
      </c>
      <c r="CN116" s="914">
        <v>10</v>
      </c>
      <c r="CO116" s="914">
        <v>10</v>
      </c>
      <c r="CP116" s="914">
        <v>10</v>
      </c>
      <c r="CQ116" s="914">
        <v>10</v>
      </c>
      <c r="CR116" s="914">
        <v>10</v>
      </c>
      <c r="CS116" s="914">
        <v>10</v>
      </c>
      <c r="CT116" s="914">
        <v>10</v>
      </c>
      <c r="CU116" s="914">
        <v>10</v>
      </c>
      <c r="CV116" s="914">
        <v>10</v>
      </c>
      <c r="CW116" s="914">
        <v>10</v>
      </c>
      <c r="CX116" s="914">
        <v>10</v>
      </c>
      <c r="CY116" s="914">
        <v>10</v>
      </c>
      <c r="CZ116" s="914">
        <v>10</v>
      </c>
      <c r="DA116" s="914">
        <v>10</v>
      </c>
      <c r="DB116" s="914">
        <v>10</v>
      </c>
      <c r="DC116" s="914">
        <v>10</v>
      </c>
      <c r="DD116" s="914">
        <v>10</v>
      </c>
      <c r="DE116" s="914">
        <v>10</v>
      </c>
      <c r="DF116" s="914">
        <v>10</v>
      </c>
      <c r="DG116" s="914">
        <v>10</v>
      </c>
      <c r="DH116" s="914">
        <v>10</v>
      </c>
      <c r="DI116" s="914">
        <v>10</v>
      </c>
      <c r="DJ116" s="914">
        <v>10</v>
      </c>
      <c r="DK116" s="914">
        <v>10</v>
      </c>
      <c r="DL116" s="914">
        <v>10</v>
      </c>
      <c r="DM116" s="914">
        <v>10</v>
      </c>
      <c r="DN116" s="914">
        <v>10</v>
      </c>
      <c r="DO116" s="914">
        <v>10</v>
      </c>
      <c r="DP116" s="914">
        <v>10</v>
      </c>
      <c r="DQ116" s="914">
        <v>10</v>
      </c>
      <c r="DR116" s="914">
        <v>10</v>
      </c>
      <c r="DS116" s="914">
        <v>10</v>
      </c>
      <c r="DT116" s="914">
        <v>10</v>
      </c>
      <c r="DU116" s="910">
        <v>10</v>
      </c>
      <c r="DV116" s="910">
        <v>10</v>
      </c>
      <c r="DW116" s="910">
        <v>10</v>
      </c>
      <c r="DX116" s="910">
        <v>10</v>
      </c>
      <c r="DY116" s="910">
        <v>10</v>
      </c>
      <c r="DZ116" s="910">
        <v>10</v>
      </c>
      <c r="EA116" s="910">
        <v>10</v>
      </c>
      <c r="EB116" s="910">
        <v>10</v>
      </c>
      <c r="EC116" s="910">
        <v>10</v>
      </c>
      <c r="ED116" s="910">
        <v>10</v>
      </c>
      <c r="EE116" s="910">
        <v>10</v>
      </c>
      <c r="EF116" s="910">
        <v>10</v>
      </c>
      <c r="EG116" s="910">
        <v>10</v>
      </c>
      <c r="EH116" s="910">
        <v>10</v>
      </c>
      <c r="EI116" s="910">
        <v>10</v>
      </c>
      <c r="EJ116" s="910">
        <v>10</v>
      </c>
      <c r="EK116" s="910">
        <v>10</v>
      </c>
      <c r="EL116" s="910">
        <v>10</v>
      </c>
      <c r="EM116" s="910">
        <v>10</v>
      </c>
      <c r="EN116" s="910">
        <v>10</v>
      </c>
      <c r="EO116" s="910">
        <v>10</v>
      </c>
      <c r="EP116" s="910">
        <v>10</v>
      </c>
      <c r="EQ116" s="910">
        <v>10</v>
      </c>
      <c r="ER116" s="910">
        <v>10</v>
      </c>
      <c r="ES116" s="910">
        <v>10</v>
      </c>
      <c r="ET116" s="910">
        <v>10</v>
      </c>
      <c r="EU116" s="910">
        <v>10</v>
      </c>
      <c r="EV116" s="910">
        <v>10</v>
      </c>
      <c r="EW116" s="910">
        <v>10</v>
      </c>
      <c r="EX116" s="910">
        <v>10</v>
      </c>
      <c r="EY116" s="910">
        <v>10</v>
      </c>
      <c r="EZ116" s="910">
        <v>10</v>
      </c>
      <c r="FA116" s="910">
        <v>10</v>
      </c>
      <c r="FB116" s="910">
        <v>10</v>
      </c>
      <c r="FC116" s="910">
        <v>10</v>
      </c>
      <c r="FD116" s="910">
        <v>10</v>
      </c>
      <c r="FE116" s="910">
        <v>10</v>
      </c>
      <c r="FF116" s="910">
        <v>10</v>
      </c>
      <c r="FG116" s="910">
        <v>10</v>
      </c>
      <c r="FH116" s="910">
        <v>10</v>
      </c>
      <c r="FI116" s="910">
        <v>10</v>
      </c>
      <c r="FJ116" s="910">
        <v>10</v>
      </c>
      <c r="FK116" s="910">
        <v>10</v>
      </c>
      <c r="FL116" s="910">
        <v>10</v>
      </c>
      <c r="FM116" s="910">
        <v>10</v>
      </c>
      <c r="FN116" s="910">
        <v>10</v>
      </c>
      <c r="FO116" s="910">
        <v>10</v>
      </c>
      <c r="FP116" s="910">
        <v>10</v>
      </c>
      <c r="FQ116" s="910">
        <v>10</v>
      </c>
      <c r="FR116" s="910">
        <v>10</v>
      </c>
      <c r="FS116" s="910">
        <v>10</v>
      </c>
      <c r="FT116" s="910">
        <v>10</v>
      </c>
      <c r="FU116" s="910">
        <v>10</v>
      </c>
      <c r="FV116" s="910">
        <v>10</v>
      </c>
      <c r="FW116" s="910">
        <v>10</v>
      </c>
      <c r="FX116" s="910"/>
      <c r="FY116" s="910"/>
      <c r="FZ116" s="910"/>
      <c r="GA116" s="910"/>
      <c r="GB116" s="910"/>
      <c r="GC116" s="910"/>
      <c r="GD116" s="910"/>
      <c r="GE116" s="910"/>
      <c r="GF116" s="910"/>
      <c r="GG116" s="910"/>
      <c r="GH116" s="910"/>
      <c r="GI116" s="910"/>
      <c r="GJ116" s="797" t="s">
        <v>272</v>
      </c>
    </row>
    <row r="117" spans="2:217" s="489" customFormat="1" ht="15" x14ac:dyDescent="0.25">
      <c r="B117" s="427" t="s">
        <v>620</v>
      </c>
      <c r="C117" s="520"/>
      <c r="D117" s="520"/>
      <c r="E117" s="520"/>
      <c r="F117" s="520"/>
      <c r="G117" s="520"/>
      <c r="H117" s="520"/>
      <c r="I117" s="520"/>
      <c r="J117" s="520"/>
      <c r="K117" s="520"/>
      <c r="L117" s="520"/>
      <c r="M117" s="520"/>
      <c r="N117" s="520"/>
      <c r="O117" s="532">
        <v>96</v>
      </c>
      <c r="P117" s="532">
        <v>96</v>
      </c>
      <c r="Q117" s="532">
        <v>96</v>
      </c>
      <c r="R117" s="532">
        <v>96</v>
      </c>
      <c r="S117" s="532">
        <v>96</v>
      </c>
      <c r="T117" s="532">
        <v>96</v>
      </c>
      <c r="U117" s="532">
        <v>96</v>
      </c>
      <c r="V117" s="532">
        <v>96</v>
      </c>
      <c r="W117" s="532">
        <v>96</v>
      </c>
      <c r="X117" s="532">
        <v>96</v>
      </c>
      <c r="Y117" s="532">
        <v>96</v>
      </c>
      <c r="Z117" s="532">
        <v>96</v>
      </c>
      <c r="AA117" s="532">
        <v>96</v>
      </c>
      <c r="AB117" s="532">
        <v>96</v>
      </c>
      <c r="AC117" s="532">
        <v>96</v>
      </c>
      <c r="AD117" s="532">
        <v>96</v>
      </c>
      <c r="AE117" s="532">
        <v>96</v>
      </c>
      <c r="AF117" s="532">
        <v>96</v>
      </c>
      <c r="AG117" s="532">
        <v>96</v>
      </c>
      <c r="AH117" s="532">
        <v>96</v>
      </c>
      <c r="AI117" s="532">
        <v>96</v>
      </c>
      <c r="AJ117" s="532">
        <v>96</v>
      </c>
      <c r="AK117" s="532">
        <v>96</v>
      </c>
      <c r="AL117" s="532">
        <v>96</v>
      </c>
      <c r="AM117" s="532">
        <v>96</v>
      </c>
      <c r="AN117" s="532">
        <v>96</v>
      </c>
      <c r="AO117" s="532">
        <v>96</v>
      </c>
      <c r="AP117" s="532">
        <v>96</v>
      </c>
      <c r="AQ117" s="532">
        <v>96</v>
      </c>
      <c r="AR117" s="532">
        <v>96</v>
      </c>
      <c r="AS117" s="532">
        <v>96</v>
      </c>
      <c r="AT117" s="532">
        <v>96</v>
      </c>
      <c r="AU117" s="532">
        <v>96</v>
      </c>
      <c r="AV117" s="532">
        <v>142</v>
      </c>
      <c r="AW117" s="532">
        <v>142</v>
      </c>
      <c r="AX117" s="532">
        <v>142</v>
      </c>
      <c r="AY117" s="532">
        <v>142</v>
      </c>
      <c r="AZ117" s="532">
        <v>142</v>
      </c>
      <c r="BA117" s="532">
        <v>142</v>
      </c>
      <c r="BB117" s="915">
        <v>142</v>
      </c>
      <c r="BC117" s="915">
        <v>142</v>
      </c>
      <c r="BD117" s="915">
        <v>142</v>
      </c>
      <c r="BE117" s="915">
        <v>142</v>
      </c>
      <c r="BF117" s="915">
        <v>142</v>
      </c>
      <c r="BG117" s="915">
        <v>142</v>
      </c>
      <c r="BH117" s="915">
        <v>142</v>
      </c>
      <c r="BI117" s="915">
        <v>142</v>
      </c>
      <c r="BJ117" s="915">
        <v>142</v>
      </c>
      <c r="BK117" s="915">
        <v>142</v>
      </c>
      <c r="BL117" s="915">
        <v>142</v>
      </c>
      <c r="BM117" s="915">
        <v>142</v>
      </c>
      <c r="BN117" s="915">
        <v>142</v>
      </c>
      <c r="BO117" s="915">
        <v>142</v>
      </c>
      <c r="BP117" s="915">
        <v>142</v>
      </c>
      <c r="BQ117" s="915">
        <v>142</v>
      </c>
      <c r="BR117" s="915">
        <v>142</v>
      </c>
      <c r="BS117" s="915">
        <v>142</v>
      </c>
      <c r="BT117" s="915">
        <v>142</v>
      </c>
      <c r="BU117" s="915">
        <v>142</v>
      </c>
      <c r="BV117" s="915">
        <v>142</v>
      </c>
      <c r="BW117" s="915">
        <v>142</v>
      </c>
      <c r="BX117" s="915">
        <v>142</v>
      </c>
      <c r="BY117" s="915">
        <v>142</v>
      </c>
      <c r="BZ117" s="915">
        <v>142</v>
      </c>
      <c r="CA117" s="915">
        <v>142</v>
      </c>
      <c r="CB117" s="915">
        <v>142</v>
      </c>
      <c r="CC117" s="915">
        <v>142</v>
      </c>
      <c r="CD117" s="915">
        <v>142</v>
      </c>
      <c r="CE117" s="915">
        <v>142</v>
      </c>
      <c r="CF117" s="915">
        <v>142</v>
      </c>
      <c r="CG117" s="915">
        <v>142</v>
      </c>
      <c r="CH117" s="915">
        <v>142</v>
      </c>
      <c r="CI117" s="915">
        <v>142</v>
      </c>
      <c r="CJ117" s="915">
        <v>142</v>
      </c>
      <c r="CK117" s="915">
        <v>142</v>
      </c>
      <c r="CL117" s="915">
        <v>142</v>
      </c>
      <c r="CM117" s="915">
        <v>142</v>
      </c>
      <c r="CN117" s="915">
        <v>142</v>
      </c>
      <c r="CO117" s="915">
        <v>142</v>
      </c>
      <c r="CP117" s="915">
        <v>142</v>
      </c>
      <c r="CQ117" s="915">
        <v>142</v>
      </c>
      <c r="CR117" s="915">
        <v>142</v>
      </c>
      <c r="CS117" s="915">
        <v>142</v>
      </c>
      <c r="CT117" s="915">
        <v>142</v>
      </c>
      <c r="CU117" s="915">
        <v>142</v>
      </c>
      <c r="CV117" s="915">
        <v>142</v>
      </c>
      <c r="CW117" s="915">
        <v>142</v>
      </c>
      <c r="CX117" s="915">
        <v>142</v>
      </c>
      <c r="CY117" s="915">
        <v>142</v>
      </c>
      <c r="CZ117" s="915">
        <v>142</v>
      </c>
      <c r="DA117" s="915">
        <v>142</v>
      </c>
      <c r="DB117" s="915">
        <v>142</v>
      </c>
      <c r="DC117" s="915">
        <v>142</v>
      </c>
      <c r="DD117" s="915">
        <v>142</v>
      </c>
      <c r="DE117" s="915">
        <v>142</v>
      </c>
      <c r="DF117" s="915">
        <v>142</v>
      </c>
      <c r="DG117" s="915">
        <v>142</v>
      </c>
      <c r="DH117" s="915">
        <v>142</v>
      </c>
      <c r="DI117" s="915">
        <v>142</v>
      </c>
      <c r="DJ117" s="915">
        <v>142</v>
      </c>
      <c r="DK117" s="915">
        <v>142</v>
      </c>
      <c r="DL117" s="915">
        <v>142</v>
      </c>
      <c r="DM117" s="915">
        <v>142</v>
      </c>
      <c r="DN117" s="915">
        <v>142</v>
      </c>
      <c r="DO117" s="915">
        <v>142</v>
      </c>
      <c r="DP117" s="915">
        <v>142</v>
      </c>
      <c r="DQ117" s="915">
        <v>142</v>
      </c>
      <c r="DR117" s="915">
        <v>142</v>
      </c>
      <c r="DS117" s="915">
        <v>142</v>
      </c>
      <c r="DT117" s="915">
        <v>142</v>
      </c>
      <c r="DU117" s="916">
        <v>142</v>
      </c>
      <c r="DV117" s="916">
        <v>142</v>
      </c>
      <c r="DW117" s="916">
        <v>142</v>
      </c>
      <c r="DX117" s="916">
        <v>142</v>
      </c>
      <c r="DY117" s="916">
        <v>142</v>
      </c>
      <c r="DZ117" s="916">
        <v>142</v>
      </c>
      <c r="EA117" s="916">
        <v>142</v>
      </c>
      <c r="EB117" s="916">
        <v>142</v>
      </c>
      <c r="EC117" s="916">
        <v>142</v>
      </c>
      <c r="ED117" s="916">
        <v>142</v>
      </c>
      <c r="EE117" s="916">
        <v>142</v>
      </c>
      <c r="EF117" s="916">
        <v>142</v>
      </c>
      <c r="EG117" s="916">
        <v>142</v>
      </c>
      <c r="EH117" s="916">
        <v>142</v>
      </c>
      <c r="EI117" s="916">
        <v>142</v>
      </c>
      <c r="EJ117" s="916">
        <v>142</v>
      </c>
      <c r="EK117" s="916">
        <v>142</v>
      </c>
      <c r="EL117" s="916">
        <v>142</v>
      </c>
      <c r="EM117" s="916">
        <v>142</v>
      </c>
      <c r="EN117" s="916">
        <v>142</v>
      </c>
      <c r="EO117" s="916">
        <v>142</v>
      </c>
      <c r="EP117" s="916">
        <v>142</v>
      </c>
      <c r="EQ117" s="916">
        <v>142</v>
      </c>
      <c r="ER117" s="935">
        <v>142</v>
      </c>
      <c r="ES117" s="935">
        <v>142</v>
      </c>
      <c r="ET117" s="935">
        <v>142</v>
      </c>
      <c r="EU117" s="935">
        <v>142</v>
      </c>
      <c r="EV117" s="935">
        <v>142</v>
      </c>
      <c r="EW117" s="935">
        <v>142</v>
      </c>
      <c r="EX117" s="935">
        <v>142</v>
      </c>
      <c r="EY117" s="935">
        <v>142</v>
      </c>
      <c r="EZ117" s="916">
        <v>142</v>
      </c>
      <c r="FA117" s="916">
        <v>142</v>
      </c>
      <c r="FB117" s="916">
        <v>142</v>
      </c>
      <c r="FC117" s="916">
        <v>142</v>
      </c>
      <c r="FD117" s="916">
        <v>142</v>
      </c>
      <c r="FE117" s="916">
        <v>142</v>
      </c>
      <c r="FF117" s="916">
        <v>142</v>
      </c>
      <c r="FG117" s="916">
        <v>142</v>
      </c>
      <c r="FH117" s="916">
        <v>142</v>
      </c>
      <c r="FI117" s="916">
        <v>142</v>
      </c>
      <c r="FJ117" s="916">
        <v>142</v>
      </c>
      <c r="FK117" s="916">
        <v>142</v>
      </c>
      <c r="FL117" s="916">
        <v>142</v>
      </c>
      <c r="FM117" s="916">
        <v>142</v>
      </c>
      <c r="FN117" s="916">
        <v>142</v>
      </c>
      <c r="FO117" s="916">
        <v>142</v>
      </c>
      <c r="FP117" s="916">
        <v>142</v>
      </c>
      <c r="FQ117" s="916">
        <v>142</v>
      </c>
      <c r="FR117" s="935">
        <v>142</v>
      </c>
      <c r="FS117" s="935">
        <v>142</v>
      </c>
      <c r="FT117" s="935">
        <v>142</v>
      </c>
      <c r="FU117" s="916">
        <v>142</v>
      </c>
      <c r="FV117" s="916">
        <v>142</v>
      </c>
      <c r="FW117" s="916">
        <v>142</v>
      </c>
      <c r="FX117" s="916"/>
      <c r="FY117" s="916"/>
      <c r="FZ117" s="916"/>
      <c r="GA117" s="916"/>
      <c r="GB117" s="916"/>
      <c r="GC117" s="916"/>
      <c r="GD117" s="916"/>
      <c r="GE117" s="916"/>
      <c r="GF117" s="916"/>
      <c r="GG117" s="916"/>
      <c r="GH117" s="916"/>
      <c r="GI117" s="916"/>
      <c r="GJ117" s="797" t="s">
        <v>272</v>
      </c>
    </row>
    <row r="118" spans="2:217" s="489" customFormat="1" ht="15" x14ac:dyDescent="0.25">
      <c r="B118" s="427" t="s">
        <v>621</v>
      </c>
      <c r="C118" s="520"/>
      <c r="D118" s="520"/>
      <c r="E118" s="520"/>
      <c r="F118" s="520"/>
      <c r="G118" s="520"/>
      <c r="H118" s="520"/>
      <c r="I118" s="520"/>
      <c r="J118" s="520"/>
      <c r="K118" s="520"/>
      <c r="L118" s="520"/>
      <c r="M118" s="520"/>
      <c r="N118" s="520"/>
      <c r="O118" s="531">
        <v>3.1870000000000002E-2</v>
      </c>
      <c r="P118" s="531">
        <v>3.1870000000000002E-2</v>
      </c>
      <c r="Q118" s="531">
        <v>3.1870000000000002E-2</v>
      </c>
      <c r="R118" s="531">
        <v>3.2869999999999996E-2</v>
      </c>
      <c r="S118" s="531">
        <v>3.2869999999999996E-2</v>
      </c>
      <c r="T118" s="531">
        <v>3.2869999999999996E-2</v>
      </c>
      <c r="U118" s="531">
        <v>3.3869999999999997E-2</v>
      </c>
      <c r="V118" s="531">
        <v>3.3869999999999997E-2</v>
      </c>
      <c r="W118" s="531">
        <v>3.3869999999999997E-2</v>
      </c>
      <c r="X118" s="531">
        <v>3.4869999999999998E-2</v>
      </c>
      <c r="Y118" s="531">
        <v>3.4869999999999998E-2</v>
      </c>
      <c r="Z118" s="531">
        <v>3.4869999999999998E-2</v>
      </c>
      <c r="AA118" s="531">
        <v>3.5869999999999999E-2</v>
      </c>
      <c r="AB118" s="531">
        <v>3.5869999999999999E-2</v>
      </c>
      <c r="AC118" s="531">
        <v>3.5869999999999999E-2</v>
      </c>
      <c r="AD118" s="531">
        <v>3.687E-2</v>
      </c>
      <c r="AE118" s="531">
        <v>3.687E-2</v>
      </c>
      <c r="AF118" s="531">
        <v>3.687E-2</v>
      </c>
      <c r="AG118" s="531">
        <v>3.7870000000000001E-2</v>
      </c>
      <c r="AH118" s="531">
        <v>4.1369999999999997E-2</v>
      </c>
      <c r="AI118" s="531">
        <v>4.1369999999999997E-2</v>
      </c>
      <c r="AJ118" s="531">
        <v>4.5870000000000001E-2</v>
      </c>
      <c r="AK118" s="531">
        <v>4.5870000000000001E-2</v>
      </c>
      <c r="AL118" s="531">
        <v>4.5870000000000001E-2</v>
      </c>
      <c r="AM118" s="531">
        <v>4.6870000000000002E-2</v>
      </c>
      <c r="AN118" s="531">
        <v>4.6870000000000002E-2</v>
      </c>
      <c r="AO118" s="531">
        <v>4.6870000000000002E-2</v>
      </c>
      <c r="AP118" s="531">
        <v>4.7870000000000003E-2</v>
      </c>
      <c r="AQ118" s="531">
        <v>4.7870000000000003E-2</v>
      </c>
      <c r="AR118" s="531">
        <v>4.7870000000000003E-2</v>
      </c>
      <c r="AS118" s="531">
        <v>4.8870000000000004E-2</v>
      </c>
      <c r="AT118" s="531">
        <v>4.8870000000000004E-2</v>
      </c>
      <c r="AU118" s="531">
        <v>4.8870000000000004E-2</v>
      </c>
      <c r="AV118" s="531">
        <v>5.3370000000000001E-2</v>
      </c>
      <c r="AW118" s="531">
        <v>5.3370000000000001E-2</v>
      </c>
      <c r="AX118" s="531">
        <v>5.3370000000000001E-2</v>
      </c>
      <c r="AY118" s="531">
        <v>5.4370000000000002E-2</v>
      </c>
      <c r="AZ118" s="531">
        <v>5.4370000000000002E-2</v>
      </c>
      <c r="BA118" s="531">
        <v>5.4370000000000002E-2</v>
      </c>
      <c r="BB118" s="914">
        <v>5.5370000000000003E-2</v>
      </c>
      <c r="BC118" s="914">
        <v>5.5370000000000003E-2</v>
      </c>
      <c r="BD118" s="914">
        <v>5.5370000000000003E-2</v>
      </c>
      <c r="BE118" s="914">
        <v>5.5370000000000003E-2</v>
      </c>
      <c r="BF118" s="914">
        <v>5.5370000000000003E-2</v>
      </c>
      <c r="BG118" s="914">
        <v>5.5370000000000003E-2</v>
      </c>
      <c r="BH118" s="914">
        <v>6.1370000000000001E-2</v>
      </c>
      <c r="BI118" s="914">
        <v>6.1370000000000001E-2</v>
      </c>
      <c r="BJ118" s="914">
        <v>6.1370000000000001E-2</v>
      </c>
      <c r="BK118" s="914">
        <v>6.1370000000000001E-2</v>
      </c>
      <c r="BL118" s="914">
        <v>6.1370000000000001E-2</v>
      </c>
      <c r="BM118" s="914">
        <v>6.1370000000000001E-2</v>
      </c>
      <c r="BN118" s="914">
        <v>6.1370000000000001E-2</v>
      </c>
      <c r="BO118" s="914">
        <v>6.1370000000000001E-2</v>
      </c>
      <c r="BP118" s="914">
        <v>6.1370000000000001E-2</v>
      </c>
      <c r="BQ118" s="914">
        <v>6.1370000000000001E-2</v>
      </c>
      <c r="BR118" s="914">
        <v>6.1370000000000001E-2</v>
      </c>
      <c r="BS118" s="914">
        <v>6.1370000000000001E-2</v>
      </c>
      <c r="BT118" s="914">
        <v>6.1370000000000001E-2</v>
      </c>
      <c r="BU118" s="914">
        <v>6.1370000000000001E-2</v>
      </c>
      <c r="BV118" s="914">
        <v>6.1370000000000001E-2</v>
      </c>
      <c r="BW118" s="914">
        <v>6.1370000000000001E-2</v>
      </c>
      <c r="BX118" s="914">
        <v>6.1370000000000001E-2</v>
      </c>
      <c r="BY118" s="914">
        <v>6.1370000000000001E-2</v>
      </c>
      <c r="BZ118" s="914">
        <v>6.1370000000000001E-2</v>
      </c>
      <c r="CA118" s="914">
        <v>6.1370000000000001E-2</v>
      </c>
      <c r="CB118" s="914">
        <v>6.1370000000000001E-2</v>
      </c>
      <c r="CC118" s="914">
        <v>6.1370000000000001E-2</v>
      </c>
      <c r="CD118" s="914">
        <v>6.1370000000000001E-2</v>
      </c>
      <c r="CE118" s="914">
        <v>6.1370000000000001E-2</v>
      </c>
      <c r="CF118" s="914">
        <v>6.1370000000000001E-2</v>
      </c>
      <c r="CG118" s="914">
        <v>6.1370000000000001E-2</v>
      </c>
      <c r="CH118" s="914">
        <v>6.1370000000000001E-2</v>
      </c>
      <c r="CI118" s="914">
        <v>6.1370000000000001E-2</v>
      </c>
      <c r="CJ118" s="914">
        <v>6.1370000000000001E-2</v>
      </c>
      <c r="CK118" s="914">
        <v>6.1370000000000001E-2</v>
      </c>
      <c r="CL118" s="914">
        <v>6.1370000000000001E-2</v>
      </c>
      <c r="CM118" s="914">
        <v>6.1370000000000001E-2</v>
      </c>
      <c r="CN118" s="914">
        <v>6.1370000000000001E-2</v>
      </c>
      <c r="CO118" s="914">
        <v>6.1370000000000001E-2</v>
      </c>
      <c r="CP118" s="914">
        <v>6.1370000000000001E-2</v>
      </c>
      <c r="CQ118" s="914">
        <v>6.1370000000000001E-2</v>
      </c>
      <c r="CR118" s="914">
        <v>6.1370000000000001E-2</v>
      </c>
      <c r="CS118" s="914">
        <v>6.1370000000000001E-2</v>
      </c>
      <c r="CT118" s="914">
        <v>6.1370000000000001E-2</v>
      </c>
      <c r="CU118" s="914">
        <v>6.1370000000000001E-2</v>
      </c>
      <c r="CV118" s="914">
        <v>6.1370000000000001E-2</v>
      </c>
      <c r="CW118" s="914">
        <v>6.1370000000000001E-2</v>
      </c>
      <c r="CX118" s="914">
        <v>6.1370000000000001E-2</v>
      </c>
      <c r="CY118" s="914">
        <v>6.1370000000000001E-2</v>
      </c>
      <c r="CZ118" s="914">
        <v>6.1370000000000001E-2</v>
      </c>
      <c r="DA118" s="914">
        <v>6.1370000000000001E-2</v>
      </c>
      <c r="DB118" s="914">
        <v>6.1370000000000001E-2</v>
      </c>
      <c r="DC118" s="914">
        <v>6.1370000000000001E-2</v>
      </c>
      <c r="DD118" s="914">
        <v>6.1370000000000001E-2</v>
      </c>
      <c r="DE118" s="914">
        <v>6.1370000000000001E-2</v>
      </c>
      <c r="DF118" s="914">
        <v>6.1370000000000001E-2</v>
      </c>
      <c r="DG118" s="914">
        <v>6.1370000000000001E-2</v>
      </c>
      <c r="DH118" s="914">
        <v>6.1370000000000001E-2</v>
      </c>
      <c r="DI118" s="914">
        <v>6.1370000000000001E-2</v>
      </c>
      <c r="DJ118" s="914">
        <v>6.1370000000000001E-2</v>
      </c>
      <c r="DK118" s="914">
        <v>6.1370000000000001E-2</v>
      </c>
      <c r="DL118" s="914">
        <v>6.1370000000000001E-2</v>
      </c>
      <c r="DM118" s="914">
        <v>6.1370000000000001E-2</v>
      </c>
      <c r="DN118" s="914">
        <v>6.1370000000000001E-2</v>
      </c>
      <c r="DO118" s="914">
        <v>6.1370000000000001E-2</v>
      </c>
      <c r="DP118" s="914">
        <v>6.1370000000000001E-2</v>
      </c>
      <c r="DQ118" s="914">
        <v>6.1370000000000001E-2</v>
      </c>
      <c r="DR118" s="914">
        <v>6.1370000000000001E-2</v>
      </c>
      <c r="DS118" s="914">
        <v>6.1370000000000001E-2</v>
      </c>
      <c r="DT118" s="914">
        <v>6.1370000000000001E-2</v>
      </c>
      <c r="DU118" s="910">
        <v>6.1370000000000001E-2</v>
      </c>
      <c r="DV118" s="910">
        <v>6.1370000000000001E-2</v>
      </c>
      <c r="DW118" s="910">
        <v>6.1370000000000001E-2</v>
      </c>
      <c r="DX118" s="910">
        <v>6.1370000000000001E-2</v>
      </c>
      <c r="DY118" s="910">
        <v>6.1370000000000001E-2</v>
      </c>
      <c r="DZ118" s="910">
        <v>6.1370000000000001E-2</v>
      </c>
      <c r="EA118" s="910">
        <v>6.1370000000000001E-2</v>
      </c>
      <c r="EB118" s="910">
        <v>6.1370000000000001E-2</v>
      </c>
      <c r="EC118" s="910">
        <v>6.1370000000000001E-2</v>
      </c>
      <c r="ED118" s="910">
        <v>6.1370000000000001E-2</v>
      </c>
      <c r="EE118" s="910">
        <v>6.1370000000000001E-2</v>
      </c>
      <c r="EF118" s="910">
        <v>6.1370000000000001E-2</v>
      </c>
      <c r="EG118" s="910">
        <v>6.1370000000000001E-2</v>
      </c>
      <c r="EH118" s="910">
        <v>6.1370000000000001E-2</v>
      </c>
      <c r="EI118" s="910">
        <v>6.1370000000000001E-2</v>
      </c>
      <c r="EJ118" s="910">
        <v>6.1370000000000001E-2</v>
      </c>
      <c r="EK118" s="910">
        <v>6.1370000000000001E-2</v>
      </c>
      <c r="EL118" s="910">
        <v>6.1370000000000001E-2</v>
      </c>
      <c r="EM118" s="910">
        <v>6.1370000000000001E-2</v>
      </c>
      <c r="EN118" s="910">
        <v>6.1370000000000001E-2</v>
      </c>
      <c r="EO118" s="910">
        <v>6.1370000000000001E-2</v>
      </c>
      <c r="EP118" s="910">
        <v>6.1370000000000001E-2</v>
      </c>
      <c r="EQ118" s="910">
        <v>6.1370000000000001E-2</v>
      </c>
      <c r="ER118" s="910">
        <v>6.1370000000000001E-2</v>
      </c>
      <c r="ES118" s="910">
        <v>6.1370000000000001E-2</v>
      </c>
      <c r="ET118" s="910">
        <v>6.1370000000000001E-2</v>
      </c>
      <c r="EU118" s="910">
        <v>6.1370000000000001E-2</v>
      </c>
      <c r="EV118" s="910">
        <v>6.1370000000000001E-2</v>
      </c>
      <c r="EW118" s="910">
        <v>6.1370000000000001E-2</v>
      </c>
      <c r="EX118" s="910">
        <v>6.1370000000000001E-2</v>
      </c>
      <c r="EY118" s="910">
        <v>6.1370000000000001E-2</v>
      </c>
      <c r="EZ118" s="910">
        <v>6.1370000000000001E-2</v>
      </c>
      <c r="FA118" s="910">
        <v>6.1370000000000001E-2</v>
      </c>
      <c r="FB118" s="910">
        <v>6.1370000000000001E-2</v>
      </c>
      <c r="FC118" s="910">
        <v>6.1370000000000001E-2</v>
      </c>
      <c r="FD118" s="910">
        <v>6.1370000000000001E-2</v>
      </c>
      <c r="FE118" s="910">
        <v>6.1370000000000001E-2</v>
      </c>
      <c r="FF118" s="910">
        <v>6.1370000000000001E-2</v>
      </c>
      <c r="FG118" s="910">
        <v>6.1370000000000001E-2</v>
      </c>
      <c r="FH118" s="910">
        <v>6.1370000000000001E-2</v>
      </c>
      <c r="FI118" s="910">
        <v>6.1370000000000001E-2</v>
      </c>
      <c r="FJ118" s="910">
        <v>6.1370000000000001E-2</v>
      </c>
      <c r="FK118" s="910">
        <v>6.1370000000000001E-2</v>
      </c>
      <c r="FL118" s="910">
        <v>6.1370000000000001E-2</v>
      </c>
      <c r="FM118" s="910">
        <v>6.1370000000000001E-2</v>
      </c>
      <c r="FN118" s="910">
        <v>6.1370000000000001E-2</v>
      </c>
      <c r="FO118" s="910">
        <v>6.1370000000000001E-2</v>
      </c>
      <c r="FP118" s="910">
        <v>6.1370000000000001E-2</v>
      </c>
      <c r="FQ118" s="910">
        <v>6.1370000000000001E-2</v>
      </c>
      <c r="FR118" s="910">
        <v>6.1370000000000001E-2</v>
      </c>
      <c r="FS118" s="910">
        <v>6.1370000000000001E-2</v>
      </c>
      <c r="FT118" s="910">
        <v>6.1370000000000001E-2</v>
      </c>
      <c r="FU118" s="910">
        <v>6.1370000000000001E-2</v>
      </c>
      <c r="FV118" s="910">
        <v>6.1370000000000001E-2</v>
      </c>
      <c r="FW118" s="910">
        <v>6.1370000000000001E-2</v>
      </c>
      <c r="FX118" s="910"/>
      <c r="FY118" s="910"/>
      <c r="FZ118" s="910"/>
      <c r="GA118" s="910"/>
      <c r="GB118" s="910"/>
      <c r="GC118" s="910"/>
      <c r="GD118" s="910"/>
      <c r="GE118" s="910"/>
      <c r="GF118" s="910"/>
      <c r="GG118" s="910"/>
      <c r="GH118" s="910"/>
      <c r="GI118" s="910"/>
      <c r="GJ118" s="797" t="s">
        <v>272</v>
      </c>
    </row>
    <row r="119" spans="2:217" s="489" customFormat="1" ht="15" x14ac:dyDescent="0.25">
      <c r="B119" s="427" t="s">
        <v>622</v>
      </c>
      <c r="C119" s="520"/>
      <c r="D119" s="520"/>
      <c r="E119" s="520"/>
      <c r="F119" s="520"/>
      <c r="G119" s="520"/>
      <c r="H119" s="520"/>
      <c r="I119" s="520"/>
      <c r="J119" s="520"/>
      <c r="K119" s="520"/>
      <c r="L119" s="520"/>
      <c r="M119" s="520"/>
      <c r="N119" s="520"/>
      <c r="O119" s="531">
        <v>3.05952</v>
      </c>
      <c r="P119" s="531">
        <v>3.05952</v>
      </c>
      <c r="Q119" s="531">
        <v>3.05952</v>
      </c>
      <c r="R119" s="531">
        <v>3.1555199999999997</v>
      </c>
      <c r="S119" s="531">
        <v>3.1555199999999997</v>
      </c>
      <c r="T119" s="531">
        <v>3.1555199999999997</v>
      </c>
      <c r="U119" s="531">
        <v>3.2515199999999997</v>
      </c>
      <c r="V119" s="531">
        <v>3.2515199999999997</v>
      </c>
      <c r="W119" s="531">
        <v>3.2515199999999997</v>
      </c>
      <c r="X119" s="531">
        <v>3.3475199999999998</v>
      </c>
      <c r="Y119" s="531">
        <v>3.3475199999999998</v>
      </c>
      <c r="Z119" s="531">
        <v>3.3475199999999998</v>
      </c>
      <c r="AA119" s="531">
        <v>3.4435199999999999</v>
      </c>
      <c r="AB119" s="531">
        <v>3.4435199999999999</v>
      </c>
      <c r="AC119" s="531">
        <v>3.4435199999999999</v>
      </c>
      <c r="AD119" s="531">
        <v>3.53952</v>
      </c>
      <c r="AE119" s="531">
        <v>3.53952</v>
      </c>
      <c r="AF119" s="531">
        <v>3.53952</v>
      </c>
      <c r="AG119" s="531">
        <v>3.6355200000000001</v>
      </c>
      <c r="AH119" s="531">
        <v>3.9715199999999999</v>
      </c>
      <c r="AI119" s="531">
        <v>3.9715199999999999</v>
      </c>
      <c r="AJ119" s="531">
        <v>4.4035200000000003</v>
      </c>
      <c r="AK119" s="531">
        <v>4.4035200000000003</v>
      </c>
      <c r="AL119" s="531">
        <v>4.4035200000000003</v>
      </c>
      <c r="AM119" s="531">
        <v>4.4995200000000004</v>
      </c>
      <c r="AN119" s="531">
        <v>4.4995200000000004</v>
      </c>
      <c r="AO119" s="531">
        <v>4.4995200000000004</v>
      </c>
      <c r="AP119" s="531">
        <v>4.5955200000000005</v>
      </c>
      <c r="AQ119" s="531">
        <v>4.5955200000000005</v>
      </c>
      <c r="AR119" s="531">
        <v>4.5955200000000005</v>
      </c>
      <c r="AS119" s="531">
        <v>4.6915200000000006</v>
      </c>
      <c r="AT119" s="531">
        <v>4.6915200000000006</v>
      </c>
      <c r="AU119" s="531">
        <v>4.6915200000000006</v>
      </c>
      <c r="AV119" s="531">
        <v>7.5785400000000003</v>
      </c>
      <c r="AW119" s="531">
        <v>7.5785400000000003</v>
      </c>
      <c r="AX119" s="531">
        <v>7.5785400000000003</v>
      </c>
      <c r="AY119" s="531">
        <v>7.7205400000000006</v>
      </c>
      <c r="AZ119" s="531">
        <v>7.7205400000000006</v>
      </c>
      <c r="BA119" s="531">
        <v>7.7205400000000006</v>
      </c>
      <c r="BB119" s="914">
        <v>7.8625400000000001</v>
      </c>
      <c r="BC119" s="914">
        <v>7.8625400000000001</v>
      </c>
      <c r="BD119" s="914">
        <v>7.8625400000000001</v>
      </c>
      <c r="BE119" s="914">
        <v>7.8625400000000001</v>
      </c>
      <c r="BF119" s="914">
        <v>7.8625400000000001</v>
      </c>
      <c r="BG119" s="914">
        <v>7.8625400000000001</v>
      </c>
      <c r="BH119" s="914">
        <v>8.7145399999999995</v>
      </c>
      <c r="BI119" s="914">
        <v>8.7145399999999995</v>
      </c>
      <c r="BJ119" s="914">
        <v>8.7145399999999995</v>
      </c>
      <c r="BK119" s="914">
        <v>8.7145399999999995</v>
      </c>
      <c r="BL119" s="914">
        <v>8.7145399999999995</v>
      </c>
      <c r="BM119" s="914">
        <v>8.7145399999999995</v>
      </c>
      <c r="BN119" s="914">
        <v>8.7145399999999995</v>
      </c>
      <c r="BO119" s="914">
        <v>8.7145399999999995</v>
      </c>
      <c r="BP119" s="914">
        <v>8.7145399999999995</v>
      </c>
      <c r="BQ119" s="914">
        <v>8.7145399999999995</v>
      </c>
      <c r="BR119" s="914">
        <v>8.7145399999999995</v>
      </c>
      <c r="BS119" s="914">
        <v>8.7145399999999995</v>
      </c>
      <c r="BT119" s="914">
        <v>8.7145399999999995</v>
      </c>
      <c r="BU119" s="914">
        <v>8.7145399999999995</v>
      </c>
      <c r="BV119" s="914">
        <v>8.7145399999999995</v>
      </c>
      <c r="BW119" s="914">
        <v>8.7145399999999995</v>
      </c>
      <c r="BX119" s="914">
        <v>8.7145399999999995</v>
      </c>
      <c r="BY119" s="914">
        <v>8.7145399999999995</v>
      </c>
      <c r="BZ119" s="914">
        <v>8.7145399999999995</v>
      </c>
      <c r="CA119" s="914">
        <v>8.7145399999999995</v>
      </c>
      <c r="CB119" s="914">
        <v>8.7145399999999995</v>
      </c>
      <c r="CC119" s="914">
        <v>8.7145399999999995</v>
      </c>
      <c r="CD119" s="914">
        <v>8.7145399999999995</v>
      </c>
      <c r="CE119" s="914">
        <v>8.7145399999999995</v>
      </c>
      <c r="CF119" s="914">
        <v>8.7145399999999995</v>
      </c>
      <c r="CG119" s="914">
        <v>8.7145399999999995</v>
      </c>
      <c r="CH119" s="914">
        <v>8.7145399999999995</v>
      </c>
      <c r="CI119" s="914">
        <v>8.7145399999999995</v>
      </c>
      <c r="CJ119" s="914">
        <v>8.7145399999999995</v>
      </c>
      <c r="CK119" s="914">
        <v>8.7145399999999995</v>
      </c>
      <c r="CL119" s="914">
        <v>8.7145399999999995</v>
      </c>
      <c r="CM119" s="914">
        <v>8.7145399999999995</v>
      </c>
      <c r="CN119" s="914">
        <v>8.7145399999999995</v>
      </c>
      <c r="CO119" s="914">
        <v>8.7145399999999995</v>
      </c>
      <c r="CP119" s="914">
        <v>8.7145399999999995</v>
      </c>
      <c r="CQ119" s="914">
        <v>8.7145399999999995</v>
      </c>
      <c r="CR119" s="914">
        <v>8.7145399999999995</v>
      </c>
      <c r="CS119" s="914">
        <v>8.7145399999999995</v>
      </c>
      <c r="CT119" s="914">
        <v>8.7145399999999995</v>
      </c>
      <c r="CU119" s="914">
        <v>8.7145399999999995</v>
      </c>
      <c r="CV119" s="914">
        <v>8.7145399999999995</v>
      </c>
      <c r="CW119" s="914">
        <v>8.7145399999999995</v>
      </c>
      <c r="CX119" s="914">
        <v>8.7145399999999995</v>
      </c>
      <c r="CY119" s="914">
        <v>8.7145399999999995</v>
      </c>
      <c r="CZ119" s="914">
        <v>8.7145399999999995</v>
      </c>
      <c r="DA119" s="914">
        <v>8.7145399999999995</v>
      </c>
      <c r="DB119" s="914">
        <v>8.7145399999999995</v>
      </c>
      <c r="DC119" s="914">
        <v>8.7145399999999995</v>
      </c>
      <c r="DD119" s="914">
        <v>8.7145399999999995</v>
      </c>
      <c r="DE119" s="914">
        <v>8.7145399999999995</v>
      </c>
      <c r="DF119" s="914">
        <v>8.7145399999999995</v>
      </c>
      <c r="DG119" s="914">
        <v>8.7145399999999995</v>
      </c>
      <c r="DH119" s="914">
        <v>8.7145399999999995</v>
      </c>
      <c r="DI119" s="914">
        <v>8.7145399999999995</v>
      </c>
      <c r="DJ119" s="914">
        <v>8.7145399999999995</v>
      </c>
      <c r="DK119" s="914">
        <v>8.7145399999999995</v>
      </c>
      <c r="DL119" s="914">
        <v>8.7145399999999995</v>
      </c>
      <c r="DM119" s="914">
        <v>8.7145399999999995</v>
      </c>
      <c r="DN119" s="914">
        <v>8.7145399999999995</v>
      </c>
      <c r="DO119" s="914">
        <v>8.7145399999999995</v>
      </c>
      <c r="DP119" s="914">
        <v>8.7145399999999995</v>
      </c>
      <c r="DQ119" s="914">
        <v>8.7145399999999995</v>
      </c>
      <c r="DR119" s="914">
        <v>8.7145399999999995</v>
      </c>
      <c r="DS119" s="914">
        <v>8.7145399999999995</v>
      </c>
      <c r="DT119" s="914">
        <v>8.7145399999999995</v>
      </c>
      <c r="DU119" s="910">
        <v>8.7145399999999995</v>
      </c>
      <c r="DV119" s="910">
        <v>8.7145399999999995</v>
      </c>
      <c r="DW119" s="910">
        <v>8.7145399999999995</v>
      </c>
      <c r="DX119" s="910">
        <v>8.7145399999999995</v>
      </c>
      <c r="DY119" s="910">
        <v>8.7145399999999995</v>
      </c>
      <c r="DZ119" s="910">
        <v>8.7145399999999995</v>
      </c>
      <c r="EA119" s="910">
        <v>8.7145399999999995</v>
      </c>
      <c r="EB119" s="910">
        <v>8.7145399999999995</v>
      </c>
      <c r="EC119" s="910">
        <v>8.7145399999999995</v>
      </c>
      <c r="ED119" s="910">
        <v>8.7145399999999995</v>
      </c>
      <c r="EE119" s="910">
        <v>8.7145399999999995</v>
      </c>
      <c r="EF119" s="910">
        <v>8.7145399999999995</v>
      </c>
      <c r="EG119" s="910">
        <v>8.7145399999999995</v>
      </c>
      <c r="EH119" s="910">
        <v>8.7145399999999995</v>
      </c>
      <c r="EI119" s="910">
        <v>8.7145399999999995</v>
      </c>
      <c r="EJ119" s="910">
        <v>8.7145399999999995</v>
      </c>
      <c r="EK119" s="910">
        <v>8.7145399999999995</v>
      </c>
      <c r="EL119" s="910">
        <v>8.7145399999999995</v>
      </c>
      <c r="EM119" s="910">
        <v>8.7145399999999995</v>
      </c>
      <c r="EN119" s="910">
        <v>8.7145399999999995</v>
      </c>
      <c r="EO119" s="910">
        <v>8.7145399999999995</v>
      </c>
      <c r="EP119" s="910">
        <v>8.7145399999999995</v>
      </c>
      <c r="EQ119" s="910">
        <v>8.7145399999999995</v>
      </c>
      <c r="ER119" s="910">
        <v>8.7145399999999995</v>
      </c>
      <c r="ES119" s="910">
        <v>8.7145399999999995</v>
      </c>
      <c r="ET119" s="910">
        <v>8.7145399999999995</v>
      </c>
      <c r="EU119" s="910">
        <v>8.7145399999999995</v>
      </c>
      <c r="EV119" s="910">
        <v>8.7145399999999995</v>
      </c>
      <c r="EW119" s="910">
        <v>8.7145399999999995</v>
      </c>
      <c r="EX119" s="910">
        <v>8.7145399999999995</v>
      </c>
      <c r="EY119" s="910">
        <v>8.7145399999999995</v>
      </c>
      <c r="EZ119" s="910">
        <v>8.7145399999999995</v>
      </c>
      <c r="FA119" s="910">
        <v>8.7145399999999995</v>
      </c>
      <c r="FB119" s="910">
        <v>8.7145399999999995</v>
      </c>
      <c r="FC119" s="910">
        <v>8.7145399999999995</v>
      </c>
      <c r="FD119" s="910">
        <v>8.7145399999999995</v>
      </c>
      <c r="FE119" s="910">
        <v>8.7145399999999995</v>
      </c>
      <c r="FF119" s="910">
        <v>8.7145399999999995</v>
      </c>
      <c r="FG119" s="910">
        <v>8.7145399999999995</v>
      </c>
      <c r="FH119" s="910">
        <v>8.7145399999999995</v>
      </c>
      <c r="FI119" s="910">
        <v>8.7145399999999995</v>
      </c>
      <c r="FJ119" s="910">
        <v>8.7145399999999995</v>
      </c>
      <c r="FK119" s="910">
        <v>8.7145399999999995</v>
      </c>
      <c r="FL119" s="910">
        <v>8.7145399999999995</v>
      </c>
      <c r="FM119" s="910">
        <v>8.7145399999999995</v>
      </c>
      <c r="FN119" s="910">
        <v>8.7145399999999995</v>
      </c>
      <c r="FO119" s="910">
        <v>8.7145399999999995</v>
      </c>
      <c r="FP119" s="910">
        <v>8.7145399999999995</v>
      </c>
      <c r="FQ119" s="910">
        <v>8.7145399999999995</v>
      </c>
      <c r="FR119" s="910">
        <v>8.7145399999999995</v>
      </c>
      <c r="FS119" s="910">
        <v>8.7145399999999995</v>
      </c>
      <c r="FT119" s="910">
        <v>8.7145399999999995</v>
      </c>
      <c r="FU119" s="910">
        <v>8.7145399999999995</v>
      </c>
      <c r="FV119" s="910">
        <v>8.7145399999999995</v>
      </c>
      <c r="FW119" s="910">
        <v>8.7145399999999995</v>
      </c>
      <c r="FX119" s="910"/>
      <c r="FY119" s="910"/>
      <c r="FZ119" s="910"/>
      <c r="GA119" s="910"/>
      <c r="GB119" s="910"/>
      <c r="GC119" s="910"/>
      <c r="GD119" s="910"/>
      <c r="GE119" s="910"/>
      <c r="GF119" s="910"/>
      <c r="GG119" s="910"/>
      <c r="GH119" s="910"/>
      <c r="GI119" s="910"/>
      <c r="GJ119" s="797" t="s">
        <v>272</v>
      </c>
    </row>
    <row r="120" spans="2:217" s="421" customFormat="1" ht="7.5" customHeight="1" x14ac:dyDescent="0.25">
      <c r="B120" s="416"/>
      <c r="C120" s="418"/>
      <c r="D120" s="418"/>
      <c r="E120" s="418"/>
      <c r="F120" s="418"/>
      <c r="G120" s="418"/>
      <c r="H120" s="418"/>
      <c r="I120" s="418"/>
      <c r="J120" s="418"/>
      <c r="K120" s="418"/>
      <c r="L120" s="418"/>
      <c r="M120" s="418"/>
      <c r="N120" s="418"/>
      <c r="O120" s="418"/>
      <c r="P120" s="418"/>
      <c r="Q120" s="418"/>
      <c r="R120" s="418"/>
      <c r="S120" s="418"/>
      <c r="T120" s="418"/>
      <c r="U120" s="418"/>
      <c r="V120" s="418"/>
      <c r="W120" s="418"/>
      <c r="X120" s="418"/>
      <c r="Y120" s="418"/>
      <c r="Z120" s="418"/>
      <c r="AA120" s="418"/>
      <c r="AB120" s="418"/>
      <c r="AC120" s="418"/>
      <c r="AD120" s="418"/>
      <c r="AE120" s="418"/>
      <c r="AF120" s="418"/>
      <c r="AG120" s="418"/>
      <c r="AH120" s="418"/>
      <c r="AI120" s="418"/>
      <c r="AJ120" s="418"/>
      <c r="AK120" s="418"/>
      <c r="AL120" s="418"/>
      <c r="AM120" s="418"/>
      <c r="AN120" s="418"/>
      <c r="AO120" s="418"/>
      <c r="AP120" s="418"/>
      <c r="AQ120" s="418"/>
      <c r="AR120" s="418"/>
      <c r="AS120" s="418"/>
      <c r="AT120" s="418"/>
      <c r="AU120" s="418"/>
      <c r="AV120" s="418"/>
      <c r="AW120" s="418"/>
      <c r="AX120" s="418"/>
      <c r="AY120" s="418"/>
      <c r="AZ120" s="418"/>
      <c r="BA120" s="418"/>
      <c r="BB120" s="901"/>
      <c r="BC120" s="901"/>
      <c r="BD120" s="901"/>
      <c r="BE120" s="901"/>
      <c r="BF120" s="901"/>
      <c r="BG120" s="901"/>
      <c r="BH120" s="901"/>
      <c r="BI120" s="901"/>
      <c r="BJ120" s="901"/>
      <c r="BK120" s="901"/>
      <c r="BL120" s="901"/>
      <c r="BM120" s="901"/>
      <c r="BN120" s="901"/>
      <c r="BO120" s="901"/>
      <c r="BP120" s="901"/>
      <c r="BQ120" s="901"/>
      <c r="BR120" s="901"/>
      <c r="BS120" s="902"/>
      <c r="BT120" s="902"/>
      <c r="BU120" s="902"/>
      <c r="BV120" s="902"/>
      <c r="BW120" s="901"/>
      <c r="BX120" s="901"/>
      <c r="BY120" s="901"/>
      <c r="BZ120" s="901"/>
      <c r="CA120" s="901"/>
      <c r="CB120" s="901"/>
      <c r="CC120" s="901"/>
      <c r="CD120" s="901"/>
      <c r="CE120" s="901"/>
      <c r="CF120" s="901"/>
      <c r="CG120" s="901"/>
      <c r="CH120" s="901"/>
      <c r="CI120" s="901"/>
      <c r="CJ120" s="901"/>
      <c r="CK120" s="901"/>
      <c r="CL120" s="901"/>
      <c r="CM120" s="901"/>
      <c r="CN120" s="901"/>
      <c r="CO120" s="901"/>
      <c r="CP120" s="901"/>
      <c r="CQ120" s="901"/>
      <c r="CR120" s="901"/>
      <c r="CS120" s="901"/>
      <c r="CT120" s="901"/>
      <c r="CU120" s="901"/>
      <c r="CV120" s="901"/>
      <c r="CW120" s="901"/>
      <c r="CX120" s="901"/>
      <c r="CY120" s="901"/>
      <c r="CZ120" s="901"/>
      <c r="DA120" s="901"/>
      <c r="DB120" s="901"/>
      <c r="DC120" s="901"/>
      <c r="DD120" s="901"/>
      <c r="DE120" s="901"/>
      <c r="DF120" s="901"/>
      <c r="DG120" s="901"/>
      <c r="DH120" s="901"/>
      <c r="DI120" s="901"/>
      <c r="DJ120" s="901"/>
      <c r="DK120" s="901"/>
      <c r="DL120" s="901"/>
      <c r="DM120" s="901"/>
      <c r="DN120" s="901"/>
      <c r="DO120" s="901"/>
      <c r="DP120" s="901"/>
      <c r="DQ120" s="901"/>
      <c r="DR120" s="901"/>
      <c r="DS120" s="901"/>
      <c r="DT120" s="901"/>
      <c r="DU120" s="900"/>
      <c r="DV120" s="900"/>
      <c r="DW120" s="900"/>
      <c r="DX120" s="900"/>
      <c r="DY120" s="900"/>
      <c r="DZ120" s="900"/>
      <c r="EA120" s="900"/>
      <c r="EB120" s="900"/>
      <c r="EC120" s="900"/>
      <c r="ED120" s="900"/>
      <c r="EE120" s="900"/>
      <c r="EF120" s="900"/>
      <c r="EG120" s="900"/>
      <c r="EH120" s="900"/>
      <c r="EI120" s="900"/>
      <c r="EJ120" s="900"/>
      <c r="EK120" s="900"/>
      <c r="EL120" s="900"/>
      <c r="EM120" s="900"/>
      <c r="EN120" s="900"/>
      <c r="EO120" s="900"/>
      <c r="EP120" s="900"/>
      <c r="EQ120" s="900"/>
      <c r="ER120" s="900"/>
      <c r="ES120" s="900"/>
      <c r="ET120" s="900"/>
      <c r="EU120" s="900"/>
      <c r="EV120" s="900"/>
      <c r="EW120" s="900"/>
      <c r="EX120" s="900"/>
      <c r="EY120" s="900"/>
      <c r="EZ120" s="900"/>
      <c r="FA120" s="900"/>
      <c r="FB120" s="900"/>
      <c r="FC120" s="900"/>
      <c r="FD120" s="900"/>
      <c r="FE120" s="900"/>
      <c r="FF120" s="900"/>
      <c r="FG120" s="900"/>
      <c r="FH120" s="900"/>
      <c r="FI120" s="900"/>
      <c r="FJ120" s="900"/>
      <c r="FK120" s="900"/>
      <c r="FL120" s="900"/>
      <c r="FM120" s="900"/>
      <c r="FN120" s="900"/>
      <c r="FO120" s="900"/>
      <c r="FP120" s="900"/>
      <c r="FQ120" s="900"/>
      <c r="FR120" s="900"/>
      <c r="FS120" s="900"/>
      <c r="FT120" s="900"/>
      <c r="FU120" s="900"/>
      <c r="FV120" s="900"/>
      <c r="FW120" s="900"/>
      <c r="FX120" s="900"/>
      <c r="FY120" s="900"/>
      <c r="FZ120" s="900"/>
      <c r="GA120" s="900"/>
      <c r="GB120" s="900"/>
      <c r="GC120" s="900"/>
      <c r="GD120" s="900"/>
      <c r="GE120" s="900"/>
      <c r="GF120" s="900"/>
      <c r="GG120" s="900"/>
      <c r="GH120" s="900"/>
      <c r="GI120" s="900"/>
      <c r="GJ120" s="797" t="s">
        <v>272</v>
      </c>
      <c r="GK120" s="406"/>
      <c r="GL120" s="406"/>
      <c r="GM120" s="406"/>
      <c r="GN120" s="406"/>
      <c r="GO120" s="406"/>
      <c r="GP120" s="406"/>
      <c r="GQ120" s="406"/>
      <c r="GR120" s="406"/>
      <c r="GS120" s="406"/>
      <c r="GT120" s="406"/>
      <c r="GU120" s="406"/>
      <c r="GV120" s="406"/>
      <c r="GW120" s="406"/>
      <c r="GX120" s="406"/>
      <c r="GY120" s="406"/>
      <c r="GZ120" s="406"/>
      <c r="HA120" s="406"/>
      <c r="HB120" s="406"/>
      <c r="HC120" s="406"/>
      <c r="HD120" s="406"/>
      <c r="HE120" s="406"/>
      <c r="HF120" s="406"/>
      <c r="HG120" s="406"/>
      <c r="HH120" s="406"/>
      <c r="HI120" s="406"/>
    </row>
    <row r="121" spans="2:217" s="421" customFormat="1" ht="6.75" customHeight="1" x14ac:dyDescent="0.25">
      <c r="B121" s="425"/>
      <c r="C121" s="422"/>
      <c r="D121" s="422"/>
      <c r="E121" s="422"/>
      <c r="F121" s="422"/>
      <c r="G121" s="422"/>
      <c r="H121" s="422"/>
      <c r="I121" s="422"/>
      <c r="J121" s="422"/>
      <c r="K121" s="422"/>
      <c r="L121" s="422"/>
      <c r="M121" s="422"/>
      <c r="N121" s="422"/>
      <c r="O121" s="422"/>
      <c r="P121" s="422"/>
      <c r="Q121" s="422"/>
      <c r="R121" s="422"/>
      <c r="S121" s="422"/>
      <c r="T121" s="422"/>
      <c r="U121" s="422"/>
      <c r="V121" s="422"/>
      <c r="W121" s="422"/>
      <c r="X121" s="422"/>
      <c r="Y121" s="422"/>
      <c r="Z121" s="422"/>
      <c r="AA121" s="422"/>
      <c r="AB121" s="422"/>
      <c r="AC121" s="422"/>
      <c r="AD121" s="422"/>
      <c r="AE121" s="422"/>
      <c r="AF121" s="422"/>
      <c r="AG121" s="422"/>
      <c r="AH121" s="422"/>
      <c r="AI121" s="422"/>
      <c r="AJ121" s="422"/>
      <c r="AK121" s="422"/>
      <c r="AL121" s="422"/>
      <c r="AM121" s="422"/>
      <c r="AN121" s="422"/>
      <c r="AO121" s="422"/>
      <c r="AP121" s="422"/>
      <c r="AQ121" s="422"/>
      <c r="AR121" s="422"/>
      <c r="AS121" s="422"/>
      <c r="AT121" s="422"/>
      <c r="AU121" s="422"/>
      <c r="AV121" s="422"/>
      <c r="AW121" s="422"/>
      <c r="AX121" s="422"/>
      <c r="AY121" s="422"/>
      <c r="AZ121" s="422"/>
      <c r="BA121" s="422"/>
      <c r="BB121" s="903"/>
      <c r="BC121" s="903"/>
      <c r="BD121" s="903"/>
      <c r="BE121" s="903"/>
      <c r="BF121" s="903"/>
      <c r="BG121" s="903"/>
      <c r="BH121" s="903"/>
      <c r="BI121" s="903"/>
      <c r="BJ121" s="903"/>
      <c r="BK121" s="903"/>
      <c r="BL121" s="903"/>
      <c r="BM121" s="903"/>
      <c r="BN121" s="903"/>
      <c r="BO121" s="903"/>
      <c r="BP121" s="903"/>
      <c r="BQ121" s="903"/>
      <c r="BR121" s="903"/>
      <c r="BS121" s="904"/>
      <c r="BT121" s="904"/>
      <c r="BU121" s="904"/>
      <c r="BV121" s="904"/>
      <c r="BW121" s="903"/>
      <c r="BX121" s="903"/>
      <c r="BY121" s="903"/>
      <c r="BZ121" s="903"/>
      <c r="CA121" s="903"/>
      <c r="CB121" s="903"/>
      <c r="CC121" s="903"/>
      <c r="CD121" s="903"/>
      <c r="CE121" s="903"/>
      <c r="CF121" s="903"/>
      <c r="CG121" s="903"/>
      <c r="CH121" s="903"/>
      <c r="CI121" s="903"/>
      <c r="CJ121" s="903"/>
      <c r="CK121" s="903"/>
      <c r="CL121" s="903"/>
      <c r="CM121" s="903"/>
      <c r="CN121" s="903"/>
      <c r="CO121" s="903"/>
      <c r="CP121" s="903"/>
      <c r="CQ121" s="903"/>
      <c r="CR121" s="903"/>
      <c r="CS121" s="903"/>
      <c r="CT121" s="903"/>
      <c r="CU121" s="903"/>
      <c r="CV121" s="903"/>
      <c r="CW121" s="903"/>
      <c r="CX121" s="903"/>
      <c r="CY121" s="903"/>
      <c r="CZ121" s="903"/>
      <c r="DA121" s="903"/>
      <c r="DB121" s="903"/>
      <c r="DC121" s="903"/>
      <c r="DD121" s="903"/>
      <c r="DE121" s="903"/>
      <c r="DF121" s="903"/>
      <c r="DG121" s="903"/>
      <c r="DH121" s="903"/>
      <c r="DI121" s="903"/>
      <c r="DJ121" s="903"/>
      <c r="DK121" s="903"/>
      <c r="DL121" s="903"/>
      <c r="DM121" s="903"/>
      <c r="DN121" s="903"/>
      <c r="DO121" s="903"/>
      <c r="DP121" s="903"/>
      <c r="DQ121" s="903"/>
      <c r="DR121" s="903"/>
      <c r="DS121" s="903"/>
      <c r="DT121" s="903"/>
      <c r="DU121" s="905"/>
      <c r="DV121" s="905"/>
      <c r="DW121" s="905"/>
      <c r="DX121" s="905"/>
      <c r="DY121" s="905"/>
      <c r="DZ121" s="905"/>
      <c r="EA121" s="905"/>
      <c r="EB121" s="905"/>
      <c r="EC121" s="905"/>
      <c r="ED121" s="905"/>
      <c r="EE121" s="905"/>
      <c r="EF121" s="905"/>
      <c r="EG121" s="905"/>
      <c r="EH121" s="905"/>
      <c r="EI121" s="905"/>
      <c r="EJ121" s="905"/>
      <c r="EK121" s="905"/>
      <c r="EL121" s="905"/>
      <c r="EM121" s="905"/>
      <c r="EN121" s="905"/>
      <c r="EO121" s="905"/>
      <c r="EP121" s="905"/>
      <c r="EQ121" s="905"/>
      <c r="ER121" s="905"/>
      <c r="ES121" s="905"/>
      <c r="ET121" s="905"/>
      <c r="EU121" s="905"/>
      <c r="EV121" s="905"/>
      <c r="EW121" s="905"/>
      <c r="EX121" s="905"/>
      <c r="EY121" s="905"/>
      <c r="EZ121" s="905"/>
      <c r="FA121" s="905"/>
      <c r="FB121" s="905"/>
      <c r="FC121" s="905"/>
      <c r="FD121" s="905"/>
      <c r="FE121" s="905"/>
      <c r="FF121" s="905"/>
      <c r="FG121" s="905"/>
      <c r="FH121" s="905"/>
      <c r="FI121" s="905"/>
      <c r="FJ121" s="905"/>
      <c r="FK121" s="905"/>
      <c r="FL121" s="905"/>
      <c r="FM121" s="905"/>
      <c r="FN121" s="905"/>
      <c r="FO121" s="905"/>
      <c r="FP121" s="905"/>
      <c r="FQ121" s="905"/>
      <c r="FR121" s="905"/>
      <c r="FS121" s="905"/>
      <c r="FT121" s="905"/>
      <c r="FU121" s="905"/>
      <c r="FV121" s="905"/>
      <c r="FW121" s="905"/>
      <c r="FX121" s="905"/>
      <c r="FY121" s="905"/>
      <c r="FZ121" s="905"/>
      <c r="GA121" s="905"/>
      <c r="GB121" s="905"/>
      <c r="GC121" s="905"/>
      <c r="GD121" s="905"/>
      <c r="GE121" s="905"/>
      <c r="GF121" s="905"/>
      <c r="GG121" s="905"/>
      <c r="GH121" s="905"/>
      <c r="GI121" s="905"/>
      <c r="GJ121" s="797" t="s">
        <v>272</v>
      </c>
      <c r="GK121" s="406"/>
      <c r="GL121" s="406"/>
      <c r="GM121" s="406"/>
      <c r="GN121" s="406"/>
      <c r="GO121" s="406"/>
      <c r="GP121" s="406"/>
      <c r="GQ121" s="406"/>
      <c r="GR121" s="406"/>
      <c r="GS121" s="406"/>
      <c r="GT121" s="406"/>
      <c r="GU121" s="406"/>
      <c r="GV121" s="406"/>
      <c r="GW121" s="406"/>
      <c r="GX121" s="406"/>
      <c r="GY121" s="406"/>
      <c r="GZ121" s="406"/>
      <c r="HA121" s="406"/>
      <c r="HB121" s="406"/>
      <c r="HC121" s="406"/>
      <c r="HD121" s="406"/>
      <c r="HE121" s="406"/>
      <c r="HF121" s="406"/>
      <c r="HG121" s="406"/>
      <c r="HH121" s="406"/>
      <c r="HI121" s="406"/>
    </row>
    <row r="122" spans="2:217" s="448" customFormat="1" ht="15" x14ac:dyDescent="0.25">
      <c r="B122" s="427" t="s">
        <v>623</v>
      </c>
      <c r="C122" s="449"/>
      <c r="D122" s="449"/>
      <c r="E122" s="449"/>
      <c r="F122" s="449"/>
      <c r="G122" s="449"/>
      <c r="H122" s="449"/>
      <c r="I122" s="449"/>
      <c r="J122" s="449"/>
      <c r="K122" s="449"/>
      <c r="L122" s="449"/>
      <c r="M122" s="449"/>
      <c r="N122" s="449"/>
      <c r="O122" s="450">
        <v>0.1</v>
      </c>
      <c r="P122" s="450">
        <v>0.1</v>
      </c>
      <c r="Q122" s="450">
        <v>0.1</v>
      </c>
      <c r="R122" s="450">
        <v>0.1</v>
      </c>
      <c r="S122" s="450">
        <v>0.1</v>
      </c>
      <c r="T122" s="450">
        <v>0.1</v>
      </c>
      <c r="U122" s="450">
        <v>0.1</v>
      </c>
      <c r="V122" s="450">
        <v>0.1</v>
      </c>
      <c r="W122" s="450">
        <v>0.1</v>
      </c>
      <c r="X122" s="450">
        <v>0.1</v>
      </c>
      <c r="Y122" s="450">
        <v>0.1</v>
      </c>
      <c r="Z122" s="450">
        <v>0.1</v>
      </c>
      <c r="AA122" s="450">
        <v>0.1</v>
      </c>
      <c r="AB122" s="450">
        <v>0.1</v>
      </c>
      <c r="AC122" s="450">
        <v>0.1</v>
      </c>
      <c r="AD122" s="450">
        <v>0.1</v>
      </c>
      <c r="AE122" s="450">
        <v>0.1</v>
      </c>
      <c r="AF122" s="450">
        <v>0.1</v>
      </c>
      <c r="AG122" s="450">
        <v>0.1</v>
      </c>
      <c r="AH122" s="450">
        <v>0.1</v>
      </c>
      <c r="AI122" s="450">
        <v>0.1</v>
      </c>
      <c r="AJ122" s="450">
        <v>0.1</v>
      </c>
      <c r="AK122" s="450">
        <v>0.1</v>
      </c>
      <c r="AL122" s="450">
        <v>0.1</v>
      </c>
      <c r="AM122" s="450">
        <v>0.1</v>
      </c>
      <c r="AN122" s="450">
        <v>0.1</v>
      </c>
      <c r="AO122" s="450">
        <v>0.1</v>
      </c>
      <c r="AP122" s="450">
        <v>0.1</v>
      </c>
      <c r="AQ122" s="450">
        <v>0.1</v>
      </c>
      <c r="AR122" s="450">
        <v>0.1</v>
      </c>
      <c r="AS122" s="450">
        <v>0.1</v>
      </c>
      <c r="AT122" s="450">
        <v>0.1</v>
      </c>
      <c r="AU122" s="450">
        <v>0.1</v>
      </c>
      <c r="AV122" s="450">
        <v>0.1</v>
      </c>
      <c r="AW122" s="450">
        <v>0.1</v>
      </c>
      <c r="AX122" s="450">
        <v>0.1</v>
      </c>
      <c r="AY122" s="450">
        <v>0.1</v>
      </c>
      <c r="AZ122" s="450">
        <v>0.1</v>
      </c>
      <c r="BA122" s="450">
        <v>0.1</v>
      </c>
      <c r="BB122" s="917">
        <v>0.1</v>
      </c>
      <c r="BC122" s="917">
        <v>0.1</v>
      </c>
      <c r="BD122" s="917">
        <v>0.1</v>
      </c>
      <c r="BE122" s="917">
        <v>0.1</v>
      </c>
      <c r="BF122" s="917">
        <v>0.1</v>
      </c>
      <c r="BG122" s="917">
        <v>0.1</v>
      </c>
      <c r="BH122" s="917">
        <v>0.1</v>
      </c>
      <c r="BI122" s="917">
        <v>0.1</v>
      </c>
      <c r="BJ122" s="917">
        <v>0.1</v>
      </c>
      <c r="BK122" s="917">
        <v>0.1</v>
      </c>
      <c r="BL122" s="917">
        <v>0.1</v>
      </c>
      <c r="BM122" s="917">
        <v>0.1</v>
      </c>
      <c r="BN122" s="917">
        <v>0.1</v>
      </c>
      <c r="BO122" s="917">
        <v>0.1</v>
      </c>
      <c r="BP122" s="917">
        <v>0.1</v>
      </c>
      <c r="BQ122" s="917">
        <v>0.1</v>
      </c>
      <c r="BR122" s="917">
        <v>0.1</v>
      </c>
      <c r="BS122" s="917">
        <v>0.1</v>
      </c>
      <c r="BT122" s="917">
        <v>0.1</v>
      </c>
      <c r="BU122" s="917">
        <v>0.1</v>
      </c>
      <c r="BV122" s="917">
        <v>0.1</v>
      </c>
      <c r="BW122" s="917">
        <v>0.1</v>
      </c>
      <c r="BX122" s="917">
        <v>0.1</v>
      </c>
      <c r="BY122" s="917">
        <v>0.1</v>
      </c>
      <c r="BZ122" s="917">
        <v>0.1</v>
      </c>
      <c r="CA122" s="917">
        <v>0.1</v>
      </c>
      <c r="CB122" s="917">
        <v>0.1</v>
      </c>
      <c r="CC122" s="917">
        <v>0.1</v>
      </c>
      <c r="CD122" s="917">
        <v>0.1</v>
      </c>
      <c r="CE122" s="917">
        <v>0.1</v>
      </c>
      <c r="CF122" s="917">
        <v>0.1</v>
      </c>
      <c r="CG122" s="917">
        <v>0.1</v>
      </c>
      <c r="CH122" s="917">
        <v>0.1</v>
      </c>
      <c r="CI122" s="917">
        <v>0.1</v>
      </c>
      <c r="CJ122" s="917">
        <v>0.1</v>
      </c>
      <c r="CK122" s="917">
        <v>0.1</v>
      </c>
      <c r="CL122" s="917">
        <v>0.1</v>
      </c>
      <c r="CM122" s="917">
        <v>0.1</v>
      </c>
      <c r="CN122" s="917">
        <v>0.1</v>
      </c>
      <c r="CO122" s="917">
        <v>0.1</v>
      </c>
      <c r="CP122" s="917">
        <v>0.1</v>
      </c>
      <c r="CQ122" s="917">
        <v>0.1</v>
      </c>
      <c r="CR122" s="917">
        <v>0.1</v>
      </c>
      <c r="CS122" s="917">
        <v>0.1</v>
      </c>
      <c r="CT122" s="917">
        <v>0.1</v>
      </c>
      <c r="CU122" s="917">
        <v>0.1</v>
      </c>
      <c r="CV122" s="917">
        <v>0.1</v>
      </c>
      <c r="CW122" s="917">
        <v>0.1</v>
      </c>
      <c r="CX122" s="917">
        <v>0.1</v>
      </c>
      <c r="CY122" s="917">
        <v>0.1</v>
      </c>
      <c r="CZ122" s="917">
        <v>0.1</v>
      </c>
      <c r="DA122" s="917">
        <v>0.1</v>
      </c>
      <c r="DB122" s="917">
        <v>0.1</v>
      </c>
      <c r="DC122" s="917">
        <v>0.1</v>
      </c>
      <c r="DD122" s="917">
        <v>0.1</v>
      </c>
      <c r="DE122" s="917">
        <v>0.1</v>
      </c>
      <c r="DF122" s="917">
        <v>0.1</v>
      </c>
      <c r="DG122" s="917">
        <v>0.1</v>
      </c>
      <c r="DH122" s="917">
        <v>0.1</v>
      </c>
      <c r="DI122" s="917">
        <v>0.1</v>
      </c>
      <c r="DJ122" s="917">
        <v>0.1</v>
      </c>
      <c r="DK122" s="917">
        <v>0.1</v>
      </c>
      <c r="DL122" s="917">
        <v>0.1</v>
      </c>
      <c r="DM122" s="917">
        <v>0.1</v>
      </c>
      <c r="DN122" s="917">
        <v>0.1</v>
      </c>
      <c r="DO122" s="917">
        <v>0.1</v>
      </c>
      <c r="DP122" s="917">
        <v>0.1</v>
      </c>
      <c r="DQ122" s="917">
        <v>0.1</v>
      </c>
      <c r="DR122" s="917">
        <v>0.1</v>
      </c>
      <c r="DS122" s="917">
        <v>0.1</v>
      </c>
      <c r="DT122" s="917">
        <v>0.1</v>
      </c>
      <c r="DU122" s="918">
        <v>0.1</v>
      </c>
      <c r="DV122" s="918">
        <v>0.1</v>
      </c>
      <c r="DW122" s="918">
        <v>0.1</v>
      </c>
      <c r="DX122" s="918">
        <v>0.1</v>
      </c>
      <c r="DY122" s="918">
        <v>0.1</v>
      </c>
      <c r="DZ122" s="918">
        <v>0.1</v>
      </c>
      <c r="EA122" s="918">
        <v>0.1</v>
      </c>
      <c r="EB122" s="918">
        <v>0.1</v>
      </c>
      <c r="EC122" s="918">
        <v>0.1</v>
      </c>
      <c r="ED122" s="918">
        <v>0.1</v>
      </c>
      <c r="EE122" s="918">
        <v>0.1</v>
      </c>
      <c r="EF122" s="918">
        <v>0.1</v>
      </c>
      <c r="EG122" s="918">
        <v>0.1</v>
      </c>
      <c r="EH122" s="918">
        <v>0.1</v>
      </c>
      <c r="EI122" s="918">
        <v>0.1</v>
      </c>
      <c r="EJ122" s="918">
        <v>0.1</v>
      </c>
      <c r="EK122" s="918">
        <v>0.1</v>
      </c>
      <c r="EL122" s="918">
        <v>0.1</v>
      </c>
      <c r="EM122" s="918">
        <v>0.1</v>
      </c>
      <c r="EN122" s="918">
        <v>0.1</v>
      </c>
      <c r="EO122" s="918">
        <v>0.1</v>
      </c>
      <c r="EP122" s="918">
        <v>0.1</v>
      </c>
      <c r="EQ122" s="918">
        <v>0.1</v>
      </c>
      <c r="ER122" s="918">
        <v>0.1</v>
      </c>
      <c r="ES122" s="918">
        <v>0.1</v>
      </c>
      <c r="ET122" s="918">
        <v>0.1</v>
      </c>
      <c r="EU122" s="918">
        <v>0.1</v>
      </c>
      <c r="EV122" s="918">
        <v>0.1</v>
      </c>
      <c r="EW122" s="918">
        <v>0.1</v>
      </c>
      <c r="EX122" s="918">
        <v>0.1</v>
      </c>
      <c r="EY122" s="918">
        <v>0.1</v>
      </c>
      <c r="EZ122" s="918">
        <v>0.1</v>
      </c>
      <c r="FA122" s="918">
        <v>0.1</v>
      </c>
      <c r="FB122" s="918">
        <v>0.1</v>
      </c>
      <c r="FC122" s="918">
        <v>0.1</v>
      </c>
      <c r="FD122" s="918">
        <v>0.1</v>
      </c>
      <c r="FE122" s="918">
        <v>0.1</v>
      </c>
      <c r="FF122" s="918">
        <v>0.1</v>
      </c>
      <c r="FG122" s="918">
        <v>0.1</v>
      </c>
      <c r="FH122" s="918">
        <v>0.1</v>
      </c>
      <c r="FI122" s="918">
        <v>0.1</v>
      </c>
      <c r="FJ122" s="918">
        <v>0.1</v>
      </c>
      <c r="FK122" s="918">
        <v>0.1</v>
      </c>
      <c r="FL122" s="918">
        <v>0.1</v>
      </c>
      <c r="FM122" s="918">
        <v>0.1</v>
      </c>
      <c r="FN122" s="918">
        <v>0.1</v>
      </c>
      <c r="FO122" s="918">
        <v>0.1</v>
      </c>
      <c r="FP122" s="918">
        <v>0.1</v>
      </c>
      <c r="FQ122" s="918">
        <v>0.1</v>
      </c>
      <c r="FR122" s="918">
        <v>0.1</v>
      </c>
      <c r="FS122" s="918">
        <v>0.1</v>
      </c>
      <c r="FT122" s="918">
        <v>0.1</v>
      </c>
      <c r="FU122" s="918">
        <v>0.1</v>
      </c>
      <c r="FV122" s="918">
        <v>0.1</v>
      </c>
      <c r="FW122" s="918">
        <v>0.1</v>
      </c>
      <c r="FX122" s="918"/>
      <c r="FY122" s="918"/>
      <c r="FZ122" s="918"/>
      <c r="GA122" s="918"/>
      <c r="GB122" s="918"/>
      <c r="GC122" s="918"/>
      <c r="GD122" s="918"/>
      <c r="GE122" s="918"/>
      <c r="GF122" s="918"/>
      <c r="GG122" s="918"/>
      <c r="GH122" s="918"/>
      <c r="GI122" s="918"/>
      <c r="GJ122" s="797" t="s">
        <v>272</v>
      </c>
      <c r="GK122" s="865"/>
      <c r="GL122" s="865"/>
      <c r="GM122" s="865"/>
      <c r="GN122" s="865"/>
      <c r="GO122" s="865"/>
      <c r="GP122" s="865"/>
      <c r="GQ122" s="865"/>
      <c r="GR122" s="865"/>
      <c r="GS122" s="865"/>
      <c r="GT122" s="865"/>
      <c r="GU122" s="865"/>
      <c r="GV122" s="865"/>
      <c r="GW122" s="865"/>
      <c r="GX122" s="865"/>
      <c r="GY122" s="865"/>
      <c r="GZ122" s="865"/>
      <c r="HA122" s="865"/>
      <c r="HB122" s="865"/>
      <c r="HC122" s="865"/>
      <c r="HD122" s="865"/>
      <c r="HE122" s="865"/>
      <c r="HF122" s="865"/>
      <c r="HG122" s="865"/>
      <c r="HH122" s="865"/>
      <c r="HI122" s="865"/>
    </row>
    <row r="123" spans="2:217" s="448" customFormat="1" ht="15" x14ac:dyDescent="0.25">
      <c r="B123" s="427" t="s">
        <v>624</v>
      </c>
      <c r="C123" s="449"/>
      <c r="D123" s="449"/>
      <c r="E123" s="449"/>
      <c r="F123" s="449"/>
      <c r="G123" s="449"/>
      <c r="H123" s="449"/>
      <c r="I123" s="449"/>
      <c r="J123" s="449"/>
      <c r="K123" s="449"/>
      <c r="L123" s="449"/>
      <c r="M123" s="449"/>
      <c r="N123" s="449"/>
      <c r="O123" s="451">
        <v>2.9E-4</v>
      </c>
      <c r="P123" s="451">
        <v>2.9E-4</v>
      </c>
      <c r="Q123" s="451">
        <v>2.9E-4</v>
      </c>
      <c r="R123" s="451">
        <v>2.9E-4</v>
      </c>
      <c r="S123" s="451">
        <v>2.9E-4</v>
      </c>
      <c r="T123" s="451">
        <v>2.9E-4</v>
      </c>
      <c r="U123" s="451">
        <v>2.9E-4</v>
      </c>
      <c r="V123" s="451">
        <v>2.9E-4</v>
      </c>
      <c r="W123" s="451">
        <v>2.9E-4</v>
      </c>
      <c r="X123" s="451">
        <v>2.9E-4</v>
      </c>
      <c r="Y123" s="451">
        <v>2.9E-4</v>
      </c>
      <c r="Z123" s="451">
        <v>2.9E-4</v>
      </c>
      <c r="AA123" s="451">
        <v>2.9E-4</v>
      </c>
      <c r="AB123" s="451">
        <v>2.9E-4</v>
      </c>
      <c r="AC123" s="451">
        <v>2.9E-4</v>
      </c>
      <c r="AD123" s="451">
        <v>2.9E-4</v>
      </c>
      <c r="AE123" s="451">
        <v>2.9E-4</v>
      </c>
      <c r="AF123" s="451">
        <v>2.9E-4</v>
      </c>
      <c r="AG123" s="451">
        <v>2.9E-4</v>
      </c>
      <c r="AH123" s="451">
        <v>2.9E-4</v>
      </c>
      <c r="AI123" s="451">
        <v>2.9E-4</v>
      </c>
      <c r="AJ123" s="451">
        <v>2.9E-4</v>
      </c>
      <c r="AK123" s="451">
        <v>2.9E-4</v>
      </c>
      <c r="AL123" s="451">
        <v>2.9E-4</v>
      </c>
      <c r="AM123" s="451">
        <v>2.9E-4</v>
      </c>
      <c r="AN123" s="451">
        <v>2.9E-4</v>
      </c>
      <c r="AO123" s="451">
        <v>2.9E-4</v>
      </c>
      <c r="AP123" s="451">
        <v>2.9E-4</v>
      </c>
      <c r="AQ123" s="451">
        <v>2.9E-4</v>
      </c>
      <c r="AR123" s="451">
        <v>2.9E-4</v>
      </c>
      <c r="AS123" s="451">
        <v>2.9E-4</v>
      </c>
      <c r="AT123" s="451">
        <v>2.9E-4</v>
      </c>
      <c r="AU123" s="451">
        <v>2.9E-4</v>
      </c>
      <c r="AV123" s="451">
        <v>2.9E-4</v>
      </c>
      <c r="AW123" s="451">
        <v>2.9E-4</v>
      </c>
      <c r="AX123" s="451">
        <v>2.9E-4</v>
      </c>
      <c r="AY123" s="451">
        <v>2.9E-4</v>
      </c>
      <c r="AZ123" s="451">
        <v>2.9E-4</v>
      </c>
      <c r="BA123" s="451">
        <v>2.9E-4</v>
      </c>
      <c r="BB123" s="919">
        <v>2.9E-4</v>
      </c>
      <c r="BC123" s="919">
        <v>2.9E-4</v>
      </c>
      <c r="BD123" s="919">
        <v>2.9E-4</v>
      </c>
      <c r="BE123" s="919">
        <v>2.9E-4</v>
      </c>
      <c r="BF123" s="919">
        <v>2.9E-4</v>
      </c>
      <c r="BG123" s="919">
        <v>2.9E-4</v>
      </c>
      <c r="BH123" s="919">
        <v>2.9E-4</v>
      </c>
      <c r="BI123" s="919">
        <v>2.9E-4</v>
      </c>
      <c r="BJ123" s="919">
        <v>2.9E-4</v>
      </c>
      <c r="BK123" s="919">
        <v>2.9E-4</v>
      </c>
      <c r="BL123" s="919">
        <v>2.9E-4</v>
      </c>
      <c r="BM123" s="919">
        <v>2.9E-4</v>
      </c>
      <c r="BN123" s="919">
        <v>2.9E-4</v>
      </c>
      <c r="BO123" s="919">
        <v>2.9E-4</v>
      </c>
      <c r="BP123" s="919">
        <v>2.9E-4</v>
      </c>
      <c r="BQ123" s="919">
        <v>2.9E-4</v>
      </c>
      <c r="BR123" s="919">
        <v>2.9E-4</v>
      </c>
      <c r="BS123" s="919">
        <v>2.9E-4</v>
      </c>
      <c r="BT123" s="919">
        <v>2.9E-4</v>
      </c>
      <c r="BU123" s="919">
        <v>2.9E-4</v>
      </c>
      <c r="BV123" s="919">
        <v>2.9E-4</v>
      </c>
      <c r="BW123" s="919">
        <v>2.9E-4</v>
      </c>
      <c r="BX123" s="919">
        <v>2.9E-4</v>
      </c>
      <c r="BY123" s="919">
        <v>2.9E-4</v>
      </c>
      <c r="BZ123" s="919">
        <v>2.9E-4</v>
      </c>
      <c r="CA123" s="919">
        <v>2.9E-4</v>
      </c>
      <c r="CB123" s="919">
        <v>2.9E-4</v>
      </c>
      <c r="CC123" s="919">
        <v>2.9E-4</v>
      </c>
      <c r="CD123" s="919">
        <v>2.9E-4</v>
      </c>
      <c r="CE123" s="919">
        <v>2.9E-4</v>
      </c>
      <c r="CF123" s="919">
        <v>2.9E-4</v>
      </c>
      <c r="CG123" s="919">
        <v>2.9E-4</v>
      </c>
      <c r="CH123" s="919">
        <v>2.9E-4</v>
      </c>
      <c r="CI123" s="919">
        <v>2.9E-4</v>
      </c>
      <c r="CJ123" s="919">
        <v>2.9E-4</v>
      </c>
      <c r="CK123" s="919">
        <v>2.9E-4</v>
      </c>
      <c r="CL123" s="919">
        <v>2.9E-4</v>
      </c>
      <c r="CM123" s="919">
        <v>2.9E-4</v>
      </c>
      <c r="CN123" s="919">
        <v>2.9E-4</v>
      </c>
      <c r="CO123" s="919">
        <v>2.9E-4</v>
      </c>
      <c r="CP123" s="919">
        <v>2.9E-4</v>
      </c>
      <c r="CQ123" s="919">
        <v>2.9E-4</v>
      </c>
      <c r="CR123" s="919">
        <v>2.9E-4</v>
      </c>
      <c r="CS123" s="919">
        <v>2.9E-4</v>
      </c>
      <c r="CT123" s="919">
        <v>2.9E-4</v>
      </c>
      <c r="CU123" s="919">
        <v>2.9E-4</v>
      </c>
      <c r="CV123" s="919">
        <v>2.9E-4</v>
      </c>
      <c r="CW123" s="919">
        <v>2.9E-4</v>
      </c>
      <c r="CX123" s="919">
        <v>2.9E-4</v>
      </c>
      <c r="CY123" s="919">
        <v>2.9E-4</v>
      </c>
      <c r="CZ123" s="919">
        <v>2.9E-4</v>
      </c>
      <c r="DA123" s="919">
        <v>2.9E-4</v>
      </c>
      <c r="DB123" s="919">
        <v>2.9E-4</v>
      </c>
      <c r="DC123" s="919">
        <v>2.9E-4</v>
      </c>
      <c r="DD123" s="919">
        <v>2.9E-4</v>
      </c>
      <c r="DE123" s="919">
        <v>2.9E-4</v>
      </c>
      <c r="DF123" s="919">
        <v>2.9E-4</v>
      </c>
      <c r="DG123" s="919">
        <v>2.9E-4</v>
      </c>
      <c r="DH123" s="919">
        <v>2.9E-4</v>
      </c>
      <c r="DI123" s="919">
        <v>2.9E-4</v>
      </c>
      <c r="DJ123" s="919">
        <v>2.9E-4</v>
      </c>
      <c r="DK123" s="919">
        <v>2.9E-4</v>
      </c>
      <c r="DL123" s="919">
        <v>2.9E-4</v>
      </c>
      <c r="DM123" s="919">
        <v>2.9E-4</v>
      </c>
      <c r="DN123" s="919">
        <v>2.9E-4</v>
      </c>
      <c r="DO123" s="919">
        <v>2.9E-4</v>
      </c>
      <c r="DP123" s="919">
        <v>2.9E-4</v>
      </c>
      <c r="DQ123" s="919">
        <v>2.9E-4</v>
      </c>
      <c r="DR123" s="919">
        <v>2.9E-4</v>
      </c>
      <c r="DS123" s="919">
        <v>2.9E-4</v>
      </c>
      <c r="DT123" s="919">
        <v>2.9E-4</v>
      </c>
      <c r="DU123" s="920">
        <v>2.9E-4</v>
      </c>
      <c r="DV123" s="920">
        <v>2.9E-4</v>
      </c>
      <c r="DW123" s="920">
        <v>2.9E-4</v>
      </c>
      <c r="DX123" s="920">
        <v>2.9E-4</v>
      </c>
      <c r="DY123" s="920">
        <v>2.9E-4</v>
      </c>
      <c r="DZ123" s="920">
        <v>2.9E-4</v>
      </c>
      <c r="EA123" s="920">
        <v>2.9E-4</v>
      </c>
      <c r="EB123" s="920">
        <v>2.9E-4</v>
      </c>
      <c r="EC123" s="920">
        <v>2.9E-4</v>
      </c>
      <c r="ED123" s="920">
        <v>2.9E-4</v>
      </c>
      <c r="EE123" s="920">
        <v>2.9E-4</v>
      </c>
      <c r="EF123" s="920">
        <v>2.9E-4</v>
      </c>
      <c r="EG123" s="920">
        <v>2.9E-4</v>
      </c>
      <c r="EH123" s="920">
        <v>2.9E-4</v>
      </c>
      <c r="EI123" s="920">
        <v>2.9E-4</v>
      </c>
      <c r="EJ123" s="920">
        <v>2.9E-4</v>
      </c>
      <c r="EK123" s="920">
        <v>2.9E-4</v>
      </c>
      <c r="EL123" s="920">
        <v>2.9E-4</v>
      </c>
      <c r="EM123" s="920">
        <v>2.9E-4</v>
      </c>
      <c r="EN123" s="920">
        <v>2.9E-4</v>
      </c>
      <c r="EO123" s="920">
        <v>2.9E-4</v>
      </c>
      <c r="EP123" s="920">
        <v>2.9E-4</v>
      </c>
      <c r="EQ123" s="920">
        <v>2.9E-4</v>
      </c>
      <c r="ER123" s="920">
        <v>2.9E-4</v>
      </c>
      <c r="ES123" s="920">
        <v>2.9E-4</v>
      </c>
      <c r="ET123" s="920">
        <v>2.9E-4</v>
      </c>
      <c r="EU123" s="920">
        <v>2.9E-4</v>
      </c>
      <c r="EV123" s="920">
        <v>2.9E-4</v>
      </c>
      <c r="EW123" s="920">
        <v>2.9E-4</v>
      </c>
      <c r="EX123" s="920">
        <v>2.9E-4</v>
      </c>
      <c r="EY123" s="920">
        <v>2.9E-4</v>
      </c>
      <c r="EZ123" s="920">
        <v>2.9E-4</v>
      </c>
      <c r="FA123" s="920">
        <v>2.9E-4</v>
      </c>
      <c r="FB123" s="920">
        <v>2.9E-4</v>
      </c>
      <c r="FC123" s="920">
        <v>2.9E-4</v>
      </c>
      <c r="FD123" s="920">
        <v>2.9E-4</v>
      </c>
      <c r="FE123" s="920">
        <v>2.9E-4</v>
      </c>
      <c r="FF123" s="920">
        <v>2.9E-4</v>
      </c>
      <c r="FG123" s="920">
        <v>2.9E-4</v>
      </c>
      <c r="FH123" s="920">
        <v>2.9E-4</v>
      </c>
      <c r="FI123" s="920">
        <v>2.9E-4</v>
      </c>
      <c r="FJ123" s="920">
        <v>2.9E-4</v>
      </c>
      <c r="FK123" s="920">
        <v>2.9E-4</v>
      </c>
      <c r="FL123" s="920">
        <v>2.9E-4</v>
      </c>
      <c r="FM123" s="920">
        <v>2.9E-4</v>
      </c>
      <c r="FN123" s="920">
        <v>2.9E-4</v>
      </c>
      <c r="FO123" s="920">
        <v>2.9E-4</v>
      </c>
      <c r="FP123" s="920">
        <v>2.9E-4</v>
      </c>
      <c r="FQ123" s="920">
        <v>2.9E-4</v>
      </c>
      <c r="FR123" s="920">
        <v>2.9E-4</v>
      </c>
      <c r="FS123" s="920">
        <v>2.9E-4</v>
      </c>
      <c r="FT123" s="920">
        <v>2.9E-4</v>
      </c>
      <c r="FU123" s="920">
        <v>2.9E-4</v>
      </c>
      <c r="FV123" s="920">
        <v>2.9E-4</v>
      </c>
      <c r="FW123" s="920">
        <v>2.9E-4</v>
      </c>
      <c r="FX123" s="920"/>
      <c r="FY123" s="920"/>
      <c r="FZ123" s="920"/>
      <c r="GA123" s="920"/>
      <c r="GB123" s="920"/>
      <c r="GC123" s="920"/>
      <c r="GD123" s="920"/>
      <c r="GE123" s="920"/>
      <c r="GF123" s="920"/>
      <c r="GG123" s="920"/>
      <c r="GH123" s="920"/>
      <c r="GI123" s="920"/>
      <c r="GJ123" s="797" t="s">
        <v>272</v>
      </c>
      <c r="GK123" s="865"/>
      <c r="GL123" s="865"/>
      <c r="GM123" s="865"/>
      <c r="GN123" s="865"/>
      <c r="GO123" s="865"/>
      <c r="GP123" s="865"/>
      <c r="GQ123" s="865"/>
      <c r="GR123" s="865"/>
      <c r="GS123" s="865"/>
      <c r="GT123" s="865"/>
      <c r="GU123" s="865"/>
      <c r="GV123" s="865"/>
      <c r="GW123" s="865"/>
      <c r="GX123" s="865"/>
      <c r="GY123" s="865"/>
      <c r="GZ123" s="865"/>
      <c r="HA123" s="865"/>
      <c r="HB123" s="865"/>
      <c r="HC123" s="865"/>
      <c r="HD123" s="865"/>
      <c r="HE123" s="865"/>
      <c r="HF123" s="865"/>
      <c r="HG123" s="865"/>
      <c r="HH123" s="865"/>
      <c r="HI123" s="865"/>
    </row>
    <row r="124" spans="2:217" ht="9" customHeight="1" x14ac:dyDescent="0.25">
      <c r="B124" s="416"/>
      <c r="C124" s="418"/>
      <c r="D124" s="418"/>
      <c r="E124" s="418"/>
      <c r="F124" s="418"/>
      <c r="G124" s="418"/>
      <c r="H124" s="418"/>
      <c r="I124" s="418"/>
      <c r="J124" s="418"/>
      <c r="K124" s="418"/>
      <c r="L124" s="418"/>
      <c r="M124" s="418"/>
      <c r="N124" s="418"/>
      <c r="O124" s="418"/>
      <c r="P124" s="418"/>
      <c r="Q124" s="418"/>
      <c r="R124" s="418"/>
      <c r="S124" s="418"/>
      <c r="T124" s="418"/>
      <c r="U124" s="418"/>
      <c r="V124" s="418"/>
      <c r="W124" s="418"/>
      <c r="X124" s="418"/>
      <c r="Y124" s="418"/>
      <c r="Z124" s="418"/>
      <c r="AA124" s="418"/>
      <c r="AB124" s="418"/>
      <c r="AC124" s="418"/>
      <c r="AD124" s="418"/>
      <c r="AE124" s="418"/>
      <c r="AF124" s="418"/>
      <c r="AG124" s="418"/>
      <c r="AH124" s="418"/>
      <c r="AI124" s="418"/>
      <c r="AJ124" s="418"/>
      <c r="AK124" s="418"/>
      <c r="AL124" s="418"/>
      <c r="AM124" s="418"/>
      <c r="AN124" s="418"/>
      <c r="AO124" s="418"/>
      <c r="AP124" s="418"/>
      <c r="AQ124" s="418"/>
      <c r="AR124" s="418"/>
      <c r="AS124" s="418"/>
      <c r="AT124" s="418"/>
      <c r="AU124" s="418"/>
      <c r="AV124" s="418"/>
      <c r="AW124" s="418"/>
      <c r="AX124" s="418"/>
      <c r="AY124" s="418"/>
      <c r="AZ124" s="418"/>
      <c r="BA124" s="418"/>
      <c r="BB124" s="901"/>
      <c r="BC124" s="901"/>
      <c r="BD124" s="901"/>
      <c r="BE124" s="901"/>
      <c r="BF124" s="901"/>
      <c r="BG124" s="901"/>
      <c r="BH124" s="901"/>
      <c r="BI124" s="901"/>
      <c r="BJ124" s="901"/>
      <c r="BK124" s="901"/>
      <c r="BL124" s="901"/>
      <c r="BM124" s="901"/>
      <c r="BN124" s="901"/>
      <c r="BO124" s="901"/>
      <c r="BP124" s="901"/>
      <c r="BQ124" s="901"/>
      <c r="BR124" s="901"/>
      <c r="BS124" s="902"/>
      <c r="BT124" s="902"/>
      <c r="BU124" s="902"/>
      <c r="BV124" s="902"/>
      <c r="BW124" s="901"/>
      <c r="BX124" s="901"/>
      <c r="BY124" s="901"/>
      <c r="BZ124" s="901"/>
      <c r="CA124" s="901"/>
      <c r="CB124" s="901"/>
      <c r="CC124" s="901"/>
      <c r="CD124" s="901"/>
      <c r="CE124" s="901"/>
      <c r="CF124" s="901"/>
      <c r="CG124" s="901"/>
      <c r="CH124" s="901"/>
      <c r="CI124" s="901"/>
      <c r="CJ124" s="901"/>
      <c r="CK124" s="901"/>
      <c r="CL124" s="901"/>
      <c r="CM124" s="901"/>
      <c r="CN124" s="901"/>
      <c r="CO124" s="901"/>
      <c r="CP124" s="901"/>
      <c r="CQ124" s="901"/>
      <c r="CR124" s="901"/>
      <c r="CS124" s="901"/>
      <c r="CT124" s="901"/>
      <c r="CU124" s="901"/>
      <c r="CV124" s="901"/>
      <c r="CW124" s="901"/>
      <c r="CX124" s="901"/>
      <c r="CY124" s="901"/>
      <c r="CZ124" s="901"/>
      <c r="DA124" s="901"/>
      <c r="DB124" s="901"/>
      <c r="DC124" s="901"/>
      <c r="DD124" s="901"/>
      <c r="DE124" s="901"/>
      <c r="DF124" s="901"/>
      <c r="DG124" s="901"/>
      <c r="DH124" s="901"/>
      <c r="DI124" s="901"/>
      <c r="DJ124" s="901"/>
      <c r="DK124" s="901"/>
      <c r="DL124" s="901"/>
      <c r="DM124" s="901"/>
      <c r="DN124" s="901"/>
      <c r="DO124" s="901"/>
      <c r="DP124" s="901"/>
      <c r="DQ124" s="901"/>
      <c r="DR124" s="901"/>
      <c r="DS124" s="901"/>
      <c r="DT124" s="901"/>
      <c r="DU124" s="912"/>
      <c r="DV124" s="912"/>
      <c r="DW124" s="912"/>
      <c r="DX124" s="912"/>
      <c r="DY124" s="912"/>
      <c r="DZ124" s="912"/>
      <c r="EA124" s="912"/>
      <c r="EB124" s="912"/>
      <c r="EC124" s="912"/>
      <c r="ED124" s="912"/>
      <c r="EE124" s="912"/>
      <c r="EF124" s="912"/>
      <c r="EG124" s="912"/>
      <c r="EH124" s="912"/>
      <c r="EI124" s="912"/>
      <c r="EJ124" s="912"/>
      <c r="EK124" s="912"/>
      <c r="EL124" s="912"/>
      <c r="EM124" s="912"/>
      <c r="EN124" s="912"/>
      <c r="EO124" s="912"/>
      <c r="EP124" s="912"/>
      <c r="EQ124" s="912"/>
      <c r="ER124" s="912"/>
      <c r="ES124" s="912"/>
      <c r="ET124" s="912"/>
      <c r="EU124" s="912"/>
      <c r="EV124" s="912"/>
      <c r="EW124" s="912"/>
      <c r="EX124" s="912"/>
      <c r="EY124" s="912"/>
      <c r="EZ124" s="912"/>
      <c r="FA124" s="912"/>
      <c r="FB124" s="912"/>
      <c r="FC124" s="912"/>
      <c r="FD124" s="912"/>
      <c r="FE124" s="912"/>
      <c r="FF124" s="912"/>
      <c r="FG124" s="912"/>
      <c r="FH124" s="912"/>
      <c r="FI124" s="912"/>
      <c r="FJ124" s="912"/>
      <c r="FK124" s="912"/>
      <c r="FL124" s="912"/>
      <c r="FM124" s="912"/>
      <c r="FN124" s="912"/>
      <c r="FO124" s="912"/>
      <c r="FP124" s="912"/>
      <c r="FQ124" s="912"/>
      <c r="FR124" s="912"/>
      <c r="FS124" s="912"/>
      <c r="FT124" s="912"/>
      <c r="FU124" s="912"/>
      <c r="FV124" s="912"/>
      <c r="FW124" s="912"/>
      <c r="FX124" s="912"/>
      <c r="FY124" s="912"/>
      <c r="FZ124" s="912"/>
      <c r="GA124" s="912"/>
      <c r="GB124" s="912"/>
      <c r="GC124" s="912"/>
      <c r="GD124" s="912"/>
      <c r="GE124" s="912"/>
      <c r="GF124" s="912"/>
      <c r="GG124" s="912"/>
      <c r="GH124" s="912"/>
      <c r="GI124" s="912"/>
      <c r="GJ124" s="797" t="s">
        <v>272</v>
      </c>
    </row>
    <row r="125" spans="2:217" ht="9" customHeight="1" x14ac:dyDescent="0.25">
      <c r="B125" s="425"/>
      <c r="C125" s="422"/>
      <c r="D125" s="422"/>
      <c r="E125" s="422"/>
      <c r="F125" s="422"/>
      <c r="G125" s="422"/>
      <c r="H125" s="422"/>
      <c r="I125" s="422"/>
      <c r="J125" s="422"/>
      <c r="K125" s="422"/>
      <c r="L125" s="422"/>
      <c r="M125" s="422"/>
      <c r="N125" s="422"/>
      <c r="O125" s="422"/>
      <c r="P125" s="422"/>
      <c r="Q125" s="422"/>
      <c r="R125" s="422"/>
      <c r="S125" s="422"/>
      <c r="T125" s="422"/>
      <c r="U125" s="422"/>
      <c r="V125" s="422"/>
      <c r="W125" s="422"/>
      <c r="X125" s="422"/>
      <c r="Y125" s="422"/>
      <c r="Z125" s="422"/>
      <c r="AA125" s="422"/>
      <c r="AB125" s="422"/>
      <c r="AC125" s="422"/>
      <c r="AD125" s="422"/>
      <c r="AE125" s="422"/>
      <c r="AF125" s="422"/>
      <c r="AG125" s="422"/>
      <c r="AH125" s="422"/>
      <c r="AI125" s="422"/>
      <c r="AJ125" s="422"/>
      <c r="AK125" s="422"/>
      <c r="AL125" s="422"/>
      <c r="AM125" s="422"/>
      <c r="AN125" s="422"/>
      <c r="AO125" s="422"/>
      <c r="AP125" s="422"/>
      <c r="AQ125" s="422"/>
      <c r="AR125" s="422"/>
      <c r="AS125" s="422"/>
      <c r="AT125" s="422"/>
      <c r="AU125" s="422"/>
      <c r="AV125" s="422"/>
      <c r="AW125" s="422"/>
      <c r="AX125" s="422"/>
      <c r="AY125" s="422"/>
      <c r="AZ125" s="422"/>
      <c r="BA125" s="422"/>
      <c r="BB125" s="903"/>
      <c r="BC125" s="903"/>
      <c r="BD125" s="903"/>
      <c r="BE125" s="903"/>
      <c r="BF125" s="903"/>
      <c r="BG125" s="903"/>
      <c r="BH125" s="903"/>
      <c r="BI125" s="903"/>
      <c r="BJ125" s="903"/>
      <c r="BK125" s="903"/>
      <c r="BL125" s="903"/>
      <c r="BM125" s="903"/>
      <c r="BN125" s="903"/>
      <c r="BO125" s="903"/>
      <c r="BP125" s="903"/>
      <c r="BQ125" s="903"/>
      <c r="BR125" s="903"/>
      <c r="BS125" s="904"/>
      <c r="BT125" s="904"/>
      <c r="BU125" s="904"/>
      <c r="BV125" s="904"/>
      <c r="BW125" s="903"/>
      <c r="BX125" s="903"/>
      <c r="BY125" s="903"/>
      <c r="BZ125" s="903"/>
      <c r="CA125" s="903"/>
      <c r="CB125" s="903"/>
      <c r="CC125" s="903"/>
      <c r="CD125" s="903"/>
      <c r="CE125" s="903"/>
      <c r="CF125" s="903"/>
      <c r="CG125" s="903"/>
      <c r="CH125" s="903"/>
      <c r="CI125" s="903"/>
      <c r="CJ125" s="903"/>
      <c r="CK125" s="903"/>
      <c r="CL125" s="903"/>
      <c r="CM125" s="903"/>
      <c r="CN125" s="903"/>
      <c r="CO125" s="903"/>
      <c r="CP125" s="903"/>
      <c r="CQ125" s="903"/>
      <c r="CR125" s="903"/>
      <c r="CS125" s="903"/>
      <c r="CT125" s="903"/>
      <c r="CU125" s="903"/>
      <c r="CV125" s="903"/>
      <c r="CW125" s="903"/>
      <c r="CX125" s="903"/>
      <c r="CY125" s="903"/>
      <c r="CZ125" s="903"/>
      <c r="DA125" s="903"/>
      <c r="DB125" s="903"/>
      <c r="DC125" s="903"/>
      <c r="DD125" s="903"/>
      <c r="DE125" s="903"/>
      <c r="DF125" s="903"/>
      <c r="DG125" s="903"/>
      <c r="DH125" s="903"/>
      <c r="DI125" s="903"/>
      <c r="DJ125" s="903"/>
      <c r="DK125" s="903"/>
      <c r="DL125" s="903"/>
      <c r="DM125" s="903"/>
      <c r="DN125" s="903"/>
      <c r="DO125" s="903"/>
      <c r="DP125" s="903"/>
      <c r="DQ125" s="903"/>
      <c r="DR125" s="903"/>
      <c r="DS125" s="903"/>
      <c r="DT125" s="903"/>
      <c r="DU125" s="913"/>
      <c r="DV125" s="913"/>
      <c r="DW125" s="913"/>
      <c r="DX125" s="913"/>
      <c r="DY125" s="913"/>
      <c r="DZ125" s="913"/>
      <c r="EA125" s="913"/>
      <c r="EB125" s="913"/>
      <c r="EC125" s="913"/>
      <c r="ED125" s="913"/>
      <c r="EE125" s="913"/>
      <c r="EF125" s="913"/>
      <c r="EG125" s="913"/>
      <c r="EH125" s="913"/>
      <c r="EI125" s="913"/>
      <c r="EJ125" s="913"/>
      <c r="EK125" s="913"/>
      <c r="EL125" s="913"/>
      <c r="EM125" s="913"/>
      <c r="EN125" s="913"/>
      <c r="EO125" s="913"/>
      <c r="EP125" s="913"/>
      <c r="EQ125" s="913"/>
      <c r="ER125" s="913"/>
      <c r="ES125" s="913"/>
      <c r="ET125" s="913"/>
      <c r="EU125" s="913"/>
      <c r="EV125" s="913"/>
      <c r="EW125" s="913"/>
      <c r="EX125" s="913"/>
      <c r="EY125" s="913"/>
      <c r="EZ125" s="913"/>
      <c r="FA125" s="913"/>
      <c r="FB125" s="913"/>
      <c r="FC125" s="913"/>
      <c r="FD125" s="913"/>
      <c r="FE125" s="913"/>
      <c r="FF125" s="913"/>
      <c r="FG125" s="913"/>
      <c r="FH125" s="913"/>
      <c r="FI125" s="913"/>
      <c r="FJ125" s="913"/>
      <c r="FK125" s="913"/>
      <c r="FL125" s="913"/>
      <c r="FM125" s="913"/>
      <c r="FN125" s="913"/>
      <c r="FO125" s="913"/>
      <c r="FP125" s="913"/>
      <c r="FQ125" s="913"/>
      <c r="FR125" s="913"/>
      <c r="FS125" s="913"/>
      <c r="FT125" s="913"/>
      <c r="FU125" s="913"/>
      <c r="FV125" s="913"/>
      <c r="FW125" s="913"/>
      <c r="FX125" s="913"/>
      <c r="FY125" s="913"/>
      <c r="FZ125" s="913"/>
      <c r="GA125" s="913"/>
      <c r="GB125" s="913"/>
      <c r="GC125" s="913"/>
      <c r="GD125" s="913"/>
      <c r="GE125" s="913"/>
      <c r="GF125" s="913"/>
      <c r="GG125" s="913"/>
      <c r="GH125" s="913"/>
      <c r="GI125" s="913"/>
      <c r="GJ125" s="797" t="s">
        <v>272</v>
      </c>
    </row>
    <row r="126" spans="2:217" s="489" customFormat="1" ht="15" x14ac:dyDescent="0.25">
      <c r="B126" s="427" t="s">
        <v>625</v>
      </c>
      <c r="C126" s="520"/>
      <c r="D126" s="520"/>
      <c r="E126" s="520"/>
      <c r="F126" s="520"/>
      <c r="G126" s="520"/>
      <c r="H126" s="520"/>
      <c r="I126" s="520"/>
      <c r="J126" s="520"/>
      <c r="K126" s="520"/>
      <c r="L126" s="520"/>
      <c r="M126" s="520"/>
      <c r="N126" s="520"/>
      <c r="O126" s="520"/>
      <c r="P126" s="520"/>
      <c r="Q126" s="520"/>
      <c r="R126" s="520"/>
      <c r="S126" s="520"/>
      <c r="T126" s="520"/>
      <c r="U126" s="520"/>
      <c r="V126" s="520"/>
      <c r="W126" s="520"/>
      <c r="X126" s="520"/>
      <c r="Y126" s="520"/>
      <c r="Z126" s="520"/>
      <c r="AA126" s="520"/>
      <c r="AB126" s="520"/>
      <c r="AC126" s="520"/>
      <c r="AD126" s="520"/>
      <c r="AE126" s="520"/>
      <c r="AF126" s="520"/>
      <c r="AG126" s="520"/>
      <c r="AH126" s="520"/>
      <c r="AI126" s="520"/>
      <c r="AJ126" s="520"/>
      <c r="AK126" s="520"/>
      <c r="AL126" s="520"/>
      <c r="AM126" s="520"/>
      <c r="AN126" s="520"/>
      <c r="AO126" s="520"/>
      <c r="AP126" s="520"/>
      <c r="AQ126" s="520"/>
      <c r="AR126" s="520"/>
      <c r="AS126" s="520"/>
      <c r="AT126" s="520"/>
      <c r="AU126" s="520" t="s">
        <v>1</v>
      </c>
      <c r="AV126" s="520">
        <v>15.31</v>
      </c>
      <c r="AW126" s="520">
        <v>15.31</v>
      </c>
      <c r="AX126" s="520">
        <v>15.31</v>
      </c>
      <c r="AY126" s="520">
        <v>15.31</v>
      </c>
      <c r="AZ126" s="520">
        <v>15.31</v>
      </c>
      <c r="BA126" s="520">
        <v>15.31</v>
      </c>
      <c r="BB126" s="914">
        <v>15.31</v>
      </c>
      <c r="BC126" s="914">
        <v>15.31</v>
      </c>
      <c r="BD126" s="914">
        <v>15.31</v>
      </c>
      <c r="BE126" s="914">
        <v>15.31</v>
      </c>
      <c r="BF126" s="914">
        <v>15.31</v>
      </c>
      <c r="BG126" s="914">
        <v>15.31</v>
      </c>
      <c r="BH126" s="914">
        <v>15.31</v>
      </c>
      <c r="BI126" s="914">
        <v>15.31</v>
      </c>
      <c r="BJ126" s="914">
        <v>15.31</v>
      </c>
      <c r="BK126" s="914">
        <v>15.31</v>
      </c>
      <c r="BL126" s="914">
        <v>15.31</v>
      </c>
      <c r="BM126" s="914">
        <v>15.31</v>
      </c>
      <c r="BN126" s="914">
        <v>15.31</v>
      </c>
      <c r="BO126" s="914">
        <v>15.31</v>
      </c>
      <c r="BP126" s="914">
        <v>15.31</v>
      </c>
      <c r="BQ126" s="914">
        <v>15.31</v>
      </c>
      <c r="BR126" s="914">
        <v>15.31</v>
      </c>
      <c r="BS126" s="914">
        <v>15.31</v>
      </c>
      <c r="BT126" s="914">
        <v>15.31</v>
      </c>
      <c r="BU126" s="914">
        <v>15.31</v>
      </c>
      <c r="BV126" s="914">
        <v>15.31</v>
      </c>
      <c r="BW126" s="914">
        <v>15.31</v>
      </c>
      <c r="BX126" s="914">
        <v>15.31</v>
      </c>
      <c r="BY126" s="914">
        <v>15.31</v>
      </c>
      <c r="BZ126" s="914">
        <v>15.31</v>
      </c>
      <c r="CA126" s="914">
        <v>15.31</v>
      </c>
      <c r="CB126" s="914">
        <v>15.31</v>
      </c>
      <c r="CC126" s="914">
        <v>15.31</v>
      </c>
      <c r="CD126" s="914">
        <v>15.31</v>
      </c>
      <c r="CE126" s="914">
        <v>15.31</v>
      </c>
      <c r="CF126" s="914">
        <v>15.31</v>
      </c>
      <c r="CG126" s="914">
        <v>15.31</v>
      </c>
      <c r="CH126" s="914">
        <v>15.31</v>
      </c>
      <c r="CI126" s="914">
        <v>15.31</v>
      </c>
      <c r="CJ126" s="914">
        <v>15.31</v>
      </c>
      <c r="CK126" s="914">
        <v>15.31</v>
      </c>
      <c r="CL126" s="914">
        <v>15.31</v>
      </c>
      <c r="CM126" s="914">
        <v>15.31</v>
      </c>
      <c r="CN126" s="914">
        <v>15.31</v>
      </c>
      <c r="CO126" s="914">
        <v>15.31</v>
      </c>
      <c r="CP126" s="914">
        <v>15.31</v>
      </c>
      <c r="CQ126" s="914">
        <v>15.31</v>
      </c>
      <c r="CR126" s="914">
        <v>15.31</v>
      </c>
      <c r="CS126" s="914">
        <v>15.31</v>
      </c>
      <c r="CT126" s="914">
        <v>15.31</v>
      </c>
      <c r="CU126" s="914">
        <v>15.31</v>
      </c>
      <c r="CV126" s="914">
        <v>15.31</v>
      </c>
      <c r="CW126" s="914">
        <v>15.31</v>
      </c>
      <c r="CX126" s="914">
        <v>15.31</v>
      </c>
      <c r="CY126" s="914">
        <v>15.31</v>
      </c>
      <c r="CZ126" s="914">
        <v>15.31</v>
      </c>
      <c r="DA126" s="914">
        <v>15.31</v>
      </c>
      <c r="DB126" s="914">
        <v>15.31</v>
      </c>
      <c r="DC126" s="914">
        <v>15.31</v>
      </c>
      <c r="DD126" s="914">
        <v>15.31</v>
      </c>
      <c r="DE126" s="914">
        <v>15.31</v>
      </c>
      <c r="DF126" s="914">
        <v>15.31</v>
      </c>
      <c r="DG126" s="914">
        <v>15.31</v>
      </c>
      <c r="DH126" s="914">
        <v>15.31</v>
      </c>
      <c r="DI126" s="914">
        <v>15.31</v>
      </c>
      <c r="DJ126" s="914">
        <v>15.31</v>
      </c>
      <c r="DK126" s="914">
        <v>15.31</v>
      </c>
      <c r="DL126" s="914">
        <v>15.31</v>
      </c>
      <c r="DM126" s="914">
        <v>15.31</v>
      </c>
      <c r="DN126" s="914">
        <v>15.31</v>
      </c>
      <c r="DO126" s="914">
        <v>17.170000000000002</v>
      </c>
      <c r="DP126" s="914">
        <v>17.170000000000002</v>
      </c>
      <c r="DQ126" s="914">
        <v>17.170000000000002</v>
      </c>
      <c r="DR126" s="914">
        <v>17.170000000000002</v>
      </c>
      <c r="DS126" s="914">
        <v>17.170000000000002</v>
      </c>
      <c r="DT126" s="914">
        <v>17.170000000000002</v>
      </c>
      <c r="DU126" s="910">
        <v>17.170000000000002</v>
      </c>
      <c r="DV126" s="910">
        <v>17.170000000000002</v>
      </c>
      <c r="DW126" s="910">
        <v>17.170000000000002</v>
      </c>
      <c r="DX126" s="910">
        <v>17.170000000000002</v>
      </c>
      <c r="DY126" s="910">
        <v>17.170000000000002</v>
      </c>
      <c r="DZ126" s="910">
        <v>17.170000000000002</v>
      </c>
      <c r="EA126" s="910">
        <v>17.170000000000002</v>
      </c>
      <c r="EB126" s="910">
        <v>17.170000000000002</v>
      </c>
      <c r="EC126" s="910">
        <v>17.170000000000002</v>
      </c>
      <c r="ED126" s="910">
        <v>17.170000000000002</v>
      </c>
      <c r="EE126" s="910">
        <v>17.170000000000002</v>
      </c>
      <c r="EF126" s="910">
        <v>17.170000000000002</v>
      </c>
      <c r="EG126" s="910">
        <v>17.170000000000002</v>
      </c>
      <c r="EH126" s="910">
        <v>17.170000000000002</v>
      </c>
      <c r="EI126" s="910">
        <v>17.170000000000002</v>
      </c>
      <c r="EJ126" s="910">
        <v>17.170000000000002</v>
      </c>
      <c r="EK126" s="910">
        <v>17.170000000000002</v>
      </c>
      <c r="EL126" s="910">
        <v>17.170000000000002</v>
      </c>
      <c r="EM126" s="910">
        <v>17.170000000000002</v>
      </c>
      <c r="EN126" s="910">
        <v>17.170000000000002</v>
      </c>
      <c r="EO126" s="910">
        <v>17.170000000000002</v>
      </c>
      <c r="EP126" s="910">
        <v>17.170000000000002</v>
      </c>
      <c r="EQ126" s="910">
        <v>17.170000000000002</v>
      </c>
      <c r="ER126" s="910">
        <v>17.170000000000002</v>
      </c>
      <c r="ES126" s="910">
        <v>17.170000000000002</v>
      </c>
      <c r="ET126" s="910">
        <v>17.170000000000002</v>
      </c>
      <c r="EU126" s="910">
        <v>17.170000000000002</v>
      </c>
      <c r="EV126" s="910">
        <v>17.170000000000002</v>
      </c>
      <c r="EW126" s="910">
        <v>17.170000000000002</v>
      </c>
      <c r="EX126" s="910">
        <v>17.170000000000002</v>
      </c>
      <c r="EY126" s="910">
        <v>17.170000000000002</v>
      </c>
      <c r="EZ126" s="910">
        <v>17.170000000000002</v>
      </c>
      <c r="FA126" s="910">
        <v>17.170000000000002</v>
      </c>
      <c r="FB126" s="910">
        <v>17.170000000000002</v>
      </c>
      <c r="FC126" s="910">
        <v>17.170000000000002</v>
      </c>
      <c r="FD126" s="910">
        <v>17.170000000000002</v>
      </c>
      <c r="FE126" s="910">
        <v>17.170000000000002</v>
      </c>
      <c r="FF126" s="910">
        <v>17.170000000000002</v>
      </c>
      <c r="FG126" s="910">
        <v>17.170000000000002</v>
      </c>
      <c r="FH126" s="910">
        <v>17.170000000000002</v>
      </c>
      <c r="FI126" s="910">
        <v>17.170000000000002</v>
      </c>
      <c r="FJ126" s="910">
        <v>17.170000000000002</v>
      </c>
      <c r="FK126" s="910">
        <v>17.170000000000002</v>
      </c>
      <c r="FL126" s="910">
        <v>17.170000000000002</v>
      </c>
      <c r="FM126" s="910">
        <v>17.170000000000002</v>
      </c>
      <c r="FN126" s="910">
        <v>17.170000000000002</v>
      </c>
      <c r="FO126" s="910">
        <v>17.170000000000002</v>
      </c>
      <c r="FP126" s="910">
        <v>17.170000000000002</v>
      </c>
      <c r="FQ126" s="910">
        <v>17.170000000000002</v>
      </c>
      <c r="FR126" s="910">
        <v>17.170000000000002</v>
      </c>
      <c r="FS126" s="910">
        <v>17.170000000000002</v>
      </c>
      <c r="FT126" s="910">
        <v>17.170000000000002</v>
      </c>
      <c r="FU126" s="910">
        <v>17.170000000000002</v>
      </c>
      <c r="FV126" s="910">
        <v>17.170000000000002</v>
      </c>
      <c r="FW126" s="910">
        <v>17.170000000000002</v>
      </c>
      <c r="FX126" s="910"/>
      <c r="FY126" s="910"/>
      <c r="FZ126" s="910"/>
      <c r="GA126" s="910"/>
      <c r="GB126" s="910"/>
      <c r="GC126" s="910"/>
      <c r="GD126" s="910"/>
      <c r="GE126" s="910"/>
      <c r="GF126" s="910"/>
      <c r="GG126" s="910"/>
      <c r="GH126" s="910"/>
      <c r="GI126" s="910"/>
      <c r="GJ126" s="797" t="s">
        <v>272</v>
      </c>
    </row>
    <row r="127" spans="2:217" s="489" customFormat="1" ht="15" x14ac:dyDescent="0.25">
      <c r="B127" s="427" t="s">
        <v>626</v>
      </c>
      <c r="C127" s="520"/>
      <c r="D127" s="520"/>
      <c r="E127" s="520"/>
      <c r="F127" s="520"/>
      <c r="G127" s="520"/>
      <c r="H127" s="520"/>
      <c r="I127" s="520"/>
      <c r="J127" s="520"/>
      <c r="K127" s="520"/>
      <c r="L127" s="520"/>
      <c r="M127" s="520"/>
      <c r="N127" s="520"/>
      <c r="O127" s="520"/>
      <c r="P127" s="520"/>
      <c r="Q127" s="520"/>
      <c r="R127" s="520"/>
      <c r="S127" s="520"/>
      <c r="T127" s="520"/>
      <c r="U127" s="520"/>
      <c r="V127" s="520"/>
      <c r="W127" s="520"/>
      <c r="X127" s="520"/>
      <c r="Y127" s="520"/>
      <c r="Z127" s="520"/>
      <c r="AA127" s="520"/>
      <c r="AB127" s="520"/>
      <c r="AC127" s="520"/>
      <c r="AD127" s="520"/>
      <c r="AE127" s="520"/>
      <c r="AF127" s="520"/>
      <c r="AG127" s="520"/>
      <c r="AH127" s="520"/>
      <c r="AI127" s="520"/>
      <c r="AJ127" s="520"/>
      <c r="AK127" s="520"/>
      <c r="AL127" s="520"/>
      <c r="AM127" s="520"/>
      <c r="AN127" s="520"/>
      <c r="AO127" s="520"/>
      <c r="AP127" s="520"/>
      <c r="AQ127" s="520"/>
      <c r="AR127" s="520"/>
      <c r="AS127" s="520"/>
      <c r="AT127" s="520"/>
      <c r="AU127" s="520" t="s">
        <v>1</v>
      </c>
      <c r="AV127" s="520">
        <v>8.17</v>
      </c>
      <c r="AW127" s="520">
        <v>8.17</v>
      </c>
      <c r="AX127" s="520">
        <v>8.17</v>
      </c>
      <c r="AY127" s="520">
        <v>8.17</v>
      </c>
      <c r="AZ127" s="520">
        <v>8.17</v>
      </c>
      <c r="BA127" s="520">
        <v>8.17</v>
      </c>
      <c r="BB127" s="914">
        <v>8.17</v>
      </c>
      <c r="BC127" s="914">
        <v>8.17</v>
      </c>
      <c r="BD127" s="914">
        <v>8.17</v>
      </c>
      <c r="BE127" s="914">
        <v>8.17</v>
      </c>
      <c r="BF127" s="914">
        <v>8.17</v>
      </c>
      <c r="BG127" s="914">
        <v>8.17</v>
      </c>
      <c r="BH127" s="914">
        <v>8.17</v>
      </c>
      <c r="BI127" s="914">
        <v>8.17</v>
      </c>
      <c r="BJ127" s="914">
        <v>8.17</v>
      </c>
      <c r="BK127" s="914">
        <v>8.17</v>
      </c>
      <c r="BL127" s="914">
        <v>8.17</v>
      </c>
      <c r="BM127" s="914">
        <v>8.17</v>
      </c>
      <c r="BN127" s="914">
        <v>8.17</v>
      </c>
      <c r="BO127" s="914">
        <v>8.17</v>
      </c>
      <c r="BP127" s="914">
        <v>8.17</v>
      </c>
      <c r="BQ127" s="914">
        <v>8.17</v>
      </c>
      <c r="BR127" s="914">
        <v>8.17</v>
      </c>
      <c r="BS127" s="914">
        <v>8.17</v>
      </c>
      <c r="BT127" s="914">
        <v>8.17</v>
      </c>
      <c r="BU127" s="914">
        <v>8.17</v>
      </c>
      <c r="BV127" s="914">
        <v>8.17</v>
      </c>
      <c r="BW127" s="914">
        <v>8.17</v>
      </c>
      <c r="BX127" s="914">
        <v>8.17</v>
      </c>
      <c r="BY127" s="914">
        <v>8.17</v>
      </c>
      <c r="BZ127" s="914">
        <v>8.17</v>
      </c>
      <c r="CA127" s="914">
        <v>8.17</v>
      </c>
      <c r="CB127" s="914">
        <v>8.17</v>
      </c>
      <c r="CC127" s="914">
        <v>8.17</v>
      </c>
      <c r="CD127" s="914">
        <v>8.17</v>
      </c>
      <c r="CE127" s="914">
        <v>8.17</v>
      </c>
      <c r="CF127" s="914">
        <v>8.17</v>
      </c>
      <c r="CG127" s="914">
        <v>8.17</v>
      </c>
      <c r="CH127" s="914">
        <v>8.17</v>
      </c>
      <c r="CI127" s="914">
        <v>8.17</v>
      </c>
      <c r="CJ127" s="914">
        <v>8.17</v>
      </c>
      <c r="CK127" s="914">
        <v>8.17</v>
      </c>
      <c r="CL127" s="914">
        <v>8.17</v>
      </c>
      <c r="CM127" s="914">
        <v>8.17</v>
      </c>
      <c r="CN127" s="914">
        <v>8.17</v>
      </c>
      <c r="CO127" s="914">
        <v>8.17</v>
      </c>
      <c r="CP127" s="914">
        <v>8.17</v>
      </c>
      <c r="CQ127" s="914">
        <v>8.17</v>
      </c>
      <c r="CR127" s="914">
        <v>8.17</v>
      </c>
      <c r="CS127" s="914">
        <v>8.17</v>
      </c>
      <c r="CT127" s="914">
        <v>8.17</v>
      </c>
      <c r="CU127" s="914">
        <v>8.17</v>
      </c>
      <c r="CV127" s="914">
        <v>8.17</v>
      </c>
      <c r="CW127" s="914">
        <v>8.17</v>
      </c>
      <c r="CX127" s="914">
        <v>8.17</v>
      </c>
      <c r="CY127" s="914">
        <v>8.17</v>
      </c>
      <c r="CZ127" s="914">
        <v>8.17</v>
      </c>
      <c r="DA127" s="914">
        <v>8.17</v>
      </c>
      <c r="DB127" s="914">
        <v>8.17</v>
      </c>
      <c r="DC127" s="914">
        <v>8.17</v>
      </c>
      <c r="DD127" s="914">
        <v>8.17</v>
      </c>
      <c r="DE127" s="914">
        <v>8.17</v>
      </c>
      <c r="DF127" s="914">
        <v>8.17</v>
      </c>
      <c r="DG127" s="914">
        <v>8.17</v>
      </c>
      <c r="DH127" s="914">
        <v>8.17</v>
      </c>
      <c r="DI127" s="914">
        <v>8.17</v>
      </c>
      <c r="DJ127" s="914">
        <v>8.17</v>
      </c>
      <c r="DK127" s="914">
        <v>8.17</v>
      </c>
      <c r="DL127" s="914">
        <v>8.17</v>
      </c>
      <c r="DM127" s="914">
        <v>8.17</v>
      </c>
      <c r="DN127" s="914">
        <v>8.17</v>
      </c>
      <c r="DO127" s="914">
        <v>8.17</v>
      </c>
      <c r="DP127" s="914">
        <v>8.17</v>
      </c>
      <c r="DQ127" s="914">
        <v>8.17</v>
      </c>
      <c r="DR127" s="914">
        <v>8.17</v>
      </c>
      <c r="DS127" s="914">
        <v>8.17</v>
      </c>
      <c r="DT127" s="914">
        <v>8.17</v>
      </c>
      <c r="DU127" s="910">
        <v>8.17</v>
      </c>
      <c r="DV127" s="910">
        <v>8.17</v>
      </c>
      <c r="DW127" s="910">
        <v>8.17</v>
      </c>
      <c r="DX127" s="910">
        <v>8.17</v>
      </c>
      <c r="DY127" s="910">
        <v>8.17</v>
      </c>
      <c r="DZ127" s="910">
        <v>8.17</v>
      </c>
      <c r="EA127" s="910">
        <v>8.17</v>
      </c>
      <c r="EB127" s="910">
        <v>8.17</v>
      </c>
      <c r="EC127" s="910">
        <v>8.17</v>
      </c>
      <c r="ED127" s="910">
        <v>8.17</v>
      </c>
      <c r="EE127" s="910">
        <v>8.17</v>
      </c>
      <c r="EF127" s="910">
        <v>8.17</v>
      </c>
      <c r="EG127" s="910">
        <v>8.17</v>
      </c>
      <c r="EH127" s="910">
        <v>8.17</v>
      </c>
      <c r="EI127" s="910">
        <v>8.17</v>
      </c>
      <c r="EJ127" s="910">
        <v>8.17</v>
      </c>
      <c r="EK127" s="910">
        <v>8.17</v>
      </c>
      <c r="EL127" s="910">
        <v>8.17</v>
      </c>
      <c r="EM127" s="910">
        <v>8.17</v>
      </c>
      <c r="EN127" s="910">
        <v>8.17</v>
      </c>
      <c r="EO127" s="910">
        <v>8.17</v>
      </c>
      <c r="EP127" s="910">
        <v>8.17</v>
      </c>
      <c r="EQ127" s="910">
        <v>8.17</v>
      </c>
      <c r="ER127" s="910">
        <v>8.17</v>
      </c>
      <c r="ES127" s="910">
        <v>8.17</v>
      </c>
      <c r="ET127" s="910">
        <v>8.17</v>
      </c>
      <c r="EU127" s="910">
        <v>8.17</v>
      </c>
      <c r="EV127" s="910">
        <v>8.17</v>
      </c>
      <c r="EW127" s="910">
        <v>8.17</v>
      </c>
      <c r="EX127" s="910">
        <v>8.17</v>
      </c>
      <c r="EY127" s="910">
        <v>8.17</v>
      </c>
      <c r="EZ127" s="910">
        <v>8.17</v>
      </c>
      <c r="FA127" s="910">
        <v>8.17</v>
      </c>
      <c r="FB127" s="910">
        <v>8.17</v>
      </c>
      <c r="FC127" s="910">
        <v>8.17</v>
      </c>
      <c r="FD127" s="910">
        <v>8.17</v>
      </c>
      <c r="FE127" s="910">
        <v>8.17</v>
      </c>
      <c r="FF127" s="910">
        <v>8.17</v>
      </c>
      <c r="FG127" s="910">
        <v>8.17</v>
      </c>
      <c r="FH127" s="910">
        <v>8.17</v>
      </c>
      <c r="FI127" s="910">
        <v>8.17</v>
      </c>
      <c r="FJ127" s="910">
        <v>8.17</v>
      </c>
      <c r="FK127" s="910">
        <v>8.17</v>
      </c>
      <c r="FL127" s="910">
        <v>8.17</v>
      </c>
      <c r="FM127" s="910">
        <v>8.17</v>
      </c>
      <c r="FN127" s="910">
        <v>8.17</v>
      </c>
      <c r="FO127" s="910">
        <v>8.17</v>
      </c>
      <c r="FP127" s="910">
        <v>8.17</v>
      </c>
      <c r="FQ127" s="910">
        <v>8.17</v>
      </c>
      <c r="FR127" s="910">
        <v>8.17</v>
      </c>
      <c r="FS127" s="910">
        <v>8.17</v>
      </c>
      <c r="FT127" s="910">
        <v>8.17</v>
      </c>
      <c r="FU127" s="910">
        <v>8.17</v>
      </c>
      <c r="FV127" s="910">
        <v>8.17</v>
      </c>
      <c r="FW127" s="910">
        <v>8.17</v>
      </c>
      <c r="FX127" s="910"/>
      <c r="FY127" s="910"/>
      <c r="FZ127" s="910"/>
      <c r="GA127" s="910"/>
      <c r="GB127" s="910"/>
      <c r="GC127" s="910"/>
      <c r="GD127" s="910"/>
      <c r="GE127" s="910"/>
      <c r="GF127" s="910"/>
      <c r="GG127" s="910"/>
      <c r="GH127" s="910"/>
      <c r="GI127" s="910"/>
      <c r="GJ127" s="797" t="s">
        <v>272</v>
      </c>
    </row>
    <row r="128" spans="2:217" s="489" customFormat="1" ht="14.25" x14ac:dyDescent="0.2">
      <c r="B128" s="428" t="s">
        <v>627</v>
      </c>
      <c r="C128" s="520"/>
      <c r="D128" s="520"/>
      <c r="E128" s="520"/>
      <c r="F128" s="520"/>
      <c r="G128" s="520"/>
      <c r="H128" s="520"/>
      <c r="I128" s="520"/>
      <c r="J128" s="520"/>
      <c r="K128" s="520"/>
      <c r="L128" s="520"/>
      <c r="M128" s="520"/>
      <c r="N128" s="520"/>
      <c r="O128" s="520"/>
      <c r="P128" s="520"/>
      <c r="Q128" s="520"/>
      <c r="R128" s="520"/>
      <c r="S128" s="520"/>
      <c r="T128" s="520"/>
      <c r="U128" s="520"/>
      <c r="V128" s="520"/>
      <c r="W128" s="520"/>
      <c r="X128" s="520"/>
      <c r="Y128" s="520"/>
      <c r="Z128" s="520"/>
      <c r="AA128" s="520"/>
      <c r="AB128" s="520"/>
      <c r="AC128" s="520"/>
      <c r="AD128" s="520"/>
      <c r="AE128" s="520"/>
      <c r="AF128" s="520"/>
      <c r="AG128" s="520"/>
      <c r="AH128" s="520"/>
      <c r="AI128" s="520"/>
      <c r="AJ128" s="520"/>
      <c r="AK128" s="520"/>
      <c r="AL128" s="520"/>
      <c r="AM128" s="520"/>
      <c r="AN128" s="520"/>
      <c r="AO128" s="520"/>
      <c r="AP128" s="520"/>
      <c r="AQ128" s="520"/>
      <c r="AR128" s="520"/>
      <c r="AS128" s="520"/>
      <c r="AT128" s="520"/>
      <c r="AU128" s="520" t="s">
        <v>1</v>
      </c>
      <c r="AV128" s="521">
        <v>-4.47E-3</v>
      </c>
      <c r="AW128" s="521">
        <v>-4.47E-3</v>
      </c>
      <c r="AX128" s="521">
        <v>-4.47E-3</v>
      </c>
      <c r="AY128" s="521">
        <v>-4.47E-3</v>
      </c>
      <c r="AZ128" s="521">
        <v>-4.47E-3</v>
      </c>
      <c r="BA128" s="521">
        <v>-4.47E-3</v>
      </c>
      <c r="BB128" s="921">
        <v>-4.47E-3</v>
      </c>
      <c r="BC128" s="921">
        <v>-4.47E-3</v>
      </c>
      <c r="BD128" s="921">
        <v>-4.47E-3</v>
      </c>
      <c r="BE128" s="921">
        <v>-4.47E-3</v>
      </c>
      <c r="BF128" s="921">
        <v>-4.47E-3</v>
      </c>
      <c r="BG128" s="921">
        <v>-4.47E-3</v>
      </c>
      <c r="BH128" s="921">
        <v>-4.47E-3</v>
      </c>
      <c r="BI128" s="921">
        <v>-4.47E-3</v>
      </c>
      <c r="BJ128" s="921">
        <v>-4.47E-3</v>
      </c>
      <c r="BK128" s="921">
        <v>-4.47E-3</v>
      </c>
      <c r="BL128" s="921">
        <v>-4.47E-3</v>
      </c>
      <c r="BM128" s="921">
        <v>-4.47E-3</v>
      </c>
      <c r="BN128" s="921">
        <v>-4.47E-3</v>
      </c>
      <c r="BO128" s="921">
        <v>-4.47E-3</v>
      </c>
      <c r="BP128" s="921">
        <v>-4.47E-3</v>
      </c>
      <c r="BQ128" s="921">
        <v>-4.47E-3</v>
      </c>
      <c r="BR128" s="921">
        <v>-4.47E-3</v>
      </c>
      <c r="BS128" s="921">
        <v>-4.47E-3</v>
      </c>
      <c r="BT128" s="921">
        <v>-4.47E-3</v>
      </c>
      <c r="BU128" s="921">
        <v>-4.47E-3</v>
      </c>
      <c r="BV128" s="921">
        <v>-4.47E-3</v>
      </c>
      <c r="BW128" s="921">
        <v>-4.47E-3</v>
      </c>
      <c r="BX128" s="921">
        <v>-4.47E-3</v>
      </c>
      <c r="BY128" s="921">
        <v>-4.47E-3</v>
      </c>
      <c r="BZ128" s="921">
        <v>-4.47E-3</v>
      </c>
      <c r="CA128" s="921">
        <v>-4.47E-3</v>
      </c>
      <c r="CB128" s="921">
        <v>-4.47E-3</v>
      </c>
      <c r="CC128" s="921">
        <v>-4.47E-3</v>
      </c>
      <c r="CD128" s="921">
        <v>-4.47E-3</v>
      </c>
      <c r="CE128" s="921">
        <v>-4.47E-3</v>
      </c>
      <c r="CF128" s="921">
        <v>-4.47E-3</v>
      </c>
      <c r="CG128" s="921">
        <v>-4.47E-3</v>
      </c>
      <c r="CH128" s="921">
        <v>-4.47E-3</v>
      </c>
      <c r="CI128" s="921">
        <v>-4.47E-3</v>
      </c>
      <c r="CJ128" s="921">
        <v>-4.47E-3</v>
      </c>
      <c r="CK128" s="921">
        <v>-4.47E-3</v>
      </c>
      <c r="CL128" s="921">
        <v>-4.47E-3</v>
      </c>
      <c r="CM128" s="921">
        <v>-4.47E-3</v>
      </c>
      <c r="CN128" s="921">
        <v>-4.47E-3</v>
      </c>
      <c r="CO128" s="921">
        <v>-4.47E-3</v>
      </c>
      <c r="CP128" s="921">
        <v>-4.47E-3</v>
      </c>
      <c r="CQ128" s="921">
        <v>-4.47E-3</v>
      </c>
      <c r="CR128" s="921">
        <v>-4.47E-3</v>
      </c>
      <c r="CS128" s="921">
        <v>-4.47E-3</v>
      </c>
      <c r="CT128" s="921">
        <v>-4.47E-3</v>
      </c>
      <c r="CU128" s="921">
        <v>-4.47E-3</v>
      </c>
      <c r="CV128" s="921">
        <v>-4.47E-3</v>
      </c>
      <c r="CW128" s="921">
        <v>-4.47E-3</v>
      </c>
      <c r="CX128" s="921">
        <v>-4.47E-3</v>
      </c>
      <c r="CY128" s="921">
        <v>-4.47E-3</v>
      </c>
      <c r="CZ128" s="921">
        <v>-4.47E-3</v>
      </c>
      <c r="DA128" s="921">
        <v>-4.47E-3</v>
      </c>
      <c r="DB128" s="921">
        <v>-4.47E-3</v>
      </c>
      <c r="DC128" s="921">
        <v>-4.47E-3</v>
      </c>
      <c r="DD128" s="921">
        <v>-4.47E-3</v>
      </c>
      <c r="DE128" s="921">
        <v>-4.47E-3</v>
      </c>
      <c r="DF128" s="921">
        <v>-4.47E-3</v>
      </c>
      <c r="DG128" s="921">
        <v>-4.47E-3</v>
      </c>
      <c r="DH128" s="921">
        <v>-4.47E-3</v>
      </c>
      <c r="DI128" s="921">
        <v>-4.47E-3</v>
      </c>
      <c r="DJ128" s="921">
        <v>-4.47E-3</v>
      </c>
      <c r="DK128" s="921">
        <v>-4.47E-3</v>
      </c>
      <c r="DL128" s="921">
        <v>-4.47E-3</v>
      </c>
      <c r="DM128" s="921">
        <v>-4.47E-3</v>
      </c>
      <c r="DN128" s="921">
        <v>-4.47E-3</v>
      </c>
      <c r="DO128" s="921">
        <v>-4.47E-3</v>
      </c>
      <c r="DP128" s="921">
        <v>-4.47E-3</v>
      </c>
      <c r="DQ128" s="921">
        <v>-4.47E-3</v>
      </c>
      <c r="DR128" s="921">
        <v>-4.47E-3</v>
      </c>
      <c r="DS128" s="921">
        <v>-4.47E-3</v>
      </c>
      <c r="DT128" s="921">
        <v>-4.47E-3</v>
      </c>
      <c r="DU128" s="922">
        <v>-4.47E-3</v>
      </c>
      <c r="DV128" s="922">
        <v>-4.47E-3</v>
      </c>
      <c r="DW128" s="922">
        <v>-4.47E-3</v>
      </c>
      <c r="DX128" s="922">
        <v>-4.47E-3</v>
      </c>
      <c r="DY128" s="922">
        <v>-4.47E-3</v>
      </c>
      <c r="DZ128" s="922">
        <v>-4.47E-3</v>
      </c>
      <c r="EA128" s="922">
        <v>-4.47E-3</v>
      </c>
      <c r="EB128" s="922">
        <v>-4.47E-3</v>
      </c>
      <c r="EC128" s="922">
        <v>-4.47E-3</v>
      </c>
      <c r="ED128" s="922">
        <v>-4.47E-3</v>
      </c>
      <c r="EE128" s="922">
        <v>-4.47E-3</v>
      </c>
      <c r="EF128" s="922">
        <v>-4.47E-3</v>
      </c>
      <c r="EG128" s="922">
        <v>-4.47E-3</v>
      </c>
      <c r="EH128" s="922">
        <v>-4.47E-3</v>
      </c>
      <c r="EI128" s="922">
        <v>-4.47E-3</v>
      </c>
      <c r="EJ128" s="922">
        <v>-4.47E-3</v>
      </c>
      <c r="EK128" s="922">
        <v>-4.47E-3</v>
      </c>
      <c r="EL128" s="922">
        <v>-4.47E-3</v>
      </c>
      <c r="EM128" s="922">
        <v>-4.47E-3</v>
      </c>
      <c r="EN128" s="922">
        <v>-4.47E-3</v>
      </c>
      <c r="EO128" s="922">
        <v>-4.47E-3</v>
      </c>
      <c r="EP128" s="922">
        <v>-4.47E-3</v>
      </c>
      <c r="EQ128" s="922">
        <v>-4.47E-3</v>
      </c>
      <c r="ER128" s="922">
        <v>-4.47E-3</v>
      </c>
      <c r="ES128" s="922">
        <v>-4.47E-3</v>
      </c>
      <c r="ET128" s="922">
        <v>-4.47E-3</v>
      </c>
      <c r="EU128" s="922">
        <v>-4.47E-3</v>
      </c>
      <c r="EV128" s="922">
        <v>-4.47E-3</v>
      </c>
      <c r="EW128" s="922">
        <v>-4.47E-3</v>
      </c>
      <c r="EX128" s="922">
        <v>-4.47E-3</v>
      </c>
      <c r="EY128" s="922">
        <v>-4.47E-3</v>
      </c>
      <c r="EZ128" s="922">
        <v>-4.47E-3</v>
      </c>
      <c r="FA128" s="922">
        <v>-4.47E-3</v>
      </c>
      <c r="FB128" s="922">
        <v>-4.47E-3</v>
      </c>
      <c r="FC128" s="922">
        <v>-4.47E-3</v>
      </c>
      <c r="FD128" s="922">
        <v>-4.47E-3</v>
      </c>
      <c r="FE128" s="922">
        <v>-4.47E-3</v>
      </c>
      <c r="FF128" s="922">
        <v>-4.47E-3</v>
      </c>
      <c r="FG128" s="922">
        <v>-4.47E-3</v>
      </c>
      <c r="FH128" s="922">
        <v>-4.47E-3</v>
      </c>
      <c r="FI128" s="922">
        <v>-4.47E-3</v>
      </c>
      <c r="FJ128" s="922">
        <v>-4.47E-3</v>
      </c>
      <c r="FK128" s="922">
        <v>-4.47E-3</v>
      </c>
      <c r="FL128" s="922">
        <v>-4.47E-3</v>
      </c>
      <c r="FM128" s="922">
        <v>-4.47E-3</v>
      </c>
      <c r="FN128" s="922">
        <v>-4.47E-3</v>
      </c>
      <c r="FO128" s="922">
        <v>-4.47E-3</v>
      </c>
      <c r="FP128" s="922">
        <v>-4.47E-3</v>
      </c>
      <c r="FQ128" s="922">
        <v>-4.47E-3</v>
      </c>
      <c r="FR128" s="922">
        <v>-4.47E-3</v>
      </c>
      <c r="FS128" s="922">
        <v>-4.47E-3</v>
      </c>
      <c r="FT128" s="922">
        <v>-4.47E-3</v>
      </c>
      <c r="FU128" s="922">
        <v>-4.47E-3</v>
      </c>
      <c r="FV128" s="922">
        <v>-4.47E-3</v>
      </c>
      <c r="FW128" s="922">
        <v>-4.47E-3</v>
      </c>
      <c r="FX128" s="922"/>
      <c r="FY128" s="922"/>
      <c r="FZ128" s="922"/>
      <c r="GA128" s="922"/>
      <c r="GB128" s="922"/>
      <c r="GC128" s="922"/>
      <c r="GD128" s="922"/>
      <c r="GE128" s="922"/>
      <c r="GF128" s="922"/>
      <c r="GG128" s="922"/>
      <c r="GH128" s="922"/>
      <c r="GI128" s="922"/>
      <c r="GJ128" s="797" t="s">
        <v>272</v>
      </c>
    </row>
    <row r="129" spans="2:192" x14ac:dyDescent="0.2">
      <c r="FX129" s="406"/>
      <c r="GJ129" s="797" t="s">
        <v>272</v>
      </c>
    </row>
    <row r="130" spans="2:192" x14ac:dyDescent="0.2">
      <c r="FX130" s="406"/>
      <c r="GJ130" s="797" t="s">
        <v>272</v>
      </c>
    </row>
    <row r="131" spans="2:192" x14ac:dyDescent="0.2">
      <c r="FX131" s="406"/>
      <c r="GJ131" s="797" t="s">
        <v>272</v>
      </c>
    </row>
    <row r="132" spans="2:192" x14ac:dyDescent="0.2">
      <c r="B132" s="407" t="s">
        <v>652</v>
      </c>
      <c r="BB132" s="990"/>
      <c r="BC132" s="990"/>
      <c r="BD132" s="990"/>
      <c r="BE132" s="990"/>
      <c r="BF132" s="990"/>
      <c r="BG132" s="990"/>
      <c r="BH132" s="990"/>
      <c r="BI132" s="990"/>
      <c r="BJ132" s="990"/>
      <c r="BK132" s="990"/>
      <c r="BL132" s="990"/>
      <c r="BM132" s="990"/>
      <c r="BN132" s="990"/>
      <c r="BO132" s="990"/>
      <c r="BP132" s="990"/>
      <c r="BQ132" s="990"/>
      <c r="BR132" s="990"/>
      <c r="BS132" s="990"/>
      <c r="BT132" s="990"/>
      <c r="BU132" s="990"/>
      <c r="BV132" s="990"/>
      <c r="BW132" s="990"/>
      <c r="BX132" s="990"/>
      <c r="BY132" s="990"/>
      <c r="BZ132" s="990"/>
      <c r="CA132" s="990"/>
      <c r="CB132" s="990"/>
      <c r="CC132" s="990"/>
      <c r="CD132" s="990"/>
      <c r="CE132" s="990"/>
      <c r="CF132" s="990"/>
      <c r="CG132" s="990"/>
      <c r="CH132" s="990"/>
      <c r="CI132" s="990"/>
      <c r="CJ132" s="992">
        <f t="shared" ref="CJ132:DO132" si="277">+CJ20+CJ25+CJ26+CJ27</f>
        <v>5.7649999999999993E-2</v>
      </c>
      <c r="CK132" s="992">
        <f t="shared" si="277"/>
        <v>5.7649999999999993E-2</v>
      </c>
      <c r="CL132" s="992">
        <f t="shared" si="277"/>
        <v>5.8069999999999997E-2</v>
      </c>
      <c r="CM132" s="992">
        <f t="shared" si="277"/>
        <v>5.8069999999999997E-2</v>
      </c>
      <c r="CN132" s="992">
        <f t="shared" si="277"/>
        <v>5.8069999999999997E-2</v>
      </c>
      <c r="CO132" s="992">
        <f t="shared" si="277"/>
        <v>5.8539999999999995E-2</v>
      </c>
      <c r="CP132" s="992">
        <f t="shared" si="277"/>
        <v>5.8539999999999995E-2</v>
      </c>
      <c r="CQ132" s="992">
        <f t="shared" si="277"/>
        <v>5.8539999999999995E-2</v>
      </c>
      <c r="CR132" s="992">
        <f t="shared" si="277"/>
        <v>6.0899999999999996E-2</v>
      </c>
      <c r="CS132" s="992">
        <f t="shared" si="277"/>
        <v>6.0899999999999996E-2</v>
      </c>
      <c r="CT132" s="992">
        <f t="shared" si="277"/>
        <v>6.0899999999999996E-2</v>
      </c>
      <c r="CU132" s="992">
        <f t="shared" si="277"/>
        <v>6.1759999999999995E-2</v>
      </c>
      <c r="CV132" s="992">
        <f t="shared" si="277"/>
        <v>6.1759999999999995E-2</v>
      </c>
      <c r="CW132" s="992">
        <f t="shared" si="277"/>
        <v>6.1759999999999995E-2</v>
      </c>
      <c r="CX132" s="992">
        <f t="shared" si="277"/>
        <v>6.1339999999999999E-2</v>
      </c>
      <c r="CY132" s="992">
        <f t="shared" si="277"/>
        <v>6.1339999999999999E-2</v>
      </c>
      <c r="CZ132" s="992">
        <f t="shared" si="277"/>
        <v>6.1339999999999999E-2</v>
      </c>
      <c r="DA132" s="992">
        <f t="shared" si="277"/>
        <v>6.2000000000000006E-2</v>
      </c>
      <c r="DB132" s="992">
        <f t="shared" si="277"/>
        <v>6.2000000000000006E-2</v>
      </c>
      <c r="DC132" s="992">
        <f t="shared" si="277"/>
        <v>6.2000000000000006E-2</v>
      </c>
      <c r="DD132" s="992">
        <f t="shared" si="277"/>
        <v>6.7900000000000002E-2</v>
      </c>
      <c r="DE132" s="992">
        <f t="shared" si="277"/>
        <v>6.7900000000000002E-2</v>
      </c>
      <c r="DF132" s="992">
        <f t="shared" si="277"/>
        <v>6.7900000000000002E-2</v>
      </c>
      <c r="DG132" s="992">
        <f t="shared" si="277"/>
        <v>7.1500000000000008E-2</v>
      </c>
      <c r="DH132" s="992">
        <f t="shared" si="277"/>
        <v>7.1500000000000008E-2</v>
      </c>
      <c r="DI132" s="992">
        <f t="shared" si="277"/>
        <v>7.1500000000000008E-2</v>
      </c>
      <c r="DJ132" s="992">
        <f t="shared" si="277"/>
        <v>6.7920000000000008E-2</v>
      </c>
      <c r="DK132" s="992">
        <f t="shared" si="277"/>
        <v>6.7920000000000008E-2</v>
      </c>
      <c r="DL132" s="992">
        <f t="shared" si="277"/>
        <v>6.7920000000000008E-2</v>
      </c>
      <c r="DM132" s="992">
        <f t="shared" si="277"/>
        <v>6.8779999999999994E-2</v>
      </c>
      <c r="DN132" s="992">
        <f t="shared" si="277"/>
        <v>6.8779999999999994E-2</v>
      </c>
      <c r="DO132" s="992">
        <f t="shared" si="277"/>
        <v>6.8779999999999994E-2</v>
      </c>
      <c r="DP132" s="992">
        <f t="shared" ref="DP132:EU132" si="278">+DP20+DP25+DP26+DP27</f>
        <v>6.8309999999999996E-2</v>
      </c>
      <c r="DQ132" s="992">
        <f t="shared" si="278"/>
        <v>6.8309999999999996E-2</v>
      </c>
      <c r="DR132" s="992">
        <f t="shared" si="278"/>
        <v>6.8309999999999996E-2</v>
      </c>
      <c r="DS132" s="992">
        <f t="shared" si="278"/>
        <v>7.0119999999999988E-2</v>
      </c>
      <c r="DT132" s="992">
        <f t="shared" si="278"/>
        <v>7.0119999999999988E-2</v>
      </c>
      <c r="DU132" s="992">
        <f t="shared" si="278"/>
        <v>7.0119999999999988E-2</v>
      </c>
      <c r="DV132" s="992">
        <f t="shared" si="278"/>
        <v>6.4879999999999993E-2</v>
      </c>
      <c r="DW132" s="992">
        <f t="shared" si="278"/>
        <v>6.4879999999999993E-2</v>
      </c>
      <c r="DX132" s="992">
        <f t="shared" si="278"/>
        <v>6.4879999999999993E-2</v>
      </c>
      <c r="DY132" s="992">
        <f t="shared" si="278"/>
        <v>5.9060000000000001E-2</v>
      </c>
      <c r="DZ132" s="992">
        <f t="shared" si="278"/>
        <v>5.9060000000000001E-2</v>
      </c>
      <c r="EA132" s="992">
        <f t="shared" si="278"/>
        <v>5.9060000000000001E-2</v>
      </c>
      <c r="EB132" s="992">
        <f t="shared" si="278"/>
        <v>5.5729999999999995E-2</v>
      </c>
      <c r="EC132" s="992">
        <f t="shared" si="278"/>
        <v>5.5729999999999995E-2</v>
      </c>
      <c r="ED132" s="992">
        <f t="shared" si="278"/>
        <v>5.5729999999999995E-2</v>
      </c>
      <c r="EE132" s="992">
        <f t="shared" si="278"/>
        <v>5.926E-2</v>
      </c>
      <c r="EF132" s="992">
        <f t="shared" si="278"/>
        <v>5.926E-2</v>
      </c>
      <c r="EG132" s="992">
        <f t="shared" si="278"/>
        <v>5.926E-2</v>
      </c>
      <c r="EH132" s="992">
        <f t="shared" si="278"/>
        <v>6.429E-2</v>
      </c>
      <c r="EI132" s="992">
        <f t="shared" si="278"/>
        <v>6.429E-2</v>
      </c>
      <c r="EJ132" s="992">
        <f t="shared" si="278"/>
        <v>6.429E-2</v>
      </c>
      <c r="EK132" s="992">
        <f t="shared" si="278"/>
        <v>6.6489999999999994E-2</v>
      </c>
      <c r="EL132" s="992">
        <f t="shared" si="278"/>
        <v>6.6489999999999994E-2</v>
      </c>
      <c r="EM132" s="992">
        <f t="shared" si="278"/>
        <v>6.6489999999999994E-2</v>
      </c>
      <c r="EN132" s="992">
        <f t="shared" si="278"/>
        <v>6.5299999999999997E-2</v>
      </c>
      <c r="EO132" s="992">
        <f t="shared" si="278"/>
        <v>6.5299999999999997E-2</v>
      </c>
      <c r="EP132" s="992">
        <f t="shared" si="278"/>
        <v>6.5299999999999997E-2</v>
      </c>
      <c r="EQ132" s="992">
        <f t="shared" si="278"/>
        <v>7.0199999999999999E-2</v>
      </c>
      <c r="ER132" s="992">
        <f t="shared" si="278"/>
        <v>7.0199999999999999E-2</v>
      </c>
      <c r="ES132" s="992">
        <f t="shared" si="278"/>
        <v>7.0199999999999999E-2</v>
      </c>
      <c r="ET132" s="992">
        <f t="shared" si="278"/>
        <v>7.2399999999999992E-2</v>
      </c>
      <c r="EU132" s="992">
        <f t="shared" si="278"/>
        <v>7.2399999999999992E-2</v>
      </c>
      <c r="EV132" s="992">
        <f t="shared" ref="EV132:GA132" si="279">+EV20+EV25+EV26+EV27</f>
        <v>7.2399999999999992E-2</v>
      </c>
      <c r="EW132" s="992">
        <f t="shared" si="279"/>
        <v>7.356E-2</v>
      </c>
      <c r="EX132" s="992">
        <f t="shared" si="279"/>
        <v>7.356E-2</v>
      </c>
      <c r="EY132" s="992">
        <f t="shared" si="279"/>
        <v>7.356E-2</v>
      </c>
      <c r="EZ132" s="992">
        <f t="shared" si="279"/>
        <v>7.7090000000000006E-2</v>
      </c>
      <c r="FA132" s="992">
        <f t="shared" si="279"/>
        <v>7.7090000000000006E-2</v>
      </c>
      <c r="FB132" s="992">
        <f t="shared" si="279"/>
        <v>7.7090000000000006E-2</v>
      </c>
      <c r="FC132" s="992">
        <f t="shared" si="279"/>
        <v>7.7929999999999999E-2</v>
      </c>
      <c r="FD132" s="992">
        <f t="shared" si="279"/>
        <v>7.7929999999999999E-2</v>
      </c>
      <c r="FE132" s="992">
        <f t="shared" si="279"/>
        <v>7.7929999999999999E-2</v>
      </c>
      <c r="FF132" s="992">
        <f t="shared" si="279"/>
        <v>8.0559999999999993E-2</v>
      </c>
      <c r="FG132" s="992">
        <f t="shared" si="279"/>
        <v>8.0559999999999993E-2</v>
      </c>
      <c r="FH132" s="992">
        <f t="shared" si="279"/>
        <v>8.0559999999999993E-2</v>
      </c>
      <c r="FI132" s="992">
        <f t="shared" si="279"/>
        <v>8.4680000000000005E-2</v>
      </c>
      <c r="FJ132" s="992">
        <f t="shared" si="279"/>
        <v>8.4680000000000005E-2</v>
      </c>
      <c r="FK132" s="992">
        <f t="shared" si="279"/>
        <v>8.4680000000000005E-2</v>
      </c>
      <c r="FL132" s="992">
        <f t="shared" si="279"/>
        <v>8.4659999999999999E-2</v>
      </c>
      <c r="FM132" s="992">
        <f t="shared" si="279"/>
        <v>8.4659999999999999E-2</v>
      </c>
      <c r="FN132" s="992">
        <f t="shared" si="279"/>
        <v>8.4659999999999999E-2</v>
      </c>
      <c r="FO132" s="992">
        <f t="shared" si="279"/>
        <v>8.4379999999999997E-2</v>
      </c>
      <c r="FP132" s="992">
        <f t="shared" si="279"/>
        <v>8.4379999999999997E-2</v>
      </c>
      <c r="FQ132" s="992">
        <f t="shared" si="279"/>
        <v>8.4379999999999997E-2</v>
      </c>
      <c r="FR132" s="992">
        <f t="shared" si="279"/>
        <v>8.4079999999999988E-2</v>
      </c>
      <c r="FS132" s="992">
        <f t="shared" si="279"/>
        <v>8.4079999999999988E-2</v>
      </c>
      <c r="FT132" s="992">
        <f t="shared" si="279"/>
        <v>8.4079999999999988E-2</v>
      </c>
      <c r="FU132" s="992">
        <f t="shared" si="279"/>
        <v>8.115E-2</v>
      </c>
      <c r="FV132" s="992">
        <f t="shared" si="279"/>
        <v>8.115E-2</v>
      </c>
      <c r="FW132" s="992">
        <f t="shared" si="279"/>
        <v>8.115E-2</v>
      </c>
      <c r="FX132" s="992">
        <f t="shared" si="279"/>
        <v>8.4659999999999999E-2</v>
      </c>
      <c r="FY132" s="992">
        <f t="shared" si="279"/>
        <v>8.4659999999999999E-2</v>
      </c>
      <c r="FZ132" s="992">
        <f t="shared" si="279"/>
        <v>8.4659999999999999E-2</v>
      </c>
      <c r="GA132" s="992">
        <f t="shared" si="279"/>
        <v>8.5620000000000002E-2</v>
      </c>
      <c r="GB132" s="992">
        <f t="shared" ref="GB132:GI132" si="280">+GB20+GB25+GB26+GB27</f>
        <v>8.5620000000000002E-2</v>
      </c>
      <c r="GC132" s="992">
        <f t="shared" si="280"/>
        <v>8.5620000000000002E-2</v>
      </c>
      <c r="GD132" s="992">
        <f t="shared" si="280"/>
        <v>8.5029999999999994E-2</v>
      </c>
      <c r="GE132" s="992">
        <f t="shared" si="280"/>
        <v>8.5029999999999994E-2</v>
      </c>
      <c r="GF132" s="992">
        <f t="shared" si="280"/>
        <v>8.5029999999999994E-2</v>
      </c>
      <c r="GG132" s="992">
        <f t="shared" si="280"/>
        <v>8.3029999999999993E-2</v>
      </c>
      <c r="GH132" s="992">
        <f t="shared" si="280"/>
        <v>8.3029999999999993E-2</v>
      </c>
      <c r="GI132" s="992">
        <f t="shared" si="280"/>
        <v>8.3029999999999993E-2</v>
      </c>
      <c r="GJ132" s="992" t="s">
        <v>272</v>
      </c>
    </row>
    <row r="133" spans="2:192" x14ac:dyDescent="0.2">
      <c r="B133" s="991" t="str">
        <f>+B20</f>
        <v>CECAF: Energy Cost Adjustment Factor (provision G, aka CECAF)</v>
      </c>
      <c r="BB133" s="990"/>
      <c r="BC133" s="990"/>
      <c r="BD133" s="990"/>
      <c r="BE133" s="990"/>
      <c r="BF133" s="990"/>
      <c r="BG133" s="990"/>
      <c r="BH133" s="990"/>
      <c r="BI133" s="990"/>
      <c r="BJ133" s="990"/>
      <c r="BK133" s="990"/>
      <c r="BL133" s="990"/>
      <c r="BM133" s="990"/>
      <c r="BN133" s="990"/>
      <c r="BO133" s="990"/>
      <c r="BP133" s="990"/>
      <c r="BQ133" s="990"/>
      <c r="BR133" s="990"/>
      <c r="BS133" s="990"/>
      <c r="BT133" s="990"/>
      <c r="BU133" s="990"/>
      <c r="BV133" s="990"/>
      <c r="BW133" s="990"/>
      <c r="BX133" s="990"/>
      <c r="BY133" s="990"/>
      <c r="BZ133" s="990"/>
      <c r="CA133" s="990"/>
      <c r="CB133" s="990"/>
      <c r="CC133" s="990"/>
      <c r="CD133" s="990"/>
      <c r="CE133" s="990"/>
      <c r="CF133" s="990"/>
      <c r="CG133" s="990"/>
      <c r="CH133" s="990"/>
      <c r="CI133" s="990"/>
      <c r="CJ133" s="990">
        <f t="shared" ref="CJ133:DO133" si="281">+CJ20</f>
        <v>5.6899999999999999E-2</v>
      </c>
      <c r="CK133" s="990">
        <f t="shared" si="281"/>
        <v>5.6899999999999999E-2</v>
      </c>
      <c r="CL133" s="990">
        <f t="shared" si="281"/>
        <v>5.6899999999999999E-2</v>
      </c>
      <c r="CM133" s="990">
        <f t="shared" si="281"/>
        <v>5.6899999999999999E-2</v>
      </c>
      <c r="CN133" s="990">
        <f t="shared" si="281"/>
        <v>5.6899999999999999E-2</v>
      </c>
      <c r="CO133" s="990">
        <f t="shared" si="281"/>
        <v>5.6899999999999999E-2</v>
      </c>
      <c r="CP133" s="990">
        <f t="shared" si="281"/>
        <v>5.6899999999999999E-2</v>
      </c>
      <c r="CQ133" s="990">
        <f t="shared" si="281"/>
        <v>5.6899999999999999E-2</v>
      </c>
      <c r="CR133" s="990">
        <f t="shared" si="281"/>
        <v>5.6899999999999999E-2</v>
      </c>
      <c r="CS133" s="990">
        <f t="shared" si="281"/>
        <v>5.6899999999999999E-2</v>
      </c>
      <c r="CT133" s="990">
        <f t="shared" si="281"/>
        <v>5.6899999999999999E-2</v>
      </c>
      <c r="CU133" s="990">
        <f t="shared" si="281"/>
        <v>5.6899999999999999E-2</v>
      </c>
      <c r="CV133" s="990">
        <f t="shared" si="281"/>
        <v>5.6899999999999999E-2</v>
      </c>
      <c r="CW133" s="990">
        <f t="shared" si="281"/>
        <v>5.6899999999999999E-2</v>
      </c>
      <c r="CX133" s="990">
        <f t="shared" si="281"/>
        <v>5.6899999999999999E-2</v>
      </c>
      <c r="CY133" s="990">
        <f t="shared" si="281"/>
        <v>5.6899999999999999E-2</v>
      </c>
      <c r="CZ133" s="990">
        <f t="shared" si="281"/>
        <v>5.6899999999999999E-2</v>
      </c>
      <c r="DA133" s="990">
        <f t="shared" si="281"/>
        <v>5.6899999999999999E-2</v>
      </c>
      <c r="DB133" s="990">
        <f t="shared" si="281"/>
        <v>5.6899999999999999E-2</v>
      </c>
      <c r="DC133" s="990">
        <f t="shared" si="281"/>
        <v>5.6899999999999999E-2</v>
      </c>
      <c r="DD133" s="990">
        <f t="shared" si="281"/>
        <v>5.6899999999999999E-2</v>
      </c>
      <c r="DE133" s="990">
        <f t="shared" si="281"/>
        <v>5.6899999999999999E-2</v>
      </c>
      <c r="DF133" s="990">
        <f t="shared" si="281"/>
        <v>5.6899999999999999E-2</v>
      </c>
      <c r="DG133" s="990">
        <f t="shared" si="281"/>
        <v>5.6899999999999999E-2</v>
      </c>
      <c r="DH133" s="990">
        <f t="shared" si="281"/>
        <v>5.6899999999999999E-2</v>
      </c>
      <c r="DI133" s="990">
        <f t="shared" si="281"/>
        <v>5.6899999999999999E-2</v>
      </c>
      <c r="DJ133" s="990">
        <f t="shared" si="281"/>
        <v>5.6899999999999999E-2</v>
      </c>
      <c r="DK133" s="990">
        <f t="shared" si="281"/>
        <v>5.6899999999999999E-2</v>
      </c>
      <c r="DL133" s="990">
        <f t="shared" si="281"/>
        <v>5.6899999999999999E-2</v>
      </c>
      <c r="DM133" s="990">
        <f t="shared" si="281"/>
        <v>5.6899999999999999E-2</v>
      </c>
      <c r="DN133" s="990">
        <f t="shared" si="281"/>
        <v>5.6899999999999999E-2</v>
      </c>
      <c r="DO133" s="990">
        <f t="shared" si="281"/>
        <v>5.6899999999999999E-2</v>
      </c>
      <c r="DP133" s="990">
        <f t="shared" ref="DP133:EU133" si="282">+DP20</f>
        <v>5.6899999999999999E-2</v>
      </c>
      <c r="DQ133" s="990">
        <f t="shared" si="282"/>
        <v>5.6899999999999999E-2</v>
      </c>
      <c r="DR133" s="990">
        <f t="shared" si="282"/>
        <v>5.6899999999999999E-2</v>
      </c>
      <c r="DS133" s="990">
        <f t="shared" si="282"/>
        <v>5.6899999999999999E-2</v>
      </c>
      <c r="DT133" s="990">
        <f t="shared" si="282"/>
        <v>5.6899999999999999E-2</v>
      </c>
      <c r="DU133" s="990">
        <f t="shared" si="282"/>
        <v>5.6899999999999999E-2</v>
      </c>
      <c r="DV133" s="990">
        <f t="shared" si="282"/>
        <v>5.6899999999999999E-2</v>
      </c>
      <c r="DW133" s="990">
        <f t="shared" si="282"/>
        <v>5.6899999999999999E-2</v>
      </c>
      <c r="DX133" s="990">
        <f t="shared" si="282"/>
        <v>5.6899999999999999E-2</v>
      </c>
      <c r="DY133" s="990">
        <f t="shared" si="282"/>
        <v>5.6899999999999999E-2</v>
      </c>
      <c r="DZ133" s="990">
        <f t="shared" si="282"/>
        <v>5.6899999999999999E-2</v>
      </c>
      <c r="EA133" s="990">
        <f t="shared" si="282"/>
        <v>5.6899999999999999E-2</v>
      </c>
      <c r="EB133" s="990">
        <f t="shared" si="282"/>
        <v>5.6899999999999999E-2</v>
      </c>
      <c r="EC133" s="990">
        <f t="shared" si="282"/>
        <v>5.6899999999999999E-2</v>
      </c>
      <c r="ED133" s="990">
        <f t="shared" si="282"/>
        <v>5.6899999999999999E-2</v>
      </c>
      <c r="EE133" s="990">
        <f t="shared" si="282"/>
        <v>5.6899999999999999E-2</v>
      </c>
      <c r="EF133" s="990">
        <f t="shared" si="282"/>
        <v>5.6899999999999999E-2</v>
      </c>
      <c r="EG133" s="990">
        <f t="shared" si="282"/>
        <v>5.6899999999999999E-2</v>
      </c>
      <c r="EH133" s="990">
        <f t="shared" si="282"/>
        <v>5.6899999999999999E-2</v>
      </c>
      <c r="EI133" s="990">
        <f t="shared" si="282"/>
        <v>5.6899999999999999E-2</v>
      </c>
      <c r="EJ133" s="990">
        <f t="shared" si="282"/>
        <v>5.6899999999999999E-2</v>
      </c>
      <c r="EK133" s="990">
        <f t="shared" si="282"/>
        <v>5.6899999999999999E-2</v>
      </c>
      <c r="EL133" s="990">
        <f t="shared" si="282"/>
        <v>5.6899999999999999E-2</v>
      </c>
      <c r="EM133" s="990">
        <f t="shared" si="282"/>
        <v>5.6899999999999999E-2</v>
      </c>
      <c r="EN133" s="990">
        <f t="shared" si="282"/>
        <v>5.6899999999999999E-2</v>
      </c>
      <c r="EO133" s="990">
        <f t="shared" si="282"/>
        <v>5.6899999999999999E-2</v>
      </c>
      <c r="EP133" s="990">
        <f t="shared" si="282"/>
        <v>5.6899999999999999E-2</v>
      </c>
      <c r="EQ133" s="990">
        <f t="shared" si="282"/>
        <v>5.6899999999999999E-2</v>
      </c>
      <c r="ER133" s="990">
        <f t="shared" si="282"/>
        <v>5.6899999999999999E-2</v>
      </c>
      <c r="ES133" s="990">
        <f t="shared" si="282"/>
        <v>5.6899999999999999E-2</v>
      </c>
      <c r="ET133" s="990">
        <f t="shared" si="282"/>
        <v>5.6899999999999999E-2</v>
      </c>
      <c r="EU133" s="990">
        <f t="shared" si="282"/>
        <v>5.6899999999999999E-2</v>
      </c>
      <c r="EV133" s="990">
        <f t="shared" ref="EV133:GA133" si="283">+EV20</f>
        <v>5.6899999999999999E-2</v>
      </c>
      <c r="EW133" s="990">
        <f t="shared" si="283"/>
        <v>5.6899999999999999E-2</v>
      </c>
      <c r="EX133" s="990">
        <f t="shared" si="283"/>
        <v>5.6899999999999999E-2</v>
      </c>
      <c r="EY133" s="990">
        <f t="shared" si="283"/>
        <v>5.6899999999999999E-2</v>
      </c>
      <c r="EZ133" s="990">
        <f t="shared" si="283"/>
        <v>5.6899999999999999E-2</v>
      </c>
      <c r="FA133" s="990">
        <f t="shared" si="283"/>
        <v>5.6899999999999999E-2</v>
      </c>
      <c r="FB133" s="990">
        <f t="shared" si="283"/>
        <v>5.6899999999999999E-2</v>
      </c>
      <c r="FC133" s="990">
        <f t="shared" si="283"/>
        <v>5.6899999999999999E-2</v>
      </c>
      <c r="FD133" s="990">
        <f t="shared" si="283"/>
        <v>5.6899999999999999E-2</v>
      </c>
      <c r="FE133" s="990">
        <f t="shared" si="283"/>
        <v>5.6899999999999999E-2</v>
      </c>
      <c r="FF133" s="990">
        <f t="shared" si="283"/>
        <v>5.6899999999999999E-2</v>
      </c>
      <c r="FG133" s="990">
        <f t="shared" si="283"/>
        <v>5.6899999999999999E-2</v>
      </c>
      <c r="FH133" s="990">
        <f t="shared" si="283"/>
        <v>5.6899999999999999E-2</v>
      </c>
      <c r="FI133" s="990">
        <f t="shared" si="283"/>
        <v>5.6899999999999999E-2</v>
      </c>
      <c r="FJ133" s="990">
        <f t="shared" si="283"/>
        <v>5.6899999999999999E-2</v>
      </c>
      <c r="FK133" s="990">
        <f t="shared" si="283"/>
        <v>5.6899999999999999E-2</v>
      </c>
      <c r="FL133" s="990">
        <f t="shared" si="283"/>
        <v>5.6899999999999999E-2</v>
      </c>
      <c r="FM133" s="990">
        <f t="shared" si="283"/>
        <v>5.6899999999999999E-2</v>
      </c>
      <c r="FN133" s="990">
        <f t="shared" si="283"/>
        <v>5.6899999999999999E-2</v>
      </c>
      <c r="FO133" s="990">
        <f t="shared" si="283"/>
        <v>5.6899999999999999E-2</v>
      </c>
      <c r="FP133" s="990">
        <f t="shared" si="283"/>
        <v>5.6899999999999999E-2</v>
      </c>
      <c r="FQ133" s="990">
        <f t="shared" si="283"/>
        <v>5.6899999999999999E-2</v>
      </c>
      <c r="FR133" s="990">
        <f t="shared" si="283"/>
        <v>5.6899999999999999E-2</v>
      </c>
      <c r="FS133" s="990">
        <f t="shared" si="283"/>
        <v>5.6899999999999999E-2</v>
      </c>
      <c r="FT133" s="990">
        <f t="shared" si="283"/>
        <v>5.6899999999999999E-2</v>
      </c>
      <c r="FU133" s="990">
        <f t="shared" si="283"/>
        <v>5.6899999999999999E-2</v>
      </c>
      <c r="FV133" s="990">
        <f t="shared" si="283"/>
        <v>5.6899999999999999E-2</v>
      </c>
      <c r="FW133" s="990">
        <f t="shared" si="283"/>
        <v>5.6899999999999999E-2</v>
      </c>
      <c r="FX133" s="990">
        <f t="shared" si="283"/>
        <v>5.6899999999999999E-2</v>
      </c>
      <c r="FY133" s="990">
        <f t="shared" si="283"/>
        <v>5.6899999999999999E-2</v>
      </c>
      <c r="FZ133" s="990">
        <f t="shared" si="283"/>
        <v>5.6899999999999999E-2</v>
      </c>
      <c r="GA133" s="990">
        <f t="shared" si="283"/>
        <v>5.6899999999999999E-2</v>
      </c>
      <c r="GB133" s="990">
        <f t="shared" ref="GB133:GI133" si="284">+GB20</f>
        <v>5.6899999999999999E-2</v>
      </c>
      <c r="GC133" s="990">
        <f t="shared" si="284"/>
        <v>5.6899999999999999E-2</v>
      </c>
      <c r="GD133" s="990">
        <f t="shared" si="284"/>
        <v>5.6899999999999999E-2</v>
      </c>
      <c r="GE133" s="990">
        <f t="shared" si="284"/>
        <v>5.6899999999999999E-2</v>
      </c>
      <c r="GF133" s="990">
        <f t="shared" si="284"/>
        <v>5.6899999999999999E-2</v>
      </c>
      <c r="GG133" s="990">
        <f t="shared" si="284"/>
        <v>5.6899999999999999E-2</v>
      </c>
      <c r="GH133" s="990">
        <f t="shared" si="284"/>
        <v>5.6899999999999999E-2</v>
      </c>
      <c r="GI133" s="990">
        <f t="shared" si="284"/>
        <v>5.6899999999999999E-2</v>
      </c>
      <c r="GJ133" s="797" t="s">
        <v>272</v>
      </c>
    </row>
    <row r="134" spans="2:192" x14ac:dyDescent="0.2">
      <c r="B134" s="991" t="str">
        <f>+B25</f>
        <v>VEAF: (Increm) Variable Energy Adjustment Factor (provision O, aka VEAF, rev qtrly)</v>
      </c>
      <c r="BB134" s="990"/>
      <c r="BC134" s="990"/>
      <c r="BD134" s="990"/>
      <c r="BE134" s="990"/>
      <c r="BF134" s="990"/>
      <c r="BG134" s="990"/>
      <c r="BH134" s="990"/>
      <c r="BI134" s="990"/>
      <c r="BJ134" s="990"/>
      <c r="BK134" s="990"/>
      <c r="BL134" s="990"/>
      <c r="BM134" s="990"/>
      <c r="BN134" s="990"/>
      <c r="BO134" s="990"/>
      <c r="BP134" s="990"/>
      <c r="BQ134" s="990"/>
      <c r="BR134" s="990"/>
      <c r="BS134" s="990"/>
      <c r="BT134" s="990"/>
      <c r="BU134" s="990"/>
      <c r="BV134" s="990"/>
      <c r="BW134" s="990"/>
      <c r="BX134" s="990"/>
      <c r="BY134" s="990"/>
      <c r="BZ134" s="990"/>
      <c r="CA134" s="990"/>
      <c r="CB134" s="990"/>
      <c r="CC134" s="990"/>
      <c r="CD134" s="990"/>
      <c r="CE134" s="990"/>
      <c r="CF134" s="990"/>
      <c r="CG134" s="990"/>
      <c r="CH134" s="990"/>
      <c r="CI134" s="990"/>
      <c r="CJ134" s="990">
        <f t="shared" ref="CJ134:DO134" si="285">+CJ25</f>
        <v>-3.3400000000000001E-3</v>
      </c>
      <c r="CK134" s="990">
        <f t="shared" si="285"/>
        <v>-3.3400000000000001E-3</v>
      </c>
      <c r="CL134" s="990">
        <f t="shared" si="285"/>
        <v>-2.6900000000000001E-3</v>
      </c>
      <c r="CM134" s="990">
        <f t="shared" si="285"/>
        <v>-2.6900000000000001E-3</v>
      </c>
      <c r="CN134" s="990">
        <f t="shared" si="285"/>
        <v>-2.6900000000000001E-3</v>
      </c>
      <c r="CO134" s="990">
        <f t="shared" si="285"/>
        <v>-2.99E-3</v>
      </c>
      <c r="CP134" s="990">
        <f t="shared" si="285"/>
        <v>-2.99E-3</v>
      </c>
      <c r="CQ134" s="990">
        <f t="shared" si="285"/>
        <v>-2.99E-3</v>
      </c>
      <c r="CR134" s="990">
        <f t="shared" si="285"/>
        <v>-2.5300000000000001E-3</v>
      </c>
      <c r="CS134" s="990">
        <f t="shared" si="285"/>
        <v>-2.5300000000000001E-3</v>
      </c>
      <c r="CT134" s="990">
        <f t="shared" si="285"/>
        <v>-2.5300000000000001E-3</v>
      </c>
      <c r="CU134" s="990">
        <f t="shared" si="285"/>
        <v>9.8999999999999999E-4</v>
      </c>
      <c r="CV134" s="990">
        <f t="shared" si="285"/>
        <v>9.8999999999999999E-4</v>
      </c>
      <c r="CW134" s="990">
        <f t="shared" si="285"/>
        <v>9.8999999999999999E-4</v>
      </c>
      <c r="CX134" s="990">
        <f t="shared" si="285"/>
        <v>3.5799999999999998E-3</v>
      </c>
      <c r="CY134" s="990">
        <f t="shared" si="285"/>
        <v>3.5799999999999998E-3</v>
      </c>
      <c r="CZ134" s="990">
        <f t="shared" si="285"/>
        <v>3.5799999999999998E-3</v>
      </c>
      <c r="DA134" s="990">
        <f t="shared" si="285"/>
        <v>5.3200000000000001E-3</v>
      </c>
      <c r="DB134" s="990">
        <f t="shared" si="285"/>
        <v>5.3200000000000001E-3</v>
      </c>
      <c r="DC134" s="990">
        <f t="shared" si="285"/>
        <v>5.3200000000000001E-3</v>
      </c>
      <c r="DD134" s="990">
        <f t="shared" si="285"/>
        <v>1.0529999999999999E-2</v>
      </c>
      <c r="DE134" s="990">
        <f t="shared" si="285"/>
        <v>1.0529999999999999E-2</v>
      </c>
      <c r="DF134" s="990">
        <f t="shared" si="285"/>
        <v>1.0529999999999999E-2</v>
      </c>
      <c r="DG134" s="990">
        <f t="shared" si="285"/>
        <v>1.2290000000000001E-2</v>
      </c>
      <c r="DH134" s="990">
        <f t="shared" si="285"/>
        <v>1.2290000000000001E-2</v>
      </c>
      <c r="DI134" s="990">
        <f t="shared" si="285"/>
        <v>1.2290000000000001E-2</v>
      </c>
      <c r="DJ134" s="990">
        <f t="shared" si="285"/>
        <v>8.2199999999999999E-3</v>
      </c>
      <c r="DK134" s="990">
        <f t="shared" si="285"/>
        <v>8.2199999999999999E-3</v>
      </c>
      <c r="DL134" s="990">
        <f t="shared" si="285"/>
        <v>8.2199999999999999E-3</v>
      </c>
      <c r="DM134" s="990">
        <f t="shared" si="285"/>
        <v>7.3299999999999997E-3</v>
      </c>
      <c r="DN134" s="990">
        <f t="shared" si="285"/>
        <v>7.3299999999999997E-3</v>
      </c>
      <c r="DO134" s="990">
        <f t="shared" si="285"/>
        <v>7.3299999999999997E-3</v>
      </c>
      <c r="DP134" s="990">
        <f t="shared" ref="DP134:EU134" si="286">+DP25</f>
        <v>5.11E-3</v>
      </c>
      <c r="DQ134" s="990">
        <f t="shared" si="286"/>
        <v>5.11E-3</v>
      </c>
      <c r="DR134" s="990">
        <f t="shared" si="286"/>
        <v>5.11E-3</v>
      </c>
      <c r="DS134" s="990">
        <f t="shared" si="286"/>
        <v>3.2799999999999999E-3</v>
      </c>
      <c r="DT134" s="990">
        <f t="shared" si="286"/>
        <v>3.2799999999999999E-3</v>
      </c>
      <c r="DU134" s="990">
        <f t="shared" si="286"/>
        <v>3.2799999999999999E-3</v>
      </c>
      <c r="DV134" s="990">
        <f t="shared" si="286"/>
        <v>-3.1199999999999999E-3</v>
      </c>
      <c r="DW134" s="990">
        <f t="shared" si="286"/>
        <v>-3.1199999999999999E-3</v>
      </c>
      <c r="DX134" s="990">
        <f t="shared" si="286"/>
        <v>-3.1199999999999999E-3</v>
      </c>
      <c r="DY134" s="990">
        <f t="shared" si="286"/>
        <v>-9.8099999999999993E-3</v>
      </c>
      <c r="DZ134" s="990">
        <f t="shared" si="286"/>
        <v>-9.8099999999999993E-3</v>
      </c>
      <c r="EA134" s="990">
        <f t="shared" si="286"/>
        <v>-9.8099999999999993E-3</v>
      </c>
      <c r="EB134" s="990">
        <f t="shared" si="286"/>
        <v>-1.3350000000000001E-2</v>
      </c>
      <c r="EC134" s="990">
        <f t="shared" si="286"/>
        <v>-1.3350000000000001E-2</v>
      </c>
      <c r="ED134" s="990">
        <f t="shared" si="286"/>
        <v>-1.3350000000000001E-2</v>
      </c>
      <c r="EE134" s="990">
        <f t="shared" si="286"/>
        <v>-1.247E-2</v>
      </c>
      <c r="EF134" s="990">
        <f t="shared" si="286"/>
        <v>-1.247E-2</v>
      </c>
      <c r="EG134" s="990">
        <f t="shared" si="286"/>
        <v>-1.247E-2</v>
      </c>
      <c r="EH134" s="990">
        <f t="shared" si="286"/>
        <v>-6.8399999999999997E-3</v>
      </c>
      <c r="EI134" s="990">
        <f t="shared" si="286"/>
        <v>-6.8399999999999997E-3</v>
      </c>
      <c r="EJ134" s="990">
        <f t="shared" si="286"/>
        <v>-6.8399999999999997E-3</v>
      </c>
      <c r="EK134" s="990">
        <f t="shared" si="286"/>
        <v>-5.1500000000000001E-3</v>
      </c>
      <c r="EL134" s="990">
        <f t="shared" si="286"/>
        <v>-5.1500000000000001E-3</v>
      </c>
      <c r="EM134" s="990">
        <f t="shared" si="286"/>
        <v>-5.1500000000000001E-3</v>
      </c>
      <c r="EN134" s="990">
        <f t="shared" si="286"/>
        <v>-7.79E-3</v>
      </c>
      <c r="EO134" s="990">
        <f t="shared" si="286"/>
        <v>-7.79E-3</v>
      </c>
      <c r="EP134" s="990">
        <f t="shared" si="286"/>
        <v>-7.79E-3</v>
      </c>
      <c r="EQ134" s="990">
        <f t="shared" si="286"/>
        <v>-4.0099999999999997E-3</v>
      </c>
      <c r="ER134" s="990">
        <f t="shared" si="286"/>
        <v>-4.0099999999999997E-3</v>
      </c>
      <c r="ES134" s="990">
        <f t="shared" si="286"/>
        <v>-4.0099999999999997E-3</v>
      </c>
      <c r="ET134" s="990">
        <f t="shared" si="286"/>
        <v>-5.0000000000000001E-4</v>
      </c>
      <c r="EU134" s="990">
        <f t="shared" si="286"/>
        <v>-5.0000000000000001E-4</v>
      </c>
      <c r="EV134" s="990">
        <f t="shared" ref="EV134:GA134" si="287">+EV25</f>
        <v>-5.0000000000000001E-4</v>
      </c>
      <c r="EW134" s="990">
        <f t="shared" si="287"/>
        <v>6.0999999999999997E-4</v>
      </c>
      <c r="EX134" s="990">
        <f t="shared" si="287"/>
        <v>6.0999999999999997E-4</v>
      </c>
      <c r="EY134" s="990">
        <f t="shared" si="287"/>
        <v>6.0999999999999997E-4</v>
      </c>
      <c r="EZ134" s="990">
        <f t="shared" si="287"/>
        <v>1.32E-3</v>
      </c>
      <c r="FA134" s="990">
        <f t="shared" si="287"/>
        <v>1.32E-3</v>
      </c>
      <c r="FB134" s="990">
        <f t="shared" si="287"/>
        <v>1.32E-3</v>
      </c>
      <c r="FC134" s="990">
        <f t="shared" si="287"/>
        <v>-1.5499999999999999E-3</v>
      </c>
      <c r="FD134" s="990">
        <f t="shared" si="287"/>
        <v>-1.5499999999999999E-3</v>
      </c>
      <c r="FE134" s="990">
        <f t="shared" si="287"/>
        <v>-1.5499999999999999E-3</v>
      </c>
      <c r="FF134" s="990">
        <f t="shared" si="287"/>
        <v>1.8000000000000001E-4</v>
      </c>
      <c r="FG134" s="990">
        <f t="shared" si="287"/>
        <v>1.8000000000000001E-4</v>
      </c>
      <c r="FH134" s="990">
        <f t="shared" si="287"/>
        <v>1.8000000000000001E-4</v>
      </c>
      <c r="FI134" s="990">
        <f t="shared" si="287"/>
        <v>1.5399999999999999E-3</v>
      </c>
      <c r="FJ134" s="990">
        <f t="shared" si="287"/>
        <v>1.5399999999999999E-3</v>
      </c>
      <c r="FK134" s="990">
        <f t="shared" si="287"/>
        <v>1.5399999999999999E-3</v>
      </c>
      <c r="FL134" s="990">
        <f t="shared" si="287"/>
        <v>1.56E-3</v>
      </c>
      <c r="FM134" s="990">
        <f t="shared" si="287"/>
        <v>1.56E-3</v>
      </c>
      <c r="FN134" s="990">
        <f t="shared" si="287"/>
        <v>1.56E-3</v>
      </c>
      <c r="FO134" s="990">
        <f t="shared" si="287"/>
        <v>-2.2200000000000002E-3</v>
      </c>
      <c r="FP134" s="990">
        <f t="shared" si="287"/>
        <v>-2.2200000000000002E-3</v>
      </c>
      <c r="FQ134" s="990">
        <f t="shared" si="287"/>
        <v>-2.2200000000000002E-3</v>
      </c>
      <c r="FR134" s="990">
        <f t="shared" si="287"/>
        <v>-4.3800000000000002E-3</v>
      </c>
      <c r="FS134" s="990">
        <f t="shared" si="287"/>
        <v>-4.3800000000000002E-3</v>
      </c>
      <c r="FT134" s="990">
        <f t="shared" si="287"/>
        <v>-4.3800000000000002E-3</v>
      </c>
      <c r="FU134" s="993">
        <f t="shared" si="287"/>
        <v>-8.3899999999999999E-3</v>
      </c>
      <c r="FV134" s="993">
        <f t="shared" si="287"/>
        <v>-8.3899999999999999E-3</v>
      </c>
      <c r="FW134" s="993">
        <f t="shared" si="287"/>
        <v>-8.3899999999999999E-3</v>
      </c>
      <c r="FX134" s="993">
        <f t="shared" si="287"/>
        <v>-1.008E-2</v>
      </c>
      <c r="FY134" s="993">
        <f t="shared" si="287"/>
        <v>-1.008E-2</v>
      </c>
      <c r="FZ134" s="993">
        <f t="shared" si="287"/>
        <v>-1.008E-2</v>
      </c>
      <c r="GA134" s="993">
        <f t="shared" si="287"/>
        <v>-1.0670000000000001E-2</v>
      </c>
      <c r="GB134" s="993">
        <f t="shared" ref="GB134:GI134" si="288">+GB25</f>
        <v>-1.0670000000000001E-2</v>
      </c>
      <c r="GC134" s="993">
        <f t="shared" si="288"/>
        <v>-1.0670000000000001E-2</v>
      </c>
      <c r="GD134" s="993">
        <f t="shared" si="288"/>
        <v>-9.0500000000000008E-3</v>
      </c>
      <c r="GE134" s="993">
        <f t="shared" si="288"/>
        <v>-9.0500000000000008E-3</v>
      </c>
      <c r="GF134" s="993">
        <f t="shared" si="288"/>
        <v>-9.0500000000000008E-3</v>
      </c>
      <c r="GG134" s="993">
        <f t="shared" si="288"/>
        <v>-9.6699999999999998E-3</v>
      </c>
      <c r="GH134" s="993">
        <f t="shared" si="288"/>
        <v>-9.6699999999999998E-3</v>
      </c>
      <c r="GI134" s="993">
        <f t="shared" si="288"/>
        <v>-9.6699999999999998E-3</v>
      </c>
      <c r="GJ134" s="797" t="s">
        <v>272</v>
      </c>
    </row>
    <row r="135" spans="2:192" x14ac:dyDescent="0.2">
      <c r="B135" s="991" t="str">
        <f>+B26</f>
        <v>CRPSEA_F: (Increm) Capped Renewable Portfolio Standard Energy Adj Factor (provision P, aka CRPSEAF, rev qtrly)</v>
      </c>
      <c r="BB135" s="990"/>
      <c r="BC135" s="990"/>
      <c r="BD135" s="990"/>
      <c r="BE135" s="990"/>
      <c r="BF135" s="990"/>
      <c r="BG135" s="990"/>
      <c r="BH135" s="990"/>
      <c r="BI135" s="990"/>
      <c r="BJ135" s="990"/>
      <c r="BK135" s="990"/>
      <c r="BL135" s="990"/>
      <c r="BM135" s="990"/>
      <c r="BN135" s="990"/>
      <c r="BO135" s="990"/>
      <c r="BP135" s="990"/>
      <c r="BQ135" s="990"/>
      <c r="BR135" s="990"/>
      <c r="BS135" s="990"/>
      <c r="BT135" s="990"/>
      <c r="BU135" s="990"/>
      <c r="BV135" s="990"/>
      <c r="BW135" s="990"/>
      <c r="BX135" s="990"/>
      <c r="BY135" s="990"/>
      <c r="BZ135" s="990"/>
      <c r="CA135" s="990"/>
      <c r="CB135" s="990"/>
      <c r="CC135" s="990"/>
      <c r="CD135" s="990"/>
      <c r="CE135" s="990"/>
      <c r="CF135" s="990"/>
      <c r="CG135" s="990"/>
      <c r="CH135" s="990"/>
      <c r="CI135" s="990"/>
      <c r="CJ135" s="990">
        <f t="shared" ref="CJ135:DO135" si="289">+CJ26</f>
        <v>-2.3000000000000001E-4</v>
      </c>
      <c r="CK135" s="990">
        <f t="shared" si="289"/>
        <v>-2.3000000000000001E-4</v>
      </c>
      <c r="CL135" s="990">
        <f t="shared" si="289"/>
        <v>-5.9999999999999995E-4</v>
      </c>
      <c r="CM135" s="990">
        <f t="shared" si="289"/>
        <v>-5.9999999999999995E-4</v>
      </c>
      <c r="CN135" s="990">
        <f t="shared" si="289"/>
        <v>-5.9999999999999995E-4</v>
      </c>
      <c r="CO135" s="990">
        <f t="shared" si="289"/>
        <v>6.4999999999999997E-4</v>
      </c>
      <c r="CP135" s="990">
        <f t="shared" si="289"/>
        <v>6.4999999999999997E-4</v>
      </c>
      <c r="CQ135" s="990">
        <f t="shared" si="289"/>
        <v>6.4999999999999997E-4</v>
      </c>
      <c r="CR135" s="990">
        <f t="shared" si="289"/>
        <v>1.6900000000000001E-3</v>
      </c>
      <c r="CS135" s="990">
        <f t="shared" si="289"/>
        <v>1.6900000000000001E-3</v>
      </c>
      <c r="CT135" s="990">
        <f t="shared" si="289"/>
        <v>1.6900000000000001E-3</v>
      </c>
      <c r="CU135" s="990">
        <f t="shared" si="289"/>
        <v>1.9499999999999999E-3</v>
      </c>
      <c r="CV135" s="990">
        <f t="shared" si="289"/>
        <v>1.9499999999999999E-3</v>
      </c>
      <c r="CW135" s="990">
        <f t="shared" si="289"/>
        <v>1.9499999999999999E-3</v>
      </c>
      <c r="CX135" s="990">
        <f t="shared" si="289"/>
        <v>5.0000000000000001E-4</v>
      </c>
      <c r="CY135" s="990">
        <f t="shared" si="289"/>
        <v>5.0000000000000001E-4</v>
      </c>
      <c r="CZ135" s="990">
        <f t="shared" si="289"/>
        <v>5.0000000000000001E-4</v>
      </c>
      <c r="DA135" s="990">
        <f t="shared" si="289"/>
        <v>4.4999999999999999E-4</v>
      </c>
      <c r="DB135" s="990">
        <f t="shared" si="289"/>
        <v>4.4999999999999999E-4</v>
      </c>
      <c r="DC135" s="990">
        <f t="shared" si="289"/>
        <v>4.4999999999999999E-4</v>
      </c>
      <c r="DD135" s="990">
        <f t="shared" si="289"/>
        <v>-1.3500000000000001E-3</v>
      </c>
      <c r="DE135" s="990">
        <f t="shared" si="289"/>
        <v>-1.3500000000000001E-3</v>
      </c>
      <c r="DF135" s="990">
        <f t="shared" si="289"/>
        <v>-1.3500000000000001E-3</v>
      </c>
      <c r="DG135" s="990">
        <f t="shared" si="289"/>
        <v>-4.4000000000000002E-4</v>
      </c>
      <c r="DH135" s="990">
        <f t="shared" si="289"/>
        <v>-4.4000000000000002E-4</v>
      </c>
      <c r="DI135" s="990">
        <f t="shared" si="289"/>
        <v>-4.4000000000000002E-4</v>
      </c>
      <c r="DJ135" s="990">
        <f t="shared" si="289"/>
        <v>8.0999999999999996E-4</v>
      </c>
      <c r="DK135" s="990">
        <f t="shared" si="289"/>
        <v>8.0999999999999996E-4</v>
      </c>
      <c r="DL135" s="990">
        <f t="shared" si="289"/>
        <v>8.0999999999999996E-4</v>
      </c>
      <c r="DM135" s="990">
        <f t="shared" si="289"/>
        <v>8.0000000000000004E-4</v>
      </c>
      <c r="DN135" s="990">
        <f t="shared" si="289"/>
        <v>8.0000000000000004E-4</v>
      </c>
      <c r="DO135" s="990">
        <f t="shared" si="289"/>
        <v>8.0000000000000004E-4</v>
      </c>
      <c r="DP135" s="990">
        <f t="shared" ref="DP135:EU135" si="290">+DP26</f>
        <v>6.8999999999999997E-4</v>
      </c>
      <c r="DQ135" s="990">
        <f t="shared" si="290"/>
        <v>6.8999999999999997E-4</v>
      </c>
      <c r="DR135" s="990">
        <f t="shared" si="290"/>
        <v>6.8999999999999997E-4</v>
      </c>
      <c r="DS135" s="990">
        <f t="shared" si="290"/>
        <v>1.83E-3</v>
      </c>
      <c r="DT135" s="990">
        <f t="shared" si="290"/>
        <v>1.83E-3</v>
      </c>
      <c r="DU135" s="990">
        <f t="shared" si="290"/>
        <v>1.83E-3</v>
      </c>
      <c r="DV135" s="990">
        <f t="shared" si="290"/>
        <v>2.5300000000000001E-3</v>
      </c>
      <c r="DW135" s="990">
        <f t="shared" si="290"/>
        <v>2.5300000000000001E-3</v>
      </c>
      <c r="DX135" s="990">
        <f t="shared" si="290"/>
        <v>2.5300000000000001E-3</v>
      </c>
      <c r="DY135" s="990">
        <f t="shared" si="290"/>
        <v>3.13E-3</v>
      </c>
      <c r="DZ135" s="990">
        <f t="shared" si="290"/>
        <v>3.13E-3</v>
      </c>
      <c r="EA135" s="990">
        <f t="shared" si="290"/>
        <v>3.13E-3</v>
      </c>
      <c r="EB135" s="990">
        <f t="shared" si="290"/>
        <v>3.32E-3</v>
      </c>
      <c r="EC135" s="990">
        <f t="shared" si="290"/>
        <v>3.32E-3</v>
      </c>
      <c r="ED135" s="990">
        <f t="shared" si="290"/>
        <v>3.32E-3</v>
      </c>
      <c r="EE135" s="990">
        <f t="shared" si="290"/>
        <v>4.15E-3</v>
      </c>
      <c r="EF135" s="990">
        <f t="shared" si="290"/>
        <v>4.15E-3</v>
      </c>
      <c r="EG135" s="990">
        <f t="shared" si="290"/>
        <v>4.15E-3</v>
      </c>
      <c r="EH135" s="990">
        <f t="shared" si="290"/>
        <v>4.4400000000000004E-3</v>
      </c>
      <c r="EI135" s="990">
        <f t="shared" si="290"/>
        <v>4.4400000000000004E-3</v>
      </c>
      <c r="EJ135" s="990">
        <f t="shared" si="290"/>
        <v>4.4400000000000004E-3</v>
      </c>
      <c r="EK135" s="990">
        <f t="shared" si="290"/>
        <v>4.4200000000000003E-3</v>
      </c>
      <c r="EL135" s="990">
        <f t="shared" si="290"/>
        <v>4.4200000000000003E-3</v>
      </c>
      <c r="EM135" s="990">
        <f t="shared" si="290"/>
        <v>4.4200000000000003E-3</v>
      </c>
      <c r="EN135" s="990">
        <f t="shared" si="290"/>
        <v>4.3600000000000002E-3</v>
      </c>
      <c r="EO135" s="990">
        <f t="shared" si="290"/>
        <v>4.3600000000000002E-3</v>
      </c>
      <c r="EP135" s="990">
        <f t="shared" si="290"/>
        <v>4.3600000000000002E-3</v>
      </c>
      <c r="EQ135" s="990">
        <f t="shared" si="290"/>
        <v>4.4299999999999999E-3</v>
      </c>
      <c r="ER135" s="990">
        <f t="shared" si="290"/>
        <v>4.4299999999999999E-3</v>
      </c>
      <c r="ES135" s="990">
        <f t="shared" si="290"/>
        <v>4.4299999999999999E-3</v>
      </c>
      <c r="ET135" s="990">
        <f t="shared" si="290"/>
        <v>3.7799999999999999E-3</v>
      </c>
      <c r="EU135" s="990">
        <f t="shared" si="290"/>
        <v>3.7799999999999999E-3</v>
      </c>
      <c r="EV135" s="990">
        <f t="shared" ref="EV135:GA135" si="291">+EV26</f>
        <v>3.7799999999999999E-3</v>
      </c>
      <c r="EW135" s="990">
        <f t="shared" si="291"/>
        <v>4.1700000000000001E-3</v>
      </c>
      <c r="EX135" s="990">
        <f t="shared" si="291"/>
        <v>4.1700000000000001E-3</v>
      </c>
      <c r="EY135" s="990">
        <f t="shared" si="291"/>
        <v>4.1700000000000001E-3</v>
      </c>
      <c r="EZ135" s="990">
        <f t="shared" si="291"/>
        <v>4.7400000000000003E-3</v>
      </c>
      <c r="FA135" s="990">
        <f t="shared" si="291"/>
        <v>4.7400000000000003E-3</v>
      </c>
      <c r="FB135" s="990">
        <f t="shared" si="291"/>
        <v>4.7400000000000003E-3</v>
      </c>
      <c r="FC135" s="990">
        <f t="shared" si="291"/>
        <v>5.1500000000000001E-3</v>
      </c>
      <c r="FD135" s="990">
        <f t="shared" si="291"/>
        <v>5.1500000000000001E-3</v>
      </c>
      <c r="FE135" s="990">
        <f t="shared" si="291"/>
        <v>5.1500000000000001E-3</v>
      </c>
      <c r="FF135" s="990">
        <f t="shared" si="291"/>
        <v>5.3499999999999997E-3</v>
      </c>
      <c r="FG135" s="990">
        <f t="shared" si="291"/>
        <v>5.3499999999999997E-3</v>
      </c>
      <c r="FH135" s="990">
        <f t="shared" si="291"/>
        <v>5.3499999999999997E-3</v>
      </c>
      <c r="FI135" s="990">
        <f t="shared" si="291"/>
        <v>5.3899999999999998E-3</v>
      </c>
      <c r="FJ135" s="990">
        <f t="shared" si="291"/>
        <v>5.3899999999999998E-3</v>
      </c>
      <c r="FK135" s="990">
        <f t="shared" si="291"/>
        <v>5.3899999999999998E-3</v>
      </c>
      <c r="FL135" s="990">
        <f t="shared" si="291"/>
        <v>5.8999999999999999E-3</v>
      </c>
      <c r="FM135" s="990">
        <f t="shared" si="291"/>
        <v>5.8999999999999999E-3</v>
      </c>
      <c r="FN135" s="990">
        <f t="shared" si="291"/>
        <v>5.8999999999999999E-3</v>
      </c>
      <c r="FO135" s="990">
        <f t="shared" si="291"/>
        <v>7.8399999999999997E-3</v>
      </c>
      <c r="FP135" s="990">
        <f t="shared" si="291"/>
        <v>7.8399999999999997E-3</v>
      </c>
      <c r="FQ135" s="990">
        <f t="shared" si="291"/>
        <v>7.8399999999999997E-3</v>
      </c>
      <c r="FR135" s="990">
        <f t="shared" si="291"/>
        <v>8.2900000000000005E-3</v>
      </c>
      <c r="FS135" s="990">
        <f t="shared" si="291"/>
        <v>8.2900000000000005E-3</v>
      </c>
      <c r="FT135" s="990">
        <f t="shared" si="291"/>
        <v>8.2900000000000005E-3</v>
      </c>
      <c r="FU135" s="993">
        <f t="shared" si="291"/>
        <v>8.1099999999999992E-3</v>
      </c>
      <c r="FV135" s="993">
        <f t="shared" si="291"/>
        <v>8.1099999999999992E-3</v>
      </c>
      <c r="FW135" s="993">
        <f t="shared" si="291"/>
        <v>8.1099999999999992E-3</v>
      </c>
      <c r="FX135" s="993">
        <f t="shared" si="291"/>
        <v>1.0290000000000001E-2</v>
      </c>
      <c r="FY135" s="993">
        <f t="shared" si="291"/>
        <v>1.0290000000000001E-2</v>
      </c>
      <c r="FZ135" s="993">
        <f t="shared" si="291"/>
        <v>1.0290000000000001E-2</v>
      </c>
      <c r="GA135" s="993">
        <f t="shared" si="291"/>
        <v>9.3799999999999994E-3</v>
      </c>
      <c r="GB135" s="993">
        <f t="shared" ref="GB135:GI135" si="292">+GB26</f>
        <v>9.3799999999999994E-3</v>
      </c>
      <c r="GC135" s="993">
        <f t="shared" si="292"/>
        <v>9.3799999999999994E-3</v>
      </c>
      <c r="GD135" s="993">
        <f t="shared" si="292"/>
        <v>8.8800000000000007E-3</v>
      </c>
      <c r="GE135" s="993">
        <f t="shared" si="292"/>
        <v>8.8800000000000007E-3</v>
      </c>
      <c r="GF135" s="993">
        <f t="shared" si="292"/>
        <v>8.8800000000000007E-3</v>
      </c>
      <c r="GG135" s="993">
        <f t="shared" si="292"/>
        <v>8.5599999999999999E-3</v>
      </c>
      <c r="GH135" s="993">
        <f t="shared" si="292"/>
        <v>8.5599999999999999E-3</v>
      </c>
      <c r="GI135" s="993">
        <f t="shared" si="292"/>
        <v>8.5599999999999999E-3</v>
      </c>
      <c r="GJ135" s="797" t="s">
        <v>272</v>
      </c>
    </row>
    <row r="136" spans="2:192" x14ac:dyDescent="0.2">
      <c r="B136" s="991" t="str">
        <f>+B27</f>
        <v>VRPSEA_F: (Increm) Variable Renewable Portfolio Standard Energy Adj Factor (provision Q, aka VRPSEAF, rev qtrly)</v>
      </c>
      <c r="BB136" s="990"/>
      <c r="BC136" s="990"/>
      <c r="BD136" s="990"/>
      <c r="BE136" s="990"/>
      <c r="BF136" s="990"/>
      <c r="BG136" s="990"/>
      <c r="BH136" s="990"/>
      <c r="BI136" s="990"/>
      <c r="BJ136" s="990"/>
      <c r="BK136" s="990"/>
      <c r="BL136" s="990"/>
      <c r="BM136" s="990"/>
      <c r="BN136" s="990"/>
      <c r="BO136" s="990"/>
      <c r="BP136" s="990"/>
      <c r="BQ136" s="990"/>
      <c r="BR136" s="990"/>
      <c r="BS136" s="990"/>
      <c r="BT136" s="990"/>
      <c r="BU136" s="990"/>
      <c r="BV136" s="990"/>
      <c r="BW136" s="990"/>
      <c r="BX136" s="990"/>
      <c r="BY136" s="990"/>
      <c r="BZ136" s="990"/>
      <c r="CA136" s="990"/>
      <c r="CB136" s="990"/>
      <c r="CC136" s="990"/>
      <c r="CD136" s="990"/>
      <c r="CE136" s="990"/>
      <c r="CF136" s="990"/>
      <c r="CG136" s="990"/>
      <c r="CH136" s="990"/>
      <c r="CI136" s="990"/>
      <c r="CJ136" s="990">
        <f t="shared" ref="CJ136:DO136" si="293">+CJ27</f>
        <v>4.3200000000000001E-3</v>
      </c>
      <c r="CK136" s="990">
        <f t="shared" si="293"/>
        <v>4.3200000000000001E-3</v>
      </c>
      <c r="CL136" s="990">
        <f t="shared" si="293"/>
        <v>4.4600000000000004E-3</v>
      </c>
      <c r="CM136" s="990">
        <f t="shared" si="293"/>
        <v>4.4600000000000004E-3</v>
      </c>
      <c r="CN136" s="990">
        <f t="shared" si="293"/>
        <v>4.4600000000000004E-3</v>
      </c>
      <c r="CO136" s="990">
        <f t="shared" si="293"/>
        <v>3.98E-3</v>
      </c>
      <c r="CP136" s="990">
        <f t="shared" si="293"/>
        <v>3.98E-3</v>
      </c>
      <c r="CQ136" s="990">
        <f t="shared" si="293"/>
        <v>3.98E-3</v>
      </c>
      <c r="CR136" s="990">
        <f t="shared" si="293"/>
        <v>4.8399999999999997E-3</v>
      </c>
      <c r="CS136" s="990">
        <f t="shared" si="293"/>
        <v>4.8399999999999997E-3</v>
      </c>
      <c r="CT136" s="990">
        <f t="shared" si="293"/>
        <v>4.8399999999999997E-3</v>
      </c>
      <c r="CU136" s="990">
        <f t="shared" si="293"/>
        <v>1.92E-3</v>
      </c>
      <c r="CV136" s="990">
        <f t="shared" si="293"/>
        <v>1.92E-3</v>
      </c>
      <c r="CW136" s="990">
        <f t="shared" si="293"/>
        <v>1.92E-3</v>
      </c>
      <c r="CX136" s="990">
        <f t="shared" si="293"/>
        <v>3.6000000000000002E-4</v>
      </c>
      <c r="CY136" s="990">
        <f t="shared" si="293"/>
        <v>3.6000000000000002E-4</v>
      </c>
      <c r="CZ136" s="990">
        <f t="shared" si="293"/>
        <v>3.6000000000000002E-4</v>
      </c>
      <c r="DA136" s="990">
        <f t="shared" si="293"/>
        <v>-6.7000000000000002E-4</v>
      </c>
      <c r="DB136" s="990">
        <f t="shared" si="293"/>
        <v>-6.7000000000000002E-4</v>
      </c>
      <c r="DC136" s="990">
        <f t="shared" si="293"/>
        <v>-6.7000000000000002E-4</v>
      </c>
      <c r="DD136" s="990">
        <f t="shared" si="293"/>
        <v>1.82E-3</v>
      </c>
      <c r="DE136" s="990">
        <f t="shared" si="293"/>
        <v>1.82E-3</v>
      </c>
      <c r="DF136" s="990">
        <f t="shared" si="293"/>
        <v>1.82E-3</v>
      </c>
      <c r="DG136" s="990">
        <f t="shared" si="293"/>
        <v>2.7499999999999998E-3</v>
      </c>
      <c r="DH136" s="990">
        <f t="shared" si="293"/>
        <v>2.7499999999999998E-3</v>
      </c>
      <c r="DI136" s="990">
        <f t="shared" si="293"/>
        <v>2.7499999999999998E-3</v>
      </c>
      <c r="DJ136" s="990">
        <f t="shared" si="293"/>
        <v>1.99E-3</v>
      </c>
      <c r="DK136" s="990">
        <f t="shared" si="293"/>
        <v>1.99E-3</v>
      </c>
      <c r="DL136" s="990">
        <f t="shared" si="293"/>
        <v>1.99E-3</v>
      </c>
      <c r="DM136" s="990">
        <f t="shared" si="293"/>
        <v>3.7499999999999999E-3</v>
      </c>
      <c r="DN136" s="990">
        <f t="shared" si="293"/>
        <v>3.7499999999999999E-3</v>
      </c>
      <c r="DO136" s="990">
        <f t="shared" si="293"/>
        <v>3.7499999999999999E-3</v>
      </c>
      <c r="DP136" s="990">
        <f t="shared" ref="DP136:EU136" si="294">+DP27</f>
        <v>5.6100000000000004E-3</v>
      </c>
      <c r="DQ136" s="990">
        <f t="shared" si="294"/>
        <v>5.6100000000000004E-3</v>
      </c>
      <c r="DR136" s="990">
        <f t="shared" si="294"/>
        <v>5.6100000000000004E-3</v>
      </c>
      <c r="DS136" s="990">
        <f t="shared" si="294"/>
        <v>8.1099999999999992E-3</v>
      </c>
      <c r="DT136" s="990">
        <f t="shared" si="294"/>
        <v>8.1099999999999992E-3</v>
      </c>
      <c r="DU136" s="990">
        <f t="shared" si="294"/>
        <v>8.1099999999999992E-3</v>
      </c>
      <c r="DV136" s="990">
        <f t="shared" si="294"/>
        <v>8.5699999999999995E-3</v>
      </c>
      <c r="DW136" s="990">
        <f t="shared" si="294"/>
        <v>8.5699999999999995E-3</v>
      </c>
      <c r="DX136" s="990">
        <f t="shared" si="294"/>
        <v>8.5699999999999995E-3</v>
      </c>
      <c r="DY136" s="990">
        <f t="shared" si="294"/>
        <v>8.8400000000000006E-3</v>
      </c>
      <c r="DZ136" s="990">
        <f t="shared" si="294"/>
        <v>8.8400000000000006E-3</v>
      </c>
      <c r="EA136" s="990">
        <f t="shared" si="294"/>
        <v>8.8400000000000006E-3</v>
      </c>
      <c r="EB136" s="990">
        <f t="shared" si="294"/>
        <v>8.8599999999999998E-3</v>
      </c>
      <c r="EC136" s="990">
        <f t="shared" si="294"/>
        <v>8.8599999999999998E-3</v>
      </c>
      <c r="ED136" s="990">
        <f t="shared" si="294"/>
        <v>8.8599999999999998E-3</v>
      </c>
      <c r="EE136" s="990">
        <f t="shared" si="294"/>
        <v>1.068E-2</v>
      </c>
      <c r="EF136" s="990">
        <f t="shared" si="294"/>
        <v>1.068E-2</v>
      </c>
      <c r="EG136" s="990">
        <f t="shared" si="294"/>
        <v>1.068E-2</v>
      </c>
      <c r="EH136" s="990">
        <f t="shared" si="294"/>
        <v>9.7900000000000001E-3</v>
      </c>
      <c r="EI136" s="990">
        <f t="shared" si="294"/>
        <v>9.7900000000000001E-3</v>
      </c>
      <c r="EJ136" s="990">
        <f t="shared" si="294"/>
        <v>9.7900000000000001E-3</v>
      </c>
      <c r="EK136" s="990">
        <f t="shared" si="294"/>
        <v>1.0319999999999999E-2</v>
      </c>
      <c r="EL136" s="990">
        <f t="shared" si="294"/>
        <v>1.0319999999999999E-2</v>
      </c>
      <c r="EM136" s="990">
        <f t="shared" si="294"/>
        <v>1.0319999999999999E-2</v>
      </c>
      <c r="EN136" s="990">
        <f t="shared" si="294"/>
        <v>1.183E-2</v>
      </c>
      <c r="EO136" s="990">
        <f t="shared" si="294"/>
        <v>1.183E-2</v>
      </c>
      <c r="EP136" s="990">
        <f t="shared" si="294"/>
        <v>1.183E-2</v>
      </c>
      <c r="EQ136" s="990">
        <f t="shared" si="294"/>
        <v>1.2880000000000001E-2</v>
      </c>
      <c r="ER136" s="990">
        <f t="shared" si="294"/>
        <v>1.2880000000000001E-2</v>
      </c>
      <c r="ES136" s="990">
        <f t="shared" si="294"/>
        <v>1.2880000000000001E-2</v>
      </c>
      <c r="ET136" s="990">
        <f t="shared" si="294"/>
        <v>1.222E-2</v>
      </c>
      <c r="EU136" s="990">
        <f t="shared" si="294"/>
        <v>1.222E-2</v>
      </c>
      <c r="EV136" s="990">
        <f t="shared" ref="EV136:GA136" si="295">+EV27</f>
        <v>1.222E-2</v>
      </c>
      <c r="EW136" s="990">
        <f t="shared" si="295"/>
        <v>1.188E-2</v>
      </c>
      <c r="EX136" s="990">
        <f t="shared" si="295"/>
        <v>1.188E-2</v>
      </c>
      <c r="EY136" s="990">
        <f t="shared" si="295"/>
        <v>1.188E-2</v>
      </c>
      <c r="EZ136" s="990">
        <f t="shared" si="295"/>
        <v>1.413E-2</v>
      </c>
      <c r="FA136" s="990">
        <f t="shared" si="295"/>
        <v>1.413E-2</v>
      </c>
      <c r="FB136" s="990">
        <f t="shared" si="295"/>
        <v>1.413E-2</v>
      </c>
      <c r="FC136" s="990">
        <f t="shared" si="295"/>
        <v>1.7430000000000001E-2</v>
      </c>
      <c r="FD136" s="990">
        <f t="shared" si="295"/>
        <v>1.7430000000000001E-2</v>
      </c>
      <c r="FE136" s="990">
        <f t="shared" si="295"/>
        <v>1.7430000000000001E-2</v>
      </c>
      <c r="FF136" s="990">
        <f t="shared" si="295"/>
        <v>1.813E-2</v>
      </c>
      <c r="FG136" s="990">
        <f t="shared" si="295"/>
        <v>1.813E-2</v>
      </c>
      <c r="FH136" s="990">
        <f t="shared" si="295"/>
        <v>1.813E-2</v>
      </c>
      <c r="FI136" s="990">
        <f t="shared" si="295"/>
        <v>2.085E-2</v>
      </c>
      <c r="FJ136" s="990">
        <f t="shared" si="295"/>
        <v>2.085E-2</v>
      </c>
      <c r="FK136" s="990">
        <f t="shared" si="295"/>
        <v>2.085E-2</v>
      </c>
      <c r="FL136" s="990">
        <f t="shared" si="295"/>
        <v>2.0299999999999999E-2</v>
      </c>
      <c r="FM136" s="990">
        <f t="shared" si="295"/>
        <v>2.0299999999999999E-2</v>
      </c>
      <c r="FN136" s="990">
        <f t="shared" si="295"/>
        <v>2.0299999999999999E-2</v>
      </c>
      <c r="FO136" s="990">
        <f t="shared" si="295"/>
        <v>2.1860000000000001E-2</v>
      </c>
      <c r="FP136" s="990">
        <f t="shared" si="295"/>
        <v>2.1860000000000001E-2</v>
      </c>
      <c r="FQ136" s="990">
        <f t="shared" si="295"/>
        <v>2.1860000000000001E-2</v>
      </c>
      <c r="FR136" s="990">
        <f t="shared" si="295"/>
        <v>2.3269999999999999E-2</v>
      </c>
      <c r="FS136" s="990">
        <f t="shared" si="295"/>
        <v>2.3269999999999999E-2</v>
      </c>
      <c r="FT136" s="990">
        <f t="shared" si="295"/>
        <v>2.3269999999999999E-2</v>
      </c>
      <c r="FU136" s="993">
        <f t="shared" si="295"/>
        <v>2.453E-2</v>
      </c>
      <c r="FV136" s="993">
        <f t="shared" si="295"/>
        <v>2.453E-2</v>
      </c>
      <c r="FW136" s="993">
        <f t="shared" si="295"/>
        <v>2.453E-2</v>
      </c>
      <c r="FX136" s="993">
        <f t="shared" si="295"/>
        <v>2.7550000000000002E-2</v>
      </c>
      <c r="FY136" s="993">
        <f t="shared" si="295"/>
        <v>2.7550000000000002E-2</v>
      </c>
      <c r="FZ136" s="993">
        <f t="shared" si="295"/>
        <v>2.7550000000000002E-2</v>
      </c>
      <c r="GA136" s="993">
        <f t="shared" si="295"/>
        <v>3.0009999999999998E-2</v>
      </c>
      <c r="GB136" s="993">
        <f t="shared" ref="GB136:GI136" si="296">+GB27</f>
        <v>3.0009999999999998E-2</v>
      </c>
      <c r="GC136" s="993">
        <f t="shared" si="296"/>
        <v>3.0009999999999998E-2</v>
      </c>
      <c r="GD136" s="993">
        <f t="shared" si="296"/>
        <v>2.8299999999999999E-2</v>
      </c>
      <c r="GE136" s="993">
        <f t="shared" si="296"/>
        <v>2.8299999999999999E-2</v>
      </c>
      <c r="GF136" s="993">
        <f t="shared" si="296"/>
        <v>2.8299999999999999E-2</v>
      </c>
      <c r="GG136" s="993">
        <f t="shared" si="296"/>
        <v>2.724E-2</v>
      </c>
      <c r="GH136" s="993">
        <f t="shared" si="296"/>
        <v>2.724E-2</v>
      </c>
      <c r="GI136" s="993">
        <f t="shared" si="296"/>
        <v>2.724E-2</v>
      </c>
      <c r="GJ136" s="797" t="s">
        <v>272</v>
      </c>
    </row>
    <row r="137" spans="2:192" x14ac:dyDescent="0.2">
      <c r="B137" s="990"/>
      <c r="FX137" s="406"/>
      <c r="GJ137" s="433"/>
    </row>
    <row r="138" spans="2:192" x14ac:dyDescent="0.2">
      <c r="B138" s="990"/>
      <c r="FX138" s="406"/>
      <c r="GJ138" s="433"/>
    </row>
    <row r="139" spans="2:192" x14ac:dyDescent="0.2">
      <c r="FX139" s="406"/>
      <c r="GJ139" s="433"/>
    </row>
    <row r="140" spans="2:192" x14ac:dyDescent="0.2">
      <c r="FX140" s="406"/>
      <c r="GJ140" s="433"/>
    </row>
    <row r="141" spans="2:192" x14ac:dyDescent="0.2">
      <c r="FX141" s="406"/>
      <c r="GJ141" s="433"/>
    </row>
    <row r="142" spans="2:192" x14ac:dyDescent="0.2">
      <c r="FX142" s="406"/>
      <c r="GJ142" s="433"/>
    </row>
    <row r="143" spans="2:192" x14ac:dyDescent="0.2">
      <c r="FX143" s="406"/>
      <c r="GJ143" s="433"/>
    </row>
    <row r="144" spans="2:192" x14ac:dyDescent="0.2">
      <c r="FX144" s="406"/>
      <c r="GJ144" s="433"/>
    </row>
    <row r="145" spans="2:192" x14ac:dyDescent="0.2">
      <c r="FX145" s="406"/>
      <c r="GJ145" s="433"/>
    </row>
    <row r="146" spans="2:192" x14ac:dyDescent="0.2">
      <c r="GJ146" s="433"/>
    </row>
    <row r="147" spans="2:192" x14ac:dyDescent="0.2">
      <c r="GJ147" s="433"/>
    </row>
    <row r="148" spans="2:192" x14ac:dyDescent="0.2">
      <c r="GJ148" s="433"/>
    </row>
    <row r="159" spans="2:192" ht="14.25" x14ac:dyDescent="0.2">
      <c r="B159" s="417"/>
    </row>
    <row r="160" spans="2:192" ht="14.25" x14ac:dyDescent="0.2">
      <c r="B160" s="417"/>
      <c r="EZ160" s="969"/>
      <c r="FA160" s="969"/>
      <c r="FB160" s="969"/>
      <c r="FC160" s="969"/>
      <c r="FD160" s="969"/>
      <c r="FE160" s="969"/>
      <c r="FF160" s="969"/>
    </row>
    <row r="161" spans="2:227" ht="14.25" x14ac:dyDescent="0.2">
      <c r="B161" s="417"/>
      <c r="EZ161" s="969"/>
      <c r="FA161" s="969"/>
      <c r="FB161" s="969"/>
      <c r="FC161" s="969"/>
      <c r="FD161" s="969"/>
      <c r="FE161" s="969"/>
      <c r="FF161" s="969"/>
    </row>
    <row r="162" spans="2:227" ht="15" x14ac:dyDescent="0.25">
      <c r="B162" s="415"/>
      <c r="EZ162" s="969"/>
      <c r="FA162" s="969"/>
      <c r="FB162" s="969"/>
      <c r="FC162" s="969"/>
      <c r="FD162" s="969"/>
      <c r="FE162" s="969"/>
      <c r="FF162" s="969"/>
    </row>
    <row r="165" spans="2:227" ht="15" x14ac:dyDescent="0.25">
      <c r="B165" s="415"/>
    </row>
    <row r="166" spans="2:227" ht="14.25" x14ac:dyDescent="0.2">
      <c r="B166" s="417"/>
      <c r="EZ166" s="969"/>
      <c r="FA166" s="969"/>
      <c r="FB166" s="969"/>
      <c r="FC166" s="969"/>
      <c r="FD166" s="969"/>
      <c r="FE166" s="969"/>
      <c r="FF166" s="969"/>
    </row>
    <row r="167" spans="2:227" ht="14.25" x14ac:dyDescent="0.2">
      <c r="B167" s="417"/>
      <c r="EZ167" s="969"/>
      <c r="FA167" s="969"/>
      <c r="FB167" s="969"/>
      <c r="FC167" s="969"/>
      <c r="FD167" s="969"/>
      <c r="FE167" s="969"/>
      <c r="FF167" s="969"/>
    </row>
    <row r="168" spans="2:227" ht="14.25" x14ac:dyDescent="0.2">
      <c r="B168" s="417"/>
      <c r="EZ168" s="969"/>
      <c r="FA168" s="969"/>
      <c r="FB168" s="969"/>
      <c r="FC168" s="969"/>
      <c r="FD168" s="969"/>
      <c r="FE168" s="969"/>
      <c r="FF168" s="969"/>
    </row>
    <row r="169" spans="2:227" ht="14.25" x14ac:dyDescent="0.2">
      <c r="B169" s="417"/>
      <c r="EZ169" s="969"/>
      <c r="FA169" s="969"/>
      <c r="FB169" s="969"/>
      <c r="FC169" s="969"/>
      <c r="FD169" s="969"/>
      <c r="FE169" s="969"/>
      <c r="FF169" s="969"/>
    </row>
    <row r="170" spans="2:227" ht="15" x14ac:dyDescent="0.25">
      <c r="B170" s="427"/>
      <c r="EZ170" s="969"/>
      <c r="FA170" s="969"/>
      <c r="FB170" s="969"/>
      <c r="FC170" s="969"/>
      <c r="FD170" s="969"/>
      <c r="FE170" s="969"/>
      <c r="FF170" s="969"/>
    </row>
    <row r="174" spans="2:227" ht="14.25" x14ac:dyDescent="0.2">
      <c r="B174" s="428"/>
      <c r="EZ174" s="969"/>
      <c r="FA174" s="969"/>
      <c r="FB174" s="969"/>
      <c r="FC174" s="969"/>
      <c r="FD174" s="969"/>
      <c r="FE174" s="969"/>
      <c r="FF174" s="969"/>
    </row>
    <row r="175" spans="2:227" ht="14.25" x14ac:dyDescent="0.2">
      <c r="B175" s="428"/>
      <c r="EY175" s="970">
        <f t="shared" ref="EY175:GD175" si="297">+EY5</f>
        <v>43252</v>
      </c>
      <c r="EZ175" s="970">
        <f t="shared" si="297"/>
        <v>43282</v>
      </c>
      <c r="FA175" s="970">
        <f t="shared" si="297"/>
        <v>43313</v>
      </c>
      <c r="FB175" s="970">
        <f t="shared" si="297"/>
        <v>43344</v>
      </c>
      <c r="FC175" s="970">
        <f t="shared" si="297"/>
        <v>43374</v>
      </c>
      <c r="FD175" s="970">
        <f t="shared" si="297"/>
        <v>43405</v>
      </c>
      <c r="FE175" s="970">
        <f t="shared" si="297"/>
        <v>43435</v>
      </c>
      <c r="FF175" s="970">
        <f t="shared" si="297"/>
        <v>43466</v>
      </c>
      <c r="FG175" s="970">
        <f t="shared" si="297"/>
        <v>43497</v>
      </c>
      <c r="FH175" s="970">
        <f t="shared" si="297"/>
        <v>43525</v>
      </c>
      <c r="FI175" s="970">
        <f t="shared" si="297"/>
        <v>43556</v>
      </c>
      <c r="FJ175" s="970">
        <f t="shared" si="297"/>
        <v>43586</v>
      </c>
      <c r="FK175" s="970">
        <f t="shared" si="297"/>
        <v>43617</v>
      </c>
      <c r="FL175" s="970">
        <f t="shared" si="297"/>
        <v>43647</v>
      </c>
      <c r="FM175" s="970">
        <f t="shared" si="297"/>
        <v>43678</v>
      </c>
      <c r="FN175" s="970">
        <f t="shared" si="297"/>
        <v>43709</v>
      </c>
      <c r="FO175" s="970">
        <f t="shared" si="297"/>
        <v>43739</v>
      </c>
      <c r="FP175" s="970">
        <f t="shared" si="297"/>
        <v>43770</v>
      </c>
      <c r="FQ175" s="970">
        <f t="shared" si="297"/>
        <v>43800</v>
      </c>
      <c r="FR175" s="970">
        <f t="shared" si="297"/>
        <v>43831</v>
      </c>
      <c r="FS175" s="970">
        <f t="shared" si="297"/>
        <v>43862</v>
      </c>
      <c r="FT175" s="970">
        <f t="shared" si="297"/>
        <v>43891</v>
      </c>
      <c r="FU175" s="970">
        <f t="shared" si="297"/>
        <v>43922</v>
      </c>
      <c r="FV175" s="970">
        <f t="shared" si="297"/>
        <v>43952</v>
      </c>
      <c r="FW175" s="970">
        <f t="shared" si="297"/>
        <v>43983</v>
      </c>
      <c r="FX175" s="970">
        <f t="shared" si="297"/>
        <v>44013</v>
      </c>
      <c r="FY175" s="970">
        <f t="shared" si="297"/>
        <v>44044</v>
      </c>
      <c r="FZ175" s="970">
        <f t="shared" si="297"/>
        <v>44075</v>
      </c>
      <c r="GA175" s="970">
        <f t="shared" si="297"/>
        <v>44105</v>
      </c>
      <c r="GB175" s="970">
        <f t="shared" si="297"/>
        <v>44136</v>
      </c>
      <c r="GC175" s="970">
        <f t="shared" si="297"/>
        <v>44166</v>
      </c>
      <c r="GD175" s="970">
        <f t="shared" si="297"/>
        <v>44197</v>
      </c>
      <c r="GE175" s="970">
        <f t="shared" ref="GE175:HG175" si="298">+GE5</f>
        <v>44228</v>
      </c>
      <c r="GF175" s="970">
        <f t="shared" si="298"/>
        <v>44256</v>
      </c>
      <c r="GG175" s="970">
        <f t="shared" si="298"/>
        <v>44287</v>
      </c>
      <c r="GH175" s="970">
        <f t="shared" si="298"/>
        <v>44317</v>
      </c>
      <c r="GI175" s="970">
        <f t="shared" si="298"/>
        <v>44348</v>
      </c>
      <c r="GJ175" s="970">
        <f t="shared" si="298"/>
        <v>44378</v>
      </c>
      <c r="GK175" s="970">
        <f t="shared" si="298"/>
        <v>44409</v>
      </c>
      <c r="GL175" s="970">
        <f t="shared" si="298"/>
        <v>44440</v>
      </c>
      <c r="GM175" s="970">
        <f t="shared" si="298"/>
        <v>44470</v>
      </c>
      <c r="GN175" s="970">
        <f t="shared" si="298"/>
        <v>44501</v>
      </c>
      <c r="GO175" s="970">
        <f t="shared" si="298"/>
        <v>44531</v>
      </c>
      <c r="GP175" s="970">
        <f t="shared" si="298"/>
        <v>44562</v>
      </c>
      <c r="GQ175" s="970">
        <f t="shared" si="298"/>
        <v>44593</v>
      </c>
      <c r="GR175" s="970">
        <f t="shared" si="298"/>
        <v>44621</v>
      </c>
      <c r="GS175" s="970">
        <f t="shared" si="298"/>
        <v>44652</v>
      </c>
      <c r="GT175" s="970">
        <f t="shared" si="298"/>
        <v>44682</v>
      </c>
      <c r="GU175" s="970">
        <f t="shared" si="298"/>
        <v>44713</v>
      </c>
      <c r="GV175" s="970">
        <f t="shared" si="298"/>
        <v>44743</v>
      </c>
      <c r="GW175" s="970">
        <f t="shared" si="298"/>
        <v>44774</v>
      </c>
      <c r="GX175" s="970">
        <f t="shared" si="298"/>
        <v>44805</v>
      </c>
      <c r="GY175" s="970">
        <f t="shared" si="298"/>
        <v>44835</v>
      </c>
      <c r="GZ175" s="970">
        <f t="shared" si="298"/>
        <v>44866</v>
      </c>
      <c r="HA175" s="970">
        <f t="shared" si="298"/>
        <v>44896</v>
      </c>
      <c r="HB175" s="970">
        <f t="shared" si="298"/>
        <v>44927</v>
      </c>
      <c r="HC175" s="970">
        <f t="shared" si="298"/>
        <v>44958</v>
      </c>
      <c r="HD175" s="970">
        <f t="shared" si="298"/>
        <v>44986</v>
      </c>
      <c r="HE175" s="970">
        <f t="shared" si="298"/>
        <v>45017</v>
      </c>
      <c r="HF175" s="970">
        <f t="shared" si="298"/>
        <v>45047</v>
      </c>
      <c r="HG175" s="970">
        <f t="shared" si="298"/>
        <v>45078</v>
      </c>
      <c r="HH175" s="970">
        <f t="shared" ref="HH175:HS175" si="299">+HH5</f>
        <v>45108</v>
      </c>
      <c r="HI175" s="970">
        <f t="shared" si="299"/>
        <v>45139</v>
      </c>
      <c r="HJ175" s="970">
        <f t="shared" si="299"/>
        <v>45170</v>
      </c>
      <c r="HK175" s="970">
        <f t="shared" si="299"/>
        <v>45200</v>
      </c>
      <c r="HL175" s="970">
        <f t="shared" si="299"/>
        <v>45231</v>
      </c>
      <c r="HM175" s="970">
        <f t="shared" si="299"/>
        <v>45261</v>
      </c>
      <c r="HN175" s="970">
        <f t="shared" si="299"/>
        <v>45292</v>
      </c>
      <c r="HO175" s="970">
        <f t="shared" si="299"/>
        <v>45323</v>
      </c>
      <c r="HP175" s="970">
        <f t="shared" si="299"/>
        <v>45352</v>
      </c>
      <c r="HQ175" s="970">
        <f t="shared" si="299"/>
        <v>45383</v>
      </c>
      <c r="HR175" s="970">
        <f t="shared" si="299"/>
        <v>45413</v>
      </c>
      <c r="HS175" s="970">
        <f t="shared" si="299"/>
        <v>45444</v>
      </c>
    </row>
    <row r="176" spans="2:227" ht="14.25" x14ac:dyDescent="0.2">
      <c r="B176" s="428" t="s">
        <v>639</v>
      </c>
      <c r="EY176" s="406" t="str">
        <f>+B176</f>
        <v>Capped 2010 Energy Cost CECAF</v>
      </c>
      <c r="EZ176" s="969">
        <f t="shared" ref="EZ176:GE176" si="300">+EZ20</f>
        <v>5.6899999999999999E-2</v>
      </c>
      <c r="FA176" s="969">
        <f t="shared" si="300"/>
        <v>5.6899999999999999E-2</v>
      </c>
      <c r="FB176" s="969">
        <f t="shared" si="300"/>
        <v>5.6899999999999999E-2</v>
      </c>
      <c r="FC176" s="969">
        <f t="shared" si="300"/>
        <v>5.6899999999999999E-2</v>
      </c>
      <c r="FD176" s="969">
        <f t="shared" si="300"/>
        <v>5.6899999999999999E-2</v>
      </c>
      <c r="FE176" s="969">
        <f t="shared" si="300"/>
        <v>5.6899999999999999E-2</v>
      </c>
      <c r="FF176" s="969">
        <f t="shared" si="300"/>
        <v>5.6899999999999999E-2</v>
      </c>
      <c r="FG176" s="969">
        <f t="shared" si="300"/>
        <v>5.6899999999999999E-2</v>
      </c>
      <c r="FH176" s="969">
        <f t="shared" si="300"/>
        <v>5.6899999999999999E-2</v>
      </c>
      <c r="FI176" s="969">
        <f t="shared" si="300"/>
        <v>5.6899999999999999E-2</v>
      </c>
      <c r="FJ176" s="969">
        <f t="shared" si="300"/>
        <v>5.6899999999999999E-2</v>
      </c>
      <c r="FK176" s="969">
        <f t="shared" si="300"/>
        <v>5.6899999999999999E-2</v>
      </c>
      <c r="FL176" s="969">
        <f t="shared" si="300"/>
        <v>5.6899999999999999E-2</v>
      </c>
      <c r="FM176" s="969">
        <f t="shared" si="300"/>
        <v>5.6899999999999999E-2</v>
      </c>
      <c r="FN176" s="969">
        <f t="shared" si="300"/>
        <v>5.6899999999999999E-2</v>
      </c>
      <c r="FO176" s="969">
        <f t="shared" si="300"/>
        <v>5.6899999999999999E-2</v>
      </c>
      <c r="FP176" s="969">
        <f t="shared" si="300"/>
        <v>5.6899999999999999E-2</v>
      </c>
      <c r="FQ176" s="969">
        <f t="shared" si="300"/>
        <v>5.6899999999999999E-2</v>
      </c>
      <c r="FR176" s="969">
        <f t="shared" si="300"/>
        <v>5.6899999999999999E-2</v>
      </c>
      <c r="FS176" s="969">
        <f t="shared" si="300"/>
        <v>5.6899999999999999E-2</v>
      </c>
      <c r="FT176" s="969">
        <f t="shared" si="300"/>
        <v>5.6899999999999999E-2</v>
      </c>
      <c r="FU176" s="969">
        <f t="shared" si="300"/>
        <v>5.6899999999999999E-2</v>
      </c>
      <c r="FV176" s="969">
        <f t="shared" si="300"/>
        <v>5.6899999999999999E-2</v>
      </c>
      <c r="FW176" s="969">
        <f t="shared" si="300"/>
        <v>5.6899999999999999E-2</v>
      </c>
      <c r="FX176" s="969">
        <f t="shared" si="300"/>
        <v>5.6899999999999999E-2</v>
      </c>
      <c r="FY176" s="969">
        <f t="shared" si="300"/>
        <v>5.6899999999999999E-2</v>
      </c>
      <c r="FZ176" s="969">
        <f t="shared" si="300"/>
        <v>5.6899999999999999E-2</v>
      </c>
      <c r="GA176" s="969">
        <f t="shared" si="300"/>
        <v>5.6899999999999999E-2</v>
      </c>
      <c r="GB176" s="969">
        <f t="shared" si="300"/>
        <v>5.6899999999999999E-2</v>
      </c>
      <c r="GC176" s="969">
        <f t="shared" si="300"/>
        <v>5.6899999999999999E-2</v>
      </c>
      <c r="GD176" s="969">
        <f t="shared" si="300"/>
        <v>5.6899999999999999E-2</v>
      </c>
      <c r="GE176" s="969">
        <f t="shared" si="300"/>
        <v>5.6899999999999999E-2</v>
      </c>
      <c r="GF176" s="969">
        <f t="shared" ref="GF176:HG176" si="301">+GF20</f>
        <v>5.6899999999999999E-2</v>
      </c>
      <c r="GG176" s="969">
        <f t="shared" si="301"/>
        <v>5.6899999999999999E-2</v>
      </c>
      <c r="GH176" s="969">
        <f t="shared" si="301"/>
        <v>5.6899999999999999E-2</v>
      </c>
      <c r="GI176" s="969">
        <f t="shared" si="301"/>
        <v>5.6899999999999999E-2</v>
      </c>
      <c r="GJ176" s="969">
        <f t="shared" si="301"/>
        <v>5.6899999999999999E-2</v>
      </c>
      <c r="GK176" s="969">
        <f t="shared" si="301"/>
        <v>5.6899999999999999E-2</v>
      </c>
      <c r="GL176" s="969">
        <f t="shared" si="301"/>
        <v>5.6899999999999999E-2</v>
      </c>
      <c r="GM176" s="969">
        <f t="shared" si="301"/>
        <v>5.6899999999999999E-2</v>
      </c>
      <c r="GN176" s="969">
        <f t="shared" si="301"/>
        <v>5.6899999999999999E-2</v>
      </c>
      <c r="GO176" s="969">
        <f t="shared" si="301"/>
        <v>5.6899999999999999E-2</v>
      </c>
      <c r="GP176" s="969">
        <f t="shared" si="301"/>
        <v>5.6899999999999999E-2</v>
      </c>
      <c r="GQ176" s="969">
        <f t="shared" si="301"/>
        <v>5.6899999999999999E-2</v>
      </c>
      <c r="GR176" s="969">
        <f t="shared" si="301"/>
        <v>5.6899999999999999E-2</v>
      </c>
      <c r="GS176" s="969">
        <f t="shared" si="301"/>
        <v>5.6899999999999999E-2</v>
      </c>
      <c r="GT176" s="969">
        <f t="shared" si="301"/>
        <v>5.6899999999999999E-2</v>
      </c>
      <c r="GU176" s="969">
        <f t="shared" si="301"/>
        <v>5.6899999999999999E-2</v>
      </c>
      <c r="GV176" s="969">
        <f t="shared" si="301"/>
        <v>5.6899999999999999E-2</v>
      </c>
      <c r="GW176" s="969">
        <f t="shared" si="301"/>
        <v>5.6899999999999999E-2</v>
      </c>
      <c r="GX176" s="969">
        <f t="shared" si="301"/>
        <v>5.6899999999999999E-2</v>
      </c>
      <c r="GY176" s="969">
        <f t="shared" si="301"/>
        <v>5.6899999999999999E-2</v>
      </c>
      <c r="GZ176" s="969">
        <f t="shared" si="301"/>
        <v>5.6899999999999999E-2</v>
      </c>
      <c r="HA176" s="969">
        <f t="shared" si="301"/>
        <v>5.6899999999999999E-2</v>
      </c>
      <c r="HB176" s="969">
        <f t="shared" si="301"/>
        <v>5.6899999999999999E-2</v>
      </c>
      <c r="HC176" s="969">
        <f t="shared" si="301"/>
        <v>5.6899999999999999E-2</v>
      </c>
      <c r="HD176" s="969">
        <f t="shared" si="301"/>
        <v>5.6899999999999999E-2</v>
      </c>
      <c r="HE176" s="969">
        <f t="shared" si="301"/>
        <v>5.6899999999999999E-2</v>
      </c>
      <c r="HF176" s="969">
        <f t="shared" si="301"/>
        <v>5.6899999999999999E-2</v>
      </c>
      <c r="HG176" s="969">
        <f t="shared" si="301"/>
        <v>5.6899999999999999E-2</v>
      </c>
      <c r="HH176" s="969">
        <f t="shared" ref="HH176:HS176" si="302">+HH20</f>
        <v>5.6899999999999999E-2</v>
      </c>
      <c r="HI176" s="969">
        <f t="shared" si="302"/>
        <v>5.6899999999999999E-2</v>
      </c>
      <c r="HJ176" s="969">
        <f t="shared" si="302"/>
        <v>5.6899999999999999E-2</v>
      </c>
      <c r="HK176" s="969">
        <f t="shared" si="302"/>
        <v>5.6899999999999999E-2</v>
      </c>
      <c r="HL176" s="969">
        <f t="shared" si="302"/>
        <v>5.6899999999999999E-2</v>
      </c>
      <c r="HM176" s="969">
        <f t="shared" si="302"/>
        <v>5.6899999999999999E-2</v>
      </c>
      <c r="HN176" s="969">
        <f t="shared" si="302"/>
        <v>5.6899999999999999E-2</v>
      </c>
      <c r="HO176" s="969">
        <f t="shared" si="302"/>
        <v>5.6899999999999999E-2</v>
      </c>
      <c r="HP176" s="969">
        <f t="shared" si="302"/>
        <v>5.6899999999999999E-2</v>
      </c>
      <c r="HQ176" s="969">
        <f t="shared" si="302"/>
        <v>5.6899999999999999E-2</v>
      </c>
      <c r="HR176" s="969">
        <f t="shared" si="302"/>
        <v>5.6899999999999999E-2</v>
      </c>
      <c r="HS176" s="969">
        <f t="shared" si="302"/>
        <v>5.6899999999999999E-2</v>
      </c>
    </row>
    <row r="177" spans="1:227" ht="14.25" x14ac:dyDescent="0.2">
      <c r="B177" s="428" t="s">
        <v>640</v>
      </c>
      <c r="EY177" s="406" t="str">
        <f t="shared" ref="EY177:EY191" si="303">+B177</f>
        <v>Capped 2010 Energy Subsidy ESA</v>
      </c>
      <c r="EZ177" s="969">
        <f t="shared" ref="EZ177:GE177" si="304">+EZ21</f>
        <v>1.47E-3</v>
      </c>
      <c r="FA177" s="969">
        <f t="shared" si="304"/>
        <v>1.47E-3</v>
      </c>
      <c r="FB177" s="969">
        <f t="shared" si="304"/>
        <v>1.47E-3</v>
      </c>
      <c r="FC177" s="969">
        <f t="shared" si="304"/>
        <v>1.47E-3</v>
      </c>
      <c r="FD177" s="969">
        <f t="shared" si="304"/>
        <v>1.47E-3</v>
      </c>
      <c r="FE177" s="969">
        <f t="shared" si="304"/>
        <v>1.47E-3</v>
      </c>
      <c r="FF177" s="969">
        <f t="shared" si="304"/>
        <v>1.47E-3</v>
      </c>
      <c r="FG177" s="969">
        <f t="shared" si="304"/>
        <v>1.47E-3</v>
      </c>
      <c r="FH177" s="969">
        <f t="shared" si="304"/>
        <v>1.47E-3</v>
      </c>
      <c r="FI177" s="969">
        <f t="shared" si="304"/>
        <v>1.47E-3</v>
      </c>
      <c r="FJ177" s="969">
        <f t="shared" si="304"/>
        <v>1.47E-3</v>
      </c>
      <c r="FK177" s="969">
        <f t="shared" si="304"/>
        <v>1.47E-3</v>
      </c>
      <c r="FL177" s="969">
        <f t="shared" si="304"/>
        <v>1.47E-3</v>
      </c>
      <c r="FM177" s="969">
        <f t="shared" si="304"/>
        <v>1.47E-3</v>
      </c>
      <c r="FN177" s="969">
        <f t="shared" si="304"/>
        <v>1.47E-3</v>
      </c>
      <c r="FO177" s="969">
        <f t="shared" si="304"/>
        <v>1.47E-3</v>
      </c>
      <c r="FP177" s="969">
        <f t="shared" si="304"/>
        <v>1.47E-3</v>
      </c>
      <c r="FQ177" s="969">
        <f t="shared" si="304"/>
        <v>1.47E-3</v>
      </c>
      <c r="FR177" s="969">
        <f t="shared" si="304"/>
        <v>1.47E-3</v>
      </c>
      <c r="FS177" s="969">
        <f t="shared" si="304"/>
        <v>1.47E-3</v>
      </c>
      <c r="FT177" s="969">
        <f t="shared" si="304"/>
        <v>1.47E-3</v>
      </c>
      <c r="FU177" s="969">
        <f t="shared" si="304"/>
        <v>1.47E-3</v>
      </c>
      <c r="FV177" s="969">
        <f t="shared" si="304"/>
        <v>1.47E-3</v>
      </c>
      <c r="FW177" s="969">
        <f t="shared" si="304"/>
        <v>1.47E-3</v>
      </c>
      <c r="FX177" s="969">
        <f t="shared" si="304"/>
        <v>1.47E-3</v>
      </c>
      <c r="FY177" s="969">
        <f t="shared" si="304"/>
        <v>1.47E-3</v>
      </c>
      <c r="FZ177" s="969">
        <f t="shared" si="304"/>
        <v>1.47E-3</v>
      </c>
      <c r="GA177" s="969">
        <f t="shared" si="304"/>
        <v>1.47E-3</v>
      </c>
      <c r="GB177" s="969">
        <f t="shared" si="304"/>
        <v>1.47E-3</v>
      </c>
      <c r="GC177" s="969">
        <f t="shared" si="304"/>
        <v>1.47E-3</v>
      </c>
      <c r="GD177" s="969">
        <f t="shared" si="304"/>
        <v>1.47E-3</v>
      </c>
      <c r="GE177" s="969">
        <f t="shared" si="304"/>
        <v>1.47E-3</v>
      </c>
      <c r="GF177" s="969">
        <f t="shared" ref="GF177:HG177" si="305">+GF21</f>
        <v>1.47E-3</v>
      </c>
      <c r="GG177" s="969">
        <f t="shared" si="305"/>
        <v>1.47E-3</v>
      </c>
      <c r="GH177" s="969">
        <f t="shared" si="305"/>
        <v>1.47E-3</v>
      </c>
      <c r="GI177" s="969">
        <f t="shared" si="305"/>
        <v>1.47E-3</v>
      </c>
      <c r="GJ177" s="969">
        <f t="shared" si="305"/>
        <v>1.47E-3</v>
      </c>
      <c r="GK177" s="969">
        <f t="shared" si="305"/>
        <v>1.47E-3</v>
      </c>
      <c r="GL177" s="969">
        <f t="shared" si="305"/>
        <v>1.47E-3</v>
      </c>
      <c r="GM177" s="969">
        <f t="shared" si="305"/>
        <v>1.47E-3</v>
      </c>
      <c r="GN177" s="969">
        <f t="shared" si="305"/>
        <v>1.47E-3</v>
      </c>
      <c r="GO177" s="969">
        <f t="shared" si="305"/>
        <v>1.47E-3</v>
      </c>
      <c r="GP177" s="969">
        <f t="shared" si="305"/>
        <v>1.47E-3</v>
      </c>
      <c r="GQ177" s="969">
        <f t="shared" si="305"/>
        <v>1.47E-3</v>
      </c>
      <c r="GR177" s="969">
        <f t="shared" si="305"/>
        <v>1.47E-3</v>
      </c>
      <c r="GS177" s="969">
        <f t="shared" si="305"/>
        <v>1.47E-3</v>
      </c>
      <c r="GT177" s="969">
        <f t="shared" si="305"/>
        <v>1.47E-3</v>
      </c>
      <c r="GU177" s="969">
        <f t="shared" si="305"/>
        <v>1.47E-3</v>
      </c>
      <c r="GV177" s="969">
        <f t="shared" si="305"/>
        <v>1.47E-3</v>
      </c>
      <c r="GW177" s="969">
        <f t="shared" si="305"/>
        <v>1.47E-3</v>
      </c>
      <c r="GX177" s="969">
        <f t="shared" si="305"/>
        <v>1.47E-3</v>
      </c>
      <c r="GY177" s="969">
        <f t="shared" si="305"/>
        <v>1.47E-3</v>
      </c>
      <c r="GZ177" s="969">
        <f t="shared" si="305"/>
        <v>1.47E-3</v>
      </c>
      <c r="HA177" s="969">
        <f t="shared" si="305"/>
        <v>1.47E-3</v>
      </c>
      <c r="HB177" s="969">
        <f t="shared" si="305"/>
        <v>1.47E-3</v>
      </c>
      <c r="HC177" s="969">
        <f t="shared" si="305"/>
        <v>1.47E-3</v>
      </c>
      <c r="HD177" s="969">
        <f t="shared" si="305"/>
        <v>1.47E-3</v>
      </c>
      <c r="HE177" s="969">
        <f t="shared" si="305"/>
        <v>1.47E-3</v>
      </c>
      <c r="HF177" s="969">
        <f t="shared" si="305"/>
        <v>1.47E-3</v>
      </c>
      <c r="HG177" s="969">
        <f t="shared" si="305"/>
        <v>1.47E-3</v>
      </c>
      <c r="HH177" s="969">
        <f t="shared" ref="HH177:HS177" si="306">+HH21</f>
        <v>1.47E-3</v>
      </c>
      <c r="HI177" s="969">
        <f t="shared" si="306"/>
        <v>1.47E-3</v>
      </c>
      <c r="HJ177" s="969">
        <f t="shared" si="306"/>
        <v>1.47E-3</v>
      </c>
      <c r="HK177" s="969">
        <f t="shared" si="306"/>
        <v>1.47E-3</v>
      </c>
      <c r="HL177" s="969">
        <f t="shared" si="306"/>
        <v>1.47E-3</v>
      </c>
      <c r="HM177" s="969">
        <f t="shared" si="306"/>
        <v>1.47E-3</v>
      </c>
      <c r="HN177" s="969">
        <f t="shared" si="306"/>
        <v>1.47E-3</v>
      </c>
      <c r="HO177" s="969">
        <f t="shared" si="306"/>
        <v>1.47E-3</v>
      </c>
      <c r="HP177" s="969">
        <f t="shared" si="306"/>
        <v>1.47E-3</v>
      </c>
      <c r="HQ177" s="969">
        <f t="shared" si="306"/>
        <v>1.47E-3</v>
      </c>
      <c r="HR177" s="969">
        <f t="shared" si="306"/>
        <v>1.47E-3</v>
      </c>
      <c r="HS177" s="969">
        <f t="shared" si="306"/>
        <v>1.47E-3</v>
      </c>
    </row>
    <row r="178" spans="1:227" ht="14.25" x14ac:dyDescent="0.2">
      <c r="B178" s="428" t="s">
        <v>641</v>
      </c>
      <c r="EY178" s="406" t="str">
        <f t="shared" si="303"/>
        <v>Capped 2010 Reliability Cost RCA</v>
      </c>
      <c r="EZ178" s="969">
        <f t="shared" ref="EZ178:GE178" si="307">+EZ22</f>
        <v>3.0000000000000001E-3</v>
      </c>
      <c r="FA178" s="969">
        <f t="shared" si="307"/>
        <v>3.0000000000000001E-3</v>
      </c>
      <c r="FB178" s="969">
        <f t="shared" si="307"/>
        <v>3.0000000000000001E-3</v>
      </c>
      <c r="FC178" s="969">
        <f t="shared" si="307"/>
        <v>3.0000000000000001E-3</v>
      </c>
      <c r="FD178" s="969">
        <f t="shared" si="307"/>
        <v>3.0000000000000001E-3</v>
      </c>
      <c r="FE178" s="969">
        <f t="shared" si="307"/>
        <v>3.0000000000000001E-3</v>
      </c>
      <c r="FF178" s="969">
        <f t="shared" si="307"/>
        <v>3.0000000000000001E-3</v>
      </c>
      <c r="FG178" s="969">
        <f t="shared" si="307"/>
        <v>3.0000000000000001E-3</v>
      </c>
      <c r="FH178" s="969">
        <f t="shared" si="307"/>
        <v>3.0000000000000001E-3</v>
      </c>
      <c r="FI178" s="969">
        <f t="shared" si="307"/>
        <v>3.0000000000000001E-3</v>
      </c>
      <c r="FJ178" s="969">
        <f t="shared" si="307"/>
        <v>3.0000000000000001E-3</v>
      </c>
      <c r="FK178" s="969">
        <f t="shared" si="307"/>
        <v>3.0000000000000001E-3</v>
      </c>
      <c r="FL178" s="969">
        <f t="shared" si="307"/>
        <v>3.0000000000000001E-3</v>
      </c>
      <c r="FM178" s="969">
        <f t="shared" si="307"/>
        <v>3.0000000000000001E-3</v>
      </c>
      <c r="FN178" s="969">
        <f t="shared" si="307"/>
        <v>3.0000000000000001E-3</v>
      </c>
      <c r="FO178" s="969">
        <f t="shared" si="307"/>
        <v>3.0000000000000001E-3</v>
      </c>
      <c r="FP178" s="969">
        <f t="shared" si="307"/>
        <v>3.0000000000000001E-3</v>
      </c>
      <c r="FQ178" s="969">
        <f t="shared" si="307"/>
        <v>3.0000000000000001E-3</v>
      </c>
      <c r="FR178" s="969">
        <f t="shared" si="307"/>
        <v>3.0000000000000001E-3</v>
      </c>
      <c r="FS178" s="969">
        <f t="shared" si="307"/>
        <v>3.0000000000000001E-3</v>
      </c>
      <c r="FT178" s="969">
        <f t="shared" si="307"/>
        <v>3.0000000000000001E-3</v>
      </c>
      <c r="FU178" s="969">
        <f t="shared" si="307"/>
        <v>3.0000000000000001E-3</v>
      </c>
      <c r="FV178" s="969">
        <f t="shared" si="307"/>
        <v>3.0000000000000001E-3</v>
      </c>
      <c r="FW178" s="969">
        <f t="shared" si="307"/>
        <v>3.0000000000000001E-3</v>
      </c>
      <c r="FX178" s="969">
        <f t="shared" si="307"/>
        <v>3.0000000000000001E-3</v>
      </c>
      <c r="FY178" s="969">
        <f t="shared" si="307"/>
        <v>3.0000000000000001E-3</v>
      </c>
      <c r="FZ178" s="969">
        <f t="shared" si="307"/>
        <v>3.0000000000000001E-3</v>
      </c>
      <c r="GA178" s="969">
        <f t="shared" si="307"/>
        <v>3.0000000000000001E-3</v>
      </c>
      <c r="GB178" s="969">
        <f t="shared" si="307"/>
        <v>3.0000000000000001E-3</v>
      </c>
      <c r="GC178" s="969">
        <f t="shared" si="307"/>
        <v>3.0000000000000001E-3</v>
      </c>
      <c r="GD178" s="969">
        <f t="shared" si="307"/>
        <v>3.0000000000000001E-3</v>
      </c>
      <c r="GE178" s="969">
        <f t="shared" si="307"/>
        <v>3.0000000000000001E-3</v>
      </c>
      <c r="GF178" s="969">
        <f t="shared" ref="GF178:HG178" si="308">+GF22</f>
        <v>3.0000000000000001E-3</v>
      </c>
      <c r="GG178" s="969">
        <f t="shared" si="308"/>
        <v>3.0000000000000001E-3</v>
      </c>
      <c r="GH178" s="969">
        <f t="shared" si="308"/>
        <v>3.0000000000000001E-3</v>
      </c>
      <c r="GI178" s="969">
        <f t="shared" si="308"/>
        <v>3.0000000000000001E-3</v>
      </c>
      <c r="GJ178" s="969">
        <f t="shared" si="308"/>
        <v>3.0000000000000001E-3</v>
      </c>
      <c r="GK178" s="969">
        <f t="shared" si="308"/>
        <v>3.0000000000000001E-3</v>
      </c>
      <c r="GL178" s="969">
        <f t="shared" si="308"/>
        <v>3.0000000000000001E-3</v>
      </c>
      <c r="GM178" s="969">
        <f t="shared" si="308"/>
        <v>3.0000000000000001E-3</v>
      </c>
      <c r="GN178" s="969">
        <f t="shared" si="308"/>
        <v>3.0000000000000001E-3</v>
      </c>
      <c r="GO178" s="969">
        <f t="shared" si="308"/>
        <v>3.0000000000000001E-3</v>
      </c>
      <c r="GP178" s="969">
        <f t="shared" si="308"/>
        <v>3.0000000000000001E-3</v>
      </c>
      <c r="GQ178" s="969">
        <f t="shared" si="308"/>
        <v>3.0000000000000001E-3</v>
      </c>
      <c r="GR178" s="969">
        <f t="shared" si="308"/>
        <v>3.0000000000000001E-3</v>
      </c>
      <c r="GS178" s="969">
        <f t="shared" si="308"/>
        <v>3.0000000000000001E-3</v>
      </c>
      <c r="GT178" s="969">
        <f t="shared" si="308"/>
        <v>3.0000000000000001E-3</v>
      </c>
      <c r="GU178" s="969">
        <f t="shared" si="308"/>
        <v>3.0000000000000001E-3</v>
      </c>
      <c r="GV178" s="969">
        <f t="shared" si="308"/>
        <v>3.0000000000000001E-3</v>
      </c>
      <c r="GW178" s="969">
        <f t="shared" si="308"/>
        <v>3.0000000000000001E-3</v>
      </c>
      <c r="GX178" s="969">
        <f t="shared" si="308"/>
        <v>3.0000000000000001E-3</v>
      </c>
      <c r="GY178" s="969">
        <f t="shared" si="308"/>
        <v>3.0000000000000001E-3</v>
      </c>
      <c r="GZ178" s="969">
        <f t="shared" si="308"/>
        <v>3.0000000000000001E-3</v>
      </c>
      <c r="HA178" s="969">
        <f t="shared" si="308"/>
        <v>3.0000000000000001E-3</v>
      </c>
      <c r="HB178" s="969">
        <f t="shared" si="308"/>
        <v>3.0000000000000001E-3</v>
      </c>
      <c r="HC178" s="969">
        <f t="shared" si="308"/>
        <v>3.0000000000000001E-3</v>
      </c>
      <c r="HD178" s="969">
        <f t="shared" si="308"/>
        <v>3.0000000000000001E-3</v>
      </c>
      <c r="HE178" s="969">
        <f t="shared" si="308"/>
        <v>3.0000000000000001E-3</v>
      </c>
      <c r="HF178" s="969">
        <f t="shared" si="308"/>
        <v>3.0000000000000001E-3</v>
      </c>
      <c r="HG178" s="969">
        <f t="shared" si="308"/>
        <v>3.0000000000000001E-3</v>
      </c>
      <c r="HH178" s="969">
        <f t="shared" ref="HH178:HS178" si="309">+HH22</f>
        <v>3.0000000000000001E-3</v>
      </c>
      <c r="HI178" s="969">
        <f t="shared" si="309"/>
        <v>3.0000000000000001E-3</v>
      </c>
      <c r="HJ178" s="969">
        <f t="shared" si="309"/>
        <v>3.0000000000000001E-3</v>
      </c>
      <c r="HK178" s="969">
        <f t="shared" si="309"/>
        <v>3.0000000000000001E-3</v>
      </c>
      <c r="HL178" s="969">
        <f t="shared" si="309"/>
        <v>3.0000000000000001E-3</v>
      </c>
      <c r="HM178" s="969">
        <f t="shared" si="309"/>
        <v>3.0000000000000001E-3</v>
      </c>
      <c r="HN178" s="969">
        <f t="shared" si="309"/>
        <v>3.0000000000000001E-3</v>
      </c>
      <c r="HO178" s="969">
        <f t="shared" si="309"/>
        <v>3.0000000000000001E-3</v>
      </c>
      <c r="HP178" s="969">
        <f t="shared" si="309"/>
        <v>3.0000000000000001E-3</v>
      </c>
      <c r="HQ178" s="969">
        <f t="shared" si="309"/>
        <v>3.0000000000000001E-3</v>
      </c>
      <c r="HR178" s="969">
        <f t="shared" si="309"/>
        <v>3.0000000000000001E-3</v>
      </c>
      <c r="HS178" s="969">
        <f t="shared" si="309"/>
        <v>3.0000000000000001E-3</v>
      </c>
    </row>
    <row r="179" spans="1:227" ht="14.25" x14ac:dyDescent="0.2">
      <c r="A179" s="406" t="s">
        <v>272</v>
      </c>
      <c r="B179" s="428" t="s">
        <v>642</v>
      </c>
      <c r="EY179" s="406" t="str">
        <f>+B179</f>
        <v>Renewable Energy Portfolio Adjustment CRPSEAF</v>
      </c>
      <c r="EZ179" s="969">
        <f t="shared" ref="EZ179:GE179" si="310">+EZ26</f>
        <v>4.7400000000000003E-3</v>
      </c>
      <c r="FA179" s="969">
        <f t="shared" si="310"/>
        <v>4.7400000000000003E-3</v>
      </c>
      <c r="FB179" s="969">
        <f t="shared" si="310"/>
        <v>4.7400000000000003E-3</v>
      </c>
      <c r="FC179" s="969">
        <f t="shared" si="310"/>
        <v>5.1500000000000001E-3</v>
      </c>
      <c r="FD179" s="969">
        <f t="shared" si="310"/>
        <v>5.1500000000000001E-3</v>
      </c>
      <c r="FE179" s="969">
        <f t="shared" si="310"/>
        <v>5.1500000000000001E-3</v>
      </c>
      <c r="FF179" s="969">
        <f t="shared" si="310"/>
        <v>5.3499999999999997E-3</v>
      </c>
      <c r="FG179" s="969">
        <f t="shared" si="310"/>
        <v>5.3499999999999997E-3</v>
      </c>
      <c r="FH179" s="969">
        <f t="shared" si="310"/>
        <v>5.3499999999999997E-3</v>
      </c>
      <c r="FI179" s="969">
        <f t="shared" si="310"/>
        <v>5.3899999999999998E-3</v>
      </c>
      <c r="FJ179" s="969">
        <f t="shared" si="310"/>
        <v>5.3899999999999998E-3</v>
      </c>
      <c r="FK179" s="969">
        <f t="shared" si="310"/>
        <v>5.3899999999999998E-3</v>
      </c>
      <c r="FL179" s="969">
        <f t="shared" si="310"/>
        <v>5.8999999999999999E-3</v>
      </c>
      <c r="FM179" s="969">
        <f t="shared" si="310"/>
        <v>5.8999999999999999E-3</v>
      </c>
      <c r="FN179" s="969">
        <f t="shared" si="310"/>
        <v>5.8999999999999999E-3</v>
      </c>
      <c r="FO179" s="969">
        <f t="shared" si="310"/>
        <v>7.8399999999999997E-3</v>
      </c>
      <c r="FP179" s="969">
        <f t="shared" si="310"/>
        <v>7.8399999999999997E-3</v>
      </c>
      <c r="FQ179" s="969">
        <f t="shared" si="310"/>
        <v>7.8399999999999997E-3</v>
      </c>
      <c r="FR179" s="969">
        <f t="shared" si="310"/>
        <v>8.2900000000000005E-3</v>
      </c>
      <c r="FS179" s="969">
        <f t="shared" si="310"/>
        <v>8.2900000000000005E-3</v>
      </c>
      <c r="FT179" s="969">
        <f t="shared" si="310"/>
        <v>8.2900000000000005E-3</v>
      </c>
      <c r="FU179" s="969">
        <f t="shared" si="310"/>
        <v>8.1099999999999992E-3</v>
      </c>
      <c r="FV179" s="969">
        <f t="shared" si="310"/>
        <v>8.1099999999999992E-3</v>
      </c>
      <c r="FW179" s="969">
        <f t="shared" si="310"/>
        <v>8.1099999999999992E-3</v>
      </c>
      <c r="FX179" s="969">
        <f t="shared" si="310"/>
        <v>1.0290000000000001E-2</v>
      </c>
      <c r="FY179" s="969">
        <f t="shared" si="310"/>
        <v>1.0290000000000001E-2</v>
      </c>
      <c r="FZ179" s="969">
        <f t="shared" si="310"/>
        <v>1.0290000000000001E-2</v>
      </c>
      <c r="GA179" s="969">
        <f t="shared" si="310"/>
        <v>9.3799999999999994E-3</v>
      </c>
      <c r="GB179" s="969">
        <f t="shared" si="310"/>
        <v>9.3799999999999994E-3</v>
      </c>
      <c r="GC179" s="969">
        <f t="shared" si="310"/>
        <v>9.3799999999999994E-3</v>
      </c>
      <c r="GD179" s="969">
        <f t="shared" si="310"/>
        <v>8.8800000000000007E-3</v>
      </c>
      <c r="GE179" s="969">
        <f t="shared" si="310"/>
        <v>8.8800000000000007E-3</v>
      </c>
      <c r="GF179" s="969">
        <f t="shared" ref="GF179:HG179" si="311">+GF26</f>
        <v>8.8800000000000007E-3</v>
      </c>
      <c r="GG179" s="969">
        <f t="shared" si="311"/>
        <v>8.5599999999999999E-3</v>
      </c>
      <c r="GH179" s="969">
        <f t="shared" si="311"/>
        <v>8.5599999999999999E-3</v>
      </c>
      <c r="GI179" s="969">
        <f t="shared" si="311"/>
        <v>8.5599999999999999E-3</v>
      </c>
      <c r="GJ179" s="969">
        <f t="shared" si="311"/>
        <v>8.5599999999999999E-3</v>
      </c>
      <c r="GK179" s="969">
        <f t="shared" si="311"/>
        <v>8.5599999999999999E-3</v>
      </c>
      <c r="GL179" s="969">
        <f t="shared" si="311"/>
        <v>8.5599999999999999E-3</v>
      </c>
      <c r="GM179" s="969">
        <f t="shared" si="311"/>
        <v>9.2300000000000004E-3</v>
      </c>
      <c r="GN179" s="969">
        <f t="shared" si="311"/>
        <v>9.2300000000000004E-3</v>
      </c>
      <c r="GO179" s="969">
        <f t="shared" si="311"/>
        <v>9.2300000000000004E-3</v>
      </c>
      <c r="GP179" s="969">
        <f t="shared" si="311"/>
        <v>1.001E-2</v>
      </c>
      <c r="GQ179" s="969">
        <f t="shared" si="311"/>
        <v>1.001E-2</v>
      </c>
      <c r="GR179" s="969">
        <f t="shared" si="311"/>
        <v>1.001E-2</v>
      </c>
      <c r="GS179" s="969">
        <f t="shared" si="311"/>
        <v>9.8600000000000007E-3</v>
      </c>
      <c r="GT179" s="969">
        <f t="shared" si="311"/>
        <v>9.8600000000000007E-3</v>
      </c>
      <c r="GU179" s="969">
        <f t="shared" si="311"/>
        <v>9.8600000000000007E-3</v>
      </c>
      <c r="GV179" s="969">
        <f t="shared" si="311"/>
        <v>9.1699999999999993E-3</v>
      </c>
      <c r="GW179" s="969">
        <f t="shared" si="311"/>
        <v>9.1699999999999993E-3</v>
      </c>
      <c r="GX179" s="969">
        <f t="shared" si="311"/>
        <v>9.1699999999999993E-3</v>
      </c>
      <c r="GY179" s="969">
        <f t="shared" si="311"/>
        <v>1.017E-2</v>
      </c>
      <c r="GZ179" s="969">
        <f t="shared" si="311"/>
        <v>1.017E-2</v>
      </c>
      <c r="HA179" s="969">
        <f t="shared" si="311"/>
        <v>1.017E-2</v>
      </c>
      <c r="HB179" s="969">
        <f t="shared" si="311"/>
        <v>1.035E-2</v>
      </c>
      <c r="HC179" s="969">
        <f t="shared" si="311"/>
        <v>1.035E-2</v>
      </c>
      <c r="HD179" s="969">
        <f t="shared" si="311"/>
        <v>1.035E-2</v>
      </c>
      <c r="HE179" s="969">
        <f t="shared" si="311"/>
        <v>1.065E-2</v>
      </c>
      <c r="HF179" s="969">
        <f t="shared" si="311"/>
        <v>1.065E-2</v>
      </c>
      <c r="HG179" s="969">
        <f t="shared" si="311"/>
        <v>1.065E-2</v>
      </c>
      <c r="HH179" s="969">
        <f t="shared" ref="HH179:HS179" si="312">+HH26</f>
        <v>1.1039999999999999E-2</v>
      </c>
      <c r="HI179" s="969">
        <f t="shared" si="312"/>
        <v>1.1039999999999999E-2</v>
      </c>
      <c r="HJ179" s="969">
        <f t="shared" si="312"/>
        <v>1.1039999999999999E-2</v>
      </c>
      <c r="HK179" s="969">
        <f t="shared" si="312"/>
        <v>1.1010000000000001E-2</v>
      </c>
      <c r="HL179" s="969">
        <f t="shared" si="312"/>
        <v>1.1010000000000001E-2</v>
      </c>
      <c r="HM179" s="969">
        <f t="shared" si="312"/>
        <v>1.1010000000000001E-2</v>
      </c>
      <c r="HN179" s="969">
        <f t="shared" si="312"/>
        <v>1.23E-2</v>
      </c>
      <c r="HO179" s="969">
        <f t="shared" si="312"/>
        <v>1.23E-2</v>
      </c>
      <c r="HP179" s="969">
        <f t="shared" si="312"/>
        <v>1.23E-2</v>
      </c>
      <c r="HQ179" s="969">
        <f t="shared" si="312"/>
        <v>1.196E-2</v>
      </c>
      <c r="HR179" s="969">
        <f t="shared" si="312"/>
        <v>1.196E-2</v>
      </c>
      <c r="HS179" s="969">
        <f t="shared" si="312"/>
        <v>1.196E-2</v>
      </c>
    </row>
    <row r="180" spans="1:227" ht="14.25" x14ac:dyDescent="0.2">
      <c r="B180" s="428" t="s">
        <v>631</v>
      </c>
      <c r="EY180" s="406" t="str">
        <f>+B180</f>
        <v>Reliability Cost Adjustment IRCAF</v>
      </c>
      <c r="EZ180" s="969">
        <f t="shared" ref="EZ180:GE180" si="313">+EZ28</f>
        <v>1.0699999999999999E-2</v>
      </c>
      <c r="FA180" s="969">
        <f t="shared" si="313"/>
        <v>1.0699999999999999E-2</v>
      </c>
      <c r="FB180" s="969">
        <f t="shared" si="313"/>
        <v>1.0699999999999999E-2</v>
      </c>
      <c r="FC180" s="969">
        <f t="shared" si="313"/>
        <v>1.0699999999999999E-2</v>
      </c>
      <c r="FD180" s="969">
        <f t="shared" si="313"/>
        <v>1.0699999999999999E-2</v>
      </c>
      <c r="FE180" s="969">
        <f t="shared" si="313"/>
        <v>1.0699999999999999E-2</v>
      </c>
      <c r="FF180" s="969">
        <f t="shared" si="313"/>
        <v>1.0699999999999999E-2</v>
      </c>
      <c r="FG180" s="969">
        <f t="shared" si="313"/>
        <v>1.0699999999999999E-2</v>
      </c>
      <c r="FH180" s="969">
        <f t="shared" si="313"/>
        <v>1.0699999999999999E-2</v>
      </c>
      <c r="FI180" s="969">
        <f t="shared" si="313"/>
        <v>1.0699999999999999E-2</v>
      </c>
      <c r="FJ180" s="969">
        <f t="shared" si="313"/>
        <v>1.0699999999999999E-2</v>
      </c>
      <c r="FK180" s="969">
        <f t="shared" si="313"/>
        <v>1.0699999999999999E-2</v>
      </c>
      <c r="FL180" s="969">
        <f t="shared" si="313"/>
        <v>1.355E-2</v>
      </c>
      <c r="FM180" s="969">
        <f t="shared" si="313"/>
        <v>1.355E-2</v>
      </c>
      <c r="FN180" s="969">
        <f t="shared" si="313"/>
        <v>1.355E-2</v>
      </c>
      <c r="FO180" s="969">
        <f t="shared" si="313"/>
        <v>1.355E-2</v>
      </c>
      <c r="FP180" s="969">
        <f t="shared" si="313"/>
        <v>1.355E-2</v>
      </c>
      <c r="FQ180" s="969">
        <f t="shared" si="313"/>
        <v>1.355E-2</v>
      </c>
      <c r="FR180" s="969">
        <f t="shared" si="313"/>
        <v>1.355E-2</v>
      </c>
      <c r="FS180" s="969">
        <f t="shared" si="313"/>
        <v>1.355E-2</v>
      </c>
      <c r="FT180" s="969">
        <f t="shared" si="313"/>
        <v>1.355E-2</v>
      </c>
      <c r="FU180" s="969">
        <f t="shared" si="313"/>
        <v>1.355E-2</v>
      </c>
      <c r="FV180" s="969">
        <f t="shared" si="313"/>
        <v>1.355E-2</v>
      </c>
      <c r="FW180" s="969">
        <f t="shared" si="313"/>
        <v>1.355E-2</v>
      </c>
      <c r="FX180" s="969">
        <f t="shared" si="313"/>
        <v>1.558E-2</v>
      </c>
      <c r="FY180" s="969">
        <f t="shared" si="313"/>
        <v>1.558E-2</v>
      </c>
      <c r="FZ180" s="969">
        <f t="shared" si="313"/>
        <v>1.558E-2</v>
      </c>
      <c r="GA180" s="969">
        <f t="shared" si="313"/>
        <v>1.558E-2</v>
      </c>
      <c r="GB180" s="969">
        <f t="shared" si="313"/>
        <v>1.558E-2</v>
      </c>
      <c r="GC180" s="969">
        <f t="shared" si="313"/>
        <v>1.558E-2</v>
      </c>
      <c r="GD180" s="969">
        <f t="shared" si="313"/>
        <v>1.558E-2</v>
      </c>
      <c r="GE180" s="969">
        <f t="shared" si="313"/>
        <v>1.558E-2</v>
      </c>
      <c r="GF180" s="969">
        <f t="shared" ref="GF180:HG180" si="314">+GF28</f>
        <v>1.558E-2</v>
      </c>
      <c r="GG180" s="969">
        <f t="shared" si="314"/>
        <v>1.558E-2</v>
      </c>
      <c r="GH180" s="969">
        <f t="shared" si="314"/>
        <v>1.558E-2</v>
      </c>
      <c r="GI180" s="969">
        <f t="shared" si="314"/>
        <v>1.558E-2</v>
      </c>
      <c r="GJ180" s="969">
        <f t="shared" si="314"/>
        <v>2.1430000000000001E-2</v>
      </c>
      <c r="GK180" s="969">
        <f t="shared" si="314"/>
        <v>2.1430000000000001E-2</v>
      </c>
      <c r="GL180" s="969">
        <f t="shared" si="314"/>
        <v>2.1430000000000001E-2</v>
      </c>
      <c r="GM180" s="969">
        <f t="shared" si="314"/>
        <v>2.1430000000000001E-2</v>
      </c>
      <c r="GN180" s="969">
        <f t="shared" si="314"/>
        <v>2.1430000000000001E-2</v>
      </c>
      <c r="GO180" s="969">
        <f t="shared" si="314"/>
        <v>2.1430000000000001E-2</v>
      </c>
      <c r="GP180" s="969">
        <f t="shared" si="314"/>
        <v>2.1430000000000001E-2</v>
      </c>
      <c r="GQ180" s="969">
        <f t="shared" si="314"/>
        <v>2.1430000000000001E-2</v>
      </c>
      <c r="GR180" s="969">
        <f t="shared" si="314"/>
        <v>2.1430000000000001E-2</v>
      </c>
      <c r="GS180" s="969">
        <f t="shared" si="314"/>
        <v>2.1430000000000001E-2</v>
      </c>
      <c r="GT180" s="969">
        <f t="shared" si="314"/>
        <v>2.1430000000000001E-2</v>
      </c>
      <c r="GU180" s="969">
        <f t="shared" si="314"/>
        <v>2.1430000000000001E-2</v>
      </c>
      <c r="GV180" s="969">
        <f t="shared" si="314"/>
        <v>9.9900000000000006E-3</v>
      </c>
      <c r="GW180" s="969">
        <f t="shared" si="314"/>
        <v>9.9900000000000006E-3</v>
      </c>
      <c r="GX180" s="969">
        <f t="shared" si="314"/>
        <v>9.9900000000000006E-3</v>
      </c>
      <c r="GY180" s="969">
        <f t="shared" si="314"/>
        <v>9.9900000000000006E-3</v>
      </c>
      <c r="GZ180" s="969">
        <f t="shared" si="314"/>
        <v>9.9900000000000006E-3</v>
      </c>
      <c r="HA180" s="969">
        <f t="shared" si="314"/>
        <v>9.9900000000000006E-3</v>
      </c>
      <c r="HB180" s="969">
        <f t="shared" si="314"/>
        <v>9.9900000000000006E-3</v>
      </c>
      <c r="HC180" s="969">
        <f t="shared" si="314"/>
        <v>9.9900000000000006E-3</v>
      </c>
      <c r="HD180" s="969">
        <f t="shared" si="314"/>
        <v>9.9900000000000006E-3</v>
      </c>
      <c r="HE180" s="969">
        <f t="shared" si="314"/>
        <v>9.9900000000000006E-3</v>
      </c>
      <c r="HF180" s="969">
        <f t="shared" si="314"/>
        <v>9.9900000000000006E-3</v>
      </c>
      <c r="HG180" s="969">
        <f t="shared" si="314"/>
        <v>9.9900000000000006E-3</v>
      </c>
      <c r="HH180" s="969">
        <f t="shared" ref="HH180:HS180" si="315">+HH28</f>
        <v>2.8420000000000001E-2</v>
      </c>
      <c r="HI180" s="969">
        <f t="shared" si="315"/>
        <v>2.8420000000000001E-2</v>
      </c>
      <c r="HJ180" s="969">
        <f t="shared" si="315"/>
        <v>2.8420000000000001E-2</v>
      </c>
      <c r="HK180" s="969">
        <f t="shared" si="315"/>
        <v>2.8420000000000001E-2</v>
      </c>
      <c r="HL180" s="969">
        <f t="shared" si="315"/>
        <v>2.8420000000000001E-2</v>
      </c>
      <c r="HM180" s="969">
        <f t="shared" si="315"/>
        <v>2.8420000000000001E-2</v>
      </c>
      <c r="HN180" s="969">
        <f t="shared" si="315"/>
        <v>2.8420000000000001E-2</v>
      </c>
      <c r="HO180" s="969">
        <f t="shared" si="315"/>
        <v>2.8420000000000001E-2</v>
      </c>
      <c r="HP180" s="969">
        <f t="shared" si="315"/>
        <v>2.8420000000000001E-2</v>
      </c>
      <c r="HQ180" s="969">
        <f t="shared" si="315"/>
        <v>2.8420000000000001E-2</v>
      </c>
      <c r="HR180" s="969">
        <f t="shared" si="315"/>
        <v>2.8420000000000001E-2</v>
      </c>
      <c r="HS180" s="969">
        <f t="shared" si="315"/>
        <v>2.8420000000000001E-2</v>
      </c>
    </row>
    <row r="181" spans="1:227" ht="14.25" x14ac:dyDescent="0.2">
      <c r="B181" s="428" t="s">
        <v>633</v>
      </c>
      <c r="EY181" s="406" t="str">
        <f>+B181</f>
        <v>Variable Energy Adjustment VEAF</v>
      </c>
      <c r="EZ181" s="969">
        <f t="shared" ref="EZ181:GE181" si="316">+EZ25</f>
        <v>1.32E-3</v>
      </c>
      <c r="FA181" s="969">
        <f t="shared" si="316"/>
        <v>1.32E-3</v>
      </c>
      <c r="FB181" s="969">
        <f t="shared" si="316"/>
        <v>1.32E-3</v>
      </c>
      <c r="FC181" s="969">
        <f t="shared" si="316"/>
        <v>-1.5499999999999999E-3</v>
      </c>
      <c r="FD181" s="969">
        <f t="shared" si="316"/>
        <v>-1.5499999999999999E-3</v>
      </c>
      <c r="FE181" s="969">
        <f t="shared" si="316"/>
        <v>-1.5499999999999999E-3</v>
      </c>
      <c r="FF181" s="969">
        <f t="shared" si="316"/>
        <v>1.8000000000000001E-4</v>
      </c>
      <c r="FG181" s="969">
        <f t="shared" si="316"/>
        <v>1.8000000000000001E-4</v>
      </c>
      <c r="FH181" s="969">
        <f t="shared" si="316"/>
        <v>1.8000000000000001E-4</v>
      </c>
      <c r="FI181" s="969">
        <f t="shared" si="316"/>
        <v>1.5399999999999999E-3</v>
      </c>
      <c r="FJ181" s="969">
        <f t="shared" si="316"/>
        <v>1.5399999999999999E-3</v>
      </c>
      <c r="FK181" s="969">
        <f t="shared" si="316"/>
        <v>1.5399999999999999E-3</v>
      </c>
      <c r="FL181" s="969">
        <f t="shared" si="316"/>
        <v>1.56E-3</v>
      </c>
      <c r="FM181" s="969">
        <f t="shared" si="316"/>
        <v>1.56E-3</v>
      </c>
      <c r="FN181" s="969">
        <f t="shared" si="316"/>
        <v>1.56E-3</v>
      </c>
      <c r="FO181" s="969">
        <f t="shared" si="316"/>
        <v>-2.2200000000000002E-3</v>
      </c>
      <c r="FP181" s="969">
        <f t="shared" si="316"/>
        <v>-2.2200000000000002E-3</v>
      </c>
      <c r="FQ181" s="969">
        <f t="shared" si="316"/>
        <v>-2.2200000000000002E-3</v>
      </c>
      <c r="FR181" s="969">
        <f t="shared" si="316"/>
        <v>-4.3800000000000002E-3</v>
      </c>
      <c r="FS181" s="969">
        <f t="shared" si="316"/>
        <v>-4.3800000000000002E-3</v>
      </c>
      <c r="FT181" s="969">
        <f t="shared" si="316"/>
        <v>-4.3800000000000002E-3</v>
      </c>
      <c r="FU181" s="969">
        <f t="shared" si="316"/>
        <v>-8.3899999999999999E-3</v>
      </c>
      <c r="FV181" s="969">
        <f t="shared" si="316"/>
        <v>-8.3899999999999999E-3</v>
      </c>
      <c r="FW181" s="969">
        <f t="shared" si="316"/>
        <v>-8.3899999999999999E-3</v>
      </c>
      <c r="FX181" s="969">
        <f t="shared" si="316"/>
        <v>-1.008E-2</v>
      </c>
      <c r="FY181" s="969">
        <f t="shared" si="316"/>
        <v>-1.008E-2</v>
      </c>
      <c r="FZ181" s="969">
        <f t="shared" si="316"/>
        <v>-1.008E-2</v>
      </c>
      <c r="GA181" s="969">
        <f t="shared" si="316"/>
        <v>-1.0670000000000001E-2</v>
      </c>
      <c r="GB181" s="969">
        <f t="shared" si="316"/>
        <v>-1.0670000000000001E-2</v>
      </c>
      <c r="GC181" s="969">
        <f t="shared" si="316"/>
        <v>-1.0670000000000001E-2</v>
      </c>
      <c r="GD181" s="969">
        <f t="shared" si="316"/>
        <v>-9.0500000000000008E-3</v>
      </c>
      <c r="GE181" s="969">
        <f t="shared" si="316"/>
        <v>-9.0500000000000008E-3</v>
      </c>
      <c r="GF181" s="969">
        <f t="shared" ref="GF181:HG181" si="317">+GF25</f>
        <v>-9.0500000000000008E-3</v>
      </c>
      <c r="GG181" s="969">
        <f t="shared" si="317"/>
        <v>-9.6699999999999998E-3</v>
      </c>
      <c r="GH181" s="969">
        <f t="shared" si="317"/>
        <v>-9.6699999999999998E-3</v>
      </c>
      <c r="GI181" s="969">
        <f t="shared" si="317"/>
        <v>-9.6699999999999998E-3</v>
      </c>
      <c r="GJ181" s="969">
        <f t="shared" si="317"/>
        <v>-8.0000000000000002E-3</v>
      </c>
      <c r="GK181" s="969">
        <f t="shared" si="317"/>
        <v>-8.0000000000000002E-3</v>
      </c>
      <c r="GL181" s="969">
        <f t="shared" si="317"/>
        <v>-8.0000000000000002E-3</v>
      </c>
      <c r="GM181" s="969">
        <f t="shared" si="317"/>
        <v>-6.4999999999999997E-3</v>
      </c>
      <c r="GN181" s="969">
        <f t="shared" si="317"/>
        <v>-6.4999999999999997E-3</v>
      </c>
      <c r="GO181" s="969">
        <f t="shared" si="317"/>
        <v>-6.4999999999999997E-3</v>
      </c>
      <c r="GP181" s="969">
        <f t="shared" si="317"/>
        <v>1.49E-3</v>
      </c>
      <c r="GQ181" s="969">
        <f t="shared" si="317"/>
        <v>1.49E-3</v>
      </c>
      <c r="GR181" s="969">
        <f t="shared" si="317"/>
        <v>1.49E-3</v>
      </c>
      <c r="GS181" s="969">
        <f t="shared" si="317"/>
        <v>7.5000000000000002E-4</v>
      </c>
      <c r="GT181" s="969">
        <f t="shared" si="317"/>
        <v>7.5000000000000002E-4</v>
      </c>
      <c r="GU181" s="969">
        <f t="shared" si="317"/>
        <v>7.5000000000000002E-4</v>
      </c>
      <c r="GV181" s="969">
        <f t="shared" si="317"/>
        <v>2.5200000000000001E-3</v>
      </c>
      <c r="GW181" s="969">
        <f t="shared" si="317"/>
        <v>2.5200000000000001E-3</v>
      </c>
      <c r="GX181" s="969">
        <f t="shared" si="317"/>
        <v>2.5200000000000001E-3</v>
      </c>
      <c r="GY181" s="969">
        <f t="shared" si="317"/>
        <v>1.1520000000000001E-2</v>
      </c>
      <c r="GZ181" s="969">
        <f t="shared" si="317"/>
        <v>1.1520000000000001E-2</v>
      </c>
      <c r="HA181" s="969">
        <f t="shared" si="317"/>
        <v>1.1520000000000001E-2</v>
      </c>
      <c r="HB181" s="969">
        <f t="shared" si="317"/>
        <v>6.5799999999999999E-3</v>
      </c>
      <c r="HC181" s="969">
        <f t="shared" si="317"/>
        <v>6.5799999999999999E-3</v>
      </c>
      <c r="HD181" s="969">
        <f t="shared" si="317"/>
        <v>6.5799999999999999E-3</v>
      </c>
      <c r="HE181" s="969">
        <f t="shared" si="317"/>
        <v>8.4899999999999993E-3</v>
      </c>
      <c r="HF181" s="969">
        <f t="shared" si="317"/>
        <v>8.4899999999999993E-3</v>
      </c>
      <c r="HG181" s="969">
        <f t="shared" si="317"/>
        <v>8.4899999999999993E-3</v>
      </c>
      <c r="HH181" s="969">
        <f t="shared" ref="HH181:HS181" si="318">+HH25</f>
        <v>1.149E-2</v>
      </c>
      <c r="HI181" s="969">
        <f t="shared" si="318"/>
        <v>1.149E-2</v>
      </c>
      <c r="HJ181" s="969">
        <f t="shared" si="318"/>
        <v>1.149E-2</v>
      </c>
      <c r="HK181" s="969">
        <f t="shared" si="318"/>
        <v>1.082E-2</v>
      </c>
      <c r="HL181" s="969">
        <f t="shared" si="318"/>
        <v>1.082E-2</v>
      </c>
      <c r="HM181" s="969">
        <f t="shared" si="318"/>
        <v>1.082E-2</v>
      </c>
      <c r="HN181" s="969">
        <f t="shared" si="318"/>
        <v>2.5500000000000002E-3</v>
      </c>
      <c r="HO181" s="969">
        <f t="shared" si="318"/>
        <v>2.5500000000000002E-3</v>
      </c>
      <c r="HP181" s="969">
        <f t="shared" si="318"/>
        <v>2.5500000000000002E-3</v>
      </c>
      <c r="HQ181" s="969">
        <f t="shared" si="318"/>
        <v>-3.5400000000000002E-3</v>
      </c>
      <c r="HR181" s="969">
        <f t="shared" si="318"/>
        <v>-3.5400000000000002E-3</v>
      </c>
      <c r="HS181" s="969">
        <f t="shared" si="318"/>
        <v>-3.5400000000000002E-3</v>
      </c>
    </row>
    <row r="182" spans="1:227" ht="14.25" x14ac:dyDescent="0.2">
      <c r="B182" s="428" t="s">
        <v>630</v>
      </c>
      <c r="EY182" s="406" t="str">
        <f>+B182</f>
        <v>Variable Renewable Energy Portfolio VRPSEAF</v>
      </c>
      <c r="EZ182" s="969">
        <f t="shared" ref="EZ182:GE182" si="319">+EZ27</f>
        <v>1.413E-2</v>
      </c>
      <c r="FA182" s="969">
        <f t="shared" si="319"/>
        <v>1.413E-2</v>
      </c>
      <c r="FB182" s="969">
        <f t="shared" si="319"/>
        <v>1.413E-2</v>
      </c>
      <c r="FC182" s="969">
        <f t="shared" si="319"/>
        <v>1.7430000000000001E-2</v>
      </c>
      <c r="FD182" s="969">
        <f t="shared" si="319"/>
        <v>1.7430000000000001E-2</v>
      </c>
      <c r="FE182" s="969">
        <f t="shared" si="319"/>
        <v>1.7430000000000001E-2</v>
      </c>
      <c r="FF182" s="969">
        <f t="shared" si="319"/>
        <v>1.813E-2</v>
      </c>
      <c r="FG182" s="969">
        <f t="shared" si="319"/>
        <v>1.813E-2</v>
      </c>
      <c r="FH182" s="969">
        <f t="shared" si="319"/>
        <v>1.813E-2</v>
      </c>
      <c r="FI182" s="969">
        <f t="shared" si="319"/>
        <v>2.085E-2</v>
      </c>
      <c r="FJ182" s="969">
        <f t="shared" si="319"/>
        <v>2.085E-2</v>
      </c>
      <c r="FK182" s="969">
        <f t="shared" si="319"/>
        <v>2.085E-2</v>
      </c>
      <c r="FL182" s="969">
        <f t="shared" si="319"/>
        <v>2.0299999999999999E-2</v>
      </c>
      <c r="FM182" s="969">
        <f t="shared" si="319"/>
        <v>2.0299999999999999E-2</v>
      </c>
      <c r="FN182" s="969">
        <f t="shared" si="319"/>
        <v>2.0299999999999999E-2</v>
      </c>
      <c r="FO182" s="969">
        <f t="shared" si="319"/>
        <v>2.1860000000000001E-2</v>
      </c>
      <c r="FP182" s="969">
        <f t="shared" si="319"/>
        <v>2.1860000000000001E-2</v>
      </c>
      <c r="FQ182" s="969">
        <f t="shared" si="319"/>
        <v>2.1860000000000001E-2</v>
      </c>
      <c r="FR182" s="969">
        <f t="shared" si="319"/>
        <v>2.3269999999999999E-2</v>
      </c>
      <c r="FS182" s="969">
        <f t="shared" si="319"/>
        <v>2.3269999999999999E-2</v>
      </c>
      <c r="FT182" s="969">
        <f t="shared" si="319"/>
        <v>2.3269999999999999E-2</v>
      </c>
      <c r="FU182" s="969">
        <f t="shared" si="319"/>
        <v>2.453E-2</v>
      </c>
      <c r="FV182" s="969">
        <f t="shared" si="319"/>
        <v>2.453E-2</v>
      </c>
      <c r="FW182" s="969">
        <f t="shared" si="319"/>
        <v>2.453E-2</v>
      </c>
      <c r="FX182" s="969">
        <f t="shared" si="319"/>
        <v>2.7550000000000002E-2</v>
      </c>
      <c r="FY182" s="969">
        <f t="shared" si="319"/>
        <v>2.7550000000000002E-2</v>
      </c>
      <c r="FZ182" s="969">
        <f t="shared" si="319"/>
        <v>2.7550000000000002E-2</v>
      </c>
      <c r="GA182" s="969">
        <f t="shared" si="319"/>
        <v>3.0009999999999998E-2</v>
      </c>
      <c r="GB182" s="969">
        <f t="shared" si="319"/>
        <v>3.0009999999999998E-2</v>
      </c>
      <c r="GC182" s="969">
        <f t="shared" si="319"/>
        <v>3.0009999999999998E-2</v>
      </c>
      <c r="GD182" s="969">
        <f t="shared" si="319"/>
        <v>2.8299999999999999E-2</v>
      </c>
      <c r="GE182" s="969">
        <f t="shared" si="319"/>
        <v>2.8299999999999999E-2</v>
      </c>
      <c r="GF182" s="969">
        <f t="shared" ref="GF182:HG182" si="320">+GF27</f>
        <v>2.8299999999999999E-2</v>
      </c>
      <c r="GG182" s="969">
        <f t="shared" si="320"/>
        <v>2.724E-2</v>
      </c>
      <c r="GH182" s="969">
        <f t="shared" si="320"/>
        <v>2.724E-2</v>
      </c>
      <c r="GI182" s="969">
        <f t="shared" si="320"/>
        <v>2.724E-2</v>
      </c>
      <c r="GJ182" s="969">
        <f t="shared" si="320"/>
        <v>2.776E-2</v>
      </c>
      <c r="GK182" s="969">
        <f t="shared" si="320"/>
        <v>2.776E-2</v>
      </c>
      <c r="GL182" s="969">
        <f t="shared" si="320"/>
        <v>2.776E-2</v>
      </c>
      <c r="GM182" s="969">
        <f t="shared" si="320"/>
        <v>2.8920000000000001E-2</v>
      </c>
      <c r="GN182" s="969">
        <f t="shared" si="320"/>
        <v>2.8920000000000001E-2</v>
      </c>
      <c r="GO182" s="969">
        <f t="shared" si="320"/>
        <v>2.8920000000000001E-2</v>
      </c>
      <c r="GP182" s="969">
        <f t="shared" si="320"/>
        <v>2.9159999999999998E-2</v>
      </c>
      <c r="GQ182" s="969">
        <f t="shared" si="320"/>
        <v>2.9159999999999998E-2</v>
      </c>
      <c r="GR182" s="969">
        <f t="shared" si="320"/>
        <v>2.9159999999999998E-2</v>
      </c>
      <c r="GS182" s="969">
        <f t="shared" si="320"/>
        <v>2.8920000000000001E-2</v>
      </c>
      <c r="GT182" s="969">
        <f t="shared" si="320"/>
        <v>2.8920000000000001E-2</v>
      </c>
      <c r="GU182" s="969">
        <f t="shared" si="320"/>
        <v>2.8920000000000001E-2</v>
      </c>
      <c r="GV182" s="969">
        <f t="shared" si="320"/>
        <v>2.7320000000000001E-2</v>
      </c>
      <c r="GW182" s="969">
        <f t="shared" si="320"/>
        <v>2.7320000000000001E-2</v>
      </c>
      <c r="GX182" s="969">
        <f t="shared" si="320"/>
        <v>2.7320000000000001E-2</v>
      </c>
      <c r="GY182" s="969">
        <f t="shared" si="320"/>
        <v>2.7449999999999999E-2</v>
      </c>
      <c r="GZ182" s="969">
        <f t="shared" si="320"/>
        <v>2.7449999999999999E-2</v>
      </c>
      <c r="HA182" s="969">
        <f t="shared" si="320"/>
        <v>2.7449999999999999E-2</v>
      </c>
      <c r="HB182" s="969">
        <f t="shared" si="320"/>
        <v>2.886E-2</v>
      </c>
      <c r="HC182" s="969">
        <f t="shared" si="320"/>
        <v>2.886E-2</v>
      </c>
      <c r="HD182" s="969">
        <f t="shared" si="320"/>
        <v>2.886E-2</v>
      </c>
      <c r="HE182" s="969">
        <f t="shared" si="320"/>
        <v>2.7650000000000001E-2</v>
      </c>
      <c r="HF182" s="969">
        <f t="shared" si="320"/>
        <v>2.7650000000000001E-2</v>
      </c>
      <c r="HG182" s="969">
        <f t="shared" si="320"/>
        <v>2.7650000000000001E-2</v>
      </c>
      <c r="HH182" s="969">
        <f t="shared" ref="HH182:HS182" si="321">+HH27</f>
        <v>2.4080000000000001E-2</v>
      </c>
      <c r="HI182" s="969">
        <f t="shared" si="321"/>
        <v>2.4080000000000001E-2</v>
      </c>
      <c r="HJ182" s="969">
        <f t="shared" si="321"/>
        <v>2.4080000000000001E-2</v>
      </c>
      <c r="HK182" s="969">
        <f t="shared" si="321"/>
        <v>2.3400000000000001E-2</v>
      </c>
      <c r="HL182" s="969">
        <f t="shared" si="321"/>
        <v>2.3400000000000001E-2</v>
      </c>
      <c r="HM182" s="969">
        <f t="shared" si="321"/>
        <v>2.3400000000000001E-2</v>
      </c>
      <c r="HN182" s="969">
        <f t="shared" si="321"/>
        <v>2.436E-2</v>
      </c>
      <c r="HO182" s="969">
        <f t="shared" si="321"/>
        <v>2.436E-2</v>
      </c>
      <c r="HP182" s="969">
        <f t="shared" si="321"/>
        <v>2.436E-2</v>
      </c>
      <c r="HQ182" s="969">
        <f t="shared" si="321"/>
        <v>2.682E-2</v>
      </c>
      <c r="HR182" s="969">
        <f t="shared" si="321"/>
        <v>2.682E-2</v>
      </c>
      <c r="HS182" s="969">
        <f t="shared" si="321"/>
        <v>2.682E-2</v>
      </c>
    </row>
    <row r="183" spans="1:227" ht="14.25" x14ac:dyDescent="0.2">
      <c r="B183" s="428" t="s">
        <v>643</v>
      </c>
      <c r="EY183" s="406" t="str">
        <f t="shared" si="303"/>
        <v>Capped 2010 Energy Charge (all tiers)</v>
      </c>
      <c r="EZ183" s="969">
        <f t="shared" ref="EZ183:GE183" si="322">+EZ8</f>
        <v>7.0199999999999999E-2</v>
      </c>
      <c r="FA183" s="969">
        <f t="shared" si="322"/>
        <v>7.0199999999999999E-2</v>
      </c>
      <c r="FB183" s="969">
        <f t="shared" si="322"/>
        <v>7.0199999999999999E-2</v>
      </c>
      <c r="FC183" s="969">
        <f t="shared" si="322"/>
        <v>7.0199999999999999E-2</v>
      </c>
      <c r="FD183" s="969">
        <f t="shared" si="322"/>
        <v>7.0199999999999999E-2</v>
      </c>
      <c r="FE183" s="969">
        <f t="shared" si="322"/>
        <v>7.0199999999999999E-2</v>
      </c>
      <c r="FF183" s="969">
        <f t="shared" si="322"/>
        <v>7.0199999999999999E-2</v>
      </c>
      <c r="FG183" s="969">
        <f t="shared" si="322"/>
        <v>7.0199999999999999E-2</v>
      </c>
      <c r="FH183" s="969">
        <f t="shared" si="322"/>
        <v>7.0199999999999999E-2</v>
      </c>
      <c r="FI183" s="969">
        <f t="shared" si="322"/>
        <v>7.0199999999999999E-2</v>
      </c>
      <c r="FJ183" s="969">
        <f t="shared" si="322"/>
        <v>7.0199999999999999E-2</v>
      </c>
      <c r="FK183" s="969">
        <f t="shared" si="322"/>
        <v>7.0199999999999999E-2</v>
      </c>
      <c r="FL183" s="969">
        <f t="shared" si="322"/>
        <v>7.0199999999999999E-2</v>
      </c>
      <c r="FM183" s="969">
        <f t="shared" si="322"/>
        <v>7.0199999999999999E-2</v>
      </c>
      <c r="FN183" s="969">
        <f t="shared" si="322"/>
        <v>7.0199999999999999E-2</v>
      </c>
      <c r="FO183" s="969">
        <f t="shared" si="322"/>
        <v>7.0199999999999999E-2</v>
      </c>
      <c r="FP183" s="969">
        <f t="shared" si="322"/>
        <v>7.0199999999999999E-2</v>
      </c>
      <c r="FQ183" s="969">
        <f t="shared" si="322"/>
        <v>7.0199999999999999E-2</v>
      </c>
      <c r="FR183" s="969">
        <f t="shared" si="322"/>
        <v>7.0199999999999999E-2</v>
      </c>
      <c r="FS183" s="969">
        <f t="shared" si="322"/>
        <v>7.0199999999999999E-2</v>
      </c>
      <c r="FT183" s="969">
        <f t="shared" si="322"/>
        <v>7.0199999999999999E-2</v>
      </c>
      <c r="FU183" s="969">
        <f t="shared" si="322"/>
        <v>7.0199999999999999E-2</v>
      </c>
      <c r="FV183" s="969">
        <f t="shared" si="322"/>
        <v>7.0199999999999999E-2</v>
      </c>
      <c r="FW183" s="969">
        <f t="shared" si="322"/>
        <v>7.0199999999999999E-2</v>
      </c>
      <c r="FX183" s="969">
        <f t="shared" si="322"/>
        <v>7.0199999999999999E-2</v>
      </c>
      <c r="FY183" s="969">
        <f t="shared" si="322"/>
        <v>7.0199999999999999E-2</v>
      </c>
      <c r="FZ183" s="969">
        <f t="shared" si="322"/>
        <v>7.0199999999999999E-2</v>
      </c>
      <c r="GA183" s="969">
        <f t="shared" si="322"/>
        <v>7.0199999999999999E-2</v>
      </c>
      <c r="GB183" s="969">
        <f t="shared" si="322"/>
        <v>7.0199999999999999E-2</v>
      </c>
      <c r="GC183" s="969">
        <f t="shared" si="322"/>
        <v>7.0199999999999999E-2</v>
      </c>
      <c r="GD183" s="969">
        <f t="shared" si="322"/>
        <v>7.0199999999999999E-2</v>
      </c>
      <c r="GE183" s="969">
        <f t="shared" si="322"/>
        <v>7.0199999999999999E-2</v>
      </c>
      <c r="GF183" s="969">
        <f t="shared" ref="GF183:HG183" si="323">+GF8</f>
        <v>7.0199999999999999E-2</v>
      </c>
      <c r="GG183" s="969">
        <f t="shared" si="323"/>
        <v>7.0199999999999999E-2</v>
      </c>
      <c r="GH183" s="969">
        <f t="shared" si="323"/>
        <v>7.0199999999999999E-2</v>
      </c>
      <c r="GI183" s="969">
        <f t="shared" si="323"/>
        <v>7.0199999999999999E-2</v>
      </c>
      <c r="GJ183" s="969">
        <f t="shared" si="323"/>
        <v>7.0199999999999999E-2</v>
      </c>
      <c r="GK183" s="969">
        <f t="shared" si="323"/>
        <v>7.0199999999999999E-2</v>
      </c>
      <c r="GL183" s="969">
        <f t="shared" si="323"/>
        <v>7.0199999999999999E-2</v>
      </c>
      <c r="GM183" s="969">
        <f t="shared" si="323"/>
        <v>7.0199999999999999E-2</v>
      </c>
      <c r="GN183" s="969">
        <f t="shared" si="323"/>
        <v>7.0199999999999999E-2</v>
      </c>
      <c r="GO183" s="969">
        <f t="shared" si="323"/>
        <v>7.0199999999999999E-2</v>
      </c>
      <c r="GP183" s="969">
        <f t="shared" si="323"/>
        <v>7.0199999999999999E-2</v>
      </c>
      <c r="GQ183" s="969">
        <f t="shared" si="323"/>
        <v>7.0199999999999999E-2</v>
      </c>
      <c r="GR183" s="969">
        <f t="shared" si="323"/>
        <v>7.0199999999999999E-2</v>
      </c>
      <c r="GS183" s="969">
        <f t="shared" si="323"/>
        <v>7.0199999999999999E-2</v>
      </c>
      <c r="GT183" s="969">
        <f t="shared" si="323"/>
        <v>7.0199999999999999E-2</v>
      </c>
      <c r="GU183" s="969">
        <f t="shared" si="323"/>
        <v>7.0199999999999999E-2</v>
      </c>
      <c r="GV183" s="969">
        <f t="shared" si="323"/>
        <v>7.0199999999999999E-2</v>
      </c>
      <c r="GW183" s="969">
        <f t="shared" si="323"/>
        <v>7.0199999999999999E-2</v>
      </c>
      <c r="GX183" s="969">
        <f t="shared" si="323"/>
        <v>7.0199999999999999E-2</v>
      </c>
      <c r="GY183" s="969">
        <f t="shared" si="323"/>
        <v>7.0199999999999999E-2</v>
      </c>
      <c r="GZ183" s="969">
        <f t="shared" si="323"/>
        <v>7.0199999999999999E-2</v>
      </c>
      <c r="HA183" s="969">
        <f t="shared" si="323"/>
        <v>7.0199999999999999E-2</v>
      </c>
      <c r="HB183" s="969">
        <f t="shared" si="323"/>
        <v>7.0199999999999999E-2</v>
      </c>
      <c r="HC183" s="969">
        <f t="shared" si="323"/>
        <v>7.0199999999999999E-2</v>
      </c>
      <c r="HD183" s="969">
        <f t="shared" si="323"/>
        <v>7.0199999999999999E-2</v>
      </c>
      <c r="HE183" s="969">
        <f t="shared" si="323"/>
        <v>7.0199999999999999E-2</v>
      </c>
      <c r="HF183" s="969">
        <f t="shared" si="323"/>
        <v>7.0199999999999999E-2</v>
      </c>
      <c r="HG183" s="969">
        <f t="shared" si="323"/>
        <v>7.0199999999999999E-2</v>
      </c>
      <c r="HH183" s="969">
        <f t="shared" ref="HH183:HS183" si="324">+HH8</f>
        <v>7.0199999999999999E-2</v>
      </c>
      <c r="HI183" s="969">
        <f t="shared" si="324"/>
        <v>7.0199999999999999E-2</v>
      </c>
      <c r="HJ183" s="969">
        <f t="shared" si="324"/>
        <v>7.0199999999999999E-2</v>
      </c>
      <c r="HK183" s="969">
        <f t="shared" si="324"/>
        <v>7.0199999999999999E-2</v>
      </c>
      <c r="HL183" s="969">
        <f t="shared" si="324"/>
        <v>7.0199999999999999E-2</v>
      </c>
      <c r="HM183" s="969">
        <f t="shared" si="324"/>
        <v>7.0199999999999999E-2</v>
      </c>
      <c r="HN183" s="969">
        <f t="shared" si="324"/>
        <v>7.0199999999999999E-2</v>
      </c>
      <c r="HO183" s="969">
        <f t="shared" si="324"/>
        <v>7.0199999999999999E-2</v>
      </c>
      <c r="HP183" s="969">
        <f t="shared" si="324"/>
        <v>7.0199999999999999E-2</v>
      </c>
      <c r="HQ183" s="969">
        <f t="shared" si="324"/>
        <v>7.0199999999999999E-2</v>
      </c>
      <c r="HR183" s="969">
        <f t="shared" si="324"/>
        <v>7.0199999999999999E-2</v>
      </c>
      <c r="HS183" s="969">
        <f t="shared" si="324"/>
        <v>7.0199999999999999E-2</v>
      </c>
    </row>
    <row r="184" spans="1:227" ht="14.25" x14ac:dyDescent="0.2">
      <c r="B184" s="417" t="s">
        <v>636</v>
      </c>
      <c r="EY184" s="406" t="str">
        <f t="shared" si="303"/>
        <v>Tier 1 Energy Adjustment</v>
      </c>
      <c r="EZ184" s="969">
        <f t="shared" ref="EZ184:GE184" si="325">+EZ12</f>
        <v>2.33E-3</v>
      </c>
      <c r="FA184" s="969">
        <f t="shared" si="325"/>
        <v>2.33E-3</v>
      </c>
      <c r="FB184" s="969">
        <f t="shared" si="325"/>
        <v>2.33E-3</v>
      </c>
      <c r="FC184" s="969">
        <f t="shared" si="325"/>
        <v>2.33E-3</v>
      </c>
      <c r="FD184" s="969">
        <f t="shared" si="325"/>
        <v>2.33E-3</v>
      </c>
      <c r="FE184" s="969">
        <f t="shared" si="325"/>
        <v>2.33E-3</v>
      </c>
      <c r="FF184" s="969">
        <f t="shared" si="325"/>
        <v>2.33E-3</v>
      </c>
      <c r="FG184" s="969">
        <f t="shared" si="325"/>
        <v>2.33E-3</v>
      </c>
      <c r="FH184" s="969">
        <f t="shared" si="325"/>
        <v>2.33E-3</v>
      </c>
      <c r="FI184" s="969">
        <f t="shared" si="325"/>
        <v>2.33E-3</v>
      </c>
      <c r="FJ184" s="969">
        <f t="shared" si="325"/>
        <v>2.33E-3</v>
      </c>
      <c r="FK184" s="969">
        <f t="shared" si="325"/>
        <v>2.33E-3</v>
      </c>
      <c r="FL184" s="969">
        <f t="shared" si="325"/>
        <v>1.2199999999999999E-3</v>
      </c>
      <c r="FM184" s="969">
        <f t="shared" si="325"/>
        <v>1.2199999999999999E-3</v>
      </c>
      <c r="FN184" s="969">
        <f t="shared" si="325"/>
        <v>1.2199999999999999E-3</v>
      </c>
      <c r="FO184" s="969">
        <f t="shared" si="325"/>
        <v>1.2199999999999999E-3</v>
      </c>
      <c r="FP184" s="969">
        <f t="shared" si="325"/>
        <v>1.2199999999999999E-3</v>
      </c>
      <c r="FQ184" s="969">
        <f t="shared" si="325"/>
        <v>1.2199999999999999E-3</v>
      </c>
      <c r="FR184" s="969">
        <f t="shared" si="325"/>
        <v>1.2199999999999999E-3</v>
      </c>
      <c r="FS184" s="969">
        <f t="shared" si="325"/>
        <v>1.2199999999999999E-3</v>
      </c>
      <c r="FT184" s="969">
        <f t="shared" si="325"/>
        <v>1.2199999999999999E-3</v>
      </c>
      <c r="FU184" s="969">
        <f t="shared" si="325"/>
        <v>1.2199999999999999E-3</v>
      </c>
      <c r="FV184" s="969">
        <f t="shared" si="325"/>
        <v>1.2199999999999999E-3</v>
      </c>
      <c r="FW184" s="969">
        <f t="shared" si="325"/>
        <v>1.2199999999999999E-3</v>
      </c>
      <c r="FX184" s="969">
        <f t="shared" si="325"/>
        <v>1.2199999999999999E-3</v>
      </c>
      <c r="FY184" s="969">
        <f t="shared" si="325"/>
        <v>1.2199999999999999E-3</v>
      </c>
      <c r="FZ184" s="969">
        <f t="shared" si="325"/>
        <v>1.2199999999999999E-3</v>
      </c>
      <c r="GA184" s="969">
        <f t="shared" si="325"/>
        <v>1.2199999999999999E-3</v>
      </c>
      <c r="GB184" s="969">
        <f t="shared" si="325"/>
        <v>1.2199999999999999E-3</v>
      </c>
      <c r="GC184" s="969">
        <f t="shared" si="325"/>
        <v>1.2199999999999999E-3</v>
      </c>
      <c r="GD184" s="969">
        <f t="shared" si="325"/>
        <v>1.2199999999999999E-3</v>
      </c>
      <c r="GE184" s="969">
        <f t="shared" si="325"/>
        <v>1.2199999999999999E-3</v>
      </c>
      <c r="GF184" s="969">
        <f t="shared" ref="GF184:HG184" si="326">+GF12</f>
        <v>1.2199999999999999E-3</v>
      </c>
      <c r="GG184" s="969">
        <f t="shared" si="326"/>
        <v>1.2199999999999999E-3</v>
      </c>
      <c r="GH184" s="969">
        <f t="shared" si="326"/>
        <v>1.2199999999999999E-3</v>
      </c>
      <c r="GI184" s="969">
        <f t="shared" si="326"/>
        <v>1.2199999999999999E-3</v>
      </c>
      <c r="GJ184" s="969">
        <f t="shared" si="326"/>
        <v>1.2199999999999999E-3</v>
      </c>
      <c r="GK184" s="969">
        <f t="shared" si="326"/>
        <v>1.2199999999999999E-3</v>
      </c>
      <c r="GL184" s="969">
        <f t="shared" si="326"/>
        <v>1.2199999999999999E-3</v>
      </c>
      <c r="GM184" s="969">
        <f t="shared" si="326"/>
        <v>1.2199999999999999E-3</v>
      </c>
      <c r="GN184" s="969">
        <f t="shared" si="326"/>
        <v>1.2199999999999999E-3</v>
      </c>
      <c r="GO184" s="969">
        <f t="shared" si="326"/>
        <v>1.2199999999999999E-3</v>
      </c>
      <c r="GP184" s="969">
        <f t="shared" si="326"/>
        <v>1.2199999999999999E-3</v>
      </c>
      <c r="GQ184" s="969">
        <f t="shared" si="326"/>
        <v>1.2199999999999999E-3</v>
      </c>
      <c r="GR184" s="969">
        <f t="shared" si="326"/>
        <v>1.2199999999999999E-3</v>
      </c>
      <c r="GS184" s="969">
        <f t="shared" si="326"/>
        <v>1.2199999999999999E-3</v>
      </c>
      <c r="GT184" s="969">
        <f t="shared" si="326"/>
        <v>1.2199999999999999E-3</v>
      </c>
      <c r="GU184" s="969">
        <f t="shared" si="326"/>
        <v>1.2199999999999999E-3</v>
      </c>
      <c r="GV184" s="969">
        <f t="shared" si="326"/>
        <v>1.2199999999999999E-3</v>
      </c>
      <c r="GW184" s="969">
        <f t="shared" si="326"/>
        <v>1.2199999999999999E-3</v>
      </c>
      <c r="GX184" s="969">
        <f t="shared" si="326"/>
        <v>1.2199999999999999E-3</v>
      </c>
      <c r="GY184" s="969">
        <f t="shared" si="326"/>
        <v>1.2199999999999999E-3</v>
      </c>
      <c r="GZ184" s="969">
        <f t="shared" si="326"/>
        <v>1.2199999999999999E-3</v>
      </c>
      <c r="HA184" s="969">
        <f t="shared" si="326"/>
        <v>1.2199999999999999E-3</v>
      </c>
      <c r="HB184" s="969">
        <f t="shared" si="326"/>
        <v>1.2199999999999999E-3</v>
      </c>
      <c r="HC184" s="969">
        <f t="shared" si="326"/>
        <v>1.2199999999999999E-3</v>
      </c>
      <c r="HD184" s="969">
        <f t="shared" si="326"/>
        <v>1.2199999999999999E-3</v>
      </c>
      <c r="HE184" s="969">
        <f t="shared" si="326"/>
        <v>1.2199999999999999E-3</v>
      </c>
      <c r="HF184" s="969">
        <f t="shared" si="326"/>
        <v>1.2199999999999999E-3</v>
      </c>
      <c r="HG184" s="969">
        <f t="shared" si="326"/>
        <v>1.2199999999999999E-3</v>
      </c>
      <c r="HH184" s="969">
        <f t="shared" ref="HH184:HS184" si="327">+HH12</f>
        <v>1.2199999999999999E-3</v>
      </c>
      <c r="HI184" s="969">
        <f t="shared" si="327"/>
        <v>1.2199999999999999E-3</v>
      </c>
      <c r="HJ184" s="969">
        <f t="shared" si="327"/>
        <v>1.2199999999999999E-3</v>
      </c>
      <c r="HK184" s="969">
        <f t="shared" si="327"/>
        <v>1.2199999999999999E-3</v>
      </c>
      <c r="HL184" s="969">
        <f t="shared" si="327"/>
        <v>1.2199999999999999E-3</v>
      </c>
      <c r="HM184" s="969">
        <f t="shared" si="327"/>
        <v>1.2199999999999999E-3</v>
      </c>
      <c r="HN184" s="969">
        <f t="shared" si="327"/>
        <v>1.2199999999999999E-3</v>
      </c>
      <c r="HO184" s="969">
        <f t="shared" si="327"/>
        <v>1.2199999999999999E-3</v>
      </c>
      <c r="HP184" s="969">
        <f t="shared" si="327"/>
        <v>1.2199999999999999E-3</v>
      </c>
      <c r="HQ184" s="969">
        <f t="shared" si="327"/>
        <v>1.2199999999999999E-3</v>
      </c>
      <c r="HR184" s="969">
        <f t="shared" si="327"/>
        <v>1.2199999999999999E-3</v>
      </c>
      <c r="HS184" s="969">
        <f t="shared" si="327"/>
        <v>1.2199999999999999E-3</v>
      </c>
    </row>
    <row r="185" spans="1:227" ht="14.25" x14ac:dyDescent="0.2">
      <c r="B185" s="428" t="s">
        <v>632</v>
      </c>
      <c r="EY185" s="406" t="str">
        <f t="shared" si="303"/>
        <v>Capped 2010 Tier 2 Energy Cost</v>
      </c>
      <c r="EZ185" s="969">
        <f t="shared" ref="EZ185:GE185" si="328">+EZ9-EZ183</f>
        <v>1.4999999999999999E-2</v>
      </c>
      <c r="FA185" s="969">
        <f t="shared" si="328"/>
        <v>1.4999999999999999E-2</v>
      </c>
      <c r="FB185" s="969">
        <f t="shared" si="328"/>
        <v>1.4999999999999999E-2</v>
      </c>
      <c r="FC185" s="969">
        <f t="shared" si="328"/>
        <v>0</v>
      </c>
      <c r="FD185" s="969">
        <f t="shared" si="328"/>
        <v>0</v>
      </c>
      <c r="FE185" s="969">
        <f t="shared" si="328"/>
        <v>0</v>
      </c>
      <c r="FF185" s="969">
        <f t="shared" si="328"/>
        <v>0</v>
      </c>
      <c r="FG185" s="969">
        <f t="shared" si="328"/>
        <v>0</v>
      </c>
      <c r="FH185" s="969">
        <f t="shared" si="328"/>
        <v>0</v>
      </c>
      <c r="FI185" s="969">
        <f t="shared" si="328"/>
        <v>0</v>
      </c>
      <c r="FJ185" s="969">
        <f t="shared" si="328"/>
        <v>0</v>
      </c>
      <c r="FK185" s="969">
        <f t="shared" si="328"/>
        <v>1.4999999999999999E-2</v>
      </c>
      <c r="FL185" s="969">
        <f t="shared" si="328"/>
        <v>1.4999999999999999E-2</v>
      </c>
      <c r="FM185" s="969">
        <f t="shared" si="328"/>
        <v>1.4999999999999999E-2</v>
      </c>
      <c r="FN185" s="969">
        <f t="shared" si="328"/>
        <v>1.4999999999999999E-2</v>
      </c>
      <c r="FO185" s="969">
        <f t="shared" si="328"/>
        <v>0</v>
      </c>
      <c r="FP185" s="969">
        <f t="shared" si="328"/>
        <v>0</v>
      </c>
      <c r="FQ185" s="969">
        <f t="shared" si="328"/>
        <v>0</v>
      </c>
      <c r="FR185" s="969">
        <f t="shared" si="328"/>
        <v>0</v>
      </c>
      <c r="FS185" s="969">
        <f t="shared" si="328"/>
        <v>0</v>
      </c>
      <c r="FT185" s="969">
        <f t="shared" si="328"/>
        <v>0</v>
      </c>
      <c r="FU185" s="969">
        <f t="shared" si="328"/>
        <v>0</v>
      </c>
      <c r="FV185" s="969">
        <f t="shared" si="328"/>
        <v>0</v>
      </c>
      <c r="FW185" s="969">
        <f t="shared" si="328"/>
        <v>1.4999999999999999E-2</v>
      </c>
      <c r="FX185" s="969">
        <f t="shared" si="328"/>
        <v>1.4999999999999999E-2</v>
      </c>
      <c r="FY185" s="969">
        <f t="shared" si="328"/>
        <v>1.4999999999999999E-2</v>
      </c>
      <c r="FZ185" s="969">
        <f t="shared" si="328"/>
        <v>1.4999999999999999E-2</v>
      </c>
      <c r="GA185" s="969">
        <f t="shared" si="328"/>
        <v>0</v>
      </c>
      <c r="GB185" s="969">
        <f t="shared" si="328"/>
        <v>0</v>
      </c>
      <c r="GC185" s="969">
        <f t="shared" si="328"/>
        <v>0</v>
      </c>
      <c r="GD185" s="969">
        <f t="shared" si="328"/>
        <v>0</v>
      </c>
      <c r="GE185" s="969">
        <f t="shared" si="328"/>
        <v>0</v>
      </c>
      <c r="GF185" s="969">
        <f t="shared" ref="GF185:HG185" si="329">+GF9-GF183</f>
        <v>0</v>
      </c>
      <c r="GG185" s="969">
        <f t="shared" si="329"/>
        <v>0</v>
      </c>
      <c r="GH185" s="969">
        <f t="shared" si="329"/>
        <v>0</v>
      </c>
      <c r="GI185" s="969">
        <f t="shared" si="329"/>
        <v>1.4999999999999999E-2</v>
      </c>
      <c r="GJ185" s="969">
        <f t="shared" si="329"/>
        <v>1.4999999999999999E-2</v>
      </c>
      <c r="GK185" s="969">
        <f t="shared" si="329"/>
        <v>1.4999999999999999E-2</v>
      </c>
      <c r="GL185" s="969">
        <f t="shared" si="329"/>
        <v>1.4999999999999999E-2</v>
      </c>
      <c r="GM185" s="969">
        <f t="shared" si="329"/>
        <v>0</v>
      </c>
      <c r="GN185" s="969">
        <f t="shared" si="329"/>
        <v>0</v>
      </c>
      <c r="GO185" s="969">
        <f t="shared" si="329"/>
        <v>0</v>
      </c>
      <c r="GP185" s="969">
        <f t="shared" si="329"/>
        <v>0</v>
      </c>
      <c r="GQ185" s="969">
        <f t="shared" si="329"/>
        <v>0</v>
      </c>
      <c r="GR185" s="969">
        <f t="shared" si="329"/>
        <v>0</v>
      </c>
      <c r="GS185" s="969">
        <f t="shared" si="329"/>
        <v>0</v>
      </c>
      <c r="GT185" s="969">
        <f t="shared" si="329"/>
        <v>0</v>
      </c>
      <c r="GU185" s="969">
        <f t="shared" si="329"/>
        <v>1.4999999999999999E-2</v>
      </c>
      <c r="GV185" s="969">
        <f t="shared" si="329"/>
        <v>1.4999999999999999E-2</v>
      </c>
      <c r="GW185" s="969">
        <f t="shared" si="329"/>
        <v>1.4999999999999999E-2</v>
      </c>
      <c r="GX185" s="969">
        <f t="shared" si="329"/>
        <v>1.4999999999999999E-2</v>
      </c>
      <c r="GY185" s="969">
        <f t="shared" si="329"/>
        <v>0</v>
      </c>
      <c r="GZ185" s="969">
        <f t="shared" si="329"/>
        <v>0</v>
      </c>
      <c r="HA185" s="969">
        <f t="shared" si="329"/>
        <v>0</v>
      </c>
      <c r="HB185" s="969">
        <f t="shared" si="329"/>
        <v>0</v>
      </c>
      <c r="HC185" s="969">
        <f t="shared" si="329"/>
        <v>0</v>
      </c>
      <c r="HD185" s="969">
        <f t="shared" si="329"/>
        <v>0</v>
      </c>
      <c r="HE185" s="969">
        <f t="shared" si="329"/>
        <v>0</v>
      </c>
      <c r="HF185" s="969">
        <f t="shared" si="329"/>
        <v>0</v>
      </c>
      <c r="HG185" s="969">
        <f t="shared" si="329"/>
        <v>1.4999999999999999E-2</v>
      </c>
      <c r="HH185" s="969">
        <f t="shared" ref="HH185:HS185" si="330">+HH9-HH183</f>
        <v>1.4999999999999999E-2</v>
      </c>
      <c r="HI185" s="969">
        <f t="shared" si="330"/>
        <v>1.4999999999999999E-2</v>
      </c>
      <c r="HJ185" s="969">
        <f t="shared" si="330"/>
        <v>1.4999999999999999E-2</v>
      </c>
      <c r="HK185" s="969">
        <f t="shared" si="330"/>
        <v>0</v>
      </c>
      <c r="HL185" s="969">
        <f t="shared" si="330"/>
        <v>0</v>
      </c>
      <c r="HM185" s="969">
        <f t="shared" si="330"/>
        <v>0</v>
      </c>
      <c r="HN185" s="969">
        <f t="shared" si="330"/>
        <v>0</v>
      </c>
      <c r="HO185" s="969">
        <f t="shared" si="330"/>
        <v>0</v>
      </c>
      <c r="HP185" s="969">
        <f t="shared" si="330"/>
        <v>0</v>
      </c>
      <c r="HQ185" s="969">
        <f t="shared" si="330"/>
        <v>0</v>
      </c>
      <c r="HR185" s="969">
        <f t="shared" si="330"/>
        <v>0</v>
      </c>
      <c r="HS185" s="969">
        <f t="shared" si="330"/>
        <v>1.4999999999999999E-2</v>
      </c>
    </row>
    <row r="186" spans="1:227" ht="14.25" x14ac:dyDescent="0.2">
      <c r="B186" s="417" t="s">
        <v>637</v>
      </c>
      <c r="EY186" s="406" t="str">
        <f t="shared" si="303"/>
        <v>Tier 2 Energy Adjustment</v>
      </c>
      <c r="EZ186" s="969">
        <f t="shared" ref="EZ186:GE186" si="331">+EZ13-EZ184</f>
        <v>3.3329999999999999E-2</v>
      </c>
      <c r="FA186" s="969">
        <f t="shared" si="331"/>
        <v>3.3329999999999999E-2</v>
      </c>
      <c r="FB186" s="969">
        <f t="shared" si="331"/>
        <v>3.3329999999999999E-2</v>
      </c>
      <c r="FC186" s="969">
        <f t="shared" si="331"/>
        <v>4.8329999999999998E-2</v>
      </c>
      <c r="FD186" s="969">
        <f t="shared" si="331"/>
        <v>4.8329999999999998E-2</v>
      </c>
      <c r="FE186" s="969">
        <f t="shared" si="331"/>
        <v>4.8329999999999998E-2</v>
      </c>
      <c r="FF186" s="969">
        <f t="shared" si="331"/>
        <v>4.8329999999999998E-2</v>
      </c>
      <c r="FG186" s="969">
        <f t="shared" si="331"/>
        <v>4.8329999999999998E-2</v>
      </c>
      <c r="FH186" s="969">
        <f t="shared" si="331"/>
        <v>4.8329999999999998E-2</v>
      </c>
      <c r="FI186" s="969">
        <f t="shared" si="331"/>
        <v>4.8329999999999998E-2</v>
      </c>
      <c r="FJ186" s="969">
        <f t="shared" si="331"/>
        <v>4.8329999999999998E-2</v>
      </c>
      <c r="FK186" s="969">
        <f t="shared" si="331"/>
        <v>3.3329999999999999E-2</v>
      </c>
      <c r="FL186" s="969">
        <f t="shared" si="331"/>
        <v>4.3590000000000004E-2</v>
      </c>
      <c r="FM186" s="969">
        <f t="shared" si="331"/>
        <v>4.3590000000000004E-2</v>
      </c>
      <c r="FN186" s="969">
        <f t="shared" si="331"/>
        <v>4.3590000000000004E-2</v>
      </c>
      <c r="FO186" s="969">
        <f t="shared" si="331"/>
        <v>5.8590000000000003E-2</v>
      </c>
      <c r="FP186" s="969">
        <f t="shared" si="331"/>
        <v>5.8590000000000003E-2</v>
      </c>
      <c r="FQ186" s="969">
        <f t="shared" si="331"/>
        <v>5.8590000000000003E-2</v>
      </c>
      <c r="FR186" s="969">
        <f t="shared" si="331"/>
        <v>5.8590000000000003E-2</v>
      </c>
      <c r="FS186" s="969">
        <f t="shared" si="331"/>
        <v>5.8590000000000003E-2</v>
      </c>
      <c r="FT186" s="969">
        <f t="shared" si="331"/>
        <v>5.8590000000000003E-2</v>
      </c>
      <c r="FU186" s="969">
        <f t="shared" si="331"/>
        <v>5.8590000000000003E-2</v>
      </c>
      <c r="FV186" s="969">
        <f t="shared" si="331"/>
        <v>5.8590000000000003E-2</v>
      </c>
      <c r="FW186" s="969">
        <f t="shared" si="331"/>
        <v>4.3590000000000004E-2</v>
      </c>
      <c r="FX186" s="969">
        <f t="shared" si="331"/>
        <v>4.3590000000000004E-2</v>
      </c>
      <c r="FY186" s="969">
        <f t="shared" si="331"/>
        <v>4.3590000000000004E-2</v>
      </c>
      <c r="FZ186" s="969">
        <f t="shared" si="331"/>
        <v>4.3590000000000004E-2</v>
      </c>
      <c r="GA186" s="969">
        <f t="shared" si="331"/>
        <v>5.8590000000000003E-2</v>
      </c>
      <c r="GB186" s="969">
        <f t="shared" si="331"/>
        <v>5.8590000000000003E-2</v>
      </c>
      <c r="GC186" s="969">
        <f t="shared" si="331"/>
        <v>5.8590000000000003E-2</v>
      </c>
      <c r="GD186" s="969">
        <f t="shared" si="331"/>
        <v>5.8590000000000003E-2</v>
      </c>
      <c r="GE186" s="969">
        <f t="shared" si="331"/>
        <v>5.8590000000000003E-2</v>
      </c>
      <c r="GF186" s="969">
        <f t="shared" ref="GF186:HG186" si="332">+GF13-GF184</f>
        <v>5.8590000000000003E-2</v>
      </c>
      <c r="GG186" s="969">
        <f t="shared" si="332"/>
        <v>5.8590000000000003E-2</v>
      </c>
      <c r="GH186" s="969">
        <f t="shared" si="332"/>
        <v>5.8590000000000003E-2</v>
      </c>
      <c r="GI186" s="969">
        <f t="shared" si="332"/>
        <v>4.3590000000000004E-2</v>
      </c>
      <c r="GJ186" s="969">
        <f t="shared" si="332"/>
        <v>4.3590000000000004E-2</v>
      </c>
      <c r="GK186" s="969">
        <f t="shared" si="332"/>
        <v>4.3590000000000004E-2</v>
      </c>
      <c r="GL186" s="969">
        <f t="shared" si="332"/>
        <v>4.3590000000000004E-2</v>
      </c>
      <c r="GM186" s="969">
        <f t="shared" si="332"/>
        <v>5.8590000000000003E-2</v>
      </c>
      <c r="GN186" s="969">
        <f t="shared" si="332"/>
        <v>5.8590000000000003E-2</v>
      </c>
      <c r="GO186" s="969">
        <f t="shared" si="332"/>
        <v>5.8590000000000003E-2</v>
      </c>
      <c r="GP186" s="969">
        <f t="shared" si="332"/>
        <v>5.8590000000000003E-2</v>
      </c>
      <c r="GQ186" s="969">
        <f t="shared" si="332"/>
        <v>5.8590000000000003E-2</v>
      </c>
      <c r="GR186" s="969">
        <f t="shared" si="332"/>
        <v>5.8590000000000003E-2</v>
      </c>
      <c r="GS186" s="969">
        <f t="shared" si="332"/>
        <v>5.8590000000000003E-2</v>
      </c>
      <c r="GT186" s="969">
        <f t="shared" si="332"/>
        <v>5.8590000000000003E-2</v>
      </c>
      <c r="GU186" s="969">
        <f t="shared" si="332"/>
        <v>4.3590000000000004E-2</v>
      </c>
      <c r="GV186" s="969">
        <f t="shared" si="332"/>
        <v>4.3590000000000004E-2</v>
      </c>
      <c r="GW186" s="969">
        <f t="shared" si="332"/>
        <v>4.3590000000000004E-2</v>
      </c>
      <c r="GX186" s="969">
        <f t="shared" si="332"/>
        <v>4.3590000000000004E-2</v>
      </c>
      <c r="GY186" s="969">
        <f t="shared" si="332"/>
        <v>5.8590000000000003E-2</v>
      </c>
      <c r="GZ186" s="969">
        <f t="shared" si="332"/>
        <v>5.8590000000000003E-2</v>
      </c>
      <c r="HA186" s="969">
        <f t="shared" si="332"/>
        <v>5.8590000000000003E-2</v>
      </c>
      <c r="HB186" s="969">
        <f t="shared" si="332"/>
        <v>5.8590000000000003E-2</v>
      </c>
      <c r="HC186" s="969">
        <f t="shared" si="332"/>
        <v>5.8590000000000003E-2</v>
      </c>
      <c r="HD186" s="969">
        <f t="shared" si="332"/>
        <v>5.8590000000000003E-2</v>
      </c>
      <c r="HE186" s="969">
        <f t="shared" si="332"/>
        <v>5.8590000000000003E-2</v>
      </c>
      <c r="HF186" s="969">
        <f t="shared" si="332"/>
        <v>5.8590000000000003E-2</v>
      </c>
      <c r="HG186" s="969">
        <f t="shared" si="332"/>
        <v>4.3590000000000004E-2</v>
      </c>
      <c r="HH186" s="969">
        <f t="shared" ref="HH186:HS186" si="333">+HH13-HH184</f>
        <v>4.3590000000000004E-2</v>
      </c>
      <c r="HI186" s="969">
        <f t="shared" si="333"/>
        <v>4.3590000000000004E-2</v>
      </c>
      <c r="HJ186" s="969">
        <f t="shared" si="333"/>
        <v>4.3590000000000004E-2</v>
      </c>
      <c r="HK186" s="969">
        <f t="shared" si="333"/>
        <v>5.8590000000000003E-2</v>
      </c>
      <c r="HL186" s="969">
        <f t="shared" si="333"/>
        <v>5.8590000000000003E-2</v>
      </c>
      <c r="HM186" s="969">
        <f t="shared" si="333"/>
        <v>5.8590000000000003E-2</v>
      </c>
      <c r="HN186" s="969">
        <f t="shared" si="333"/>
        <v>5.8590000000000003E-2</v>
      </c>
      <c r="HO186" s="969">
        <f t="shared" si="333"/>
        <v>5.8590000000000003E-2</v>
      </c>
      <c r="HP186" s="969">
        <f t="shared" si="333"/>
        <v>5.8590000000000003E-2</v>
      </c>
      <c r="HQ186" s="969">
        <f t="shared" si="333"/>
        <v>5.8590000000000003E-2</v>
      </c>
      <c r="HR186" s="969">
        <f t="shared" si="333"/>
        <v>5.8590000000000003E-2</v>
      </c>
      <c r="HS186" s="969">
        <f t="shared" si="333"/>
        <v>5.8590000000000003E-2</v>
      </c>
    </row>
    <row r="187" spans="1:227" ht="14.25" x14ac:dyDescent="0.2">
      <c r="B187" s="428" t="s">
        <v>635</v>
      </c>
      <c r="EY187" s="406" t="str">
        <f t="shared" si="303"/>
        <v>Capped 2010 Tier 3 Energy Cost (seasonal add-on)</v>
      </c>
      <c r="EZ187" s="969">
        <f t="shared" ref="EZ187:GE187" si="334">+EZ10-EZ185-EZ183</f>
        <v>3.4799999999999998E-2</v>
      </c>
      <c r="FA187" s="969">
        <f t="shared" si="334"/>
        <v>3.4799999999999998E-2</v>
      </c>
      <c r="FB187" s="969">
        <f t="shared" si="334"/>
        <v>3.4799999999999998E-2</v>
      </c>
      <c r="FC187" s="969">
        <f t="shared" si="334"/>
        <v>0</v>
      </c>
      <c r="FD187" s="969">
        <f t="shared" si="334"/>
        <v>0</v>
      </c>
      <c r="FE187" s="969">
        <f t="shared" si="334"/>
        <v>0</v>
      </c>
      <c r="FF187" s="969">
        <f t="shared" si="334"/>
        <v>0</v>
      </c>
      <c r="FG187" s="969">
        <f t="shared" si="334"/>
        <v>0</v>
      </c>
      <c r="FH187" s="969">
        <f t="shared" si="334"/>
        <v>0</v>
      </c>
      <c r="FI187" s="969">
        <f t="shared" si="334"/>
        <v>0</v>
      </c>
      <c r="FJ187" s="969">
        <f t="shared" si="334"/>
        <v>0</v>
      </c>
      <c r="FK187" s="969">
        <f t="shared" si="334"/>
        <v>3.4799999999999998E-2</v>
      </c>
      <c r="FL187" s="969">
        <f t="shared" si="334"/>
        <v>3.4799999999999998E-2</v>
      </c>
      <c r="FM187" s="969">
        <f t="shared" si="334"/>
        <v>3.4799999999999998E-2</v>
      </c>
      <c r="FN187" s="969">
        <f t="shared" si="334"/>
        <v>3.4799999999999998E-2</v>
      </c>
      <c r="FO187" s="969">
        <f t="shared" si="334"/>
        <v>0</v>
      </c>
      <c r="FP187" s="969">
        <f t="shared" si="334"/>
        <v>0</v>
      </c>
      <c r="FQ187" s="969">
        <f t="shared" si="334"/>
        <v>0</v>
      </c>
      <c r="FR187" s="969">
        <f t="shared" si="334"/>
        <v>0</v>
      </c>
      <c r="FS187" s="969">
        <f t="shared" si="334"/>
        <v>0</v>
      </c>
      <c r="FT187" s="969">
        <f t="shared" si="334"/>
        <v>0</v>
      </c>
      <c r="FU187" s="969">
        <f t="shared" si="334"/>
        <v>0</v>
      </c>
      <c r="FV187" s="969">
        <f t="shared" si="334"/>
        <v>0</v>
      </c>
      <c r="FW187" s="969">
        <f t="shared" si="334"/>
        <v>3.4799999999999998E-2</v>
      </c>
      <c r="FX187" s="969">
        <f t="shared" si="334"/>
        <v>3.4799999999999998E-2</v>
      </c>
      <c r="FY187" s="969">
        <f t="shared" si="334"/>
        <v>3.4799999999999998E-2</v>
      </c>
      <c r="FZ187" s="969">
        <f t="shared" si="334"/>
        <v>3.4799999999999998E-2</v>
      </c>
      <c r="GA187" s="969">
        <f t="shared" si="334"/>
        <v>0</v>
      </c>
      <c r="GB187" s="969">
        <f t="shared" si="334"/>
        <v>0</v>
      </c>
      <c r="GC187" s="969">
        <f t="shared" si="334"/>
        <v>0</v>
      </c>
      <c r="GD187" s="969">
        <f t="shared" si="334"/>
        <v>0</v>
      </c>
      <c r="GE187" s="969">
        <f t="shared" si="334"/>
        <v>0</v>
      </c>
      <c r="GF187" s="969">
        <f t="shared" ref="GF187:HG187" si="335">+GF10-GF185-GF183</f>
        <v>0</v>
      </c>
      <c r="GG187" s="969">
        <f t="shared" si="335"/>
        <v>0</v>
      </c>
      <c r="GH187" s="969">
        <f t="shared" si="335"/>
        <v>0</v>
      </c>
      <c r="GI187" s="969">
        <f t="shared" si="335"/>
        <v>3.4799999999999998E-2</v>
      </c>
      <c r="GJ187" s="969">
        <f t="shared" si="335"/>
        <v>3.4799999999999998E-2</v>
      </c>
      <c r="GK187" s="969">
        <f t="shared" si="335"/>
        <v>3.4799999999999998E-2</v>
      </c>
      <c r="GL187" s="969">
        <f t="shared" si="335"/>
        <v>3.4799999999999998E-2</v>
      </c>
      <c r="GM187" s="969">
        <f t="shared" si="335"/>
        <v>0</v>
      </c>
      <c r="GN187" s="969">
        <f t="shared" si="335"/>
        <v>0</v>
      </c>
      <c r="GO187" s="969">
        <f t="shared" si="335"/>
        <v>0</v>
      </c>
      <c r="GP187" s="969">
        <f t="shared" si="335"/>
        <v>0</v>
      </c>
      <c r="GQ187" s="969">
        <f t="shared" si="335"/>
        <v>0</v>
      </c>
      <c r="GR187" s="969">
        <f t="shared" si="335"/>
        <v>0</v>
      </c>
      <c r="GS187" s="969">
        <f t="shared" si="335"/>
        <v>0</v>
      </c>
      <c r="GT187" s="969">
        <f t="shared" si="335"/>
        <v>0</v>
      </c>
      <c r="GU187" s="969">
        <f t="shared" si="335"/>
        <v>3.4799999999999998E-2</v>
      </c>
      <c r="GV187" s="969">
        <f t="shared" si="335"/>
        <v>3.4799999999999998E-2</v>
      </c>
      <c r="GW187" s="969">
        <f t="shared" si="335"/>
        <v>3.4799999999999998E-2</v>
      </c>
      <c r="GX187" s="969">
        <f t="shared" si="335"/>
        <v>3.4799999999999998E-2</v>
      </c>
      <c r="GY187" s="969">
        <f t="shared" si="335"/>
        <v>0</v>
      </c>
      <c r="GZ187" s="969">
        <f t="shared" si="335"/>
        <v>0</v>
      </c>
      <c r="HA187" s="969">
        <f t="shared" si="335"/>
        <v>0</v>
      </c>
      <c r="HB187" s="969">
        <f t="shared" si="335"/>
        <v>0</v>
      </c>
      <c r="HC187" s="969">
        <f t="shared" si="335"/>
        <v>0</v>
      </c>
      <c r="HD187" s="969">
        <f t="shared" si="335"/>
        <v>0</v>
      </c>
      <c r="HE187" s="969">
        <f t="shared" si="335"/>
        <v>0</v>
      </c>
      <c r="HF187" s="969">
        <f t="shared" si="335"/>
        <v>0</v>
      </c>
      <c r="HG187" s="969">
        <f t="shared" si="335"/>
        <v>3.4799999999999998E-2</v>
      </c>
      <c r="HH187" s="969">
        <f t="shared" ref="HH187:HS187" si="336">+HH10-HH185-HH183</f>
        <v>3.4799999999999998E-2</v>
      </c>
      <c r="HI187" s="969">
        <f t="shared" si="336"/>
        <v>3.4799999999999998E-2</v>
      </c>
      <c r="HJ187" s="969">
        <f t="shared" si="336"/>
        <v>3.4799999999999998E-2</v>
      </c>
      <c r="HK187" s="969">
        <f t="shared" si="336"/>
        <v>0</v>
      </c>
      <c r="HL187" s="969">
        <f t="shared" si="336"/>
        <v>0</v>
      </c>
      <c r="HM187" s="969">
        <f t="shared" si="336"/>
        <v>0</v>
      </c>
      <c r="HN187" s="969">
        <f t="shared" si="336"/>
        <v>0</v>
      </c>
      <c r="HO187" s="969">
        <f t="shared" si="336"/>
        <v>0</v>
      </c>
      <c r="HP187" s="969">
        <f t="shared" si="336"/>
        <v>0</v>
      </c>
      <c r="HQ187" s="969">
        <f t="shared" si="336"/>
        <v>0</v>
      </c>
      <c r="HR187" s="969">
        <f t="shared" si="336"/>
        <v>0</v>
      </c>
      <c r="HS187" s="969">
        <f t="shared" si="336"/>
        <v>3.4799999999999998E-2</v>
      </c>
    </row>
    <row r="188" spans="1:227" ht="14.25" x14ac:dyDescent="0.2">
      <c r="B188" s="417" t="s">
        <v>638</v>
      </c>
      <c r="EY188" s="406" t="str">
        <f t="shared" si="303"/>
        <v>Tier 3 Energy Adjustment (seasonal add-on)</v>
      </c>
      <c r="EZ188" s="969">
        <f t="shared" ref="EZ188:GE188" si="337">+EZ14-EZ186-EZ184</f>
        <v>4.1300000000000003E-2</v>
      </c>
      <c r="FA188" s="969">
        <f t="shared" si="337"/>
        <v>4.1300000000000003E-2</v>
      </c>
      <c r="FB188" s="969">
        <f t="shared" si="337"/>
        <v>4.1300000000000003E-2</v>
      </c>
      <c r="FC188" s="969">
        <f t="shared" si="337"/>
        <v>0</v>
      </c>
      <c r="FD188" s="969">
        <f t="shared" si="337"/>
        <v>0</v>
      </c>
      <c r="FE188" s="969">
        <f t="shared" si="337"/>
        <v>0</v>
      </c>
      <c r="FF188" s="969">
        <f t="shared" si="337"/>
        <v>0</v>
      </c>
      <c r="FG188" s="969">
        <f t="shared" si="337"/>
        <v>0</v>
      </c>
      <c r="FH188" s="969">
        <f t="shared" si="337"/>
        <v>0</v>
      </c>
      <c r="FI188" s="969">
        <f t="shared" si="337"/>
        <v>0</v>
      </c>
      <c r="FJ188" s="969">
        <f t="shared" si="337"/>
        <v>0</v>
      </c>
      <c r="FK188" s="969">
        <f t="shared" si="337"/>
        <v>4.1300000000000003E-2</v>
      </c>
      <c r="FL188" s="969">
        <f t="shared" si="337"/>
        <v>5.2209999999999993E-2</v>
      </c>
      <c r="FM188" s="969">
        <f t="shared" si="337"/>
        <v>5.2209999999999993E-2</v>
      </c>
      <c r="FN188" s="969">
        <f t="shared" si="337"/>
        <v>5.2209999999999993E-2</v>
      </c>
      <c r="FO188" s="969">
        <f t="shared" si="337"/>
        <v>0</v>
      </c>
      <c r="FP188" s="969">
        <f t="shared" si="337"/>
        <v>0</v>
      </c>
      <c r="FQ188" s="969">
        <f t="shared" si="337"/>
        <v>0</v>
      </c>
      <c r="FR188" s="969">
        <f t="shared" si="337"/>
        <v>0</v>
      </c>
      <c r="FS188" s="969">
        <f t="shared" si="337"/>
        <v>0</v>
      </c>
      <c r="FT188" s="969">
        <f t="shared" si="337"/>
        <v>0</v>
      </c>
      <c r="FU188" s="969">
        <f t="shared" si="337"/>
        <v>0</v>
      </c>
      <c r="FV188" s="969">
        <f t="shared" si="337"/>
        <v>0</v>
      </c>
      <c r="FW188" s="969">
        <f t="shared" si="337"/>
        <v>5.2209999999999993E-2</v>
      </c>
      <c r="FX188" s="969">
        <f t="shared" si="337"/>
        <v>5.2209999999999993E-2</v>
      </c>
      <c r="FY188" s="969">
        <f t="shared" si="337"/>
        <v>5.2209999999999993E-2</v>
      </c>
      <c r="FZ188" s="969">
        <f t="shared" si="337"/>
        <v>5.2209999999999993E-2</v>
      </c>
      <c r="GA188" s="969">
        <f t="shared" si="337"/>
        <v>0</v>
      </c>
      <c r="GB188" s="969">
        <f t="shared" si="337"/>
        <v>0</v>
      </c>
      <c r="GC188" s="969">
        <f t="shared" si="337"/>
        <v>0</v>
      </c>
      <c r="GD188" s="969">
        <f t="shared" si="337"/>
        <v>0</v>
      </c>
      <c r="GE188" s="969">
        <f t="shared" si="337"/>
        <v>0</v>
      </c>
      <c r="GF188" s="969">
        <f t="shared" ref="GF188:HG188" si="338">+GF14-GF186-GF184</f>
        <v>0</v>
      </c>
      <c r="GG188" s="969">
        <f t="shared" si="338"/>
        <v>0</v>
      </c>
      <c r="GH188" s="969">
        <f t="shared" si="338"/>
        <v>0</v>
      </c>
      <c r="GI188" s="969">
        <f t="shared" si="338"/>
        <v>5.2209999999999993E-2</v>
      </c>
      <c r="GJ188" s="969">
        <f t="shared" si="338"/>
        <v>5.2209999999999993E-2</v>
      </c>
      <c r="GK188" s="969">
        <f t="shared" si="338"/>
        <v>5.2209999999999993E-2</v>
      </c>
      <c r="GL188" s="969">
        <f t="shared" si="338"/>
        <v>5.2209999999999993E-2</v>
      </c>
      <c r="GM188" s="969">
        <f t="shared" si="338"/>
        <v>0</v>
      </c>
      <c r="GN188" s="969">
        <f t="shared" si="338"/>
        <v>0</v>
      </c>
      <c r="GO188" s="969">
        <f t="shared" si="338"/>
        <v>0</v>
      </c>
      <c r="GP188" s="969">
        <f t="shared" si="338"/>
        <v>0</v>
      </c>
      <c r="GQ188" s="969">
        <f t="shared" si="338"/>
        <v>0</v>
      </c>
      <c r="GR188" s="969">
        <f t="shared" si="338"/>
        <v>0</v>
      </c>
      <c r="GS188" s="969">
        <f t="shared" si="338"/>
        <v>0</v>
      </c>
      <c r="GT188" s="969">
        <f t="shared" si="338"/>
        <v>0</v>
      </c>
      <c r="GU188" s="969">
        <f t="shared" si="338"/>
        <v>5.2209999999999993E-2</v>
      </c>
      <c r="GV188" s="969">
        <f t="shared" si="338"/>
        <v>5.2209999999999993E-2</v>
      </c>
      <c r="GW188" s="969">
        <f t="shared" si="338"/>
        <v>5.2209999999999993E-2</v>
      </c>
      <c r="GX188" s="969">
        <f t="shared" si="338"/>
        <v>5.2209999999999993E-2</v>
      </c>
      <c r="GY188" s="969">
        <f t="shared" si="338"/>
        <v>0</v>
      </c>
      <c r="GZ188" s="969">
        <f t="shared" si="338"/>
        <v>0</v>
      </c>
      <c r="HA188" s="969">
        <f t="shared" si="338"/>
        <v>0</v>
      </c>
      <c r="HB188" s="969">
        <f t="shared" si="338"/>
        <v>0</v>
      </c>
      <c r="HC188" s="969">
        <f t="shared" si="338"/>
        <v>0</v>
      </c>
      <c r="HD188" s="969">
        <f t="shared" si="338"/>
        <v>0</v>
      </c>
      <c r="HE188" s="969">
        <f t="shared" si="338"/>
        <v>0</v>
      </c>
      <c r="HF188" s="969">
        <f t="shared" si="338"/>
        <v>0</v>
      </c>
      <c r="HG188" s="969">
        <f t="shared" si="338"/>
        <v>5.2209999999999993E-2</v>
      </c>
      <c r="HH188" s="969">
        <f t="shared" ref="HH188:HS188" si="339">+HH14-HH186-HH184</f>
        <v>5.2209999999999993E-2</v>
      </c>
      <c r="HI188" s="969">
        <f t="shared" si="339"/>
        <v>5.2209999999999993E-2</v>
      </c>
      <c r="HJ188" s="969">
        <f t="shared" si="339"/>
        <v>5.2209999999999993E-2</v>
      </c>
      <c r="HK188" s="969">
        <f t="shared" si="339"/>
        <v>0</v>
      </c>
      <c r="HL188" s="969">
        <f t="shared" si="339"/>
        <v>0</v>
      </c>
      <c r="HM188" s="969">
        <f t="shared" si="339"/>
        <v>0</v>
      </c>
      <c r="HN188" s="969">
        <f t="shared" si="339"/>
        <v>0</v>
      </c>
      <c r="HO188" s="969">
        <f t="shared" si="339"/>
        <v>0</v>
      </c>
      <c r="HP188" s="969">
        <f t="shared" si="339"/>
        <v>0</v>
      </c>
      <c r="HQ188" s="969">
        <f t="shared" si="339"/>
        <v>0</v>
      </c>
      <c r="HR188" s="969">
        <f t="shared" si="339"/>
        <v>0</v>
      </c>
      <c r="HS188" s="969">
        <f t="shared" si="339"/>
        <v>0</v>
      </c>
    </row>
    <row r="189" spans="1:227" ht="14.25" x14ac:dyDescent="0.2">
      <c r="B189" s="417" t="s">
        <v>634</v>
      </c>
      <c r="EY189" s="406" t="str">
        <f t="shared" si="303"/>
        <v>Tier 1 Rate</v>
      </c>
      <c r="EZ189" s="969">
        <f t="shared" ref="EZ189:GE189" si="340">+EZ31</f>
        <v>0.16478999999999999</v>
      </c>
      <c r="FA189" s="969">
        <f t="shared" si="340"/>
        <v>0.16478999999999999</v>
      </c>
      <c r="FB189" s="969">
        <f t="shared" si="340"/>
        <v>0.16478999999999999</v>
      </c>
      <c r="FC189" s="969">
        <f t="shared" si="340"/>
        <v>0.16563</v>
      </c>
      <c r="FD189" s="969">
        <f t="shared" si="340"/>
        <v>0.16563</v>
      </c>
      <c r="FE189" s="969">
        <f t="shared" si="340"/>
        <v>0.16563</v>
      </c>
      <c r="FF189" s="969">
        <f t="shared" si="340"/>
        <v>0.16825999999999999</v>
      </c>
      <c r="FG189" s="969">
        <f t="shared" si="340"/>
        <v>0.16825999999999999</v>
      </c>
      <c r="FH189" s="969">
        <f t="shared" si="340"/>
        <v>0.16825999999999999</v>
      </c>
      <c r="FI189" s="969">
        <f t="shared" si="340"/>
        <v>0.17237999999999998</v>
      </c>
      <c r="FJ189" s="969">
        <f t="shared" si="340"/>
        <v>0.17237999999999998</v>
      </c>
      <c r="FK189" s="969">
        <f t="shared" si="340"/>
        <v>0.17237999999999998</v>
      </c>
      <c r="FL189" s="969">
        <f t="shared" si="340"/>
        <v>0.17409999999999998</v>
      </c>
      <c r="FM189" s="969">
        <f t="shared" si="340"/>
        <v>0.17409999999999998</v>
      </c>
      <c r="FN189" s="969">
        <f t="shared" si="340"/>
        <v>0.17409999999999998</v>
      </c>
      <c r="FO189" s="969">
        <f t="shared" si="340"/>
        <v>0.17381999999999997</v>
      </c>
      <c r="FP189" s="969">
        <f t="shared" si="340"/>
        <v>0.17381999999999997</v>
      </c>
      <c r="FQ189" s="969">
        <f t="shared" si="340"/>
        <v>0.17381999999999997</v>
      </c>
      <c r="FR189" s="969">
        <f t="shared" si="340"/>
        <v>0.17352000000000001</v>
      </c>
      <c r="FS189" s="969">
        <f t="shared" si="340"/>
        <v>0.17352000000000001</v>
      </c>
      <c r="FT189" s="969">
        <f t="shared" si="340"/>
        <v>0.17352000000000001</v>
      </c>
      <c r="FU189" s="969">
        <f t="shared" si="340"/>
        <v>0.17058999999999999</v>
      </c>
      <c r="FV189" s="969">
        <f t="shared" si="340"/>
        <v>0.17058999999999999</v>
      </c>
      <c r="FW189" s="969">
        <f t="shared" si="340"/>
        <v>0.17058999999999999</v>
      </c>
      <c r="FX189" s="969">
        <f t="shared" si="340"/>
        <v>0.17613000000000001</v>
      </c>
      <c r="FY189" s="969">
        <f t="shared" si="340"/>
        <v>0.17613000000000001</v>
      </c>
      <c r="FZ189" s="969">
        <f t="shared" si="340"/>
        <v>0.17613000000000001</v>
      </c>
      <c r="GA189" s="969">
        <f t="shared" si="340"/>
        <v>0.17708999999999997</v>
      </c>
      <c r="GB189" s="969">
        <f t="shared" si="340"/>
        <v>0.17708999999999997</v>
      </c>
      <c r="GC189" s="969">
        <f t="shared" si="340"/>
        <v>0.17708999999999997</v>
      </c>
      <c r="GD189" s="969">
        <f t="shared" si="340"/>
        <v>0.17649999999999999</v>
      </c>
      <c r="GE189" s="969">
        <f t="shared" si="340"/>
        <v>0.17649999999999999</v>
      </c>
      <c r="GF189" s="969">
        <f t="shared" ref="GF189:HG189" si="341">+GF31</f>
        <v>0.17649999999999999</v>
      </c>
      <c r="GG189" s="969">
        <f t="shared" si="341"/>
        <v>0.17449999999999999</v>
      </c>
      <c r="GH189" s="969">
        <f t="shared" si="341"/>
        <v>0.17449999999999999</v>
      </c>
      <c r="GI189" s="969">
        <f t="shared" si="341"/>
        <v>0.17449999999999999</v>
      </c>
      <c r="GJ189" s="969">
        <f t="shared" si="341"/>
        <v>0.18253999999999998</v>
      </c>
      <c r="GK189" s="969">
        <f t="shared" si="341"/>
        <v>0.18253999999999998</v>
      </c>
      <c r="GL189" s="969">
        <f t="shared" si="341"/>
        <v>0.18253999999999998</v>
      </c>
      <c r="GM189" s="969">
        <f t="shared" si="341"/>
        <v>0.18586999999999998</v>
      </c>
      <c r="GN189" s="969">
        <f t="shared" si="341"/>
        <v>0.18586999999999998</v>
      </c>
      <c r="GO189" s="969">
        <f t="shared" si="341"/>
        <v>0.18586999999999998</v>
      </c>
      <c r="GP189" s="969">
        <f t="shared" si="341"/>
        <v>0.19488</v>
      </c>
      <c r="GQ189" s="969">
        <f t="shared" si="341"/>
        <v>0.19488</v>
      </c>
      <c r="GR189" s="969">
        <f t="shared" si="341"/>
        <v>0.19488</v>
      </c>
      <c r="GS189" s="969">
        <f t="shared" si="341"/>
        <v>0.19374999999999998</v>
      </c>
      <c r="GT189" s="969">
        <f t="shared" si="341"/>
        <v>0.19374999999999998</v>
      </c>
      <c r="GU189" s="969">
        <f t="shared" si="341"/>
        <v>0.19374999999999998</v>
      </c>
      <c r="GV189" s="969">
        <f t="shared" si="341"/>
        <v>0.18179000000000001</v>
      </c>
      <c r="GW189" s="969">
        <f t="shared" si="341"/>
        <v>0.18179000000000001</v>
      </c>
      <c r="GX189" s="969">
        <f t="shared" si="341"/>
        <v>0.18179000000000001</v>
      </c>
      <c r="GY189" s="969">
        <f t="shared" si="341"/>
        <v>0.19191999999999998</v>
      </c>
      <c r="GZ189" s="969">
        <f t="shared" si="341"/>
        <v>0.19191999999999998</v>
      </c>
      <c r="HA189" s="969">
        <f t="shared" si="341"/>
        <v>0.19191999999999998</v>
      </c>
      <c r="HB189" s="969">
        <f t="shared" si="341"/>
        <v>0.18856999999999999</v>
      </c>
      <c r="HC189" s="969">
        <f t="shared" si="341"/>
        <v>0.18856999999999999</v>
      </c>
      <c r="HD189" s="969">
        <f t="shared" si="341"/>
        <v>0.18856999999999999</v>
      </c>
      <c r="HE189" s="969">
        <f t="shared" si="341"/>
        <v>0.18956999999999999</v>
      </c>
      <c r="HF189" s="969">
        <f t="shared" si="341"/>
        <v>0.18956999999999999</v>
      </c>
      <c r="HG189" s="969">
        <f t="shared" si="341"/>
        <v>0.18956999999999999</v>
      </c>
      <c r="HH189" s="969">
        <f t="shared" ref="HH189:HS189" si="342">+HH31</f>
        <v>0.20782</v>
      </c>
      <c r="HI189" s="969">
        <f t="shared" si="342"/>
        <v>0.20782</v>
      </c>
      <c r="HJ189" s="969">
        <f t="shared" si="342"/>
        <v>0.20782</v>
      </c>
      <c r="HK189" s="969">
        <f t="shared" si="342"/>
        <v>0.20644000000000001</v>
      </c>
      <c r="HL189" s="969">
        <f t="shared" si="342"/>
        <v>0.20644000000000001</v>
      </c>
      <c r="HM189" s="969">
        <f t="shared" si="342"/>
        <v>0.20644000000000001</v>
      </c>
      <c r="HN189" s="969">
        <f t="shared" si="342"/>
        <v>0.20041999999999999</v>
      </c>
      <c r="HO189" s="969">
        <f t="shared" si="342"/>
        <v>0.20041999999999999</v>
      </c>
      <c r="HP189" s="969">
        <f t="shared" si="342"/>
        <v>0.20041999999999999</v>
      </c>
      <c r="HQ189" s="969">
        <f t="shared" si="342"/>
        <v>0.19644999999999999</v>
      </c>
      <c r="HR189" s="969">
        <f t="shared" si="342"/>
        <v>0.19644999999999999</v>
      </c>
      <c r="HS189" s="969">
        <f t="shared" si="342"/>
        <v>0.19644999999999999</v>
      </c>
    </row>
    <row r="190" spans="1:227" ht="14.25" x14ac:dyDescent="0.2">
      <c r="B190" s="417" t="s">
        <v>628</v>
      </c>
      <c r="EY190" s="406" t="str">
        <f t="shared" si="303"/>
        <v>Tier 2 Energy</v>
      </c>
      <c r="EZ190" s="969">
        <f t="shared" ref="EZ190:GE190" si="343">+EZ32-EZ189</f>
        <v>4.8330000000000012E-2</v>
      </c>
      <c r="FA190" s="969">
        <f t="shared" si="343"/>
        <v>4.8330000000000012E-2</v>
      </c>
      <c r="FB190" s="969">
        <f t="shared" si="343"/>
        <v>4.8330000000000012E-2</v>
      </c>
      <c r="FC190" s="969">
        <f t="shared" si="343"/>
        <v>4.8330000000000012E-2</v>
      </c>
      <c r="FD190" s="969">
        <f t="shared" si="343"/>
        <v>4.8330000000000012E-2</v>
      </c>
      <c r="FE190" s="969">
        <f t="shared" si="343"/>
        <v>4.8330000000000012E-2</v>
      </c>
      <c r="FF190" s="969">
        <f t="shared" si="343"/>
        <v>4.8330000000000012E-2</v>
      </c>
      <c r="FG190" s="969">
        <f t="shared" si="343"/>
        <v>4.8330000000000012E-2</v>
      </c>
      <c r="FH190" s="969">
        <f t="shared" si="343"/>
        <v>4.8330000000000012E-2</v>
      </c>
      <c r="FI190" s="969">
        <f t="shared" si="343"/>
        <v>4.833000000000004E-2</v>
      </c>
      <c r="FJ190" s="969">
        <f t="shared" si="343"/>
        <v>4.833000000000004E-2</v>
      </c>
      <c r="FK190" s="969">
        <f t="shared" si="343"/>
        <v>4.833000000000004E-2</v>
      </c>
      <c r="FL190" s="969">
        <f t="shared" si="343"/>
        <v>5.8590000000000031E-2</v>
      </c>
      <c r="FM190" s="969">
        <f t="shared" si="343"/>
        <v>5.8590000000000031E-2</v>
      </c>
      <c r="FN190" s="969">
        <f t="shared" si="343"/>
        <v>5.8590000000000031E-2</v>
      </c>
      <c r="FO190" s="969">
        <f t="shared" si="343"/>
        <v>5.8590000000000031E-2</v>
      </c>
      <c r="FP190" s="969">
        <f t="shared" si="343"/>
        <v>5.8590000000000031E-2</v>
      </c>
      <c r="FQ190" s="969">
        <f t="shared" si="343"/>
        <v>5.8590000000000031E-2</v>
      </c>
      <c r="FR190" s="969">
        <f t="shared" si="343"/>
        <v>5.8590000000000031E-2</v>
      </c>
      <c r="FS190" s="969">
        <f t="shared" si="343"/>
        <v>5.8590000000000031E-2</v>
      </c>
      <c r="FT190" s="969">
        <f t="shared" si="343"/>
        <v>5.8590000000000031E-2</v>
      </c>
      <c r="FU190" s="969">
        <f t="shared" si="343"/>
        <v>5.8590000000000031E-2</v>
      </c>
      <c r="FV190" s="969">
        <f t="shared" si="343"/>
        <v>5.8590000000000031E-2</v>
      </c>
      <c r="FW190" s="969">
        <f t="shared" si="343"/>
        <v>5.8590000000000031E-2</v>
      </c>
      <c r="FX190" s="969">
        <f t="shared" si="343"/>
        <v>5.8590000000000031E-2</v>
      </c>
      <c r="FY190" s="969">
        <f t="shared" si="343"/>
        <v>5.8590000000000031E-2</v>
      </c>
      <c r="FZ190" s="969">
        <f t="shared" si="343"/>
        <v>5.8590000000000031E-2</v>
      </c>
      <c r="GA190" s="969">
        <f t="shared" si="343"/>
        <v>5.8590000000000031E-2</v>
      </c>
      <c r="GB190" s="969">
        <f t="shared" si="343"/>
        <v>5.8590000000000031E-2</v>
      </c>
      <c r="GC190" s="969">
        <f t="shared" si="343"/>
        <v>5.8590000000000031E-2</v>
      </c>
      <c r="GD190" s="969">
        <f t="shared" si="343"/>
        <v>5.8590000000000031E-2</v>
      </c>
      <c r="GE190" s="969">
        <f t="shared" si="343"/>
        <v>5.8590000000000031E-2</v>
      </c>
      <c r="GF190" s="969">
        <f t="shared" ref="GF190:HG190" si="344">+GF32-GF189</f>
        <v>5.8590000000000031E-2</v>
      </c>
      <c r="GG190" s="969">
        <f t="shared" si="344"/>
        <v>5.8590000000000031E-2</v>
      </c>
      <c r="GH190" s="969">
        <f t="shared" si="344"/>
        <v>5.8590000000000031E-2</v>
      </c>
      <c r="GI190" s="969">
        <f t="shared" si="344"/>
        <v>5.8590000000000031E-2</v>
      </c>
      <c r="GJ190" s="969">
        <f t="shared" si="344"/>
        <v>5.8590000000000031E-2</v>
      </c>
      <c r="GK190" s="969">
        <f t="shared" si="344"/>
        <v>5.8590000000000031E-2</v>
      </c>
      <c r="GL190" s="969">
        <f t="shared" si="344"/>
        <v>5.8590000000000031E-2</v>
      </c>
      <c r="GM190" s="969">
        <f t="shared" si="344"/>
        <v>5.8590000000000031E-2</v>
      </c>
      <c r="GN190" s="969">
        <f t="shared" si="344"/>
        <v>5.8590000000000031E-2</v>
      </c>
      <c r="GO190" s="969">
        <f t="shared" si="344"/>
        <v>5.8590000000000031E-2</v>
      </c>
      <c r="GP190" s="969">
        <f t="shared" si="344"/>
        <v>5.8590000000000031E-2</v>
      </c>
      <c r="GQ190" s="969">
        <f t="shared" si="344"/>
        <v>5.8590000000000031E-2</v>
      </c>
      <c r="GR190" s="969">
        <f t="shared" si="344"/>
        <v>5.8590000000000031E-2</v>
      </c>
      <c r="GS190" s="969">
        <f t="shared" si="344"/>
        <v>5.8590000000000031E-2</v>
      </c>
      <c r="GT190" s="969">
        <f t="shared" si="344"/>
        <v>5.8590000000000031E-2</v>
      </c>
      <c r="GU190" s="969">
        <f t="shared" si="344"/>
        <v>5.8590000000000031E-2</v>
      </c>
      <c r="GV190" s="969">
        <f t="shared" si="344"/>
        <v>5.8590000000000031E-2</v>
      </c>
      <c r="GW190" s="969">
        <f t="shared" si="344"/>
        <v>5.8590000000000031E-2</v>
      </c>
      <c r="GX190" s="969">
        <f t="shared" si="344"/>
        <v>5.8590000000000031E-2</v>
      </c>
      <c r="GY190" s="969">
        <f t="shared" si="344"/>
        <v>5.8590000000000031E-2</v>
      </c>
      <c r="GZ190" s="969">
        <f t="shared" si="344"/>
        <v>5.8590000000000031E-2</v>
      </c>
      <c r="HA190" s="969">
        <f t="shared" si="344"/>
        <v>5.8590000000000031E-2</v>
      </c>
      <c r="HB190" s="969">
        <f t="shared" si="344"/>
        <v>5.8590000000000031E-2</v>
      </c>
      <c r="HC190" s="969">
        <f t="shared" si="344"/>
        <v>5.8590000000000031E-2</v>
      </c>
      <c r="HD190" s="969">
        <f t="shared" si="344"/>
        <v>5.8590000000000031E-2</v>
      </c>
      <c r="HE190" s="969">
        <f t="shared" si="344"/>
        <v>5.8590000000000031E-2</v>
      </c>
      <c r="HF190" s="969">
        <f t="shared" si="344"/>
        <v>5.8590000000000031E-2</v>
      </c>
      <c r="HG190" s="969">
        <f t="shared" si="344"/>
        <v>5.8590000000000031E-2</v>
      </c>
      <c r="HH190" s="969">
        <f t="shared" ref="HH190:HS190" si="345">+HH32-HH189</f>
        <v>5.8590000000000031E-2</v>
      </c>
      <c r="HI190" s="969">
        <f t="shared" si="345"/>
        <v>5.8590000000000031E-2</v>
      </c>
      <c r="HJ190" s="969">
        <f t="shared" si="345"/>
        <v>5.8590000000000031E-2</v>
      </c>
      <c r="HK190" s="969">
        <f t="shared" si="345"/>
        <v>5.8590000000000031E-2</v>
      </c>
      <c r="HL190" s="969">
        <f t="shared" si="345"/>
        <v>5.8590000000000031E-2</v>
      </c>
      <c r="HM190" s="969">
        <f t="shared" si="345"/>
        <v>5.8590000000000031E-2</v>
      </c>
      <c r="HN190" s="969">
        <f t="shared" si="345"/>
        <v>5.8590000000000031E-2</v>
      </c>
      <c r="HO190" s="969">
        <f t="shared" si="345"/>
        <v>5.8590000000000031E-2</v>
      </c>
      <c r="HP190" s="969">
        <f t="shared" si="345"/>
        <v>5.8590000000000031E-2</v>
      </c>
      <c r="HQ190" s="969">
        <f t="shared" si="345"/>
        <v>5.8590000000000059E-2</v>
      </c>
      <c r="HR190" s="969">
        <f t="shared" si="345"/>
        <v>5.8590000000000059E-2</v>
      </c>
      <c r="HS190" s="969">
        <f t="shared" si="345"/>
        <v>7.3590000000000017E-2</v>
      </c>
    </row>
    <row r="191" spans="1:227" ht="14.25" x14ac:dyDescent="0.2">
      <c r="B191" s="417" t="s">
        <v>629</v>
      </c>
      <c r="EY191" s="406" t="str">
        <f t="shared" si="303"/>
        <v>Tier 3 Energy</v>
      </c>
      <c r="EZ191" s="969">
        <f t="shared" ref="EZ191:GE191" si="346">+EZ33-EZ190-EZ189</f>
        <v>7.6100000000000029E-2</v>
      </c>
      <c r="FA191" s="969">
        <f t="shared" si="346"/>
        <v>7.6100000000000029E-2</v>
      </c>
      <c r="FB191" s="969">
        <f t="shared" si="346"/>
        <v>7.6100000000000029E-2</v>
      </c>
      <c r="FC191" s="969">
        <f t="shared" si="346"/>
        <v>0</v>
      </c>
      <c r="FD191" s="969">
        <f t="shared" si="346"/>
        <v>0</v>
      </c>
      <c r="FE191" s="969">
        <f t="shared" si="346"/>
        <v>0</v>
      </c>
      <c r="FF191" s="969">
        <f t="shared" si="346"/>
        <v>0</v>
      </c>
      <c r="FG191" s="969">
        <f t="shared" si="346"/>
        <v>0</v>
      </c>
      <c r="FH191" s="969">
        <f t="shared" si="346"/>
        <v>0</v>
      </c>
      <c r="FI191" s="969">
        <f t="shared" si="346"/>
        <v>0</v>
      </c>
      <c r="FJ191" s="969">
        <f t="shared" si="346"/>
        <v>0</v>
      </c>
      <c r="FK191" s="969">
        <f t="shared" si="346"/>
        <v>7.6100000000000001E-2</v>
      </c>
      <c r="FL191" s="969">
        <f t="shared" si="346"/>
        <v>8.7009999999999976E-2</v>
      </c>
      <c r="FM191" s="969">
        <f t="shared" si="346"/>
        <v>8.7009999999999976E-2</v>
      </c>
      <c r="FN191" s="969">
        <f t="shared" si="346"/>
        <v>8.7009999999999976E-2</v>
      </c>
      <c r="FO191" s="969">
        <f t="shared" si="346"/>
        <v>0</v>
      </c>
      <c r="FP191" s="969">
        <f t="shared" si="346"/>
        <v>0</v>
      </c>
      <c r="FQ191" s="969">
        <f t="shared" si="346"/>
        <v>0</v>
      </c>
      <c r="FR191" s="969">
        <f t="shared" si="346"/>
        <v>0</v>
      </c>
      <c r="FS191" s="969">
        <f t="shared" si="346"/>
        <v>0</v>
      </c>
      <c r="FT191" s="969">
        <f t="shared" si="346"/>
        <v>0</v>
      </c>
      <c r="FU191" s="969">
        <f t="shared" si="346"/>
        <v>0</v>
      </c>
      <c r="FV191" s="969">
        <f t="shared" si="346"/>
        <v>0</v>
      </c>
      <c r="FW191" s="969">
        <f t="shared" si="346"/>
        <v>8.7009999999999948E-2</v>
      </c>
      <c r="FX191" s="969">
        <f t="shared" si="346"/>
        <v>8.7009999999999921E-2</v>
      </c>
      <c r="FY191" s="969">
        <f t="shared" si="346"/>
        <v>8.7009999999999921E-2</v>
      </c>
      <c r="FZ191" s="969">
        <f t="shared" si="346"/>
        <v>8.7009999999999921E-2</v>
      </c>
      <c r="GA191" s="969">
        <f t="shared" si="346"/>
        <v>0</v>
      </c>
      <c r="GB191" s="969">
        <f t="shared" si="346"/>
        <v>0</v>
      </c>
      <c r="GC191" s="969">
        <f t="shared" si="346"/>
        <v>0</v>
      </c>
      <c r="GD191" s="969">
        <f t="shared" si="346"/>
        <v>0</v>
      </c>
      <c r="GE191" s="969">
        <f t="shared" si="346"/>
        <v>0</v>
      </c>
      <c r="GF191" s="969">
        <f t="shared" ref="GF191:HG191" si="347">+GF33-GF190-GF189</f>
        <v>0</v>
      </c>
      <c r="GG191" s="969">
        <f t="shared" si="347"/>
        <v>0</v>
      </c>
      <c r="GH191" s="969">
        <f t="shared" si="347"/>
        <v>0</v>
      </c>
      <c r="GI191" s="969">
        <f t="shared" si="347"/>
        <v>8.7009999999999921E-2</v>
      </c>
      <c r="GJ191" s="969">
        <f t="shared" si="347"/>
        <v>8.7009999999999976E-2</v>
      </c>
      <c r="GK191" s="969">
        <f t="shared" si="347"/>
        <v>8.7009999999999976E-2</v>
      </c>
      <c r="GL191" s="969">
        <f t="shared" si="347"/>
        <v>8.7009999999999976E-2</v>
      </c>
      <c r="GM191" s="969">
        <f t="shared" si="347"/>
        <v>0</v>
      </c>
      <c r="GN191" s="969">
        <f t="shared" si="347"/>
        <v>0</v>
      </c>
      <c r="GO191" s="969">
        <f t="shared" si="347"/>
        <v>0</v>
      </c>
      <c r="GP191" s="969">
        <f t="shared" si="347"/>
        <v>0</v>
      </c>
      <c r="GQ191" s="969">
        <f t="shared" si="347"/>
        <v>0</v>
      </c>
      <c r="GR191" s="969">
        <f t="shared" si="347"/>
        <v>0</v>
      </c>
      <c r="GS191" s="969">
        <f t="shared" si="347"/>
        <v>0</v>
      </c>
      <c r="GT191" s="969">
        <f t="shared" si="347"/>
        <v>0</v>
      </c>
      <c r="GU191" s="969">
        <f t="shared" si="347"/>
        <v>8.7009999999999976E-2</v>
      </c>
      <c r="GV191" s="969">
        <f t="shared" si="347"/>
        <v>8.7009999999999921E-2</v>
      </c>
      <c r="GW191" s="969">
        <f t="shared" si="347"/>
        <v>8.7009999999999921E-2</v>
      </c>
      <c r="GX191" s="969">
        <f t="shared" si="347"/>
        <v>8.7009999999999921E-2</v>
      </c>
      <c r="GY191" s="969">
        <f t="shared" si="347"/>
        <v>0</v>
      </c>
      <c r="GZ191" s="969">
        <f t="shared" si="347"/>
        <v>0</v>
      </c>
      <c r="HA191" s="969">
        <f t="shared" si="347"/>
        <v>0</v>
      </c>
      <c r="HB191" s="969">
        <f t="shared" si="347"/>
        <v>0</v>
      </c>
      <c r="HC191" s="969">
        <f t="shared" si="347"/>
        <v>0</v>
      </c>
      <c r="HD191" s="969">
        <f t="shared" si="347"/>
        <v>0</v>
      </c>
      <c r="HE191" s="969">
        <f t="shared" si="347"/>
        <v>0</v>
      </c>
      <c r="HF191" s="969">
        <f t="shared" si="347"/>
        <v>0</v>
      </c>
      <c r="HG191" s="969">
        <f t="shared" si="347"/>
        <v>8.7009999999999948E-2</v>
      </c>
      <c r="HH191" s="969">
        <f t="shared" ref="HH191:HS191" si="348">+HH33-HH190-HH189</f>
        <v>8.7009999999999921E-2</v>
      </c>
      <c r="HI191" s="969">
        <f t="shared" si="348"/>
        <v>8.7009999999999921E-2</v>
      </c>
      <c r="HJ191" s="969">
        <f t="shared" si="348"/>
        <v>8.7009999999999921E-2</v>
      </c>
      <c r="HK191" s="969">
        <f t="shared" si="348"/>
        <v>0</v>
      </c>
      <c r="HL191" s="969">
        <f t="shared" si="348"/>
        <v>0</v>
      </c>
      <c r="HM191" s="969">
        <f t="shared" si="348"/>
        <v>0</v>
      </c>
      <c r="HN191" s="969">
        <f t="shared" si="348"/>
        <v>0</v>
      </c>
      <c r="HO191" s="969">
        <f t="shared" si="348"/>
        <v>0</v>
      </c>
      <c r="HP191" s="969">
        <f t="shared" si="348"/>
        <v>0</v>
      </c>
      <c r="HQ191" s="969">
        <f t="shared" si="348"/>
        <v>0</v>
      </c>
      <c r="HR191" s="969">
        <f t="shared" si="348"/>
        <v>0</v>
      </c>
      <c r="HS191" s="969">
        <f t="shared" si="348"/>
        <v>3.4799999999999998E-2</v>
      </c>
    </row>
    <row r="192" spans="1:227" x14ac:dyDescent="0.2">
      <c r="FF192" s="969"/>
      <c r="FX192" s="406"/>
    </row>
    <row r="193" spans="2:227" ht="14.25" x14ac:dyDescent="0.2">
      <c r="B193" s="417" t="s">
        <v>634</v>
      </c>
      <c r="EY193" s="505"/>
      <c r="EZ193" s="969">
        <f>+EZ31</f>
        <v>0.16478999999999999</v>
      </c>
      <c r="FA193" s="969">
        <f t="shared" ref="FA193:HG195" si="349">+FA31</f>
        <v>0.16478999999999999</v>
      </c>
      <c r="FB193" s="969">
        <f t="shared" si="349"/>
        <v>0.16478999999999999</v>
      </c>
      <c r="FC193" s="969">
        <f t="shared" si="349"/>
        <v>0.16563</v>
      </c>
      <c r="FD193" s="969">
        <f t="shared" si="349"/>
        <v>0.16563</v>
      </c>
      <c r="FE193" s="969">
        <f t="shared" si="349"/>
        <v>0.16563</v>
      </c>
      <c r="FF193" s="969">
        <f t="shared" si="349"/>
        <v>0.16825999999999999</v>
      </c>
      <c r="FG193" s="969">
        <f t="shared" si="349"/>
        <v>0.16825999999999999</v>
      </c>
      <c r="FH193" s="969">
        <f t="shared" si="349"/>
        <v>0.16825999999999999</v>
      </c>
      <c r="FI193" s="969">
        <f t="shared" si="349"/>
        <v>0.17237999999999998</v>
      </c>
      <c r="FJ193" s="969">
        <f t="shared" si="349"/>
        <v>0.17237999999999998</v>
      </c>
      <c r="FK193" s="969">
        <f t="shared" si="349"/>
        <v>0.17237999999999998</v>
      </c>
      <c r="FL193" s="969">
        <f t="shared" si="349"/>
        <v>0.17409999999999998</v>
      </c>
      <c r="FM193" s="969">
        <f t="shared" si="349"/>
        <v>0.17409999999999998</v>
      </c>
      <c r="FN193" s="969">
        <f t="shared" si="349"/>
        <v>0.17409999999999998</v>
      </c>
      <c r="FO193" s="969">
        <f t="shared" si="349"/>
        <v>0.17381999999999997</v>
      </c>
      <c r="FP193" s="969">
        <f t="shared" si="349"/>
        <v>0.17381999999999997</v>
      </c>
      <c r="FQ193" s="969">
        <f t="shared" si="349"/>
        <v>0.17381999999999997</v>
      </c>
      <c r="FR193" s="969">
        <f t="shared" si="349"/>
        <v>0.17352000000000001</v>
      </c>
      <c r="FS193" s="969">
        <f t="shared" si="349"/>
        <v>0.17352000000000001</v>
      </c>
      <c r="FT193" s="969">
        <f t="shared" si="349"/>
        <v>0.17352000000000001</v>
      </c>
      <c r="FU193" s="969">
        <f t="shared" si="349"/>
        <v>0.17058999999999999</v>
      </c>
      <c r="FV193" s="969">
        <f t="shared" si="349"/>
        <v>0.17058999999999999</v>
      </c>
      <c r="FW193" s="969">
        <f t="shared" si="349"/>
        <v>0.17058999999999999</v>
      </c>
      <c r="FX193" s="969">
        <f t="shared" si="349"/>
        <v>0.17613000000000001</v>
      </c>
      <c r="FY193" s="969">
        <f t="shared" si="349"/>
        <v>0.17613000000000001</v>
      </c>
      <c r="FZ193" s="969">
        <f t="shared" si="349"/>
        <v>0.17613000000000001</v>
      </c>
      <c r="GA193" s="969">
        <f t="shared" si="349"/>
        <v>0.17708999999999997</v>
      </c>
      <c r="GB193" s="969">
        <f t="shared" si="349"/>
        <v>0.17708999999999997</v>
      </c>
      <c r="GC193" s="969">
        <f t="shared" si="349"/>
        <v>0.17708999999999997</v>
      </c>
      <c r="GD193" s="969">
        <f t="shared" si="349"/>
        <v>0.17649999999999999</v>
      </c>
      <c r="GE193" s="969">
        <f t="shared" si="349"/>
        <v>0.17649999999999999</v>
      </c>
      <c r="GF193" s="969">
        <f t="shared" si="349"/>
        <v>0.17649999999999999</v>
      </c>
      <c r="GG193" s="969">
        <f t="shared" si="349"/>
        <v>0.17449999999999999</v>
      </c>
      <c r="GH193" s="969">
        <f t="shared" si="349"/>
        <v>0.17449999999999999</v>
      </c>
      <c r="GI193" s="969">
        <f t="shared" si="349"/>
        <v>0.17449999999999999</v>
      </c>
      <c r="GJ193" s="969">
        <f t="shared" si="349"/>
        <v>0.18253999999999998</v>
      </c>
      <c r="GK193" s="969">
        <f t="shared" si="349"/>
        <v>0.18253999999999998</v>
      </c>
      <c r="GL193" s="969">
        <f t="shared" si="349"/>
        <v>0.18253999999999998</v>
      </c>
      <c r="GM193" s="969">
        <f t="shared" si="349"/>
        <v>0.18586999999999998</v>
      </c>
      <c r="GN193" s="969">
        <f t="shared" si="349"/>
        <v>0.18586999999999998</v>
      </c>
      <c r="GO193" s="969">
        <f t="shared" si="349"/>
        <v>0.18586999999999998</v>
      </c>
      <c r="GP193" s="969">
        <f t="shared" si="349"/>
        <v>0.19488</v>
      </c>
      <c r="GQ193" s="969">
        <f t="shared" si="349"/>
        <v>0.19488</v>
      </c>
      <c r="GR193" s="969">
        <f t="shared" si="349"/>
        <v>0.19488</v>
      </c>
      <c r="GS193" s="969">
        <f t="shared" si="349"/>
        <v>0.19374999999999998</v>
      </c>
      <c r="GT193" s="969">
        <f t="shared" si="349"/>
        <v>0.19374999999999998</v>
      </c>
      <c r="GU193" s="969">
        <f t="shared" si="349"/>
        <v>0.19374999999999998</v>
      </c>
      <c r="GV193" s="969">
        <f t="shared" si="349"/>
        <v>0.18179000000000001</v>
      </c>
      <c r="GW193" s="969">
        <f t="shared" si="349"/>
        <v>0.18179000000000001</v>
      </c>
      <c r="GX193" s="969">
        <f t="shared" si="349"/>
        <v>0.18179000000000001</v>
      </c>
      <c r="GY193" s="969">
        <f t="shared" si="349"/>
        <v>0.19191999999999998</v>
      </c>
      <c r="GZ193" s="969">
        <f t="shared" si="349"/>
        <v>0.19191999999999998</v>
      </c>
      <c r="HA193" s="969">
        <f t="shared" si="349"/>
        <v>0.19191999999999998</v>
      </c>
      <c r="HB193" s="969">
        <f t="shared" si="349"/>
        <v>0.18856999999999999</v>
      </c>
      <c r="HC193" s="969">
        <f t="shared" si="349"/>
        <v>0.18856999999999999</v>
      </c>
      <c r="HD193" s="969">
        <f t="shared" si="349"/>
        <v>0.18856999999999999</v>
      </c>
      <c r="HE193" s="969">
        <f t="shared" si="349"/>
        <v>0.18956999999999999</v>
      </c>
      <c r="HF193" s="969">
        <f t="shared" si="349"/>
        <v>0.18956999999999999</v>
      </c>
      <c r="HG193" s="969">
        <f t="shared" si="349"/>
        <v>0.18956999999999999</v>
      </c>
      <c r="HH193" s="969">
        <f t="shared" ref="HH193:HS193" si="350">+HH31</f>
        <v>0.20782</v>
      </c>
      <c r="HI193" s="969">
        <f t="shared" si="350"/>
        <v>0.20782</v>
      </c>
      <c r="HJ193" s="969">
        <f t="shared" si="350"/>
        <v>0.20782</v>
      </c>
      <c r="HK193" s="969">
        <f t="shared" si="350"/>
        <v>0.20644000000000001</v>
      </c>
      <c r="HL193" s="969">
        <f t="shared" si="350"/>
        <v>0.20644000000000001</v>
      </c>
      <c r="HM193" s="969">
        <f t="shared" si="350"/>
        <v>0.20644000000000001</v>
      </c>
      <c r="HN193" s="969">
        <f t="shared" si="350"/>
        <v>0.20041999999999999</v>
      </c>
      <c r="HO193" s="969">
        <f t="shared" si="350"/>
        <v>0.20041999999999999</v>
      </c>
      <c r="HP193" s="969">
        <f t="shared" si="350"/>
        <v>0.20041999999999999</v>
      </c>
      <c r="HQ193" s="969">
        <f t="shared" si="350"/>
        <v>0.19644999999999999</v>
      </c>
      <c r="HR193" s="969">
        <f t="shared" si="350"/>
        <v>0.19644999999999999</v>
      </c>
      <c r="HS193" s="969">
        <f t="shared" si="350"/>
        <v>0.19644999999999999</v>
      </c>
    </row>
    <row r="194" spans="2:227" ht="14.25" x14ac:dyDescent="0.2">
      <c r="B194" s="417" t="s">
        <v>663</v>
      </c>
      <c r="EY194" s="505"/>
      <c r="EZ194" s="969">
        <f t="shared" ref="EZ194:FO195" si="351">+EZ32</f>
        <v>0.21312</v>
      </c>
      <c r="FA194" s="969">
        <f t="shared" si="351"/>
        <v>0.21312</v>
      </c>
      <c r="FB194" s="969">
        <f t="shared" si="351"/>
        <v>0.21312</v>
      </c>
      <c r="FC194" s="969">
        <f t="shared" si="351"/>
        <v>0.21396000000000001</v>
      </c>
      <c r="FD194" s="969">
        <f t="shared" si="351"/>
        <v>0.21396000000000001</v>
      </c>
      <c r="FE194" s="969">
        <f t="shared" si="351"/>
        <v>0.21396000000000001</v>
      </c>
      <c r="FF194" s="969">
        <f t="shared" si="351"/>
        <v>0.21659</v>
      </c>
      <c r="FG194" s="969">
        <f t="shared" si="351"/>
        <v>0.21659</v>
      </c>
      <c r="FH194" s="969">
        <f t="shared" si="351"/>
        <v>0.21659</v>
      </c>
      <c r="FI194" s="969">
        <f t="shared" si="351"/>
        <v>0.22071000000000002</v>
      </c>
      <c r="FJ194" s="969">
        <f t="shared" si="351"/>
        <v>0.22071000000000002</v>
      </c>
      <c r="FK194" s="969">
        <f t="shared" si="351"/>
        <v>0.22071000000000002</v>
      </c>
      <c r="FL194" s="969">
        <f t="shared" si="351"/>
        <v>0.23269000000000001</v>
      </c>
      <c r="FM194" s="969">
        <f t="shared" si="351"/>
        <v>0.23269000000000001</v>
      </c>
      <c r="FN194" s="969">
        <f t="shared" si="351"/>
        <v>0.23269000000000001</v>
      </c>
      <c r="FO194" s="969">
        <f t="shared" si="351"/>
        <v>0.23241000000000001</v>
      </c>
      <c r="FP194" s="969">
        <f t="shared" si="349"/>
        <v>0.23241000000000001</v>
      </c>
      <c r="FQ194" s="969">
        <f t="shared" si="349"/>
        <v>0.23241000000000001</v>
      </c>
      <c r="FR194" s="969">
        <f t="shared" si="349"/>
        <v>0.23211000000000004</v>
      </c>
      <c r="FS194" s="969">
        <f t="shared" si="349"/>
        <v>0.23211000000000004</v>
      </c>
      <c r="FT194" s="969">
        <f t="shared" si="349"/>
        <v>0.23211000000000004</v>
      </c>
      <c r="FU194" s="969">
        <f t="shared" si="349"/>
        <v>0.22918000000000002</v>
      </c>
      <c r="FV194" s="969">
        <f t="shared" si="349"/>
        <v>0.22918000000000002</v>
      </c>
      <c r="FW194" s="969">
        <f t="shared" si="349"/>
        <v>0.22918000000000002</v>
      </c>
      <c r="FX194" s="969">
        <f t="shared" si="349"/>
        <v>0.23472000000000004</v>
      </c>
      <c r="FY194" s="969">
        <f t="shared" si="349"/>
        <v>0.23472000000000004</v>
      </c>
      <c r="FZ194" s="969">
        <f t="shared" si="349"/>
        <v>0.23472000000000004</v>
      </c>
      <c r="GA194" s="969">
        <f t="shared" si="349"/>
        <v>0.23568</v>
      </c>
      <c r="GB194" s="969">
        <f t="shared" si="349"/>
        <v>0.23568</v>
      </c>
      <c r="GC194" s="969">
        <f t="shared" si="349"/>
        <v>0.23568</v>
      </c>
      <c r="GD194" s="969">
        <f t="shared" si="349"/>
        <v>0.23509000000000002</v>
      </c>
      <c r="GE194" s="969">
        <f t="shared" si="349"/>
        <v>0.23509000000000002</v>
      </c>
      <c r="GF194" s="969">
        <f t="shared" si="349"/>
        <v>0.23509000000000002</v>
      </c>
      <c r="GG194" s="969">
        <f t="shared" si="349"/>
        <v>0.23309000000000002</v>
      </c>
      <c r="GH194" s="969">
        <f t="shared" si="349"/>
        <v>0.23309000000000002</v>
      </c>
      <c r="GI194" s="969">
        <f t="shared" si="349"/>
        <v>0.23309000000000002</v>
      </c>
      <c r="GJ194" s="969">
        <f t="shared" si="349"/>
        <v>0.24113000000000001</v>
      </c>
      <c r="GK194" s="969">
        <f t="shared" si="349"/>
        <v>0.24113000000000001</v>
      </c>
      <c r="GL194" s="969">
        <f t="shared" si="349"/>
        <v>0.24113000000000001</v>
      </c>
      <c r="GM194" s="969">
        <f t="shared" si="349"/>
        <v>0.24446000000000001</v>
      </c>
      <c r="GN194" s="969">
        <f t="shared" si="349"/>
        <v>0.24446000000000001</v>
      </c>
      <c r="GO194" s="969">
        <f t="shared" si="349"/>
        <v>0.24446000000000001</v>
      </c>
      <c r="GP194" s="969">
        <f t="shared" si="349"/>
        <v>0.25347000000000003</v>
      </c>
      <c r="GQ194" s="969">
        <f t="shared" si="349"/>
        <v>0.25347000000000003</v>
      </c>
      <c r="GR194" s="969">
        <f t="shared" si="349"/>
        <v>0.25347000000000003</v>
      </c>
      <c r="GS194" s="969">
        <f t="shared" si="349"/>
        <v>0.25234000000000001</v>
      </c>
      <c r="GT194" s="969">
        <f t="shared" si="349"/>
        <v>0.25234000000000001</v>
      </c>
      <c r="GU194" s="969">
        <f t="shared" si="349"/>
        <v>0.25234000000000001</v>
      </c>
      <c r="GV194" s="969">
        <f t="shared" si="349"/>
        <v>0.24038000000000004</v>
      </c>
      <c r="GW194" s="969">
        <f t="shared" si="349"/>
        <v>0.24038000000000004</v>
      </c>
      <c r="GX194" s="969">
        <f t="shared" si="349"/>
        <v>0.24038000000000004</v>
      </c>
      <c r="GY194" s="969">
        <f t="shared" si="349"/>
        <v>0.25051000000000001</v>
      </c>
      <c r="GZ194" s="969">
        <f t="shared" si="349"/>
        <v>0.25051000000000001</v>
      </c>
      <c r="HA194" s="969">
        <f t="shared" si="349"/>
        <v>0.25051000000000001</v>
      </c>
      <c r="HB194" s="969">
        <f t="shared" si="349"/>
        <v>0.24716000000000002</v>
      </c>
      <c r="HC194" s="969">
        <f t="shared" si="349"/>
        <v>0.24716000000000002</v>
      </c>
      <c r="HD194" s="969">
        <f t="shared" si="349"/>
        <v>0.24716000000000002</v>
      </c>
      <c r="HE194" s="969">
        <f t="shared" si="349"/>
        <v>0.24816000000000002</v>
      </c>
      <c r="HF194" s="969">
        <f t="shared" si="349"/>
        <v>0.24816000000000002</v>
      </c>
      <c r="HG194" s="969">
        <f t="shared" si="349"/>
        <v>0.24816000000000002</v>
      </c>
      <c r="HH194" s="969">
        <f t="shared" ref="HH194:HS194" si="352">+HH32</f>
        <v>0.26641000000000004</v>
      </c>
      <c r="HI194" s="969">
        <f t="shared" si="352"/>
        <v>0.26641000000000004</v>
      </c>
      <c r="HJ194" s="969">
        <f t="shared" si="352"/>
        <v>0.26641000000000004</v>
      </c>
      <c r="HK194" s="969">
        <f t="shared" si="352"/>
        <v>0.26503000000000004</v>
      </c>
      <c r="HL194" s="969">
        <f t="shared" si="352"/>
        <v>0.26503000000000004</v>
      </c>
      <c r="HM194" s="969">
        <f t="shared" si="352"/>
        <v>0.26503000000000004</v>
      </c>
      <c r="HN194" s="969">
        <f t="shared" si="352"/>
        <v>0.25901000000000002</v>
      </c>
      <c r="HO194" s="969">
        <f t="shared" si="352"/>
        <v>0.25901000000000002</v>
      </c>
      <c r="HP194" s="969">
        <f t="shared" si="352"/>
        <v>0.25901000000000002</v>
      </c>
      <c r="HQ194" s="969">
        <f t="shared" si="352"/>
        <v>0.25504000000000004</v>
      </c>
      <c r="HR194" s="969">
        <f t="shared" si="352"/>
        <v>0.25504000000000004</v>
      </c>
      <c r="HS194" s="969">
        <f t="shared" si="352"/>
        <v>0.27004</v>
      </c>
    </row>
    <row r="195" spans="2:227" ht="14.25" x14ac:dyDescent="0.2">
      <c r="B195" s="417" t="s">
        <v>664</v>
      </c>
      <c r="EY195" s="505"/>
      <c r="EZ195" s="969">
        <f t="shared" si="351"/>
        <v>0.28922000000000003</v>
      </c>
      <c r="FA195" s="969">
        <f t="shared" si="349"/>
        <v>0.28922000000000003</v>
      </c>
      <c r="FB195" s="969">
        <f t="shared" si="349"/>
        <v>0.28922000000000003</v>
      </c>
      <c r="FC195" s="969">
        <f t="shared" si="349"/>
        <v>0.21396000000000001</v>
      </c>
      <c r="FD195" s="969">
        <f t="shared" si="349"/>
        <v>0.21396000000000001</v>
      </c>
      <c r="FE195" s="969">
        <f t="shared" si="349"/>
        <v>0.21396000000000001</v>
      </c>
      <c r="FF195" s="969">
        <f t="shared" si="349"/>
        <v>0.21659</v>
      </c>
      <c r="FG195" s="969">
        <f t="shared" si="349"/>
        <v>0.21659</v>
      </c>
      <c r="FH195" s="969">
        <f t="shared" si="349"/>
        <v>0.21659</v>
      </c>
      <c r="FI195" s="969">
        <f t="shared" si="349"/>
        <v>0.22071000000000002</v>
      </c>
      <c r="FJ195" s="969">
        <f t="shared" si="349"/>
        <v>0.22071000000000002</v>
      </c>
      <c r="FK195" s="969">
        <f t="shared" si="349"/>
        <v>0.29681000000000002</v>
      </c>
      <c r="FL195" s="969">
        <f t="shared" si="349"/>
        <v>0.31969999999999998</v>
      </c>
      <c r="FM195" s="969">
        <f t="shared" si="349"/>
        <v>0.31969999999999998</v>
      </c>
      <c r="FN195" s="969">
        <f t="shared" si="349"/>
        <v>0.31969999999999998</v>
      </c>
      <c r="FO195" s="969">
        <f t="shared" si="349"/>
        <v>0.23241000000000001</v>
      </c>
      <c r="FP195" s="969">
        <f t="shared" si="349"/>
        <v>0.23241000000000001</v>
      </c>
      <c r="FQ195" s="969">
        <f t="shared" si="349"/>
        <v>0.23241000000000001</v>
      </c>
      <c r="FR195" s="969">
        <f t="shared" si="349"/>
        <v>0.23211000000000004</v>
      </c>
      <c r="FS195" s="969">
        <f t="shared" si="349"/>
        <v>0.23211000000000004</v>
      </c>
      <c r="FT195" s="969">
        <f t="shared" si="349"/>
        <v>0.23211000000000004</v>
      </c>
      <c r="FU195" s="969">
        <f t="shared" si="349"/>
        <v>0.22918000000000002</v>
      </c>
      <c r="FV195" s="969">
        <f t="shared" si="349"/>
        <v>0.22918000000000002</v>
      </c>
      <c r="FW195" s="969">
        <f t="shared" si="349"/>
        <v>0.31618999999999997</v>
      </c>
      <c r="FX195" s="969">
        <f t="shared" si="349"/>
        <v>0.32172999999999996</v>
      </c>
      <c r="FY195" s="969">
        <f t="shared" si="349"/>
        <v>0.32172999999999996</v>
      </c>
      <c r="FZ195" s="969">
        <f t="shared" si="349"/>
        <v>0.32172999999999996</v>
      </c>
      <c r="GA195" s="969">
        <f t="shared" si="349"/>
        <v>0.23568</v>
      </c>
      <c r="GB195" s="969">
        <f t="shared" si="349"/>
        <v>0.23568</v>
      </c>
      <c r="GC195" s="969">
        <f t="shared" si="349"/>
        <v>0.23568</v>
      </c>
      <c r="GD195" s="969">
        <f t="shared" si="349"/>
        <v>0.23509000000000002</v>
      </c>
      <c r="GE195" s="969">
        <f t="shared" si="349"/>
        <v>0.23509000000000002</v>
      </c>
      <c r="GF195" s="969">
        <f t="shared" si="349"/>
        <v>0.23509000000000002</v>
      </c>
      <c r="GG195" s="969">
        <f t="shared" si="349"/>
        <v>0.23309000000000002</v>
      </c>
      <c r="GH195" s="969">
        <f t="shared" si="349"/>
        <v>0.23309000000000002</v>
      </c>
      <c r="GI195" s="969">
        <f t="shared" si="349"/>
        <v>0.32009999999999994</v>
      </c>
      <c r="GJ195" s="969">
        <f t="shared" si="349"/>
        <v>0.32813999999999999</v>
      </c>
      <c r="GK195" s="969">
        <f t="shared" si="349"/>
        <v>0.32813999999999999</v>
      </c>
      <c r="GL195" s="969">
        <f t="shared" si="349"/>
        <v>0.32813999999999999</v>
      </c>
      <c r="GM195" s="969">
        <f t="shared" si="349"/>
        <v>0.24446000000000001</v>
      </c>
      <c r="GN195" s="969">
        <f t="shared" si="349"/>
        <v>0.24446000000000001</v>
      </c>
      <c r="GO195" s="969">
        <f t="shared" si="349"/>
        <v>0.24446000000000001</v>
      </c>
      <c r="GP195" s="969">
        <f t="shared" si="349"/>
        <v>0.25347000000000003</v>
      </c>
      <c r="GQ195" s="969">
        <f t="shared" si="349"/>
        <v>0.25347000000000003</v>
      </c>
      <c r="GR195" s="969">
        <f t="shared" si="349"/>
        <v>0.25347000000000003</v>
      </c>
      <c r="GS195" s="969">
        <f t="shared" si="349"/>
        <v>0.25234000000000001</v>
      </c>
      <c r="GT195" s="969">
        <f t="shared" si="349"/>
        <v>0.25234000000000001</v>
      </c>
      <c r="GU195" s="969">
        <f t="shared" si="349"/>
        <v>0.33934999999999998</v>
      </c>
      <c r="GV195" s="969">
        <f t="shared" si="349"/>
        <v>0.32738999999999996</v>
      </c>
      <c r="GW195" s="969">
        <f t="shared" si="349"/>
        <v>0.32738999999999996</v>
      </c>
      <c r="GX195" s="969">
        <f t="shared" si="349"/>
        <v>0.32738999999999996</v>
      </c>
      <c r="GY195" s="969">
        <f t="shared" si="349"/>
        <v>0.25051000000000001</v>
      </c>
      <c r="GZ195" s="969">
        <f t="shared" si="349"/>
        <v>0.25051000000000001</v>
      </c>
      <c r="HA195" s="969">
        <f t="shared" si="349"/>
        <v>0.25051000000000001</v>
      </c>
      <c r="HB195" s="969">
        <f t="shared" si="349"/>
        <v>0.24716000000000002</v>
      </c>
      <c r="HC195" s="969">
        <f t="shared" si="349"/>
        <v>0.24716000000000002</v>
      </c>
      <c r="HD195" s="969">
        <f t="shared" si="349"/>
        <v>0.24716000000000002</v>
      </c>
      <c r="HE195" s="969">
        <f t="shared" si="349"/>
        <v>0.24816000000000002</v>
      </c>
      <c r="HF195" s="969">
        <f t="shared" si="349"/>
        <v>0.24816000000000002</v>
      </c>
      <c r="HG195" s="969">
        <f t="shared" si="349"/>
        <v>0.33516999999999997</v>
      </c>
      <c r="HH195" s="969">
        <f t="shared" ref="HH195:HS195" si="353">+HH33</f>
        <v>0.35341999999999996</v>
      </c>
      <c r="HI195" s="969">
        <f t="shared" si="353"/>
        <v>0.35341999999999996</v>
      </c>
      <c r="HJ195" s="969">
        <f t="shared" si="353"/>
        <v>0.35341999999999996</v>
      </c>
      <c r="HK195" s="969">
        <f t="shared" si="353"/>
        <v>0.26503000000000004</v>
      </c>
      <c r="HL195" s="969">
        <f t="shared" si="353"/>
        <v>0.26503000000000004</v>
      </c>
      <c r="HM195" s="969">
        <f t="shared" si="353"/>
        <v>0.26503000000000004</v>
      </c>
      <c r="HN195" s="969">
        <f t="shared" si="353"/>
        <v>0.25901000000000002</v>
      </c>
      <c r="HO195" s="969">
        <f t="shared" si="353"/>
        <v>0.25901000000000002</v>
      </c>
      <c r="HP195" s="969">
        <f t="shared" si="353"/>
        <v>0.25901000000000002</v>
      </c>
      <c r="HQ195" s="969">
        <f t="shared" si="353"/>
        <v>0.25504000000000004</v>
      </c>
      <c r="HR195" s="969">
        <f t="shared" si="353"/>
        <v>0.25504000000000004</v>
      </c>
      <c r="HS195" s="969">
        <f t="shared" si="353"/>
        <v>0.30484</v>
      </c>
    </row>
    <row r="226" spans="209:213" x14ac:dyDescent="0.2">
      <c r="HA226" s="411"/>
      <c r="HB226" s="411"/>
      <c r="HC226" s="411"/>
      <c r="HD226" s="411"/>
      <c r="HE226" s="411"/>
    </row>
  </sheetData>
  <mergeCells count="12">
    <mergeCell ref="FU77:FV77"/>
    <mergeCell ref="EC77:ED77"/>
    <mergeCell ref="EF77:EG77"/>
    <mergeCell ref="EK77:EL77"/>
    <mergeCell ref="EO77:EP77"/>
    <mergeCell ref="ER77:ES77"/>
    <mergeCell ref="EW77:EX77"/>
    <mergeCell ref="FA77:FB77"/>
    <mergeCell ref="FD77:FE77"/>
    <mergeCell ref="FI77:FJ77"/>
    <mergeCell ref="FM77:FN77"/>
    <mergeCell ref="FP77:FQ77"/>
  </mergeCells>
  <printOptions horizontalCentered="1" verticalCentered="1"/>
  <pageMargins left="0.25" right="0.25" top="0.75" bottom="0.75" header="0.3" footer="0.3"/>
  <pageSetup scale="84" orientation="landscape" horizontalDpi="4294967295" verticalDpi="4294967295" r:id="rId1"/>
  <headerFooter>
    <oddFooter>&amp;L&amp;F&amp;R&amp;D</oddFooter>
  </headerFooter>
  <colBreaks count="9" manualBreakCount="9">
    <brk id="53" min="1" max="61" man="1"/>
    <brk id="65" min="1" max="61" man="1"/>
    <brk id="77" min="1" max="61" man="1"/>
    <brk id="81" min="1" max="60" man="1"/>
    <brk id="86" min="1" max="60" man="1"/>
    <brk id="91" min="1" max="60" man="1"/>
    <brk id="96" min="1" max="77" man="1"/>
    <brk id="101" min="1" max="77" man="1"/>
    <brk id="106" min="1" max="77" man="1"/>
  </colBreak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HI198"/>
  <sheetViews>
    <sheetView zoomScale="110" zoomScaleNormal="110" workbookViewId="0">
      <pane xSplit="53" ySplit="5" topLeftCell="FF81" activePane="bottomRight" state="frozen"/>
      <selection activeCell="FW33" sqref="FW33"/>
      <selection pane="topRight" activeCell="FW33" sqref="FW33"/>
      <selection pane="bottomLeft" activeCell="FW33" sqref="FW33"/>
      <selection pane="bottomRight" sqref="A1:XFD1048576"/>
    </sheetView>
  </sheetViews>
  <sheetFormatPr defaultColWidth="9.140625" defaultRowHeight="12.75" x14ac:dyDescent="0.2"/>
  <cols>
    <col min="1" max="1" width="2.85546875" style="406" customWidth="1"/>
    <col min="2" max="2" width="86.7109375" style="407" customWidth="1"/>
    <col min="3" max="5" width="12.42578125" style="406" hidden="1" customWidth="1"/>
    <col min="6" max="6" width="12.7109375" style="406" hidden="1" customWidth="1"/>
    <col min="7" max="9" width="12.42578125" style="406" hidden="1" customWidth="1"/>
    <col min="10" max="11" width="12.7109375" style="406" hidden="1" customWidth="1"/>
    <col min="12" max="13" width="13" style="406" hidden="1" customWidth="1"/>
    <col min="14" max="14" width="12.42578125" style="406" hidden="1" customWidth="1"/>
    <col min="15" max="15" width="13" style="406" hidden="1" customWidth="1"/>
    <col min="16" max="18" width="12.7109375" style="406" hidden="1" customWidth="1"/>
    <col min="19" max="20" width="13" style="406" hidden="1" customWidth="1"/>
    <col min="21" max="21" width="12.7109375" style="406" hidden="1" customWidth="1"/>
    <col min="22" max="22" width="13" style="406" hidden="1" customWidth="1"/>
    <col min="23" max="23" width="12.7109375" style="406" hidden="1" customWidth="1"/>
    <col min="24" max="24" width="13.28515625" style="406" hidden="1" customWidth="1"/>
    <col min="25" max="25" width="12.7109375" style="406" hidden="1" customWidth="1"/>
    <col min="26" max="28" width="13" style="406" hidden="1" customWidth="1"/>
    <col min="29" max="30" width="12.7109375" style="406" hidden="1" customWidth="1"/>
    <col min="31" max="32" width="13" style="406" hidden="1" customWidth="1"/>
    <col min="33" max="34" width="12.7109375" style="406" hidden="1" customWidth="1"/>
    <col min="35" max="36" width="12.85546875" style="406" hidden="1" customWidth="1"/>
    <col min="37" max="37" width="13" style="406" hidden="1" customWidth="1"/>
    <col min="38" max="38" width="12.85546875" style="406" hidden="1" customWidth="1"/>
    <col min="39" max="40" width="13" style="406" hidden="1" customWidth="1"/>
    <col min="41" max="41" width="12.85546875" style="406" hidden="1" customWidth="1"/>
    <col min="42" max="42" width="12.28515625" style="406" hidden="1" customWidth="1"/>
    <col min="43" max="43" width="13" style="406" hidden="1" customWidth="1"/>
    <col min="44" max="44" width="12.28515625" style="406" hidden="1" customWidth="1"/>
    <col min="45" max="45" width="12.7109375" style="406" hidden="1" customWidth="1"/>
    <col min="46" max="46" width="12.28515625" style="406" hidden="1" customWidth="1"/>
    <col min="47" max="47" width="13" style="406" hidden="1" customWidth="1"/>
    <col min="48" max="48" width="12.85546875" style="406" hidden="1" customWidth="1"/>
    <col min="49" max="49" width="12.42578125" style="406" hidden="1" customWidth="1"/>
    <col min="50" max="52" width="13" style="406" hidden="1" customWidth="1"/>
    <col min="53" max="53" width="12.7109375" style="406" hidden="1" customWidth="1"/>
    <col min="54" max="54" width="13" style="406" customWidth="1"/>
    <col min="55" max="56" width="12.7109375" style="406" customWidth="1"/>
    <col min="57" max="57" width="13" style="406" customWidth="1"/>
    <col min="58" max="58" width="12.7109375" style="406" customWidth="1"/>
    <col min="59" max="59" width="13" style="406" customWidth="1"/>
    <col min="60" max="60" width="12.7109375" style="406" customWidth="1"/>
    <col min="61" max="61" width="12.28515625" style="406" customWidth="1"/>
    <col min="62" max="62" width="12.42578125" style="406" customWidth="1"/>
    <col min="63" max="63" width="13" style="406" customWidth="1"/>
    <col min="64" max="64" width="12.85546875" style="406" customWidth="1"/>
    <col min="65" max="65" width="13" style="406" customWidth="1"/>
    <col min="66" max="66" width="12.85546875" style="406" customWidth="1"/>
    <col min="67" max="68" width="12.7109375" style="406" customWidth="1"/>
    <col min="69" max="70" width="12.28515625" style="406" customWidth="1"/>
    <col min="71" max="71" width="13" style="406" customWidth="1"/>
    <col min="72" max="72" width="12.85546875" style="406" customWidth="1"/>
    <col min="73" max="73" width="13" style="406" customWidth="1"/>
    <col min="74" max="74" width="13.28515625" style="406" customWidth="1"/>
    <col min="75" max="75" width="12.7109375" style="406" customWidth="1"/>
    <col min="76" max="76" width="13" style="406" customWidth="1"/>
    <col min="77" max="77" width="12.7109375" style="406" customWidth="1"/>
    <col min="78" max="78" width="12.28515625" style="406" customWidth="1"/>
    <col min="79" max="79" width="13" style="406" customWidth="1"/>
    <col min="80" max="80" width="12.85546875" style="406" customWidth="1"/>
    <col min="81" max="83" width="13" style="406" customWidth="1"/>
    <col min="84" max="84" width="12.85546875" style="406" customWidth="1"/>
    <col min="85" max="85" width="13" style="406" customWidth="1"/>
    <col min="86" max="88" width="12.85546875" style="406" customWidth="1"/>
    <col min="89" max="89" width="12.7109375" style="406" customWidth="1"/>
    <col min="90" max="90" width="13" style="406" customWidth="1"/>
    <col min="91" max="91" width="12.85546875" style="406" customWidth="1"/>
    <col min="92" max="97" width="12.28515625" style="406" customWidth="1"/>
    <col min="98" max="98" width="11.5703125" style="406" customWidth="1"/>
    <col min="99" max="104" width="11.140625" style="406" customWidth="1"/>
    <col min="105" max="107" width="11.5703125" style="406" customWidth="1"/>
    <col min="108" max="110" width="11.42578125" style="406" customWidth="1"/>
    <col min="111" max="112" width="11.5703125" style="406" customWidth="1"/>
    <col min="113" max="119" width="10.7109375" style="406" customWidth="1"/>
    <col min="120" max="121" width="11" style="406" customWidth="1"/>
    <col min="122" max="122" width="11.42578125" style="406" customWidth="1"/>
    <col min="123" max="124" width="11.140625" style="406" customWidth="1"/>
    <col min="125" max="143" width="12.42578125" style="406" customWidth="1"/>
    <col min="144" max="179" width="12.140625" style="406" bestFit="1" customWidth="1"/>
    <col min="180" max="180" width="9.140625" style="433"/>
    <col min="181" max="184" width="10.28515625" style="406" bestFit="1" customWidth="1"/>
    <col min="185" max="191" width="9.140625" style="406"/>
    <col min="192" max="192" width="9.85546875" style="406" bestFit="1" customWidth="1"/>
    <col min="193" max="204" width="9.140625" style="406"/>
    <col min="205" max="205" width="10.5703125" style="406" bestFit="1" customWidth="1"/>
    <col min="206" max="16384" width="9.140625" style="406"/>
  </cols>
  <sheetData>
    <row r="1" spans="1:217" x14ac:dyDescent="0.2">
      <c r="G1" s="408"/>
      <c r="H1" s="408"/>
      <c r="I1" s="408"/>
      <c r="J1" s="408"/>
      <c r="K1" s="408"/>
      <c r="L1" s="408"/>
      <c r="M1" s="408"/>
      <c r="N1" s="408"/>
      <c r="O1" s="408"/>
      <c r="P1" s="408"/>
      <c r="Q1" s="408"/>
      <c r="R1" s="408"/>
      <c r="S1" s="408"/>
      <c r="T1" s="408"/>
      <c r="U1" s="408"/>
      <c r="V1" s="408"/>
      <c r="W1" s="408"/>
      <c r="X1" s="408"/>
      <c r="Y1" s="408"/>
      <c r="Z1" s="408"/>
      <c r="AA1" s="408"/>
      <c r="AB1" s="408"/>
      <c r="AC1" s="408"/>
      <c r="AD1" s="408"/>
      <c r="AE1" s="408"/>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c r="CP1" s="408"/>
      <c r="CQ1" s="408"/>
      <c r="CR1" s="408"/>
      <c r="CS1" s="408"/>
      <c r="CT1" s="408"/>
      <c r="CU1" s="408"/>
      <c r="CV1" s="408"/>
      <c r="CW1" s="408"/>
      <c r="CX1" s="408"/>
      <c r="CY1" s="408"/>
      <c r="CZ1" s="408"/>
      <c r="DA1" s="408"/>
      <c r="DB1" s="408"/>
      <c r="DC1" s="408"/>
      <c r="DD1" s="408"/>
      <c r="DE1" s="408"/>
      <c r="DF1" s="408"/>
      <c r="DG1" s="408"/>
      <c r="DH1" s="408"/>
      <c r="ES1" s="933"/>
      <c r="ET1" s="933"/>
      <c r="EU1" s="933"/>
      <c r="EV1" s="933"/>
      <c r="EW1" s="933"/>
    </row>
    <row r="2" spans="1:217" ht="23.25" x14ac:dyDescent="0.35">
      <c r="B2" s="409"/>
      <c r="CH2" s="488"/>
      <c r="CI2" s="488"/>
      <c r="CJ2" s="488"/>
      <c r="DL2" s="482"/>
      <c r="DM2" s="482"/>
      <c r="DN2" s="482"/>
      <c r="DO2" s="482"/>
      <c r="DP2" s="482"/>
      <c r="DQ2" s="482"/>
      <c r="DR2" s="482"/>
      <c r="DU2" s="612"/>
      <c r="DV2" s="612"/>
      <c r="DW2" s="612"/>
      <c r="DX2" s="612"/>
      <c r="DY2" s="612"/>
      <c r="DZ2" s="882"/>
      <c r="EA2" s="612"/>
      <c r="EB2" s="612"/>
      <c r="EC2" s="612"/>
      <c r="ED2" s="612"/>
      <c r="EE2" s="612"/>
      <c r="EF2" s="612"/>
      <c r="EG2" s="612"/>
      <c r="EH2" s="612"/>
      <c r="EI2" s="612"/>
      <c r="EJ2" s="612"/>
      <c r="EK2" s="612"/>
      <c r="EL2" s="612"/>
      <c r="EM2" s="612"/>
      <c r="EN2" s="612"/>
      <c r="EO2" s="612"/>
      <c r="EP2" s="508"/>
      <c r="EQ2" s="508"/>
      <c r="ER2" s="508"/>
      <c r="ES2" s="508"/>
      <c r="ET2" s="508"/>
      <c r="EU2" s="508"/>
      <c r="EV2" s="508"/>
      <c r="EW2" s="508"/>
      <c r="EX2" s="508"/>
      <c r="EY2" s="508"/>
      <c r="EZ2" s="508"/>
      <c r="FA2" s="508"/>
      <c r="FB2" s="508"/>
      <c r="FC2" s="508"/>
      <c r="FD2" s="508"/>
      <c r="FE2" s="508"/>
      <c r="FF2" s="968"/>
      <c r="FG2" s="968"/>
      <c r="FH2" s="968"/>
      <c r="FI2" s="939"/>
      <c r="FJ2" s="939"/>
      <c r="FK2" s="939"/>
      <c r="FL2" s="974"/>
      <c r="FM2" s="974"/>
      <c r="FN2" s="974"/>
      <c r="FO2" s="974"/>
      <c r="FP2" s="974"/>
      <c r="FQ2" s="974"/>
      <c r="FR2" s="974"/>
      <c r="FS2" s="974"/>
      <c r="FT2" s="974"/>
      <c r="FU2" s="974"/>
      <c r="FV2" s="974"/>
      <c r="FW2" s="974"/>
    </row>
    <row r="3" spans="1:217" ht="36.75" customHeight="1" thickBot="1" x14ac:dyDescent="0.3">
      <c r="A3" s="926"/>
      <c r="B3" s="511"/>
      <c r="EQ3" s="928"/>
      <c r="ER3" s="928"/>
      <c r="EU3" s="661"/>
    </row>
    <row r="4" spans="1:217" s="411" customFormat="1" ht="21.75" customHeight="1" x14ac:dyDescent="0.25">
      <c r="B4" s="514"/>
      <c r="C4" s="936"/>
      <c r="D4" s="936"/>
      <c r="E4" s="936"/>
      <c r="F4" s="936"/>
      <c r="G4" s="936"/>
      <c r="H4" s="936"/>
      <c r="I4" s="936"/>
      <c r="J4" s="936"/>
      <c r="K4" s="936"/>
      <c r="L4" s="936"/>
      <c r="M4" s="936"/>
      <c r="N4" s="936"/>
      <c r="O4" s="936"/>
      <c r="P4" s="936"/>
      <c r="Q4" s="936"/>
      <c r="R4" s="936"/>
      <c r="S4" s="936"/>
      <c r="T4" s="936"/>
      <c r="U4" s="936"/>
      <c r="V4" s="936"/>
      <c r="W4" s="936"/>
      <c r="X4" s="936"/>
      <c r="Y4" s="936"/>
      <c r="Z4" s="936"/>
      <c r="AA4" s="936"/>
      <c r="AB4" s="936"/>
      <c r="AC4" s="936"/>
      <c r="AD4" s="936"/>
      <c r="AE4" s="936"/>
      <c r="AF4" s="936"/>
      <c r="AG4" s="936"/>
      <c r="AH4" s="936"/>
      <c r="AI4" s="936"/>
      <c r="AJ4" s="936"/>
      <c r="AK4" s="936"/>
      <c r="AL4" s="936"/>
      <c r="AM4" s="936"/>
      <c r="AN4" s="936"/>
      <c r="AO4" s="936"/>
      <c r="AP4" s="936"/>
      <c r="AQ4" s="936"/>
      <c r="AR4" s="936"/>
      <c r="AS4" s="936"/>
      <c r="AT4" s="936"/>
      <c r="AU4" s="936"/>
      <c r="AV4" s="936"/>
      <c r="AW4" s="936"/>
      <c r="AX4" s="937"/>
      <c r="AY4" s="938"/>
      <c r="AZ4" s="938"/>
      <c r="BA4" s="938"/>
      <c r="BB4" s="938"/>
      <c r="BC4" s="938"/>
      <c r="BD4" s="938"/>
      <c r="BE4" s="938"/>
      <c r="BF4" s="938"/>
      <c r="BG4" s="938"/>
      <c r="BH4" s="938"/>
      <c r="BI4" s="938"/>
      <c r="BJ4" s="938"/>
      <c r="BK4" s="938"/>
      <c r="BL4" s="938"/>
      <c r="BM4" s="938"/>
      <c r="BN4" s="938"/>
      <c r="BO4" s="938"/>
      <c r="BP4" s="938"/>
      <c r="BQ4" s="938"/>
      <c r="BR4" s="938"/>
      <c r="BS4" s="938"/>
      <c r="BT4" s="938"/>
      <c r="BU4" s="938"/>
      <c r="BV4" s="938"/>
      <c r="BW4" s="938"/>
      <c r="BX4" s="938"/>
      <c r="BY4" s="938"/>
      <c r="BZ4" s="938"/>
      <c r="CA4" s="938"/>
      <c r="CB4" s="938"/>
      <c r="CC4" s="938"/>
      <c r="CD4" s="938"/>
      <c r="CE4" s="938"/>
      <c r="CF4" s="938"/>
      <c r="CG4" s="938"/>
      <c r="CH4" s="938"/>
      <c r="CI4" s="938"/>
      <c r="CJ4" s="938"/>
      <c r="CK4" s="938"/>
      <c r="CL4" s="938"/>
      <c r="CM4" s="938"/>
      <c r="CN4" s="938"/>
      <c r="CO4" s="938"/>
      <c r="CP4" s="938"/>
      <c r="CQ4" s="938"/>
      <c r="CR4" s="938"/>
      <c r="CS4" s="938"/>
      <c r="CT4" s="938"/>
      <c r="CU4" s="938"/>
      <c r="CV4" s="938"/>
      <c r="CW4" s="938"/>
      <c r="CX4" s="938"/>
      <c r="CY4" s="938"/>
      <c r="CZ4" s="938"/>
      <c r="DA4" s="938"/>
      <c r="DB4" s="938"/>
      <c r="DC4" s="938"/>
      <c r="DD4" s="938"/>
      <c r="DE4" s="938"/>
      <c r="DF4" s="938"/>
      <c r="DG4" s="938"/>
      <c r="DH4" s="938"/>
      <c r="DI4" s="938"/>
      <c r="DJ4" s="938"/>
      <c r="DK4" s="938"/>
      <c r="DL4" s="938"/>
      <c r="DM4" s="938"/>
      <c r="DN4" s="938"/>
      <c r="DO4" s="938"/>
      <c r="DP4" s="938"/>
      <c r="DQ4" s="938"/>
      <c r="DR4" s="938"/>
      <c r="DS4" s="938"/>
      <c r="DT4" s="938"/>
      <c r="DU4" s="938"/>
      <c r="DV4" s="938"/>
      <c r="DW4" s="938"/>
      <c r="DX4" s="938"/>
      <c r="DY4" s="938"/>
      <c r="DZ4" s="938"/>
      <c r="EA4" s="938"/>
      <c r="EB4" s="938"/>
      <c r="EC4" s="938"/>
      <c r="ED4" s="938"/>
      <c r="EE4" s="938"/>
      <c r="EF4" s="938"/>
      <c r="EG4" s="938"/>
      <c r="EH4" s="938"/>
      <c r="EI4" s="938"/>
      <c r="EJ4" s="938"/>
      <c r="EK4" s="938"/>
      <c r="EL4" s="938"/>
      <c r="EM4" s="938"/>
      <c r="EN4" s="938"/>
      <c r="EO4" s="938"/>
      <c r="EP4" s="938"/>
      <c r="EQ4" s="938"/>
      <c r="ER4" s="938"/>
      <c r="ES4" s="938"/>
      <c r="ET4" s="938"/>
      <c r="EU4" s="938"/>
      <c r="EV4" s="938"/>
      <c r="EW4" s="938"/>
      <c r="EX4" s="938"/>
      <c r="EY4" s="938"/>
      <c r="EZ4" s="938"/>
      <c r="FA4" s="938"/>
      <c r="FB4" s="938"/>
      <c r="FC4" s="938"/>
      <c r="FD4" s="938"/>
      <c r="FE4" s="938"/>
      <c r="FF4" s="938"/>
      <c r="FG4" s="938"/>
      <c r="FH4" s="938"/>
      <c r="FI4" s="938"/>
      <c r="FJ4" s="938"/>
      <c r="FK4" s="938"/>
      <c r="FL4" s="938"/>
      <c r="FM4" s="938"/>
      <c r="FN4" s="938"/>
      <c r="FO4" s="938"/>
      <c r="FP4" s="938"/>
      <c r="FQ4" s="938"/>
      <c r="FR4" s="938"/>
      <c r="FS4" s="938"/>
      <c r="FT4" s="938"/>
      <c r="FU4" s="938"/>
      <c r="FV4" s="938"/>
      <c r="FW4" s="938"/>
      <c r="FX4" s="938"/>
    </row>
    <row r="5" spans="1:217" s="411" customFormat="1" ht="13.5" thickBot="1" x14ac:dyDescent="0.25">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2"/>
      <c r="AQ5" s="512"/>
      <c r="AR5" s="512"/>
      <c r="AS5" s="512"/>
      <c r="AT5" s="512"/>
      <c r="AU5" s="512"/>
      <c r="AV5" s="512"/>
      <c r="AW5" s="512"/>
      <c r="AX5" s="512"/>
      <c r="AY5" s="512"/>
      <c r="AZ5" s="512"/>
      <c r="BA5" s="512"/>
      <c r="BB5" s="512"/>
      <c r="BC5" s="512"/>
      <c r="BD5" s="512"/>
      <c r="BE5" s="512"/>
      <c r="BF5" s="512"/>
      <c r="BG5" s="512"/>
      <c r="BH5" s="512"/>
      <c r="BI5" s="512"/>
      <c r="BJ5" s="512"/>
      <c r="BK5" s="512"/>
      <c r="BL5" s="512"/>
      <c r="BM5" s="512"/>
      <c r="BN5" s="512"/>
      <c r="BO5" s="512"/>
      <c r="BP5" s="512"/>
      <c r="BQ5" s="512"/>
      <c r="BR5" s="512"/>
      <c r="BS5" s="512"/>
      <c r="BT5" s="512"/>
      <c r="BU5" s="512"/>
      <c r="BV5" s="512"/>
      <c r="BW5" s="512"/>
      <c r="BX5" s="512"/>
      <c r="BY5" s="512"/>
      <c r="BZ5" s="512"/>
      <c r="CA5" s="512"/>
      <c r="CB5" s="512"/>
      <c r="CC5" s="512"/>
      <c r="CD5" s="512"/>
      <c r="CE5" s="512"/>
      <c r="CF5" s="512"/>
      <c r="CG5" s="512"/>
      <c r="CH5" s="512"/>
      <c r="CI5" s="512"/>
      <c r="CJ5" s="512"/>
      <c r="CK5" s="512"/>
      <c r="CL5" s="512"/>
      <c r="CM5" s="512"/>
      <c r="CN5" s="512"/>
      <c r="CO5" s="512"/>
      <c r="CP5" s="512"/>
      <c r="CQ5" s="512"/>
      <c r="CR5" s="512"/>
      <c r="CS5" s="512"/>
      <c r="CT5" s="512"/>
      <c r="CU5" s="512"/>
      <c r="CV5" s="512"/>
      <c r="CW5" s="512"/>
      <c r="CX5" s="512"/>
      <c r="CY5" s="512"/>
      <c r="CZ5" s="512"/>
      <c r="DA5" s="512"/>
      <c r="DB5" s="512"/>
      <c r="DC5" s="512"/>
      <c r="DD5" s="512"/>
      <c r="DE5" s="512"/>
      <c r="DF5" s="512"/>
      <c r="DG5" s="512"/>
      <c r="DH5" s="512"/>
      <c r="DI5" s="512"/>
      <c r="DJ5" s="512"/>
      <c r="DK5" s="512"/>
      <c r="DL5" s="512"/>
      <c r="DM5" s="512"/>
      <c r="DN5" s="512"/>
      <c r="DO5" s="512"/>
      <c r="DP5" s="512"/>
      <c r="DQ5" s="512"/>
      <c r="DR5" s="512"/>
      <c r="DS5" s="512"/>
      <c r="DT5" s="512"/>
      <c r="DU5" s="512"/>
      <c r="DV5" s="512"/>
      <c r="DW5" s="512"/>
      <c r="DX5" s="512"/>
      <c r="DY5" s="512"/>
      <c r="DZ5" s="512"/>
      <c r="EA5" s="512"/>
      <c r="EB5" s="512"/>
      <c r="EC5" s="512"/>
      <c r="ED5" s="512"/>
      <c r="EE5" s="512"/>
      <c r="EF5" s="512"/>
      <c r="EG5" s="512"/>
      <c r="EH5" s="512"/>
      <c r="EI5" s="512"/>
      <c r="EJ5" s="512"/>
      <c r="EK5" s="512"/>
      <c r="EL5" s="512"/>
      <c r="EM5" s="512"/>
      <c r="EN5" s="512"/>
      <c r="EO5" s="512"/>
      <c r="EP5" s="512"/>
      <c r="EQ5" s="512"/>
      <c r="ER5" s="512"/>
      <c r="ES5" s="512"/>
      <c r="ET5" s="512"/>
      <c r="EU5" s="512"/>
      <c r="EV5" s="512"/>
      <c r="EW5" s="512"/>
      <c r="EX5" s="512"/>
      <c r="EY5" s="512"/>
      <c r="EZ5" s="512"/>
      <c r="FA5" s="512"/>
      <c r="FB5" s="512"/>
      <c r="FC5" s="512"/>
      <c r="FD5" s="512"/>
      <c r="FE5" s="512"/>
      <c r="FF5" s="512"/>
      <c r="FG5" s="512"/>
      <c r="FH5" s="512"/>
      <c r="FI5" s="512"/>
      <c r="FJ5" s="512"/>
      <c r="FK5" s="512"/>
      <c r="FL5" s="512"/>
      <c r="FM5" s="512"/>
      <c r="FN5" s="512"/>
      <c r="FO5" s="512"/>
      <c r="FP5" s="512"/>
      <c r="FQ5" s="512"/>
      <c r="FR5" s="512"/>
      <c r="FS5" s="512"/>
      <c r="FT5" s="512"/>
      <c r="FU5" s="512"/>
      <c r="FV5" s="512"/>
      <c r="FW5" s="512"/>
      <c r="FX5" s="512"/>
      <c r="FY5" s="512"/>
      <c r="FZ5" s="512"/>
      <c r="GA5" s="512"/>
      <c r="GB5" s="512"/>
      <c r="GC5" s="512"/>
      <c r="GD5" s="512"/>
      <c r="GE5" s="512"/>
      <c r="GF5" s="512"/>
      <c r="GG5" s="512"/>
      <c r="GH5" s="512"/>
      <c r="GI5" s="512"/>
      <c r="GJ5" s="406"/>
      <c r="GL5" s="406"/>
      <c r="GM5" s="406"/>
      <c r="GN5" s="406"/>
      <c r="GO5" s="406"/>
      <c r="GP5" s="406"/>
      <c r="GQ5" s="406"/>
      <c r="GR5" s="406"/>
      <c r="GS5" s="406"/>
      <c r="GT5" s="406"/>
      <c r="GU5" s="406"/>
      <c r="GV5" s="406"/>
      <c r="GW5" s="406"/>
      <c r="GX5" s="406"/>
      <c r="GY5" s="406"/>
      <c r="GZ5" s="406"/>
      <c r="HA5" s="406"/>
      <c r="HB5" s="406"/>
      <c r="HC5" s="406"/>
      <c r="HD5" s="406"/>
      <c r="HE5" s="406"/>
      <c r="HF5" s="406"/>
      <c r="HG5" s="406"/>
      <c r="HH5" s="406"/>
      <c r="HI5" s="406"/>
    </row>
    <row r="6" spans="1:217" ht="9.75" customHeight="1" x14ac:dyDescent="0.2"/>
    <row r="7" spans="1:217" s="421" customFormat="1" ht="22.5" customHeight="1" x14ac:dyDescent="0.25">
      <c r="B7" s="415"/>
      <c r="FX7" s="797"/>
      <c r="FY7" s="406"/>
      <c r="FZ7" s="406"/>
      <c r="GA7" s="406"/>
      <c r="GB7" s="406"/>
      <c r="GC7" s="406"/>
      <c r="GD7" s="406"/>
      <c r="GE7" s="406"/>
      <c r="GF7" s="406"/>
      <c r="GG7" s="406"/>
      <c r="GH7" s="406"/>
      <c r="GI7" s="406"/>
      <c r="GJ7" s="406"/>
      <c r="GK7" s="406"/>
      <c r="GL7" s="406"/>
      <c r="GM7" s="406"/>
      <c r="GN7" s="406"/>
      <c r="GO7" s="406"/>
      <c r="GP7" s="406"/>
      <c r="GQ7" s="406"/>
      <c r="GR7" s="406"/>
      <c r="GS7" s="406"/>
      <c r="GT7" s="406"/>
      <c r="GU7" s="406"/>
      <c r="GV7" s="406"/>
      <c r="GW7" s="406"/>
      <c r="GX7" s="406"/>
      <c r="GY7" s="406"/>
      <c r="GZ7" s="406"/>
      <c r="HA7" s="406"/>
      <c r="HB7" s="406"/>
      <c r="HC7" s="406"/>
      <c r="HD7" s="406"/>
      <c r="HE7" s="406"/>
      <c r="HF7" s="406"/>
      <c r="HG7" s="406"/>
      <c r="HH7" s="406"/>
      <c r="HI7" s="406"/>
    </row>
    <row r="8" spans="1:217" s="421" customFormat="1" ht="14.25" x14ac:dyDescent="0.2">
      <c r="B8" s="417"/>
      <c r="C8" s="494"/>
      <c r="D8" s="494"/>
      <c r="E8" s="494"/>
      <c r="F8" s="494"/>
      <c r="G8" s="494"/>
      <c r="H8" s="494"/>
      <c r="I8" s="494"/>
      <c r="J8" s="494"/>
      <c r="K8" s="494"/>
      <c r="L8" s="494"/>
      <c r="M8" s="494"/>
      <c r="N8" s="494"/>
      <c r="O8" s="494"/>
      <c r="P8" s="494"/>
      <c r="Q8" s="494"/>
      <c r="R8" s="494"/>
      <c r="S8" s="494"/>
      <c r="T8" s="494"/>
      <c r="U8" s="494"/>
      <c r="V8" s="494"/>
      <c r="W8" s="494"/>
      <c r="X8" s="494"/>
      <c r="Y8" s="494"/>
      <c r="Z8" s="494"/>
      <c r="AA8" s="494"/>
      <c r="AB8" s="494"/>
      <c r="AC8" s="494"/>
      <c r="AD8" s="494"/>
      <c r="AE8" s="494"/>
      <c r="AF8" s="494"/>
      <c r="AG8" s="494"/>
      <c r="AH8" s="494"/>
      <c r="AI8" s="494"/>
      <c r="AJ8" s="494"/>
      <c r="AK8" s="494"/>
      <c r="AL8" s="494"/>
      <c r="AM8" s="494"/>
      <c r="AN8" s="494"/>
      <c r="AO8" s="494"/>
      <c r="AP8" s="494"/>
      <c r="AQ8" s="494"/>
      <c r="AR8" s="494"/>
      <c r="AS8" s="494"/>
      <c r="AT8" s="494"/>
      <c r="AU8" s="494"/>
      <c r="AV8" s="494"/>
      <c r="AW8" s="494"/>
      <c r="AX8" s="494"/>
      <c r="AY8" s="494"/>
      <c r="AZ8" s="494"/>
      <c r="BA8" s="494"/>
      <c r="BB8" s="494"/>
      <c r="BC8" s="494"/>
      <c r="BD8" s="494"/>
      <c r="BE8" s="494"/>
      <c r="BF8" s="494"/>
      <c r="BG8" s="494"/>
      <c r="BH8" s="494"/>
      <c r="BI8" s="494"/>
      <c r="BJ8" s="494"/>
      <c r="BK8" s="494"/>
      <c r="BL8" s="494"/>
      <c r="BM8" s="494"/>
      <c r="BN8" s="494"/>
      <c r="BO8" s="494"/>
      <c r="BP8" s="494"/>
      <c r="BQ8" s="494"/>
      <c r="BR8" s="494"/>
      <c r="BS8" s="494"/>
      <c r="BT8" s="494"/>
      <c r="BU8" s="494"/>
      <c r="BV8" s="494"/>
      <c r="BW8" s="494"/>
      <c r="BX8" s="494"/>
      <c r="BY8" s="494"/>
      <c r="BZ8" s="494"/>
      <c r="CA8" s="494"/>
      <c r="CB8" s="494"/>
      <c r="CC8" s="494"/>
      <c r="CD8" s="494"/>
      <c r="CE8" s="494"/>
      <c r="CF8" s="494"/>
      <c r="CG8" s="494"/>
      <c r="CH8" s="494"/>
      <c r="CI8" s="494"/>
      <c r="CJ8" s="494"/>
      <c r="CK8" s="494"/>
      <c r="CL8" s="494"/>
      <c r="CM8" s="494"/>
      <c r="CN8" s="494"/>
      <c r="CO8" s="494"/>
      <c r="CP8" s="494"/>
      <c r="CQ8" s="494"/>
      <c r="CR8" s="494"/>
      <c r="CS8" s="494"/>
      <c r="CT8" s="494"/>
      <c r="CU8" s="494"/>
      <c r="CV8" s="494"/>
      <c r="CW8" s="494"/>
      <c r="CX8" s="494"/>
      <c r="CY8" s="494"/>
      <c r="CZ8" s="494"/>
      <c r="DA8" s="494"/>
      <c r="DB8" s="494"/>
      <c r="DC8" s="494"/>
      <c r="DD8" s="494"/>
      <c r="DE8" s="494"/>
      <c r="DF8" s="494"/>
      <c r="DG8" s="494"/>
      <c r="DH8" s="494"/>
      <c r="DI8" s="494"/>
      <c r="DJ8" s="494"/>
      <c r="DK8" s="494"/>
      <c r="DL8" s="495"/>
      <c r="DM8" s="495"/>
      <c r="DN8" s="495"/>
      <c r="DO8" s="495"/>
      <c r="DP8" s="495"/>
      <c r="DQ8" s="495"/>
      <c r="DR8" s="496"/>
      <c r="DS8" s="496"/>
      <c r="DT8" s="496"/>
      <c r="DU8" s="837"/>
      <c r="DV8" s="837"/>
      <c r="DW8" s="837"/>
      <c r="DX8" s="837"/>
      <c r="DY8" s="837"/>
      <c r="DZ8" s="837"/>
      <c r="EA8" s="837"/>
      <c r="EB8" s="837"/>
      <c r="EC8" s="837"/>
      <c r="ED8" s="838"/>
      <c r="EE8" s="838"/>
      <c r="EF8" s="838"/>
      <c r="EG8" s="838"/>
      <c r="EH8" s="838"/>
      <c r="EI8" s="838"/>
      <c r="EJ8" s="838"/>
      <c r="EK8" s="838"/>
      <c r="EL8" s="837"/>
      <c r="EM8" s="837"/>
      <c r="EN8" s="837"/>
      <c r="EO8" s="837"/>
      <c r="EP8" s="838"/>
      <c r="EQ8" s="838"/>
      <c r="ER8" s="838"/>
      <c r="ES8" s="838"/>
      <c r="ET8" s="838"/>
      <c r="EU8" s="838"/>
      <c r="EV8" s="838"/>
      <c r="EW8" s="838"/>
      <c r="EX8" s="838"/>
      <c r="EY8" s="838"/>
      <c r="EZ8" s="837"/>
      <c r="FA8" s="837"/>
      <c r="FB8" s="838"/>
      <c r="FC8" s="838"/>
      <c r="FD8" s="838"/>
      <c r="FE8" s="838"/>
      <c r="FF8" s="838"/>
      <c r="FG8" s="838"/>
      <c r="FH8" s="838"/>
      <c r="FI8" s="838"/>
      <c r="FJ8" s="837"/>
      <c r="FK8" s="837"/>
      <c r="FL8" s="837"/>
      <c r="FM8" s="837"/>
      <c r="FN8" s="837"/>
      <c r="FO8" s="838"/>
      <c r="FP8" s="838"/>
      <c r="FQ8" s="838"/>
      <c r="FR8" s="838"/>
      <c r="FS8" s="838"/>
      <c r="FT8" s="838"/>
      <c r="FU8" s="838"/>
      <c r="FV8" s="838"/>
      <c r="FW8" s="837"/>
      <c r="FX8" s="797"/>
      <c r="FY8" s="406"/>
      <c r="FZ8" s="406"/>
      <c r="GA8" s="406"/>
      <c r="GB8" s="406"/>
      <c r="GC8" s="406"/>
      <c r="GD8" s="406"/>
      <c r="GE8" s="406"/>
      <c r="GF8" s="406"/>
      <c r="GG8" s="406"/>
      <c r="GH8" s="406"/>
      <c r="GI8" s="406"/>
      <c r="GJ8" s="406"/>
      <c r="GK8" s="675"/>
      <c r="GL8" s="675"/>
      <c r="GM8" s="675"/>
      <c r="GN8" s="675"/>
      <c r="GO8" s="675"/>
      <c r="GP8" s="675"/>
      <c r="GQ8" s="675"/>
      <c r="GR8" s="675"/>
      <c r="GS8" s="675"/>
      <c r="GT8" s="675"/>
      <c r="GU8" s="675"/>
      <c r="GV8" s="675"/>
      <c r="GW8" s="505"/>
      <c r="GX8" s="406"/>
      <c r="GY8" s="406"/>
      <c r="GZ8" s="406"/>
      <c r="HA8" s="406"/>
      <c r="HB8" s="406"/>
      <c r="HC8" s="406"/>
      <c r="HD8" s="406"/>
      <c r="HE8" s="406"/>
      <c r="HF8" s="406"/>
      <c r="HG8" s="406"/>
      <c r="HH8" s="406"/>
      <c r="HI8" s="406"/>
    </row>
    <row r="9" spans="1:217" s="421" customFormat="1" ht="14.25" x14ac:dyDescent="0.2">
      <c r="B9" s="417"/>
      <c r="C9" s="494"/>
      <c r="D9" s="494"/>
      <c r="E9" s="494"/>
      <c r="F9" s="494"/>
      <c r="G9" s="494"/>
      <c r="H9" s="494"/>
      <c r="I9" s="494"/>
      <c r="J9" s="494"/>
      <c r="K9" s="494"/>
      <c r="L9" s="494"/>
      <c r="M9" s="494"/>
      <c r="N9" s="494"/>
      <c r="O9" s="494"/>
      <c r="P9" s="494"/>
      <c r="Q9" s="494"/>
      <c r="R9" s="494"/>
      <c r="S9" s="494"/>
      <c r="T9" s="494"/>
      <c r="U9" s="494"/>
      <c r="V9" s="494"/>
      <c r="W9" s="494"/>
      <c r="X9" s="494"/>
      <c r="Y9" s="494"/>
      <c r="Z9" s="494"/>
      <c r="AA9" s="494"/>
      <c r="AB9" s="494"/>
      <c r="AC9" s="494"/>
      <c r="AD9" s="494"/>
      <c r="AE9" s="494"/>
      <c r="AF9" s="494"/>
      <c r="AG9" s="494"/>
      <c r="AH9" s="494"/>
      <c r="AI9" s="494"/>
      <c r="AJ9" s="494"/>
      <c r="AK9" s="494"/>
      <c r="AL9" s="494"/>
      <c r="AM9" s="494"/>
      <c r="AN9" s="494"/>
      <c r="AO9" s="494"/>
      <c r="AP9" s="494"/>
      <c r="AQ9" s="494"/>
      <c r="AR9" s="494"/>
      <c r="AS9" s="494"/>
      <c r="AT9" s="494"/>
      <c r="AU9" s="494"/>
      <c r="AV9" s="494"/>
      <c r="AW9" s="494"/>
      <c r="AX9" s="494"/>
      <c r="AY9" s="494"/>
      <c r="AZ9" s="494"/>
      <c r="BA9" s="494"/>
      <c r="BB9" s="494"/>
      <c r="BC9" s="494"/>
      <c r="BD9" s="494"/>
      <c r="BE9" s="494"/>
      <c r="BF9" s="494"/>
      <c r="BG9" s="494"/>
      <c r="BH9" s="494"/>
      <c r="BI9" s="494"/>
      <c r="BJ9" s="494"/>
      <c r="BK9" s="494"/>
      <c r="BL9" s="494"/>
      <c r="BM9" s="494"/>
      <c r="BN9" s="494"/>
      <c r="BO9" s="494"/>
      <c r="BP9" s="494"/>
      <c r="BQ9" s="494"/>
      <c r="BR9" s="494"/>
      <c r="BS9" s="494"/>
      <c r="BT9" s="494"/>
      <c r="BU9" s="494"/>
      <c r="BV9" s="494"/>
      <c r="BW9" s="494"/>
      <c r="BX9" s="494"/>
      <c r="BY9" s="494"/>
      <c r="BZ9" s="494"/>
      <c r="CA9" s="494"/>
      <c r="CB9" s="494"/>
      <c r="CC9" s="494"/>
      <c r="CD9" s="494"/>
      <c r="CE9" s="494"/>
      <c r="CF9" s="494"/>
      <c r="CG9" s="494"/>
      <c r="CH9" s="494"/>
      <c r="CI9" s="494"/>
      <c r="CJ9" s="494"/>
      <c r="CK9" s="494"/>
      <c r="CL9" s="494"/>
      <c r="CM9" s="494"/>
      <c r="CN9" s="494"/>
      <c r="CO9" s="494"/>
      <c r="CP9" s="494"/>
      <c r="CQ9" s="494"/>
      <c r="CR9" s="494"/>
      <c r="CS9" s="494"/>
      <c r="CT9" s="494"/>
      <c r="CU9" s="494"/>
      <c r="CV9" s="494"/>
      <c r="CW9" s="494"/>
      <c r="CX9" s="494"/>
      <c r="CY9" s="494"/>
      <c r="CZ9" s="494"/>
      <c r="DA9" s="494"/>
      <c r="DB9" s="494"/>
      <c r="DC9" s="494"/>
      <c r="DD9" s="494"/>
      <c r="DE9" s="494"/>
      <c r="DF9" s="494"/>
      <c r="DG9" s="494"/>
      <c r="DH9" s="494"/>
      <c r="DI9" s="494"/>
      <c r="DJ9" s="494"/>
      <c r="DK9" s="494"/>
      <c r="DL9" s="495"/>
      <c r="DM9" s="495"/>
      <c r="DN9" s="495"/>
      <c r="DO9" s="495"/>
      <c r="DP9" s="495"/>
      <c r="DQ9" s="495"/>
      <c r="DR9" s="496"/>
      <c r="DS9" s="496"/>
      <c r="DT9" s="496"/>
      <c r="DU9" s="837"/>
      <c r="DV9" s="837"/>
      <c r="DW9" s="837"/>
      <c r="DX9" s="837"/>
      <c r="DY9" s="837"/>
      <c r="DZ9" s="837"/>
      <c r="EA9" s="837"/>
      <c r="EB9" s="837"/>
      <c r="EC9" s="837"/>
      <c r="ED9" s="838"/>
      <c r="EE9" s="838"/>
      <c r="EF9" s="838"/>
      <c r="EG9" s="838"/>
      <c r="EH9" s="838"/>
      <c r="EI9" s="838"/>
      <c r="EJ9" s="838"/>
      <c r="EK9" s="838"/>
      <c r="EL9" s="837"/>
      <c r="EM9" s="837"/>
      <c r="EN9" s="837"/>
      <c r="EO9" s="837"/>
      <c r="EP9" s="838"/>
      <c r="EQ9" s="838"/>
      <c r="ER9" s="838"/>
      <c r="ES9" s="838"/>
      <c r="ET9" s="838"/>
      <c r="EU9" s="838"/>
      <c r="EV9" s="838"/>
      <c r="EW9" s="838"/>
      <c r="EX9" s="838"/>
      <c r="EY9" s="838"/>
      <c r="EZ9" s="837"/>
      <c r="FA9" s="837"/>
      <c r="FB9" s="838"/>
      <c r="FC9" s="838"/>
      <c r="FD9" s="838"/>
      <c r="FE9" s="838"/>
      <c r="FF9" s="838"/>
      <c r="FG9" s="838"/>
      <c r="FH9" s="838"/>
      <c r="FI9" s="838"/>
      <c r="FJ9" s="837"/>
      <c r="FK9" s="837"/>
      <c r="FL9" s="837"/>
      <c r="FM9" s="837"/>
      <c r="FN9" s="837"/>
      <c r="FO9" s="838"/>
      <c r="FP9" s="838"/>
      <c r="FQ9" s="838"/>
      <c r="FR9" s="838"/>
      <c r="FS9" s="838"/>
      <c r="FT9" s="838"/>
      <c r="FU9" s="838"/>
      <c r="FV9" s="838"/>
      <c r="FW9" s="837"/>
      <c r="FX9" s="797"/>
      <c r="FY9" s="406"/>
      <c r="FZ9" s="406"/>
      <c r="GA9" s="406"/>
      <c r="GB9" s="406"/>
      <c r="GC9" s="406"/>
      <c r="GD9" s="406"/>
      <c r="GE9" s="406"/>
      <c r="GF9" s="406"/>
      <c r="GG9" s="406"/>
      <c r="GH9" s="406"/>
      <c r="GI9" s="406"/>
      <c r="GJ9" s="406"/>
      <c r="GK9" s="675"/>
      <c r="GL9" s="675"/>
      <c r="GM9" s="675"/>
      <c r="GN9" s="675"/>
      <c r="GO9" s="675"/>
      <c r="GP9" s="675"/>
      <c r="GQ9" s="675"/>
      <c r="GR9" s="675"/>
      <c r="GS9" s="675"/>
      <c r="GT9" s="675"/>
      <c r="GU9" s="675"/>
      <c r="GV9" s="675"/>
      <c r="GW9" s="505"/>
      <c r="GX9" s="406"/>
      <c r="GY9" s="406"/>
      <c r="GZ9" s="406"/>
      <c r="HA9" s="406"/>
      <c r="HB9" s="406"/>
      <c r="HC9" s="406"/>
      <c r="HD9" s="406"/>
      <c r="HE9" s="406"/>
      <c r="HF9" s="406"/>
      <c r="HG9" s="406"/>
      <c r="HH9" s="406"/>
      <c r="HI9" s="406"/>
    </row>
    <row r="10" spans="1:217" s="421" customFormat="1" ht="14.25" x14ac:dyDescent="0.2">
      <c r="B10" s="417"/>
      <c r="C10" s="494"/>
      <c r="D10" s="494"/>
      <c r="E10" s="494"/>
      <c r="F10" s="494"/>
      <c r="G10" s="494"/>
      <c r="H10" s="494"/>
      <c r="I10" s="494"/>
      <c r="J10" s="494"/>
      <c r="K10" s="494"/>
      <c r="L10" s="494"/>
      <c r="M10" s="494"/>
      <c r="N10" s="494"/>
      <c r="O10" s="494"/>
      <c r="P10" s="494"/>
      <c r="Q10" s="494"/>
      <c r="R10" s="494"/>
      <c r="S10" s="494"/>
      <c r="T10" s="494"/>
      <c r="U10" s="494"/>
      <c r="V10" s="494"/>
      <c r="W10" s="494"/>
      <c r="X10" s="494"/>
      <c r="Y10" s="494"/>
      <c r="Z10" s="494"/>
      <c r="AA10" s="494"/>
      <c r="AB10" s="494"/>
      <c r="AC10" s="494"/>
      <c r="AD10" s="494"/>
      <c r="AE10" s="494"/>
      <c r="AF10" s="494"/>
      <c r="AG10" s="494"/>
      <c r="AH10" s="494"/>
      <c r="AI10" s="494"/>
      <c r="AJ10" s="494"/>
      <c r="AK10" s="494"/>
      <c r="AL10" s="494"/>
      <c r="AM10" s="494"/>
      <c r="AN10" s="494"/>
      <c r="AO10" s="494"/>
      <c r="AP10" s="494"/>
      <c r="AQ10" s="494"/>
      <c r="AR10" s="494"/>
      <c r="AS10" s="494"/>
      <c r="AT10" s="494"/>
      <c r="AU10" s="494"/>
      <c r="AV10" s="494"/>
      <c r="AW10" s="494"/>
      <c r="AX10" s="494"/>
      <c r="AY10" s="494"/>
      <c r="AZ10" s="494"/>
      <c r="BA10" s="494"/>
      <c r="BB10" s="494"/>
      <c r="BC10" s="494"/>
      <c r="BD10" s="494"/>
      <c r="BE10" s="494"/>
      <c r="BF10" s="494"/>
      <c r="BG10" s="494"/>
      <c r="BH10" s="494"/>
      <c r="BI10" s="494"/>
      <c r="BJ10" s="494"/>
      <c r="BK10" s="494"/>
      <c r="BL10" s="494"/>
      <c r="BM10" s="494"/>
      <c r="BN10" s="494"/>
      <c r="BO10" s="494"/>
      <c r="BP10" s="494"/>
      <c r="BQ10" s="494"/>
      <c r="BR10" s="494"/>
      <c r="BS10" s="494"/>
      <c r="BT10" s="494"/>
      <c r="BU10" s="494"/>
      <c r="BV10" s="494"/>
      <c r="BW10" s="494"/>
      <c r="BX10" s="494"/>
      <c r="BY10" s="494"/>
      <c r="BZ10" s="494"/>
      <c r="CA10" s="494"/>
      <c r="CB10" s="494"/>
      <c r="CC10" s="494"/>
      <c r="CD10" s="494"/>
      <c r="CE10" s="494"/>
      <c r="CF10" s="494"/>
      <c r="CG10" s="494"/>
      <c r="CH10" s="494"/>
      <c r="CI10" s="494"/>
      <c r="CJ10" s="494"/>
      <c r="CK10" s="494"/>
      <c r="CL10" s="494"/>
      <c r="CM10" s="494"/>
      <c r="CN10" s="494"/>
      <c r="CO10" s="494"/>
      <c r="CP10" s="494"/>
      <c r="CQ10" s="494"/>
      <c r="CR10" s="494"/>
      <c r="CS10" s="494"/>
      <c r="CT10" s="494"/>
      <c r="CU10" s="494"/>
      <c r="CV10" s="494"/>
      <c r="CW10" s="494"/>
      <c r="CX10" s="494"/>
      <c r="CY10" s="494"/>
      <c r="CZ10" s="494"/>
      <c r="DA10" s="494"/>
      <c r="DB10" s="494"/>
      <c r="DC10" s="494"/>
      <c r="DD10" s="494"/>
      <c r="DE10" s="494"/>
      <c r="DF10" s="494"/>
      <c r="DG10" s="494"/>
      <c r="DH10" s="494"/>
      <c r="DI10" s="494"/>
      <c r="DJ10" s="494"/>
      <c r="DK10" s="494"/>
      <c r="DL10" s="495"/>
      <c r="DM10" s="495"/>
      <c r="DN10" s="495"/>
      <c r="DO10" s="495"/>
      <c r="DP10" s="495"/>
      <c r="DQ10" s="495"/>
      <c r="DR10" s="496"/>
      <c r="DS10" s="496"/>
      <c r="DT10" s="496"/>
      <c r="DU10" s="837"/>
      <c r="DV10" s="837"/>
      <c r="DW10" s="837"/>
      <c r="DX10" s="837"/>
      <c r="DY10" s="837"/>
      <c r="DZ10" s="837"/>
      <c r="EA10" s="837"/>
      <c r="EB10" s="837"/>
      <c r="EC10" s="837"/>
      <c r="ED10" s="838"/>
      <c r="EE10" s="838"/>
      <c r="EF10" s="838"/>
      <c r="EG10" s="838"/>
      <c r="EH10" s="838"/>
      <c r="EI10" s="838"/>
      <c r="EJ10" s="838"/>
      <c r="EK10" s="838"/>
      <c r="EL10" s="837"/>
      <c r="EM10" s="837"/>
      <c r="EN10" s="837"/>
      <c r="EO10" s="837"/>
      <c r="EP10" s="838"/>
      <c r="EQ10" s="838"/>
      <c r="ER10" s="838"/>
      <c r="ES10" s="838"/>
      <c r="ET10" s="838"/>
      <c r="EU10" s="838"/>
      <c r="EV10" s="838"/>
      <c r="EW10" s="838"/>
      <c r="EX10" s="838"/>
      <c r="EY10" s="838"/>
      <c r="EZ10" s="837"/>
      <c r="FA10" s="837"/>
      <c r="FB10" s="838"/>
      <c r="FC10" s="838"/>
      <c r="FD10" s="838"/>
      <c r="FE10" s="838"/>
      <c r="FF10" s="838"/>
      <c r="FG10" s="838"/>
      <c r="FH10" s="838"/>
      <c r="FI10" s="838"/>
      <c r="FJ10" s="837"/>
      <c r="FK10" s="837"/>
      <c r="FL10" s="837"/>
      <c r="FM10" s="837"/>
      <c r="FN10" s="837"/>
      <c r="FO10" s="838"/>
      <c r="FP10" s="838"/>
      <c r="FQ10" s="838"/>
      <c r="FR10" s="838"/>
      <c r="FS10" s="838"/>
      <c r="FT10" s="838"/>
      <c r="FU10" s="838"/>
      <c r="FV10" s="838"/>
      <c r="FW10" s="837"/>
      <c r="FX10" s="797"/>
      <c r="FY10" s="406"/>
      <c r="FZ10" s="406"/>
      <c r="GA10" s="406"/>
      <c r="GB10" s="406"/>
      <c r="GC10" s="406"/>
      <c r="GD10" s="406"/>
      <c r="GE10" s="406"/>
      <c r="GF10" s="406"/>
      <c r="GG10" s="406"/>
      <c r="GH10" s="406"/>
      <c r="GI10" s="406"/>
      <c r="GJ10" s="406"/>
      <c r="GK10" s="675"/>
      <c r="GL10" s="675"/>
      <c r="GM10" s="675"/>
      <c r="GN10" s="675"/>
      <c r="GO10" s="675"/>
      <c r="GP10" s="675"/>
      <c r="GQ10" s="675"/>
      <c r="GR10" s="675"/>
      <c r="GS10" s="675"/>
      <c r="GT10" s="675"/>
      <c r="GU10" s="675"/>
      <c r="GV10" s="675"/>
      <c r="GW10" s="505"/>
      <c r="GX10" s="406"/>
      <c r="GY10" s="406"/>
      <c r="GZ10" s="406"/>
      <c r="HA10" s="406"/>
      <c r="HB10" s="406"/>
      <c r="HC10" s="406"/>
      <c r="HD10" s="406"/>
      <c r="HE10" s="406"/>
      <c r="HF10" s="406"/>
      <c r="HG10" s="406"/>
      <c r="HH10" s="406"/>
      <c r="HI10" s="406"/>
    </row>
    <row r="11" spans="1:217" s="421" customFormat="1" ht="23.25" customHeight="1" x14ac:dyDescent="0.25">
      <c r="B11" s="415"/>
      <c r="C11" s="418"/>
      <c r="D11" s="418"/>
      <c r="E11" s="418"/>
      <c r="F11" s="418"/>
      <c r="G11" s="418"/>
      <c r="H11" s="418"/>
      <c r="I11" s="418"/>
      <c r="J11" s="418"/>
      <c r="K11" s="418"/>
      <c r="L11" s="418"/>
      <c r="M11" s="418"/>
      <c r="N11" s="418"/>
      <c r="O11" s="418"/>
      <c r="P11" s="418"/>
      <c r="Q11" s="418"/>
      <c r="R11" s="418"/>
      <c r="S11" s="418"/>
      <c r="T11" s="418"/>
      <c r="U11" s="418"/>
      <c r="V11" s="418"/>
      <c r="W11" s="418"/>
      <c r="X11" s="418"/>
      <c r="Y11" s="418"/>
      <c r="Z11" s="418"/>
      <c r="AA11" s="418"/>
      <c r="AB11" s="418"/>
      <c r="AC11" s="418"/>
      <c r="AD11" s="418"/>
      <c r="AE11" s="418"/>
      <c r="AF11" s="418"/>
      <c r="AG11" s="418"/>
      <c r="AH11" s="418"/>
      <c r="AI11" s="418"/>
      <c r="AJ11" s="418"/>
      <c r="AK11" s="418"/>
      <c r="AL11" s="418"/>
      <c r="AM11" s="418"/>
      <c r="AN11" s="418"/>
      <c r="AO11" s="418"/>
      <c r="AP11" s="418"/>
      <c r="AQ11" s="418"/>
      <c r="AR11" s="418"/>
      <c r="AS11" s="418"/>
      <c r="AT11" s="418"/>
      <c r="AU11" s="418"/>
      <c r="AV11" s="418"/>
      <c r="AW11" s="418"/>
      <c r="AX11" s="418"/>
      <c r="AY11" s="418"/>
      <c r="AZ11" s="418"/>
      <c r="BA11" s="418"/>
      <c r="BB11" s="418"/>
      <c r="BC11" s="418"/>
      <c r="BD11" s="418"/>
      <c r="BE11" s="418"/>
      <c r="BF11" s="418"/>
      <c r="BG11" s="418"/>
      <c r="BH11" s="418"/>
      <c r="BI11" s="418"/>
      <c r="BJ11" s="418"/>
      <c r="BK11" s="418"/>
      <c r="BL11" s="418"/>
      <c r="BM11" s="418"/>
      <c r="BN11" s="418"/>
      <c r="BO11" s="418"/>
      <c r="BP11" s="418"/>
      <c r="BQ11" s="418"/>
      <c r="BR11" s="418"/>
      <c r="BS11" s="418"/>
      <c r="BT11" s="418"/>
      <c r="BU11" s="418"/>
      <c r="BV11" s="418"/>
      <c r="BW11" s="418"/>
      <c r="BX11" s="418"/>
      <c r="BY11" s="418"/>
      <c r="BZ11" s="418"/>
      <c r="CA11" s="418"/>
      <c r="CB11" s="418"/>
      <c r="CC11" s="418"/>
      <c r="CD11" s="418"/>
      <c r="CE11" s="418"/>
      <c r="CF11" s="418"/>
      <c r="CG11" s="418"/>
      <c r="CH11" s="418"/>
      <c r="CI11" s="418"/>
      <c r="CJ11" s="418"/>
      <c r="CK11" s="418"/>
      <c r="CL11" s="418"/>
      <c r="CM11" s="418"/>
      <c r="CN11" s="418"/>
      <c r="CO11" s="418"/>
      <c r="CP11" s="418"/>
      <c r="CQ11" s="418"/>
      <c r="CR11" s="418"/>
      <c r="CS11" s="418"/>
      <c r="CT11" s="418"/>
      <c r="CU11" s="418"/>
      <c r="CV11" s="418"/>
      <c r="CW11" s="418"/>
      <c r="CX11" s="418"/>
      <c r="CY11" s="418"/>
      <c r="CZ11" s="418"/>
      <c r="DA11" s="418"/>
      <c r="DB11" s="418"/>
      <c r="DC11" s="418"/>
      <c r="DD11" s="418"/>
      <c r="DE11" s="418"/>
      <c r="DF11" s="418"/>
      <c r="DG11" s="418"/>
      <c r="DH11" s="418"/>
      <c r="DI11" s="418"/>
      <c r="DJ11" s="418"/>
      <c r="DK11" s="418"/>
      <c r="DL11" s="418"/>
      <c r="DM11" s="418"/>
      <c r="DN11" s="418"/>
      <c r="DO11" s="418"/>
      <c r="DU11" s="489"/>
      <c r="DV11" s="489"/>
      <c r="DW11" s="489"/>
      <c r="DX11" s="489"/>
      <c r="DY11" s="489"/>
      <c r="DZ11" s="489"/>
      <c r="EA11" s="489"/>
      <c r="EB11" s="489"/>
      <c r="EC11" s="489"/>
      <c r="ED11" s="489"/>
      <c r="EE11" s="489"/>
      <c r="EF11" s="489"/>
      <c r="EG11" s="489"/>
      <c r="EH11" s="489"/>
      <c r="EI11" s="489"/>
      <c r="EJ11" s="489"/>
      <c r="EK11" s="489"/>
      <c r="EL11" s="489"/>
      <c r="EM11" s="489"/>
      <c r="EN11" s="489"/>
      <c r="EO11" s="489"/>
      <c r="EP11" s="489"/>
      <c r="EQ11" s="979"/>
      <c r="ER11" s="979"/>
      <c r="ES11" s="979"/>
      <c r="ET11" s="979"/>
      <c r="EU11" s="979"/>
      <c r="EV11" s="979"/>
      <c r="EW11" s="979"/>
      <c r="EX11" s="979"/>
      <c r="EY11" s="979"/>
      <c r="EZ11" s="979"/>
      <c r="FA11" s="979"/>
      <c r="FB11" s="979"/>
      <c r="FC11" s="979"/>
      <c r="FD11" s="979"/>
      <c r="FE11" s="979"/>
      <c r="FF11" s="979"/>
      <c r="FG11" s="979"/>
      <c r="FH11" s="979"/>
      <c r="FI11" s="979"/>
      <c r="FJ11" s="979"/>
      <c r="FK11" s="979"/>
      <c r="FL11" s="979"/>
      <c r="FM11" s="979"/>
      <c r="FN11" s="979"/>
      <c r="FO11" s="979"/>
      <c r="FP11" s="979"/>
      <c r="FQ11" s="979"/>
      <c r="FR11" s="979"/>
      <c r="FS11" s="979"/>
      <c r="FT11" s="979"/>
      <c r="FU11" s="979"/>
      <c r="FV11" s="979"/>
      <c r="FW11" s="979"/>
      <c r="FX11" s="797"/>
      <c r="FY11" s="406"/>
      <c r="FZ11" s="406"/>
      <c r="GA11" s="406"/>
      <c r="GB11" s="406"/>
      <c r="GC11" s="406"/>
      <c r="GD11" s="406"/>
      <c r="GE11" s="406"/>
      <c r="GF11" s="406"/>
      <c r="GG11" s="406"/>
      <c r="GH11" s="406"/>
      <c r="GI11" s="406"/>
      <c r="GJ11" s="406"/>
      <c r="GK11" s="406"/>
      <c r="GL11" s="406"/>
      <c r="GM11" s="406"/>
      <c r="GN11" s="406"/>
      <c r="GO11" s="406"/>
      <c r="GP11" s="406"/>
      <c r="GQ11" s="406"/>
      <c r="GR11" s="406"/>
      <c r="GS11" s="406"/>
      <c r="GT11" s="406"/>
      <c r="GU11" s="406"/>
      <c r="GV11" s="406"/>
      <c r="GW11" s="406"/>
      <c r="GX11" s="406"/>
      <c r="GY11" s="406"/>
      <c r="GZ11" s="406"/>
      <c r="HA11" s="406"/>
      <c r="HB11" s="406"/>
      <c r="HC11" s="406"/>
      <c r="HD11" s="406"/>
      <c r="HE11" s="406"/>
      <c r="HF11" s="406"/>
      <c r="HG11" s="406"/>
      <c r="HH11" s="406"/>
      <c r="HI11" s="406"/>
    </row>
    <row r="12" spans="1:217" s="421" customFormat="1" ht="14.25" x14ac:dyDescent="0.2">
      <c r="B12" s="417"/>
      <c r="C12" s="418"/>
      <c r="D12" s="418"/>
      <c r="E12" s="418"/>
      <c r="F12" s="418"/>
      <c r="G12" s="418"/>
      <c r="H12" s="418"/>
      <c r="I12" s="418"/>
      <c r="J12" s="418"/>
      <c r="K12" s="418"/>
      <c r="L12" s="418"/>
      <c r="M12" s="418"/>
      <c r="N12" s="418"/>
      <c r="O12" s="494"/>
      <c r="P12" s="494"/>
      <c r="Q12" s="494"/>
      <c r="R12" s="494"/>
      <c r="S12" s="494"/>
      <c r="T12" s="494"/>
      <c r="U12" s="494"/>
      <c r="V12" s="494"/>
      <c r="W12" s="494"/>
      <c r="X12" s="494"/>
      <c r="Y12" s="494"/>
      <c r="Z12" s="494"/>
      <c r="AA12" s="494"/>
      <c r="AB12" s="494"/>
      <c r="AC12" s="494"/>
      <c r="AD12" s="494"/>
      <c r="AE12" s="494"/>
      <c r="AF12" s="494"/>
      <c r="AG12" s="494"/>
      <c r="AH12" s="494"/>
      <c r="AI12" s="494"/>
      <c r="AJ12" s="494"/>
      <c r="AK12" s="494"/>
      <c r="AL12" s="494"/>
      <c r="AM12" s="494"/>
      <c r="AN12" s="494"/>
      <c r="AO12" s="494"/>
      <c r="AP12" s="494"/>
      <c r="AQ12" s="494"/>
      <c r="AR12" s="494"/>
      <c r="AS12" s="494"/>
      <c r="AT12" s="494"/>
      <c r="AU12" s="494"/>
      <c r="AV12" s="494"/>
      <c r="AW12" s="494"/>
      <c r="AX12" s="494"/>
      <c r="AY12" s="494"/>
      <c r="AZ12" s="494"/>
      <c r="BA12" s="494"/>
      <c r="BB12" s="494"/>
      <c r="BC12" s="494"/>
      <c r="BD12" s="494"/>
      <c r="BE12" s="494"/>
      <c r="BF12" s="494"/>
      <c r="BG12" s="494"/>
      <c r="BH12" s="494"/>
      <c r="BI12" s="494"/>
      <c r="BJ12" s="494"/>
      <c r="BK12" s="494"/>
      <c r="BL12" s="494"/>
      <c r="BM12" s="494"/>
      <c r="BN12" s="494"/>
      <c r="BO12" s="494"/>
      <c r="BP12" s="494"/>
      <c r="BQ12" s="494"/>
      <c r="BR12" s="494"/>
      <c r="BS12" s="494"/>
      <c r="BT12" s="494"/>
      <c r="BU12" s="494"/>
      <c r="BV12" s="494"/>
      <c r="BW12" s="494"/>
      <c r="BX12" s="494"/>
      <c r="BY12" s="494"/>
      <c r="BZ12" s="494"/>
      <c r="CA12" s="494"/>
      <c r="CB12" s="494"/>
      <c r="CC12" s="494"/>
      <c r="CD12" s="494"/>
      <c r="CE12" s="494"/>
      <c r="CF12" s="494"/>
      <c r="CG12" s="494"/>
      <c r="CH12" s="494"/>
      <c r="CI12" s="494"/>
      <c r="CJ12" s="494"/>
      <c r="CK12" s="494"/>
      <c r="CL12" s="494"/>
      <c r="CM12" s="494"/>
      <c r="CN12" s="494"/>
      <c r="CO12" s="494"/>
      <c r="CP12" s="494"/>
      <c r="CQ12" s="494"/>
      <c r="CR12" s="494"/>
      <c r="CS12" s="494"/>
      <c r="CT12" s="494"/>
      <c r="CU12" s="494"/>
      <c r="CV12" s="494"/>
      <c r="CW12" s="494"/>
      <c r="CX12" s="494"/>
      <c r="CY12" s="494"/>
      <c r="CZ12" s="494"/>
      <c r="DA12" s="494"/>
      <c r="DB12" s="494"/>
      <c r="DC12" s="494"/>
      <c r="DD12" s="494"/>
      <c r="DE12" s="494"/>
      <c r="DF12" s="494"/>
      <c r="DG12" s="494"/>
      <c r="DH12" s="494"/>
      <c r="DI12" s="494"/>
      <c r="DJ12" s="494"/>
      <c r="DK12" s="494"/>
      <c r="DL12" s="495"/>
      <c r="DM12" s="495"/>
      <c r="DN12" s="495"/>
      <c r="DO12" s="495"/>
      <c r="DP12" s="495"/>
      <c r="DQ12" s="495"/>
      <c r="DR12" s="496"/>
      <c r="DS12" s="496"/>
      <c r="DT12" s="496"/>
      <c r="DU12" s="837"/>
      <c r="DV12" s="837"/>
      <c r="DW12" s="837"/>
      <c r="DX12" s="837"/>
      <c r="DY12" s="837"/>
      <c r="DZ12" s="837"/>
      <c r="EA12" s="838"/>
      <c r="EB12" s="837"/>
      <c r="EC12" s="837"/>
      <c r="ED12" s="838"/>
      <c r="EE12" s="838"/>
      <c r="EF12" s="838"/>
      <c r="EG12" s="838"/>
      <c r="EH12" s="838"/>
      <c r="EI12" s="838"/>
      <c r="EJ12" s="838"/>
      <c r="EK12" s="838"/>
      <c r="EL12" s="837"/>
      <c r="EM12" s="837"/>
      <c r="EN12" s="837"/>
      <c r="EO12" s="837"/>
      <c r="EP12" s="838"/>
      <c r="EQ12" s="838"/>
      <c r="ER12" s="838"/>
      <c r="ES12" s="838"/>
      <c r="ET12" s="838"/>
      <c r="EU12" s="838"/>
      <c r="EV12" s="838"/>
      <c r="EW12" s="838"/>
      <c r="EX12" s="838"/>
      <c r="EY12" s="838"/>
      <c r="EZ12" s="837"/>
      <c r="FA12" s="837"/>
      <c r="FB12" s="838"/>
      <c r="FC12" s="838"/>
      <c r="FD12" s="838"/>
      <c r="FE12" s="838"/>
      <c r="FF12" s="838"/>
      <c r="FG12" s="838"/>
      <c r="FH12" s="838"/>
      <c r="FI12" s="838"/>
      <c r="FJ12" s="837"/>
      <c r="FK12" s="837"/>
      <c r="FL12" s="836"/>
      <c r="FM12" s="836"/>
      <c r="FN12" s="836"/>
      <c r="FO12" s="836"/>
      <c r="FP12" s="836"/>
      <c r="FQ12" s="836"/>
      <c r="FR12" s="836"/>
      <c r="FS12" s="836"/>
      <c r="FT12" s="836"/>
      <c r="FU12" s="836"/>
      <c r="FV12" s="836"/>
      <c r="FW12" s="836"/>
      <c r="FX12" s="797"/>
      <c r="FY12" s="406"/>
      <c r="FZ12" s="406"/>
      <c r="GA12" s="406"/>
      <c r="GB12" s="406"/>
      <c r="GC12" s="406"/>
      <c r="GD12" s="406"/>
      <c r="GE12" s="406"/>
      <c r="GF12" s="406"/>
      <c r="GG12" s="406"/>
      <c r="GH12" s="406"/>
      <c r="GI12" s="406"/>
      <c r="GJ12" s="406"/>
      <c r="GK12" s="406"/>
      <c r="GL12" s="406"/>
      <c r="GM12" s="406"/>
      <c r="GN12" s="406"/>
      <c r="GO12" s="406"/>
      <c r="GP12" s="406"/>
      <c r="GQ12" s="406"/>
      <c r="GR12" s="406"/>
      <c r="GS12" s="406"/>
      <c r="GT12" s="406"/>
      <c r="GU12" s="406"/>
      <c r="GV12" s="406"/>
      <c r="GW12" s="406"/>
      <c r="GX12" s="406"/>
      <c r="GY12" s="406"/>
      <c r="GZ12" s="406"/>
      <c r="HA12" s="406"/>
      <c r="HB12" s="406"/>
      <c r="HC12" s="406"/>
      <c r="HD12" s="406"/>
      <c r="HE12" s="406"/>
      <c r="HF12" s="406"/>
      <c r="HG12" s="406"/>
      <c r="HH12" s="406"/>
      <c r="HI12" s="406"/>
    </row>
    <row r="13" spans="1:217" s="421" customFormat="1" ht="14.25" x14ac:dyDescent="0.2">
      <c r="B13" s="417"/>
      <c r="C13" s="418"/>
      <c r="D13" s="418"/>
      <c r="E13" s="418"/>
      <c r="F13" s="418"/>
      <c r="G13" s="418"/>
      <c r="H13" s="418"/>
      <c r="I13" s="418"/>
      <c r="J13" s="418"/>
      <c r="K13" s="418"/>
      <c r="L13" s="418"/>
      <c r="M13" s="418"/>
      <c r="N13" s="418"/>
      <c r="O13" s="494"/>
      <c r="P13" s="494"/>
      <c r="Q13" s="494"/>
      <c r="R13" s="494"/>
      <c r="S13" s="494"/>
      <c r="T13" s="494"/>
      <c r="U13" s="494"/>
      <c r="V13" s="494"/>
      <c r="W13" s="494"/>
      <c r="X13" s="494"/>
      <c r="Y13" s="494"/>
      <c r="Z13" s="494"/>
      <c r="AA13" s="494"/>
      <c r="AB13" s="494"/>
      <c r="AC13" s="494"/>
      <c r="AD13" s="494"/>
      <c r="AE13" s="494"/>
      <c r="AF13" s="494"/>
      <c r="AG13" s="494"/>
      <c r="AH13" s="494"/>
      <c r="AI13" s="494"/>
      <c r="AJ13" s="494"/>
      <c r="AK13" s="494"/>
      <c r="AL13" s="494"/>
      <c r="AM13" s="494"/>
      <c r="AN13" s="494"/>
      <c r="AO13" s="494"/>
      <c r="AP13" s="494"/>
      <c r="AQ13" s="494"/>
      <c r="AR13" s="494"/>
      <c r="AS13" s="494"/>
      <c r="AT13" s="494"/>
      <c r="AU13" s="494"/>
      <c r="AV13" s="494"/>
      <c r="AW13" s="494"/>
      <c r="AX13" s="494"/>
      <c r="AY13" s="494"/>
      <c r="AZ13" s="494"/>
      <c r="BA13" s="494"/>
      <c r="BB13" s="494"/>
      <c r="BC13" s="494"/>
      <c r="BD13" s="494"/>
      <c r="BE13" s="494"/>
      <c r="BF13" s="494"/>
      <c r="BG13" s="494"/>
      <c r="BH13" s="494"/>
      <c r="BI13" s="494"/>
      <c r="BJ13" s="494"/>
      <c r="BK13" s="494"/>
      <c r="BL13" s="494"/>
      <c r="BM13" s="494"/>
      <c r="BN13" s="494"/>
      <c r="BO13" s="494"/>
      <c r="BP13" s="494"/>
      <c r="BQ13" s="494"/>
      <c r="BR13" s="494"/>
      <c r="BS13" s="494"/>
      <c r="BT13" s="494"/>
      <c r="BU13" s="494"/>
      <c r="BV13" s="494"/>
      <c r="BW13" s="494"/>
      <c r="BX13" s="494"/>
      <c r="BY13" s="494"/>
      <c r="BZ13" s="494"/>
      <c r="CA13" s="494"/>
      <c r="CB13" s="494"/>
      <c r="CC13" s="494"/>
      <c r="CD13" s="494"/>
      <c r="CE13" s="494"/>
      <c r="CF13" s="494"/>
      <c r="CG13" s="494"/>
      <c r="CH13" s="494"/>
      <c r="CI13" s="494"/>
      <c r="CJ13" s="494"/>
      <c r="CK13" s="494"/>
      <c r="CL13" s="494"/>
      <c r="CM13" s="494"/>
      <c r="CN13" s="494"/>
      <c r="CO13" s="494"/>
      <c r="CP13" s="494"/>
      <c r="CQ13" s="494"/>
      <c r="CR13" s="494"/>
      <c r="CS13" s="494"/>
      <c r="CT13" s="494"/>
      <c r="CU13" s="494"/>
      <c r="CV13" s="494"/>
      <c r="CW13" s="494"/>
      <c r="CX13" s="494"/>
      <c r="CY13" s="494"/>
      <c r="CZ13" s="494"/>
      <c r="DA13" s="494"/>
      <c r="DB13" s="494"/>
      <c r="DC13" s="494"/>
      <c r="DD13" s="494"/>
      <c r="DE13" s="494"/>
      <c r="DF13" s="494"/>
      <c r="DG13" s="494"/>
      <c r="DH13" s="494"/>
      <c r="DI13" s="494"/>
      <c r="DJ13" s="494"/>
      <c r="DK13" s="494"/>
      <c r="DL13" s="495"/>
      <c r="DM13" s="495"/>
      <c r="DN13" s="495"/>
      <c r="DO13" s="495"/>
      <c r="DP13" s="495"/>
      <c r="DQ13" s="495"/>
      <c r="DR13" s="496"/>
      <c r="DS13" s="496"/>
      <c r="DT13" s="496"/>
      <c r="DU13" s="837"/>
      <c r="DV13" s="837"/>
      <c r="DW13" s="837"/>
      <c r="DX13" s="837"/>
      <c r="DY13" s="837"/>
      <c r="DZ13" s="837"/>
      <c r="EA13" s="838"/>
      <c r="EB13" s="837"/>
      <c r="EC13" s="837"/>
      <c r="ED13" s="838"/>
      <c r="EE13" s="838"/>
      <c r="EF13" s="838"/>
      <c r="EG13" s="838"/>
      <c r="EH13" s="838"/>
      <c r="EI13" s="838"/>
      <c r="EJ13" s="838"/>
      <c r="EK13" s="838"/>
      <c r="EL13" s="837"/>
      <c r="EM13" s="837"/>
      <c r="EN13" s="837"/>
      <c r="EO13" s="837"/>
      <c r="EP13" s="838"/>
      <c r="EQ13" s="838"/>
      <c r="ER13" s="838"/>
      <c r="ES13" s="838"/>
      <c r="ET13" s="838"/>
      <c r="EU13" s="838"/>
      <c r="EV13" s="838"/>
      <c r="EW13" s="838"/>
      <c r="EX13" s="838"/>
      <c r="EY13" s="838"/>
      <c r="EZ13" s="837"/>
      <c r="FA13" s="837"/>
      <c r="FB13" s="838"/>
      <c r="FC13" s="838"/>
      <c r="FD13" s="838"/>
      <c r="FE13" s="838"/>
      <c r="FF13" s="838"/>
      <c r="FG13" s="838"/>
      <c r="FH13" s="838"/>
      <c r="FI13" s="838"/>
      <c r="FJ13" s="837"/>
      <c r="FK13" s="837"/>
      <c r="FL13" s="836"/>
      <c r="FM13" s="836"/>
      <c r="FN13" s="836"/>
      <c r="FO13" s="836"/>
      <c r="FP13" s="836"/>
      <c r="FQ13" s="836"/>
      <c r="FR13" s="836"/>
      <c r="FS13" s="836"/>
      <c r="FT13" s="836"/>
      <c r="FU13" s="836"/>
      <c r="FV13" s="836"/>
      <c r="FW13" s="836"/>
      <c r="FX13" s="797"/>
      <c r="FY13" s="406"/>
      <c r="FZ13" s="406"/>
      <c r="GA13" s="406"/>
      <c r="GB13" s="406"/>
      <c r="GC13" s="406"/>
      <c r="GD13" s="406"/>
      <c r="GE13" s="406"/>
      <c r="GF13" s="406"/>
      <c r="GG13" s="406"/>
      <c r="GH13" s="406"/>
      <c r="GI13" s="406"/>
      <c r="GJ13" s="406"/>
      <c r="GK13" s="406"/>
      <c r="GL13" s="406"/>
      <c r="GM13" s="406"/>
      <c r="GN13" s="406"/>
      <c r="GO13" s="406"/>
      <c r="GP13" s="406"/>
      <c r="GQ13" s="406"/>
      <c r="GR13" s="406"/>
      <c r="GS13" s="406"/>
      <c r="GT13" s="406"/>
      <c r="GU13" s="406"/>
      <c r="GV13" s="406"/>
      <c r="GW13" s="406"/>
      <c r="GX13" s="406"/>
      <c r="GY13" s="406"/>
      <c r="GZ13" s="406"/>
      <c r="HA13" s="406"/>
      <c r="HB13" s="406"/>
      <c r="HC13" s="406"/>
      <c r="HD13" s="406"/>
      <c r="HE13" s="406"/>
      <c r="HF13" s="406"/>
      <c r="HG13" s="406"/>
      <c r="HH13" s="406"/>
      <c r="HI13" s="406"/>
    </row>
    <row r="14" spans="1:217" s="421" customFormat="1" ht="14.25" x14ac:dyDescent="0.2">
      <c r="B14" s="417"/>
      <c r="C14" s="418"/>
      <c r="D14" s="418"/>
      <c r="E14" s="418"/>
      <c r="F14" s="418"/>
      <c r="G14" s="418"/>
      <c r="H14" s="418"/>
      <c r="I14" s="418"/>
      <c r="J14" s="418"/>
      <c r="K14" s="418"/>
      <c r="L14" s="418"/>
      <c r="M14" s="418"/>
      <c r="N14" s="418"/>
      <c r="O14" s="494"/>
      <c r="P14" s="494"/>
      <c r="Q14" s="494"/>
      <c r="R14" s="494"/>
      <c r="S14" s="494"/>
      <c r="T14" s="494"/>
      <c r="U14" s="494"/>
      <c r="V14" s="494"/>
      <c r="W14" s="494"/>
      <c r="X14" s="494"/>
      <c r="Y14" s="494"/>
      <c r="Z14" s="494"/>
      <c r="AA14" s="494"/>
      <c r="AB14" s="494"/>
      <c r="AC14" s="494"/>
      <c r="AD14" s="494"/>
      <c r="AE14" s="494"/>
      <c r="AF14" s="494"/>
      <c r="AG14" s="494"/>
      <c r="AH14" s="494"/>
      <c r="AI14" s="494"/>
      <c r="AJ14" s="494"/>
      <c r="AK14" s="494"/>
      <c r="AL14" s="494"/>
      <c r="AM14" s="494"/>
      <c r="AN14" s="494"/>
      <c r="AO14" s="494"/>
      <c r="AP14" s="494"/>
      <c r="AQ14" s="494"/>
      <c r="AR14" s="494"/>
      <c r="AS14" s="494"/>
      <c r="AT14" s="494"/>
      <c r="AU14" s="494"/>
      <c r="AV14" s="494"/>
      <c r="AW14" s="494"/>
      <c r="AX14" s="494"/>
      <c r="AY14" s="494"/>
      <c r="AZ14" s="494"/>
      <c r="BA14" s="494"/>
      <c r="BB14" s="494"/>
      <c r="BC14" s="494"/>
      <c r="BD14" s="494"/>
      <c r="BE14" s="494"/>
      <c r="BF14" s="494"/>
      <c r="BG14" s="494"/>
      <c r="BH14" s="494"/>
      <c r="BI14" s="494"/>
      <c r="BJ14" s="494"/>
      <c r="BK14" s="494"/>
      <c r="BL14" s="494"/>
      <c r="BM14" s="494"/>
      <c r="BN14" s="494"/>
      <c r="BO14" s="494"/>
      <c r="BP14" s="494"/>
      <c r="BQ14" s="494"/>
      <c r="BR14" s="494"/>
      <c r="BS14" s="494"/>
      <c r="BT14" s="494"/>
      <c r="BU14" s="494"/>
      <c r="BV14" s="494"/>
      <c r="BW14" s="494"/>
      <c r="BX14" s="494"/>
      <c r="BY14" s="494"/>
      <c r="BZ14" s="494"/>
      <c r="CA14" s="494"/>
      <c r="CB14" s="494"/>
      <c r="CC14" s="494"/>
      <c r="CD14" s="494"/>
      <c r="CE14" s="494"/>
      <c r="CF14" s="494"/>
      <c r="CG14" s="494"/>
      <c r="CH14" s="494"/>
      <c r="CI14" s="494"/>
      <c r="CJ14" s="494"/>
      <c r="CK14" s="494"/>
      <c r="CL14" s="494"/>
      <c r="CM14" s="494"/>
      <c r="CN14" s="494"/>
      <c r="CO14" s="494"/>
      <c r="CP14" s="494"/>
      <c r="CQ14" s="494"/>
      <c r="CR14" s="494"/>
      <c r="CS14" s="494"/>
      <c r="CT14" s="494"/>
      <c r="CU14" s="494"/>
      <c r="CV14" s="494"/>
      <c r="CW14" s="494"/>
      <c r="CX14" s="494"/>
      <c r="CY14" s="494"/>
      <c r="CZ14" s="494"/>
      <c r="DA14" s="494"/>
      <c r="DB14" s="494"/>
      <c r="DC14" s="494"/>
      <c r="DD14" s="494"/>
      <c r="DE14" s="494"/>
      <c r="DF14" s="494"/>
      <c r="DG14" s="494"/>
      <c r="DH14" s="494"/>
      <c r="DI14" s="494"/>
      <c r="DJ14" s="494"/>
      <c r="DK14" s="494"/>
      <c r="DL14" s="495"/>
      <c r="DM14" s="495"/>
      <c r="DN14" s="495"/>
      <c r="DO14" s="495"/>
      <c r="DP14" s="495"/>
      <c r="DQ14" s="495"/>
      <c r="DR14" s="496"/>
      <c r="DS14" s="496"/>
      <c r="DT14" s="496"/>
      <c r="DU14" s="837"/>
      <c r="DV14" s="837"/>
      <c r="DW14" s="837"/>
      <c r="DX14" s="837"/>
      <c r="DY14" s="837"/>
      <c r="DZ14" s="837"/>
      <c r="EA14" s="838"/>
      <c r="EB14" s="837"/>
      <c r="EC14" s="837"/>
      <c r="ED14" s="838"/>
      <c r="EE14" s="838"/>
      <c r="EF14" s="838"/>
      <c r="EG14" s="838"/>
      <c r="EH14" s="838"/>
      <c r="EI14" s="838"/>
      <c r="EJ14" s="838"/>
      <c r="EK14" s="838"/>
      <c r="EL14" s="837"/>
      <c r="EM14" s="837"/>
      <c r="EN14" s="837"/>
      <c r="EO14" s="837"/>
      <c r="EP14" s="838"/>
      <c r="EQ14" s="838"/>
      <c r="ER14" s="838"/>
      <c r="ES14" s="838"/>
      <c r="ET14" s="838"/>
      <c r="EU14" s="838"/>
      <c r="EV14" s="838"/>
      <c r="EW14" s="838"/>
      <c r="EX14" s="838"/>
      <c r="EY14" s="838"/>
      <c r="EZ14" s="837"/>
      <c r="FA14" s="837"/>
      <c r="FB14" s="838"/>
      <c r="FC14" s="838"/>
      <c r="FD14" s="838"/>
      <c r="FE14" s="838"/>
      <c r="FF14" s="838"/>
      <c r="FG14" s="838"/>
      <c r="FH14" s="838"/>
      <c r="FI14" s="838"/>
      <c r="FJ14" s="837"/>
      <c r="FK14" s="837"/>
      <c r="FL14" s="836"/>
      <c r="FM14" s="836"/>
      <c r="FN14" s="836"/>
      <c r="FO14" s="836"/>
      <c r="FP14" s="836"/>
      <c r="FQ14" s="836"/>
      <c r="FR14" s="836"/>
      <c r="FS14" s="836"/>
      <c r="FT14" s="836"/>
      <c r="FU14" s="836"/>
      <c r="FV14" s="836"/>
      <c r="FW14" s="836"/>
      <c r="FX14" s="797"/>
      <c r="FY14" s="406"/>
      <c r="FZ14" s="406"/>
      <c r="GA14" s="406"/>
      <c r="GB14" s="406"/>
      <c r="GC14" s="406"/>
      <c r="GD14" s="406"/>
      <c r="GE14" s="406"/>
      <c r="GF14" s="406"/>
      <c r="GG14" s="406"/>
      <c r="GH14" s="406"/>
      <c r="GI14" s="406"/>
      <c r="GJ14" s="406"/>
      <c r="GK14" s="406"/>
      <c r="GL14" s="406"/>
      <c r="GM14" s="406"/>
      <c r="GN14" s="406"/>
      <c r="GO14" s="406"/>
      <c r="GP14" s="406"/>
      <c r="GQ14" s="406"/>
      <c r="GR14" s="406"/>
      <c r="GS14" s="406"/>
      <c r="GT14" s="406"/>
      <c r="GU14" s="406"/>
      <c r="GV14" s="406"/>
      <c r="GW14" s="406"/>
      <c r="GX14" s="406"/>
      <c r="GY14" s="406"/>
      <c r="GZ14" s="406"/>
      <c r="HA14" s="406"/>
      <c r="HB14" s="406"/>
      <c r="HC14" s="406"/>
      <c r="HD14" s="406"/>
      <c r="HE14" s="406"/>
      <c r="HF14" s="406"/>
      <c r="HG14" s="406"/>
      <c r="HH14" s="406"/>
      <c r="HI14" s="406"/>
    </row>
    <row r="15" spans="1:217" s="421" customFormat="1" ht="20.25" customHeight="1" x14ac:dyDescent="0.25">
      <c r="B15" s="415"/>
      <c r="C15" s="418"/>
      <c r="D15" s="418"/>
      <c r="E15" s="418"/>
      <c r="F15" s="418"/>
      <c r="G15" s="418"/>
      <c r="H15" s="418"/>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418"/>
      <c r="AO15" s="418"/>
      <c r="AP15" s="418"/>
      <c r="AQ15" s="418"/>
      <c r="AR15" s="418"/>
      <c r="AS15" s="418"/>
      <c r="AT15" s="418"/>
      <c r="AU15" s="418"/>
      <c r="AV15" s="418"/>
      <c r="AW15" s="418"/>
      <c r="AX15" s="418"/>
      <c r="AY15" s="418"/>
      <c r="AZ15" s="418"/>
      <c r="BA15" s="418"/>
      <c r="BB15" s="418"/>
      <c r="BC15" s="418"/>
      <c r="BD15" s="418"/>
      <c r="BE15" s="418"/>
      <c r="BF15" s="418"/>
      <c r="BG15" s="418"/>
      <c r="BH15" s="418"/>
      <c r="BI15" s="418"/>
      <c r="BJ15" s="418"/>
      <c r="BK15" s="418"/>
      <c r="BL15" s="418"/>
      <c r="BM15" s="418"/>
      <c r="BN15" s="418"/>
      <c r="BO15" s="418"/>
      <c r="BP15" s="418"/>
      <c r="BQ15" s="418"/>
      <c r="BR15" s="418"/>
      <c r="BS15" s="418"/>
      <c r="BT15" s="418"/>
      <c r="BU15" s="418"/>
      <c r="BV15" s="418"/>
      <c r="BW15" s="418"/>
      <c r="BX15" s="418"/>
      <c r="BY15" s="418"/>
      <c r="BZ15" s="418"/>
      <c r="CA15" s="418"/>
      <c r="CB15" s="418"/>
      <c r="CC15" s="418"/>
      <c r="CD15" s="418"/>
      <c r="CE15" s="418"/>
      <c r="CF15" s="418"/>
      <c r="CG15" s="418"/>
      <c r="CH15" s="418"/>
      <c r="CI15" s="418"/>
      <c r="CJ15" s="418"/>
      <c r="CK15" s="418"/>
      <c r="CL15" s="418"/>
      <c r="CM15" s="418"/>
      <c r="CN15" s="418"/>
      <c r="CO15" s="418"/>
      <c r="CP15" s="418"/>
      <c r="CQ15" s="418"/>
      <c r="DC15" s="418"/>
      <c r="DD15" s="418"/>
      <c r="DE15" s="418"/>
      <c r="DF15" s="418"/>
      <c r="DG15" s="418"/>
      <c r="DH15" s="418"/>
      <c r="DI15" s="418"/>
      <c r="DJ15" s="418"/>
      <c r="DK15" s="418"/>
      <c r="DL15" s="418"/>
      <c r="DM15" s="418"/>
      <c r="DN15" s="418"/>
      <c r="DO15" s="418"/>
      <c r="DP15" s="418"/>
      <c r="DQ15" s="418"/>
      <c r="DR15" s="418"/>
      <c r="DS15" s="418"/>
      <c r="DU15" s="489"/>
      <c r="DV15" s="489"/>
      <c r="DW15" s="489"/>
      <c r="DX15" s="489"/>
      <c r="DY15" s="489"/>
      <c r="DZ15" s="489"/>
      <c r="EA15" s="489"/>
      <c r="EB15" s="489"/>
      <c r="EC15" s="489"/>
      <c r="ED15" s="489"/>
      <c r="EE15" s="489"/>
      <c r="EF15" s="489"/>
      <c r="EG15" s="489"/>
      <c r="EH15" s="489"/>
      <c r="EI15" s="489"/>
      <c r="EJ15" s="489"/>
      <c r="EK15" s="489"/>
      <c r="EL15" s="489"/>
      <c r="EM15" s="489"/>
      <c r="EN15" s="489"/>
      <c r="EO15" s="489"/>
      <c r="EP15" s="489"/>
      <c r="EQ15" s="489"/>
      <c r="ER15" s="489"/>
      <c r="ES15" s="489"/>
      <c r="ET15" s="489"/>
      <c r="EU15" s="489"/>
      <c r="EV15" s="489"/>
      <c r="EW15" s="489"/>
      <c r="EX15" s="489"/>
      <c r="EY15" s="489"/>
      <c r="EZ15" s="489"/>
      <c r="FA15" s="489"/>
      <c r="FB15" s="489"/>
      <c r="FC15" s="489"/>
      <c r="FD15" s="489"/>
      <c r="FE15" s="489"/>
      <c r="FF15" s="489"/>
      <c r="FG15" s="489"/>
      <c r="FH15" s="489"/>
      <c r="FI15" s="489"/>
      <c r="FJ15" s="489"/>
      <c r="FK15" s="489"/>
      <c r="FL15" s="489"/>
      <c r="FM15" s="489"/>
      <c r="FN15" s="489"/>
      <c r="FO15" s="489"/>
      <c r="FP15" s="489"/>
      <c r="FQ15" s="489"/>
      <c r="FR15" s="489"/>
      <c r="FS15" s="489"/>
      <c r="FT15" s="489"/>
      <c r="FU15" s="489"/>
      <c r="FV15" s="489"/>
      <c r="FW15" s="489"/>
      <c r="FX15" s="797"/>
      <c r="FY15" s="406"/>
      <c r="FZ15" s="406"/>
      <c r="GA15" s="406"/>
      <c r="GB15" s="406"/>
      <c r="GC15" s="406"/>
      <c r="GD15" s="406"/>
      <c r="GE15" s="406"/>
      <c r="GF15" s="406"/>
      <c r="GG15" s="406"/>
      <c r="GH15" s="406"/>
      <c r="GI15" s="406"/>
      <c r="GJ15" s="406"/>
      <c r="GK15" s="406"/>
      <c r="GL15" s="406"/>
      <c r="GM15" s="406"/>
      <c r="GN15" s="406"/>
      <c r="GO15" s="406"/>
      <c r="GP15" s="406"/>
      <c r="GQ15" s="406"/>
      <c r="GR15" s="406"/>
      <c r="GS15" s="406"/>
      <c r="GT15" s="406"/>
      <c r="GU15" s="406"/>
      <c r="GV15" s="406"/>
      <c r="GW15" s="406"/>
      <c r="GX15" s="406"/>
      <c r="GY15" s="406"/>
      <c r="GZ15" s="406"/>
      <c r="HA15" s="406"/>
      <c r="HB15" s="406"/>
      <c r="HC15" s="406"/>
      <c r="HD15" s="406"/>
      <c r="HE15" s="406"/>
      <c r="HF15" s="406"/>
      <c r="HG15" s="406"/>
      <c r="HH15" s="406"/>
      <c r="HI15" s="406"/>
    </row>
    <row r="16" spans="1:217" s="421" customFormat="1" ht="14.25" x14ac:dyDescent="0.2">
      <c r="B16" s="417"/>
      <c r="C16" s="423"/>
      <c r="D16" s="423"/>
      <c r="E16" s="423"/>
      <c r="F16" s="423"/>
      <c r="G16" s="423"/>
      <c r="H16" s="423"/>
      <c r="I16" s="423"/>
      <c r="J16" s="423"/>
      <c r="K16" s="423"/>
      <c r="L16" s="423"/>
      <c r="M16" s="423"/>
      <c r="N16" s="423"/>
      <c r="O16" s="423"/>
      <c r="P16" s="423"/>
      <c r="Q16" s="423"/>
      <c r="R16" s="423"/>
      <c r="S16" s="423"/>
      <c r="T16" s="423"/>
      <c r="U16" s="423"/>
      <c r="V16" s="423"/>
      <c r="W16" s="423"/>
      <c r="X16" s="423"/>
      <c r="Y16" s="423"/>
      <c r="Z16" s="423"/>
      <c r="AA16" s="423"/>
      <c r="AB16" s="423"/>
      <c r="AC16" s="423"/>
      <c r="AD16" s="423"/>
      <c r="AE16" s="423"/>
      <c r="AF16" s="423"/>
      <c r="AG16" s="423"/>
      <c r="AH16" s="423"/>
      <c r="AI16" s="423"/>
      <c r="AJ16" s="423"/>
      <c r="AK16" s="423"/>
      <c r="AL16" s="423"/>
      <c r="AM16" s="423"/>
      <c r="AN16" s="423"/>
      <c r="AO16" s="423"/>
      <c r="AP16" s="423"/>
      <c r="AQ16" s="423"/>
      <c r="AR16" s="423"/>
      <c r="AS16" s="423"/>
      <c r="AT16" s="423"/>
      <c r="AU16" s="423"/>
      <c r="AV16" s="423"/>
      <c r="AW16" s="423"/>
      <c r="AX16" s="423"/>
      <c r="AY16" s="423"/>
      <c r="AZ16" s="423"/>
      <c r="BA16" s="423"/>
      <c r="BB16" s="423"/>
      <c r="BC16" s="423"/>
      <c r="BD16" s="423"/>
      <c r="BE16" s="423"/>
      <c r="BF16" s="423"/>
      <c r="BG16" s="423"/>
      <c r="BH16" s="423"/>
      <c r="BI16" s="423"/>
      <c r="BJ16" s="423"/>
      <c r="BK16" s="423"/>
      <c r="BL16" s="423"/>
      <c r="BM16" s="423"/>
      <c r="BN16" s="423"/>
      <c r="BO16" s="423"/>
      <c r="BP16" s="423"/>
      <c r="BQ16" s="423"/>
      <c r="BR16" s="423"/>
      <c r="BS16" s="423"/>
      <c r="BT16" s="423"/>
      <c r="BU16" s="423"/>
      <c r="BV16" s="423"/>
      <c r="BW16" s="423"/>
      <c r="BX16" s="423"/>
      <c r="BY16" s="423"/>
      <c r="BZ16" s="423"/>
      <c r="CA16" s="423"/>
      <c r="CB16" s="423"/>
      <c r="CC16" s="423"/>
      <c r="CD16" s="423"/>
      <c r="CE16" s="423"/>
      <c r="CF16" s="423"/>
      <c r="CG16" s="423"/>
      <c r="CH16" s="423"/>
      <c r="CI16" s="423"/>
      <c r="CJ16" s="423"/>
      <c r="CK16" s="423"/>
      <c r="CL16" s="423"/>
      <c r="CM16" s="423"/>
      <c r="CN16" s="423"/>
      <c r="CO16" s="423"/>
      <c r="CP16" s="423"/>
      <c r="CQ16" s="423"/>
      <c r="CR16" s="423"/>
      <c r="CS16" s="423"/>
      <c r="CT16" s="423"/>
      <c r="CU16" s="423"/>
      <c r="CV16" s="423"/>
      <c r="CW16" s="423"/>
      <c r="CX16" s="423"/>
      <c r="CY16" s="423"/>
      <c r="CZ16" s="423"/>
      <c r="DA16" s="423"/>
      <c r="DB16" s="423"/>
      <c r="DC16" s="423"/>
      <c r="DD16" s="423"/>
      <c r="DE16" s="423"/>
      <c r="DF16" s="423"/>
      <c r="DG16" s="423"/>
      <c r="DH16" s="423"/>
      <c r="DI16" s="423"/>
      <c r="DJ16" s="423"/>
      <c r="DK16" s="423"/>
      <c r="DL16" s="491"/>
      <c r="DM16" s="491"/>
      <c r="DN16" s="491"/>
      <c r="DO16" s="491"/>
      <c r="DP16" s="491"/>
      <c r="DQ16" s="491"/>
      <c r="DR16" s="497"/>
      <c r="DS16" s="497"/>
      <c r="DT16" s="497"/>
      <c r="DU16" s="841"/>
      <c r="DV16" s="841"/>
      <c r="DW16" s="841"/>
      <c r="DX16" s="841"/>
      <c r="DY16" s="841"/>
      <c r="DZ16" s="840"/>
      <c r="EA16" s="841"/>
      <c r="EB16" s="841"/>
      <c r="EC16" s="841"/>
      <c r="ED16" s="840"/>
      <c r="EE16" s="840"/>
      <c r="EF16" s="840"/>
      <c r="EG16" s="840"/>
      <c r="EH16" s="840"/>
      <c r="EI16" s="840"/>
      <c r="EJ16" s="840"/>
      <c r="EK16" s="840"/>
      <c r="EL16" s="841"/>
      <c r="EM16" s="841"/>
      <c r="EN16" s="841"/>
      <c r="EO16" s="841"/>
      <c r="EP16" s="840"/>
      <c r="EQ16" s="840"/>
      <c r="ER16" s="840"/>
      <c r="ES16" s="840"/>
      <c r="ET16" s="840"/>
      <c r="EU16" s="840"/>
      <c r="EV16" s="840"/>
      <c r="EW16" s="840"/>
      <c r="EX16" s="840"/>
      <c r="EY16" s="840"/>
      <c r="EZ16" s="841"/>
      <c r="FA16" s="841"/>
      <c r="FB16" s="840"/>
      <c r="FC16" s="840"/>
      <c r="FD16" s="840"/>
      <c r="FE16" s="840"/>
      <c r="FF16" s="840"/>
      <c r="FG16" s="840"/>
      <c r="FH16" s="840"/>
      <c r="FI16" s="840"/>
      <c r="FJ16" s="841"/>
      <c r="FK16" s="841"/>
      <c r="FL16" s="841"/>
      <c r="FM16" s="841"/>
      <c r="FN16" s="841"/>
      <c r="FO16" s="840"/>
      <c r="FP16" s="840"/>
      <c r="FQ16" s="840"/>
      <c r="FR16" s="840"/>
      <c r="FS16" s="840"/>
      <c r="FT16" s="840"/>
      <c r="FU16" s="840"/>
      <c r="FV16" s="840"/>
      <c r="FW16" s="841"/>
      <c r="FX16" s="797"/>
      <c r="FY16" s="406"/>
      <c r="FZ16" s="406"/>
      <c r="GA16" s="406"/>
      <c r="GB16" s="406"/>
      <c r="GC16" s="406"/>
      <c r="GD16" s="406"/>
      <c r="GE16" s="406"/>
      <c r="GF16" s="406"/>
      <c r="GG16" s="406"/>
      <c r="GH16" s="406"/>
      <c r="GI16" s="406"/>
      <c r="GJ16" s="406"/>
      <c r="GK16" s="406"/>
      <c r="GL16" s="406"/>
      <c r="GM16" s="406"/>
      <c r="GN16" s="406"/>
      <c r="GO16" s="406"/>
      <c r="GP16" s="406"/>
      <c r="GQ16" s="406"/>
      <c r="GR16" s="406"/>
      <c r="GS16" s="406"/>
      <c r="GT16" s="406"/>
      <c r="GU16" s="406"/>
      <c r="GV16" s="406"/>
      <c r="GW16" s="406"/>
      <c r="GX16" s="406"/>
      <c r="GY16" s="406"/>
      <c r="GZ16" s="406"/>
      <c r="HA16" s="406"/>
      <c r="HB16" s="406"/>
      <c r="HC16" s="406"/>
      <c r="HD16" s="406"/>
      <c r="HE16" s="406"/>
      <c r="HF16" s="406"/>
      <c r="HG16" s="406"/>
      <c r="HH16" s="406"/>
      <c r="HI16" s="406"/>
    </row>
    <row r="17" spans="1:217" s="421" customFormat="1" ht="14.25" x14ac:dyDescent="0.2">
      <c r="B17" s="417"/>
      <c r="C17" s="419"/>
      <c r="D17" s="419"/>
      <c r="E17" s="419"/>
      <c r="F17" s="419"/>
      <c r="G17" s="419"/>
      <c r="H17" s="419"/>
      <c r="I17" s="419"/>
      <c r="J17" s="419"/>
      <c r="K17" s="419"/>
      <c r="L17" s="419"/>
      <c r="M17" s="419"/>
      <c r="N17" s="419"/>
      <c r="O17" s="419"/>
      <c r="P17" s="419"/>
      <c r="Q17" s="419"/>
      <c r="R17" s="419"/>
      <c r="S17" s="419"/>
      <c r="T17" s="419"/>
      <c r="U17" s="419"/>
      <c r="V17" s="419"/>
      <c r="W17" s="419"/>
      <c r="X17" s="419"/>
      <c r="Y17" s="419"/>
      <c r="Z17" s="419"/>
      <c r="AA17" s="419"/>
      <c r="AB17" s="419"/>
      <c r="AC17" s="419"/>
      <c r="AD17" s="419"/>
      <c r="AE17" s="419"/>
      <c r="AF17" s="419"/>
      <c r="AG17" s="419"/>
      <c r="AH17" s="419"/>
      <c r="AI17" s="419"/>
      <c r="AJ17" s="419"/>
      <c r="AK17" s="419"/>
      <c r="AL17" s="419"/>
      <c r="AM17" s="419"/>
      <c r="AN17" s="419"/>
      <c r="AO17" s="419"/>
      <c r="AP17" s="419"/>
      <c r="AQ17" s="419"/>
      <c r="AR17" s="419"/>
      <c r="AS17" s="419"/>
      <c r="AT17" s="419"/>
      <c r="AU17" s="419"/>
      <c r="AV17" s="419"/>
      <c r="AW17" s="419"/>
      <c r="AX17" s="419"/>
      <c r="AY17" s="419"/>
      <c r="AZ17" s="419"/>
      <c r="BA17" s="419"/>
      <c r="BB17" s="419"/>
      <c r="BC17" s="419"/>
      <c r="BD17" s="419"/>
      <c r="BE17" s="419"/>
      <c r="BF17" s="419"/>
      <c r="BG17" s="419"/>
      <c r="BH17" s="419"/>
      <c r="BI17" s="419"/>
      <c r="BJ17" s="419"/>
      <c r="BK17" s="419"/>
      <c r="BL17" s="419"/>
      <c r="BM17" s="419"/>
      <c r="BN17" s="419"/>
      <c r="BO17" s="419"/>
      <c r="BP17" s="419"/>
      <c r="BQ17" s="419"/>
      <c r="BR17" s="419"/>
      <c r="BS17" s="419"/>
      <c r="BT17" s="419"/>
      <c r="BU17" s="419"/>
      <c r="BV17" s="419"/>
      <c r="BW17" s="419"/>
      <c r="BX17" s="419"/>
      <c r="BY17" s="419"/>
      <c r="BZ17" s="419"/>
      <c r="CA17" s="419"/>
      <c r="CB17" s="419"/>
      <c r="CC17" s="419"/>
      <c r="CD17" s="419"/>
      <c r="CE17" s="419"/>
      <c r="CF17" s="419"/>
      <c r="CG17" s="419"/>
      <c r="CH17" s="419"/>
      <c r="CI17" s="419"/>
      <c r="CJ17" s="419"/>
      <c r="CK17" s="419"/>
      <c r="CL17" s="419"/>
      <c r="CM17" s="419"/>
      <c r="CN17" s="419"/>
      <c r="CO17" s="419"/>
      <c r="CP17" s="419"/>
      <c r="CQ17" s="419"/>
      <c r="CR17" s="419"/>
      <c r="CS17" s="419"/>
      <c r="CT17" s="419"/>
      <c r="CU17" s="419"/>
      <c r="CV17" s="419"/>
      <c r="CW17" s="419"/>
      <c r="CX17" s="419"/>
      <c r="CY17" s="419"/>
      <c r="CZ17" s="419"/>
      <c r="DA17" s="419"/>
      <c r="DB17" s="419"/>
      <c r="DC17" s="419"/>
      <c r="DD17" s="419"/>
      <c r="DE17" s="419"/>
      <c r="DF17" s="419"/>
      <c r="DG17" s="419"/>
      <c r="DH17" s="419"/>
      <c r="DI17" s="419"/>
      <c r="DJ17" s="419"/>
      <c r="DK17" s="419"/>
      <c r="DL17" s="498"/>
      <c r="DM17" s="498"/>
      <c r="DN17" s="498"/>
      <c r="DO17" s="498"/>
      <c r="DP17" s="498"/>
      <c r="DQ17" s="498"/>
      <c r="DR17" s="492"/>
      <c r="DS17" s="492"/>
      <c r="DT17" s="492"/>
      <c r="DU17" s="844"/>
      <c r="DV17" s="844"/>
      <c r="DW17" s="844"/>
      <c r="DX17" s="844"/>
      <c r="DY17" s="844"/>
      <c r="DZ17" s="843"/>
      <c r="EA17" s="844"/>
      <c r="EB17" s="844"/>
      <c r="EC17" s="844"/>
      <c r="ED17" s="843"/>
      <c r="EE17" s="843"/>
      <c r="EF17" s="843"/>
      <c r="EG17" s="843"/>
      <c r="EH17" s="843"/>
      <c r="EI17" s="843"/>
      <c r="EJ17" s="843"/>
      <c r="EK17" s="843"/>
      <c r="EL17" s="844"/>
      <c r="EM17" s="844"/>
      <c r="EN17" s="844"/>
      <c r="EO17" s="844"/>
      <c r="EP17" s="843"/>
      <c r="EQ17" s="843"/>
      <c r="ER17" s="843"/>
      <c r="ES17" s="843"/>
      <c r="ET17" s="843"/>
      <c r="EU17" s="843"/>
      <c r="EV17" s="843"/>
      <c r="EW17" s="843"/>
      <c r="EX17" s="843"/>
      <c r="EY17" s="843"/>
      <c r="EZ17" s="844"/>
      <c r="FA17" s="844"/>
      <c r="FB17" s="843"/>
      <c r="FC17" s="843"/>
      <c r="FD17" s="843"/>
      <c r="FE17" s="843"/>
      <c r="FF17" s="843"/>
      <c r="FG17" s="843"/>
      <c r="FH17" s="843"/>
      <c r="FI17" s="843"/>
      <c r="FJ17" s="844"/>
      <c r="FK17" s="844"/>
      <c r="FL17" s="844"/>
      <c r="FM17" s="844"/>
      <c r="FN17" s="844"/>
      <c r="FO17" s="843"/>
      <c r="FP17" s="843"/>
      <c r="FQ17" s="843"/>
      <c r="FR17" s="843"/>
      <c r="FS17" s="843"/>
      <c r="FT17" s="843"/>
      <c r="FU17" s="843"/>
      <c r="FV17" s="843"/>
      <c r="FW17" s="844"/>
      <c r="FX17" s="797"/>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row>
    <row r="18" spans="1:217" s="421" customFormat="1" ht="14.25" x14ac:dyDescent="0.2">
      <c r="B18" s="417"/>
      <c r="C18" s="419"/>
      <c r="D18" s="419"/>
      <c r="E18" s="419"/>
      <c r="F18" s="419"/>
      <c r="G18" s="419"/>
      <c r="H18" s="419"/>
      <c r="I18" s="419"/>
      <c r="J18" s="419"/>
      <c r="K18" s="419"/>
      <c r="L18" s="419"/>
      <c r="M18" s="419"/>
      <c r="N18" s="419"/>
      <c r="O18" s="419"/>
      <c r="P18" s="419"/>
      <c r="Q18" s="419"/>
      <c r="R18" s="419"/>
      <c r="S18" s="419"/>
      <c r="T18" s="419"/>
      <c r="U18" s="419"/>
      <c r="V18" s="419"/>
      <c r="W18" s="419"/>
      <c r="X18" s="419"/>
      <c r="Y18" s="419"/>
      <c r="Z18" s="419"/>
      <c r="AA18" s="419"/>
      <c r="AB18" s="419"/>
      <c r="AC18" s="419"/>
      <c r="AD18" s="419"/>
      <c r="AE18" s="419"/>
      <c r="AF18" s="419"/>
      <c r="AG18" s="419"/>
      <c r="AH18" s="419"/>
      <c r="AI18" s="419"/>
      <c r="AJ18" s="419"/>
      <c r="AK18" s="419"/>
      <c r="AL18" s="419"/>
      <c r="AM18" s="419"/>
      <c r="AN18" s="419"/>
      <c r="AO18" s="419"/>
      <c r="AP18" s="419"/>
      <c r="AQ18" s="419"/>
      <c r="AR18" s="419"/>
      <c r="AS18" s="419"/>
      <c r="AT18" s="419"/>
      <c r="AU18" s="419"/>
      <c r="AV18" s="419"/>
      <c r="AW18" s="419"/>
      <c r="AX18" s="419"/>
      <c r="AY18" s="419"/>
      <c r="AZ18" s="419"/>
      <c r="BA18" s="419"/>
      <c r="BB18" s="419"/>
      <c r="BC18" s="419"/>
      <c r="BD18" s="419"/>
      <c r="BE18" s="419"/>
      <c r="BF18" s="419"/>
      <c r="BG18" s="419"/>
      <c r="BH18" s="419"/>
      <c r="BI18" s="419"/>
      <c r="BJ18" s="419"/>
      <c r="BK18" s="419"/>
      <c r="BL18" s="419"/>
      <c r="BM18" s="419"/>
      <c r="BN18" s="419"/>
      <c r="BO18" s="419"/>
      <c r="BP18" s="419"/>
      <c r="BQ18" s="419"/>
      <c r="BR18" s="419"/>
      <c r="BS18" s="419"/>
      <c r="BT18" s="419"/>
      <c r="BU18" s="419"/>
      <c r="BV18" s="419"/>
      <c r="BW18" s="419"/>
      <c r="BX18" s="419"/>
      <c r="BY18" s="419"/>
      <c r="BZ18" s="419"/>
      <c r="CA18" s="419"/>
      <c r="CB18" s="419"/>
      <c r="CC18" s="419"/>
      <c r="CD18" s="419"/>
      <c r="CE18" s="419"/>
      <c r="CF18" s="419"/>
      <c r="CG18" s="419"/>
      <c r="CH18" s="419"/>
      <c r="CI18" s="419"/>
      <c r="CJ18" s="419"/>
      <c r="CK18" s="419"/>
      <c r="CL18" s="419"/>
      <c r="CM18" s="419"/>
      <c r="CN18" s="419"/>
      <c r="CO18" s="419"/>
      <c r="CP18" s="419"/>
      <c r="CQ18" s="419"/>
      <c r="CR18" s="419"/>
      <c r="CS18" s="419"/>
      <c r="CT18" s="419"/>
      <c r="CU18" s="419"/>
      <c r="CV18" s="419"/>
      <c r="CW18" s="419"/>
      <c r="CX18" s="419"/>
      <c r="CY18" s="419"/>
      <c r="CZ18" s="419"/>
      <c r="DA18" s="419"/>
      <c r="DB18" s="419"/>
      <c r="DC18" s="419"/>
      <c r="DD18" s="419"/>
      <c r="DE18" s="419"/>
      <c r="DF18" s="419"/>
      <c r="DG18" s="419"/>
      <c r="DH18" s="419"/>
      <c r="DI18" s="419"/>
      <c r="DJ18" s="419"/>
      <c r="DK18" s="419"/>
      <c r="DL18" s="498"/>
      <c r="DM18" s="498"/>
      <c r="DN18" s="498"/>
      <c r="DO18" s="498"/>
      <c r="DP18" s="498"/>
      <c r="DQ18" s="498"/>
      <c r="DR18" s="492"/>
      <c r="DS18" s="492"/>
      <c r="DT18" s="492"/>
      <c r="DU18" s="844"/>
      <c r="DV18" s="844"/>
      <c r="DW18" s="844"/>
      <c r="DX18" s="844"/>
      <c r="DY18" s="844"/>
      <c r="DZ18" s="843"/>
      <c r="EA18" s="844"/>
      <c r="EB18" s="844"/>
      <c r="EC18" s="844"/>
      <c r="ED18" s="843"/>
      <c r="EE18" s="843"/>
      <c r="EF18" s="843"/>
      <c r="EG18" s="843"/>
      <c r="EH18" s="843"/>
      <c r="EI18" s="843"/>
      <c r="EJ18" s="843"/>
      <c r="EK18" s="843"/>
      <c r="EL18" s="844"/>
      <c r="EM18" s="844"/>
      <c r="EN18" s="844"/>
      <c r="EO18" s="844"/>
      <c r="EP18" s="843"/>
      <c r="EQ18" s="843"/>
      <c r="ER18" s="843"/>
      <c r="ES18" s="843"/>
      <c r="ET18" s="843"/>
      <c r="EU18" s="843"/>
      <c r="EV18" s="843"/>
      <c r="EW18" s="843"/>
      <c r="EX18" s="843"/>
      <c r="EY18" s="843"/>
      <c r="EZ18" s="844"/>
      <c r="FA18" s="844"/>
      <c r="FB18" s="843"/>
      <c r="FC18" s="843"/>
      <c r="FD18" s="843"/>
      <c r="FE18" s="843"/>
      <c r="FF18" s="843"/>
      <c r="FG18" s="843"/>
      <c r="FH18" s="843"/>
      <c r="FI18" s="843"/>
      <c r="FJ18" s="844"/>
      <c r="FK18" s="844"/>
      <c r="FL18" s="844"/>
      <c r="FM18" s="844"/>
      <c r="FN18" s="844"/>
      <c r="FO18" s="843"/>
      <c r="FP18" s="843"/>
      <c r="FQ18" s="843"/>
      <c r="FR18" s="843"/>
      <c r="FS18" s="843"/>
      <c r="FT18" s="843"/>
      <c r="FU18" s="843"/>
      <c r="FV18" s="843"/>
      <c r="FW18" s="844"/>
      <c r="FX18" s="797"/>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row>
    <row r="19" spans="1:217" s="421" customFormat="1" ht="24" customHeight="1" x14ac:dyDescent="0.25">
      <c r="B19" s="427"/>
      <c r="C19" s="418"/>
      <c r="D19" s="418"/>
      <c r="E19" s="418"/>
      <c r="F19" s="418"/>
      <c r="G19" s="418"/>
      <c r="H19" s="418"/>
      <c r="I19" s="418"/>
      <c r="J19" s="418"/>
      <c r="K19" s="418"/>
      <c r="L19" s="418"/>
      <c r="M19" s="418"/>
      <c r="N19" s="418"/>
      <c r="O19" s="418"/>
      <c r="P19" s="418"/>
      <c r="Q19" s="418"/>
      <c r="R19" s="418"/>
      <c r="S19" s="418"/>
      <c r="T19" s="418"/>
      <c r="U19" s="418"/>
      <c r="V19" s="418"/>
      <c r="W19" s="418"/>
      <c r="X19" s="418"/>
      <c r="Y19" s="418"/>
      <c r="Z19" s="418"/>
      <c r="AA19" s="418"/>
      <c r="AB19" s="418"/>
      <c r="AC19" s="418"/>
      <c r="AD19" s="418"/>
      <c r="AE19" s="418"/>
      <c r="AF19" s="418"/>
      <c r="AG19" s="418"/>
      <c r="AH19" s="418"/>
      <c r="AI19" s="418"/>
      <c r="AJ19" s="418"/>
      <c r="AK19" s="418"/>
      <c r="AL19" s="418"/>
      <c r="AM19" s="418"/>
      <c r="AN19" s="418"/>
      <c r="AO19" s="418"/>
      <c r="AP19" s="418"/>
      <c r="AQ19" s="418"/>
      <c r="AR19" s="418"/>
      <c r="AS19" s="418"/>
      <c r="AT19" s="418"/>
      <c r="AU19" s="418"/>
      <c r="AV19" s="418"/>
      <c r="AW19" s="418"/>
      <c r="AX19" s="418"/>
      <c r="AY19" s="418"/>
      <c r="AZ19" s="418"/>
      <c r="BA19" s="418"/>
      <c r="BB19" s="418"/>
      <c r="BC19" s="418"/>
      <c r="BD19" s="418"/>
      <c r="BE19" s="418"/>
      <c r="BF19" s="418"/>
      <c r="BG19" s="418"/>
      <c r="BH19" s="418"/>
      <c r="BI19" s="418"/>
      <c r="BJ19" s="418"/>
      <c r="BK19" s="418"/>
      <c r="BL19" s="418"/>
      <c r="BM19" s="418"/>
      <c r="BN19" s="418"/>
      <c r="BO19" s="418"/>
      <c r="BP19" s="418"/>
      <c r="BQ19" s="418"/>
      <c r="BR19" s="418"/>
      <c r="BS19" s="418"/>
      <c r="BT19" s="418"/>
      <c r="BU19" s="418"/>
      <c r="BV19" s="418"/>
      <c r="BW19" s="418"/>
      <c r="BX19" s="418"/>
      <c r="BY19" s="418"/>
      <c r="BZ19" s="418"/>
      <c r="CA19" s="418"/>
      <c r="CB19" s="418"/>
      <c r="CC19" s="418"/>
      <c r="CD19" s="418"/>
      <c r="CE19" s="418"/>
      <c r="CF19" s="418"/>
      <c r="CG19" s="418"/>
      <c r="CH19" s="418"/>
      <c r="CI19" s="418"/>
      <c r="CJ19" s="418"/>
      <c r="CK19" s="418"/>
      <c r="CL19" s="418"/>
      <c r="CM19" s="418"/>
      <c r="CN19" s="418"/>
      <c r="CO19" s="418"/>
      <c r="CP19" s="418"/>
      <c r="CQ19" s="418"/>
      <c r="CX19" s="418"/>
      <c r="CY19" s="418"/>
      <c r="CZ19" s="418"/>
      <c r="DA19" s="418"/>
      <c r="DB19" s="418"/>
      <c r="DC19" s="418"/>
      <c r="DD19" s="418"/>
      <c r="DE19" s="418"/>
      <c r="DF19" s="418"/>
      <c r="DG19" s="418"/>
      <c r="DH19" s="418"/>
      <c r="DI19" s="418"/>
      <c r="DJ19" s="418"/>
      <c r="DK19" s="418"/>
      <c r="DL19" s="418"/>
      <c r="DM19" s="418"/>
      <c r="DN19" s="418"/>
      <c r="DO19" s="418"/>
      <c r="DP19" s="418"/>
      <c r="DQ19" s="418"/>
      <c r="DR19" s="418"/>
      <c r="DS19" s="418"/>
      <c r="DU19" s="489"/>
      <c r="DV19" s="489"/>
      <c r="DW19" s="489"/>
      <c r="DX19" s="489"/>
      <c r="DY19" s="489"/>
      <c r="DZ19" s="489"/>
      <c r="EA19" s="489"/>
      <c r="EB19" s="489"/>
      <c r="EC19" s="489"/>
      <c r="ED19" s="489"/>
      <c r="EE19" s="489"/>
      <c r="EF19" s="489"/>
      <c r="EG19" s="489"/>
      <c r="EH19" s="489"/>
      <c r="EI19" s="489"/>
      <c r="EJ19" s="489"/>
      <c r="EK19" s="489"/>
      <c r="EL19" s="489"/>
      <c r="EM19" s="489"/>
      <c r="EN19" s="489"/>
      <c r="EO19" s="489"/>
      <c r="EP19" s="489"/>
      <c r="EQ19" s="489"/>
      <c r="ER19" s="489"/>
      <c r="ES19" s="489"/>
      <c r="ET19" s="489"/>
      <c r="EU19" s="489"/>
      <c r="EV19" s="489"/>
      <c r="EW19" s="489"/>
      <c r="EX19" s="489"/>
      <c r="EY19" s="489"/>
      <c r="EZ19" s="489"/>
      <c r="FA19" s="489"/>
      <c r="FB19" s="489"/>
      <c r="FC19" s="489"/>
      <c r="FD19" s="489"/>
      <c r="FE19" s="489"/>
      <c r="FF19" s="489"/>
      <c r="FG19" s="489"/>
      <c r="FH19" s="489"/>
      <c r="FI19" s="489"/>
      <c r="FJ19" s="489"/>
      <c r="FK19" s="489"/>
      <c r="FL19" s="489"/>
      <c r="FM19" s="489"/>
      <c r="FN19" s="489"/>
      <c r="FO19" s="489"/>
      <c r="FP19" s="489"/>
      <c r="FQ19" s="489"/>
      <c r="FR19" s="489"/>
      <c r="FS19" s="489"/>
      <c r="FT19" s="489"/>
      <c r="FU19" s="489"/>
      <c r="FV19" s="489"/>
      <c r="FW19" s="489"/>
      <c r="FX19" s="797"/>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row>
    <row r="20" spans="1:217" s="500" customFormat="1" ht="14.25" x14ac:dyDescent="0.2">
      <c r="B20" s="428"/>
      <c r="DU20" s="677"/>
      <c r="DV20" s="677"/>
      <c r="DW20" s="677"/>
      <c r="DX20" s="677"/>
      <c r="DY20" s="677"/>
      <c r="DZ20" s="677"/>
      <c r="EA20" s="677"/>
      <c r="EB20" s="677"/>
      <c r="EC20" s="677"/>
      <c r="ED20" s="677"/>
      <c r="EE20" s="677"/>
      <c r="EF20" s="677"/>
      <c r="EG20" s="677"/>
      <c r="EH20" s="677"/>
      <c r="EI20" s="677"/>
      <c r="EJ20" s="677"/>
      <c r="EK20" s="677"/>
      <c r="EL20" s="677"/>
      <c r="EM20" s="677"/>
      <c r="EN20" s="677"/>
      <c r="EO20" s="677"/>
      <c r="EP20" s="677"/>
      <c r="EQ20" s="677"/>
      <c r="ER20" s="677"/>
      <c r="ES20" s="677"/>
      <c r="ET20" s="677"/>
      <c r="EU20" s="677"/>
      <c r="EV20" s="677"/>
      <c r="EW20" s="677"/>
      <c r="EX20" s="677"/>
      <c r="EY20" s="677"/>
      <c r="EZ20" s="677"/>
      <c r="FA20" s="677"/>
      <c r="FB20" s="677"/>
      <c r="FC20" s="677"/>
      <c r="FD20" s="677"/>
      <c r="FE20" s="677"/>
      <c r="FF20" s="677"/>
      <c r="FG20" s="677"/>
      <c r="FH20" s="677"/>
      <c r="FI20" s="677"/>
      <c r="FJ20" s="677"/>
      <c r="FK20" s="677"/>
      <c r="FL20" s="677"/>
      <c r="FM20" s="677"/>
      <c r="FN20" s="677"/>
      <c r="FO20" s="677"/>
      <c r="FP20" s="677"/>
      <c r="FQ20" s="677"/>
      <c r="FR20" s="677"/>
      <c r="FS20" s="677"/>
      <c r="FT20" s="677"/>
      <c r="FU20" s="677"/>
      <c r="FV20" s="677"/>
      <c r="FW20" s="677"/>
      <c r="FX20" s="797"/>
      <c r="FY20" s="677"/>
      <c r="FZ20" s="677"/>
      <c r="GA20" s="677"/>
      <c r="GB20" s="677"/>
      <c r="GC20" s="677"/>
      <c r="GD20" s="677"/>
      <c r="GE20" s="677"/>
      <c r="GF20" s="677"/>
      <c r="GG20" s="677"/>
      <c r="GH20" s="677"/>
      <c r="GI20" s="677"/>
      <c r="GJ20" s="677"/>
      <c r="GK20" s="677"/>
      <c r="GL20" s="677"/>
      <c r="GM20" s="677"/>
      <c r="GN20" s="677"/>
      <c r="GO20" s="677"/>
      <c r="GP20" s="677"/>
      <c r="GQ20" s="677"/>
      <c r="GR20" s="677"/>
      <c r="GS20" s="677"/>
      <c r="GT20" s="677"/>
      <c r="GU20" s="677"/>
      <c r="GV20" s="677"/>
      <c r="GW20" s="677"/>
      <c r="GX20" s="677"/>
      <c r="GY20" s="677"/>
      <c r="GZ20" s="677"/>
      <c r="HA20" s="677"/>
      <c r="HB20" s="677"/>
      <c r="HC20" s="677"/>
      <c r="HD20" s="677"/>
      <c r="HE20" s="677"/>
      <c r="HF20" s="677"/>
      <c r="HG20" s="677"/>
      <c r="HH20" s="677"/>
      <c r="HI20" s="677"/>
    </row>
    <row r="21" spans="1:217" s="500" customFormat="1" ht="14.25" x14ac:dyDescent="0.2">
      <c r="B21" s="428"/>
      <c r="DU21" s="677"/>
      <c r="DV21" s="677"/>
      <c r="DW21" s="677"/>
      <c r="DX21" s="677"/>
      <c r="DY21" s="677"/>
      <c r="DZ21" s="677"/>
      <c r="EA21" s="677"/>
      <c r="EB21" s="677"/>
      <c r="EC21" s="677"/>
      <c r="ED21" s="677"/>
      <c r="EE21" s="677"/>
      <c r="EF21" s="677"/>
      <c r="EG21" s="677"/>
      <c r="EH21" s="677"/>
      <c r="EI21" s="677"/>
      <c r="EJ21" s="677"/>
      <c r="EK21" s="677"/>
      <c r="EL21" s="677"/>
      <c r="EM21" s="677"/>
      <c r="EN21" s="677"/>
      <c r="EO21" s="677"/>
      <c r="EP21" s="677"/>
      <c r="EQ21" s="677"/>
      <c r="ER21" s="677"/>
      <c r="ES21" s="677"/>
      <c r="ET21" s="677"/>
      <c r="EU21" s="677"/>
      <c r="EV21" s="677"/>
      <c r="EW21" s="677"/>
      <c r="EX21" s="677"/>
      <c r="EY21" s="677"/>
      <c r="EZ21" s="677"/>
      <c r="FA21" s="677"/>
      <c r="FB21" s="677"/>
      <c r="FC21" s="677"/>
      <c r="FD21" s="677"/>
      <c r="FE21" s="677"/>
      <c r="FF21" s="677"/>
      <c r="FG21" s="677"/>
      <c r="FH21" s="677"/>
      <c r="FI21" s="677"/>
      <c r="FJ21" s="677"/>
      <c r="FK21" s="677"/>
      <c r="FL21" s="677"/>
      <c r="FM21" s="677"/>
      <c r="FN21" s="677"/>
      <c r="FO21" s="677"/>
      <c r="FP21" s="677"/>
      <c r="FQ21" s="677"/>
      <c r="FR21" s="677"/>
      <c r="FS21" s="677"/>
      <c r="FT21" s="677"/>
      <c r="FU21" s="677"/>
      <c r="FV21" s="677"/>
      <c r="FW21" s="677"/>
      <c r="FX21" s="797"/>
      <c r="FY21" s="677"/>
      <c r="FZ21" s="677"/>
      <c r="GA21" s="677"/>
      <c r="GB21" s="677"/>
      <c r="GC21" s="677"/>
      <c r="GD21" s="677"/>
      <c r="GE21" s="677"/>
      <c r="GF21" s="677"/>
      <c r="GG21" s="677"/>
      <c r="GH21" s="677"/>
      <c r="GI21" s="677"/>
      <c r="GJ21" s="677"/>
      <c r="GK21" s="677"/>
      <c r="GL21" s="677"/>
      <c r="GM21" s="677"/>
      <c r="GN21" s="677"/>
      <c r="GO21" s="677"/>
      <c r="GP21" s="677"/>
      <c r="GQ21" s="677"/>
      <c r="GR21" s="677"/>
      <c r="GS21" s="677"/>
      <c r="GT21" s="677"/>
      <c r="GU21" s="677"/>
      <c r="GV21" s="677"/>
      <c r="GW21" s="677"/>
      <c r="GX21" s="677"/>
      <c r="GY21" s="677"/>
      <c r="GZ21" s="677"/>
      <c r="HA21" s="677"/>
      <c r="HB21" s="677"/>
      <c r="HC21" s="677"/>
      <c r="HD21" s="677"/>
      <c r="HE21" s="677"/>
      <c r="HF21" s="677"/>
      <c r="HG21" s="677"/>
      <c r="HH21" s="677"/>
      <c r="HI21" s="677"/>
    </row>
    <row r="22" spans="1:217" s="500" customFormat="1" ht="14.25" x14ac:dyDescent="0.2">
      <c r="B22" s="428"/>
      <c r="DU22" s="677"/>
      <c r="DV22" s="677"/>
      <c r="DW22" s="677"/>
      <c r="DX22" s="677"/>
      <c r="DY22" s="677"/>
      <c r="DZ22" s="677"/>
      <c r="EA22" s="677"/>
      <c r="EB22" s="677"/>
      <c r="EC22" s="677"/>
      <c r="ED22" s="677"/>
      <c r="EE22" s="677"/>
      <c r="EF22" s="677"/>
      <c r="EG22" s="677"/>
      <c r="EH22" s="677"/>
      <c r="EI22" s="677"/>
      <c r="EJ22" s="677"/>
      <c r="EK22" s="677"/>
      <c r="EL22" s="677"/>
      <c r="EM22" s="677"/>
      <c r="EN22" s="677"/>
      <c r="EO22" s="677"/>
      <c r="EP22" s="677"/>
      <c r="EQ22" s="677"/>
      <c r="ER22" s="677"/>
      <c r="ES22" s="677"/>
      <c r="ET22" s="677"/>
      <c r="EU22" s="677"/>
      <c r="EV22" s="677"/>
      <c r="EW22" s="677"/>
      <c r="EX22" s="677"/>
      <c r="EY22" s="677"/>
      <c r="EZ22" s="677"/>
      <c r="FA22" s="677"/>
      <c r="FB22" s="677"/>
      <c r="FC22" s="677"/>
      <c r="FD22" s="677"/>
      <c r="FE22" s="677"/>
      <c r="FF22" s="677"/>
      <c r="FG22" s="677"/>
      <c r="FH22" s="677"/>
      <c r="FI22" s="677"/>
      <c r="FJ22" s="677"/>
      <c r="FK22" s="677"/>
      <c r="FL22" s="677"/>
      <c r="FM22" s="677"/>
      <c r="FN22" s="677"/>
      <c r="FO22" s="677"/>
      <c r="FP22" s="677"/>
      <c r="FQ22" s="677"/>
      <c r="FR22" s="677"/>
      <c r="FS22" s="677"/>
      <c r="FT22" s="677"/>
      <c r="FU22" s="677"/>
      <c r="FV22" s="677"/>
      <c r="FW22" s="677"/>
      <c r="FX22" s="797"/>
      <c r="FY22" s="677"/>
      <c r="FZ22" s="677"/>
      <c r="GA22" s="677"/>
      <c r="GB22" s="677"/>
      <c r="GC22" s="677"/>
      <c r="GD22" s="677"/>
      <c r="GE22" s="677"/>
      <c r="GF22" s="677"/>
      <c r="GG22" s="677"/>
      <c r="GH22" s="677"/>
      <c r="GI22" s="677"/>
      <c r="GJ22" s="677"/>
      <c r="GK22" s="677"/>
      <c r="GL22" s="677"/>
      <c r="GM22" s="677"/>
      <c r="GN22" s="677"/>
      <c r="GO22" s="677"/>
      <c r="GP22" s="677"/>
      <c r="GQ22" s="677"/>
      <c r="GR22" s="677"/>
      <c r="GS22" s="677"/>
      <c r="GT22" s="677"/>
      <c r="GU22" s="677"/>
      <c r="GV22" s="677"/>
      <c r="GW22" s="677"/>
      <c r="GX22" s="677"/>
      <c r="GY22" s="677"/>
      <c r="GZ22" s="677"/>
      <c r="HA22" s="677"/>
      <c r="HB22" s="677"/>
      <c r="HC22" s="677"/>
      <c r="HD22" s="677"/>
      <c r="HE22" s="677"/>
      <c r="HF22" s="677"/>
      <c r="HG22" s="677"/>
      <c r="HH22" s="677"/>
      <c r="HI22" s="677"/>
    </row>
    <row r="23" spans="1:217" s="421" customFormat="1" ht="14.25" x14ac:dyDescent="0.2">
      <c r="B23" s="428"/>
      <c r="C23" s="423"/>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847"/>
      <c r="DV23" s="847"/>
      <c r="DW23" s="847"/>
      <c r="DX23" s="847"/>
      <c r="DY23" s="847"/>
      <c r="DZ23" s="847"/>
      <c r="EA23" s="847"/>
      <c r="EB23" s="847"/>
      <c r="EC23" s="847"/>
      <c r="ED23" s="847"/>
      <c r="EE23" s="847"/>
      <c r="EF23" s="847"/>
      <c r="EG23" s="847"/>
      <c r="EH23" s="847"/>
      <c r="EI23" s="847"/>
      <c r="EJ23" s="847"/>
      <c r="EK23" s="847"/>
      <c r="EL23" s="847"/>
      <c r="EM23" s="847"/>
      <c r="EN23" s="847"/>
      <c r="EO23" s="847"/>
      <c r="EP23" s="847"/>
      <c r="EQ23" s="847"/>
      <c r="ER23" s="847"/>
      <c r="ES23" s="847"/>
      <c r="ET23" s="847"/>
      <c r="EU23" s="847"/>
      <c r="EV23" s="847"/>
      <c r="EW23" s="847"/>
      <c r="EX23" s="847"/>
      <c r="EY23" s="847"/>
      <c r="EZ23" s="847"/>
      <c r="FA23" s="847"/>
      <c r="FB23" s="847"/>
      <c r="FC23" s="847"/>
      <c r="FD23" s="847"/>
      <c r="FE23" s="847"/>
      <c r="FF23" s="847"/>
      <c r="FG23" s="847"/>
      <c r="FH23" s="847"/>
      <c r="FI23" s="847"/>
      <c r="FJ23" s="847"/>
      <c r="FK23" s="847"/>
      <c r="FL23" s="847"/>
      <c r="FM23" s="847"/>
      <c r="FN23" s="847"/>
      <c r="FO23" s="847"/>
      <c r="FP23" s="847"/>
      <c r="FQ23" s="847"/>
      <c r="FR23" s="847"/>
      <c r="FS23" s="847"/>
      <c r="FT23" s="847"/>
      <c r="FU23" s="847"/>
      <c r="FV23" s="847"/>
      <c r="FW23" s="847"/>
      <c r="FX23" s="797"/>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row>
    <row r="24" spans="1:217" s="421" customFormat="1" ht="23.25" customHeight="1" x14ac:dyDescent="0.25">
      <c r="B24" s="427"/>
      <c r="C24" s="418"/>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c r="AY24" s="418"/>
      <c r="AZ24" s="418"/>
      <c r="BA24" s="418"/>
      <c r="BB24" s="418"/>
      <c r="BC24" s="418"/>
      <c r="BD24" s="418"/>
      <c r="BE24" s="418"/>
      <c r="BF24" s="418"/>
      <c r="BG24" s="418"/>
      <c r="BH24" s="418"/>
      <c r="BI24" s="418"/>
      <c r="BJ24" s="418"/>
      <c r="BK24" s="418"/>
      <c r="BL24" s="418"/>
      <c r="BM24" s="418"/>
      <c r="BN24" s="429"/>
      <c r="BO24" s="429"/>
      <c r="BP24" s="429"/>
      <c r="BQ24" s="429"/>
      <c r="BR24" s="429"/>
      <c r="BS24" s="429"/>
      <c r="BT24" s="429"/>
      <c r="BU24" s="429"/>
      <c r="BV24" s="429"/>
      <c r="BW24" s="429"/>
      <c r="BX24" s="429"/>
      <c r="BY24" s="429"/>
      <c r="BZ24" s="429"/>
      <c r="CA24" s="429"/>
      <c r="CB24" s="429"/>
      <c r="CC24" s="429"/>
      <c r="CD24" s="429"/>
      <c r="CE24" s="429"/>
      <c r="CF24" s="429"/>
      <c r="CG24" s="429"/>
      <c r="CH24" s="429"/>
      <c r="CI24" s="429"/>
      <c r="CJ24" s="429"/>
      <c r="CK24" s="429"/>
      <c r="CL24" s="429"/>
      <c r="CM24" s="429"/>
      <c r="CN24" s="429"/>
      <c r="CO24" s="429"/>
      <c r="CP24" s="429"/>
      <c r="CQ24" s="429"/>
      <c r="CR24" s="429"/>
      <c r="CS24" s="429"/>
      <c r="CT24" s="429"/>
      <c r="CU24" s="429"/>
      <c r="CV24" s="429"/>
      <c r="CW24" s="429"/>
      <c r="CX24" s="429"/>
      <c r="CY24" s="429"/>
      <c r="CZ24" s="429"/>
      <c r="DA24" s="429"/>
      <c r="DB24" s="429"/>
      <c r="DC24" s="429"/>
      <c r="DD24" s="429"/>
      <c r="DE24" s="429"/>
      <c r="DF24" s="429"/>
      <c r="DG24" s="429"/>
      <c r="DH24" s="429"/>
      <c r="DI24" s="429"/>
      <c r="DJ24" s="429"/>
      <c r="DK24" s="429"/>
      <c r="DL24" s="429"/>
      <c r="DM24" s="429"/>
      <c r="DN24" s="429"/>
      <c r="DO24" s="429"/>
      <c r="DP24" s="429"/>
      <c r="DQ24" s="429"/>
      <c r="DR24" s="429"/>
      <c r="DS24" s="429"/>
      <c r="DU24" s="489"/>
      <c r="DV24" s="489"/>
      <c r="DW24" s="489"/>
      <c r="DX24" s="489"/>
      <c r="DY24" s="489"/>
      <c r="DZ24" s="489"/>
      <c r="EA24" s="489"/>
      <c r="EB24" s="489"/>
      <c r="EC24" s="489"/>
      <c r="ED24" s="489"/>
      <c r="EE24" s="489"/>
      <c r="EF24" s="489"/>
      <c r="EG24" s="489"/>
      <c r="EH24" s="489"/>
      <c r="EI24" s="489"/>
      <c r="EJ24" s="489"/>
      <c r="EK24" s="489"/>
      <c r="EL24" s="489"/>
      <c r="EM24" s="927"/>
      <c r="EN24" s="927"/>
      <c r="EO24" s="927"/>
      <c r="EP24" s="927"/>
      <c r="EQ24" s="927"/>
      <c r="ER24" s="927"/>
      <c r="ES24" s="927"/>
      <c r="ET24" s="927"/>
      <c r="EU24" s="927"/>
      <c r="EV24" s="927"/>
      <c r="EW24" s="927"/>
      <c r="EX24" s="927"/>
      <c r="EY24" s="927"/>
      <c r="EZ24" s="927"/>
      <c r="FA24" s="927"/>
      <c r="FB24" s="489"/>
      <c r="FC24" s="489"/>
      <c r="FD24" s="489"/>
      <c r="FE24" s="489"/>
      <c r="FF24" s="489"/>
      <c r="FG24" s="489"/>
      <c r="FH24" s="489"/>
      <c r="FI24" s="489"/>
      <c r="FJ24" s="489"/>
      <c r="FK24" s="489"/>
      <c r="FL24" s="489"/>
      <c r="FM24" s="489"/>
      <c r="FN24" s="489"/>
      <c r="FO24" s="489"/>
      <c r="FP24" s="489"/>
      <c r="FQ24" s="489"/>
      <c r="FR24" s="489"/>
      <c r="FS24" s="489"/>
      <c r="FT24" s="489"/>
      <c r="FU24" s="489"/>
      <c r="FV24" s="489"/>
      <c r="FW24" s="489"/>
      <c r="FX24" s="797"/>
      <c r="FY24" s="406"/>
      <c r="FZ24" s="406"/>
      <c r="GA24" s="406"/>
      <c r="GB24" s="406"/>
      <c r="GC24" s="406"/>
      <c r="GD24" s="406"/>
      <c r="GE24" s="406"/>
      <c r="GF24" s="406"/>
      <c r="GG24" s="406"/>
      <c r="GH24" s="406"/>
      <c r="GI24" s="406"/>
      <c r="GJ24" s="406"/>
      <c r="GK24" s="406"/>
      <c r="GL24" s="406"/>
      <c r="GM24" s="406"/>
      <c r="GN24" s="406"/>
      <c r="GO24" s="406"/>
      <c r="GP24" s="406"/>
      <c r="GQ24" s="406"/>
      <c r="GR24" s="406"/>
      <c r="GS24" s="406"/>
      <c r="GT24" s="406"/>
      <c r="GU24" s="406"/>
      <c r="GV24" s="406"/>
      <c r="GW24" s="406"/>
      <c r="GX24" s="406"/>
      <c r="GY24" s="406"/>
      <c r="GZ24" s="406"/>
      <c r="HA24" s="406"/>
      <c r="HB24" s="406"/>
      <c r="HC24" s="406"/>
      <c r="HD24" s="406"/>
      <c r="HE24" s="406"/>
      <c r="HF24" s="406"/>
      <c r="HG24" s="406"/>
      <c r="HH24" s="406"/>
      <c r="HI24" s="406"/>
    </row>
    <row r="25" spans="1:217" s="494" customFormat="1" ht="14.25" x14ac:dyDescent="0.2">
      <c r="A25" s="428"/>
      <c r="B25" s="428"/>
      <c r="DU25" s="849"/>
      <c r="DV25" s="849"/>
      <c r="DW25" s="849"/>
      <c r="DX25" s="849"/>
      <c r="DY25" s="849"/>
      <c r="DZ25" s="677"/>
      <c r="EA25" s="677"/>
      <c r="EB25" s="677"/>
      <c r="EC25" s="677"/>
      <c r="ED25" s="677"/>
      <c r="EE25" s="677"/>
      <c r="EF25" s="677"/>
      <c r="EG25" s="677"/>
      <c r="EH25" s="677"/>
      <c r="EI25" s="677"/>
      <c r="EJ25" s="677"/>
      <c r="EK25" s="677"/>
      <c r="EL25" s="677"/>
      <c r="EM25" s="677"/>
      <c r="EN25" s="677"/>
      <c r="EO25" s="677"/>
      <c r="EP25" s="677"/>
      <c r="EQ25" s="677"/>
      <c r="ER25" s="677"/>
      <c r="ES25" s="677"/>
      <c r="ET25" s="677"/>
      <c r="EU25" s="677"/>
      <c r="EV25" s="677"/>
      <c r="EW25" s="849"/>
      <c r="EX25" s="849"/>
      <c r="EY25" s="849"/>
      <c r="EZ25" s="849"/>
      <c r="FA25" s="849"/>
      <c r="FB25" s="849"/>
      <c r="FC25" s="849"/>
      <c r="FD25" s="849"/>
      <c r="FE25" s="849"/>
      <c r="FF25" s="848"/>
      <c r="FG25" s="848"/>
      <c r="FH25" s="848"/>
      <c r="FI25" s="849"/>
      <c r="FJ25" s="849"/>
      <c r="FK25" s="849"/>
      <c r="FL25" s="849"/>
      <c r="FM25" s="849"/>
      <c r="FN25" s="849"/>
      <c r="FO25" s="848"/>
      <c r="FP25" s="848"/>
      <c r="FQ25" s="848"/>
      <c r="FR25" s="978"/>
      <c r="FS25" s="978"/>
      <c r="FT25" s="978"/>
      <c r="FU25" s="978"/>
      <c r="FV25" s="978"/>
      <c r="FW25" s="978"/>
      <c r="FX25" s="797"/>
      <c r="FY25" s="406"/>
      <c r="FZ25" s="406"/>
      <c r="GA25" s="406"/>
      <c r="GB25" s="406"/>
      <c r="GC25" s="681"/>
      <c r="GD25" s="681"/>
      <c r="GE25" s="681"/>
      <c r="GF25" s="681"/>
      <c r="GG25" s="681"/>
      <c r="GH25" s="681"/>
      <c r="GI25" s="681"/>
      <c r="GJ25" s="681"/>
      <c r="GK25" s="681"/>
      <c r="GL25" s="681"/>
      <c r="GM25" s="681"/>
      <c r="GN25" s="681"/>
      <c r="GO25" s="681"/>
      <c r="GP25" s="681"/>
      <c r="GQ25" s="681"/>
      <c r="GR25" s="681"/>
      <c r="GS25" s="681"/>
      <c r="GT25" s="681"/>
      <c r="GU25" s="681"/>
      <c r="GV25" s="681"/>
      <c r="GW25" s="681"/>
      <c r="GX25" s="681"/>
      <c r="GY25" s="681"/>
      <c r="GZ25" s="681"/>
      <c r="HA25" s="681"/>
      <c r="HB25" s="681"/>
      <c r="HC25" s="681"/>
      <c r="HD25" s="681"/>
      <c r="HE25" s="681"/>
      <c r="HF25" s="681"/>
      <c r="HG25" s="681"/>
      <c r="HH25" s="681"/>
      <c r="HI25" s="681"/>
    </row>
    <row r="26" spans="1:217" s="499" customFormat="1" ht="14.25" x14ac:dyDescent="0.2">
      <c r="A26" s="428"/>
      <c r="B26" s="428"/>
      <c r="C26" s="494"/>
      <c r="D26" s="494"/>
      <c r="E26" s="494"/>
      <c r="F26" s="494"/>
      <c r="G26" s="494"/>
      <c r="H26" s="494"/>
      <c r="I26" s="494"/>
      <c r="J26" s="494"/>
      <c r="K26" s="494"/>
      <c r="L26" s="494"/>
      <c r="M26" s="494"/>
      <c r="N26" s="494"/>
      <c r="O26" s="494"/>
      <c r="P26" s="494"/>
      <c r="Q26" s="494"/>
      <c r="R26" s="494"/>
      <c r="S26" s="494"/>
      <c r="T26" s="494"/>
      <c r="U26" s="494"/>
      <c r="V26" s="494"/>
      <c r="W26" s="494"/>
      <c r="X26" s="494"/>
      <c r="Y26" s="494"/>
      <c r="Z26" s="494"/>
      <c r="AA26" s="494"/>
      <c r="AB26" s="494"/>
      <c r="AC26" s="494"/>
      <c r="AD26" s="494"/>
      <c r="AE26" s="494"/>
      <c r="AF26" s="494"/>
      <c r="AG26" s="494"/>
      <c r="AH26" s="494"/>
      <c r="AI26" s="494"/>
      <c r="AJ26" s="494"/>
      <c r="AK26" s="494"/>
      <c r="AL26" s="494"/>
      <c r="AM26" s="494"/>
      <c r="AN26" s="494"/>
      <c r="AO26" s="494"/>
      <c r="AP26" s="494"/>
      <c r="AQ26" s="494"/>
      <c r="AR26" s="494"/>
      <c r="AS26" s="494"/>
      <c r="AT26" s="494"/>
      <c r="AU26" s="494"/>
      <c r="AV26" s="494"/>
      <c r="AW26" s="494"/>
      <c r="AX26" s="494"/>
      <c r="AY26" s="494"/>
      <c r="AZ26" s="494"/>
      <c r="BA26" s="494"/>
      <c r="BB26" s="494"/>
      <c r="BC26" s="494"/>
      <c r="BD26" s="494"/>
      <c r="BE26" s="494"/>
      <c r="BF26" s="494"/>
      <c r="BG26" s="494"/>
      <c r="BH26" s="494"/>
      <c r="BI26" s="494"/>
      <c r="BJ26" s="494"/>
      <c r="BK26" s="494"/>
      <c r="BL26" s="494"/>
      <c r="BM26" s="494"/>
      <c r="BN26" s="494"/>
      <c r="BO26" s="494"/>
      <c r="BP26" s="494"/>
      <c r="BQ26" s="494"/>
      <c r="BR26" s="494"/>
      <c r="BS26" s="494"/>
      <c r="BT26" s="494"/>
      <c r="BU26" s="494"/>
      <c r="BV26" s="494"/>
      <c r="BW26" s="494"/>
      <c r="BX26" s="494"/>
      <c r="BY26" s="494"/>
      <c r="BZ26" s="494"/>
      <c r="CA26" s="494"/>
      <c r="CB26" s="494"/>
      <c r="CC26" s="494"/>
      <c r="CD26" s="494"/>
      <c r="CE26" s="494"/>
      <c r="CF26" s="494"/>
      <c r="CG26" s="494"/>
      <c r="CH26" s="494"/>
      <c r="CI26" s="494"/>
      <c r="CJ26" s="494"/>
      <c r="CK26" s="494"/>
      <c r="CL26" s="494"/>
      <c r="CM26" s="494"/>
      <c r="CN26" s="494"/>
      <c r="CO26" s="494"/>
      <c r="CP26" s="494"/>
      <c r="CQ26" s="494"/>
      <c r="CR26" s="494"/>
      <c r="CS26" s="494"/>
      <c r="CT26" s="494"/>
      <c r="CU26" s="494"/>
      <c r="CV26" s="494"/>
      <c r="CW26" s="494"/>
      <c r="CX26" s="494"/>
      <c r="CY26" s="494"/>
      <c r="CZ26" s="494"/>
      <c r="DA26" s="494"/>
      <c r="DB26" s="494"/>
      <c r="DC26" s="494"/>
      <c r="DD26" s="494"/>
      <c r="DE26" s="494"/>
      <c r="DF26" s="494"/>
      <c r="DG26" s="494"/>
      <c r="DH26" s="494"/>
      <c r="DI26" s="494"/>
      <c r="DJ26" s="494"/>
      <c r="DK26" s="494"/>
      <c r="DL26" s="494"/>
      <c r="DM26" s="494"/>
      <c r="DN26" s="494"/>
      <c r="DO26" s="494"/>
      <c r="DP26" s="494"/>
      <c r="DQ26" s="494"/>
      <c r="DR26" s="494"/>
      <c r="DS26" s="494"/>
      <c r="DT26" s="494"/>
      <c r="DU26" s="849"/>
      <c r="DV26" s="849"/>
      <c r="DW26" s="849"/>
      <c r="DX26" s="849"/>
      <c r="DY26" s="849"/>
      <c r="DZ26" s="677"/>
      <c r="EA26" s="677"/>
      <c r="EB26" s="677"/>
      <c r="EC26" s="677"/>
      <c r="ED26" s="677"/>
      <c r="EE26" s="677"/>
      <c r="EF26" s="677"/>
      <c r="EG26" s="677"/>
      <c r="EH26" s="677"/>
      <c r="EI26" s="677"/>
      <c r="EJ26" s="677"/>
      <c r="EK26" s="677"/>
      <c r="EL26" s="677"/>
      <c r="EM26" s="677"/>
      <c r="EN26" s="677"/>
      <c r="EO26" s="677"/>
      <c r="EP26" s="677"/>
      <c r="EQ26" s="849"/>
      <c r="ER26" s="849"/>
      <c r="ES26" s="849"/>
      <c r="ET26" s="849"/>
      <c r="EU26" s="849"/>
      <c r="EV26" s="849"/>
      <c r="EW26" s="849"/>
      <c r="EX26" s="849"/>
      <c r="EY26" s="849"/>
      <c r="EZ26" s="849"/>
      <c r="FA26" s="849"/>
      <c r="FB26" s="849"/>
      <c r="FC26" s="849"/>
      <c r="FD26" s="849"/>
      <c r="FE26" s="849"/>
      <c r="FF26" s="848"/>
      <c r="FG26" s="848"/>
      <c r="FH26" s="848"/>
      <c r="FI26" s="849"/>
      <c r="FJ26" s="849"/>
      <c r="FK26" s="849"/>
      <c r="FL26" s="849"/>
      <c r="FM26" s="849"/>
      <c r="FN26" s="849"/>
      <c r="FO26" s="848"/>
      <c r="FP26" s="848"/>
      <c r="FQ26" s="848"/>
      <c r="FR26" s="848"/>
      <c r="FS26" s="848"/>
      <c r="FT26" s="848"/>
      <c r="FU26" s="848"/>
      <c r="FV26" s="848"/>
      <c r="FW26" s="848"/>
      <c r="FX26" s="797"/>
      <c r="FY26" s="406"/>
      <c r="FZ26" s="406"/>
      <c r="GA26" s="406"/>
      <c r="GB26" s="406"/>
      <c r="GC26" s="683"/>
      <c r="GD26" s="683"/>
      <c r="GE26" s="683"/>
      <c r="GF26" s="683"/>
      <c r="GG26" s="683"/>
      <c r="GH26" s="683"/>
      <c r="GI26" s="683"/>
      <c r="GJ26" s="683"/>
      <c r="GK26" s="683"/>
      <c r="GL26" s="683"/>
      <c r="GM26" s="683"/>
      <c r="GN26" s="683"/>
      <c r="GO26" s="683"/>
      <c r="GP26" s="683"/>
      <c r="GQ26" s="683"/>
      <c r="GR26" s="683"/>
      <c r="GS26" s="683"/>
      <c r="GT26" s="683"/>
      <c r="GU26" s="683"/>
      <c r="GV26" s="683"/>
      <c r="GW26" s="683"/>
      <c r="GX26" s="683"/>
      <c r="GY26" s="683"/>
      <c r="GZ26" s="683"/>
      <c r="HA26" s="683"/>
      <c r="HB26" s="683"/>
      <c r="HC26" s="683"/>
      <c r="HD26" s="683"/>
      <c r="HE26" s="683"/>
      <c r="HF26" s="683"/>
      <c r="HG26" s="683"/>
      <c r="HH26" s="683"/>
      <c r="HI26" s="683"/>
    </row>
    <row r="27" spans="1:217" s="499" customFormat="1" ht="14.25" x14ac:dyDescent="0.2">
      <c r="A27" s="428"/>
      <c r="B27" s="428"/>
      <c r="C27" s="494"/>
      <c r="D27" s="494"/>
      <c r="E27" s="494"/>
      <c r="F27" s="494"/>
      <c r="G27" s="494"/>
      <c r="H27" s="494"/>
      <c r="I27" s="494"/>
      <c r="J27" s="494"/>
      <c r="K27" s="494"/>
      <c r="L27" s="494"/>
      <c r="M27" s="494"/>
      <c r="N27" s="494"/>
      <c r="O27" s="494"/>
      <c r="P27" s="494"/>
      <c r="Q27" s="494"/>
      <c r="R27" s="494"/>
      <c r="S27" s="494"/>
      <c r="T27" s="494"/>
      <c r="U27" s="494"/>
      <c r="V27" s="494"/>
      <c r="W27" s="494"/>
      <c r="X27" s="494"/>
      <c r="Y27" s="494"/>
      <c r="Z27" s="494"/>
      <c r="AA27" s="494"/>
      <c r="AB27" s="494"/>
      <c r="AC27" s="494"/>
      <c r="AD27" s="494"/>
      <c r="AE27" s="494"/>
      <c r="AF27" s="494"/>
      <c r="AG27" s="494"/>
      <c r="AH27" s="494"/>
      <c r="AI27" s="494"/>
      <c r="AJ27" s="494"/>
      <c r="AK27" s="494"/>
      <c r="AL27" s="494"/>
      <c r="AM27" s="494"/>
      <c r="AN27" s="494"/>
      <c r="AO27" s="494"/>
      <c r="AP27" s="494"/>
      <c r="AQ27" s="494"/>
      <c r="AR27" s="494"/>
      <c r="AS27" s="494"/>
      <c r="AT27" s="494"/>
      <c r="AU27" s="494"/>
      <c r="AV27" s="494"/>
      <c r="AW27" s="494"/>
      <c r="AX27" s="494"/>
      <c r="AY27" s="494"/>
      <c r="AZ27" s="494"/>
      <c r="BA27" s="494"/>
      <c r="BB27" s="494"/>
      <c r="BC27" s="494"/>
      <c r="BD27" s="494"/>
      <c r="BE27" s="494"/>
      <c r="BF27" s="494"/>
      <c r="BG27" s="494"/>
      <c r="BH27" s="494"/>
      <c r="BI27" s="494"/>
      <c r="BJ27" s="494"/>
      <c r="BK27" s="494"/>
      <c r="BL27" s="494"/>
      <c r="BM27" s="494"/>
      <c r="BN27" s="494"/>
      <c r="BO27" s="494"/>
      <c r="BP27" s="494"/>
      <c r="BQ27" s="494"/>
      <c r="BR27" s="494"/>
      <c r="BS27" s="494"/>
      <c r="BT27" s="494"/>
      <c r="BU27" s="494"/>
      <c r="BV27" s="494"/>
      <c r="BW27" s="494"/>
      <c r="BX27" s="494"/>
      <c r="BY27" s="494"/>
      <c r="BZ27" s="494"/>
      <c r="CA27" s="494"/>
      <c r="CB27" s="494"/>
      <c r="CC27" s="494"/>
      <c r="CD27" s="494"/>
      <c r="CE27" s="494"/>
      <c r="CF27" s="494"/>
      <c r="CG27" s="494"/>
      <c r="CH27" s="494"/>
      <c r="CI27" s="494"/>
      <c r="CJ27" s="494"/>
      <c r="CK27" s="494"/>
      <c r="CL27" s="494"/>
      <c r="CM27" s="494"/>
      <c r="CN27" s="494"/>
      <c r="CO27" s="494"/>
      <c r="CP27" s="494"/>
      <c r="CQ27" s="494"/>
      <c r="CR27" s="494"/>
      <c r="CS27" s="494"/>
      <c r="CT27" s="494"/>
      <c r="CU27" s="494"/>
      <c r="CV27" s="494"/>
      <c r="CW27" s="494"/>
      <c r="CX27" s="494"/>
      <c r="CY27" s="494"/>
      <c r="CZ27" s="494"/>
      <c r="DA27" s="494"/>
      <c r="DB27" s="494"/>
      <c r="DC27" s="494"/>
      <c r="DD27" s="494"/>
      <c r="DE27" s="494"/>
      <c r="DF27" s="494"/>
      <c r="DG27" s="494"/>
      <c r="DH27" s="494"/>
      <c r="DI27" s="494"/>
      <c r="DJ27" s="494"/>
      <c r="DK27" s="494"/>
      <c r="DL27" s="494"/>
      <c r="DM27" s="494"/>
      <c r="DN27" s="494"/>
      <c r="DO27" s="494"/>
      <c r="DP27" s="494"/>
      <c r="DQ27" s="494"/>
      <c r="DR27" s="494"/>
      <c r="DS27" s="494"/>
      <c r="DT27" s="494"/>
      <c r="DU27" s="849"/>
      <c r="DV27" s="849"/>
      <c r="DW27" s="849"/>
      <c r="DX27" s="849"/>
      <c r="DY27" s="849"/>
      <c r="DZ27" s="677"/>
      <c r="EA27" s="677"/>
      <c r="EB27" s="677"/>
      <c r="EC27" s="677"/>
      <c r="ED27" s="677"/>
      <c r="EE27" s="677"/>
      <c r="EF27" s="677"/>
      <c r="EG27" s="677"/>
      <c r="EH27" s="677"/>
      <c r="EI27" s="677"/>
      <c r="EJ27" s="677"/>
      <c r="EK27" s="677"/>
      <c r="EL27" s="677"/>
      <c r="EM27" s="677"/>
      <c r="EN27" s="677"/>
      <c r="EO27" s="677"/>
      <c r="EP27" s="677"/>
      <c r="EQ27" s="849"/>
      <c r="ER27" s="849"/>
      <c r="ES27" s="849"/>
      <c r="ET27" s="849"/>
      <c r="EU27" s="849"/>
      <c r="EV27" s="849"/>
      <c r="EW27" s="849"/>
      <c r="EX27" s="849"/>
      <c r="EY27" s="849"/>
      <c r="EZ27" s="849"/>
      <c r="FA27" s="849"/>
      <c r="FB27" s="849"/>
      <c r="FC27" s="849"/>
      <c r="FD27" s="849"/>
      <c r="FE27" s="849"/>
      <c r="FF27" s="848"/>
      <c r="FG27" s="848"/>
      <c r="FH27" s="848"/>
      <c r="FI27" s="849"/>
      <c r="FJ27" s="849"/>
      <c r="FK27" s="849"/>
      <c r="FL27" s="849"/>
      <c r="FM27" s="849"/>
      <c r="FN27" s="849"/>
      <c r="FO27" s="848"/>
      <c r="FP27" s="848"/>
      <c r="FQ27" s="848"/>
      <c r="FR27" s="848"/>
      <c r="FS27" s="848"/>
      <c r="FT27" s="848"/>
      <c r="FU27" s="848"/>
      <c r="FV27" s="848"/>
      <c r="FW27" s="848"/>
      <c r="FX27" s="797"/>
      <c r="FY27" s="406"/>
      <c r="FZ27" s="406"/>
      <c r="GA27" s="406"/>
      <c r="GB27" s="406"/>
      <c r="GC27" s="683"/>
      <c r="GD27" s="683"/>
      <c r="GE27" s="683"/>
      <c r="GF27" s="683"/>
      <c r="GG27" s="683"/>
      <c r="GH27" s="683"/>
      <c r="GI27" s="683"/>
      <c r="GJ27" s="683"/>
      <c r="GK27" s="683"/>
      <c r="GL27" s="683"/>
      <c r="GM27" s="683"/>
      <c r="GN27" s="683"/>
      <c r="GO27" s="683"/>
      <c r="GP27" s="683"/>
      <c r="GQ27" s="683"/>
      <c r="GR27" s="683"/>
      <c r="GS27" s="683"/>
      <c r="GT27" s="683"/>
      <c r="GU27" s="683"/>
      <c r="GV27" s="683"/>
      <c r="GW27" s="683"/>
      <c r="GX27" s="683"/>
      <c r="GY27" s="683"/>
      <c r="GZ27" s="683"/>
      <c r="HA27" s="683"/>
      <c r="HB27" s="683"/>
      <c r="HC27" s="683"/>
      <c r="HD27" s="683"/>
      <c r="HE27" s="683"/>
      <c r="HF27" s="683"/>
      <c r="HG27" s="683"/>
      <c r="HH27" s="683"/>
      <c r="HI27" s="683"/>
    </row>
    <row r="28" spans="1:217" s="499" customFormat="1" ht="14.25" x14ac:dyDescent="0.2">
      <c r="A28" s="428"/>
      <c r="B28" s="428"/>
      <c r="C28" s="494"/>
      <c r="D28" s="494"/>
      <c r="E28" s="494"/>
      <c r="F28" s="494"/>
      <c r="G28" s="494"/>
      <c r="H28" s="494"/>
      <c r="I28" s="494"/>
      <c r="J28" s="494"/>
      <c r="K28" s="494"/>
      <c r="L28" s="494"/>
      <c r="M28" s="494"/>
      <c r="N28" s="494"/>
      <c r="O28" s="494"/>
      <c r="P28" s="494"/>
      <c r="Q28" s="494"/>
      <c r="R28" s="494"/>
      <c r="S28" s="494"/>
      <c r="T28" s="494"/>
      <c r="U28" s="494"/>
      <c r="V28" s="494"/>
      <c r="W28" s="494"/>
      <c r="X28" s="494"/>
      <c r="Y28" s="494"/>
      <c r="Z28" s="494"/>
      <c r="AA28" s="494"/>
      <c r="AB28" s="494"/>
      <c r="AC28" s="494"/>
      <c r="AD28" s="494"/>
      <c r="AE28" s="494"/>
      <c r="AF28" s="494"/>
      <c r="AG28" s="494"/>
      <c r="AH28" s="494"/>
      <c r="AI28" s="494"/>
      <c r="AJ28" s="494"/>
      <c r="AK28" s="494"/>
      <c r="AL28" s="494"/>
      <c r="AM28" s="494"/>
      <c r="AN28" s="494"/>
      <c r="AO28" s="494"/>
      <c r="AP28" s="494"/>
      <c r="AQ28" s="494"/>
      <c r="AR28" s="494"/>
      <c r="AS28" s="494"/>
      <c r="AT28" s="494"/>
      <c r="AU28" s="494"/>
      <c r="AV28" s="494"/>
      <c r="AW28" s="494"/>
      <c r="AX28" s="494"/>
      <c r="AY28" s="494"/>
      <c r="AZ28" s="494"/>
      <c r="BA28" s="494"/>
      <c r="BB28" s="494"/>
      <c r="BC28" s="494"/>
      <c r="BD28" s="494"/>
      <c r="BE28" s="494"/>
      <c r="BF28" s="494"/>
      <c r="BG28" s="494"/>
      <c r="BH28" s="494"/>
      <c r="BI28" s="494"/>
      <c r="BJ28" s="494"/>
      <c r="BK28" s="494"/>
      <c r="BL28" s="494"/>
      <c r="BM28" s="494"/>
      <c r="BN28" s="494"/>
      <c r="BO28" s="494"/>
      <c r="BP28" s="494"/>
      <c r="BQ28" s="494"/>
      <c r="BR28" s="494"/>
      <c r="BS28" s="494"/>
      <c r="BT28" s="494"/>
      <c r="BU28" s="494"/>
      <c r="BV28" s="494"/>
      <c r="BW28" s="494"/>
      <c r="BX28" s="494"/>
      <c r="BY28" s="494"/>
      <c r="BZ28" s="494"/>
      <c r="CA28" s="494"/>
      <c r="CB28" s="494"/>
      <c r="CC28" s="494"/>
      <c r="CD28" s="494"/>
      <c r="CE28" s="494"/>
      <c r="CF28" s="494"/>
      <c r="CG28" s="494"/>
      <c r="CH28" s="494"/>
      <c r="CI28" s="494"/>
      <c r="CJ28" s="494"/>
      <c r="CK28" s="494"/>
      <c r="CL28" s="494"/>
      <c r="CM28" s="494"/>
      <c r="CN28" s="494"/>
      <c r="CO28" s="494"/>
      <c r="CP28" s="494"/>
      <c r="CQ28" s="494"/>
      <c r="CR28" s="494"/>
      <c r="CS28" s="494"/>
      <c r="CT28" s="494"/>
      <c r="CU28" s="494"/>
      <c r="CV28" s="494"/>
      <c r="CW28" s="494"/>
      <c r="CX28" s="494"/>
      <c r="CY28" s="494"/>
      <c r="CZ28" s="494"/>
      <c r="DA28" s="494"/>
      <c r="DB28" s="494"/>
      <c r="DC28" s="494"/>
      <c r="DD28" s="494"/>
      <c r="DE28" s="494"/>
      <c r="DF28" s="494"/>
      <c r="DG28" s="494"/>
      <c r="DH28" s="494"/>
      <c r="DI28" s="494"/>
      <c r="DJ28" s="494"/>
      <c r="DK28" s="494"/>
      <c r="DL28" s="494"/>
      <c r="DM28" s="494"/>
      <c r="DN28" s="494"/>
      <c r="DO28" s="494"/>
      <c r="DP28" s="494"/>
      <c r="DQ28" s="494"/>
      <c r="DR28" s="494"/>
      <c r="DS28" s="494"/>
      <c r="DT28" s="494"/>
      <c r="DU28" s="849"/>
      <c r="DV28" s="849"/>
      <c r="DW28" s="849"/>
      <c r="DX28" s="849"/>
      <c r="DY28" s="849"/>
      <c r="DZ28" s="849"/>
      <c r="EA28" s="850"/>
      <c r="EB28" s="849"/>
      <c r="EC28" s="849"/>
      <c r="ED28" s="849"/>
      <c r="EE28" s="849"/>
      <c r="EF28" s="849"/>
      <c r="EG28" s="849"/>
      <c r="EH28" s="849"/>
      <c r="EI28" s="849"/>
      <c r="EJ28" s="849"/>
      <c r="EK28" s="849"/>
      <c r="EL28" s="849"/>
      <c r="EM28" s="849"/>
      <c r="EN28" s="850"/>
      <c r="EO28" s="850"/>
      <c r="EP28" s="850"/>
      <c r="EQ28" s="850"/>
      <c r="ER28" s="850"/>
      <c r="ES28" s="850"/>
      <c r="ET28" s="850"/>
      <c r="EU28" s="850"/>
      <c r="EV28" s="850"/>
      <c r="EW28" s="850"/>
      <c r="EX28" s="850"/>
      <c r="EY28" s="850"/>
      <c r="EZ28" s="849"/>
      <c r="FA28" s="849"/>
      <c r="FB28" s="849"/>
      <c r="FC28" s="849"/>
      <c r="FD28" s="849"/>
      <c r="FE28" s="849"/>
      <c r="FF28" s="849"/>
      <c r="FG28" s="849"/>
      <c r="FH28" s="849"/>
      <c r="FI28" s="849"/>
      <c r="FJ28" s="849"/>
      <c r="FK28" s="849"/>
      <c r="FL28" s="849"/>
      <c r="FM28" s="849"/>
      <c r="FN28" s="849"/>
      <c r="FO28" s="849"/>
      <c r="FP28" s="849"/>
      <c r="FQ28" s="849"/>
      <c r="FR28" s="849"/>
      <c r="FS28" s="849"/>
      <c r="FT28" s="849"/>
      <c r="FU28" s="849"/>
      <c r="FV28" s="849"/>
      <c r="FW28" s="849"/>
      <c r="FX28" s="797"/>
      <c r="FY28" s="406"/>
      <c r="FZ28" s="406"/>
      <c r="GA28" s="406"/>
      <c r="GB28" s="406"/>
      <c r="GC28" s="683"/>
      <c r="GD28" s="683"/>
      <c r="GE28" s="683"/>
      <c r="GF28" s="683"/>
      <c r="GG28" s="683"/>
      <c r="GH28" s="683"/>
      <c r="GI28" s="683"/>
      <c r="GJ28" s="683"/>
      <c r="GK28" s="683"/>
      <c r="GL28" s="683"/>
      <c r="GM28" s="683"/>
      <c r="GN28" s="683"/>
      <c r="GO28" s="683"/>
      <c r="GP28" s="683"/>
      <c r="GQ28" s="683"/>
      <c r="GR28" s="683"/>
      <c r="GS28" s="683"/>
      <c r="GT28" s="683"/>
      <c r="GU28" s="683"/>
      <c r="GV28" s="683"/>
      <c r="GW28" s="683"/>
      <c r="GX28" s="683"/>
      <c r="GY28" s="683"/>
      <c r="GZ28" s="683"/>
      <c r="HA28" s="683"/>
      <c r="HB28" s="683"/>
      <c r="HC28" s="683"/>
      <c r="HD28" s="683"/>
      <c r="HE28" s="683"/>
      <c r="HF28" s="683"/>
      <c r="HG28" s="683"/>
      <c r="HH28" s="683"/>
      <c r="HI28" s="683"/>
    </row>
    <row r="29" spans="1:217" s="421" customFormat="1" ht="14.25" x14ac:dyDescent="0.2">
      <c r="A29" s="428"/>
      <c r="B29" s="428"/>
      <c r="BN29" s="429"/>
      <c r="BO29" s="429"/>
      <c r="BP29" s="429"/>
      <c r="BQ29" s="429"/>
      <c r="BR29" s="429"/>
      <c r="BS29" s="429"/>
      <c r="BT29" s="429"/>
      <c r="BU29" s="429"/>
      <c r="BV29" s="429"/>
      <c r="BW29" s="429"/>
      <c r="BX29" s="429"/>
      <c r="BY29" s="429"/>
      <c r="BZ29" s="429"/>
      <c r="CA29" s="429"/>
      <c r="CB29" s="429"/>
      <c r="CC29" s="429"/>
      <c r="CD29" s="429"/>
      <c r="CE29" s="429"/>
      <c r="CF29" s="429"/>
      <c r="CG29" s="429"/>
      <c r="CH29" s="429"/>
      <c r="CI29" s="516"/>
      <c r="CJ29" s="430"/>
      <c r="CK29" s="430"/>
      <c r="CL29" s="423"/>
      <c r="CM29" s="423"/>
      <c r="CN29" s="423"/>
      <c r="CO29" s="423"/>
      <c r="CP29" s="423"/>
      <c r="CQ29" s="423"/>
      <c r="CR29" s="423"/>
      <c r="CS29" s="423"/>
      <c r="CT29" s="423"/>
      <c r="CU29" s="423"/>
      <c r="CV29" s="423"/>
      <c r="CW29" s="423"/>
      <c r="CX29" s="423"/>
      <c r="CY29" s="423"/>
      <c r="CZ29" s="423"/>
      <c r="DA29" s="423"/>
      <c r="DB29" s="423"/>
      <c r="DC29" s="423"/>
      <c r="DD29" s="423"/>
      <c r="DE29" s="423"/>
      <c r="DF29" s="423"/>
      <c r="DG29" s="423"/>
      <c r="DH29" s="423"/>
      <c r="DI29" s="423"/>
      <c r="DJ29" s="423"/>
      <c r="DK29" s="423"/>
      <c r="DL29" s="423"/>
      <c r="DM29" s="423"/>
      <c r="DN29" s="423"/>
      <c r="DO29" s="423"/>
      <c r="DP29" s="423"/>
      <c r="DQ29" s="423"/>
      <c r="DR29" s="423"/>
      <c r="DS29" s="423"/>
      <c r="DT29" s="423"/>
      <c r="DU29" s="686"/>
      <c r="DV29" s="686"/>
      <c r="DW29" s="686"/>
      <c r="DX29" s="686"/>
      <c r="DY29" s="686"/>
      <c r="DZ29" s="686"/>
      <c r="EA29" s="686"/>
      <c r="EB29" s="686"/>
      <c r="EC29" s="686"/>
      <c r="ED29" s="686"/>
      <c r="EE29" s="686"/>
      <c r="EF29" s="686"/>
      <c r="EG29" s="686"/>
      <c r="EH29" s="686"/>
      <c r="EI29" s="686"/>
      <c r="EJ29" s="686"/>
      <c r="EK29" s="686"/>
      <c r="EL29" s="686"/>
      <c r="EM29" s="686"/>
      <c r="EN29" s="686"/>
      <c r="EO29" s="686"/>
      <c r="EP29" s="686"/>
      <c r="EQ29" s="686"/>
      <c r="ER29" s="686"/>
      <c r="ES29" s="686"/>
      <c r="ET29" s="686"/>
      <c r="EU29" s="686"/>
      <c r="EV29" s="686"/>
      <c r="EW29" s="686"/>
      <c r="EX29" s="686"/>
      <c r="EY29" s="686"/>
      <c r="EZ29" s="686"/>
      <c r="FA29" s="686"/>
      <c r="FB29" s="686"/>
      <c r="FC29" s="686"/>
      <c r="FD29" s="686"/>
      <c r="FE29" s="686"/>
      <c r="FF29" s="686"/>
      <c r="FG29" s="686"/>
      <c r="FH29" s="686"/>
      <c r="FI29" s="686"/>
      <c r="FJ29" s="686"/>
      <c r="FK29" s="686"/>
      <c r="FL29" s="686"/>
      <c r="FM29" s="686"/>
      <c r="FN29" s="686"/>
      <c r="FO29" s="686"/>
      <c r="FP29" s="686"/>
      <c r="FQ29" s="686"/>
      <c r="FR29" s="686"/>
      <c r="FS29" s="686"/>
      <c r="FT29" s="686"/>
      <c r="FU29" s="686"/>
      <c r="FV29" s="686"/>
      <c r="FW29" s="686"/>
      <c r="FX29" s="797"/>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row>
    <row r="30" spans="1:217" s="421" customFormat="1" ht="24.75" customHeight="1" x14ac:dyDescent="0.25">
      <c r="B30" s="427"/>
      <c r="C30" s="431"/>
      <c r="D30" s="431"/>
      <c r="E30" s="431"/>
      <c r="F30" s="431"/>
      <c r="BN30" s="429"/>
      <c r="BO30" s="429"/>
      <c r="BP30" s="429"/>
      <c r="BQ30" s="429"/>
      <c r="BR30" s="429"/>
      <c r="BS30" s="429"/>
      <c r="BT30" s="429"/>
      <c r="BU30" s="429"/>
      <c r="BV30" s="429"/>
      <c r="BW30" s="429"/>
      <c r="BX30" s="429"/>
      <c r="BY30" s="429"/>
      <c r="BZ30" s="429"/>
      <c r="CA30" s="429"/>
      <c r="CB30" s="429"/>
      <c r="CC30" s="429"/>
      <c r="CD30" s="429"/>
      <c r="CE30" s="429"/>
      <c r="CF30" s="429"/>
      <c r="CG30" s="429"/>
      <c r="CH30" s="429"/>
      <c r="CI30" s="429"/>
      <c r="CJ30" s="429"/>
      <c r="CK30" s="429"/>
      <c r="CL30" s="429"/>
      <c r="CM30" s="429"/>
      <c r="CN30" s="429"/>
      <c r="CO30" s="429"/>
      <c r="CP30" s="429"/>
      <c r="CQ30" s="429"/>
      <c r="CR30" s="429"/>
      <c r="CS30" s="429"/>
      <c r="CT30" s="429"/>
      <c r="CU30" s="429"/>
      <c r="CV30" s="429"/>
      <c r="CW30" s="429"/>
      <c r="CX30" s="429"/>
      <c r="CY30" s="429"/>
      <c r="CZ30" s="429"/>
      <c r="DA30" s="432"/>
      <c r="DB30" s="432"/>
      <c r="DC30" s="429"/>
      <c r="DD30" s="429"/>
      <c r="DE30" s="429"/>
      <c r="DF30" s="429"/>
      <c r="DG30" s="429"/>
      <c r="DH30" s="429"/>
      <c r="DI30" s="429"/>
      <c r="DJ30" s="429"/>
      <c r="DK30" s="429"/>
      <c r="DL30" s="429"/>
      <c r="DM30" s="429"/>
      <c r="DN30" s="429"/>
      <c r="DO30" s="429"/>
      <c r="DP30" s="429"/>
      <c r="DQ30" s="429"/>
      <c r="DR30" s="429"/>
      <c r="DS30" s="429"/>
      <c r="DU30" s="489"/>
      <c r="DV30" s="489"/>
      <c r="DW30" s="489"/>
      <c r="DX30" s="489"/>
      <c r="DY30" s="489"/>
      <c r="DZ30" s="489"/>
      <c r="EA30" s="689"/>
      <c r="EB30" s="489"/>
      <c r="EC30" s="489"/>
      <c r="ED30" s="489"/>
      <c r="EE30" s="489"/>
      <c r="EF30" s="489"/>
      <c r="EG30" s="489"/>
      <c r="EH30" s="489"/>
      <c r="EI30" s="489"/>
      <c r="EJ30" s="895"/>
      <c r="EK30" s="895"/>
      <c r="EL30" s="489"/>
      <c r="EM30" s="489"/>
      <c r="EN30" s="489"/>
      <c r="EO30" s="489"/>
      <c r="EP30" s="489"/>
      <c r="EQ30" s="489"/>
      <c r="ER30" s="489"/>
      <c r="ES30" s="489"/>
      <c r="ET30" s="489"/>
      <c r="EU30" s="489"/>
      <c r="EV30" s="489"/>
      <c r="EW30" s="489"/>
      <c r="EX30" s="489"/>
      <c r="EY30" s="489"/>
      <c r="EZ30" s="489"/>
      <c r="FA30" s="489"/>
      <c r="FB30" s="489"/>
      <c r="FC30" s="489"/>
      <c r="FD30" s="489"/>
      <c r="FE30" s="489"/>
      <c r="FF30" s="489"/>
      <c r="FG30" s="489"/>
      <c r="FH30" s="489"/>
      <c r="FI30" s="489"/>
      <c r="FJ30" s="489"/>
      <c r="FK30" s="489"/>
      <c r="FL30" s="489"/>
      <c r="FM30" s="489"/>
      <c r="FN30" s="489"/>
      <c r="FO30" s="489"/>
      <c r="FP30" s="489"/>
      <c r="FQ30" s="489"/>
      <c r="FR30" s="489"/>
      <c r="FS30" s="489"/>
      <c r="FT30" s="489"/>
      <c r="FU30" s="489"/>
      <c r="FV30" s="489"/>
      <c r="FW30" s="489"/>
      <c r="FX30" s="797"/>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row>
    <row r="31" spans="1:217" s="421" customFormat="1" ht="14.25" x14ac:dyDescent="0.2">
      <c r="B31" s="417"/>
      <c r="C31" s="419"/>
      <c r="D31" s="419"/>
      <c r="E31" s="419"/>
      <c r="F31" s="419"/>
      <c r="G31" s="419"/>
      <c r="H31" s="419"/>
      <c r="I31" s="419"/>
      <c r="J31" s="419"/>
      <c r="K31" s="419"/>
      <c r="L31" s="419"/>
      <c r="M31" s="419"/>
      <c r="N31" s="419"/>
      <c r="O31" s="493"/>
      <c r="P31" s="493"/>
      <c r="Q31" s="493"/>
      <c r="R31" s="493"/>
      <c r="S31" s="493"/>
      <c r="T31" s="493"/>
      <c r="U31" s="493"/>
      <c r="V31" s="493"/>
      <c r="W31" s="493"/>
      <c r="X31" s="493"/>
      <c r="Y31" s="493"/>
      <c r="Z31" s="493"/>
      <c r="AA31" s="493"/>
      <c r="AB31" s="493"/>
      <c r="AC31" s="493"/>
      <c r="AD31" s="493"/>
      <c r="AE31" s="493"/>
      <c r="AF31" s="493"/>
      <c r="AG31" s="493"/>
      <c r="AH31" s="493"/>
      <c r="AI31" s="493"/>
      <c r="AJ31" s="493"/>
      <c r="AK31" s="493"/>
      <c r="AL31" s="493"/>
      <c r="AM31" s="493"/>
      <c r="AN31" s="493"/>
      <c r="AO31" s="493"/>
      <c r="AP31" s="493"/>
      <c r="AQ31" s="493"/>
      <c r="AR31" s="493"/>
      <c r="AS31" s="493"/>
      <c r="AT31" s="493"/>
      <c r="AU31" s="493"/>
      <c r="AV31" s="493"/>
      <c r="AW31" s="493"/>
      <c r="AX31" s="493"/>
      <c r="AY31" s="493"/>
      <c r="AZ31" s="493"/>
      <c r="BA31" s="493"/>
      <c r="BB31" s="493"/>
      <c r="BC31" s="493"/>
      <c r="BD31" s="493"/>
      <c r="BE31" s="493"/>
      <c r="BF31" s="493"/>
      <c r="BG31" s="493"/>
      <c r="BH31" s="493"/>
      <c r="BI31" s="493"/>
      <c r="BJ31" s="493"/>
      <c r="BK31" s="493"/>
      <c r="BL31" s="493"/>
      <c r="BM31" s="493"/>
      <c r="BN31" s="493"/>
      <c r="BO31" s="493"/>
      <c r="BP31" s="493"/>
      <c r="BQ31" s="493"/>
      <c r="BR31" s="493"/>
      <c r="BS31" s="493"/>
      <c r="BT31" s="493"/>
      <c r="BU31" s="493"/>
      <c r="BV31" s="493"/>
      <c r="BW31" s="493"/>
      <c r="BX31" s="493"/>
      <c r="BY31" s="493"/>
      <c r="BZ31" s="493"/>
      <c r="CA31" s="493"/>
      <c r="CB31" s="493"/>
      <c r="CC31" s="493"/>
      <c r="CD31" s="493"/>
      <c r="CE31" s="493"/>
      <c r="CF31" s="493"/>
      <c r="CG31" s="493"/>
      <c r="CH31" s="493"/>
      <c r="CI31" s="493"/>
      <c r="CJ31" s="493"/>
      <c r="CK31" s="493"/>
      <c r="CL31" s="493"/>
      <c r="CM31" s="493"/>
      <c r="CN31" s="493"/>
      <c r="CO31" s="493"/>
      <c r="CP31" s="493"/>
      <c r="CQ31" s="493"/>
      <c r="CR31" s="493"/>
      <c r="CS31" s="493"/>
      <c r="CT31" s="493"/>
      <c r="CU31" s="493"/>
      <c r="CV31" s="493"/>
      <c r="CW31" s="493"/>
      <c r="CX31" s="493"/>
      <c r="CY31" s="493"/>
      <c r="CZ31" s="493"/>
      <c r="DA31" s="493"/>
      <c r="DB31" s="493"/>
      <c r="DC31" s="493"/>
      <c r="DD31" s="493"/>
      <c r="DE31" s="493"/>
      <c r="DF31" s="493"/>
      <c r="DG31" s="493"/>
      <c r="DH31" s="493"/>
      <c r="DI31" s="493"/>
      <c r="DJ31" s="493"/>
      <c r="DK31" s="493"/>
      <c r="DL31" s="493"/>
      <c r="DM31" s="493"/>
      <c r="DN31" s="493"/>
      <c r="DO31" s="493"/>
      <c r="DP31" s="493"/>
      <c r="DQ31" s="493"/>
      <c r="DR31" s="493"/>
      <c r="DS31" s="493"/>
      <c r="DT31" s="493"/>
      <c r="DU31" s="524"/>
      <c r="DV31" s="524"/>
      <c r="DW31" s="524"/>
      <c r="DX31" s="524"/>
      <c r="DY31" s="524"/>
      <c r="DZ31" s="524"/>
      <c r="EA31" s="524"/>
      <c r="EB31" s="524"/>
      <c r="EC31" s="524"/>
      <c r="ED31" s="524"/>
      <c r="EE31" s="524"/>
      <c r="EF31" s="524"/>
      <c r="EG31" s="524"/>
      <c r="EH31" s="851"/>
      <c r="EI31" s="524"/>
      <c r="EJ31" s="524"/>
      <c r="EK31" s="524"/>
      <c r="EL31" s="524"/>
      <c r="EM31" s="524"/>
      <c r="EN31" s="524"/>
      <c r="EO31" s="524"/>
      <c r="EP31" s="524"/>
      <c r="EQ31" s="524"/>
      <c r="ER31" s="524"/>
      <c r="ES31" s="524"/>
      <c r="ET31" s="524"/>
      <c r="EU31" s="524"/>
      <c r="EV31" s="524"/>
      <c r="EW31" s="524"/>
      <c r="EX31" s="524"/>
      <c r="EY31" s="524"/>
      <c r="EZ31" s="524"/>
      <c r="FA31" s="524"/>
      <c r="FB31" s="524"/>
      <c r="FC31" s="524"/>
      <c r="FD31" s="524"/>
      <c r="FE31" s="524"/>
      <c r="FF31" s="524"/>
      <c r="FG31" s="524"/>
      <c r="FH31" s="524"/>
      <c r="FI31" s="524"/>
      <c r="FJ31" s="524"/>
      <c r="FK31" s="524"/>
      <c r="FL31" s="524"/>
      <c r="FM31" s="524"/>
      <c r="FN31" s="524"/>
      <c r="FO31" s="524"/>
      <c r="FP31" s="524"/>
      <c r="FQ31" s="524"/>
      <c r="FR31" s="524"/>
      <c r="FS31" s="524"/>
      <c r="FT31" s="524"/>
      <c r="FU31" s="524"/>
      <c r="FV31" s="524"/>
      <c r="FW31" s="524"/>
      <c r="FX31" s="797"/>
      <c r="FY31" s="406"/>
      <c r="FZ31" s="406"/>
      <c r="GA31" s="406"/>
      <c r="GB31" s="406"/>
      <c r="GC31" s="406"/>
      <c r="GD31" s="406"/>
      <c r="GE31" s="406"/>
      <c r="GF31" s="406"/>
      <c r="GG31" s="406"/>
      <c r="GH31" s="406"/>
      <c r="GI31" s="406"/>
      <c r="GJ31" s="406"/>
      <c r="GK31" s="406"/>
      <c r="GL31" s="406"/>
      <c r="GM31" s="406"/>
      <c r="GN31" s="406"/>
      <c r="GO31" s="406"/>
      <c r="GP31" s="406"/>
      <c r="GQ31" s="406"/>
      <c r="GR31" s="406"/>
      <c r="GS31" s="406"/>
      <c r="GT31" s="406"/>
      <c r="GU31" s="406"/>
      <c r="GV31" s="406"/>
      <c r="GW31" s="406"/>
      <c r="GX31" s="406"/>
      <c r="GY31" s="406"/>
      <c r="GZ31" s="406"/>
      <c r="HA31" s="406"/>
      <c r="HB31" s="406"/>
      <c r="HC31" s="406"/>
      <c r="HD31" s="406"/>
      <c r="HE31" s="406"/>
      <c r="HF31" s="406"/>
      <c r="HG31" s="406"/>
      <c r="HH31" s="406"/>
      <c r="HI31" s="406"/>
    </row>
    <row r="32" spans="1:217" s="421" customFormat="1" ht="14.25" x14ac:dyDescent="0.2">
      <c r="B32" s="417"/>
      <c r="C32" s="419"/>
      <c r="D32" s="419"/>
      <c r="E32" s="419"/>
      <c r="F32" s="419"/>
      <c r="G32" s="419"/>
      <c r="H32" s="419"/>
      <c r="I32" s="419"/>
      <c r="J32" s="419"/>
      <c r="K32" s="419"/>
      <c r="L32" s="419"/>
      <c r="M32" s="419"/>
      <c r="N32" s="419"/>
      <c r="O32" s="493"/>
      <c r="P32" s="493"/>
      <c r="Q32" s="493"/>
      <c r="R32" s="493"/>
      <c r="S32" s="493"/>
      <c r="T32" s="493"/>
      <c r="U32" s="493"/>
      <c r="V32" s="493"/>
      <c r="W32" s="493"/>
      <c r="X32" s="493"/>
      <c r="Y32" s="493"/>
      <c r="Z32" s="493"/>
      <c r="AA32" s="493"/>
      <c r="AB32" s="493"/>
      <c r="AC32" s="493"/>
      <c r="AD32" s="493"/>
      <c r="AE32" s="493"/>
      <c r="AF32" s="493"/>
      <c r="AG32" s="493"/>
      <c r="AH32" s="493"/>
      <c r="AI32" s="493"/>
      <c r="AJ32" s="493"/>
      <c r="AK32" s="493"/>
      <c r="AL32" s="493"/>
      <c r="AM32" s="493"/>
      <c r="AN32" s="493"/>
      <c r="AO32" s="493"/>
      <c r="AP32" s="493"/>
      <c r="AQ32" s="493"/>
      <c r="AR32" s="493"/>
      <c r="AS32" s="493"/>
      <c r="AT32" s="493"/>
      <c r="AU32" s="493"/>
      <c r="AV32" s="493"/>
      <c r="AW32" s="493"/>
      <c r="AX32" s="493"/>
      <c r="AY32" s="493"/>
      <c r="AZ32" s="493"/>
      <c r="BA32" s="493"/>
      <c r="BB32" s="493"/>
      <c r="BC32" s="493"/>
      <c r="BD32" s="493"/>
      <c r="BE32" s="493"/>
      <c r="BF32" s="493"/>
      <c r="BG32" s="493"/>
      <c r="BH32" s="493"/>
      <c r="BI32" s="493"/>
      <c r="BJ32" s="493"/>
      <c r="BK32" s="493"/>
      <c r="BL32" s="493"/>
      <c r="BM32" s="493"/>
      <c r="BN32" s="493"/>
      <c r="BO32" s="493"/>
      <c r="BP32" s="493"/>
      <c r="BQ32" s="493"/>
      <c r="BR32" s="493"/>
      <c r="BS32" s="493"/>
      <c r="BT32" s="493"/>
      <c r="BU32" s="493"/>
      <c r="BV32" s="493"/>
      <c r="BW32" s="493"/>
      <c r="BX32" s="493"/>
      <c r="BY32" s="493"/>
      <c r="BZ32" s="493"/>
      <c r="CA32" s="493"/>
      <c r="CB32" s="493"/>
      <c r="CC32" s="493"/>
      <c r="CD32" s="493"/>
      <c r="CE32" s="493"/>
      <c r="CF32" s="493"/>
      <c r="CG32" s="493"/>
      <c r="CH32" s="493"/>
      <c r="CI32" s="493"/>
      <c r="CJ32" s="493"/>
      <c r="CK32" s="493"/>
      <c r="CL32" s="493"/>
      <c r="CM32" s="493"/>
      <c r="CN32" s="493"/>
      <c r="CO32" s="493"/>
      <c r="CP32" s="493"/>
      <c r="CQ32" s="493"/>
      <c r="CR32" s="493"/>
      <c r="CS32" s="493"/>
      <c r="CT32" s="493"/>
      <c r="CU32" s="493"/>
      <c r="CV32" s="493"/>
      <c r="CW32" s="493"/>
      <c r="CX32" s="493"/>
      <c r="CY32" s="493"/>
      <c r="CZ32" s="493"/>
      <c r="DA32" s="493"/>
      <c r="DB32" s="493"/>
      <c r="DC32" s="493"/>
      <c r="DD32" s="493"/>
      <c r="DE32" s="493"/>
      <c r="DF32" s="493"/>
      <c r="DG32" s="493"/>
      <c r="DH32" s="493"/>
      <c r="DI32" s="493"/>
      <c r="DJ32" s="493"/>
      <c r="DK32" s="493"/>
      <c r="DL32" s="493"/>
      <c r="DM32" s="493"/>
      <c r="DN32" s="493"/>
      <c r="DO32" s="493"/>
      <c r="DP32" s="493"/>
      <c r="DQ32" s="493"/>
      <c r="DR32" s="493"/>
      <c r="DS32" s="493"/>
      <c r="DT32" s="493"/>
      <c r="DU32" s="524"/>
      <c r="DV32" s="524"/>
      <c r="DW32" s="524"/>
      <c r="DX32" s="524"/>
      <c r="DY32" s="524"/>
      <c r="DZ32" s="524"/>
      <c r="EA32" s="524"/>
      <c r="EB32" s="524"/>
      <c r="EC32" s="524"/>
      <c r="ED32" s="524"/>
      <c r="EE32" s="524"/>
      <c r="EF32" s="524"/>
      <c r="EG32" s="524"/>
      <c r="EH32" s="851"/>
      <c r="EI32" s="524"/>
      <c r="EJ32" s="524"/>
      <c r="EK32" s="524"/>
      <c r="EL32" s="524"/>
      <c r="EM32" s="524"/>
      <c r="EN32" s="524"/>
      <c r="EO32" s="524"/>
      <c r="EP32" s="524"/>
      <c r="EQ32" s="524"/>
      <c r="ER32" s="524"/>
      <c r="ES32" s="524"/>
      <c r="ET32" s="524"/>
      <c r="EU32" s="524"/>
      <c r="EV32" s="524"/>
      <c r="EW32" s="524"/>
      <c r="EX32" s="524"/>
      <c r="EY32" s="524"/>
      <c r="EZ32" s="524"/>
      <c r="FA32" s="524"/>
      <c r="FB32" s="524"/>
      <c r="FC32" s="524"/>
      <c r="FD32" s="524"/>
      <c r="FE32" s="524"/>
      <c r="FF32" s="524"/>
      <c r="FG32" s="524"/>
      <c r="FH32" s="524"/>
      <c r="FI32" s="524"/>
      <c r="FJ32" s="524"/>
      <c r="FK32" s="524"/>
      <c r="FL32" s="524"/>
      <c r="FM32" s="524"/>
      <c r="FN32" s="524"/>
      <c r="FO32" s="524"/>
      <c r="FP32" s="524"/>
      <c r="FQ32" s="524"/>
      <c r="FR32" s="524"/>
      <c r="FS32" s="524"/>
      <c r="FT32" s="524"/>
      <c r="FU32" s="524"/>
      <c r="FV32" s="524"/>
      <c r="FW32" s="524"/>
      <c r="FX32" s="797"/>
      <c r="FY32" s="406"/>
      <c r="FZ32" s="406"/>
      <c r="GA32" s="406"/>
      <c r="GB32" s="406"/>
      <c r="GC32" s="406"/>
      <c r="GD32" s="406"/>
      <c r="GE32" s="406"/>
      <c r="GF32" s="406"/>
      <c r="GG32" s="406"/>
      <c r="GH32" s="406"/>
      <c r="GI32" s="406"/>
      <c r="GJ32" s="406"/>
      <c r="GK32" s="406"/>
      <c r="GL32" s="406"/>
      <c r="GM32" s="406"/>
      <c r="GN32" s="406"/>
      <c r="GO32" s="406"/>
      <c r="GP32" s="406"/>
      <c r="GQ32" s="406"/>
      <c r="GR32" s="406"/>
      <c r="GS32" s="406"/>
      <c r="GT32" s="406"/>
      <c r="GU32" s="406"/>
      <c r="GV32" s="406"/>
      <c r="GW32" s="406"/>
      <c r="GX32" s="406"/>
      <c r="GY32" s="406"/>
      <c r="GZ32" s="406"/>
      <c r="HA32" s="406"/>
      <c r="HB32" s="406"/>
      <c r="HC32" s="406"/>
      <c r="HD32" s="406"/>
      <c r="HE32" s="406"/>
      <c r="HF32" s="406"/>
      <c r="HG32" s="406"/>
      <c r="HH32" s="406"/>
      <c r="HI32" s="406"/>
    </row>
    <row r="33" spans="1:217" s="421" customFormat="1" ht="14.25" x14ac:dyDescent="0.2">
      <c r="B33" s="417"/>
      <c r="C33" s="419"/>
      <c r="D33" s="419"/>
      <c r="E33" s="419"/>
      <c r="F33" s="419"/>
      <c r="G33" s="419"/>
      <c r="H33" s="419"/>
      <c r="I33" s="419"/>
      <c r="J33" s="419"/>
      <c r="K33" s="419"/>
      <c r="L33" s="419"/>
      <c r="M33" s="419"/>
      <c r="N33" s="419"/>
      <c r="O33" s="493"/>
      <c r="P33" s="493"/>
      <c r="Q33" s="493"/>
      <c r="R33" s="493"/>
      <c r="S33" s="493"/>
      <c r="T33" s="493"/>
      <c r="U33" s="493"/>
      <c r="V33" s="493"/>
      <c r="W33" s="493"/>
      <c r="X33" s="493"/>
      <c r="Y33" s="493"/>
      <c r="Z33" s="493"/>
      <c r="AA33" s="493"/>
      <c r="AB33" s="493"/>
      <c r="AC33" s="493"/>
      <c r="AD33" s="493"/>
      <c r="AE33" s="493"/>
      <c r="AF33" s="493"/>
      <c r="AG33" s="493"/>
      <c r="AH33" s="493"/>
      <c r="AI33" s="493"/>
      <c r="AJ33" s="493"/>
      <c r="AK33" s="493"/>
      <c r="AL33" s="493"/>
      <c r="AM33" s="493"/>
      <c r="AN33" s="493"/>
      <c r="AO33" s="493"/>
      <c r="AP33" s="493"/>
      <c r="AQ33" s="493"/>
      <c r="AR33" s="493"/>
      <c r="AS33" s="493"/>
      <c r="AT33" s="493"/>
      <c r="AU33" s="493"/>
      <c r="AV33" s="493"/>
      <c r="AW33" s="493"/>
      <c r="AX33" s="493"/>
      <c r="AY33" s="493"/>
      <c r="AZ33" s="493"/>
      <c r="BA33" s="493"/>
      <c r="BB33" s="493"/>
      <c r="BC33" s="493"/>
      <c r="BD33" s="493"/>
      <c r="BE33" s="493"/>
      <c r="BF33" s="493"/>
      <c r="BG33" s="493"/>
      <c r="BH33" s="493"/>
      <c r="BI33" s="493"/>
      <c r="BJ33" s="493"/>
      <c r="BK33" s="493"/>
      <c r="BL33" s="493"/>
      <c r="BM33" s="493"/>
      <c r="BN33" s="493"/>
      <c r="BO33" s="493"/>
      <c r="BP33" s="493"/>
      <c r="BQ33" s="493"/>
      <c r="BR33" s="493"/>
      <c r="BS33" s="493"/>
      <c r="BT33" s="493"/>
      <c r="BU33" s="493"/>
      <c r="BV33" s="493"/>
      <c r="BW33" s="493"/>
      <c r="BX33" s="493"/>
      <c r="BY33" s="493"/>
      <c r="BZ33" s="493"/>
      <c r="CA33" s="493"/>
      <c r="CB33" s="493"/>
      <c r="CC33" s="493"/>
      <c r="CD33" s="493"/>
      <c r="CE33" s="493"/>
      <c r="CF33" s="493"/>
      <c r="CG33" s="493"/>
      <c r="CH33" s="493"/>
      <c r="CI33" s="493"/>
      <c r="CJ33" s="493"/>
      <c r="CK33" s="493"/>
      <c r="CL33" s="493"/>
      <c r="CM33" s="493"/>
      <c r="CN33" s="493"/>
      <c r="CO33" s="493"/>
      <c r="CP33" s="493"/>
      <c r="CQ33" s="493"/>
      <c r="CR33" s="493"/>
      <c r="CS33" s="493"/>
      <c r="CT33" s="493"/>
      <c r="CU33" s="493"/>
      <c r="CV33" s="493"/>
      <c r="CW33" s="493"/>
      <c r="CX33" s="493"/>
      <c r="CY33" s="493"/>
      <c r="CZ33" s="493"/>
      <c r="DA33" s="493"/>
      <c r="DB33" s="493"/>
      <c r="DC33" s="493"/>
      <c r="DD33" s="493"/>
      <c r="DE33" s="493"/>
      <c r="DF33" s="493"/>
      <c r="DG33" s="493"/>
      <c r="DH33" s="493"/>
      <c r="DI33" s="493"/>
      <c r="DJ33" s="493"/>
      <c r="DK33" s="493"/>
      <c r="DL33" s="493"/>
      <c r="DM33" s="493"/>
      <c r="DN33" s="493"/>
      <c r="DO33" s="493"/>
      <c r="DP33" s="493"/>
      <c r="DQ33" s="493"/>
      <c r="DR33" s="493"/>
      <c r="DS33" s="493"/>
      <c r="DT33" s="493"/>
      <c r="DU33" s="524"/>
      <c r="DV33" s="524"/>
      <c r="DW33" s="524"/>
      <c r="DX33" s="524"/>
      <c r="DY33" s="524"/>
      <c r="DZ33" s="524"/>
      <c r="EA33" s="524"/>
      <c r="EB33" s="524"/>
      <c r="EC33" s="524"/>
      <c r="ED33" s="524"/>
      <c r="EE33" s="524"/>
      <c r="EF33" s="524"/>
      <c r="EG33" s="524"/>
      <c r="EH33" s="851"/>
      <c r="EI33" s="524"/>
      <c r="EJ33" s="524"/>
      <c r="EK33" s="524"/>
      <c r="EL33" s="524"/>
      <c r="EM33" s="524"/>
      <c r="EN33" s="524"/>
      <c r="EO33" s="524"/>
      <c r="EP33" s="524"/>
      <c r="EQ33" s="524"/>
      <c r="ER33" s="524"/>
      <c r="ES33" s="524"/>
      <c r="ET33" s="524"/>
      <c r="EU33" s="524"/>
      <c r="EV33" s="524"/>
      <c r="EW33" s="524"/>
      <c r="EX33" s="524"/>
      <c r="EY33" s="524"/>
      <c r="EZ33" s="524"/>
      <c r="FA33" s="524"/>
      <c r="FB33" s="524"/>
      <c r="FC33" s="524"/>
      <c r="FD33" s="524"/>
      <c r="FE33" s="524"/>
      <c r="FF33" s="524"/>
      <c r="FG33" s="524"/>
      <c r="FH33" s="524"/>
      <c r="FI33" s="524"/>
      <c r="FJ33" s="524"/>
      <c r="FK33" s="524"/>
      <c r="FL33" s="524"/>
      <c r="FM33" s="524"/>
      <c r="FN33" s="524"/>
      <c r="FO33" s="524"/>
      <c r="FP33" s="524"/>
      <c r="FQ33" s="524"/>
      <c r="FR33" s="524"/>
      <c r="FS33" s="524"/>
      <c r="FT33" s="524"/>
      <c r="FU33" s="524"/>
      <c r="FV33" s="524"/>
      <c r="FW33" s="524"/>
      <c r="FX33" s="797"/>
      <c r="FY33" s="406"/>
      <c r="FZ33" s="406"/>
      <c r="GA33" s="406"/>
      <c r="GB33" s="406"/>
      <c r="GC33" s="406"/>
      <c r="GD33" s="406"/>
      <c r="GE33" s="406"/>
      <c r="GF33" s="406"/>
      <c r="GG33" s="406"/>
      <c r="GH33" s="406"/>
      <c r="GI33" s="406"/>
      <c r="GJ33" s="406"/>
      <c r="GK33" s="406"/>
      <c r="GL33" s="406"/>
      <c r="GM33" s="406"/>
      <c r="GN33" s="406"/>
      <c r="GO33" s="406"/>
      <c r="GP33" s="406"/>
      <c r="GQ33" s="406"/>
      <c r="GR33" s="406"/>
      <c r="GS33" s="406"/>
      <c r="GT33" s="406"/>
      <c r="GU33" s="406"/>
      <c r="GV33" s="406"/>
      <c r="GW33" s="406"/>
      <c r="GX33" s="406"/>
      <c r="GY33" s="406"/>
      <c r="GZ33" s="406"/>
      <c r="HA33" s="406"/>
      <c r="HB33" s="406"/>
      <c r="HC33" s="406"/>
      <c r="HD33" s="406"/>
      <c r="HE33" s="406"/>
      <c r="HF33" s="406"/>
      <c r="HG33" s="406"/>
      <c r="HH33" s="406"/>
      <c r="HI33" s="406"/>
    </row>
    <row r="34" spans="1:217" s="421" customFormat="1" ht="29.25" customHeight="1" x14ac:dyDescent="0.25">
      <c r="B34" s="416"/>
      <c r="C34" s="418"/>
      <c r="D34" s="418"/>
      <c r="E34" s="418"/>
      <c r="F34" s="418"/>
      <c r="G34" s="418"/>
      <c r="H34" s="418"/>
      <c r="I34" s="418"/>
      <c r="J34" s="418"/>
      <c r="K34" s="418"/>
      <c r="L34" s="418"/>
      <c r="M34" s="418"/>
      <c r="N34" s="418"/>
      <c r="O34" s="418"/>
      <c r="P34" s="418"/>
      <c r="Q34" s="418"/>
      <c r="R34" s="418"/>
      <c r="S34" s="418"/>
      <c r="T34" s="418"/>
      <c r="U34" s="418"/>
      <c r="V34" s="418"/>
      <c r="W34" s="418"/>
      <c r="X34" s="418"/>
      <c r="Y34" s="418"/>
      <c r="Z34" s="418"/>
      <c r="AA34" s="418"/>
      <c r="AB34" s="418"/>
      <c r="AC34" s="418"/>
      <c r="AD34" s="418"/>
      <c r="AE34" s="418"/>
      <c r="AF34" s="418"/>
      <c r="AG34" s="418"/>
      <c r="AH34" s="418"/>
      <c r="AI34" s="418"/>
      <c r="AJ34" s="418"/>
      <c r="AK34" s="418"/>
      <c r="AL34" s="418"/>
      <c r="AM34" s="418"/>
      <c r="AN34" s="418"/>
      <c r="AO34" s="418"/>
      <c r="AP34" s="418"/>
      <c r="AQ34" s="418"/>
      <c r="AR34" s="418"/>
      <c r="AS34" s="418"/>
      <c r="AT34" s="418"/>
      <c r="AU34" s="418"/>
      <c r="AV34" s="418"/>
      <c r="AW34" s="418"/>
      <c r="AX34" s="418"/>
      <c r="AY34" s="418"/>
      <c r="AZ34" s="418"/>
      <c r="BA34" s="418"/>
      <c r="BB34" s="418"/>
      <c r="BC34" s="418"/>
      <c r="BD34" s="418"/>
      <c r="BE34" s="418"/>
      <c r="BF34" s="418"/>
      <c r="BG34" s="418"/>
      <c r="BH34" s="418"/>
      <c r="BI34" s="418"/>
      <c r="BJ34" s="418"/>
      <c r="BK34" s="418"/>
      <c r="BL34" s="418"/>
      <c r="BM34" s="418"/>
      <c r="BN34" s="418"/>
      <c r="BO34" s="418"/>
      <c r="BP34" s="418"/>
      <c r="BQ34" s="418"/>
      <c r="BR34" s="418"/>
      <c r="BS34" s="424"/>
      <c r="BT34" s="424"/>
      <c r="BU34" s="424"/>
      <c r="BV34" s="424"/>
      <c r="BW34" s="418"/>
      <c r="BX34" s="418"/>
      <c r="BY34" s="418"/>
      <c r="BZ34" s="418"/>
      <c r="CA34" s="418"/>
      <c r="CB34" s="418"/>
      <c r="CC34" s="418"/>
      <c r="CD34" s="418"/>
      <c r="CE34" s="418"/>
      <c r="CF34" s="418"/>
      <c r="CG34" s="418"/>
      <c r="CH34" s="418"/>
      <c r="CI34" s="418"/>
      <c r="CJ34" s="418"/>
      <c r="CK34" s="418"/>
      <c r="CL34" s="418"/>
      <c r="CM34" s="418"/>
      <c r="CN34" s="418"/>
      <c r="CO34" s="419"/>
      <c r="CP34" s="419"/>
      <c r="CQ34" s="419"/>
      <c r="CR34" s="419"/>
      <c r="CS34" s="419"/>
      <c r="CT34" s="419"/>
      <c r="CU34" s="419"/>
      <c r="CV34" s="419"/>
      <c r="CW34" s="419"/>
      <c r="CX34" s="419"/>
      <c r="CY34" s="419"/>
      <c r="CZ34" s="419"/>
      <c r="DA34" s="419"/>
      <c r="DB34" s="419"/>
      <c r="DC34" s="418"/>
      <c r="DD34" s="418"/>
      <c r="DE34" s="418"/>
      <c r="DF34" s="418"/>
      <c r="DG34" s="419"/>
      <c r="DH34" s="419"/>
      <c r="DI34" s="419"/>
      <c r="DJ34" s="419"/>
      <c r="DK34" s="419"/>
      <c r="DL34" s="419"/>
      <c r="DM34" s="419"/>
      <c r="DN34" s="419"/>
      <c r="DO34" s="419"/>
      <c r="DP34" s="419"/>
      <c r="DQ34" s="419"/>
      <c r="DR34" s="419"/>
      <c r="DS34" s="419"/>
      <c r="DT34" s="419"/>
      <c r="DU34" s="524"/>
      <c r="DV34" s="524"/>
      <c r="DW34" s="524"/>
      <c r="DX34" s="524"/>
      <c r="DY34" s="524"/>
      <c r="DZ34" s="524"/>
      <c r="EA34" s="524"/>
      <c r="EB34" s="524"/>
      <c r="EC34" s="524"/>
      <c r="ED34" s="524"/>
      <c r="EE34" s="524"/>
      <c r="EF34" s="524"/>
      <c r="EG34" s="524"/>
      <c r="EH34" s="524"/>
      <c r="EI34" s="524"/>
      <c r="EJ34" s="524"/>
      <c r="EK34" s="524"/>
      <c r="EL34" s="524"/>
      <c r="EM34" s="524"/>
      <c r="EN34" s="524"/>
      <c r="EO34" s="524"/>
      <c r="EP34" s="524"/>
      <c r="EQ34" s="524"/>
      <c r="ER34" s="524"/>
      <c r="ES34" s="524"/>
      <c r="ET34" s="524"/>
      <c r="EU34" s="524"/>
      <c r="EV34" s="524"/>
      <c r="EW34" s="524"/>
      <c r="EX34" s="524"/>
      <c r="EY34" s="524"/>
      <c r="EZ34" s="524"/>
      <c r="FA34" s="524"/>
      <c r="FB34" s="524"/>
      <c r="FC34" s="524"/>
      <c r="FD34" s="524"/>
      <c r="FE34" s="524"/>
      <c r="FF34" s="524"/>
      <c r="FG34" s="524"/>
      <c r="FH34" s="524"/>
      <c r="FI34" s="524"/>
      <c r="FJ34" s="524"/>
      <c r="FK34" s="524"/>
      <c r="FL34" s="524"/>
      <c r="FM34" s="524"/>
      <c r="FN34" s="524"/>
      <c r="FO34" s="524"/>
      <c r="FP34" s="524"/>
      <c r="FQ34" s="524"/>
      <c r="FR34" s="524"/>
      <c r="FS34" s="524"/>
      <c r="FT34" s="524"/>
      <c r="FU34" s="524"/>
      <c r="FV34" s="524"/>
      <c r="FW34" s="524"/>
      <c r="FX34" s="797"/>
      <c r="FY34" s="406"/>
      <c r="FZ34" s="406"/>
      <c r="GA34" s="406"/>
      <c r="GB34" s="406"/>
      <c r="GC34" s="406"/>
      <c r="GD34" s="406"/>
      <c r="GE34" s="406"/>
      <c r="GF34" s="406"/>
      <c r="GG34" s="406"/>
      <c r="GH34" s="406"/>
      <c r="GI34" s="406"/>
      <c r="GJ34" s="406"/>
      <c r="GK34" s="406"/>
      <c r="GL34" s="406"/>
      <c r="GM34" s="406"/>
      <c r="GN34" s="406"/>
      <c r="GO34" s="406"/>
      <c r="GP34" s="406"/>
      <c r="GQ34" s="406"/>
      <c r="GR34" s="406"/>
      <c r="GS34" s="406"/>
      <c r="GT34" s="406"/>
      <c r="GU34" s="406"/>
      <c r="GV34" s="406"/>
      <c r="GW34" s="406"/>
      <c r="GX34" s="406"/>
      <c r="GY34" s="406"/>
      <c r="GZ34" s="406"/>
      <c r="HA34" s="406"/>
      <c r="HB34" s="406"/>
      <c r="HC34" s="406"/>
      <c r="HD34" s="406"/>
      <c r="HE34" s="406"/>
      <c r="HF34" s="406"/>
      <c r="HG34" s="406"/>
      <c r="HH34" s="406"/>
      <c r="HI34" s="406"/>
    </row>
    <row r="35" spans="1:217" s="421" customFormat="1" ht="4.5" customHeight="1" x14ac:dyDescent="0.25">
      <c r="B35" s="425"/>
      <c r="C35" s="422"/>
      <c r="D35" s="422"/>
      <c r="E35" s="422"/>
      <c r="F35" s="422"/>
      <c r="G35" s="422"/>
      <c r="H35" s="422"/>
      <c r="I35" s="422"/>
      <c r="J35" s="422"/>
      <c r="K35" s="422"/>
      <c r="L35" s="422"/>
      <c r="M35" s="422"/>
      <c r="N35" s="422"/>
      <c r="O35" s="422"/>
      <c r="P35" s="422"/>
      <c r="Q35" s="422"/>
      <c r="R35" s="422"/>
      <c r="S35" s="422"/>
      <c r="T35" s="422"/>
      <c r="U35" s="422"/>
      <c r="V35" s="422"/>
      <c r="W35" s="422"/>
      <c r="X35" s="422"/>
      <c r="Y35" s="422"/>
      <c r="Z35" s="422"/>
      <c r="AA35" s="422"/>
      <c r="AB35" s="422"/>
      <c r="AC35" s="422"/>
      <c r="AD35" s="422"/>
      <c r="AE35" s="422"/>
      <c r="AF35" s="422"/>
      <c r="AG35" s="422"/>
      <c r="AH35" s="422"/>
      <c r="AI35" s="422"/>
      <c r="AJ35" s="422"/>
      <c r="AK35" s="422"/>
      <c r="AL35" s="422"/>
      <c r="AM35" s="422"/>
      <c r="AN35" s="422"/>
      <c r="AO35" s="422"/>
      <c r="AP35" s="422"/>
      <c r="AQ35" s="422"/>
      <c r="AR35" s="422"/>
      <c r="AS35" s="422"/>
      <c r="AT35" s="422"/>
      <c r="AU35" s="422"/>
      <c r="AV35" s="422"/>
      <c r="AW35" s="422"/>
      <c r="AX35" s="422"/>
      <c r="AY35" s="422"/>
      <c r="AZ35" s="422"/>
      <c r="BA35" s="422"/>
      <c r="BB35" s="422"/>
      <c r="BC35" s="422"/>
      <c r="BD35" s="422"/>
      <c r="BE35" s="422"/>
      <c r="BF35" s="422"/>
      <c r="BG35" s="422"/>
      <c r="BH35" s="422"/>
      <c r="BI35" s="422"/>
      <c r="BJ35" s="422"/>
      <c r="BK35" s="422"/>
      <c r="BL35" s="422"/>
      <c r="BM35" s="422"/>
      <c r="BN35" s="422"/>
      <c r="BO35" s="422"/>
      <c r="BP35" s="422"/>
      <c r="BQ35" s="422"/>
      <c r="BR35" s="422"/>
      <c r="BS35" s="426"/>
      <c r="BT35" s="426"/>
      <c r="BU35" s="426"/>
      <c r="BV35" s="426"/>
      <c r="BW35" s="422"/>
      <c r="BX35" s="422"/>
      <c r="BY35" s="422"/>
      <c r="BZ35" s="422"/>
      <c r="CA35" s="422"/>
      <c r="CB35" s="422"/>
      <c r="CC35" s="422"/>
      <c r="CD35" s="422"/>
      <c r="CE35" s="422"/>
      <c r="CF35" s="422"/>
      <c r="CG35" s="422"/>
      <c r="CH35" s="422"/>
      <c r="CI35" s="422"/>
      <c r="CJ35" s="422"/>
      <c r="CK35" s="422"/>
      <c r="CL35" s="422"/>
      <c r="CM35" s="422"/>
      <c r="CN35" s="422"/>
      <c r="CO35" s="423"/>
      <c r="CP35" s="423"/>
      <c r="CQ35" s="423"/>
      <c r="CR35" s="423"/>
      <c r="CS35" s="423"/>
      <c r="CT35" s="423"/>
      <c r="CU35" s="423"/>
      <c r="CV35" s="423"/>
      <c r="CW35" s="423"/>
      <c r="CX35" s="423"/>
      <c r="CY35" s="423"/>
      <c r="CZ35" s="423"/>
      <c r="DA35" s="423"/>
      <c r="DB35" s="423"/>
      <c r="DC35" s="422"/>
      <c r="DD35" s="422"/>
      <c r="DE35" s="422"/>
      <c r="DF35" s="422"/>
      <c r="DG35" s="423"/>
      <c r="DH35" s="423"/>
      <c r="DI35" s="423"/>
      <c r="DJ35" s="423"/>
      <c r="DK35" s="423"/>
      <c r="DL35" s="423"/>
      <c r="DM35" s="423"/>
      <c r="DN35" s="423"/>
      <c r="DO35" s="423"/>
      <c r="DP35" s="423"/>
      <c r="DQ35" s="423"/>
      <c r="DR35" s="423"/>
      <c r="DS35" s="423"/>
      <c r="DT35" s="423"/>
      <c r="DU35" s="853"/>
      <c r="DV35" s="853"/>
      <c r="DW35" s="853"/>
      <c r="DX35" s="853"/>
      <c r="DY35" s="853"/>
      <c r="DZ35" s="853"/>
      <c r="EA35" s="853"/>
      <c r="EB35" s="853"/>
      <c r="EC35" s="853"/>
      <c r="ED35" s="853"/>
      <c r="EE35" s="853"/>
      <c r="EF35" s="853"/>
      <c r="EG35" s="853"/>
      <c r="EH35" s="853"/>
      <c r="EI35" s="853"/>
      <c r="EJ35" s="853"/>
      <c r="EK35" s="853"/>
      <c r="EL35" s="853"/>
      <c r="EM35" s="853"/>
      <c r="EN35" s="853"/>
      <c r="EO35" s="853"/>
      <c r="EP35" s="853"/>
      <c r="EQ35" s="853"/>
      <c r="ER35" s="853"/>
      <c r="ES35" s="853"/>
      <c r="ET35" s="853"/>
      <c r="EU35" s="853"/>
      <c r="EV35" s="853"/>
      <c r="EW35" s="853"/>
      <c r="EX35" s="853"/>
      <c r="EY35" s="853"/>
      <c r="EZ35" s="853"/>
      <c r="FA35" s="853"/>
      <c r="FB35" s="853"/>
      <c r="FC35" s="853"/>
      <c r="FD35" s="853"/>
      <c r="FE35" s="853"/>
      <c r="FF35" s="853"/>
      <c r="FG35" s="853"/>
      <c r="FH35" s="853"/>
      <c r="FI35" s="853"/>
      <c r="FJ35" s="853"/>
      <c r="FK35" s="853"/>
      <c r="FL35" s="853"/>
      <c r="FM35" s="853"/>
      <c r="FN35" s="853"/>
      <c r="FO35" s="853"/>
      <c r="FP35" s="853"/>
      <c r="FQ35" s="853"/>
      <c r="FR35" s="853"/>
      <c r="FS35" s="853"/>
      <c r="FT35" s="853"/>
      <c r="FU35" s="853"/>
      <c r="FV35" s="853"/>
      <c r="FW35" s="853"/>
      <c r="FX35" s="797"/>
      <c r="FY35" s="406"/>
      <c r="FZ35" s="406"/>
      <c r="GA35" s="406"/>
      <c r="GB35" s="406"/>
      <c r="GC35" s="406"/>
      <c r="GD35" s="406"/>
      <c r="GE35" s="406"/>
      <c r="GF35" s="406"/>
      <c r="GG35" s="406"/>
      <c r="GH35" s="406"/>
      <c r="GI35" s="406"/>
      <c r="GJ35" s="406"/>
      <c r="GK35" s="406"/>
      <c r="GL35" s="406"/>
      <c r="GM35" s="406"/>
      <c r="GN35" s="406"/>
      <c r="GO35" s="406"/>
      <c r="GP35" s="406"/>
      <c r="GQ35" s="406"/>
      <c r="GR35" s="406"/>
      <c r="GS35" s="406"/>
      <c r="GT35" s="406"/>
      <c r="GU35" s="406"/>
      <c r="GV35" s="406"/>
      <c r="GW35" s="406"/>
      <c r="GX35" s="406"/>
      <c r="GY35" s="406"/>
      <c r="GZ35" s="406"/>
      <c r="HA35" s="406"/>
      <c r="HB35" s="406"/>
      <c r="HC35" s="406"/>
      <c r="HD35" s="406"/>
      <c r="HE35" s="406"/>
      <c r="HF35" s="406"/>
      <c r="HG35" s="406"/>
      <c r="HH35" s="406"/>
      <c r="HI35" s="406"/>
    </row>
    <row r="36" spans="1:217" s="421" customFormat="1" ht="15" x14ac:dyDescent="0.25">
      <c r="B36" s="427"/>
      <c r="C36" s="431"/>
      <c r="D36" s="431"/>
      <c r="E36" s="431"/>
      <c r="F36" s="431"/>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32"/>
      <c r="DB36" s="432"/>
      <c r="DC36" s="429"/>
      <c r="DD36" s="429"/>
      <c r="DE36" s="429"/>
      <c r="DF36" s="429"/>
      <c r="DG36" s="429"/>
      <c r="DH36" s="429"/>
      <c r="DI36" s="429"/>
      <c r="DJ36" s="429"/>
      <c r="DK36" s="429"/>
      <c r="DL36" s="429"/>
      <c r="DM36" s="429"/>
      <c r="DN36" s="429"/>
      <c r="DO36" s="429"/>
      <c r="DP36" s="429"/>
      <c r="DQ36" s="429"/>
      <c r="DR36" s="429"/>
      <c r="DS36" s="429"/>
      <c r="DU36" s="489"/>
      <c r="DV36" s="489"/>
      <c r="DW36" s="489"/>
      <c r="DX36" s="489"/>
      <c r="DY36" s="489"/>
      <c r="DZ36" s="489"/>
      <c r="EA36" s="489"/>
      <c r="EB36" s="489"/>
      <c r="EC36" s="489"/>
      <c r="ED36" s="489"/>
      <c r="EE36" s="489"/>
      <c r="EF36" s="489"/>
      <c r="EG36" s="489"/>
      <c r="EH36" s="489"/>
      <c r="EI36" s="489"/>
      <c r="EJ36" s="489"/>
      <c r="EK36" s="489"/>
      <c r="EL36" s="489"/>
      <c r="EM36" s="489"/>
      <c r="EN36" s="489"/>
      <c r="EO36" s="489"/>
      <c r="EP36" s="489"/>
      <c r="EQ36" s="489"/>
      <c r="ER36" s="489"/>
      <c r="ES36" s="489"/>
      <c r="ET36" s="489"/>
      <c r="EU36" s="489"/>
      <c r="EV36" s="489"/>
      <c r="EW36" s="489"/>
      <c r="EX36" s="489"/>
      <c r="EY36" s="489"/>
      <c r="EZ36" s="489"/>
      <c r="FA36" s="489"/>
      <c r="FB36" s="489"/>
      <c r="FC36" s="489"/>
      <c r="FD36" s="489"/>
      <c r="FE36" s="489"/>
      <c r="FF36" s="489"/>
      <c r="FG36" s="489"/>
      <c r="FH36" s="489"/>
      <c r="FI36" s="489"/>
      <c r="FJ36" s="489"/>
      <c r="FK36" s="489"/>
      <c r="FL36" s="489"/>
      <c r="FM36" s="489"/>
      <c r="FN36" s="489"/>
      <c r="FO36" s="489"/>
      <c r="FP36" s="489"/>
      <c r="FQ36" s="489"/>
      <c r="FR36" s="489"/>
      <c r="FS36" s="489"/>
      <c r="FT36" s="489"/>
      <c r="FU36" s="489"/>
      <c r="FV36" s="489"/>
      <c r="FW36" s="489"/>
      <c r="FX36" s="797"/>
      <c r="FY36" s="406"/>
      <c r="FZ36" s="406"/>
      <c r="GA36" s="406"/>
      <c r="GB36" s="406"/>
      <c r="GC36" s="406"/>
      <c r="GD36" s="406"/>
      <c r="GE36" s="406"/>
      <c r="GF36" s="406"/>
      <c r="GG36" s="406"/>
      <c r="GH36" s="406"/>
      <c r="GI36" s="406"/>
      <c r="GJ36" s="406"/>
      <c r="GK36" s="406"/>
      <c r="GL36" s="406"/>
      <c r="GM36" s="406"/>
      <c r="GN36" s="406"/>
      <c r="GO36" s="406"/>
      <c r="GP36" s="406"/>
      <c r="GQ36" s="406"/>
      <c r="GR36" s="406"/>
      <c r="GS36" s="406"/>
      <c r="GT36" s="406"/>
      <c r="GU36" s="406"/>
      <c r="GV36" s="406"/>
      <c r="GW36" s="406"/>
      <c r="GX36" s="406"/>
      <c r="GY36" s="406"/>
      <c r="GZ36" s="406"/>
      <c r="HA36" s="406"/>
      <c r="HB36" s="406"/>
      <c r="HC36" s="406"/>
      <c r="HD36" s="406"/>
      <c r="HE36" s="406"/>
      <c r="HF36" s="406"/>
      <c r="HG36" s="406"/>
      <c r="HH36" s="406"/>
      <c r="HI36" s="406"/>
    </row>
    <row r="37" spans="1:217" s="485" customFormat="1" ht="14.25" x14ac:dyDescent="0.2">
      <c r="A37" s="421"/>
      <c r="B37" s="417"/>
      <c r="C37" s="419"/>
      <c r="D37" s="419"/>
      <c r="E37" s="419"/>
      <c r="F37" s="419"/>
      <c r="G37" s="419"/>
      <c r="H37" s="419"/>
      <c r="I37" s="419"/>
      <c r="J37" s="419"/>
      <c r="K37" s="419"/>
      <c r="L37" s="419"/>
      <c r="M37" s="419"/>
      <c r="N37" s="419"/>
      <c r="O37" s="501"/>
      <c r="P37" s="501"/>
      <c r="Q37" s="501"/>
      <c r="R37" s="501"/>
      <c r="S37" s="501"/>
      <c r="T37" s="501"/>
      <c r="U37" s="501"/>
      <c r="V37" s="501"/>
      <c r="W37" s="501"/>
      <c r="X37" s="501"/>
      <c r="Y37" s="501"/>
      <c r="Z37" s="501"/>
      <c r="AA37" s="501"/>
      <c r="AB37" s="501"/>
      <c r="AC37" s="501"/>
      <c r="AD37" s="501"/>
      <c r="AE37" s="501"/>
      <c r="AF37" s="501"/>
      <c r="AG37" s="501"/>
      <c r="AH37" s="501"/>
      <c r="AI37" s="501"/>
      <c r="AJ37" s="501"/>
      <c r="AK37" s="501"/>
      <c r="AL37" s="501"/>
      <c r="AM37" s="501"/>
      <c r="AN37" s="501"/>
      <c r="AO37" s="501"/>
      <c r="AP37" s="501"/>
      <c r="AQ37" s="501"/>
      <c r="AR37" s="501"/>
      <c r="AS37" s="501"/>
      <c r="AT37" s="501"/>
      <c r="AU37" s="501"/>
      <c r="AV37" s="501"/>
      <c r="AW37" s="501"/>
      <c r="AX37" s="501"/>
      <c r="AY37" s="501"/>
      <c r="AZ37" s="501"/>
      <c r="BA37" s="501"/>
      <c r="BB37" s="501"/>
      <c r="BC37" s="501"/>
      <c r="BD37" s="501"/>
      <c r="BE37" s="501"/>
      <c r="BF37" s="501"/>
      <c r="BG37" s="501"/>
      <c r="BH37" s="501"/>
      <c r="BI37" s="501"/>
      <c r="BJ37" s="501"/>
      <c r="BK37" s="501"/>
      <c r="BL37" s="501"/>
      <c r="BM37" s="501"/>
      <c r="BN37" s="501"/>
      <c r="BO37" s="501"/>
      <c r="BP37" s="501"/>
      <c r="BQ37" s="501"/>
      <c r="BR37" s="501"/>
      <c r="BS37" s="501"/>
      <c r="BT37" s="501"/>
      <c r="BU37" s="501"/>
      <c r="BV37" s="501"/>
      <c r="BW37" s="501"/>
      <c r="BX37" s="501"/>
      <c r="BY37" s="501"/>
      <c r="BZ37" s="501"/>
      <c r="CA37" s="501"/>
      <c r="CB37" s="501"/>
      <c r="CC37" s="501"/>
      <c r="CD37" s="501"/>
      <c r="CE37" s="501"/>
      <c r="CF37" s="501"/>
      <c r="CG37" s="501"/>
      <c r="CH37" s="501"/>
      <c r="CI37" s="501"/>
      <c r="CJ37" s="501"/>
      <c r="CK37" s="501"/>
      <c r="CL37" s="501"/>
      <c r="CM37" s="501"/>
      <c r="CN37" s="501"/>
      <c r="CO37" s="501"/>
      <c r="CP37" s="501"/>
      <c r="CQ37" s="501"/>
      <c r="CR37" s="501"/>
      <c r="CS37" s="501"/>
      <c r="CT37" s="501"/>
      <c r="CU37" s="501"/>
      <c r="CV37" s="501"/>
      <c r="CW37" s="501"/>
      <c r="CX37" s="501"/>
      <c r="CY37" s="501"/>
      <c r="CZ37" s="501"/>
      <c r="DA37" s="501"/>
      <c r="DB37" s="501"/>
      <c r="DC37" s="501"/>
      <c r="DD37" s="501"/>
      <c r="DE37" s="501"/>
      <c r="DF37" s="501"/>
      <c r="DG37" s="501"/>
      <c r="DH37" s="501"/>
      <c r="DI37" s="501"/>
      <c r="DJ37" s="501"/>
      <c r="DK37" s="501"/>
      <c r="DL37" s="501"/>
      <c r="DM37" s="501"/>
      <c r="DN37" s="501"/>
      <c r="DO37" s="501"/>
      <c r="DP37" s="501"/>
      <c r="DQ37" s="501"/>
      <c r="DR37" s="501"/>
      <c r="DS37" s="501"/>
      <c r="DT37" s="501"/>
      <c r="DU37" s="855"/>
      <c r="DV37" s="855"/>
      <c r="DW37" s="855"/>
      <c r="DX37" s="855"/>
      <c r="DY37" s="855"/>
      <c r="DZ37" s="855"/>
      <c r="EA37" s="855"/>
      <c r="EB37" s="855"/>
      <c r="EC37" s="855"/>
      <c r="ED37" s="855"/>
      <c r="EE37" s="855"/>
      <c r="EF37" s="855"/>
      <c r="EG37" s="855"/>
      <c r="EH37" s="855"/>
      <c r="EI37" s="855"/>
      <c r="EJ37" s="855"/>
      <c r="EK37" s="855"/>
      <c r="EL37" s="855"/>
      <c r="EM37" s="855"/>
      <c r="EN37" s="855"/>
      <c r="EO37" s="855"/>
      <c r="EP37" s="855"/>
      <c r="EQ37" s="855"/>
      <c r="ER37" s="855"/>
      <c r="ES37" s="855"/>
      <c r="ET37" s="855"/>
      <c r="EU37" s="855"/>
      <c r="EV37" s="855"/>
      <c r="EW37" s="855"/>
      <c r="EX37" s="855"/>
      <c r="EY37" s="855"/>
      <c r="EZ37" s="855"/>
      <c r="FA37" s="855"/>
      <c r="FB37" s="855"/>
      <c r="FC37" s="855"/>
      <c r="FD37" s="855"/>
      <c r="FE37" s="855"/>
      <c r="FF37" s="855"/>
      <c r="FG37" s="855"/>
      <c r="FH37" s="855"/>
      <c r="FI37" s="855"/>
      <c r="FJ37" s="855"/>
      <c r="FK37" s="855"/>
      <c r="FL37" s="855"/>
      <c r="FM37" s="855"/>
      <c r="FN37" s="855"/>
      <c r="FO37" s="855"/>
      <c r="FP37" s="855"/>
      <c r="FQ37" s="855"/>
      <c r="FR37" s="855"/>
      <c r="FS37" s="855"/>
      <c r="FT37" s="855"/>
      <c r="FU37" s="855"/>
      <c r="FV37" s="855"/>
      <c r="FW37" s="855"/>
      <c r="FX37" s="797"/>
      <c r="FY37" s="856"/>
      <c r="FZ37" s="768"/>
      <c r="GA37" s="768"/>
      <c r="GB37" s="768"/>
      <c r="GC37" s="768"/>
      <c r="GD37" s="768"/>
      <c r="GE37" s="768"/>
      <c r="GF37" s="768"/>
      <c r="GG37" s="768"/>
      <c r="GH37" s="768"/>
      <c r="GI37" s="768"/>
      <c r="GJ37" s="768"/>
      <c r="GK37" s="768"/>
      <c r="GL37" s="768"/>
      <c r="GM37" s="768"/>
      <c r="GN37" s="768"/>
      <c r="GO37" s="768"/>
      <c r="GP37" s="768"/>
      <c r="GQ37" s="768"/>
      <c r="GR37" s="768"/>
      <c r="GS37" s="768"/>
      <c r="GT37" s="768"/>
      <c r="GU37" s="768"/>
      <c r="GV37" s="768"/>
      <c r="GW37" s="768"/>
      <c r="GX37" s="768"/>
      <c r="GY37" s="768"/>
      <c r="GZ37" s="768"/>
      <c r="HA37" s="768"/>
      <c r="HB37" s="768"/>
      <c r="HC37" s="768"/>
      <c r="HD37" s="768"/>
      <c r="HE37" s="768"/>
      <c r="HF37" s="768"/>
      <c r="HG37" s="768"/>
      <c r="HH37" s="768"/>
      <c r="HI37" s="768"/>
    </row>
    <row r="38" spans="1:217" s="485" customFormat="1" ht="14.25" x14ac:dyDescent="0.2">
      <c r="A38" s="421"/>
      <c r="B38" s="417"/>
      <c r="C38" s="419"/>
      <c r="D38" s="419"/>
      <c r="E38" s="419"/>
      <c r="F38" s="419"/>
      <c r="G38" s="419"/>
      <c r="H38" s="419"/>
      <c r="I38" s="419"/>
      <c r="J38" s="419"/>
      <c r="K38" s="419"/>
      <c r="L38" s="419"/>
      <c r="M38" s="419"/>
      <c r="N38" s="419"/>
      <c r="O38" s="501"/>
      <c r="P38" s="501"/>
      <c r="Q38" s="501"/>
      <c r="R38" s="501"/>
      <c r="S38" s="501"/>
      <c r="T38" s="501"/>
      <c r="U38" s="501"/>
      <c r="V38" s="501"/>
      <c r="W38" s="501"/>
      <c r="X38" s="501"/>
      <c r="Y38" s="501"/>
      <c r="Z38" s="501"/>
      <c r="AA38" s="501"/>
      <c r="AB38" s="501"/>
      <c r="AC38" s="501"/>
      <c r="AD38" s="501"/>
      <c r="AE38" s="501"/>
      <c r="AF38" s="501"/>
      <c r="AG38" s="501"/>
      <c r="AH38" s="501"/>
      <c r="AI38" s="501"/>
      <c r="AJ38" s="501"/>
      <c r="AK38" s="501"/>
      <c r="AL38" s="501"/>
      <c r="AM38" s="501"/>
      <c r="AN38" s="501"/>
      <c r="AO38" s="501"/>
      <c r="AP38" s="501"/>
      <c r="AQ38" s="501"/>
      <c r="AR38" s="501"/>
      <c r="AS38" s="501"/>
      <c r="AT38" s="501"/>
      <c r="AU38" s="501"/>
      <c r="AV38" s="501"/>
      <c r="AW38" s="501"/>
      <c r="AX38" s="501"/>
      <c r="AY38" s="501"/>
      <c r="AZ38" s="501"/>
      <c r="BA38" s="501"/>
      <c r="BB38" s="501"/>
      <c r="BC38" s="501"/>
      <c r="BD38" s="501"/>
      <c r="BE38" s="501"/>
      <c r="BF38" s="501"/>
      <c r="BG38" s="501"/>
      <c r="BH38" s="501"/>
      <c r="BI38" s="501"/>
      <c r="BJ38" s="501"/>
      <c r="BK38" s="501"/>
      <c r="BL38" s="501"/>
      <c r="BM38" s="501"/>
      <c r="BN38" s="501"/>
      <c r="BO38" s="501"/>
      <c r="BP38" s="501"/>
      <c r="BQ38" s="501"/>
      <c r="BR38" s="501"/>
      <c r="BS38" s="501"/>
      <c r="BT38" s="501"/>
      <c r="BU38" s="501"/>
      <c r="BV38" s="501"/>
      <c r="BW38" s="501"/>
      <c r="BX38" s="501"/>
      <c r="BY38" s="501"/>
      <c r="BZ38" s="501"/>
      <c r="CA38" s="501"/>
      <c r="CB38" s="501"/>
      <c r="CC38" s="501"/>
      <c r="CD38" s="501"/>
      <c r="CE38" s="501"/>
      <c r="CF38" s="501"/>
      <c r="CG38" s="501"/>
      <c r="CH38" s="501"/>
      <c r="CI38" s="501"/>
      <c r="CJ38" s="501"/>
      <c r="CK38" s="501"/>
      <c r="CL38" s="501"/>
      <c r="CM38" s="501"/>
      <c r="CN38" s="501"/>
      <c r="CO38" s="501"/>
      <c r="CP38" s="501"/>
      <c r="CQ38" s="501"/>
      <c r="CR38" s="501"/>
      <c r="CS38" s="501"/>
      <c r="CT38" s="501"/>
      <c r="CU38" s="501"/>
      <c r="CV38" s="501"/>
      <c r="CW38" s="501"/>
      <c r="CX38" s="501"/>
      <c r="CY38" s="501"/>
      <c r="CZ38" s="501"/>
      <c r="DA38" s="501"/>
      <c r="DB38" s="501"/>
      <c r="DC38" s="501"/>
      <c r="DD38" s="501"/>
      <c r="DE38" s="501"/>
      <c r="DF38" s="501"/>
      <c r="DG38" s="501"/>
      <c r="DH38" s="501"/>
      <c r="DI38" s="501"/>
      <c r="DJ38" s="501"/>
      <c r="DK38" s="501"/>
      <c r="DL38" s="501"/>
      <c r="DM38" s="501"/>
      <c r="DN38" s="501"/>
      <c r="DO38" s="501"/>
      <c r="DP38" s="501"/>
      <c r="DQ38" s="501"/>
      <c r="DR38" s="501"/>
      <c r="DS38" s="501"/>
      <c r="DT38" s="501"/>
      <c r="DU38" s="855"/>
      <c r="DV38" s="855"/>
      <c r="DW38" s="855"/>
      <c r="DX38" s="855"/>
      <c r="DY38" s="855"/>
      <c r="DZ38" s="855"/>
      <c r="EA38" s="855"/>
      <c r="EB38" s="855"/>
      <c r="EC38" s="855"/>
      <c r="ED38" s="855"/>
      <c r="EE38" s="855"/>
      <c r="EF38" s="855"/>
      <c r="EG38" s="855"/>
      <c r="EH38" s="855"/>
      <c r="EI38" s="855"/>
      <c r="EJ38" s="855"/>
      <c r="EK38" s="855"/>
      <c r="EL38" s="855"/>
      <c r="EM38" s="855"/>
      <c r="EN38" s="855"/>
      <c r="EO38" s="855"/>
      <c r="EP38" s="855"/>
      <c r="EQ38" s="855"/>
      <c r="ER38" s="855"/>
      <c r="ES38" s="855"/>
      <c r="ET38" s="855"/>
      <c r="EU38" s="855"/>
      <c r="EV38" s="855"/>
      <c r="EW38" s="855"/>
      <c r="EX38" s="855"/>
      <c r="EY38" s="855"/>
      <c r="EZ38" s="855"/>
      <c r="FA38" s="855"/>
      <c r="FB38" s="855"/>
      <c r="FC38" s="855"/>
      <c r="FD38" s="855"/>
      <c r="FE38" s="855"/>
      <c r="FF38" s="855"/>
      <c r="FG38" s="855"/>
      <c r="FH38" s="855"/>
      <c r="FI38" s="855"/>
      <c r="FJ38" s="855"/>
      <c r="FK38" s="855"/>
      <c r="FL38" s="855"/>
      <c r="FM38" s="855"/>
      <c r="FN38" s="855"/>
      <c r="FO38" s="855"/>
      <c r="FP38" s="855"/>
      <c r="FQ38" s="855"/>
      <c r="FR38" s="855"/>
      <c r="FS38" s="855"/>
      <c r="FT38" s="855"/>
      <c r="FU38" s="855"/>
      <c r="FV38" s="855"/>
      <c r="FW38" s="855"/>
      <c r="FX38" s="797"/>
      <c r="FY38" s="856"/>
      <c r="FZ38" s="768"/>
      <c r="GA38" s="768"/>
      <c r="GB38" s="768"/>
      <c r="GC38" s="768"/>
      <c r="GD38" s="768"/>
      <c r="GE38" s="768"/>
      <c r="GF38" s="768"/>
      <c r="GG38" s="768"/>
      <c r="GH38" s="768"/>
      <c r="GI38" s="768"/>
      <c r="GJ38" s="768"/>
      <c r="GK38" s="768"/>
      <c r="GL38" s="768"/>
      <c r="GM38" s="768"/>
      <c r="GN38" s="768"/>
      <c r="GO38" s="768"/>
      <c r="GP38" s="768"/>
      <c r="GQ38" s="768"/>
      <c r="GR38" s="768"/>
      <c r="GS38" s="768"/>
      <c r="GT38" s="768"/>
      <c r="GU38" s="768"/>
      <c r="GV38" s="768"/>
      <c r="GW38" s="768"/>
      <c r="GX38" s="768"/>
      <c r="GY38" s="768"/>
      <c r="GZ38" s="768"/>
      <c r="HA38" s="768"/>
      <c r="HB38" s="768"/>
      <c r="HC38" s="768"/>
      <c r="HD38" s="768"/>
      <c r="HE38" s="768"/>
      <c r="HF38" s="768"/>
      <c r="HG38" s="768"/>
      <c r="HH38" s="768"/>
      <c r="HI38" s="768"/>
    </row>
    <row r="39" spans="1:217" s="485" customFormat="1" ht="14.25" x14ac:dyDescent="0.2">
      <c r="A39" s="421"/>
      <c r="B39" s="417"/>
      <c r="C39" s="419"/>
      <c r="D39" s="419"/>
      <c r="E39" s="419"/>
      <c r="F39" s="419"/>
      <c r="G39" s="419"/>
      <c r="H39" s="419"/>
      <c r="I39" s="419"/>
      <c r="J39" s="419"/>
      <c r="K39" s="419"/>
      <c r="L39" s="419"/>
      <c r="M39" s="419"/>
      <c r="N39" s="419"/>
      <c r="O39" s="501"/>
      <c r="P39" s="501"/>
      <c r="Q39" s="501"/>
      <c r="R39" s="501"/>
      <c r="S39" s="501"/>
      <c r="T39" s="501"/>
      <c r="U39" s="501"/>
      <c r="V39" s="501"/>
      <c r="W39" s="501"/>
      <c r="X39" s="501"/>
      <c r="Y39" s="501"/>
      <c r="Z39" s="501"/>
      <c r="AA39" s="501"/>
      <c r="AB39" s="501"/>
      <c r="AC39" s="501"/>
      <c r="AD39" s="501"/>
      <c r="AE39" s="501"/>
      <c r="AF39" s="501"/>
      <c r="AG39" s="501"/>
      <c r="AH39" s="501"/>
      <c r="AI39" s="501"/>
      <c r="AJ39" s="501"/>
      <c r="AK39" s="501"/>
      <c r="AL39" s="501"/>
      <c r="AM39" s="501"/>
      <c r="AN39" s="501"/>
      <c r="AO39" s="501"/>
      <c r="AP39" s="501"/>
      <c r="AQ39" s="501"/>
      <c r="AR39" s="501"/>
      <c r="AS39" s="501"/>
      <c r="AT39" s="501"/>
      <c r="AU39" s="501"/>
      <c r="AV39" s="501"/>
      <c r="AW39" s="501"/>
      <c r="AX39" s="501"/>
      <c r="AY39" s="501"/>
      <c r="AZ39" s="501"/>
      <c r="BA39" s="501"/>
      <c r="BB39" s="501"/>
      <c r="BC39" s="501"/>
      <c r="BD39" s="501"/>
      <c r="BE39" s="501"/>
      <c r="BF39" s="501"/>
      <c r="BG39" s="501"/>
      <c r="BH39" s="501"/>
      <c r="BI39" s="501"/>
      <c r="BJ39" s="501"/>
      <c r="BK39" s="501"/>
      <c r="BL39" s="501"/>
      <c r="BM39" s="501"/>
      <c r="BN39" s="501"/>
      <c r="BO39" s="501"/>
      <c r="BP39" s="501"/>
      <c r="BQ39" s="501"/>
      <c r="BR39" s="501"/>
      <c r="BS39" s="501"/>
      <c r="BT39" s="501"/>
      <c r="BU39" s="501"/>
      <c r="BV39" s="501"/>
      <c r="BW39" s="501"/>
      <c r="BX39" s="501"/>
      <c r="BY39" s="501"/>
      <c r="BZ39" s="501"/>
      <c r="CA39" s="501"/>
      <c r="CB39" s="501"/>
      <c r="CC39" s="501"/>
      <c r="CD39" s="501"/>
      <c r="CE39" s="501"/>
      <c r="CF39" s="501"/>
      <c r="CG39" s="501"/>
      <c r="CH39" s="501"/>
      <c r="CI39" s="501"/>
      <c r="CJ39" s="501"/>
      <c r="CK39" s="501"/>
      <c r="CL39" s="501"/>
      <c r="CM39" s="501"/>
      <c r="CN39" s="501"/>
      <c r="CO39" s="501"/>
      <c r="CP39" s="501"/>
      <c r="CQ39" s="501"/>
      <c r="CR39" s="501"/>
      <c r="CS39" s="501"/>
      <c r="CT39" s="501"/>
      <c r="CU39" s="501"/>
      <c r="CV39" s="501"/>
      <c r="CW39" s="501"/>
      <c r="CX39" s="501"/>
      <c r="CY39" s="501"/>
      <c r="CZ39" s="501"/>
      <c r="DA39" s="501"/>
      <c r="DB39" s="501"/>
      <c r="DC39" s="501"/>
      <c r="DD39" s="501"/>
      <c r="DE39" s="501"/>
      <c r="DF39" s="501"/>
      <c r="DG39" s="501"/>
      <c r="DH39" s="501"/>
      <c r="DI39" s="501"/>
      <c r="DJ39" s="501"/>
      <c r="DK39" s="501"/>
      <c r="DL39" s="501"/>
      <c r="DM39" s="501"/>
      <c r="DN39" s="501"/>
      <c r="DO39" s="501"/>
      <c r="DP39" s="501"/>
      <c r="DQ39" s="501"/>
      <c r="DR39" s="501"/>
      <c r="DS39" s="501"/>
      <c r="DT39" s="501"/>
      <c r="DU39" s="855"/>
      <c r="DV39" s="855"/>
      <c r="DW39" s="855"/>
      <c r="DX39" s="855"/>
      <c r="DY39" s="855"/>
      <c r="DZ39" s="855"/>
      <c r="EA39" s="855"/>
      <c r="EB39" s="855"/>
      <c r="EC39" s="855"/>
      <c r="ED39" s="855"/>
      <c r="EE39" s="855"/>
      <c r="EF39" s="855"/>
      <c r="EG39" s="855"/>
      <c r="EH39" s="855"/>
      <c r="EI39" s="855"/>
      <c r="EJ39" s="855"/>
      <c r="EK39" s="855"/>
      <c r="EL39" s="855"/>
      <c r="EM39" s="855"/>
      <c r="EN39" s="855"/>
      <c r="EO39" s="855"/>
      <c r="EP39" s="855"/>
      <c r="EQ39" s="855"/>
      <c r="ER39" s="855"/>
      <c r="ES39" s="855"/>
      <c r="ET39" s="855"/>
      <c r="EU39" s="855"/>
      <c r="EV39" s="855"/>
      <c r="EW39" s="855"/>
      <c r="EX39" s="855"/>
      <c r="EY39" s="855"/>
      <c r="EZ39" s="855"/>
      <c r="FA39" s="855"/>
      <c r="FB39" s="855"/>
      <c r="FC39" s="855"/>
      <c r="FD39" s="855"/>
      <c r="FE39" s="855"/>
      <c r="FF39" s="855"/>
      <c r="FG39" s="855"/>
      <c r="FH39" s="855"/>
      <c r="FI39" s="855"/>
      <c r="FJ39" s="855"/>
      <c r="FK39" s="855"/>
      <c r="FL39" s="855"/>
      <c r="FM39" s="855"/>
      <c r="FN39" s="855"/>
      <c r="FO39" s="855"/>
      <c r="FP39" s="855"/>
      <c r="FQ39" s="855"/>
      <c r="FR39" s="855"/>
      <c r="FS39" s="855"/>
      <c r="FT39" s="855"/>
      <c r="FU39" s="855"/>
      <c r="FV39" s="855"/>
      <c r="FW39" s="855"/>
      <c r="FX39" s="797"/>
      <c r="FY39" s="856"/>
      <c r="FZ39" s="768"/>
      <c r="GA39" s="768"/>
      <c r="GB39" s="768"/>
      <c r="GC39" s="768"/>
      <c r="GD39" s="768"/>
      <c r="GE39" s="768"/>
      <c r="GF39" s="768"/>
      <c r="GG39" s="768"/>
      <c r="GH39" s="768"/>
      <c r="GI39" s="768"/>
      <c r="GJ39" s="768"/>
      <c r="GK39" s="768"/>
      <c r="GL39" s="768"/>
      <c r="GM39" s="768"/>
      <c r="GN39" s="768"/>
      <c r="GO39" s="768"/>
      <c r="GP39" s="768"/>
      <c r="GQ39" s="768"/>
      <c r="GR39" s="768"/>
      <c r="GS39" s="768"/>
      <c r="GT39" s="768"/>
      <c r="GU39" s="768"/>
      <c r="GV39" s="768"/>
      <c r="GW39" s="768"/>
      <c r="GX39" s="768"/>
      <c r="GY39" s="768"/>
      <c r="GZ39" s="768"/>
      <c r="HA39" s="768"/>
      <c r="HB39" s="768"/>
      <c r="HC39" s="768"/>
      <c r="HD39" s="768"/>
      <c r="HE39" s="768"/>
      <c r="HF39" s="768"/>
      <c r="HG39" s="768"/>
      <c r="HH39" s="768"/>
      <c r="HI39" s="768"/>
    </row>
    <row r="40" spans="1:217" ht="14.25" x14ac:dyDescent="0.2">
      <c r="B40" s="428"/>
      <c r="C40" s="434"/>
      <c r="D40" s="434"/>
      <c r="E40" s="434"/>
      <c r="F40" s="434"/>
      <c r="G40" s="434"/>
      <c r="H40" s="434"/>
      <c r="I40" s="434"/>
      <c r="J40" s="434"/>
      <c r="K40" s="434"/>
      <c r="L40" s="434"/>
      <c r="M40" s="434"/>
      <c r="N40" s="434"/>
      <c r="O40" s="434"/>
      <c r="P40" s="434"/>
      <c r="Q40" s="434"/>
      <c r="R40" s="434"/>
      <c r="S40" s="434"/>
      <c r="T40" s="434"/>
      <c r="U40" s="434"/>
      <c r="V40" s="434"/>
      <c r="W40" s="434"/>
      <c r="X40" s="434"/>
      <c r="Y40" s="434"/>
      <c r="Z40" s="434"/>
      <c r="AA40" s="434"/>
      <c r="AB40" s="434"/>
      <c r="AC40" s="434"/>
      <c r="AD40" s="434"/>
      <c r="AE40" s="434"/>
      <c r="AF40" s="434"/>
      <c r="AG40" s="434"/>
      <c r="AH40" s="434"/>
      <c r="AI40" s="434"/>
      <c r="AJ40" s="434"/>
      <c r="AK40" s="434"/>
      <c r="AL40" s="434"/>
      <c r="AM40" s="434"/>
      <c r="AN40" s="434"/>
      <c r="AO40" s="434"/>
      <c r="AP40" s="434"/>
      <c r="AQ40" s="434"/>
      <c r="AR40" s="434"/>
      <c r="AS40" s="434"/>
      <c r="AT40" s="434"/>
      <c r="AU40" s="434"/>
      <c r="AV40" s="434"/>
      <c r="AW40" s="434"/>
      <c r="AX40" s="434"/>
      <c r="AY40" s="434"/>
      <c r="AZ40" s="434"/>
      <c r="BA40" s="434"/>
      <c r="BB40" s="434"/>
      <c r="BC40" s="434"/>
      <c r="BD40" s="434"/>
      <c r="BE40" s="434"/>
      <c r="BF40" s="434"/>
      <c r="BG40" s="434"/>
      <c r="BH40" s="434"/>
      <c r="BI40" s="434"/>
      <c r="BJ40" s="434"/>
      <c r="BK40" s="434"/>
      <c r="BL40" s="434"/>
      <c r="BM40" s="434"/>
      <c r="BN40" s="434"/>
      <c r="BO40" s="434"/>
      <c r="BP40" s="434"/>
      <c r="BQ40" s="434"/>
      <c r="BR40" s="434"/>
      <c r="BS40" s="434"/>
      <c r="BT40" s="434"/>
      <c r="BU40" s="434"/>
      <c r="BV40" s="434"/>
      <c r="BW40" s="434"/>
      <c r="BX40" s="434"/>
      <c r="BY40" s="434"/>
      <c r="BZ40" s="434"/>
      <c r="CA40" s="434"/>
      <c r="CB40" s="434"/>
      <c r="CC40" s="434"/>
      <c r="CD40" s="434"/>
      <c r="CE40" s="434"/>
      <c r="CF40" s="434"/>
      <c r="CG40" s="434"/>
      <c r="CH40" s="434"/>
      <c r="CI40" s="434"/>
      <c r="CJ40" s="434"/>
      <c r="CK40" s="434"/>
      <c r="CL40" s="434"/>
      <c r="CM40" s="434"/>
      <c r="CN40" s="434"/>
      <c r="CO40" s="434"/>
      <c r="CP40" s="434"/>
      <c r="CQ40" s="434"/>
      <c r="CR40" s="434"/>
      <c r="CS40" s="434"/>
      <c r="CT40" s="434"/>
      <c r="CU40" s="434"/>
      <c r="CV40" s="434"/>
      <c r="CW40" s="434"/>
      <c r="CX40" s="434"/>
      <c r="CY40" s="434"/>
      <c r="CZ40" s="434"/>
      <c r="DA40" s="434"/>
      <c r="DB40" s="434"/>
      <c r="DC40" s="434"/>
      <c r="DD40" s="434"/>
      <c r="DE40" s="434"/>
      <c r="DF40" s="434"/>
      <c r="DG40" s="434"/>
      <c r="DH40" s="434"/>
      <c r="DI40" s="434"/>
      <c r="DJ40" s="434"/>
      <c r="DK40" s="434"/>
      <c r="DL40" s="434"/>
      <c r="DM40" s="434"/>
      <c r="DN40" s="434"/>
      <c r="DO40" s="434"/>
      <c r="DP40" s="434"/>
      <c r="DQ40" s="434"/>
      <c r="DR40" s="434"/>
      <c r="DS40" s="434"/>
      <c r="DT40" s="434"/>
      <c r="DU40" s="858"/>
      <c r="DV40" s="858"/>
      <c r="DW40" s="858"/>
      <c r="DX40" s="858"/>
      <c r="DY40" s="858"/>
      <c r="DZ40" s="858"/>
      <c r="EA40" s="858"/>
      <c r="EB40" s="858"/>
      <c r="EC40" s="858"/>
      <c r="ED40" s="858"/>
      <c r="EE40" s="858"/>
      <c r="EF40" s="858"/>
      <c r="EG40" s="858"/>
      <c r="EH40" s="858"/>
      <c r="EI40" s="858"/>
      <c r="EJ40" s="858"/>
      <c r="EK40" s="858"/>
      <c r="EL40" s="858"/>
      <c r="EM40" s="858"/>
      <c r="EN40" s="858"/>
      <c r="EO40" s="858"/>
      <c r="EP40" s="858"/>
      <c r="EQ40" s="858"/>
      <c r="ER40" s="858"/>
      <c r="ES40" s="858"/>
      <c r="ET40" s="858"/>
      <c r="EU40" s="858"/>
      <c r="EV40" s="858"/>
      <c r="EW40" s="858"/>
      <c r="EX40" s="858"/>
      <c r="EY40" s="858"/>
      <c r="EZ40" s="858"/>
      <c r="FA40" s="858"/>
      <c r="FB40" s="858"/>
      <c r="FC40" s="858"/>
      <c r="FD40" s="858"/>
      <c r="FE40" s="858"/>
      <c r="FF40" s="858"/>
      <c r="FG40" s="858"/>
      <c r="FH40" s="858"/>
      <c r="FI40" s="858"/>
      <c r="FJ40" s="858"/>
      <c r="FK40" s="858"/>
      <c r="FL40" s="858"/>
      <c r="FM40" s="858"/>
      <c r="FN40" s="858"/>
      <c r="FO40" s="858"/>
      <c r="FP40" s="858"/>
      <c r="FQ40" s="858"/>
      <c r="FR40" s="858"/>
      <c r="FS40" s="858"/>
      <c r="FT40" s="858"/>
      <c r="FU40" s="858"/>
      <c r="FV40" s="858"/>
      <c r="FW40" s="858"/>
      <c r="FX40" s="797"/>
    </row>
    <row r="41" spans="1:217" ht="7.5" customHeight="1" x14ac:dyDescent="0.25">
      <c r="B41" s="416"/>
      <c r="C41" s="418"/>
      <c r="D41" s="418"/>
      <c r="E41" s="418"/>
      <c r="F41" s="418"/>
      <c r="G41" s="418"/>
      <c r="H41" s="418"/>
      <c r="I41" s="418"/>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8"/>
      <c r="BF41" s="418"/>
      <c r="BG41" s="418"/>
      <c r="BH41" s="418"/>
      <c r="BI41" s="418"/>
      <c r="BJ41" s="418"/>
      <c r="BK41" s="418"/>
      <c r="BL41" s="418"/>
      <c r="BM41" s="418"/>
      <c r="BN41" s="418"/>
      <c r="BO41" s="418"/>
      <c r="BP41" s="418"/>
      <c r="BQ41" s="418"/>
      <c r="BR41" s="418"/>
      <c r="BS41" s="424"/>
      <c r="BT41" s="424"/>
      <c r="BU41" s="424"/>
      <c r="BV41" s="424"/>
      <c r="BW41" s="418"/>
      <c r="BX41" s="418"/>
      <c r="BY41" s="418"/>
      <c r="BZ41" s="418"/>
      <c r="CA41" s="418"/>
      <c r="CB41" s="418"/>
      <c r="CC41" s="418"/>
      <c r="CD41" s="418"/>
      <c r="CE41" s="418"/>
      <c r="CF41" s="418"/>
      <c r="CG41" s="418"/>
      <c r="CH41" s="418"/>
      <c r="CI41" s="418"/>
      <c r="CJ41" s="418"/>
      <c r="CK41" s="418"/>
      <c r="CL41" s="418"/>
      <c r="CM41" s="418"/>
      <c r="CN41" s="418"/>
      <c r="CO41" s="419"/>
      <c r="CP41" s="419"/>
      <c r="CQ41" s="419"/>
      <c r="CR41" s="419"/>
      <c r="CS41" s="419"/>
      <c r="CT41" s="419"/>
      <c r="CU41" s="419"/>
      <c r="CV41" s="419"/>
      <c r="CW41" s="419"/>
      <c r="CX41" s="419"/>
      <c r="CY41" s="419"/>
      <c r="CZ41" s="419"/>
      <c r="DA41" s="419"/>
      <c r="DB41" s="419"/>
      <c r="DC41" s="418"/>
      <c r="DD41" s="418"/>
      <c r="DE41" s="418"/>
      <c r="DF41" s="418"/>
      <c r="DG41" s="419"/>
      <c r="DH41" s="419"/>
      <c r="DI41" s="419"/>
      <c r="DJ41" s="419"/>
      <c r="DK41" s="419"/>
      <c r="DL41" s="419"/>
      <c r="DM41" s="419"/>
      <c r="DN41" s="419"/>
      <c r="DO41" s="419"/>
      <c r="DP41" s="419"/>
      <c r="DQ41" s="419"/>
      <c r="DR41" s="419"/>
      <c r="DS41" s="419"/>
      <c r="DT41" s="419"/>
      <c r="DU41" s="507"/>
      <c r="DV41" s="507"/>
      <c r="DW41" s="507"/>
      <c r="DX41" s="507"/>
      <c r="DY41" s="507"/>
      <c r="DZ41" s="507"/>
      <c r="EA41" s="507"/>
      <c r="EB41" s="507"/>
      <c r="EC41" s="507"/>
      <c r="ED41" s="507"/>
      <c r="EE41" s="507"/>
      <c r="EF41" s="507"/>
      <c r="EG41" s="507"/>
      <c r="EH41" s="507"/>
      <c r="EI41" s="507"/>
      <c r="EJ41" s="507"/>
      <c r="EK41" s="507"/>
      <c r="EL41" s="507"/>
      <c r="EM41" s="507"/>
      <c r="EN41" s="507"/>
      <c r="EO41" s="507"/>
      <c r="EP41" s="507"/>
      <c r="EQ41" s="507"/>
      <c r="ER41" s="507"/>
      <c r="ES41" s="507"/>
      <c r="ET41" s="507"/>
      <c r="EU41" s="507"/>
      <c r="EV41" s="507"/>
      <c r="EW41" s="507"/>
      <c r="EX41" s="507"/>
      <c r="EY41" s="507"/>
      <c r="EZ41" s="507"/>
      <c r="FA41" s="507"/>
      <c r="FB41" s="507"/>
      <c r="FC41" s="507"/>
      <c r="FD41" s="507"/>
      <c r="FE41" s="507"/>
      <c r="FF41" s="507"/>
      <c r="FG41" s="507"/>
      <c r="FH41" s="507"/>
      <c r="FI41" s="507"/>
      <c r="FJ41" s="507"/>
      <c r="FK41" s="507"/>
      <c r="FL41" s="507"/>
      <c r="FM41" s="507"/>
      <c r="FN41" s="507"/>
      <c r="FO41" s="507"/>
      <c r="FP41" s="507"/>
      <c r="FQ41" s="507"/>
      <c r="FR41" s="507"/>
      <c r="FS41" s="507"/>
      <c r="FT41" s="507"/>
      <c r="FU41" s="507"/>
      <c r="FV41" s="507"/>
      <c r="FW41" s="507"/>
      <c r="FX41" s="797"/>
    </row>
    <row r="42" spans="1:217" ht="7.5" customHeight="1" x14ac:dyDescent="0.25">
      <c r="B42" s="425"/>
      <c r="C42" s="422"/>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2"/>
      <c r="AR42" s="422"/>
      <c r="AS42" s="422"/>
      <c r="AT42" s="422"/>
      <c r="AU42" s="422"/>
      <c r="AV42" s="422"/>
      <c r="AW42" s="422"/>
      <c r="AX42" s="422"/>
      <c r="AY42" s="422"/>
      <c r="AZ42" s="422"/>
      <c r="BA42" s="422"/>
      <c r="BB42" s="422"/>
      <c r="BC42" s="422"/>
      <c r="BD42" s="422"/>
      <c r="BE42" s="422"/>
      <c r="BF42" s="422"/>
      <c r="BG42" s="422"/>
      <c r="BH42" s="422"/>
      <c r="BI42" s="422"/>
      <c r="BJ42" s="422"/>
      <c r="BK42" s="422"/>
      <c r="BL42" s="422"/>
      <c r="BM42" s="422"/>
      <c r="BN42" s="422"/>
      <c r="BO42" s="422"/>
      <c r="BP42" s="422"/>
      <c r="BQ42" s="422"/>
      <c r="BR42" s="422"/>
      <c r="BS42" s="426"/>
      <c r="BT42" s="426"/>
      <c r="BU42" s="426"/>
      <c r="BV42" s="426"/>
      <c r="BW42" s="422"/>
      <c r="BX42" s="422"/>
      <c r="BY42" s="422"/>
      <c r="BZ42" s="422"/>
      <c r="CA42" s="422"/>
      <c r="CB42" s="422"/>
      <c r="CC42" s="422"/>
      <c r="CD42" s="422"/>
      <c r="CE42" s="422"/>
      <c r="CF42" s="422"/>
      <c r="CG42" s="422"/>
      <c r="CH42" s="422"/>
      <c r="CI42" s="422"/>
      <c r="CJ42" s="422"/>
      <c r="CK42" s="422"/>
      <c r="CL42" s="422"/>
      <c r="CM42" s="422"/>
      <c r="CN42" s="422"/>
      <c r="CO42" s="423"/>
      <c r="CP42" s="423"/>
      <c r="CQ42" s="423"/>
      <c r="CR42" s="423"/>
      <c r="CS42" s="423"/>
      <c r="CT42" s="423"/>
      <c r="CU42" s="423"/>
      <c r="CV42" s="423"/>
      <c r="CW42" s="423"/>
      <c r="CX42" s="423"/>
      <c r="CY42" s="423"/>
      <c r="CZ42" s="423"/>
      <c r="DA42" s="423"/>
      <c r="DB42" s="423"/>
      <c r="DC42" s="422"/>
      <c r="DD42" s="422"/>
      <c r="DE42" s="422"/>
      <c r="DF42" s="422"/>
      <c r="DG42" s="423"/>
      <c r="DH42" s="423"/>
      <c r="DI42" s="423"/>
      <c r="DJ42" s="423"/>
      <c r="DK42" s="423"/>
      <c r="DL42" s="423"/>
      <c r="DM42" s="423"/>
      <c r="DN42" s="423"/>
      <c r="DO42" s="423"/>
      <c r="DP42" s="423"/>
      <c r="DQ42" s="423"/>
      <c r="DR42" s="423"/>
      <c r="DS42" s="423"/>
      <c r="DT42" s="423"/>
      <c r="DU42" s="679"/>
      <c r="DV42" s="679"/>
      <c r="DW42" s="679"/>
      <c r="DX42" s="679"/>
      <c r="DY42" s="679"/>
      <c r="DZ42" s="679"/>
      <c r="EA42" s="679"/>
      <c r="EB42" s="679"/>
      <c r="EC42" s="679"/>
      <c r="ED42" s="679"/>
      <c r="EE42" s="679"/>
      <c r="EF42" s="679"/>
      <c r="EG42" s="679"/>
      <c r="EH42" s="679"/>
      <c r="EI42" s="679"/>
      <c r="EJ42" s="679"/>
      <c r="EK42" s="679"/>
      <c r="EL42" s="679"/>
      <c r="EM42" s="679"/>
      <c r="EN42" s="679"/>
      <c r="EO42" s="679"/>
      <c r="EP42" s="679"/>
      <c r="EQ42" s="679"/>
      <c r="ER42" s="679"/>
      <c r="ES42" s="679"/>
      <c r="ET42" s="679"/>
      <c r="EU42" s="679"/>
      <c r="EV42" s="679"/>
      <c r="EW42" s="679"/>
      <c r="EX42" s="679"/>
      <c r="EY42" s="679"/>
      <c r="EZ42" s="679"/>
      <c r="FA42" s="679"/>
      <c r="FB42" s="679"/>
      <c r="FC42" s="679"/>
      <c r="FD42" s="679"/>
      <c r="FE42" s="679"/>
      <c r="FF42" s="679"/>
      <c r="FG42" s="679"/>
      <c r="FH42" s="679"/>
      <c r="FI42" s="679"/>
      <c r="FJ42" s="679"/>
      <c r="FK42" s="679"/>
      <c r="FL42" s="679"/>
      <c r="FM42" s="679"/>
      <c r="FN42" s="679"/>
      <c r="FO42" s="679"/>
      <c r="FP42" s="679"/>
      <c r="FQ42" s="679"/>
      <c r="FR42" s="679"/>
      <c r="FS42" s="679"/>
      <c r="FT42" s="679"/>
      <c r="FU42" s="679"/>
      <c r="FV42" s="679"/>
      <c r="FW42" s="679"/>
      <c r="FX42" s="797"/>
    </row>
    <row r="43" spans="1:217" s="489" customFormat="1" ht="15" x14ac:dyDescent="0.25">
      <c r="B43" s="427"/>
      <c r="C43" s="520"/>
      <c r="D43" s="520"/>
      <c r="E43" s="520"/>
      <c r="F43" s="520"/>
      <c r="G43" s="520"/>
      <c r="H43" s="520"/>
      <c r="I43" s="520"/>
      <c r="J43" s="520"/>
      <c r="K43" s="520"/>
      <c r="L43" s="520"/>
      <c r="M43" s="520"/>
      <c r="N43" s="520"/>
      <c r="O43" s="520"/>
      <c r="P43" s="520"/>
      <c r="Q43" s="520"/>
      <c r="R43" s="520"/>
      <c r="S43" s="520"/>
      <c r="T43" s="520"/>
      <c r="U43" s="520"/>
      <c r="V43" s="520"/>
      <c r="W43" s="520"/>
      <c r="X43" s="520"/>
      <c r="Y43" s="520"/>
      <c r="Z43" s="520"/>
      <c r="AA43" s="520"/>
      <c r="AB43" s="520"/>
      <c r="AC43" s="520"/>
      <c r="AD43" s="520"/>
      <c r="AE43" s="520"/>
      <c r="AF43" s="520"/>
      <c r="AG43" s="520"/>
      <c r="AH43" s="520"/>
      <c r="AI43" s="520"/>
      <c r="AJ43" s="520"/>
      <c r="AK43" s="520"/>
      <c r="AL43" s="520"/>
      <c r="AM43" s="520"/>
      <c r="AN43" s="520"/>
      <c r="AO43" s="520"/>
      <c r="AP43" s="520"/>
      <c r="AQ43" s="520"/>
      <c r="AR43" s="520"/>
      <c r="AS43" s="520"/>
      <c r="AT43" s="520"/>
      <c r="AU43" s="520"/>
      <c r="AV43" s="520"/>
      <c r="AW43" s="520"/>
      <c r="AX43" s="520"/>
      <c r="AY43" s="520"/>
      <c r="AZ43" s="520"/>
      <c r="BA43" s="520"/>
      <c r="BB43" s="520"/>
      <c r="BC43" s="520"/>
      <c r="BD43" s="520"/>
      <c r="BE43" s="520"/>
      <c r="BF43" s="520"/>
      <c r="BG43" s="520"/>
      <c r="BH43" s="520"/>
      <c r="BI43" s="520"/>
      <c r="BJ43" s="520"/>
      <c r="BK43" s="520"/>
      <c r="BL43" s="520"/>
      <c r="BM43" s="520"/>
      <c r="BN43" s="520"/>
      <c r="BO43" s="520"/>
      <c r="BP43" s="520"/>
      <c r="BQ43" s="520"/>
      <c r="BR43" s="520"/>
      <c r="BS43" s="520"/>
      <c r="BT43" s="520"/>
      <c r="BU43" s="520"/>
      <c r="BV43" s="520"/>
      <c r="BW43" s="520"/>
      <c r="BX43" s="520"/>
      <c r="BY43" s="520"/>
      <c r="BZ43" s="520"/>
      <c r="CA43" s="520"/>
      <c r="CB43" s="520"/>
      <c r="CC43" s="520"/>
      <c r="CD43" s="520"/>
      <c r="CE43" s="520"/>
      <c r="CF43" s="520"/>
      <c r="CG43" s="520"/>
      <c r="CH43" s="520"/>
      <c r="CI43" s="520"/>
      <c r="CJ43" s="520"/>
      <c r="CK43" s="520"/>
      <c r="CL43" s="520"/>
      <c r="CM43" s="520"/>
      <c r="CN43" s="520"/>
      <c r="CO43" s="520"/>
      <c r="CP43" s="520"/>
      <c r="CQ43" s="520"/>
      <c r="CR43" s="520"/>
      <c r="CS43" s="520"/>
      <c r="CT43" s="520"/>
      <c r="CU43" s="520"/>
      <c r="CV43" s="520"/>
      <c r="CW43" s="520"/>
      <c r="CX43" s="520"/>
      <c r="CY43" s="520"/>
      <c r="CZ43" s="520"/>
      <c r="DA43" s="520"/>
      <c r="DB43" s="520"/>
      <c r="DC43" s="520"/>
      <c r="DD43" s="520"/>
      <c r="DE43" s="520"/>
      <c r="DF43" s="520"/>
      <c r="DG43" s="520"/>
      <c r="DH43" s="520"/>
      <c r="DI43" s="520"/>
      <c r="DJ43" s="520"/>
      <c r="DK43" s="520"/>
      <c r="DL43" s="520"/>
      <c r="DM43" s="520"/>
      <c r="DN43" s="520"/>
      <c r="DO43" s="520"/>
      <c r="DP43" s="520"/>
      <c r="DQ43" s="520"/>
      <c r="DR43" s="520"/>
      <c r="DS43" s="520"/>
      <c r="DT43" s="520"/>
      <c r="DU43" s="859"/>
      <c r="DV43" s="859"/>
      <c r="DW43" s="859"/>
      <c r="DX43" s="859"/>
      <c r="DY43" s="859"/>
      <c r="DZ43" s="859"/>
      <c r="EA43" s="859"/>
      <c r="EB43" s="859"/>
      <c r="EC43" s="859"/>
      <c r="ED43" s="859"/>
      <c r="EE43" s="859"/>
      <c r="EF43" s="859"/>
      <c r="EG43" s="859"/>
      <c r="EH43" s="859"/>
      <c r="EI43" s="859"/>
      <c r="EJ43" s="859"/>
      <c r="EK43" s="859"/>
      <c r="EL43" s="859"/>
      <c r="EM43" s="859"/>
      <c r="EN43" s="859"/>
      <c r="EO43" s="859"/>
      <c r="EP43" s="859"/>
      <c r="EQ43" s="859"/>
      <c r="ER43" s="859"/>
      <c r="ES43" s="859"/>
      <c r="ET43" s="859"/>
      <c r="EU43" s="859"/>
      <c r="EV43" s="859"/>
      <c r="EW43" s="859"/>
      <c r="EX43" s="859"/>
      <c r="EY43" s="859"/>
      <c r="EZ43" s="859"/>
      <c r="FA43" s="859"/>
      <c r="FB43" s="859"/>
      <c r="FC43" s="859"/>
      <c r="FD43" s="859"/>
      <c r="FE43" s="859"/>
      <c r="FF43" s="859"/>
      <c r="FG43" s="859"/>
      <c r="FH43" s="859"/>
      <c r="FI43" s="859"/>
      <c r="FJ43" s="859"/>
      <c r="FK43" s="859"/>
      <c r="FL43" s="859"/>
      <c r="FM43" s="859"/>
      <c r="FN43" s="859"/>
      <c r="FO43" s="859"/>
      <c r="FP43" s="859"/>
      <c r="FQ43" s="859"/>
      <c r="FR43" s="859"/>
      <c r="FS43" s="859"/>
      <c r="FT43" s="859"/>
      <c r="FU43" s="859"/>
      <c r="FV43" s="859"/>
      <c r="FW43" s="859"/>
      <c r="FX43" s="797"/>
    </row>
    <row r="44" spans="1:217" s="489" customFormat="1" ht="15" x14ac:dyDescent="0.25">
      <c r="B44" s="427"/>
      <c r="C44" s="520"/>
      <c r="D44" s="520"/>
      <c r="E44" s="520"/>
      <c r="F44" s="520"/>
      <c r="G44" s="520"/>
      <c r="H44" s="520"/>
      <c r="I44" s="520"/>
      <c r="J44" s="520"/>
      <c r="K44" s="520"/>
      <c r="L44" s="520"/>
      <c r="M44" s="520"/>
      <c r="N44" s="520"/>
      <c r="O44" s="532"/>
      <c r="P44" s="532"/>
      <c r="Q44" s="532"/>
      <c r="R44" s="532"/>
      <c r="S44" s="532"/>
      <c r="T44" s="532"/>
      <c r="U44" s="532"/>
      <c r="V44" s="532"/>
      <c r="W44" s="532"/>
      <c r="X44" s="532"/>
      <c r="Y44" s="532"/>
      <c r="Z44" s="532"/>
      <c r="AA44" s="532"/>
      <c r="AB44" s="532"/>
      <c r="AC44" s="532"/>
      <c r="AD44" s="532"/>
      <c r="AE44" s="532"/>
      <c r="AF44" s="532"/>
      <c r="AG44" s="532"/>
      <c r="AH44" s="532"/>
      <c r="AI44" s="532"/>
      <c r="AJ44" s="532"/>
      <c r="AK44" s="532"/>
      <c r="AL44" s="532"/>
      <c r="AM44" s="532"/>
      <c r="AN44" s="532"/>
      <c r="AO44" s="532"/>
      <c r="AP44" s="532"/>
      <c r="AQ44" s="532"/>
      <c r="AR44" s="532"/>
      <c r="AS44" s="532"/>
      <c r="AT44" s="532"/>
      <c r="AU44" s="532"/>
      <c r="AV44" s="532"/>
      <c r="AW44" s="532"/>
      <c r="AX44" s="532"/>
      <c r="AY44" s="532"/>
      <c r="AZ44" s="532"/>
      <c r="BA44" s="532"/>
      <c r="BB44" s="532"/>
      <c r="BC44" s="532"/>
      <c r="BD44" s="532"/>
      <c r="BE44" s="532"/>
      <c r="BF44" s="532"/>
      <c r="BG44" s="532"/>
      <c r="BH44" s="532"/>
      <c r="BI44" s="532"/>
      <c r="BJ44" s="532"/>
      <c r="BK44" s="532"/>
      <c r="BL44" s="532"/>
      <c r="BM44" s="532"/>
      <c r="BN44" s="532"/>
      <c r="BO44" s="532"/>
      <c r="BP44" s="532"/>
      <c r="BQ44" s="532"/>
      <c r="BR44" s="532"/>
      <c r="BS44" s="532"/>
      <c r="BT44" s="532"/>
      <c r="BU44" s="532"/>
      <c r="BV44" s="532"/>
      <c r="BW44" s="532"/>
      <c r="BX44" s="532"/>
      <c r="BY44" s="532"/>
      <c r="BZ44" s="532"/>
      <c r="CA44" s="532"/>
      <c r="CB44" s="532"/>
      <c r="CC44" s="532"/>
      <c r="CD44" s="532"/>
      <c r="CE44" s="532"/>
      <c r="CF44" s="532"/>
      <c r="CG44" s="532"/>
      <c r="CH44" s="532"/>
      <c r="CI44" s="532"/>
      <c r="CJ44" s="532"/>
      <c r="CK44" s="532"/>
      <c r="CL44" s="532"/>
      <c r="CM44" s="532"/>
      <c r="CN44" s="532"/>
      <c r="CO44" s="532"/>
      <c r="CP44" s="532"/>
      <c r="CQ44" s="532"/>
      <c r="CR44" s="532"/>
      <c r="CS44" s="532"/>
      <c r="CT44" s="532"/>
      <c r="CU44" s="532"/>
      <c r="CV44" s="532"/>
      <c r="CW44" s="532"/>
      <c r="CX44" s="532"/>
      <c r="CY44" s="532"/>
      <c r="CZ44" s="532"/>
      <c r="DA44" s="532"/>
      <c r="DB44" s="532"/>
      <c r="DC44" s="532"/>
      <c r="DD44" s="532"/>
      <c r="DE44" s="532"/>
      <c r="DF44" s="532"/>
      <c r="DG44" s="532"/>
      <c r="DH44" s="532"/>
      <c r="DI44" s="532"/>
      <c r="DJ44" s="532"/>
      <c r="DK44" s="532"/>
      <c r="DL44" s="532"/>
      <c r="DM44" s="532"/>
      <c r="DN44" s="532"/>
      <c r="DO44" s="532"/>
      <c r="DP44" s="532"/>
      <c r="DQ44" s="532"/>
      <c r="DR44" s="532"/>
      <c r="DS44" s="532"/>
      <c r="DT44" s="532"/>
      <c r="DU44" s="861"/>
      <c r="DV44" s="861"/>
      <c r="DW44" s="861"/>
      <c r="DX44" s="861"/>
      <c r="DY44" s="861"/>
      <c r="DZ44" s="861"/>
      <c r="EA44" s="861"/>
      <c r="EB44" s="861"/>
      <c r="EC44" s="861"/>
      <c r="ED44" s="861"/>
      <c r="EE44" s="861"/>
      <c r="EF44" s="861"/>
      <c r="EG44" s="861"/>
      <c r="EH44" s="861"/>
      <c r="EI44" s="861"/>
      <c r="EJ44" s="861"/>
      <c r="EK44" s="861"/>
      <c r="EL44" s="861"/>
      <c r="EM44" s="861"/>
      <c r="EN44" s="861"/>
      <c r="EO44" s="861"/>
      <c r="EP44" s="861"/>
      <c r="EQ44" s="861"/>
      <c r="ER44" s="934"/>
      <c r="ES44" s="934"/>
      <c r="ET44" s="934"/>
      <c r="EU44" s="934"/>
      <c r="EV44" s="934"/>
      <c r="EW44" s="934"/>
      <c r="EX44" s="934"/>
      <c r="EY44" s="934"/>
      <c r="EZ44" s="861"/>
      <c r="FA44" s="861"/>
      <c r="FB44" s="861"/>
      <c r="FC44" s="861"/>
      <c r="FD44" s="861"/>
      <c r="FE44" s="861"/>
      <c r="FF44" s="861"/>
      <c r="FG44" s="861"/>
      <c r="FH44" s="861"/>
      <c r="FI44" s="861"/>
      <c r="FJ44" s="861"/>
      <c r="FK44" s="861"/>
      <c r="FL44" s="861"/>
      <c r="FM44" s="861"/>
      <c r="FN44" s="861"/>
      <c r="FO44" s="861"/>
      <c r="FP44" s="861"/>
      <c r="FQ44" s="861"/>
      <c r="FR44" s="861"/>
      <c r="FS44" s="861"/>
      <c r="FT44" s="861"/>
      <c r="FU44" s="861"/>
      <c r="FV44" s="861"/>
      <c r="FW44" s="861"/>
      <c r="FX44" s="797"/>
    </row>
    <row r="45" spans="1:217" s="489" customFormat="1" ht="15" x14ac:dyDescent="0.25">
      <c r="B45" s="427"/>
      <c r="C45" s="520"/>
      <c r="D45" s="520"/>
      <c r="E45" s="520"/>
      <c r="F45" s="520"/>
      <c r="G45" s="520"/>
      <c r="H45" s="520"/>
      <c r="I45" s="520"/>
      <c r="J45" s="520"/>
      <c r="K45" s="520"/>
      <c r="L45" s="520"/>
      <c r="M45" s="520"/>
      <c r="N45" s="520"/>
      <c r="O45" s="531"/>
      <c r="P45" s="531"/>
      <c r="Q45" s="531"/>
      <c r="R45" s="531"/>
      <c r="S45" s="531"/>
      <c r="T45" s="531"/>
      <c r="U45" s="531"/>
      <c r="V45" s="531"/>
      <c r="W45" s="531"/>
      <c r="X45" s="531"/>
      <c r="Y45" s="531"/>
      <c r="Z45" s="531"/>
      <c r="AA45" s="531"/>
      <c r="AB45" s="531"/>
      <c r="AC45" s="531"/>
      <c r="AD45" s="531"/>
      <c r="AE45" s="531"/>
      <c r="AF45" s="531"/>
      <c r="AG45" s="531"/>
      <c r="AH45" s="531"/>
      <c r="AI45" s="531"/>
      <c r="AJ45" s="531"/>
      <c r="AK45" s="531"/>
      <c r="AL45" s="531"/>
      <c r="AM45" s="531"/>
      <c r="AN45" s="531"/>
      <c r="AO45" s="531"/>
      <c r="AP45" s="531"/>
      <c r="AQ45" s="531"/>
      <c r="AR45" s="531"/>
      <c r="AS45" s="531"/>
      <c r="AT45" s="531"/>
      <c r="AU45" s="531"/>
      <c r="AV45" s="531"/>
      <c r="AW45" s="531"/>
      <c r="AX45" s="531"/>
      <c r="AY45" s="531"/>
      <c r="AZ45" s="531"/>
      <c r="BA45" s="531"/>
      <c r="BB45" s="531"/>
      <c r="BC45" s="531"/>
      <c r="BD45" s="531"/>
      <c r="BE45" s="531"/>
      <c r="BF45" s="531"/>
      <c r="BG45" s="531"/>
      <c r="BH45" s="531"/>
      <c r="BI45" s="531"/>
      <c r="BJ45" s="531"/>
      <c r="BK45" s="531"/>
      <c r="BL45" s="531"/>
      <c r="BM45" s="531"/>
      <c r="BN45" s="531"/>
      <c r="BO45" s="531"/>
      <c r="BP45" s="531"/>
      <c r="BQ45" s="531"/>
      <c r="BR45" s="531"/>
      <c r="BS45" s="531"/>
      <c r="BT45" s="531"/>
      <c r="BU45" s="531"/>
      <c r="BV45" s="531"/>
      <c r="BW45" s="531"/>
      <c r="BX45" s="531"/>
      <c r="BY45" s="531"/>
      <c r="BZ45" s="531"/>
      <c r="CA45" s="531"/>
      <c r="CB45" s="531"/>
      <c r="CC45" s="531"/>
      <c r="CD45" s="531"/>
      <c r="CE45" s="531"/>
      <c r="CF45" s="531"/>
      <c r="CG45" s="531"/>
      <c r="CH45" s="531"/>
      <c r="CI45" s="531"/>
      <c r="CJ45" s="531"/>
      <c r="CK45" s="531"/>
      <c r="CL45" s="531"/>
      <c r="CM45" s="531"/>
      <c r="CN45" s="531"/>
      <c r="CO45" s="531"/>
      <c r="CP45" s="531"/>
      <c r="CQ45" s="531"/>
      <c r="CR45" s="531"/>
      <c r="CS45" s="531"/>
      <c r="CT45" s="531"/>
      <c r="CU45" s="531"/>
      <c r="CV45" s="531"/>
      <c r="CW45" s="531"/>
      <c r="CX45" s="531"/>
      <c r="CY45" s="531"/>
      <c r="CZ45" s="531"/>
      <c r="DA45" s="531"/>
      <c r="DB45" s="531"/>
      <c r="DC45" s="531"/>
      <c r="DD45" s="531"/>
      <c r="DE45" s="531"/>
      <c r="DF45" s="531"/>
      <c r="DG45" s="531"/>
      <c r="DH45" s="531"/>
      <c r="DI45" s="531"/>
      <c r="DJ45" s="531"/>
      <c r="DK45" s="531"/>
      <c r="DL45" s="531"/>
      <c r="DM45" s="531"/>
      <c r="DN45" s="531"/>
      <c r="DO45" s="531"/>
      <c r="DP45" s="531"/>
      <c r="DQ45" s="531"/>
      <c r="DR45" s="531"/>
      <c r="DS45" s="531"/>
      <c r="DT45" s="531"/>
      <c r="DU45" s="525"/>
      <c r="DV45" s="525"/>
      <c r="DW45" s="525"/>
      <c r="DX45" s="525"/>
      <c r="DY45" s="525"/>
      <c r="DZ45" s="525"/>
      <c r="EA45" s="525"/>
      <c r="EB45" s="525"/>
      <c r="EC45" s="525"/>
      <c r="ED45" s="525"/>
      <c r="EE45" s="525"/>
      <c r="EF45" s="525"/>
      <c r="EG45" s="525"/>
      <c r="EH45" s="525"/>
      <c r="EI45" s="525"/>
      <c r="EJ45" s="525"/>
      <c r="EK45" s="525"/>
      <c r="EL45" s="525"/>
      <c r="EM45" s="525"/>
      <c r="EN45" s="525"/>
      <c r="EO45" s="525"/>
      <c r="EP45" s="525"/>
      <c r="EQ45" s="525"/>
      <c r="ER45" s="525"/>
      <c r="ES45" s="525"/>
      <c r="ET45" s="525"/>
      <c r="EU45" s="525"/>
      <c r="EV45" s="525"/>
      <c r="EW45" s="525"/>
      <c r="EX45" s="525"/>
      <c r="EY45" s="525"/>
      <c r="EZ45" s="525"/>
      <c r="FA45" s="525"/>
      <c r="FB45" s="525"/>
      <c r="FC45" s="525"/>
      <c r="FD45" s="525"/>
      <c r="FE45" s="525"/>
      <c r="FF45" s="525"/>
      <c r="FG45" s="525"/>
      <c r="FH45" s="525"/>
      <c r="FI45" s="525"/>
      <c r="FJ45" s="525"/>
      <c r="FK45" s="525"/>
      <c r="FL45" s="525"/>
      <c r="FM45" s="525"/>
      <c r="FN45" s="525"/>
      <c r="FO45" s="525"/>
      <c r="FP45" s="525"/>
      <c r="FQ45" s="525"/>
      <c r="FR45" s="525"/>
      <c r="FS45" s="525"/>
      <c r="FT45" s="525"/>
      <c r="FU45" s="525"/>
      <c r="FV45" s="525"/>
      <c r="FW45" s="525"/>
      <c r="FX45" s="797"/>
    </row>
    <row r="46" spans="1:217" s="489" customFormat="1" ht="15" x14ac:dyDescent="0.25">
      <c r="B46" s="427"/>
      <c r="C46" s="520"/>
      <c r="D46" s="520"/>
      <c r="E46" s="520"/>
      <c r="F46" s="520"/>
      <c r="G46" s="520"/>
      <c r="H46" s="520"/>
      <c r="I46" s="520"/>
      <c r="J46" s="520"/>
      <c r="K46" s="520"/>
      <c r="L46" s="520"/>
      <c r="M46" s="520"/>
      <c r="N46" s="520"/>
      <c r="O46" s="531"/>
      <c r="P46" s="531"/>
      <c r="Q46" s="531"/>
      <c r="R46" s="531"/>
      <c r="S46" s="531"/>
      <c r="T46" s="531"/>
      <c r="U46" s="531"/>
      <c r="V46" s="531"/>
      <c r="W46" s="531"/>
      <c r="X46" s="531"/>
      <c r="Y46" s="531"/>
      <c r="Z46" s="531"/>
      <c r="AA46" s="531"/>
      <c r="AB46" s="531"/>
      <c r="AC46" s="531"/>
      <c r="AD46" s="531"/>
      <c r="AE46" s="531"/>
      <c r="AF46" s="531"/>
      <c r="AG46" s="531"/>
      <c r="AH46" s="531"/>
      <c r="AI46" s="531"/>
      <c r="AJ46" s="531"/>
      <c r="AK46" s="531"/>
      <c r="AL46" s="531"/>
      <c r="AM46" s="531"/>
      <c r="AN46" s="531"/>
      <c r="AO46" s="531"/>
      <c r="AP46" s="531"/>
      <c r="AQ46" s="531"/>
      <c r="AR46" s="531"/>
      <c r="AS46" s="531"/>
      <c r="AT46" s="531"/>
      <c r="AU46" s="531"/>
      <c r="AV46" s="531"/>
      <c r="AW46" s="531"/>
      <c r="AX46" s="531"/>
      <c r="AY46" s="531"/>
      <c r="AZ46" s="531"/>
      <c r="BA46" s="531"/>
      <c r="BB46" s="531"/>
      <c r="BC46" s="531"/>
      <c r="BD46" s="531"/>
      <c r="BE46" s="531"/>
      <c r="BF46" s="531"/>
      <c r="BG46" s="531"/>
      <c r="BH46" s="531"/>
      <c r="BI46" s="531"/>
      <c r="BJ46" s="531"/>
      <c r="BK46" s="531"/>
      <c r="BL46" s="531"/>
      <c r="BM46" s="531"/>
      <c r="BN46" s="531"/>
      <c r="BO46" s="531"/>
      <c r="BP46" s="531"/>
      <c r="BQ46" s="531"/>
      <c r="BR46" s="531"/>
      <c r="BS46" s="531"/>
      <c r="BT46" s="531"/>
      <c r="BU46" s="531"/>
      <c r="BV46" s="531"/>
      <c r="BW46" s="531"/>
      <c r="BX46" s="531"/>
      <c r="BY46" s="531"/>
      <c r="BZ46" s="531"/>
      <c r="CA46" s="531"/>
      <c r="CB46" s="531"/>
      <c r="CC46" s="531"/>
      <c r="CD46" s="531"/>
      <c r="CE46" s="531"/>
      <c r="CF46" s="531"/>
      <c r="CG46" s="531"/>
      <c r="CH46" s="531"/>
      <c r="CI46" s="531"/>
      <c r="CJ46" s="531"/>
      <c r="CK46" s="531"/>
      <c r="CL46" s="531"/>
      <c r="CM46" s="531"/>
      <c r="CN46" s="531"/>
      <c r="CO46" s="531"/>
      <c r="CP46" s="531"/>
      <c r="CQ46" s="531"/>
      <c r="CR46" s="531"/>
      <c r="CS46" s="531"/>
      <c r="CT46" s="531"/>
      <c r="CU46" s="531"/>
      <c r="CV46" s="531"/>
      <c r="CW46" s="531"/>
      <c r="CX46" s="531"/>
      <c r="CY46" s="531"/>
      <c r="CZ46" s="531"/>
      <c r="DA46" s="531"/>
      <c r="DB46" s="531"/>
      <c r="DC46" s="531"/>
      <c r="DD46" s="531"/>
      <c r="DE46" s="531"/>
      <c r="DF46" s="531"/>
      <c r="DG46" s="531"/>
      <c r="DH46" s="531"/>
      <c r="DI46" s="531"/>
      <c r="DJ46" s="531"/>
      <c r="DK46" s="531"/>
      <c r="DL46" s="531"/>
      <c r="DM46" s="531"/>
      <c r="DN46" s="531"/>
      <c r="DO46" s="531"/>
      <c r="DP46" s="531"/>
      <c r="DQ46" s="531"/>
      <c r="DR46" s="531"/>
      <c r="DS46" s="531"/>
      <c r="DT46" s="531"/>
      <c r="DU46" s="525"/>
      <c r="DV46" s="525"/>
      <c r="DW46" s="525"/>
      <c r="DX46" s="525"/>
      <c r="DY46" s="525"/>
      <c r="DZ46" s="525"/>
      <c r="EA46" s="525"/>
      <c r="EB46" s="525"/>
      <c r="EC46" s="525"/>
      <c r="ED46" s="525"/>
      <c r="EE46" s="525"/>
      <c r="EF46" s="525"/>
      <c r="EG46" s="525"/>
      <c r="EH46" s="525"/>
      <c r="EI46" s="525"/>
      <c r="EJ46" s="525"/>
      <c r="EK46" s="525"/>
      <c r="EL46" s="525"/>
      <c r="EM46" s="525"/>
      <c r="EN46" s="525"/>
      <c r="EO46" s="525"/>
      <c r="EP46" s="525"/>
      <c r="EQ46" s="525"/>
      <c r="ER46" s="525"/>
      <c r="ES46" s="525"/>
      <c r="ET46" s="525"/>
      <c r="EU46" s="525"/>
      <c r="EV46" s="525"/>
      <c r="EW46" s="525"/>
      <c r="EX46" s="525"/>
      <c r="EY46" s="525"/>
      <c r="EZ46" s="525"/>
      <c r="FA46" s="525"/>
      <c r="FB46" s="525"/>
      <c r="FC46" s="525"/>
      <c r="FD46" s="525"/>
      <c r="FE46" s="525"/>
      <c r="FF46" s="525"/>
      <c r="FG46" s="525"/>
      <c r="FH46" s="525"/>
      <c r="FI46" s="525"/>
      <c r="FJ46" s="525"/>
      <c r="FK46" s="525"/>
      <c r="FL46" s="525"/>
      <c r="FM46" s="525"/>
      <c r="FN46" s="525"/>
      <c r="FO46" s="525"/>
      <c r="FP46" s="525"/>
      <c r="FQ46" s="525"/>
      <c r="FR46" s="525"/>
      <c r="FS46" s="525"/>
      <c r="FT46" s="525"/>
      <c r="FU46" s="525"/>
      <c r="FV46" s="525"/>
      <c r="FW46" s="525"/>
      <c r="FX46" s="797"/>
    </row>
    <row r="47" spans="1:217" s="421" customFormat="1" ht="7.5" customHeight="1" x14ac:dyDescent="0.25">
      <c r="B47" s="416"/>
      <c r="C47" s="418"/>
      <c r="D47" s="418"/>
      <c r="E47" s="418"/>
      <c r="F47" s="418"/>
      <c r="G47" s="418"/>
      <c r="H47" s="418"/>
      <c r="I47" s="418"/>
      <c r="J47" s="418"/>
      <c r="K47" s="418"/>
      <c r="L47" s="418"/>
      <c r="M47" s="418"/>
      <c r="N47" s="418"/>
      <c r="O47" s="418"/>
      <c r="P47" s="418"/>
      <c r="Q47" s="418"/>
      <c r="R47" s="418"/>
      <c r="S47" s="418"/>
      <c r="T47" s="418"/>
      <c r="U47" s="418"/>
      <c r="V47" s="418"/>
      <c r="W47" s="418"/>
      <c r="X47" s="418"/>
      <c r="Y47" s="418"/>
      <c r="Z47" s="418"/>
      <c r="AA47" s="418"/>
      <c r="AB47" s="418"/>
      <c r="AC47" s="418"/>
      <c r="AD47" s="418"/>
      <c r="AE47" s="418"/>
      <c r="AF47" s="418"/>
      <c r="AG47" s="418"/>
      <c r="AH47" s="418"/>
      <c r="AI47" s="418"/>
      <c r="AJ47" s="418"/>
      <c r="AK47" s="418"/>
      <c r="AL47" s="418"/>
      <c r="AM47" s="418"/>
      <c r="AN47" s="418"/>
      <c r="AO47" s="418"/>
      <c r="AP47" s="418"/>
      <c r="AQ47" s="418"/>
      <c r="AR47" s="418"/>
      <c r="AS47" s="418"/>
      <c r="AT47" s="418"/>
      <c r="AU47" s="418"/>
      <c r="AV47" s="418"/>
      <c r="AW47" s="418"/>
      <c r="AX47" s="418"/>
      <c r="AY47" s="418"/>
      <c r="AZ47" s="418"/>
      <c r="BA47" s="418"/>
      <c r="BB47" s="418"/>
      <c r="BC47" s="418"/>
      <c r="BD47" s="418"/>
      <c r="BE47" s="418"/>
      <c r="BF47" s="418"/>
      <c r="BG47" s="418"/>
      <c r="BH47" s="418"/>
      <c r="BI47" s="418"/>
      <c r="BJ47" s="418"/>
      <c r="BK47" s="418"/>
      <c r="BL47" s="418"/>
      <c r="BM47" s="418"/>
      <c r="BN47" s="418"/>
      <c r="BO47" s="418"/>
      <c r="BP47" s="418"/>
      <c r="BQ47" s="418"/>
      <c r="BR47" s="418"/>
      <c r="BS47" s="424"/>
      <c r="BT47" s="424"/>
      <c r="BU47" s="424"/>
      <c r="BV47" s="424"/>
      <c r="BW47" s="418"/>
      <c r="BX47" s="418"/>
      <c r="BY47" s="418"/>
      <c r="BZ47" s="418"/>
      <c r="CA47" s="418"/>
      <c r="CB47" s="418"/>
      <c r="CC47" s="418"/>
      <c r="CD47" s="418"/>
      <c r="CE47" s="418"/>
      <c r="CF47" s="418"/>
      <c r="CG47" s="418"/>
      <c r="CH47" s="418"/>
      <c r="CI47" s="418"/>
      <c r="CJ47" s="418"/>
      <c r="CK47" s="418"/>
      <c r="CL47" s="418"/>
      <c r="CM47" s="418"/>
      <c r="CN47" s="418"/>
      <c r="CO47" s="419"/>
      <c r="CP47" s="419"/>
      <c r="CQ47" s="419"/>
      <c r="CR47" s="419"/>
      <c r="CS47" s="419"/>
      <c r="CT47" s="419"/>
      <c r="CU47" s="419"/>
      <c r="CV47" s="419"/>
      <c r="CW47" s="419"/>
      <c r="CX47" s="419"/>
      <c r="CY47" s="419"/>
      <c r="CZ47" s="419"/>
      <c r="DA47" s="419"/>
      <c r="DB47" s="419"/>
      <c r="DC47" s="418"/>
      <c r="DD47" s="418"/>
      <c r="DE47" s="418"/>
      <c r="DF47" s="418"/>
      <c r="DG47" s="419"/>
      <c r="DH47" s="419"/>
      <c r="DI47" s="419"/>
      <c r="DJ47" s="419"/>
      <c r="DK47" s="419"/>
      <c r="DL47" s="419"/>
      <c r="DM47" s="419"/>
      <c r="DN47" s="419"/>
      <c r="DO47" s="419"/>
      <c r="DP47" s="419"/>
      <c r="DQ47" s="419"/>
      <c r="DR47" s="419"/>
      <c r="DS47" s="419"/>
      <c r="DT47" s="419"/>
      <c r="DU47" s="524"/>
      <c r="DV47" s="524"/>
      <c r="DW47" s="524"/>
      <c r="DX47" s="524"/>
      <c r="DY47" s="524"/>
      <c r="DZ47" s="524"/>
      <c r="EA47" s="524"/>
      <c r="EB47" s="524"/>
      <c r="EC47" s="524"/>
      <c r="ED47" s="524"/>
      <c r="EE47" s="524"/>
      <c r="EF47" s="524"/>
      <c r="EG47" s="524"/>
      <c r="EH47" s="524"/>
      <c r="EI47" s="524"/>
      <c r="EJ47" s="524"/>
      <c r="EK47" s="524"/>
      <c r="EL47" s="524"/>
      <c r="EM47" s="524"/>
      <c r="EN47" s="524"/>
      <c r="EO47" s="524"/>
      <c r="EP47" s="524"/>
      <c r="EQ47" s="524"/>
      <c r="ER47" s="524"/>
      <c r="ES47" s="524"/>
      <c r="ET47" s="524"/>
      <c r="EU47" s="524"/>
      <c r="EV47" s="524"/>
      <c r="EW47" s="524"/>
      <c r="EX47" s="524"/>
      <c r="EY47" s="524"/>
      <c r="EZ47" s="524"/>
      <c r="FA47" s="524"/>
      <c r="FB47" s="524"/>
      <c r="FC47" s="524"/>
      <c r="FD47" s="524"/>
      <c r="FE47" s="524"/>
      <c r="FF47" s="524"/>
      <c r="FG47" s="524"/>
      <c r="FH47" s="524"/>
      <c r="FI47" s="524"/>
      <c r="FJ47" s="524"/>
      <c r="FK47" s="524"/>
      <c r="FL47" s="524"/>
      <c r="FM47" s="524"/>
      <c r="FN47" s="524"/>
      <c r="FO47" s="524"/>
      <c r="FP47" s="524"/>
      <c r="FQ47" s="524"/>
      <c r="FR47" s="524"/>
      <c r="FS47" s="524"/>
      <c r="FT47" s="524"/>
      <c r="FU47" s="524"/>
      <c r="FV47" s="524"/>
      <c r="FW47" s="524"/>
      <c r="FX47" s="797"/>
      <c r="FY47" s="406"/>
      <c r="FZ47" s="406"/>
      <c r="GA47" s="406"/>
      <c r="GB47" s="406"/>
      <c r="GC47" s="406"/>
      <c r="GD47" s="406"/>
      <c r="GE47" s="406"/>
      <c r="GF47" s="406"/>
      <c r="GG47" s="406"/>
      <c r="GH47" s="406"/>
      <c r="GI47" s="406"/>
      <c r="GJ47" s="406"/>
      <c r="GK47" s="406"/>
      <c r="GL47" s="406"/>
      <c r="GM47" s="406"/>
      <c r="GN47" s="406"/>
      <c r="GO47" s="406"/>
      <c r="GP47" s="406"/>
      <c r="GQ47" s="406"/>
      <c r="GR47" s="406"/>
      <c r="GS47" s="406"/>
      <c r="GT47" s="406"/>
      <c r="GU47" s="406"/>
      <c r="GV47" s="406"/>
      <c r="GW47" s="406"/>
      <c r="GX47" s="406"/>
      <c r="GY47" s="406"/>
      <c r="GZ47" s="406"/>
      <c r="HA47" s="406"/>
      <c r="HB47" s="406"/>
      <c r="HC47" s="406"/>
      <c r="HD47" s="406"/>
      <c r="HE47" s="406"/>
      <c r="HF47" s="406"/>
      <c r="HG47" s="406"/>
      <c r="HH47" s="406"/>
      <c r="HI47" s="406"/>
    </row>
    <row r="48" spans="1:217" s="421" customFormat="1" ht="6.75" customHeight="1" x14ac:dyDescent="0.25">
      <c r="B48" s="425"/>
      <c r="C48" s="422"/>
      <c r="D48" s="422"/>
      <c r="E48" s="422"/>
      <c r="F48" s="422"/>
      <c r="G48" s="422"/>
      <c r="H48" s="422"/>
      <c r="I48" s="422"/>
      <c r="J48" s="422"/>
      <c r="K48" s="422"/>
      <c r="L48" s="422"/>
      <c r="M48" s="422"/>
      <c r="N48" s="422"/>
      <c r="O48" s="422"/>
      <c r="P48" s="422"/>
      <c r="Q48" s="422"/>
      <c r="R48" s="422"/>
      <c r="S48" s="422"/>
      <c r="T48" s="422"/>
      <c r="U48" s="422"/>
      <c r="V48" s="422"/>
      <c r="W48" s="422"/>
      <c r="X48" s="422"/>
      <c r="Y48" s="422"/>
      <c r="Z48" s="422"/>
      <c r="AA48" s="422"/>
      <c r="AB48" s="422"/>
      <c r="AC48" s="422"/>
      <c r="AD48" s="422"/>
      <c r="AE48" s="422"/>
      <c r="AF48" s="422"/>
      <c r="AG48" s="422"/>
      <c r="AH48" s="422"/>
      <c r="AI48" s="422"/>
      <c r="AJ48" s="422"/>
      <c r="AK48" s="422"/>
      <c r="AL48" s="422"/>
      <c r="AM48" s="422"/>
      <c r="AN48" s="422"/>
      <c r="AO48" s="422"/>
      <c r="AP48" s="422"/>
      <c r="AQ48" s="422"/>
      <c r="AR48" s="422"/>
      <c r="AS48" s="422"/>
      <c r="AT48" s="422"/>
      <c r="AU48" s="422"/>
      <c r="AV48" s="422"/>
      <c r="AW48" s="422"/>
      <c r="AX48" s="422"/>
      <c r="AY48" s="422"/>
      <c r="AZ48" s="422"/>
      <c r="BA48" s="422"/>
      <c r="BB48" s="422"/>
      <c r="BC48" s="422"/>
      <c r="BD48" s="422"/>
      <c r="BE48" s="422"/>
      <c r="BF48" s="422"/>
      <c r="BG48" s="422"/>
      <c r="BH48" s="422"/>
      <c r="BI48" s="422"/>
      <c r="BJ48" s="422"/>
      <c r="BK48" s="422"/>
      <c r="BL48" s="422"/>
      <c r="BM48" s="422"/>
      <c r="BN48" s="422"/>
      <c r="BO48" s="422"/>
      <c r="BP48" s="422"/>
      <c r="BQ48" s="422"/>
      <c r="BR48" s="422"/>
      <c r="BS48" s="426"/>
      <c r="BT48" s="426"/>
      <c r="BU48" s="426"/>
      <c r="BV48" s="426"/>
      <c r="BW48" s="422"/>
      <c r="BX48" s="422"/>
      <c r="BY48" s="422"/>
      <c r="BZ48" s="422"/>
      <c r="CA48" s="422"/>
      <c r="CB48" s="422"/>
      <c r="CC48" s="422"/>
      <c r="CD48" s="422"/>
      <c r="CE48" s="422"/>
      <c r="CF48" s="422"/>
      <c r="CG48" s="422"/>
      <c r="CH48" s="422"/>
      <c r="CI48" s="422"/>
      <c r="CJ48" s="422"/>
      <c r="CK48" s="422"/>
      <c r="CL48" s="422"/>
      <c r="CM48" s="422"/>
      <c r="CN48" s="422"/>
      <c r="CO48" s="423"/>
      <c r="CP48" s="423"/>
      <c r="CQ48" s="423"/>
      <c r="CR48" s="423"/>
      <c r="CS48" s="423"/>
      <c r="CT48" s="423"/>
      <c r="CU48" s="423"/>
      <c r="CV48" s="423"/>
      <c r="CW48" s="423"/>
      <c r="CX48" s="423"/>
      <c r="CY48" s="423"/>
      <c r="CZ48" s="423"/>
      <c r="DA48" s="423"/>
      <c r="DB48" s="423"/>
      <c r="DC48" s="422"/>
      <c r="DD48" s="422"/>
      <c r="DE48" s="422"/>
      <c r="DF48" s="422"/>
      <c r="DG48" s="423"/>
      <c r="DH48" s="423"/>
      <c r="DI48" s="423"/>
      <c r="DJ48" s="423"/>
      <c r="DK48" s="423"/>
      <c r="DL48" s="423"/>
      <c r="DM48" s="423"/>
      <c r="DN48" s="423"/>
      <c r="DO48" s="423"/>
      <c r="DP48" s="423"/>
      <c r="DQ48" s="423"/>
      <c r="DR48" s="423"/>
      <c r="DS48" s="423"/>
      <c r="DT48" s="423"/>
      <c r="DU48" s="853"/>
      <c r="DV48" s="853"/>
      <c r="DW48" s="853"/>
      <c r="DX48" s="853"/>
      <c r="DY48" s="853"/>
      <c r="DZ48" s="853"/>
      <c r="EA48" s="853"/>
      <c r="EB48" s="853"/>
      <c r="EC48" s="853"/>
      <c r="ED48" s="853"/>
      <c r="EE48" s="853"/>
      <c r="EF48" s="853"/>
      <c r="EG48" s="853"/>
      <c r="EH48" s="853"/>
      <c r="EI48" s="853"/>
      <c r="EJ48" s="853"/>
      <c r="EK48" s="853"/>
      <c r="EL48" s="853"/>
      <c r="EM48" s="853"/>
      <c r="EN48" s="853"/>
      <c r="EO48" s="853"/>
      <c r="EP48" s="853"/>
      <c r="EQ48" s="853"/>
      <c r="ER48" s="853"/>
      <c r="ES48" s="853"/>
      <c r="ET48" s="853"/>
      <c r="EU48" s="853"/>
      <c r="EV48" s="853"/>
      <c r="EW48" s="853"/>
      <c r="EX48" s="853"/>
      <c r="EY48" s="853"/>
      <c r="EZ48" s="853"/>
      <c r="FA48" s="853"/>
      <c r="FB48" s="853"/>
      <c r="FC48" s="853"/>
      <c r="FD48" s="853"/>
      <c r="FE48" s="853"/>
      <c r="FF48" s="853"/>
      <c r="FG48" s="853"/>
      <c r="FH48" s="853"/>
      <c r="FI48" s="853"/>
      <c r="FJ48" s="853"/>
      <c r="FK48" s="853"/>
      <c r="FL48" s="853"/>
      <c r="FM48" s="853"/>
      <c r="FN48" s="853"/>
      <c r="FO48" s="853"/>
      <c r="FP48" s="853"/>
      <c r="FQ48" s="853"/>
      <c r="FR48" s="853"/>
      <c r="FS48" s="853"/>
      <c r="FT48" s="853"/>
      <c r="FU48" s="853"/>
      <c r="FV48" s="853"/>
      <c r="FW48" s="853"/>
      <c r="FX48" s="797"/>
      <c r="FY48" s="406"/>
      <c r="FZ48" s="406"/>
      <c r="GA48" s="406"/>
      <c r="GB48" s="406"/>
      <c r="GC48" s="406"/>
      <c r="GD48" s="406"/>
      <c r="GE48" s="406"/>
      <c r="GF48" s="406"/>
      <c r="GG48" s="406"/>
      <c r="GH48" s="406"/>
      <c r="GI48" s="406"/>
      <c r="GJ48" s="406"/>
      <c r="GK48" s="406"/>
      <c r="GL48" s="406"/>
      <c r="GM48" s="406"/>
      <c r="GN48" s="406"/>
      <c r="GO48" s="406"/>
      <c r="GP48" s="406"/>
      <c r="GQ48" s="406"/>
      <c r="GR48" s="406"/>
      <c r="GS48" s="406"/>
      <c r="GT48" s="406"/>
      <c r="GU48" s="406"/>
      <c r="GV48" s="406"/>
      <c r="GW48" s="406"/>
      <c r="GX48" s="406"/>
      <c r="GY48" s="406"/>
      <c r="GZ48" s="406"/>
      <c r="HA48" s="406"/>
      <c r="HB48" s="406"/>
      <c r="HC48" s="406"/>
      <c r="HD48" s="406"/>
      <c r="HE48" s="406"/>
      <c r="HF48" s="406"/>
      <c r="HG48" s="406"/>
      <c r="HH48" s="406"/>
      <c r="HI48" s="406"/>
    </row>
    <row r="49" spans="2:217" s="448" customFormat="1" ht="15" x14ac:dyDescent="0.25">
      <c r="B49" s="427"/>
      <c r="C49" s="449"/>
      <c r="D49" s="449"/>
      <c r="E49" s="449"/>
      <c r="F49" s="449"/>
      <c r="G49" s="449"/>
      <c r="H49" s="449"/>
      <c r="I49" s="449"/>
      <c r="J49" s="449"/>
      <c r="K49" s="449"/>
      <c r="L49" s="449"/>
      <c r="M49" s="449"/>
      <c r="N49" s="449"/>
      <c r="O49" s="450"/>
      <c r="P49" s="450"/>
      <c r="Q49" s="450"/>
      <c r="R49" s="450"/>
      <c r="S49" s="450"/>
      <c r="T49" s="450"/>
      <c r="U49" s="450"/>
      <c r="V49" s="450"/>
      <c r="W49" s="450"/>
      <c r="X49" s="450"/>
      <c r="Y49" s="450"/>
      <c r="Z49" s="450"/>
      <c r="AA49" s="450"/>
      <c r="AB49" s="450"/>
      <c r="AC49" s="450"/>
      <c r="AD49" s="450"/>
      <c r="AE49" s="450"/>
      <c r="AF49" s="450"/>
      <c r="AG49" s="450"/>
      <c r="AH49" s="450"/>
      <c r="AI49" s="450"/>
      <c r="AJ49" s="450"/>
      <c r="AK49" s="450"/>
      <c r="AL49" s="450"/>
      <c r="AM49" s="450"/>
      <c r="AN49" s="450"/>
      <c r="AO49" s="450"/>
      <c r="AP49" s="450"/>
      <c r="AQ49" s="450"/>
      <c r="AR49" s="450"/>
      <c r="AS49" s="450"/>
      <c r="AT49" s="450"/>
      <c r="AU49" s="450"/>
      <c r="AV49" s="450"/>
      <c r="AW49" s="450"/>
      <c r="AX49" s="450"/>
      <c r="AY49" s="450"/>
      <c r="AZ49" s="450"/>
      <c r="BA49" s="450"/>
      <c r="BB49" s="450"/>
      <c r="BC49" s="450"/>
      <c r="BD49" s="450"/>
      <c r="BE49" s="450"/>
      <c r="BF49" s="450"/>
      <c r="BG49" s="450"/>
      <c r="BH49" s="450"/>
      <c r="BI49" s="450"/>
      <c r="BJ49" s="450"/>
      <c r="BK49" s="450"/>
      <c r="BL49" s="450"/>
      <c r="BM49" s="450"/>
      <c r="BN49" s="450"/>
      <c r="BO49" s="450"/>
      <c r="BP49" s="450"/>
      <c r="BQ49" s="450"/>
      <c r="BR49" s="450"/>
      <c r="BS49" s="450"/>
      <c r="BT49" s="450"/>
      <c r="BU49" s="450"/>
      <c r="BV49" s="450"/>
      <c r="BW49" s="450"/>
      <c r="BX49" s="450"/>
      <c r="BY49" s="450"/>
      <c r="BZ49" s="450"/>
      <c r="CA49" s="450"/>
      <c r="CB49" s="450"/>
      <c r="CC49" s="450"/>
      <c r="CD49" s="450"/>
      <c r="CE49" s="450"/>
      <c r="CF49" s="450"/>
      <c r="CG49" s="450"/>
      <c r="CH49" s="450"/>
      <c r="CI49" s="450"/>
      <c r="CJ49" s="450"/>
      <c r="CK49" s="450"/>
      <c r="CL49" s="450"/>
      <c r="CM49" s="450"/>
      <c r="CN49" s="450"/>
      <c r="CO49" s="450"/>
      <c r="CP49" s="450"/>
      <c r="CQ49" s="450"/>
      <c r="CR49" s="450"/>
      <c r="CS49" s="450"/>
      <c r="CT49" s="450"/>
      <c r="CU49" s="450"/>
      <c r="CV49" s="450"/>
      <c r="CW49" s="450"/>
      <c r="CX49" s="450"/>
      <c r="CY49" s="450"/>
      <c r="CZ49" s="450"/>
      <c r="DA49" s="450"/>
      <c r="DB49" s="450"/>
      <c r="DC49" s="450"/>
      <c r="DD49" s="450"/>
      <c r="DE49" s="450"/>
      <c r="DF49" s="450"/>
      <c r="DG49" s="450"/>
      <c r="DH49" s="450"/>
      <c r="DI49" s="450"/>
      <c r="DJ49" s="450"/>
      <c r="DK49" s="450"/>
      <c r="DL49" s="450"/>
      <c r="DM49" s="450"/>
      <c r="DN49" s="450"/>
      <c r="DO49" s="450"/>
      <c r="DP49" s="450"/>
      <c r="DQ49" s="450"/>
      <c r="DR49" s="450"/>
      <c r="DS49" s="450"/>
      <c r="DT49" s="450"/>
      <c r="DU49" s="864"/>
      <c r="DV49" s="864"/>
      <c r="DW49" s="864"/>
      <c r="DX49" s="864"/>
      <c r="DY49" s="864"/>
      <c r="DZ49" s="864"/>
      <c r="EA49" s="864"/>
      <c r="EB49" s="864"/>
      <c r="EC49" s="864"/>
      <c r="ED49" s="864"/>
      <c r="EE49" s="864"/>
      <c r="EF49" s="864"/>
      <c r="EG49" s="864"/>
      <c r="EH49" s="864"/>
      <c r="EI49" s="864"/>
      <c r="EJ49" s="864"/>
      <c r="EK49" s="864"/>
      <c r="EL49" s="864"/>
      <c r="EM49" s="864"/>
      <c r="EN49" s="864"/>
      <c r="EO49" s="864"/>
      <c r="EP49" s="864"/>
      <c r="EQ49" s="864"/>
      <c r="ER49" s="864"/>
      <c r="ES49" s="864"/>
      <c r="ET49" s="864"/>
      <c r="EU49" s="864"/>
      <c r="EV49" s="864"/>
      <c r="EW49" s="864"/>
      <c r="EX49" s="864"/>
      <c r="EY49" s="864"/>
      <c r="EZ49" s="864"/>
      <c r="FA49" s="864"/>
      <c r="FB49" s="864"/>
      <c r="FC49" s="864"/>
      <c r="FD49" s="864"/>
      <c r="FE49" s="864"/>
      <c r="FF49" s="864"/>
      <c r="FG49" s="864"/>
      <c r="FH49" s="864"/>
      <c r="FI49" s="864"/>
      <c r="FJ49" s="864"/>
      <c r="FK49" s="864"/>
      <c r="FL49" s="864"/>
      <c r="FM49" s="864"/>
      <c r="FN49" s="864"/>
      <c r="FO49" s="864"/>
      <c r="FP49" s="864"/>
      <c r="FQ49" s="864"/>
      <c r="FR49" s="864"/>
      <c r="FS49" s="864"/>
      <c r="FT49" s="864"/>
      <c r="FU49" s="864"/>
      <c r="FV49" s="864"/>
      <c r="FW49" s="864"/>
      <c r="FX49" s="797"/>
      <c r="FY49" s="865"/>
      <c r="FZ49" s="865"/>
      <c r="GA49" s="865"/>
      <c r="GB49" s="865"/>
      <c r="GC49" s="865"/>
      <c r="GD49" s="865"/>
      <c r="GE49" s="865"/>
      <c r="GF49" s="865"/>
      <c r="GG49" s="865"/>
      <c r="GH49" s="865"/>
      <c r="GI49" s="865"/>
      <c r="GJ49" s="865"/>
      <c r="GK49" s="865"/>
      <c r="GL49" s="865"/>
      <c r="GM49" s="865"/>
      <c r="GN49" s="865"/>
      <c r="GO49" s="865"/>
      <c r="GP49" s="865"/>
      <c r="GQ49" s="865"/>
      <c r="GR49" s="865"/>
      <c r="GS49" s="865"/>
      <c r="GT49" s="865"/>
      <c r="GU49" s="865"/>
      <c r="GV49" s="865"/>
      <c r="GW49" s="865"/>
      <c r="GX49" s="865"/>
      <c r="GY49" s="865"/>
      <c r="GZ49" s="865"/>
      <c r="HA49" s="865"/>
      <c r="HB49" s="865"/>
      <c r="HC49" s="865"/>
      <c r="HD49" s="865"/>
      <c r="HE49" s="865"/>
      <c r="HF49" s="865"/>
      <c r="HG49" s="865"/>
      <c r="HH49" s="865"/>
      <c r="HI49" s="865"/>
    </row>
    <row r="50" spans="2:217" s="448" customFormat="1" ht="15" x14ac:dyDescent="0.25">
      <c r="B50" s="427"/>
      <c r="C50" s="449"/>
      <c r="D50" s="449"/>
      <c r="E50" s="449"/>
      <c r="F50" s="449"/>
      <c r="G50" s="449"/>
      <c r="H50" s="449"/>
      <c r="I50" s="449"/>
      <c r="J50" s="449"/>
      <c r="K50" s="449"/>
      <c r="L50" s="449"/>
      <c r="M50" s="449"/>
      <c r="N50" s="449"/>
      <c r="O50" s="451"/>
      <c r="P50" s="451"/>
      <c r="Q50" s="451"/>
      <c r="R50" s="451"/>
      <c r="S50" s="451"/>
      <c r="T50" s="451"/>
      <c r="U50" s="451"/>
      <c r="V50" s="451"/>
      <c r="W50" s="451"/>
      <c r="X50" s="451"/>
      <c r="Y50" s="451"/>
      <c r="Z50" s="451"/>
      <c r="AA50" s="451"/>
      <c r="AB50" s="451"/>
      <c r="AC50" s="451"/>
      <c r="AD50" s="451"/>
      <c r="AE50" s="451"/>
      <c r="AF50" s="451"/>
      <c r="AG50" s="451"/>
      <c r="AH50" s="451"/>
      <c r="AI50" s="451"/>
      <c r="AJ50" s="451"/>
      <c r="AK50" s="451"/>
      <c r="AL50" s="451"/>
      <c r="AM50" s="451"/>
      <c r="AN50" s="451"/>
      <c r="AO50" s="451"/>
      <c r="AP50" s="451"/>
      <c r="AQ50" s="451"/>
      <c r="AR50" s="451"/>
      <c r="AS50" s="451"/>
      <c r="AT50" s="451"/>
      <c r="AU50" s="451"/>
      <c r="AV50" s="451"/>
      <c r="AW50" s="451"/>
      <c r="AX50" s="451"/>
      <c r="AY50" s="451"/>
      <c r="AZ50" s="451"/>
      <c r="BA50" s="451"/>
      <c r="BB50" s="451"/>
      <c r="BC50" s="451"/>
      <c r="BD50" s="451"/>
      <c r="BE50" s="451"/>
      <c r="BF50" s="451"/>
      <c r="BG50" s="451"/>
      <c r="BH50" s="451"/>
      <c r="BI50" s="451"/>
      <c r="BJ50" s="451"/>
      <c r="BK50" s="451"/>
      <c r="BL50" s="451"/>
      <c r="BM50" s="451"/>
      <c r="BN50" s="451"/>
      <c r="BO50" s="451"/>
      <c r="BP50" s="451"/>
      <c r="BQ50" s="451"/>
      <c r="BR50" s="451"/>
      <c r="BS50" s="451"/>
      <c r="BT50" s="451"/>
      <c r="BU50" s="451"/>
      <c r="BV50" s="451"/>
      <c r="BW50" s="451"/>
      <c r="BX50" s="451"/>
      <c r="BY50" s="451"/>
      <c r="BZ50" s="451"/>
      <c r="CA50" s="451"/>
      <c r="CB50" s="451"/>
      <c r="CC50" s="451"/>
      <c r="CD50" s="451"/>
      <c r="CE50" s="451"/>
      <c r="CF50" s="451"/>
      <c r="CG50" s="451"/>
      <c r="CH50" s="451"/>
      <c r="CI50" s="451"/>
      <c r="CJ50" s="451"/>
      <c r="CK50" s="451"/>
      <c r="CL50" s="451"/>
      <c r="CM50" s="451"/>
      <c r="CN50" s="451"/>
      <c r="CO50" s="451"/>
      <c r="CP50" s="451"/>
      <c r="CQ50" s="451"/>
      <c r="CR50" s="451"/>
      <c r="CS50" s="451"/>
      <c r="CT50" s="451"/>
      <c r="CU50" s="451"/>
      <c r="CV50" s="451"/>
      <c r="CW50" s="451"/>
      <c r="CX50" s="451"/>
      <c r="CY50" s="451"/>
      <c r="CZ50" s="451"/>
      <c r="DA50" s="451"/>
      <c r="DB50" s="451"/>
      <c r="DC50" s="451"/>
      <c r="DD50" s="451"/>
      <c r="DE50" s="451"/>
      <c r="DF50" s="451"/>
      <c r="DG50" s="451"/>
      <c r="DH50" s="451"/>
      <c r="DI50" s="451"/>
      <c r="DJ50" s="451"/>
      <c r="DK50" s="451"/>
      <c r="DL50" s="451"/>
      <c r="DM50" s="451"/>
      <c r="DN50" s="451"/>
      <c r="DO50" s="451"/>
      <c r="DP50" s="451"/>
      <c r="DQ50" s="451"/>
      <c r="DR50" s="451"/>
      <c r="DS50" s="451"/>
      <c r="DT50" s="451"/>
      <c r="DU50" s="867"/>
      <c r="DV50" s="867"/>
      <c r="DW50" s="867"/>
      <c r="DX50" s="867"/>
      <c r="DY50" s="867"/>
      <c r="DZ50" s="867"/>
      <c r="EA50" s="867"/>
      <c r="EB50" s="867"/>
      <c r="EC50" s="867"/>
      <c r="ED50" s="867"/>
      <c r="EE50" s="867"/>
      <c r="EF50" s="867"/>
      <c r="EG50" s="867"/>
      <c r="EH50" s="867"/>
      <c r="EI50" s="867"/>
      <c r="EJ50" s="867"/>
      <c r="EK50" s="867"/>
      <c r="EL50" s="867"/>
      <c r="EM50" s="867"/>
      <c r="EN50" s="867"/>
      <c r="EO50" s="867"/>
      <c r="EP50" s="867"/>
      <c r="EQ50" s="867"/>
      <c r="ER50" s="867"/>
      <c r="ES50" s="867"/>
      <c r="ET50" s="867"/>
      <c r="EU50" s="867"/>
      <c r="EV50" s="867"/>
      <c r="EW50" s="867"/>
      <c r="EX50" s="867"/>
      <c r="EY50" s="867"/>
      <c r="EZ50" s="867"/>
      <c r="FA50" s="867"/>
      <c r="FB50" s="867"/>
      <c r="FC50" s="867"/>
      <c r="FD50" s="867"/>
      <c r="FE50" s="867"/>
      <c r="FF50" s="867"/>
      <c r="FG50" s="867"/>
      <c r="FH50" s="867"/>
      <c r="FI50" s="867"/>
      <c r="FJ50" s="867"/>
      <c r="FK50" s="867"/>
      <c r="FL50" s="867"/>
      <c r="FM50" s="867"/>
      <c r="FN50" s="867"/>
      <c r="FO50" s="867"/>
      <c r="FP50" s="867"/>
      <c r="FQ50" s="867"/>
      <c r="FR50" s="867"/>
      <c r="FS50" s="867"/>
      <c r="FT50" s="867"/>
      <c r="FU50" s="867"/>
      <c r="FV50" s="867"/>
      <c r="FW50" s="867"/>
      <c r="FX50" s="797"/>
      <c r="FY50" s="865"/>
      <c r="FZ50" s="865"/>
      <c r="GA50" s="865"/>
      <c r="GB50" s="865"/>
      <c r="GC50" s="865"/>
      <c r="GD50" s="865"/>
      <c r="GE50" s="865"/>
      <c r="GF50" s="865"/>
      <c r="GG50" s="865"/>
      <c r="GH50" s="865"/>
      <c r="GI50" s="865"/>
      <c r="GJ50" s="865"/>
      <c r="GK50" s="865"/>
      <c r="GL50" s="865"/>
      <c r="GM50" s="865"/>
      <c r="GN50" s="865"/>
      <c r="GO50" s="865"/>
      <c r="GP50" s="865"/>
      <c r="GQ50" s="865"/>
      <c r="GR50" s="865"/>
      <c r="GS50" s="865"/>
      <c r="GT50" s="865"/>
      <c r="GU50" s="865"/>
      <c r="GV50" s="865"/>
      <c r="GW50" s="865"/>
      <c r="GX50" s="865"/>
      <c r="GY50" s="865"/>
      <c r="GZ50" s="865"/>
      <c r="HA50" s="865"/>
      <c r="HB50" s="865"/>
      <c r="HC50" s="865"/>
      <c r="HD50" s="865"/>
      <c r="HE50" s="865"/>
      <c r="HF50" s="865"/>
      <c r="HG50" s="865"/>
      <c r="HH50" s="865"/>
      <c r="HI50" s="865"/>
    </row>
    <row r="51" spans="2:217" ht="9" customHeight="1" x14ac:dyDescent="0.25">
      <c r="B51" s="416"/>
      <c r="C51" s="418"/>
      <c r="D51" s="418"/>
      <c r="E51" s="418"/>
      <c r="F51" s="418"/>
      <c r="G51" s="418"/>
      <c r="H51" s="418"/>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c r="AN51" s="418"/>
      <c r="AO51" s="418"/>
      <c r="AP51" s="418"/>
      <c r="AQ51" s="418"/>
      <c r="AR51" s="418"/>
      <c r="AS51" s="418"/>
      <c r="AT51" s="418"/>
      <c r="AU51" s="418"/>
      <c r="AV51" s="418"/>
      <c r="AW51" s="418"/>
      <c r="AX51" s="418"/>
      <c r="AY51" s="418"/>
      <c r="AZ51" s="418"/>
      <c r="BA51" s="418"/>
      <c r="BB51" s="418"/>
      <c r="BC51" s="418"/>
      <c r="BD51" s="418"/>
      <c r="BE51" s="418"/>
      <c r="BF51" s="418"/>
      <c r="BG51" s="418"/>
      <c r="BH51" s="418"/>
      <c r="BI51" s="418"/>
      <c r="BJ51" s="418"/>
      <c r="BK51" s="418"/>
      <c r="BL51" s="418"/>
      <c r="BM51" s="418"/>
      <c r="BN51" s="418"/>
      <c r="BO51" s="418"/>
      <c r="BP51" s="418"/>
      <c r="BQ51" s="418"/>
      <c r="BR51" s="418"/>
      <c r="BS51" s="424"/>
      <c r="BT51" s="424"/>
      <c r="BU51" s="424"/>
      <c r="BV51" s="424"/>
      <c r="BW51" s="418"/>
      <c r="BX51" s="418"/>
      <c r="BY51" s="418"/>
      <c r="BZ51" s="418"/>
      <c r="CA51" s="418"/>
      <c r="CB51" s="418"/>
      <c r="CC51" s="418"/>
      <c r="CD51" s="418"/>
      <c r="CE51" s="418"/>
      <c r="CF51" s="418"/>
      <c r="CG51" s="418"/>
      <c r="CH51" s="418"/>
      <c r="CI51" s="418"/>
      <c r="CJ51" s="418"/>
      <c r="CK51" s="418"/>
      <c r="CL51" s="418"/>
      <c r="CM51" s="418"/>
      <c r="CN51" s="418"/>
      <c r="CO51" s="419"/>
      <c r="CP51" s="419"/>
      <c r="CQ51" s="419"/>
      <c r="CR51" s="419"/>
      <c r="CS51" s="419"/>
      <c r="CT51" s="419"/>
      <c r="CU51" s="419"/>
      <c r="CV51" s="419"/>
      <c r="CW51" s="419"/>
      <c r="CX51" s="419"/>
      <c r="CY51" s="419"/>
      <c r="CZ51" s="419"/>
      <c r="DA51" s="419"/>
      <c r="DB51" s="419"/>
      <c r="DC51" s="418"/>
      <c r="DD51" s="418"/>
      <c r="DE51" s="418"/>
      <c r="DF51" s="418"/>
      <c r="DG51" s="419"/>
      <c r="DH51" s="419"/>
      <c r="DI51" s="419"/>
      <c r="DJ51" s="419"/>
      <c r="DK51" s="419"/>
      <c r="DL51" s="419"/>
      <c r="DM51" s="419"/>
      <c r="DN51" s="419"/>
      <c r="DO51" s="419"/>
      <c r="DP51" s="419"/>
      <c r="DQ51" s="419"/>
      <c r="DR51" s="419"/>
      <c r="DS51" s="419"/>
      <c r="DT51" s="419"/>
      <c r="DU51" s="507"/>
      <c r="DV51" s="507"/>
      <c r="DW51" s="507"/>
      <c r="DX51" s="507"/>
      <c r="DY51" s="507"/>
      <c r="DZ51" s="507"/>
      <c r="EA51" s="507"/>
      <c r="EB51" s="507"/>
      <c r="EC51" s="507"/>
      <c r="ED51" s="507"/>
      <c r="EE51" s="507"/>
      <c r="EF51" s="507"/>
      <c r="EG51" s="507"/>
      <c r="EH51" s="507"/>
      <c r="EI51" s="507"/>
      <c r="EJ51" s="507"/>
      <c r="EK51" s="507"/>
      <c r="EL51" s="507"/>
      <c r="EM51" s="507"/>
      <c r="EN51" s="507"/>
      <c r="EO51" s="507"/>
      <c r="EP51" s="507"/>
      <c r="EQ51" s="507"/>
      <c r="ER51" s="507"/>
      <c r="ES51" s="507"/>
      <c r="ET51" s="507"/>
      <c r="EU51" s="507"/>
      <c r="EV51" s="507"/>
      <c r="EW51" s="507"/>
      <c r="EX51" s="507"/>
      <c r="EY51" s="507"/>
      <c r="EZ51" s="507"/>
      <c r="FA51" s="507"/>
      <c r="FB51" s="507"/>
      <c r="FC51" s="507"/>
      <c r="FD51" s="507"/>
      <c r="FE51" s="507"/>
      <c r="FF51" s="507"/>
      <c r="FG51" s="507"/>
      <c r="FH51" s="507"/>
      <c r="FI51" s="507"/>
      <c r="FJ51" s="507"/>
      <c r="FK51" s="507"/>
      <c r="FL51" s="507"/>
      <c r="FM51" s="507"/>
      <c r="FN51" s="507"/>
      <c r="FO51" s="507"/>
      <c r="FP51" s="507"/>
      <c r="FQ51" s="507"/>
      <c r="FR51" s="507"/>
      <c r="FS51" s="507"/>
      <c r="FT51" s="507"/>
      <c r="FU51" s="507"/>
      <c r="FV51" s="507"/>
      <c r="FW51" s="507"/>
      <c r="FX51" s="797"/>
    </row>
    <row r="52" spans="2:217" ht="9" customHeight="1" x14ac:dyDescent="0.25">
      <c r="B52" s="425"/>
      <c r="C52" s="422"/>
      <c r="D52" s="422"/>
      <c r="E52" s="422"/>
      <c r="F52" s="422"/>
      <c r="G52" s="422"/>
      <c r="H52" s="422"/>
      <c r="I52" s="422"/>
      <c r="J52" s="422"/>
      <c r="K52" s="422"/>
      <c r="L52" s="422"/>
      <c r="M52" s="422"/>
      <c r="N52" s="422"/>
      <c r="O52" s="422"/>
      <c r="P52" s="422"/>
      <c r="Q52" s="422"/>
      <c r="R52" s="422"/>
      <c r="S52" s="422"/>
      <c r="T52" s="422"/>
      <c r="U52" s="422"/>
      <c r="V52" s="422"/>
      <c r="W52" s="422"/>
      <c r="X52" s="422"/>
      <c r="Y52" s="422"/>
      <c r="Z52" s="422"/>
      <c r="AA52" s="422"/>
      <c r="AB52" s="422"/>
      <c r="AC52" s="422"/>
      <c r="AD52" s="422"/>
      <c r="AE52" s="422"/>
      <c r="AF52" s="422"/>
      <c r="AG52" s="422"/>
      <c r="AH52" s="422"/>
      <c r="AI52" s="422"/>
      <c r="AJ52" s="422"/>
      <c r="AK52" s="422"/>
      <c r="AL52" s="422"/>
      <c r="AM52" s="422"/>
      <c r="AN52" s="422"/>
      <c r="AO52" s="422"/>
      <c r="AP52" s="422"/>
      <c r="AQ52" s="422"/>
      <c r="AR52" s="422"/>
      <c r="AS52" s="422"/>
      <c r="AT52" s="422"/>
      <c r="AU52" s="422"/>
      <c r="AV52" s="422"/>
      <c r="AW52" s="422"/>
      <c r="AX52" s="422"/>
      <c r="AY52" s="422"/>
      <c r="AZ52" s="422"/>
      <c r="BA52" s="422"/>
      <c r="BB52" s="422"/>
      <c r="BC52" s="422"/>
      <c r="BD52" s="422"/>
      <c r="BE52" s="422"/>
      <c r="BF52" s="422"/>
      <c r="BG52" s="422"/>
      <c r="BH52" s="422"/>
      <c r="BI52" s="422"/>
      <c r="BJ52" s="422"/>
      <c r="BK52" s="422"/>
      <c r="BL52" s="422"/>
      <c r="BM52" s="422"/>
      <c r="BN52" s="422"/>
      <c r="BO52" s="422"/>
      <c r="BP52" s="422"/>
      <c r="BQ52" s="422"/>
      <c r="BR52" s="422"/>
      <c r="BS52" s="426"/>
      <c r="BT52" s="426"/>
      <c r="BU52" s="426"/>
      <c r="BV52" s="426"/>
      <c r="BW52" s="422"/>
      <c r="BX52" s="422"/>
      <c r="BY52" s="422"/>
      <c r="BZ52" s="422"/>
      <c r="CA52" s="422"/>
      <c r="CB52" s="422"/>
      <c r="CC52" s="422"/>
      <c r="CD52" s="422"/>
      <c r="CE52" s="422"/>
      <c r="CF52" s="422"/>
      <c r="CG52" s="422"/>
      <c r="CH52" s="422"/>
      <c r="CI52" s="422"/>
      <c r="CJ52" s="422"/>
      <c r="CK52" s="422"/>
      <c r="CL52" s="422"/>
      <c r="CM52" s="422"/>
      <c r="CN52" s="422"/>
      <c r="CO52" s="423"/>
      <c r="CP52" s="423"/>
      <c r="CQ52" s="423"/>
      <c r="CR52" s="423"/>
      <c r="CS52" s="423"/>
      <c r="CT52" s="423"/>
      <c r="CU52" s="423"/>
      <c r="CV52" s="423"/>
      <c r="CW52" s="423"/>
      <c r="CX52" s="423"/>
      <c r="CY52" s="423"/>
      <c r="CZ52" s="423"/>
      <c r="DA52" s="423"/>
      <c r="DB52" s="423"/>
      <c r="DC52" s="422"/>
      <c r="DD52" s="422"/>
      <c r="DE52" s="422"/>
      <c r="DF52" s="422"/>
      <c r="DG52" s="423"/>
      <c r="DH52" s="423"/>
      <c r="DI52" s="423"/>
      <c r="DJ52" s="423"/>
      <c r="DK52" s="423"/>
      <c r="DL52" s="423"/>
      <c r="DM52" s="423"/>
      <c r="DN52" s="423"/>
      <c r="DO52" s="423"/>
      <c r="DP52" s="423"/>
      <c r="DQ52" s="423"/>
      <c r="DR52" s="423"/>
      <c r="DS52" s="423"/>
      <c r="DT52" s="423"/>
      <c r="DU52" s="679"/>
      <c r="DV52" s="679"/>
      <c r="DW52" s="679"/>
      <c r="DX52" s="679"/>
      <c r="DY52" s="679"/>
      <c r="DZ52" s="679"/>
      <c r="EA52" s="679"/>
      <c r="EB52" s="679"/>
      <c r="EC52" s="679"/>
      <c r="ED52" s="679"/>
      <c r="EE52" s="679"/>
      <c r="EF52" s="679"/>
      <c r="EG52" s="679"/>
      <c r="EH52" s="679"/>
      <c r="EI52" s="679"/>
      <c r="EJ52" s="679"/>
      <c r="EK52" s="679"/>
      <c r="EL52" s="679"/>
      <c r="EM52" s="679"/>
      <c r="EN52" s="679"/>
      <c r="EO52" s="679"/>
      <c r="EP52" s="679"/>
      <c r="EQ52" s="679"/>
      <c r="ER52" s="679"/>
      <c r="ES52" s="679"/>
      <c r="ET52" s="679"/>
      <c r="EU52" s="679"/>
      <c r="EV52" s="679"/>
      <c r="EW52" s="679"/>
      <c r="EX52" s="679"/>
      <c r="EY52" s="679"/>
      <c r="EZ52" s="679"/>
      <c r="FA52" s="679"/>
      <c r="FB52" s="679"/>
      <c r="FC52" s="679"/>
      <c r="FD52" s="679"/>
      <c r="FE52" s="679"/>
      <c r="FF52" s="679"/>
      <c r="FG52" s="679"/>
      <c r="FH52" s="679"/>
      <c r="FI52" s="679"/>
      <c r="FJ52" s="679"/>
      <c r="FK52" s="679"/>
      <c r="FL52" s="679"/>
      <c r="FM52" s="679"/>
      <c r="FN52" s="679"/>
      <c r="FO52" s="679"/>
      <c r="FP52" s="679"/>
      <c r="FQ52" s="679"/>
      <c r="FR52" s="679"/>
      <c r="FS52" s="679"/>
      <c r="FT52" s="679"/>
      <c r="FU52" s="679"/>
      <c r="FV52" s="679"/>
      <c r="FW52" s="679"/>
      <c r="FX52" s="797"/>
    </row>
    <row r="53" spans="2:217" s="489" customFormat="1" ht="15" x14ac:dyDescent="0.25">
      <c r="B53" s="427"/>
      <c r="C53" s="520"/>
      <c r="D53" s="520"/>
      <c r="E53" s="520"/>
      <c r="F53" s="520"/>
      <c r="G53" s="520"/>
      <c r="H53" s="520"/>
      <c r="I53" s="520"/>
      <c r="J53" s="520"/>
      <c r="K53" s="520"/>
      <c r="L53" s="520"/>
      <c r="M53" s="520"/>
      <c r="N53" s="520"/>
      <c r="O53" s="520"/>
      <c r="P53" s="520"/>
      <c r="Q53" s="520"/>
      <c r="R53" s="520"/>
      <c r="S53" s="520"/>
      <c r="T53" s="520"/>
      <c r="U53" s="520"/>
      <c r="V53" s="520"/>
      <c r="W53" s="520"/>
      <c r="X53" s="520"/>
      <c r="Y53" s="520"/>
      <c r="Z53" s="520"/>
      <c r="AA53" s="520"/>
      <c r="AB53" s="520"/>
      <c r="AC53" s="520"/>
      <c r="AD53" s="520"/>
      <c r="AE53" s="520"/>
      <c r="AF53" s="520"/>
      <c r="AG53" s="520"/>
      <c r="AH53" s="520"/>
      <c r="AI53" s="520"/>
      <c r="AJ53" s="520"/>
      <c r="AK53" s="520"/>
      <c r="AL53" s="520"/>
      <c r="AM53" s="520"/>
      <c r="AN53" s="520"/>
      <c r="AO53" s="520"/>
      <c r="AP53" s="520"/>
      <c r="AQ53" s="520"/>
      <c r="AR53" s="520"/>
      <c r="AS53" s="520"/>
      <c r="AT53" s="520"/>
      <c r="AU53" s="520"/>
      <c r="AV53" s="520"/>
      <c r="AW53" s="520"/>
      <c r="AX53" s="520"/>
      <c r="AY53" s="520"/>
      <c r="AZ53" s="520"/>
      <c r="BA53" s="520"/>
      <c r="BB53" s="520"/>
      <c r="BC53" s="520"/>
      <c r="BD53" s="520"/>
      <c r="BE53" s="520"/>
      <c r="BF53" s="520"/>
      <c r="BG53" s="520"/>
      <c r="BH53" s="520"/>
      <c r="BI53" s="520"/>
      <c r="BJ53" s="520"/>
      <c r="BK53" s="520"/>
      <c r="BL53" s="520"/>
      <c r="BM53" s="520"/>
      <c r="BN53" s="520"/>
      <c r="BO53" s="520"/>
      <c r="BP53" s="520"/>
      <c r="BQ53" s="520"/>
      <c r="BR53" s="520"/>
      <c r="BS53" s="520"/>
      <c r="BT53" s="520"/>
      <c r="BU53" s="520"/>
      <c r="BV53" s="520"/>
      <c r="BW53" s="520"/>
      <c r="BX53" s="520"/>
      <c r="BY53" s="520"/>
      <c r="BZ53" s="520"/>
      <c r="CA53" s="520"/>
      <c r="CB53" s="520"/>
      <c r="CC53" s="520"/>
      <c r="CD53" s="520"/>
      <c r="CE53" s="520"/>
      <c r="CF53" s="520"/>
      <c r="CG53" s="520"/>
      <c r="CH53" s="520"/>
      <c r="CI53" s="520"/>
      <c r="CJ53" s="520"/>
      <c r="CK53" s="520"/>
      <c r="CL53" s="520"/>
      <c r="CM53" s="520"/>
      <c r="CN53" s="520"/>
      <c r="CO53" s="520"/>
      <c r="CP53" s="520"/>
      <c r="CQ53" s="520"/>
      <c r="CR53" s="520"/>
      <c r="CS53" s="520"/>
      <c r="CT53" s="520"/>
      <c r="CU53" s="520"/>
      <c r="CV53" s="520"/>
      <c r="CW53" s="520"/>
      <c r="CX53" s="520"/>
      <c r="CY53" s="520"/>
      <c r="CZ53" s="520"/>
      <c r="DA53" s="520"/>
      <c r="DB53" s="520"/>
      <c r="DC53" s="520"/>
      <c r="DD53" s="520"/>
      <c r="DE53" s="520"/>
      <c r="DF53" s="520"/>
      <c r="DG53" s="520"/>
      <c r="DH53" s="520"/>
      <c r="DI53" s="520"/>
      <c r="DJ53" s="520"/>
      <c r="DK53" s="520"/>
      <c r="DL53" s="520"/>
      <c r="DM53" s="520"/>
      <c r="DN53" s="520"/>
      <c r="DO53" s="520"/>
      <c r="DP53" s="520"/>
      <c r="DQ53" s="520"/>
      <c r="DR53" s="520"/>
      <c r="DS53" s="520"/>
      <c r="DT53" s="520"/>
      <c r="DU53" s="859"/>
      <c r="DV53" s="859"/>
      <c r="DW53" s="859"/>
      <c r="DX53" s="859"/>
      <c r="DY53" s="859"/>
      <c r="DZ53" s="859"/>
      <c r="EA53" s="859"/>
      <c r="EB53" s="859"/>
      <c r="EC53" s="859"/>
      <c r="ED53" s="859"/>
      <c r="EE53" s="859"/>
      <c r="EF53" s="859"/>
      <c r="EG53" s="859"/>
      <c r="EH53" s="859"/>
      <c r="EI53" s="859"/>
      <c r="EJ53" s="859"/>
      <c r="EK53" s="859"/>
      <c r="EL53" s="859"/>
      <c r="EM53" s="859"/>
      <c r="EN53" s="859"/>
      <c r="EO53" s="859"/>
      <c r="EP53" s="859"/>
      <c r="EQ53" s="859"/>
      <c r="ER53" s="859"/>
      <c r="ES53" s="859"/>
      <c r="ET53" s="859"/>
      <c r="EU53" s="859"/>
      <c r="EV53" s="859"/>
      <c r="EW53" s="859"/>
      <c r="EX53" s="859"/>
      <c r="EY53" s="859"/>
      <c r="EZ53" s="859"/>
      <c r="FA53" s="859"/>
      <c r="FB53" s="859"/>
      <c r="FC53" s="859"/>
      <c r="FD53" s="859"/>
      <c r="FE53" s="859"/>
      <c r="FF53" s="859"/>
      <c r="FG53" s="859"/>
      <c r="FH53" s="859"/>
      <c r="FI53" s="859"/>
      <c r="FJ53" s="859"/>
      <c r="FK53" s="859"/>
      <c r="FL53" s="859"/>
      <c r="FM53" s="859"/>
      <c r="FN53" s="859"/>
      <c r="FO53" s="859"/>
      <c r="FP53" s="859"/>
      <c r="FQ53" s="859"/>
      <c r="FR53" s="859"/>
      <c r="FS53" s="859"/>
      <c r="FT53" s="859"/>
      <c r="FU53" s="859"/>
      <c r="FV53" s="859"/>
      <c r="FW53" s="859"/>
      <c r="FX53" s="797"/>
    </row>
    <row r="54" spans="2:217" s="489" customFormat="1" ht="15" x14ac:dyDescent="0.25">
      <c r="B54" s="427"/>
      <c r="C54" s="520"/>
      <c r="D54" s="520"/>
      <c r="E54" s="520"/>
      <c r="F54" s="520"/>
      <c r="G54" s="520"/>
      <c r="H54" s="520"/>
      <c r="I54" s="520"/>
      <c r="J54" s="520"/>
      <c r="K54" s="520"/>
      <c r="L54" s="520"/>
      <c r="M54" s="520"/>
      <c r="N54" s="520"/>
      <c r="O54" s="520"/>
      <c r="P54" s="520"/>
      <c r="Q54" s="520"/>
      <c r="R54" s="520"/>
      <c r="S54" s="520"/>
      <c r="T54" s="520"/>
      <c r="U54" s="520"/>
      <c r="V54" s="520"/>
      <c r="W54" s="520"/>
      <c r="X54" s="520"/>
      <c r="Y54" s="520"/>
      <c r="Z54" s="520"/>
      <c r="AA54" s="520"/>
      <c r="AB54" s="520"/>
      <c r="AC54" s="520"/>
      <c r="AD54" s="520"/>
      <c r="AE54" s="520"/>
      <c r="AF54" s="520"/>
      <c r="AG54" s="520"/>
      <c r="AH54" s="520"/>
      <c r="AI54" s="520"/>
      <c r="AJ54" s="520"/>
      <c r="AK54" s="520"/>
      <c r="AL54" s="520"/>
      <c r="AM54" s="520"/>
      <c r="AN54" s="520"/>
      <c r="AO54" s="520"/>
      <c r="AP54" s="520"/>
      <c r="AQ54" s="520"/>
      <c r="AR54" s="520"/>
      <c r="AS54" s="520"/>
      <c r="AT54" s="520"/>
      <c r="AU54" s="520"/>
      <c r="AV54" s="520"/>
      <c r="AW54" s="520"/>
      <c r="AX54" s="520"/>
      <c r="AY54" s="520"/>
      <c r="AZ54" s="520"/>
      <c r="BA54" s="520"/>
      <c r="BB54" s="520"/>
      <c r="BC54" s="520"/>
      <c r="BD54" s="520"/>
      <c r="BE54" s="520"/>
      <c r="BF54" s="520"/>
      <c r="BG54" s="520"/>
      <c r="BH54" s="520"/>
      <c r="BI54" s="520"/>
      <c r="BJ54" s="520"/>
      <c r="BK54" s="520"/>
      <c r="BL54" s="520"/>
      <c r="BM54" s="520"/>
      <c r="BN54" s="520"/>
      <c r="BO54" s="520"/>
      <c r="BP54" s="520"/>
      <c r="BQ54" s="520"/>
      <c r="BR54" s="520"/>
      <c r="BS54" s="520"/>
      <c r="BT54" s="520"/>
      <c r="BU54" s="520"/>
      <c r="BV54" s="520"/>
      <c r="BW54" s="520"/>
      <c r="BX54" s="520"/>
      <c r="BY54" s="520"/>
      <c r="BZ54" s="520"/>
      <c r="CA54" s="520"/>
      <c r="CB54" s="520"/>
      <c r="CC54" s="520"/>
      <c r="CD54" s="520"/>
      <c r="CE54" s="520"/>
      <c r="CF54" s="520"/>
      <c r="CG54" s="520"/>
      <c r="CH54" s="520"/>
      <c r="CI54" s="520"/>
      <c r="CJ54" s="520"/>
      <c r="CK54" s="520"/>
      <c r="CL54" s="520"/>
      <c r="CM54" s="520"/>
      <c r="CN54" s="520"/>
      <c r="CO54" s="520"/>
      <c r="CP54" s="520"/>
      <c r="CQ54" s="520"/>
      <c r="CR54" s="520"/>
      <c r="CS54" s="520"/>
      <c r="CT54" s="520"/>
      <c r="CU54" s="520"/>
      <c r="CV54" s="520"/>
      <c r="CW54" s="520"/>
      <c r="CX54" s="520"/>
      <c r="CY54" s="520"/>
      <c r="CZ54" s="520"/>
      <c r="DA54" s="520"/>
      <c r="DB54" s="520"/>
      <c r="DC54" s="520"/>
      <c r="DD54" s="520"/>
      <c r="DE54" s="520"/>
      <c r="DF54" s="520"/>
      <c r="DG54" s="520"/>
      <c r="DH54" s="520"/>
      <c r="DI54" s="520"/>
      <c r="DJ54" s="520"/>
      <c r="DK54" s="520"/>
      <c r="DL54" s="520"/>
      <c r="DM54" s="520"/>
      <c r="DN54" s="520"/>
      <c r="DO54" s="520"/>
      <c r="DP54" s="520"/>
      <c r="DQ54" s="520"/>
      <c r="DR54" s="520"/>
      <c r="DS54" s="520"/>
      <c r="DT54" s="520"/>
      <c r="DU54" s="859"/>
      <c r="DV54" s="859"/>
      <c r="DW54" s="859"/>
      <c r="DX54" s="859"/>
      <c r="DY54" s="859"/>
      <c r="DZ54" s="859"/>
      <c r="EA54" s="859"/>
      <c r="EB54" s="859"/>
      <c r="EC54" s="859"/>
      <c r="ED54" s="859"/>
      <c r="EE54" s="859"/>
      <c r="EF54" s="859"/>
      <c r="EG54" s="859"/>
      <c r="EH54" s="859"/>
      <c r="EI54" s="859"/>
      <c r="EJ54" s="859"/>
      <c r="EK54" s="859"/>
      <c r="EL54" s="859"/>
      <c r="EM54" s="859"/>
      <c r="EN54" s="859"/>
      <c r="EO54" s="859"/>
      <c r="EP54" s="859"/>
      <c r="EQ54" s="859"/>
      <c r="ER54" s="859"/>
      <c r="ES54" s="859"/>
      <c r="ET54" s="859"/>
      <c r="EU54" s="859"/>
      <c r="EV54" s="859"/>
      <c r="EW54" s="859"/>
      <c r="EX54" s="859"/>
      <c r="EY54" s="859"/>
      <c r="EZ54" s="859"/>
      <c r="FA54" s="859"/>
      <c r="FB54" s="859"/>
      <c r="FC54" s="859"/>
      <c r="FD54" s="859"/>
      <c r="FE54" s="859"/>
      <c r="FF54" s="859"/>
      <c r="FG54" s="859"/>
      <c r="FH54" s="859"/>
      <c r="FI54" s="859"/>
      <c r="FJ54" s="859"/>
      <c r="FK54" s="859"/>
      <c r="FL54" s="859"/>
      <c r="FM54" s="859"/>
      <c r="FN54" s="859"/>
      <c r="FO54" s="859"/>
      <c r="FP54" s="859"/>
      <c r="FQ54" s="859"/>
      <c r="FR54" s="859"/>
      <c r="FS54" s="859"/>
      <c r="FT54" s="859"/>
      <c r="FU54" s="859"/>
      <c r="FV54" s="859"/>
      <c r="FW54" s="859"/>
      <c r="FX54" s="797"/>
    </row>
    <row r="55" spans="2:217" s="489" customFormat="1" ht="14.25" x14ac:dyDescent="0.2">
      <c r="B55" s="428"/>
      <c r="C55" s="520"/>
      <c r="D55" s="520"/>
      <c r="E55" s="520"/>
      <c r="F55" s="520"/>
      <c r="G55" s="520"/>
      <c r="H55" s="520"/>
      <c r="I55" s="520"/>
      <c r="J55" s="520"/>
      <c r="K55" s="520"/>
      <c r="L55" s="520"/>
      <c r="M55" s="520"/>
      <c r="N55" s="520"/>
      <c r="O55" s="520"/>
      <c r="P55" s="520"/>
      <c r="Q55" s="520"/>
      <c r="R55" s="520"/>
      <c r="S55" s="520"/>
      <c r="T55" s="520"/>
      <c r="U55" s="520"/>
      <c r="V55" s="520"/>
      <c r="W55" s="520"/>
      <c r="X55" s="520"/>
      <c r="Y55" s="520"/>
      <c r="Z55" s="520"/>
      <c r="AA55" s="520"/>
      <c r="AB55" s="520"/>
      <c r="AC55" s="520"/>
      <c r="AD55" s="520"/>
      <c r="AE55" s="520"/>
      <c r="AF55" s="520"/>
      <c r="AG55" s="520"/>
      <c r="AH55" s="520"/>
      <c r="AI55" s="520"/>
      <c r="AJ55" s="520"/>
      <c r="AK55" s="520"/>
      <c r="AL55" s="520"/>
      <c r="AM55" s="520"/>
      <c r="AN55" s="520"/>
      <c r="AO55" s="520"/>
      <c r="AP55" s="520"/>
      <c r="AQ55" s="520"/>
      <c r="AR55" s="520"/>
      <c r="AS55" s="520"/>
      <c r="AT55" s="520"/>
      <c r="AU55" s="520"/>
      <c r="AV55" s="521"/>
      <c r="AW55" s="521"/>
      <c r="AX55" s="521"/>
      <c r="AY55" s="521"/>
      <c r="AZ55" s="521"/>
      <c r="BA55" s="521"/>
      <c r="BB55" s="521"/>
      <c r="BC55" s="521"/>
      <c r="BD55" s="521"/>
      <c r="BE55" s="521"/>
      <c r="BF55" s="521"/>
      <c r="BG55" s="521"/>
      <c r="BH55" s="521"/>
      <c r="BI55" s="521"/>
      <c r="BJ55" s="521"/>
      <c r="BK55" s="521"/>
      <c r="BL55" s="521"/>
      <c r="BM55" s="521"/>
      <c r="BN55" s="521"/>
      <c r="BO55" s="521"/>
      <c r="BP55" s="521"/>
      <c r="BQ55" s="521"/>
      <c r="BR55" s="521"/>
      <c r="BS55" s="521"/>
      <c r="BT55" s="521"/>
      <c r="BU55" s="521"/>
      <c r="BV55" s="521"/>
      <c r="BW55" s="521"/>
      <c r="BX55" s="521"/>
      <c r="BY55" s="521"/>
      <c r="BZ55" s="521"/>
      <c r="CA55" s="521"/>
      <c r="CB55" s="521"/>
      <c r="CC55" s="521"/>
      <c r="CD55" s="521"/>
      <c r="CE55" s="521"/>
      <c r="CF55" s="521"/>
      <c r="CG55" s="521"/>
      <c r="CH55" s="521"/>
      <c r="CI55" s="521"/>
      <c r="CJ55" s="521"/>
      <c r="CK55" s="521"/>
      <c r="CL55" s="521"/>
      <c r="CM55" s="521"/>
      <c r="CN55" s="521"/>
      <c r="CO55" s="521"/>
      <c r="CP55" s="521"/>
      <c r="CQ55" s="521"/>
      <c r="CR55" s="521"/>
      <c r="CS55" s="521"/>
      <c r="CT55" s="521"/>
      <c r="CU55" s="521"/>
      <c r="CV55" s="521"/>
      <c r="CW55" s="521"/>
      <c r="CX55" s="521"/>
      <c r="CY55" s="521"/>
      <c r="CZ55" s="521"/>
      <c r="DA55" s="521"/>
      <c r="DB55" s="521"/>
      <c r="DC55" s="521"/>
      <c r="DD55" s="521"/>
      <c r="DE55" s="521"/>
      <c r="DF55" s="521"/>
      <c r="DG55" s="521"/>
      <c r="DH55" s="521"/>
      <c r="DI55" s="521"/>
      <c r="DJ55" s="521"/>
      <c r="DK55" s="521"/>
      <c r="DL55" s="521"/>
      <c r="DM55" s="521"/>
      <c r="DN55" s="521"/>
      <c r="DO55" s="521"/>
      <c r="DP55" s="521"/>
      <c r="DQ55" s="521"/>
      <c r="DR55" s="521"/>
      <c r="DS55" s="521"/>
      <c r="DT55" s="521"/>
      <c r="DU55" s="869"/>
      <c r="DV55" s="869"/>
      <c r="DW55" s="869"/>
      <c r="DX55" s="869"/>
      <c r="DY55" s="869"/>
      <c r="DZ55" s="869"/>
      <c r="EA55" s="869"/>
      <c r="EB55" s="869"/>
      <c r="EC55" s="869"/>
      <c r="ED55" s="869"/>
      <c r="EE55" s="869"/>
      <c r="EF55" s="869"/>
      <c r="EG55" s="869"/>
      <c r="EH55" s="869"/>
      <c r="EI55" s="869"/>
      <c r="EJ55" s="869"/>
      <c r="EK55" s="869"/>
      <c r="EL55" s="869"/>
      <c r="EM55" s="869"/>
      <c r="EN55" s="869"/>
      <c r="EO55" s="869"/>
      <c r="EP55" s="869"/>
      <c r="EQ55" s="869"/>
      <c r="ER55" s="869"/>
      <c r="ES55" s="869"/>
      <c r="ET55" s="869"/>
      <c r="EU55" s="869"/>
      <c r="EV55" s="869"/>
      <c r="EW55" s="869"/>
      <c r="EX55" s="869"/>
      <c r="EY55" s="869"/>
      <c r="EZ55" s="869"/>
      <c r="FA55" s="869"/>
      <c r="FB55" s="869"/>
      <c r="FC55" s="869"/>
      <c r="FD55" s="869"/>
      <c r="FE55" s="869"/>
      <c r="FF55" s="869"/>
      <c r="FG55" s="869"/>
      <c r="FH55" s="869"/>
      <c r="FI55" s="869"/>
      <c r="FJ55" s="869"/>
      <c r="FK55" s="869"/>
      <c r="FL55" s="869"/>
      <c r="FM55" s="869"/>
      <c r="FN55" s="869"/>
      <c r="FO55" s="869"/>
      <c r="FP55" s="869"/>
      <c r="FQ55" s="869"/>
      <c r="FR55" s="869"/>
      <c r="FS55" s="869"/>
      <c r="FT55" s="869"/>
      <c r="FU55" s="869"/>
      <c r="FV55" s="869"/>
      <c r="FW55" s="869"/>
      <c r="FX55" s="797"/>
    </row>
    <row r="56" spans="2:217" ht="13.5" thickBot="1" x14ac:dyDescent="0.25">
      <c r="FX56" s="797"/>
    </row>
    <row r="57" spans="2:217" ht="13.5" thickBot="1" x14ac:dyDescent="0.25">
      <c r="B57" s="510"/>
      <c r="C57" s="410"/>
      <c r="D57" s="410"/>
      <c r="E57" s="410"/>
      <c r="F57" s="410"/>
      <c r="G57" s="410"/>
      <c r="H57" s="410"/>
      <c r="I57" s="410"/>
      <c r="J57" s="410"/>
      <c r="K57" s="410"/>
      <c r="L57" s="410"/>
      <c r="M57" s="410"/>
      <c r="N57" s="410"/>
      <c r="O57" s="410"/>
      <c r="P57" s="410"/>
      <c r="Q57" s="410"/>
      <c r="R57" s="410"/>
      <c r="S57" s="410"/>
      <c r="T57" s="410"/>
      <c r="U57" s="410"/>
      <c r="V57" s="410"/>
      <c r="W57" s="410"/>
      <c r="X57" s="410"/>
      <c r="Y57" s="410"/>
      <c r="Z57" s="410"/>
      <c r="AA57" s="410"/>
      <c r="AB57" s="410"/>
      <c r="AC57" s="410"/>
      <c r="AD57" s="410"/>
      <c r="AE57" s="410"/>
      <c r="AF57" s="410"/>
      <c r="AG57" s="410"/>
      <c r="AH57" s="410"/>
      <c r="AI57" s="410"/>
      <c r="AJ57" s="410"/>
      <c r="AK57" s="410"/>
      <c r="AL57" s="410"/>
      <c r="AM57" s="410"/>
      <c r="AN57" s="410"/>
      <c r="AO57" s="410"/>
      <c r="AP57" s="410"/>
      <c r="AQ57" s="410"/>
      <c r="AR57" s="410"/>
      <c r="AS57" s="410"/>
      <c r="AT57" s="410"/>
      <c r="AU57" s="410"/>
      <c r="AV57" s="410"/>
      <c r="AW57" s="410"/>
      <c r="AX57" s="410"/>
      <c r="AY57" s="410"/>
      <c r="AZ57" s="410"/>
      <c r="BA57" s="410"/>
      <c r="BB57" s="410"/>
      <c r="BC57" s="410"/>
      <c r="BD57" s="410"/>
      <c r="BE57" s="410"/>
      <c r="BF57" s="410"/>
      <c r="BG57" s="410"/>
      <c r="BH57" s="410"/>
      <c r="BI57" s="410"/>
      <c r="BJ57" s="410"/>
      <c r="BK57" s="410"/>
      <c r="BL57" s="410"/>
      <c r="BM57" s="410"/>
      <c r="BN57" s="410"/>
      <c r="BO57" s="410"/>
      <c r="BP57" s="410"/>
      <c r="BQ57" s="410"/>
      <c r="BR57" s="410"/>
      <c r="BS57" s="410"/>
      <c r="BT57" s="410"/>
      <c r="BU57" s="410"/>
      <c r="BV57" s="410"/>
      <c r="BW57" s="410"/>
      <c r="BX57" s="410"/>
      <c r="BY57" s="410"/>
      <c r="BZ57" s="410"/>
      <c r="CA57" s="410"/>
      <c r="CB57" s="410"/>
      <c r="CC57" s="410"/>
      <c r="CD57" s="410"/>
      <c r="CE57" s="410"/>
      <c r="CF57" s="410"/>
      <c r="CG57" s="410"/>
      <c r="CH57" s="410"/>
      <c r="CI57" s="410"/>
      <c r="CJ57" s="410"/>
      <c r="CK57" s="410"/>
      <c r="CL57" s="410"/>
      <c r="CM57" s="410"/>
      <c r="CN57" s="410"/>
      <c r="CO57" s="410"/>
      <c r="CP57" s="410"/>
      <c r="CQ57" s="410"/>
      <c r="CR57" s="410"/>
      <c r="CS57" s="410"/>
      <c r="CT57" s="410"/>
      <c r="CU57" s="410"/>
      <c r="CV57" s="410"/>
      <c r="CW57" s="410"/>
      <c r="CX57" s="410"/>
      <c r="CY57" s="410"/>
      <c r="CZ57" s="410"/>
      <c r="DA57" s="410"/>
      <c r="DB57" s="410"/>
      <c r="DC57" s="410"/>
      <c r="DD57" s="410"/>
      <c r="DE57" s="410"/>
      <c r="DF57" s="410"/>
      <c r="DG57" s="410"/>
      <c r="DH57" s="410"/>
      <c r="DI57" s="410"/>
      <c r="DJ57" s="410"/>
      <c r="DK57" s="410"/>
      <c r="DL57" s="410"/>
      <c r="DM57" s="410"/>
      <c r="DN57" s="410"/>
      <c r="DO57" s="410"/>
      <c r="DP57" s="410"/>
      <c r="DQ57" s="410"/>
      <c r="DR57" s="410"/>
      <c r="DS57" s="410"/>
      <c r="DT57" s="410"/>
      <c r="DU57" s="410"/>
      <c r="DV57" s="410"/>
      <c r="DW57" s="410"/>
      <c r="DX57" s="410"/>
      <c r="DY57" s="410"/>
      <c r="DZ57" s="410"/>
      <c r="EA57" s="410"/>
      <c r="EB57" s="410"/>
      <c r="EC57" s="410"/>
      <c r="ED57" s="410"/>
      <c r="EE57" s="410"/>
      <c r="EF57" s="410"/>
      <c r="EG57" s="410"/>
      <c r="EH57" s="410"/>
      <c r="EI57" s="410"/>
      <c r="EJ57" s="410"/>
      <c r="EK57" s="410"/>
      <c r="EL57" s="410"/>
      <c r="EM57" s="410"/>
      <c r="EN57" s="410"/>
      <c r="EO57" s="410"/>
      <c r="EP57" s="410"/>
      <c r="EQ57" s="410"/>
      <c r="ER57" s="410"/>
      <c r="ES57" s="410"/>
      <c r="ET57" s="410"/>
      <c r="EU57" s="410"/>
      <c r="EV57" s="410"/>
      <c r="EW57" s="410"/>
      <c r="EX57" s="410"/>
      <c r="EY57" s="410"/>
      <c r="EZ57" s="410"/>
      <c r="FA57" s="410"/>
      <c r="FB57" s="410"/>
      <c r="FC57" s="410"/>
      <c r="FD57" s="410"/>
      <c r="FE57" s="410"/>
      <c r="FF57" s="410"/>
      <c r="FG57" s="410"/>
      <c r="FH57" s="410"/>
      <c r="FI57" s="410"/>
      <c r="FJ57" s="410"/>
      <c r="FK57" s="410"/>
      <c r="FL57" s="410"/>
      <c r="FM57" s="410"/>
      <c r="FN57" s="410"/>
      <c r="FO57" s="410"/>
      <c r="FP57" s="410"/>
      <c r="FQ57" s="410"/>
      <c r="FR57" s="410"/>
      <c r="FS57" s="410"/>
      <c r="FT57" s="410"/>
      <c r="FU57" s="410"/>
      <c r="FV57" s="410"/>
      <c r="FW57" s="871"/>
      <c r="FX57" s="797"/>
    </row>
    <row r="58" spans="2:217" s="489" customFormat="1" x14ac:dyDescent="0.2">
      <c r="B58" s="407"/>
      <c r="O58" s="522"/>
      <c r="P58" s="522"/>
      <c r="Q58" s="522"/>
      <c r="R58" s="522"/>
      <c r="S58" s="522"/>
      <c r="T58" s="522"/>
      <c r="U58" s="522"/>
      <c r="V58" s="522"/>
      <c r="W58" s="522"/>
      <c r="X58" s="522"/>
      <c r="Y58" s="522"/>
      <c r="Z58" s="522"/>
      <c r="AA58" s="522"/>
      <c r="AB58" s="522"/>
      <c r="AC58" s="522"/>
      <c r="AD58" s="522"/>
      <c r="AE58" s="522"/>
      <c r="AF58" s="522"/>
      <c r="AG58" s="522"/>
      <c r="AH58" s="522"/>
      <c r="AI58" s="522"/>
      <c r="AJ58" s="522"/>
      <c r="AK58" s="522"/>
      <c r="AL58" s="522"/>
      <c r="AM58" s="522"/>
      <c r="AN58" s="522"/>
      <c r="AO58" s="522"/>
      <c r="AP58" s="522"/>
      <c r="AQ58" s="522"/>
      <c r="AR58" s="522"/>
      <c r="AS58" s="522"/>
      <c r="AT58" s="522"/>
      <c r="AU58" s="522"/>
      <c r="AV58" s="522"/>
      <c r="AW58" s="522"/>
      <c r="AX58" s="522"/>
      <c r="AY58" s="522"/>
      <c r="AZ58" s="522"/>
      <c r="BA58" s="522"/>
      <c r="BB58" s="522"/>
      <c r="BC58" s="522"/>
      <c r="BD58" s="522"/>
      <c r="BE58" s="522"/>
      <c r="BF58" s="522"/>
      <c r="BG58" s="522"/>
      <c r="BH58" s="522"/>
      <c r="BI58" s="522"/>
      <c r="BJ58" s="522"/>
      <c r="BK58" s="522"/>
      <c r="BL58" s="522"/>
      <c r="BM58" s="522"/>
      <c r="BN58" s="522"/>
      <c r="BO58" s="522"/>
      <c r="BP58" s="522"/>
      <c r="BQ58" s="522"/>
      <c r="BR58" s="522"/>
      <c r="BS58" s="522"/>
      <c r="BT58" s="522"/>
      <c r="BU58" s="522"/>
      <c r="BV58" s="522"/>
      <c r="BW58" s="522"/>
      <c r="BX58" s="522"/>
      <c r="BY58" s="522"/>
      <c r="BZ58" s="522"/>
      <c r="CA58" s="522"/>
      <c r="CB58" s="522"/>
      <c r="CC58" s="522"/>
      <c r="CD58" s="522"/>
      <c r="CE58" s="522"/>
      <c r="CF58" s="522"/>
      <c r="CG58" s="522"/>
      <c r="CH58" s="522"/>
      <c r="CI58" s="522"/>
      <c r="CJ58" s="522"/>
      <c r="CK58" s="522"/>
      <c r="CL58" s="522"/>
      <c r="CM58" s="522"/>
      <c r="CN58" s="522"/>
      <c r="CO58" s="522"/>
      <c r="CP58" s="522"/>
      <c r="CQ58" s="522"/>
      <c r="CR58" s="522"/>
      <c r="CS58" s="522"/>
      <c r="CT58" s="522"/>
      <c r="CU58" s="522"/>
      <c r="CV58" s="522"/>
      <c r="CW58" s="522"/>
      <c r="CX58" s="522"/>
      <c r="CY58" s="522"/>
      <c r="CZ58" s="522"/>
      <c r="DA58" s="522"/>
      <c r="DB58" s="522"/>
      <c r="DC58" s="522"/>
      <c r="DD58" s="522"/>
      <c r="DE58" s="522"/>
      <c r="DF58" s="522"/>
      <c r="DG58" s="522"/>
      <c r="DH58" s="522"/>
      <c r="DI58" s="522"/>
      <c r="DJ58" s="522"/>
      <c r="DK58" s="522"/>
      <c r="DL58" s="522"/>
      <c r="DM58" s="522"/>
      <c r="DN58" s="522"/>
      <c r="DO58" s="522"/>
      <c r="DP58" s="522"/>
      <c r="DQ58" s="522"/>
      <c r="DR58" s="522"/>
      <c r="DS58" s="522"/>
      <c r="DT58" s="522"/>
      <c r="DU58" s="525"/>
      <c r="DV58" s="525"/>
      <c r="DW58" s="525"/>
      <c r="DX58" s="525"/>
      <c r="DY58" s="525"/>
      <c r="DZ58" s="525"/>
      <c r="EA58" s="525"/>
      <c r="EB58" s="525"/>
      <c r="EC58" s="525"/>
      <c r="ED58" s="525"/>
      <c r="EE58" s="525"/>
      <c r="EF58" s="525"/>
      <c r="EG58" s="525"/>
      <c r="EH58" s="525"/>
      <c r="EI58" s="525"/>
      <c r="EJ58" s="525"/>
      <c r="EK58" s="525"/>
      <c r="EL58" s="525"/>
      <c r="EM58" s="525"/>
      <c r="EN58" s="525"/>
      <c r="EO58" s="525"/>
      <c r="EP58" s="525"/>
      <c r="EQ58" s="525"/>
      <c r="ER58" s="525"/>
      <c r="ES58" s="525"/>
      <c r="ET58" s="525"/>
      <c r="EU58" s="525"/>
      <c r="EV58" s="525"/>
      <c r="EW58" s="525"/>
      <c r="EX58" s="525"/>
      <c r="EY58" s="525"/>
      <c r="EZ58" s="525"/>
      <c r="FA58" s="525"/>
      <c r="FB58" s="525"/>
      <c r="FC58" s="525"/>
      <c r="FD58" s="525"/>
      <c r="FE58" s="525"/>
      <c r="FF58" s="525"/>
      <c r="FG58" s="525"/>
      <c r="FH58" s="525"/>
      <c r="FI58" s="525"/>
      <c r="FJ58" s="525"/>
      <c r="FK58" s="525"/>
      <c r="FL58" s="525"/>
      <c r="FM58" s="525"/>
      <c r="FN58" s="525"/>
      <c r="FO58" s="525"/>
      <c r="FP58" s="525"/>
      <c r="FQ58" s="525"/>
      <c r="FR58" s="525"/>
      <c r="FS58" s="525"/>
      <c r="FT58" s="525"/>
      <c r="FU58" s="525"/>
      <c r="FV58" s="525"/>
      <c r="FW58" s="525"/>
      <c r="FX58" s="890"/>
      <c r="FY58" s="890"/>
    </row>
    <row r="59" spans="2:217" s="489" customFormat="1" x14ac:dyDescent="0.2">
      <c r="B59" s="407"/>
      <c r="O59" s="522"/>
      <c r="P59" s="522"/>
      <c r="Q59" s="522"/>
      <c r="R59" s="522"/>
      <c r="S59" s="522"/>
      <c r="T59" s="522"/>
      <c r="U59" s="522"/>
      <c r="V59" s="522"/>
      <c r="W59" s="522"/>
      <c r="X59" s="522"/>
      <c r="Y59" s="522"/>
      <c r="Z59" s="522"/>
      <c r="AA59" s="522"/>
      <c r="AB59" s="522"/>
      <c r="AC59" s="522"/>
      <c r="AD59" s="522"/>
      <c r="AE59" s="522"/>
      <c r="AF59" s="522"/>
      <c r="AG59" s="522"/>
      <c r="AH59" s="522"/>
      <c r="AI59" s="522"/>
      <c r="AJ59" s="522"/>
      <c r="AK59" s="522"/>
      <c r="AL59" s="522"/>
      <c r="AM59" s="522"/>
      <c r="AN59" s="522"/>
      <c r="AO59" s="522"/>
      <c r="AP59" s="522"/>
      <c r="AQ59" s="522"/>
      <c r="AR59" s="522"/>
      <c r="AS59" s="522"/>
      <c r="AT59" s="522"/>
      <c r="AU59" s="522"/>
      <c r="AV59" s="522"/>
      <c r="AW59" s="522"/>
      <c r="AX59" s="522"/>
      <c r="AY59" s="522"/>
      <c r="AZ59" s="522"/>
      <c r="BA59" s="522"/>
      <c r="BB59" s="522"/>
      <c r="BC59" s="522"/>
      <c r="BD59" s="522"/>
      <c r="BE59" s="522"/>
      <c r="BF59" s="522"/>
      <c r="BG59" s="522"/>
      <c r="BH59" s="522"/>
      <c r="BI59" s="522"/>
      <c r="BJ59" s="522"/>
      <c r="BK59" s="522"/>
      <c r="BL59" s="522"/>
      <c r="BM59" s="522"/>
      <c r="BN59" s="522"/>
      <c r="BO59" s="522"/>
      <c r="BP59" s="522"/>
      <c r="BQ59" s="522"/>
      <c r="BR59" s="522"/>
      <c r="BS59" s="522"/>
      <c r="BT59" s="522"/>
      <c r="BU59" s="522"/>
      <c r="BV59" s="522"/>
      <c r="BW59" s="522"/>
      <c r="BX59" s="522"/>
      <c r="BY59" s="522"/>
      <c r="BZ59" s="522"/>
      <c r="CA59" s="522"/>
      <c r="CB59" s="522"/>
      <c r="CC59" s="522"/>
      <c r="CD59" s="522"/>
      <c r="CE59" s="522"/>
      <c r="CF59" s="522"/>
      <c r="CG59" s="522"/>
      <c r="CH59" s="522"/>
      <c r="CI59" s="522"/>
      <c r="CJ59" s="522"/>
      <c r="CK59" s="522"/>
      <c r="CL59" s="522"/>
      <c r="CM59" s="522"/>
      <c r="CN59" s="522"/>
      <c r="CO59" s="522"/>
      <c r="CP59" s="522"/>
      <c r="CQ59" s="522"/>
      <c r="CR59" s="522"/>
      <c r="CS59" s="522"/>
      <c r="CT59" s="522"/>
      <c r="CU59" s="522"/>
      <c r="CV59" s="522"/>
      <c r="CW59" s="522"/>
      <c r="CX59" s="522"/>
      <c r="CY59" s="522"/>
      <c r="CZ59" s="522"/>
      <c r="DA59" s="522"/>
      <c r="DB59" s="522"/>
      <c r="DC59" s="522"/>
      <c r="DD59" s="522"/>
      <c r="DE59" s="522"/>
      <c r="DF59" s="522"/>
      <c r="DG59" s="522"/>
      <c r="DH59" s="522"/>
      <c r="DI59" s="522"/>
      <c r="DJ59" s="522"/>
      <c r="DK59" s="522"/>
      <c r="DL59" s="522"/>
      <c r="DM59" s="522"/>
      <c r="DN59" s="522"/>
      <c r="DO59" s="522"/>
      <c r="DP59" s="522"/>
      <c r="DQ59" s="522"/>
      <c r="DR59" s="522"/>
      <c r="DS59" s="522"/>
      <c r="DT59" s="522"/>
      <c r="DU59" s="525"/>
      <c r="DV59" s="525"/>
      <c r="DW59" s="525"/>
      <c r="DX59" s="525"/>
      <c r="DY59" s="525"/>
      <c r="DZ59" s="525"/>
      <c r="EA59" s="525"/>
      <c r="EB59" s="525"/>
      <c r="EC59" s="525"/>
      <c r="ED59" s="525"/>
      <c r="EE59" s="525"/>
      <c r="EF59" s="525"/>
      <c r="EG59" s="525"/>
      <c r="EH59" s="525"/>
      <c r="EI59" s="525"/>
      <c r="EJ59" s="525"/>
      <c r="EK59" s="525"/>
      <c r="EL59" s="525"/>
      <c r="EM59" s="525"/>
      <c r="EN59" s="525"/>
      <c r="EO59" s="525"/>
      <c r="EP59" s="525"/>
      <c r="EQ59" s="525"/>
      <c r="ER59" s="525"/>
      <c r="ES59" s="525"/>
      <c r="ET59" s="525"/>
      <c r="EU59" s="525"/>
      <c r="EV59" s="525"/>
      <c r="EW59" s="525"/>
      <c r="EX59" s="525"/>
      <c r="EY59" s="525"/>
      <c r="EZ59" s="525"/>
      <c r="FA59" s="525"/>
      <c r="FB59" s="525"/>
      <c r="FC59" s="525"/>
      <c r="FD59" s="525"/>
      <c r="FE59" s="525"/>
      <c r="FF59" s="525"/>
      <c r="FG59" s="525"/>
      <c r="FH59" s="525"/>
      <c r="FI59" s="525"/>
      <c r="FJ59" s="525"/>
      <c r="FK59" s="525"/>
      <c r="FL59" s="525"/>
      <c r="FM59" s="525"/>
      <c r="FN59" s="525"/>
      <c r="FO59" s="525"/>
      <c r="FP59" s="525"/>
      <c r="FQ59" s="525"/>
      <c r="FR59" s="525"/>
      <c r="FS59" s="525"/>
      <c r="FT59" s="525"/>
      <c r="FU59" s="525"/>
      <c r="FV59" s="525"/>
      <c r="FW59" s="525"/>
      <c r="FX59" s="890"/>
      <c r="FY59" s="890"/>
    </row>
    <row r="60" spans="2:217" s="489" customFormat="1" ht="13.5" thickBot="1" x14ac:dyDescent="0.25">
      <c r="B60" s="413"/>
      <c r="C60" s="523"/>
      <c r="D60" s="523"/>
      <c r="E60" s="523"/>
      <c r="F60" s="523"/>
      <c r="G60" s="523"/>
      <c r="H60" s="523"/>
      <c r="I60" s="523"/>
      <c r="J60" s="523"/>
      <c r="K60" s="523"/>
      <c r="L60" s="523"/>
      <c r="M60" s="523"/>
      <c r="N60" s="523"/>
      <c r="O60" s="522"/>
      <c r="P60" s="522"/>
      <c r="Q60" s="522"/>
      <c r="R60" s="522"/>
      <c r="S60" s="522"/>
      <c r="T60" s="522"/>
      <c r="U60" s="522"/>
      <c r="V60" s="522"/>
      <c r="W60" s="522"/>
      <c r="X60" s="522"/>
      <c r="Y60" s="522"/>
      <c r="Z60" s="522"/>
      <c r="AA60" s="522"/>
      <c r="AB60" s="522"/>
      <c r="AC60" s="522"/>
      <c r="AD60" s="522"/>
      <c r="AE60" s="522"/>
      <c r="AF60" s="522"/>
      <c r="AG60" s="522"/>
      <c r="AH60" s="522"/>
      <c r="AI60" s="522"/>
      <c r="AJ60" s="522"/>
      <c r="AK60" s="522"/>
      <c r="AL60" s="522"/>
      <c r="AM60" s="522"/>
      <c r="AN60" s="522"/>
      <c r="AO60" s="522"/>
      <c r="AP60" s="522"/>
      <c r="AQ60" s="522"/>
      <c r="AR60" s="522"/>
      <c r="AS60" s="522"/>
      <c r="AT60" s="522"/>
      <c r="AU60" s="522"/>
      <c r="AV60" s="522"/>
      <c r="AW60" s="522"/>
      <c r="AX60" s="522"/>
      <c r="AY60" s="522"/>
      <c r="AZ60" s="522"/>
      <c r="BA60" s="522"/>
      <c r="BB60" s="522"/>
      <c r="BC60" s="522"/>
      <c r="BD60" s="522"/>
      <c r="BE60" s="522"/>
      <c r="BF60" s="522"/>
      <c r="BG60" s="522"/>
      <c r="BH60" s="522"/>
      <c r="BI60" s="522"/>
      <c r="BJ60" s="522"/>
      <c r="BK60" s="522"/>
      <c r="BL60" s="522"/>
      <c r="BM60" s="522"/>
      <c r="BN60" s="522"/>
      <c r="BO60" s="522"/>
      <c r="BP60" s="522"/>
      <c r="BQ60" s="522"/>
      <c r="BR60" s="522"/>
      <c r="BS60" s="522"/>
      <c r="BT60" s="522"/>
      <c r="BU60" s="522"/>
      <c r="BV60" s="522"/>
      <c r="BW60" s="522"/>
      <c r="BX60" s="522"/>
      <c r="BY60" s="522"/>
      <c r="BZ60" s="522"/>
      <c r="CA60" s="522"/>
      <c r="CB60" s="522"/>
      <c r="CC60" s="522"/>
      <c r="CD60" s="522"/>
      <c r="CE60" s="522"/>
      <c r="CF60" s="522"/>
      <c r="CG60" s="522"/>
      <c r="CH60" s="522"/>
      <c r="CI60" s="522"/>
      <c r="CJ60" s="522"/>
      <c r="CK60" s="522"/>
      <c r="CL60" s="522"/>
      <c r="CM60" s="522"/>
      <c r="CN60" s="522"/>
      <c r="CO60" s="522"/>
      <c r="CP60" s="522"/>
      <c r="CQ60" s="522"/>
      <c r="CR60" s="522"/>
      <c r="CS60" s="522"/>
      <c r="CT60" s="522"/>
      <c r="CU60" s="522"/>
      <c r="CV60" s="522"/>
      <c r="CW60" s="522"/>
      <c r="CX60" s="522"/>
      <c r="CY60" s="522"/>
      <c r="CZ60" s="522"/>
      <c r="DA60" s="522"/>
      <c r="DB60" s="522"/>
      <c r="DC60" s="522"/>
      <c r="DD60" s="522"/>
      <c r="DE60" s="522"/>
      <c r="DF60" s="522"/>
      <c r="DG60" s="522"/>
      <c r="DH60" s="522"/>
      <c r="DI60" s="522"/>
      <c r="DJ60" s="522"/>
      <c r="DK60" s="522"/>
      <c r="DL60" s="522"/>
      <c r="DM60" s="522"/>
      <c r="DN60" s="522"/>
      <c r="DO60" s="522"/>
      <c r="DP60" s="522"/>
      <c r="DQ60" s="522"/>
      <c r="DR60" s="522"/>
      <c r="DS60" s="522"/>
      <c r="DT60" s="522"/>
      <c r="DU60" s="527"/>
      <c r="DV60" s="527"/>
      <c r="DW60" s="527"/>
      <c r="DX60" s="527"/>
      <c r="DY60" s="527"/>
      <c r="DZ60" s="527"/>
      <c r="EA60" s="527"/>
      <c r="EB60" s="527"/>
      <c r="EC60" s="527"/>
      <c r="ED60" s="527"/>
      <c r="EE60" s="527"/>
      <c r="EF60" s="527"/>
      <c r="EG60" s="527"/>
      <c r="EH60" s="527"/>
      <c r="EI60" s="527"/>
      <c r="EJ60" s="527"/>
      <c r="EK60" s="527"/>
      <c r="EL60" s="527"/>
      <c r="EM60" s="527"/>
      <c r="EN60" s="527"/>
      <c r="EO60" s="527"/>
      <c r="EP60" s="527"/>
      <c r="EQ60" s="527"/>
      <c r="ER60" s="527"/>
      <c r="ES60" s="527"/>
      <c r="ET60" s="527"/>
      <c r="EU60" s="527"/>
      <c r="EV60" s="527"/>
      <c r="EW60" s="527"/>
      <c r="EX60" s="527"/>
      <c r="EY60" s="527"/>
      <c r="EZ60" s="527"/>
      <c r="FA60" s="527"/>
      <c r="FB60" s="527"/>
      <c r="FC60" s="527"/>
      <c r="FD60" s="527"/>
      <c r="FE60" s="527"/>
      <c r="FF60" s="527"/>
      <c r="FG60" s="527"/>
      <c r="FH60" s="527"/>
      <c r="FI60" s="527"/>
      <c r="FJ60" s="527"/>
      <c r="FK60" s="527"/>
      <c r="FL60" s="527"/>
      <c r="FM60" s="527"/>
      <c r="FN60" s="527"/>
      <c r="FO60" s="527"/>
      <c r="FP60" s="527"/>
      <c r="FQ60" s="527"/>
      <c r="FR60" s="527"/>
      <c r="FS60" s="527"/>
      <c r="FT60" s="527"/>
      <c r="FU60" s="527"/>
      <c r="FV60" s="527"/>
      <c r="FW60" s="527"/>
      <c r="FX60" s="890"/>
      <c r="FY60" s="890"/>
    </row>
    <row r="61" spans="2:217" s="489" customFormat="1" x14ac:dyDescent="0.2">
      <c r="B61" s="407"/>
      <c r="C61" s="524"/>
      <c r="D61" s="524"/>
      <c r="E61" s="524"/>
      <c r="F61" s="524"/>
      <c r="G61" s="524"/>
      <c r="H61" s="524"/>
      <c r="I61" s="524"/>
      <c r="J61" s="524"/>
      <c r="K61" s="524"/>
      <c r="L61" s="524"/>
      <c r="M61" s="524"/>
      <c r="N61" s="524"/>
      <c r="O61" s="524"/>
      <c r="P61" s="524"/>
      <c r="Q61" s="524"/>
      <c r="R61" s="524"/>
      <c r="S61" s="524"/>
      <c r="T61" s="524"/>
      <c r="U61" s="524"/>
      <c r="V61" s="524"/>
      <c r="W61" s="524"/>
      <c r="X61" s="524"/>
      <c r="Y61" s="524"/>
      <c r="Z61" s="524"/>
      <c r="AA61" s="524"/>
      <c r="AB61" s="524"/>
      <c r="AC61" s="524"/>
      <c r="AD61" s="524"/>
      <c r="AE61" s="524"/>
      <c r="AF61" s="524"/>
      <c r="AG61" s="524"/>
      <c r="AH61" s="524"/>
      <c r="AI61" s="524"/>
      <c r="AJ61" s="524"/>
      <c r="AK61" s="524"/>
      <c r="AL61" s="524"/>
      <c r="AM61" s="524"/>
      <c r="AN61" s="524"/>
      <c r="AO61" s="524"/>
      <c r="AP61" s="524"/>
      <c r="AQ61" s="524"/>
      <c r="AR61" s="524"/>
      <c r="AS61" s="524"/>
      <c r="AT61" s="524"/>
      <c r="AU61" s="524"/>
      <c r="AV61" s="524"/>
      <c r="AW61" s="524"/>
      <c r="AX61" s="524"/>
      <c r="AY61" s="524"/>
      <c r="AZ61" s="524"/>
      <c r="BA61" s="524"/>
      <c r="BB61" s="524"/>
      <c r="BC61" s="524"/>
      <c r="BD61" s="524"/>
      <c r="BE61" s="524"/>
      <c r="BF61" s="524"/>
      <c r="BG61" s="524"/>
      <c r="BH61" s="524"/>
      <c r="BI61" s="524"/>
      <c r="BJ61" s="524"/>
      <c r="BK61" s="524"/>
      <c r="BL61" s="524"/>
      <c r="BM61" s="524"/>
      <c r="BN61" s="524"/>
      <c r="BO61" s="524"/>
      <c r="BP61" s="524"/>
      <c r="BQ61" s="524"/>
      <c r="BR61" s="524"/>
      <c r="BS61" s="524"/>
      <c r="BT61" s="524"/>
      <c r="BU61" s="524"/>
      <c r="BV61" s="524"/>
      <c r="BW61" s="524"/>
      <c r="BX61" s="524"/>
      <c r="BY61" s="524"/>
      <c r="BZ61" s="524"/>
      <c r="CA61" s="524"/>
      <c r="CB61" s="524"/>
      <c r="CC61" s="524"/>
      <c r="CD61" s="524"/>
      <c r="CE61" s="524"/>
      <c r="CF61" s="524"/>
      <c r="CG61" s="524"/>
      <c r="CH61" s="524"/>
      <c r="CI61" s="524"/>
      <c r="CJ61" s="525"/>
      <c r="CK61" s="525"/>
      <c r="CL61" s="525"/>
      <c r="CM61" s="525"/>
      <c r="CN61" s="525"/>
      <c r="CO61" s="525"/>
      <c r="CP61" s="525"/>
      <c r="CQ61" s="525"/>
      <c r="CR61" s="525"/>
      <c r="CS61" s="525"/>
      <c r="CT61" s="525"/>
      <c r="CU61" s="525"/>
      <c r="CV61" s="525"/>
      <c r="CW61" s="525"/>
      <c r="CX61" s="525"/>
      <c r="CY61" s="525"/>
      <c r="CZ61" s="525"/>
      <c r="DA61" s="525"/>
      <c r="DB61" s="525"/>
      <c r="DC61" s="525"/>
      <c r="DD61" s="525"/>
      <c r="DE61" s="525"/>
      <c r="DF61" s="525"/>
      <c r="DG61" s="525"/>
      <c r="DH61" s="525"/>
      <c r="DI61" s="525"/>
      <c r="DJ61" s="525"/>
      <c r="DK61" s="525"/>
      <c r="DL61" s="525"/>
      <c r="DM61" s="525"/>
      <c r="DN61" s="525"/>
      <c r="DO61" s="524"/>
      <c r="DP61" s="524"/>
      <c r="DQ61" s="524"/>
      <c r="DR61" s="524"/>
      <c r="DS61" s="524"/>
      <c r="DT61" s="524"/>
      <c r="DU61" s="524"/>
      <c r="DV61" s="524"/>
      <c r="DW61" s="524"/>
      <c r="DX61" s="524"/>
      <c r="DY61" s="524"/>
      <c r="DZ61" s="524"/>
      <c r="EA61" s="524"/>
      <c r="EB61" s="524"/>
      <c r="EC61" s="524"/>
      <c r="ED61" s="524"/>
      <c r="EE61" s="524"/>
      <c r="EF61" s="524"/>
      <c r="EG61" s="524"/>
      <c r="EH61" s="524"/>
      <c r="EI61" s="524"/>
      <c r="EJ61" s="524"/>
      <c r="EK61" s="524"/>
      <c r="EL61" s="524"/>
      <c r="EM61" s="524"/>
      <c r="EN61" s="524"/>
      <c r="EO61" s="524"/>
      <c r="EP61" s="524"/>
      <c r="EQ61" s="524"/>
      <c r="ER61" s="524"/>
      <c r="ES61" s="524"/>
      <c r="ET61" s="524"/>
      <c r="EU61" s="524"/>
      <c r="EV61" s="524"/>
      <c r="EW61" s="524"/>
      <c r="EX61" s="524"/>
      <c r="EY61" s="524"/>
      <c r="EZ61" s="524"/>
      <c r="FA61" s="524"/>
      <c r="FB61" s="524"/>
      <c r="FC61" s="524"/>
      <c r="FD61" s="524"/>
      <c r="FE61" s="524"/>
      <c r="FF61" s="524"/>
      <c r="FG61" s="524"/>
      <c r="FH61" s="524"/>
      <c r="FI61" s="524"/>
      <c r="FJ61" s="524"/>
      <c r="FK61" s="524"/>
      <c r="FL61" s="524"/>
      <c r="FM61" s="524"/>
      <c r="FN61" s="524"/>
      <c r="FO61" s="524"/>
      <c r="FP61" s="524"/>
      <c r="FQ61" s="524"/>
      <c r="FR61" s="524"/>
      <c r="FS61" s="524"/>
      <c r="FT61" s="524"/>
      <c r="FU61" s="524"/>
      <c r="FV61" s="524"/>
      <c r="FW61" s="524"/>
      <c r="FX61" s="890"/>
      <c r="FY61" s="890"/>
    </row>
    <row r="62" spans="2:217" s="489" customFormat="1" x14ac:dyDescent="0.2">
      <c r="B62" s="407"/>
      <c r="C62" s="524"/>
      <c r="D62" s="524"/>
      <c r="E62" s="524"/>
      <c r="F62" s="524"/>
      <c r="G62" s="524"/>
      <c r="H62" s="524"/>
      <c r="I62" s="524"/>
      <c r="J62" s="524"/>
      <c r="K62" s="524"/>
      <c r="L62" s="524"/>
      <c r="M62" s="524"/>
      <c r="N62" s="524"/>
      <c r="O62" s="524"/>
      <c r="P62" s="524"/>
      <c r="Q62" s="524"/>
      <c r="R62" s="524"/>
      <c r="S62" s="524"/>
      <c r="T62" s="524"/>
      <c r="U62" s="524"/>
      <c r="V62" s="524"/>
      <c r="W62" s="524"/>
      <c r="X62" s="524"/>
      <c r="Y62" s="524"/>
      <c r="Z62" s="524"/>
      <c r="AA62" s="524"/>
      <c r="AB62" s="524"/>
      <c r="AC62" s="524"/>
      <c r="AD62" s="524"/>
      <c r="AE62" s="524"/>
      <c r="AF62" s="524"/>
      <c r="AG62" s="524"/>
      <c r="AH62" s="524"/>
      <c r="AI62" s="524"/>
      <c r="AJ62" s="524"/>
      <c r="AK62" s="524"/>
      <c r="AL62" s="524"/>
      <c r="AM62" s="524"/>
      <c r="AN62" s="524"/>
      <c r="AO62" s="524"/>
      <c r="AP62" s="524"/>
      <c r="AQ62" s="524"/>
      <c r="AR62" s="524"/>
      <c r="AS62" s="524"/>
      <c r="AT62" s="524"/>
      <c r="AU62" s="524"/>
      <c r="AV62" s="524"/>
      <c r="AW62" s="524"/>
      <c r="AX62" s="524"/>
      <c r="AY62" s="524"/>
      <c r="AZ62" s="524"/>
      <c r="BA62" s="524"/>
      <c r="BB62" s="524"/>
      <c r="BC62" s="524"/>
      <c r="BD62" s="524"/>
      <c r="BE62" s="524"/>
      <c r="BF62" s="524"/>
      <c r="BG62" s="524"/>
      <c r="BH62" s="524"/>
      <c r="BI62" s="524"/>
      <c r="BJ62" s="524"/>
      <c r="BK62" s="524"/>
      <c r="BL62" s="524"/>
      <c r="BM62" s="524"/>
      <c r="BN62" s="524"/>
      <c r="BO62" s="524"/>
      <c r="BP62" s="524"/>
      <c r="BQ62" s="524"/>
      <c r="BR62" s="524"/>
      <c r="BS62" s="524"/>
      <c r="BT62" s="524"/>
      <c r="BU62" s="524"/>
      <c r="BV62" s="524"/>
      <c r="BW62" s="524"/>
      <c r="BX62" s="524"/>
      <c r="BY62" s="524"/>
      <c r="BZ62" s="524"/>
      <c r="CA62" s="524"/>
      <c r="CB62" s="524"/>
      <c r="CC62" s="524"/>
      <c r="CD62" s="524"/>
      <c r="CE62" s="524"/>
      <c r="CF62" s="524"/>
      <c r="CG62" s="524"/>
      <c r="CH62" s="524"/>
      <c r="CI62" s="524"/>
      <c r="CJ62" s="525"/>
      <c r="CK62" s="525"/>
      <c r="CL62" s="525"/>
      <c r="CM62" s="525"/>
      <c r="CN62" s="525"/>
      <c r="CO62" s="525"/>
      <c r="CP62" s="525"/>
      <c r="CQ62" s="525"/>
      <c r="CR62" s="525"/>
      <c r="CS62" s="525"/>
      <c r="CT62" s="525"/>
      <c r="CU62" s="525"/>
      <c r="CV62" s="525"/>
      <c r="CW62" s="525"/>
      <c r="CX62" s="525"/>
      <c r="CY62" s="525"/>
      <c r="CZ62" s="525"/>
      <c r="DA62" s="525"/>
      <c r="DB62" s="525"/>
      <c r="DC62" s="525"/>
      <c r="DD62" s="525"/>
      <c r="DE62" s="525"/>
      <c r="DF62" s="525"/>
      <c r="DG62" s="525"/>
      <c r="DH62" s="525"/>
      <c r="DI62" s="525"/>
      <c r="DJ62" s="525"/>
      <c r="DK62" s="525"/>
      <c r="DL62" s="525"/>
      <c r="DM62" s="525"/>
      <c r="DN62" s="525"/>
      <c r="DO62" s="524"/>
      <c r="DP62" s="524"/>
      <c r="DQ62" s="524"/>
      <c r="DR62" s="524"/>
      <c r="DS62" s="524"/>
      <c r="DT62" s="524"/>
      <c r="DU62" s="524"/>
      <c r="DV62" s="524"/>
      <c r="DW62" s="524"/>
      <c r="DX62" s="524"/>
      <c r="DY62" s="524"/>
      <c r="DZ62" s="524"/>
      <c r="EA62" s="524"/>
      <c r="EB62" s="524"/>
      <c r="EC62" s="524"/>
      <c r="ED62" s="524"/>
      <c r="EE62" s="524"/>
      <c r="EF62" s="524"/>
      <c r="EG62" s="524"/>
      <c r="EH62" s="524"/>
      <c r="EI62" s="524"/>
      <c r="EJ62" s="524"/>
      <c r="EK62" s="524"/>
      <c r="EL62" s="524"/>
      <c r="EM62" s="524"/>
      <c r="EN62" s="524"/>
      <c r="EO62" s="524"/>
      <c r="EP62" s="524"/>
      <c r="EQ62" s="524"/>
      <c r="ER62" s="524"/>
      <c r="ES62" s="524"/>
      <c r="ET62" s="524"/>
      <c r="EU62" s="524"/>
      <c r="EV62" s="524"/>
      <c r="EW62" s="524"/>
      <c r="EX62" s="524"/>
      <c r="EY62" s="524"/>
      <c r="EZ62" s="524"/>
      <c r="FA62" s="524"/>
      <c r="FB62" s="524"/>
      <c r="FC62" s="524"/>
      <c r="FD62" s="524"/>
      <c r="FE62" s="524"/>
      <c r="FF62" s="524"/>
      <c r="FG62" s="524"/>
      <c r="FH62" s="524"/>
      <c r="FI62" s="524"/>
      <c r="FJ62" s="524"/>
      <c r="FK62" s="524"/>
      <c r="FL62" s="524"/>
      <c r="FM62" s="524"/>
      <c r="FN62" s="524"/>
      <c r="FO62" s="524"/>
      <c r="FP62" s="524"/>
      <c r="FQ62" s="524"/>
      <c r="FR62" s="524"/>
      <c r="FS62" s="524"/>
      <c r="FT62" s="524"/>
      <c r="FU62" s="524"/>
      <c r="FV62" s="524"/>
      <c r="FW62" s="524"/>
      <c r="FX62" s="890"/>
      <c r="FY62" s="890"/>
    </row>
    <row r="63" spans="2:217" s="489" customFormat="1" x14ac:dyDescent="0.2">
      <c r="B63" s="407"/>
      <c r="C63" s="524"/>
      <c r="D63" s="524"/>
      <c r="E63" s="524"/>
      <c r="F63" s="524"/>
      <c r="G63" s="524"/>
      <c r="H63" s="524"/>
      <c r="I63" s="524"/>
      <c r="J63" s="524"/>
      <c r="K63" s="524"/>
      <c r="L63" s="524"/>
      <c r="M63" s="524"/>
      <c r="N63" s="524"/>
      <c r="O63" s="524"/>
      <c r="P63" s="524"/>
      <c r="Q63" s="524"/>
      <c r="R63" s="524"/>
      <c r="S63" s="524"/>
      <c r="T63" s="524"/>
      <c r="U63" s="524"/>
      <c r="V63" s="524"/>
      <c r="W63" s="524"/>
      <c r="X63" s="524"/>
      <c r="Y63" s="524"/>
      <c r="Z63" s="524"/>
      <c r="AA63" s="524"/>
      <c r="AB63" s="524"/>
      <c r="AC63" s="524"/>
      <c r="AD63" s="524"/>
      <c r="AE63" s="524"/>
      <c r="AF63" s="524"/>
      <c r="AG63" s="524"/>
      <c r="AH63" s="524"/>
      <c r="AI63" s="524"/>
      <c r="AJ63" s="524"/>
      <c r="AK63" s="524"/>
      <c r="AL63" s="524"/>
      <c r="AM63" s="524"/>
      <c r="AN63" s="524"/>
      <c r="AO63" s="524"/>
      <c r="AP63" s="524"/>
      <c r="AQ63" s="524"/>
      <c r="AR63" s="524"/>
      <c r="AS63" s="524"/>
      <c r="AT63" s="524"/>
      <c r="AU63" s="524"/>
      <c r="AV63" s="524"/>
      <c r="AW63" s="524"/>
      <c r="AX63" s="524"/>
      <c r="AY63" s="524"/>
      <c r="AZ63" s="524"/>
      <c r="BA63" s="524"/>
      <c r="BB63" s="524"/>
      <c r="BC63" s="524"/>
      <c r="BD63" s="524"/>
      <c r="BE63" s="524"/>
      <c r="BF63" s="524"/>
      <c r="BG63" s="524"/>
      <c r="BH63" s="524"/>
      <c r="BI63" s="524"/>
      <c r="BJ63" s="524"/>
      <c r="BK63" s="524"/>
      <c r="BL63" s="524"/>
      <c r="BM63" s="524"/>
      <c r="BN63" s="524"/>
      <c r="BO63" s="524"/>
      <c r="BP63" s="524"/>
      <c r="BQ63" s="524"/>
      <c r="BR63" s="524"/>
      <c r="BS63" s="524"/>
      <c r="BT63" s="524"/>
      <c r="BU63" s="524"/>
      <c r="BV63" s="524"/>
      <c r="BW63" s="524"/>
      <c r="BX63" s="524"/>
      <c r="BY63" s="524"/>
      <c r="BZ63" s="524"/>
      <c r="CA63" s="524"/>
      <c r="CB63" s="524"/>
      <c r="CC63" s="524"/>
      <c r="CD63" s="524"/>
      <c r="CE63" s="524"/>
      <c r="CF63" s="524"/>
      <c r="CG63" s="524"/>
      <c r="CH63" s="524"/>
      <c r="CI63" s="524"/>
      <c r="CJ63" s="525"/>
      <c r="CK63" s="525"/>
      <c r="CL63" s="525"/>
      <c r="CM63" s="525"/>
      <c r="CN63" s="525"/>
      <c r="CO63" s="525"/>
      <c r="CP63" s="525"/>
      <c r="CQ63" s="525"/>
      <c r="CR63" s="525"/>
      <c r="CS63" s="525"/>
      <c r="CT63" s="525"/>
      <c r="CU63" s="525"/>
      <c r="CV63" s="525"/>
      <c r="CW63" s="525"/>
      <c r="CX63" s="525"/>
      <c r="CY63" s="525"/>
      <c r="CZ63" s="525"/>
      <c r="DA63" s="525"/>
      <c r="DB63" s="525"/>
      <c r="DC63" s="525"/>
      <c r="DD63" s="525"/>
      <c r="DE63" s="525"/>
      <c r="DF63" s="525"/>
      <c r="DG63" s="525"/>
      <c r="DH63" s="525"/>
      <c r="DI63" s="525"/>
      <c r="DJ63" s="525"/>
      <c r="DK63" s="525"/>
      <c r="DL63" s="525"/>
      <c r="DM63" s="525"/>
      <c r="DN63" s="525"/>
      <c r="DO63" s="524"/>
      <c r="DP63" s="524"/>
      <c r="DQ63" s="524"/>
      <c r="DR63" s="524"/>
      <c r="DS63" s="524"/>
      <c r="DT63" s="524"/>
      <c r="DU63" s="524"/>
      <c r="DV63" s="524"/>
      <c r="DW63" s="524"/>
      <c r="DX63" s="524"/>
      <c r="DY63" s="524"/>
      <c r="DZ63" s="524"/>
      <c r="EA63" s="524"/>
      <c r="EB63" s="524"/>
      <c r="EC63" s="524"/>
      <c r="ED63" s="524"/>
      <c r="EE63" s="524"/>
      <c r="EF63" s="524"/>
      <c r="EG63" s="524"/>
      <c r="EH63" s="524"/>
      <c r="EI63" s="524"/>
      <c r="EJ63" s="524"/>
      <c r="EK63" s="524"/>
      <c r="EL63" s="524"/>
      <c r="EM63" s="524"/>
      <c r="EN63" s="524"/>
      <c r="EO63" s="524"/>
      <c r="EP63" s="524"/>
      <c r="EQ63" s="524"/>
      <c r="ER63" s="524"/>
      <c r="ES63" s="524"/>
      <c r="ET63" s="524"/>
      <c r="EU63" s="524"/>
      <c r="EV63" s="524"/>
      <c r="EW63" s="524"/>
      <c r="EX63" s="524"/>
      <c r="EY63" s="524"/>
      <c r="EZ63" s="524"/>
      <c r="FA63" s="524"/>
      <c r="FB63" s="524"/>
      <c r="FC63" s="524"/>
      <c r="FD63" s="524"/>
      <c r="FE63" s="524"/>
      <c r="FF63" s="524"/>
      <c r="FG63" s="524"/>
      <c r="FH63" s="524"/>
      <c r="FI63" s="524"/>
      <c r="FJ63" s="524"/>
      <c r="FK63" s="524"/>
      <c r="FL63" s="524"/>
      <c r="FM63" s="524"/>
      <c r="FN63" s="524"/>
      <c r="FO63" s="524"/>
      <c r="FP63" s="524"/>
      <c r="FQ63" s="524"/>
      <c r="FR63" s="524"/>
      <c r="FS63" s="524"/>
      <c r="FT63" s="524"/>
      <c r="FU63" s="524"/>
      <c r="FV63" s="524"/>
      <c r="FW63" s="524"/>
      <c r="FX63" s="890"/>
      <c r="FY63" s="890"/>
    </row>
    <row r="64" spans="2:217" s="489" customFormat="1" x14ac:dyDescent="0.2">
      <c r="B64" s="407"/>
      <c r="C64" s="524"/>
      <c r="D64" s="524"/>
      <c r="E64" s="524"/>
      <c r="F64" s="524"/>
      <c r="G64" s="524"/>
      <c r="H64" s="524"/>
      <c r="I64" s="524"/>
      <c r="J64" s="524"/>
      <c r="K64" s="524"/>
      <c r="L64" s="524"/>
      <c r="M64" s="524"/>
      <c r="N64" s="524"/>
      <c r="O64" s="524"/>
      <c r="P64" s="524"/>
      <c r="Q64" s="524"/>
      <c r="R64" s="524"/>
      <c r="S64" s="524"/>
      <c r="T64" s="524"/>
      <c r="U64" s="524"/>
      <c r="V64" s="524"/>
      <c r="W64" s="524"/>
      <c r="X64" s="524"/>
      <c r="Y64" s="524"/>
      <c r="Z64" s="524"/>
      <c r="AA64" s="524"/>
      <c r="AB64" s="524"/>
      <c r="AC64" s="524"/>
      <c r="AD64" s="524"/>
      <c r="AE64" s="524"/>
      <c r="AF64" s="524"/>
      <c r="AG64" s="524"/>
      <c r="AH64" s="524"/>
      <c r="AI64" s="524"/>
      <c r="AJ64" s="524"/>
      <c r="AK64" s="524"/>
      <c r="AL64" s="524"/>
      <c r="AM64" s="524"/>
      <c r="AN64" s="524"/>
      <c r="AO64" s="524"/>
      <c r="AP64" s="524"/>
      <c r="AQ64" s="524"/>
      <c r="AR64" s="524"/>
      <c r="AS64" s="524"/>
      <c r="AT64" s="524"/>
      <c r="AU64" s="524"/>
      <c r="AV64" s="524"/>
      <c r="AW64" s="524"/>
      <c r="AX64" s="524"/>
      <c r="AY64" s="524"/>
      <c r="AZ64" s="524"/>
      <c r="BA64" s="524"/>
      <c r="BB64" s="524"/>
      <c r="BC64" s="524"/>
      <c r="BD64" s="524"/>
      <c r="BE64" s="524"/>
      <c r="BF64" s="524"/>
      <c r="BG64" s="524"/>
      <c r="BH64" s="524"/>
      <c r="BI64" s="524"/>
      <c r="BJ64" s="524"/>
      <c r="BK64" s="524"/>
      <c r="BL64" s="524"/>
      <c r="BM64" s="524"/>
      <c r="BN64" s="524"/>
      <c r="BO64" s="524"/>
      <c r="BP64" s="524"/>
      <c r="BQ64" s="524"/>
      <c r="BR64" s="524"/>
      <c r="BS64" s="524"/>
      <c r="BT64" s="524"/>
      <c r="BU64" s="524"/>
      <c r="BV64" s="524"/>
      <c r="BW64" s="524"/>
      <c r="BX64" s="524"/>
      <c r="BY64" s="524"/>
      <c r="BZ64" s="524"/>
      <c r="CA64" s="524"/>
      <c r="CB64" s="524"/>
      <c r="CC64" s="524"/>
      <c r="CD64" s="524"/>
      <c r="CE64" s="524"/>
      <c r="CF64" s="524"/>
      <c r="CG64" s="524"/>
      <c r="CH64" s="524"/>
      <c r="CI64" s="524"/>
      <c r="CJ64" s="525"/>
      <c r="CK64" s="525"/>
      <c r="CL64" s="525"/>
      <c r="CM64" s="525"/>
      <c r="CN64" s="525"/>
      <c r="CO64" s="525"/>
      <c r="CP64" s="525"/>
      <c r="CQ64" s="525"/>
      <c r="CR64" s="525"/>
      <c r="CS64" s="525"/>
      <c r="CT64" s="525"/>
      <c r="CU64" s="525"/>
      <c r="CV64" s="525"/>
      <c r="CW64" s="525"/>
      <c r="CX64" s="525"/>
      <c r="CY64" s="525"/>
      <c r="CZ64" s="525"/>
      <c r="DA64" s="525"/>
      <c r="DB64" s="525"/>
      <c r="DC64" s="525"/>
      <c r="DD64" s="525"/>
      <c r="DE64" s="525"/>
      <c r="DF64" s="525"/>
      <c r="DG64" s="525"/>
      <c r="DH64" s="525"/>
      <c r="DI64" s="525"/>
      <c r="DJ64" s="525"/>
      <c r="DK64" s="525"/>
      <c r="DL64" s="525"/>
      <c r="DM64" s="525"/>
      <c r="DN64" s="525"/>
      <c r="DO64" s="524"/>
      <c r="DP64" s="524"/>
      <c r="DQ64" s="524"/>
      <c r="DR64" s="524"/>
      <c r="DS64" s="524"/>
      <c r="DT64" s="524"/>
      <c r="DU64" s="524"/>
      <c r="DV64" s="524"/>
      <c r="DW64" s="524"/>
      <c r="DX64" s="524"/>
      <c r="DY64" s="524"/>
      <c r="DZ64" s="524"/>
      <c r="EA64" s="524"/>
      <c r="EB64" s="524"/>
      <c r="EC64" s="524"/>
      <c r="ED64" s="524"/>
      <c r="EE64" s="524"/>
      <c r="EF64" s="524"/>
      <c r="EG64" s="524"/>
      <c r="EH64" s="524"/>
      <c r="EI64" s="524"/>
      <c r="EJ64" s="524"/>
      <c r="EK64" s="524"/>
      <c r="EL64" s="524"/>
      <c r="EM64" s="524"/>
      <c r="EN64" s="524"/>
      <c r="EO64" s="524"/>
      <c r="EP64" s="524"/>
      <c r="EQ64" s="524"/>
      <c r="ER64" s="524"/>
      <c r="ES64" s="524"/>
      <c r="ET64" s="524"/>
      <c r="EU64" s="524"/>
      <c r="EV64" s="524"/>
      <c r="EW64" s="524"/>
      <c r="EX64" s="524"/>
      <c r="EY64" s="524"/>
      <c r="EZ64" s="524"/>
      <c r="FA64" s="524"/>
      <c r="FB64" s="524"/>
      <c r="FC64" s="524"/>
      <c r="FD64" s="524"/>
      <c r="FE64" s="524"/>
      <c r="FF64" s="524"/>
      <c r="FG64" s="524"/>
      <c r="FH64" s="524"/>
      <c r="FI64" s="524"/>
      <c r="FJ64" s="524"/>
      <c r="FK64" s="524"/>
      <c r="FL64" s="524"/>
      <c r="FM64" s="524"/>
      <c r="FN64" s="524"/>
      <c r="FO64" s="524"/>
      <c r="FP64" s="524"/>
      <c r="FQ64" s="524"/>
      <c r="FR64" s="524"/>
      <c r="FS64" s="524"/>
      <c r="FT64" s="524"/>
      <c r="FU64" s="524"/>
      <c r="FV64" s="524"/>
      <c r="FW64" s="524"/>
      <c r="FX64" s="890"/>
      <c r="FY64" s="890"/>
    </row>
    <row r="65" spans="2:182" s="489" customFormat="1" ht="13.5" thickBot="1" x14ac:dyDescent="0.25">
      <c r="B65" s="413"/>
      <c r="C65" s="526"/>
      <c r="D65" s="526"/>
      <c r="E65" s="526"/>
      <c r="F65" s="526"/>
      <c r="G65" s="526"/>
      <c r="H65" s="526"/>
      <c r="I65" s="526"/>
      <c r="J65" s="526"/>
      <c r="K65" s="526"/>
      <c r="L65" s="526"/>
      <c r="M65" s="526"/>
      <c r="N65" s="526"/>
      <c r="O65" s="526"/>
      <c r="P65" s="526"/>
      <c r="Q65" s="526"/>
      <c r="R65" s="526"/>
      <c r="S65" s="526"/>
      <c r="T65" s="526"/>
      <c r="U65" s="526"/>
      <c r="V65" s="526"/>
      <c r="W65" s="526"/>
      <c r="X65" s="526"/>
      <c r="Y65" s="526"/>
      <c r="Z65" s="526"/>
      <c r="AA65" s="526"/>
      <c r="AB65" s="526"/>
      <c r="AC65" s="526"/>
      <c r="AD65" s="526"/>
      <c r="AE65" s="526"/>
      <c r="AF65" s="526"/>
      <c r="AG65" s="526"/>
      <c r="AH65" s="526"/>
      <c r="AI65" s="526"/>
      <c r="AJ65" s="526"/>
      <c r="AK65" s="526"/>
      <c r="AL65" s="526"/>
      <c r="AM65" s="526"/>
      <c r="AN65" s="526"/>
      <c r="AO65" s="526"/>
      <c r="AP65" s="526"/>
      <c r="AQ65" s="526"/>
      <c r="AR65" s="526"/>
      <c r="AS65" s="526"/>
      <c r="AT65" s="526"/>
      <c r="AU65" s="526"/>
      <c r="AV65" s="526"/>
      <c r="AW65" s="526"/>
      <c r="AX65" s="526"/>
      <c r="AY65" s="526"/>
      <c r="AZ65" s="526"/>
      <c r="BA65" s="526"/>
      <c r="BB65" s="526"/>
      <c r="BC65" s="526"/>
      <c r="BD65" s="526"/>
      <c r="BE65" s="526"/>
      <c r="BF65" s="526"/>
      <c r="BG65" s="526"/>
      <c r="BH65" s="526"/>
      <c r="BI65" s="526"/>
      <c r="BJ65" s="526"/>
      <c r="BK65" s="526"/>
      <c r="BL65" s="526"/>
      <c r="BM65" s="526"/>
      <c r="BN65" s="526"/>
      <c r="BO65" s="526"/>
      <c r="BP65" s="526"/>
      <c r="BQ65" s="526"/>
      <c r="BR65" s="526"/>
      <c r="BS65" s="526"/>
      <c r="BT65" s="526"/>
      <c r="BU65" s="526"/>
      <c r="BV65" s="526"/>
      <c r="BW65" s="526"/>
      <c r="BX65" s="526"/>
      <c r="BY65" s="526"/>
      <c r="BZ65" s="526"/>
      <c r="CA65" s="526"/>
      <c r="CB65" s="526"/>
      <c r="CC65" s="526"/>
      <c r="CD65" s="526"/>
      <c r="CE65" s="526"/>
      <c r="CF65" s="526"/>
      <c r="CG65" s="526"/>
      <c r="CH65" s="526"/>
      <c r="CI65" s="526"/>
      <c r="CJ65" s="527"/>
      <c r="CK65" s="527"/>
      <c r="CL65" s="527"/>
      <c r="CM65" s="527"/>
      <c r="CN65" s="527"/>
      <c r="CO65" s="527"/>
      <c r="CP65" s="527"/>
      <c r="CQ65" s="527"/>
      <c r="CR65" s="527"/>
      <c r="CS65" s="527"/>
      <c r="CT65" s="527"/>
      <c r="CU65" s="527"/>
      <c r="CV65" s="527"/>
      <c r="CW65" s="527"/>
      <c r="CX65" s="527"/>
      <c r="CY65" s="527"/>
      <c r="CZ65" s="527"/>
      <c r="DA65" s="527"/>
      <c r="DB65" s="527"/>
      <c r="DC65" s="527"/>
      <c r="DD65" s="527"/>
      <c r="DE65" s="527"/>
      <c r="DF65" s="527"/>
      <c r="DG65" s="527"/>
      <c r="DH65" s="527"/>
      <c r="DI65" s="527"/>
      <c r="DJ65" s="527"/>
      <c r="DK65" s="527"/>
      <c r="DL65" s="527"/>
      <c r="DM65" s="527"/>
      <c r="DN65" s="527"/>
      <c r="DO65" s="526"/>
      <c r="DP65" s="526"/>
      <c r="DQ65" s="526"/>
      <c r="DR65" s="526"/>
      <c r="DS65" s="526"/>
      <c r="DT65" s="526"/>
      <c r="DU65" s="526"/>
      <c r="DV65" s="526"/>
      <c r="DW65" s="526"/>
      <c r="DX65" s="526"/>
      <c r="DY65" s="526"/>
      <c r="DZ65" s="526"/>
      <c r="EA65" s="526"/>
      <c r="EB65" s="526"/>
      <c r="EC65" s="526"/>
      <c r="ED65" s="526"/>
      <c r="EE65" s="526"/>
      <c r="EF65" s="526"/>
      <c r="EG65" s="526"/>
      <c r="EH65" s="526"/>
      <c r="EI65" s="526"/>
      <c r="EJ65" s="526"/>
      <c r="EK65" s="526"/>
      <c r="EL65" s="526"/>
      <c r="EM65" s="526"/>
      <c r="EN65" s="526"/>
      <c r="EO65" s="526"/>
      <c r="EP65" s="526"/>
      <c r="EQ65" s="526"/>
      <c r="ER65" s="526"/>
      <c r="ES65" s="526"/>
      <c r="ET65" s="526"/>
      <c r="EU65" s="526"/>
      <c r="EV65" s="526"/>
      <c r="EW65" s="526"/>
      <c r="EX65" s="526"/>
      <c r="EY65" s="526"/>
      <c r="EZ65" s="526"/>
      <c r="FA65" s="526"/>
      <c r="FB65" s="526"/>
      <c r="FC65" s="526"/>
      <c r="FD65" s="526"/>
      <c r="FE65" s="526"/>
      <c r="FF65" s="526"/>
      <c r="FG65" s="526"/>
      <c r="FH65" s="526"/>
      <c r="FI65" s="526"/>
      <c r="FJ65" s="526"/>
      <c r="FK65" s="526"/>
      <c r="FL65" s="526"/>
      <c r="FM65" s="526"/>
      <c r="FN65" s="526"/>
      <c r="FO65" s="526"/>
      <c r="FP65" s="526"/>
      <c r="FQ65" s="526"/>
      <c r="FR65" s="526"/>
      <c r="FS65" s="526"/>
      <c r="FT65" s="526"/>
      <c r="FU65" s="526"/>
      <c r="FV65" s="526"/>
      <c r="FW65" s="526"/>
      <c r="FX65" s="890"/>
      <c r="FY65" s="890"/>
    </row>
    <row r="66" spans="2:182" s="489" customFormat="1" ht="13.5" thickBot="1" x14ac:dyDescent="0.25">
      <c r="B66" s="528"/>
      <c r="C66" s="515"/>
      <c r="D66" s="515"/>
      <c r="E66" s="515"/>
      <c r="F66" s="515"/>
      <c r="G66" s="515"/>
      <c r="H66" s="515"/>
      <c r="I66" s="515"/>
      <c r="J66" s="515"/>
      <c r="K66" s="515"/>
      <c r="L66" s="515"/>
      <c r="M66" s="515"/>
      <c r="N66" s="515"/>
      <c r="O66" s="515"/>
      <c r="P66" s="515"/>
      <c r="Q66" s="515"/>
      <c r="R66" s="515"/>
      <c r="S66" s="515"/>
      <c r="T66" s="515"/>
      <c r="U66" s="515"/>
      <c r="V66" s="515"/>
      <c r="W66" s="515"/>
      <c r="X66" s="515"/>
      <c r="Y66" s="515"/>
      <c r="Z66" s="515"/>
      <c r="AA66" s="515"/>
      <c r="AB66" s="515"/>
      <c r="AC66" s="515"/>
      <c r="AD66" s="515"/>
      <c r="AE66" s="515"/>
      <c r="AF66" s="515"/>
      <c r="AG66" s="515"/>
      <c r="AH66" s="515"/>
      <c r="AI66" s="515"/>
      <c r="AJ66" s="515"/>
      <c r="AK66" s="515"/>
      <c r="AL66" s="515"/>
      <c r="AM66" s="515"/>
      <c r="AN66" s="515"/>
      <c r="AO66" s="515"/>
      <c r="AP66" s="515"/>
      <c r="AQ66" s="515"/>
      <c r="AR66" s="515"/>
      <c r="AS66" s="515"/>
      <c r="AT66" s="515"/>
      <c r="AU66" s="515"/>
      <c r="AV66" s="515"/>
      <c r="AW66" s="515"/>
      <c r="AX66" s="515"/>
      <c r="AY66" s="515"/>
      <c r="AZ66" s="515"/>
      <c r="BA66" s="515"/>
      <c r="BB66" s="515"/>
      <c r="BC66" s="515"/>
      <c r="BD66" s="515"/>
      <c r="BE66" s="515"/>
      <c r="BF66" s="515"/>
      <c r="BG66" s="515"/>
      <c r="BH66" s="515"/>
      <c r="BI66" s="515"/>
      <c r="BJ66" s="515"/>
      <c r="BK66" s="515"/>
      <c r="BL66" s="515"/>
      <c r="BM66" s="515"/>
      <c r="BN66" s="515"/>
      <c r="BO66" s="515"/>
      <c r="BP66" s="515"/>
      <c r="BQ66" s="515"/>
      <c r="BR66" s="515"/>
      <c r="BS66" s="515"/>
      <c r="BT66" s="515"/>
      <c r="BU66" s="515"/>
      <c r="BV66" s="515"/>
      <c r="BW66" s="515"/>
      <c r="BX66" s="515"/>
      <c r="BY66" s="515"/>
      <c r="BZ66" s="515"/>
      <c r="CA66" s="515"/>
      <c r="CB66" s="515"/>
      <c r="CC66" s="515"/>
      <c r="CD66" s="515"/>
      <c r="CE66" s="515"/>
      <c r="CF66" s="515"/>
      <c r="CG66" s="515"/>
      <c r="CH66" s="515"/>
      <c r="CI66" s="515"/>
      <c r="CJ66" s="515"/>
      <c r="CK66" s="515"/>
      <c r="CL66" s="515"/>
      <c r="CM66" s="515"/>
      <c r="CN66" s="515"/>
      <c r="CO66" s="515"/>
      <c r="CP66" s="515"/>
      <c r="CQ66" s="515"/>
      <c r="CR66" s="515"/>
      <c r="CS66" s="515"/>
      <c r="CT66" s="515"/>
      <c r="CU66" s="515"/>
      <c r="CV66" s="515"/>
      <c r="CW66" s="515"/>
      <c r="CX66" s="515"/>
      <c r="CY66" s="515"/>
      <c r="CZ66" s="515"/>
      <c r="DA66" s="515"/>
      <c r="DB66" s="515"/>
      <c r="DC66" s="515"/>
      <c r="DD66" s="515"/>
      <c r="DE66" s="515"/>
      <c r="DF66" s="515"/>
      <c r="DG66" s="515"/>
      <c r="DH66" s="515"/>
      <c r="DI66" s="515"/>
      <c r="DJ66" s="515"/>
      <c r="DK66" s="515"/>
      <c r="DL66" s="515"/>
      <c r="DM66" s="515"/>
      <c r="DN66" s="515"/>
      <c r="DO66" s="515"/>
      <c r="DP66" s="515"/>
      <c r="DQ66" s="515"/>
      <c r="DR66" s="515"/>
      <c r="DS66" s="515"/>
      <c r="DT66" s="515"/>
      <c r="DU66" s="515"/>
      <c r="DV66" s="515"/>
      <c r="DW66" s="515"/>
      <c r="DX66" s="515"/>
      <c r="DY66" s="515"/>
      <c r="DZ66" s="515"/>
      <c r="EA66" s="515"/>
      <c r="EB66" s="515"/>
      <c r="EC66" s="515"/>
      <c r="ED66" s="515"/>
      <c r="EE66" s="515"/>
      <c r="EF66" s="515"/>
      <c r="EG66" s="515"/>
      <c r="EH66" s="515"/>
      <c r="EI66" s="515"/>
      <c r="EJ66" s="515"/>
      <c r="EK66" s="515"/>
      <c r="EL66" s="515"/>
      <c r="EM66" s="515"/>
      <c r="EN66" s="515"/>
      <c r="EO66" s="515"/>
      <c r="EP66" s="515"/>
      <c r="EQ66" s="515"/>
      <c r="ER66" s="515"/>
      <c r="ES66" s="515"/>
      <c r="ET66" s="515"/>
      <c r="EU66" s="515"/>
      <c r="EV66" s="515"/>
      <c r="EW66" s="515"/>
      <c r="EX66" s="515"/>
      <c r="EY66" s="515"/>
      <c r="EZ66" s="515"/>
      <c r="FA66" s="515"/>
      <c r="FB66" s="515"/>
      <c r="FC66" s="515"/>
      <c r="FD66" s="515"/>
      <c r="FE66" s="515"/>
      <c r="FF66" s="515"/>
      <c r="FG66" s="515"/>
      <c r="FH66" s="515"/>
      <c r="FI66" s="515"/>
      <c r="FJ66" s="515"/>
      <c r="FK66" s="515"/>
      <c r="FL66" s="515"/>
      <c r="FM66" s="515"/>
      <c r="FN66" s="515"/>
      <c r="FO66" s="515"/>
      <c r="FP66" s="515"/>
      <c r="FQ66" s="515"/>
      <c r="FR66" s="515"/>
      <c r="FS66" s="515"/>
      <c r="FT66" s="515"/>
      <c r="FU66" s="515"/>
      <c r="FV66" s="515"/>
      <c r="FW66" s="875"/>
      <c r="FX66" s="890"/>
      <c r="FY66" s="890"/>
    </row>
    <row r="67" spans="2:182" s="489" customFormat="1" x14ac:dyDescent="0.2">
      <c r="B67" s="407"/>
      <c r="O67" s="522"/>
      <c r="P67" s="522"/>
      <c r="Q67" s="522"/>
      <c r="R67" s="522"/>
      <c r="S67" s="522"/>
      <c r="T67" s="522"/>
      <c r="U67" s="522"/>
      <c r="V67" s="522"/>
      <c r="W67" s="522"/>
      <c r="X67" s="522"/>
      <c r="Y67" s="522"/>
      <c r="Z67" s="522"/>
      <c r="AA67" s="522"/>
      <c r="AB67" s="522"/>
      <c r="AC67" s="522"/>
      <c r="AD67" s="522"/>
      <c r="AE67" s="522"/>
      <c r="AF67" s="522"/>
      <c r="AG67" s="522"/>
      <c r="AH67" s="522"/>
      <c r="AI67" s="522"/>
      <c r="AJ67" s="522"/>
      <c r="AK67" s="522"/>
      <c r="AL67" s="522"/>
      <c r="AM67" s="522"/>
      <c r="AN67" s="522"/>
      <c r="AO67" s="522"/>
      <c r="AP67" s="522"/>
      <c r="AQ67" s="522"/>
      <c r="AR67" s="522"/>
      <c r="AS67" s="522"/>
      <c r="AT67" s="522"/>
      <c r="AU67" s="522"/>
      <c r="AV67" s="522"/>
      <c r="AW67" s="522"/>
      <c r="AX67" s="522"/>
      <c r="AY67" s="522"/>
      <c r="AZ67" s="522"/>
      <c r="BA67" s="522"/>
      <c r="BB67" s="522"/>
      <c r="BC67" s="522"/>
      <c r="BD67" s="522"/>
      <c r="BE67" s="522"/>
      <c r="BF67" s="522"/>
      <c r="BG67" s="522"/>
      <c r="BH67" s="522"/>
      <c r="BI67" s="522"/>
      <c r="BJ67" s="522"/>
      <c r="BK67" s="522"/>
      <c r="BL67" s="522"/>
      <c r="BM67" s="522"/>
      <c r="BN67" s="522"/>
      <c r="BO67" s="522"/>
      <c r="BP67" s="522"/>
      <c r="BQ67" s="522"/>
      <c r="BR67" s="522"/>
      <c r="BS67" s="522"/>
      <c r="BT67" s="522"/>
      <c r="BU67" s="522"/>
      <c r="BV67" s="522"/>
      <c r="BW67" s="522"/>
      <c r="BX67" s="522"/>
      <c r="BY67" s="522"/>
      <c r="BZ67" s="522"/>
      <c r="CA67" s="522"/>
      <c r="CB67" s="522"/>
      <c r="CC67" s="522"/>
      <c r="CD67" s="522"/>
      <c r="CE67" s="522"/>
      <c r="CF67" s="522"/>
      <c r="CG67" s="522"/>
      <c r="CH67" s="522"/>
      <c r="CI67" s="522"/>
      <c r="CJ67" s="522"/>
      <c r="CK67" s="522"/>
      <c r="CL67" s="522"/>
      <c r="CM67" s="522"/>
      <c r="CN67" s="522"/>
      <c r="CO67" s="522"/>
      <c r="CP67" s="522"/>
      <c r="CQ67" s="522"/>
      <c r="CR67" s="522"/>
      <c r="CS67" s="522"/>
      <c r="CT67" s="522"/>
      <c r="CU67" s="522"/>
      <c r="CV67" s="522"/>
      <c r="CW67" s="522"/>
      <c r="CX67" s="522"/>
      <c r="CY67" s="522"/>
      <c r="CZ67" s="522"/>
      <c r="DA67" s="522"/>
      <c r="DB67" s="522"/>
      <c r="DC67" s="522"/>
      <c r="DD67" s="522"/>
      <c r="DE67" s="522"/>
      <c r="DF67" s="522"/>
      <c r="DG67" s="522"/>
      <c r="DH67" s="522"/>
      <c r="DI67" s="522"/>
      <c r="DJ67" s="522"/>
      <c r="DK67" s="522"/>
      <c r="DL67" s="522"/>
      <c r="DM67" s="522"/>
      <c r="DN67" s="522"/>
      <c r="DO67" s="522"/>
      <c r="DP67" s="522"/>
      <c r="DQ67" s="522"/>
      <c r="DR67" s="522"/>
      <c r="DS67" s="522"/>
      <c r="DT67" s="522"/>
      <c r="DU67" s="525"/>
      <c r="DV67" s="525"/>
      <c r="DW67" s="525"/>
      <c r="DX67" s="525"/>
      <c r="DY67" s="525"/>
      <c r="DZ67" s="525"/>
      <c r="EA67" s="525"/>
      <c r="EB67" s="525"/>
      <c r="EC67" s="525"/>
      <c r="ED67" s="525"/>
      <c r="EE67" s="525"/>
      <c r="EF67" s="525"/>
      <c r="EG67" s="525"/>
      <c r="EH67" s="525"/>
      <c r="EI67" s="525"/>
      <c r="EJ67" s="525"/>
      <c r="EK67" s="525"/>
      <c r="EL67" s="525"/>
      <c r="EM67" s="525"/>
      <c r="EN67" s="525"/>
      <c r="EO67" s="525"/>
      <c r="EP67" s="525"/>
      <c r="EQ67" s="525"/>
      <c r="ER67" s="525"/>
      <c r="ES67" s="525"/>
      <c r="ET67" s="525"/>
      <c r="EU67" s="525"/>
      <c r="EV67" s="525"/>
      <c r="EW67" s="525"/>
      <c r="EX67" s="525"/>
      <c r="EY67" s="525"/>
      <c r="EZ67" s="525"/>
      <c r="FA67" s="525"/>
      <c r="FB67" s="525"/>
      <c r="FC67" s="525"/>
      <c r="FD67" s="525"/>
      <c r="FE67" s="525"/>
      <c r="FF67" s="525"/>
      <c r="FG67" s="525"/>
      <c r="FH67" s="525"/>
      <c r="FI67" s="525"/>
      <c r="FJ67" s="525"/>
      <c r="FK67" s="525"/>
      <c r="FL67" s="525"/>
      <c r="FM67" s="525"/>
      <c r="FN67" s="525"/>
      <c r="FO67" s="525"/>
      <c r="FP67" s="525"/>
      <c r="FQ67" s="525"/>
      <c r="FR67" s="525"/>
      <c r="FS67" s="525"/>
      <c r="FT67" s="525"/>
      <c r="FU67" s="525"/>
      <c r="FV67" s="525"/>
      <c r="FW67" s="876"/>
      <c r="FX67" s="890"/>
      <c r="FY67" s="890"/>
    </row>
    <row r="68" spans="2:182" s="489" customFormat="1" x14ac:dyDescent="0.2">
      <c r="B68" s="407"/>
      <c r="O68" s="522"/>
      <c r="P68" s="522"/>
      <c r="Q68" s="522"/>
      <c r="R68" s="522"/>
      <c r="S68" s="522"/>
      <c r="T68" s="522"/>
      <c r="U68" s="522"/>
      <c r="V68" s="522"/>
      <c r="W68" s="522"/>
      <c r="X68" s="522"/>
      <c r="Y68" s="522"/>
      <c r="Z68" s="522"/>
      <c r="AA68" s="522"/>
      <c r="AB68" s="522"/>
      <c r="AC68" s="522"/>
      <c r="AD68" s="522"/>
      <c r="AE68" s="522"/>
      <c r="AF68" s="522"/>
      <c r="AG68" s="522"/>
      <c r="AH68" s="522"/>
      <c r="AI68" s="522"/>
      <c r="AJ68" s="522"/>
      <c r="AK68" s="522"/>
      <c r="AL68" s="522"/>
      <c r="AM68" s="522"/>
      <c r="AN68" s="522"/>
      <c r="AO68" s="522"/>
      <c r="AP68" s="522"/>
      <c r="AQ68" s="522"/>
      <c r="AR68" s="522"/>
      <c r="AS68" s="522"/>
      <c r="AT68" s="522"/>
      <c r="AU68" s="522"/>
      <c r="AV68" s="522"/>
      <c r="AW68" s="522"/>
      <c r="AX68" s="522"/>
      <c r="AY68" s="522"/>
      <c r="AZ68" s="522"/>
      <c r="BA68" s="522"/>
      <c r="BB68" s="522"/>
      <c r="BC68" s="522"/>
      <c r="BD68" s="522"/>
      <c r="BE68" s="522"/>
      <c r="BF68" s="522"/>
      <c r="BG68" s="522"/>
      <c r="BH68" s="522"/>
      <c r="BI68" s="522"/>
      <c r="BJ68" s="522"/>
      <c r="BK68" s="522"/>
      <c r="BL68" s="522"/>
      <c r="BM68" s="522"/>
      <c r="BN68" s="522"/>
      <c r="BO68" s="522"/>
      <c r="BP68" s="522"/>
      <c r="BQ68" s="522"/>
      <c r="BR68" s="522"/>
      <c r="BS68" s="522"/>
      <c r="BT68" s="522"/>
      <c r="BU68" s="522"/>
      <c r="BV68" s="522"/>
      <c r="BW68" s="522"/>
      <c r="BX68" s="522"/>
      <c r="BY68" s="522"/>
      <c r="BZ68" s="522"/>
      <c r="CA68" s="522"/>
      <c r="CB68" s="522"/>
      <c r="CC68" s="522"/>
      <c r="CD68" s="522"/>
      <c r="CE68" s="522"/>
      <c r="CF68" s="522"/>
      <c r="CG68" s="522"/>
      <c r="CH68" s="522"/>
      <c r="CI68" s="522"/>
      <c r="CJ68" s="522"/>
      <c r="CK68" s="522"/>
      <c r="CL68" s="522"/>
      <c r="CM68" s="522"/>
      <c r="CN68" s="522"/>
      <c r="CO68" s="522"/>
      <c r="CP68" s="522"/>
      <c r="CQ68" s="522"/>
      <c r="CR68" s="522"/>
      <c r="CS68" s="522"/>
      <c r="CT68" s="522"/>
      <c r="CU68" s="522"/>
      <c r="CV68" s="522"/>
      <c r="CW68" s="522"/>
      <c r="CX68" s="522"/>
      <c r="CY68" s="522"/>
      <c r="CZ68" s="522"/>
      <c r="DA68" s="522"/>
      <c r="DB68" s="522"/>
      <c r="DC68" s="522"/>
      <c r="DD68" s="522"/>
      <c r="DE68" s="522"/>
      <c r="DF68" s="522"/>
      <c r="DG68" s="522"/>
      <c r="DH68" s="522"/>
      <c r="DI68" s="522"/>
      <c r="DJ68" s="522"/>
      <c r="DK68" s="522"/>
      <c r="DL68" s="522"/>
      <c r="DM68" s="522"/>
      <c r="DN68" s="522"/>
      <c r="DO68" s="522"/>
      <c r="DP68" s="522"/>
      <c r="DQ68" s="522"/>
      <c r="DR68" s="522"/>
      <c r="DS68" s="522"/>
      <c r="DT68" s="522"/>
      <c r="DU68" s="525"/>
      <c r="DV68" s="525"/>
      <c r="DW68" s="525"/>
      <c r="DX68" s="525"/>
      <c r="DY68" s="525"/>
      <c r="DZ68" s="525"/>
      <c r="EA68" s="525"/>
      <c r="EB68" s="525"/>
      <c r="EC68" s="525"/>
      <c r="ED68" s="525"/>
      <c r="EE68" s="525"/>
      <c r="EF68" s="525"/>
      <c r="EG68" s="525"/>
      <c r="EH68" s="525"/>
      <c r="EI68" s="525"/>
      <c r="EJ68" s="525"/>
      <c r="EK68" s="525"/>
      <c r="EL68" s="525"/>
      <c r="EM68" s="525"/>
      <c r="EN68" s="525"/>
      <c r="EO68" s="525"/>
      <c r="EP68" s="525"/>
      <c r="EQ68" s="525"/>
      <c r="ER68" s="525"/>
      <c r="ES68" s="525"/>
      <c r="ET68" s="525"/>
      <c r="EU68" s="525"/>
      <c r="EV68" s="525"/>
      <c r="EW68" s="525"/>
      <c r="EX68" s="525"/>
      <c r="EY68" s="525"/>
      <c r="EZ68" s="525"/>
      <c r="FA68" s="525"/>
      <c r="FB68" s="525"/>
      <c r="FC68" s="525"/>
      <c r="FD68" s="525"/>
      <c r="FE68" s="525"/>
      <c r="FF68" s="525"/>
      <c r="FG68" s="525"/>
      <c r="FH68" s="525"/>
      <c r="FI68" s="525"/>
      <c r="FJ68" s="525"/>
      <c r="FK68" s="525"/>
      <c r="FL68" s="525"/>
      <c r="FM68" s="525"/>
      <c r="FN68" s="525"/>
      <c r="FO68" s="525"/>
      <c r="FP68" s="525"/>
      <c r="FQ68" s="525"/>
      <c r="FR68" s="525"/>
      <c r="FS68" s="525"/>
      <c r="FT68" s="525"/>
      <c r="FU68" s="525"/>
      <c r="FV68" s="525"/>
      <c r="FW68" s="876"/>
      <c r="FX68" s="890"/>
      <c r="FY68" s="890"/>
    </row>
    <row r="69" spans="2:182" s="489" customFormat="1" ht="13.5" thickBot="1" x14ac:dyDescent="0.25">
      <c r="B69" s="413"/>
      <c r="C69" s="523"/>
      <c r="D69" s="523"/>
      <c r="E69" s="523"/>
      <c r="F69" s="523"/>
      <c r="G69" s="523"/>
      <c r="H69" s="523"/>
      <c r="I69" s="523"/>
      <c r="J69" s="523"/>
      <c r="K69" s="523"/>
      <c r="L69" s="523"/>
      <c r="M69" s="523"/>
      <c r="N69" s="523"/>
      <c r="O69" s="522"/>
      <c r="P69" s="522"/>
      <c r="Q69" s="522"/>
      <c r="R69" s="522"/>
      <c r="S69" s="522"/>
      <c r="T69" s="522"/>
      <c r="U69" s="522"/>
      <c r="V69" s="522"/>
      <c r="W69" s="522"/>
      <c r="X69" s="522"/>
      <c r="Y69" s="522"/>
      <c r="Z69" s="522"/>
      <c r="AA69" s="522"/>
      <c r="AB69" s="522"/>
      <c r="AC69" s="522"/>
      <c r="AD69" s="522"/>
      <c r="AE69" s="522"/>
      <c r="AF69" s="522"/>
      <c r="AG69" s="522"/>
      <c r="AH69" s="522"/>
      <c r="AI69" s="522"/>
      <c r="AJ69" s="522"/>
      <c r="AK69" s="522"/>
      <c r="AL69" s="522"/>
      <c r="AM69" s="522"/>
      <c r="AN69" s="522"/>
      <c r="AO69" s="522"/>
      <c r="AP69" s="522"/>
      <c r="AQ69" s="522"/>
      <c r="AR69" s="522"/>
      <c r="AS69" s="522"/>
      <c r="AT69" s="522"/>
      <c r="AU69" s="522"/>
      <c r="AV69" s="522"/>
      <c r="AW69" s="522"/>
      <c r="AX69" s="522"/>
      <c r="AY69" s="522"/>
      <c r="AZ69" s="522"/>
      <c r="BA69" s="522"/>
      <c r="BB69" s="522"/>
      <c r="BC69" s="522"/>
      <c r="BD69" s="522"/>
      <c r="BE69" s="522"/>
      <c r="BF69" s="522"/>
      <c r="BG69" s="522"/>
      <c r="BH69" s="522"/>
      <c r="BI69" s="522"/>
      <c r="BJ69" s="522"/>
      <c r="BK69" s="522"/>
      <c r="BL69" s="522"/>
      <c r="BM69" s="522"/>
      <c r="BN69" s="522"/>
      <c r="BO69" s="522"/>
      <c r="BP69" s="522"/>
      <c r="BQ69" s="522"/>
      <c r="BR69" s="522"/>
      <c r="BS69" s="522"/>
      <c r="BT69" s="522"/>
      <c r="BU69" s="522"/>
      <c r="BV69" s="522"/>
      <c r="BW69" s="522"/>
      <c r="BX69" s="522"/>
      <c r="BY69" s="522"/>
      <c r="BZ69" s="522"/>
      <c r="CA69" s="522"/>
      <c r="CB69" s="522"/>
      <c r="CC69" s="522"/>
      <c r="CD69" s="522"/>
      <c r="CE69" s="522"/>
      <c r="CF69" s="522"/>
      <c r="CG69" s="522"/>
      <c r="CH69" s="522"/>
      <c r="CI69" s="522"/>
      <c r="CJ69" s="522"/>
      <c r="CK69" s="522"/>
      <c r="CL69" s="522"/>
      <c r="CM69" s="522"/>
      <c r="CN69" s="522"/>
      <c r="CO69" s="522"/>
      <c r="CP69" s="522"/>
      <c r="CQ69" s="522"/>
      <c r="CR69" s="522"/>
      <c r="CS69" s="522"/>
      <c r="CT69" s="522"/>
      <c r="CU69" s="522"/>
      <c r="CV69" s="522"/>
      <c r="CW69" s="522"/>
      <c r="CX69" s="522"/>
      <c r="CY69" s="522"/>
      <c r="CZ69" s="522"/>
      <c r="DA69" s="522"/>
      <c r="DB69" s="522"/>
      <c r="DC69" s="522"/>
      <c r="DD69" s="522"/>
      <c r="DE69" s="522"/>
      <c r="DF69" s="522"/>
      <c r="DG69" s="522"/>
      <c r="DH69" s="522"/>
      <c r="DI69" s="522"/>
      <c r="DJ69" s="522"/>
      <c r="DK69" s="522"/>
      <c r="DL69" s="522"/>
      <c r="DM69" s="522"/>
      <c r="DN69" s="522"/>
      <c r="DO69" s="522"/>
      <c r="DP69" s="522"/>
      <c r="DQ69" s="522"/>
      <c r="DR69" s="522"/>
      <c r="DS69" s="522"/>
      <c r="DT69" s="522"/>
      <c r="DU69" s="527"/>
      <c r="DV69" s="527"/>
      <c r="DW69" s="527"/>
      <c r="DX69" s="527"/>
      <c r="DY69" s="527"/>
      <c r="DZ69" s="527"/>
      <c r="EA69" s="527"/>
      <c r="EB69" s="527"/>
      <c r="EC69" s="527"/>
      <c r="ED69" s="527"/>
      <c r="EE69" s="527"/>
      <c r="EF69" s="527"/>
      <c r="EG69" s="527"/>
      <c r="EH69" s="527"/>
      <c r="EI69" s="527"/>
      <c r="EJ69" s="527"/>
      <c r="EK69" s="527"/>
      <c r="EL69" s="527"/>
      <c r="EM69" s="527"/>
      <c r="EN69" s="527"/>
      <c r="EO69" s="527"/>
      <c r="EP69" s="527"/>
      <c r="EQ69" s="527"/>
      <c r="ER69" s="527"/>
      <c r="ES69" s="527"/>
      <c r="ET69" s="527"/>
      <c r="EU69" s="527"/>
      <c r="EV69" s="527"/>
      <c r="EW69" s="527"/>
      <c r="EX69" s="527"/>
      <c r="EY69" s="527"/>
      <c r="EZ69" s="527"/>
      <c r="FA69" s="527"/>
      <c r="FB69" s="527"/>
      <c r="FC69" s="527"/>
      <c r="FD69" s="527"/>
      <c r="FE69" s="527"/>
      <c r="FF69" s="527"/>
      <c r="FG69" s="527"/>
      <c r="FH69" s="527"/>
      <c r="FI69" s="527"/>
      <c r="FJ69" s="527"/>
      <c r="FK69" s="527"/>
      <c r="FL69" s="527"/>
      <c r="FM69" s="527"/>
      <c r="FN69" s="527"/>
      <c r="FO69" s="527"/>
      <c r="FP69" s="527"/>
      <c r="FQ69" s="527"/>
      <c r="FR69" s="527"/>
      <c r="FS69" s="527"/>
      <c r="FT69" s="527"/>
      <c r="FU69" s="527"/>
      <c r="FV69" s="527"/>
      <c r="FW69" s="877"/>
      <c r="FX69" s="890"/>
      <c r="FY69" s="890"/>
    </row>
    <row r="70" spans="2:182" s="489" customFormat="1" x14ac:dyDescent="0.2">
      <c r="B70" s="407"/>
      <c r="C70" s="524"/>
      <c r="D70" s="524"/>
      <c r="E70" s="524"/>
      <c r="F70" s="524"/>
      <c r="G70" s="524"/>
      <c r="H70" s="524"/>
      <c r="I70" s="524"/>
      <c r="J70" s="524"/>
      <c r="K70" s="524"/>
      <c r="L70" s="524"/>
      <c r="M70" s="524"/>
      <c r="N70" s="524"/>
      <c r="O70" s="524"/>
      <c r="P70" s="524"/>
      <c r="Q70" s="524"/>
      <c r="R70" s="524"/>
      <c r="S70" s="524"/>
      <c r="T70" s="524"/>
      <c r="U70" s="524"/>
      <c r="V70" s="524"/>
      <c r="W70" s="524"/>
      <c r="X70" s="524"/>
      <c r="Y70" s="524"/>
      <c r="Z70" s="524"/>
      <c r="AA70" s="524"/>
      <c r="AB70" s="524"/>
      <c r="AC70" s="524"/>
      <c r="AD70" s="524"/>
      <c r="AE70" s="524"/>
      <c r="AF70" s="524"/>
      <c r="AG70" s="524"/>
      <c r="AH70" s="524"/>
      <c r="AI70" s="524"/>
      <c r="AJ70" s="524"/>
      <c r="AK70" s="524"/>
      <c r="AL70" s="524"/>
      <c r="AM70" s="524"/>
      <c r="AN70" s="524"/>
      <c r="AO70" s="524"/>
      <c r="AP70" s="524"/>
      <c r="AQ70" s="524"/>
      <c r="AR70" s="524"/>
      <c r="AS70" s="524"/>
      <c r="AT70" s="524"/>
      <c r="AU70" s="524"/>
      <c r="AV70" s="524"/>
      <c r="AW70" s="524"/>
      <c r="AX70" s="524"/>
      <c r="AY70" s="524"/>
      <c r="AZ70" s="524"/>
      <c r="BA70" s="524"/>
      <c r="BB70" s="524"/>
      <c r="BC70" s="524"/>
      <c r="BD70" s="524"/>
      <c r="BE70" s="524"/>
      <c r="BF70" s="524"/>
      <c r="BG70" s="524"/>
      <c r="BH70" s="524"/>
      <c r="BI70" s="524"/>
      <c r="BJ70" s="524"/>
      <c r="BK70" s="524"/>
      <c r="BL70" s="524"/>
      <c r="BM70" s="524"/>
      <c r="BN70" s="524"/>
      <c r="BO70" s="524"/>
      <c r="BP70" s="524"/>
      <c r="BQ70" s="524"/>
      <c r="BR70" s="524"/>
      <c r="BS70" s="524"/>
      <c r="BT70" s="524"/>
      <c r="BU70" s="524"/>
      <c r="BV70" s="524"/>
      <c r="BW70" s="524"/>
      <c r="BX70" s="524"/>
      <c r="BY70" s="524"/>
      <c r="BZ70" s="524"/>
      <c r="CA70" s="524"/>
      <c r="CB70" s="524"/>
      <c r="CC70" s="524"/>
      <c r="CD70" s="524"/>
      <c r="CE70" s="524"/>
      <c r="CF70" s="524"/>
      <c r="CG70" s="524"/>
      <c r="CH70" s="524"/>
      <c r="CI70" s="524"/>
      <c r="CJ70" s="524"/>
      <c r="CK70" s="524"/>
      <c r="CL70" s="524"/>
      <c r="CM70" s="524"/>
      <c r="CN70" s="524"/>
      <c r="CO70" s="524"/>
      <c r="CP70" s="524"/>
      <c r="CQ70" s="524"/>
      <c r="CR70" s="524"/>
      <c r="CS70" s="524"/>
      <c r="CT70" s="524"/>
      <c r="CU70" s="524"/>
      <c r="CV70" s="524"/>
      <c r="CW70" s="524"/>
      <c r="CX70" s="524"/>
      <c r="CY70" s="524"/>
      <c r="CZ70" s="524"/>
      <c r="DA70" s="524"/>
      <c r="DB70" s="524"/>
      <c r="DC70" s="524"/>
      <c r="DD70" s="524"/>
      <c r="DE70" s="524"/>
      <c r="DF70" s="524"/>
      <c r="DG70" s="524"/>
      <c r="DH70" s="524"/>
      <c r="DI70" s="524"/>
      <c r="DJ70" s="524"/>
      <c r="DK70" s="524"/>
      <c r="DL70" s="524"/>
      <c r="DM70" s="524"/>
      <c r="DN70" s="524"/>
      <c r="DO70" s="524"/>
      <c r="DP70" s="524"/>
      <c r="DQ70" s="524"/>
      <c r="DR70" s="524"/>
      <c r="DS70" s="524"/>
      <c r="DT70" s="524"/>
      <c r="DU70" s="524"/>
      <c r="DV70" s="524"/>
      <c r="DW70" s="524"/>
      <c r="DX70" s="524"/>
      <c r="DY70" s="524"/>
      <c r="DZ70" s="524"/>
      <c r="EA70" s="524"/>
      <c r="EB70" s="524"/>
      <c r="EC70" s="524"/>
      <c r="ED70" s="524"/>
      <c r="EE70" s="524"/>
      <c r="EF70" s="524"/>
      <c r="EG70" s="524"/>
      <c r="EH70" s="524"/>
      <c r="EI70" s="524"/>
      <c r="EJ70" s="524"/>
      <c r="EK70" s="524"/>
      <c r="EL70" s="524"/>
      <c r="EM70" s="524"/>
      <c r="EN70" s="524"/>
      <c r="EO70" s="524"/>
      <c r="EP70" s="524"/>
      <c r="EQ70" s="524"/>
      <c r="ER70" s="524"/>
      <c r="ES70" s="524"/>
      <c r="ET70" s="524"/>
      <c r="EU70" s="524"/>
      <c r="EV70" s="524"/>
      <c r="EW70" s="524"/>
      <c r="EX70" s="524"/>
      <c r="EY70" s="524"/>
      <c r="EZ70" s="524"/>
      <c r="FA70" s="524"/>
      <c r="FB70" s="524"/>
      <c r="FC70" s="524"/>
      <c r="FD70" s="524"/>
      <c r="FE70" s="524"/>
      <c r="FF70" s="524"/>
      <c r="FG70" s="524"/>
      <c r="FH70" s="524"/>
      <c r="FI70" s="524"/>
      <c r="FJ70" s="524"/>
      <c r="FK70" s="524"/>
      <c r="FL70" s="524"/>
      <c r="FM70" s="524"/>
      <c r="FN70" s="524"/>
      <c r="FO70" s="524"/>
      <c r="FP70" s="524"/>
      <c r="FQ70" s="524"/>
      <c r="FR70" s="524"/>
      <c r="FS70" s="524"/>
      <c r="FT70" s="524"/>
      <c r="FU70" s="524"/>
      <c r="FV70" s="524"/>
      <c r="FW70" s="524"/>
      <c r="FX70" s="890"/>
      <c r="FY70" s="890"/>
    </row>
    <row r="71" spans="2:182" s="489" customFormat="1" x14ac:dyDescent="0.2">
      <c r="B71" s="407"/>
      <c r="C71" s="524"/>
      <c r="D71" s="524"/>
      <c r="E71" s="524"/>
      <c r="F71" s="524"/>
      <c r="G71" s="524"/>
      <c r="H71" s="524"/>
      <c r="I71" s="524"/>
      <c r="J71" s="524"/>
      <c r="K71" s="524"/>
      <c r="L71" s="524"/>
      <c r="M71" s="524"/>
      <c r="N71" s="524"/>
      <c r="O71" s="524"/>
      <c r="P71" s="524"/>
      <c r="Q71" s="524"/>
      <c r="R71" s="524"/>
      <c r="S71" s="524"/>
      <c r="T71" s="524"/>
      <c r="U71" s="524"/>
      <c r="V71" s="524"/>
      <c r="W71" s="524"/>
      <c r="X71" s="524"/>
      <c r="Y71" s="524"/>
      <c r="Z71" s="524"/>
      <c r="AA71" s="524"/>
      <c r="AB71" s="524"/>
      <c r="AC71" s="524"/>
      <c r="AD71" s="524"/>
      <c r="AE71" s="524"/>
      <c r="AF71" s="524"/>
      <c r="AG71" s="524"/>
      <c r="AH71" s="524"/>
      <c r="AI71" s="524"/>
      <c r="AJ71" s="524"/>
      <c r="AK71" s="524"/>
      <c r="AL71" s="524"/>
      <c r="AM71" s="524"/>
      <c r="AN71" s="524"/>
      <c r="AO71" s="524"/>
      <c r="AP71" s="524"/>
      <c r="AQ71" s="524"/>
      <c r="AR71" s="524"/>
      <c r="AS71" s="524"/>
      <c r="AT71" s="524"/>
      <c r="AU71" s="524"/>
      <c r="AV71" s="524"/>
      <c r="AW71" s="524"/>
      <c r="AX71" s="524"/>
      <c r="AY71" s="524"/>
      <c r="AZ71" s="524"/>
      <c r="BA71" s="524"/>
      <c r="BB71" s="524"/>
      <c r="BC71" s="524"/>
      <c r="BD71" s="524"/>
      <c r="BE71" s="524"/>
      <c r="BF71" s="524"/>
      <c r="BG71" s="524"/>
      <c r="BH71" s="524"/>
      <c r="BI71" s="524"/>
      <c r="BJ71" s="524"/>
      <c r="BK71" s="524"/>
      <c r="BL71" s="524"/>
      <c r="BM71" s="524"/>
      <c r="BN71" s="524"/>
      <c r="BO71" s="524"/>
      <c r="BP71" s="524"/>
      <c r="BQ71" s="524"/>
      <c r="BR71" s="524"/>
      <c r="BS71" s="524"/>
      <c r="BT71" s="524"/>
      <c r="BU71" s="524"/>
      <c r="BV71" s="524"/>
      <c r="BW71" s="524"/>
      <c r="BX71" s="524"/>
      <c r="BY71" s="524"/>
      <c r="BZ71" s="524"/>
      <c r="CA71" s="524"/>
      <c r="CB71" s="524"/>
      <c r="CC71" s="524"/>
      <c r="CD71" s="524"/>
      <c r="CE71" s="524"/>
      <c r="CF71" s="524"/>
      <c r="CG71" s="524"/>
      <c r="CH71" s="524"/>
      <c r="CI71" s="524"/>
      <c r="CJ71" s="524"/>
      <c r="CK71" s="524"/>
      <c r="CL71" s="524"/>
      <c r="CM71" s="524"/>
      <c r="CN71" s="524"/>
      <c r="CO71" s="524"/>
      <c r="CP71" s="524"/>
      <c r="CQ71" s="524"/>
      <c r="CR71" s="524"/>
      <c r="CS71" s="524"/>
      <c r="CT71" s="524"/>
      <c r="CU71" s="524"/>
      <c r="CV71" s="524"/>
      <c r="CW71" s="524"/>
      <c r="CX71" s="524"/>
      <c r="CY71" s="524"/>
      <c r="CZ71" s="524"/>
      <c r="DA71" s="524"/>
      <c r="DB71" s="524"/>
      <c r="DC71" s="524"/>
      <c r="DD71" s="524"/>
      <c r="DE71" s="524"/>
      <c r="DF71" s="524"/>
      <c r="DG71" s="524"/>
      <c r="DH71" s="524"/>
      <c r="DI71" s="524"/>
      <c r="DJ71" s="524"/>
      <c r="DK71" s="524"/>
      <c r="DL71" s="524"/>
      <c r="DM71" s="524"/>
      <c r="DN71" s="524"/>
      <c r="DO71" s="524"/>
      <c r="DP71" s="524"/>
      <c r="DQ71" s="524"/>
      <c r="DR71" s="524"/>
      <c r="DS71" s="524"/>
      <c r="DT71" s="524"/>
      <c r="DU71" s="524"/>
      <c r="DV71" s="524"/>
      <c r="DW71" s="524"/>
      <c r="DX71" s="524"/>
      <c r="DY71" s="524"/>
      <c r="DZ71" s="524"/>
      <c r="EA71" s="524"/>
      <c r="EB71" s="524"/>
      <c r="EC71" s="524"/>
      <c r="ED71" s="524"/>
      <c r="EE71" s="524"/>
      <c r="EF71" s="524"/>
      <c r="EG71" s="524"/>
      <c r="EH71" s="524"/>
      <c r="EI71" s="524"/>
      <c r="EJ71" s="524"/>
      <c r="EK71" s="524"/>
      <c r="EL71" s="524"/>
      <c r="EM71" s="524"/>
      <c r="EN71" s="524"/>
      <c r="EO71" s="524"/>
      <c r="EP71" s="524"/>
      <c r="EQ71" s="524"/>
      <c r="ER71" s="524"/>
      <c r="ES71" s="524"/>
      <c r="ET71" s="524"/>
      <c r="EU71" s="524"/>
      <c r="EV71" s="524"/>
      <c r="EW71" s="524"/>
      <c r="EX71" s="524"/>
      <c r="EY71" s="524"/>
      <c r="EZ71" s="524"/>
      <c r="FA71" s="524"/>
      <c r="FB71" s="524"/>
      <c r="FC71" s="524"/>
      <c r="FD71" s="524"/>
      <c r="FE71" s="524"/>
      <c r="FF71" s="524"/>
      <c r="FG71" s="524"/>
      <c r="FH71" s="524"/>
      <c r="FI71" s="524"/>
      <c r="FJ71" s="524"/>
      <c r="FK71" s="524"/>
      <c r="FL71" s="524"/>
      <c r="FM71" s="524"/>
      <c r="FN71" s="524"/>
      <c r="FO71" s="524"/>
      <c r="FP71" s="524"/>
      <c r="FQ71" s="524"/>
      <c r="FR71" s="524"/>
      <c r="FS71" s="524"/>
      <c r="FT71" s="524"/>
      <c r="FU71" s="524"/>
      <c r="FV71" s="524"/>
      <c r="FW71" s="524"/>
      <c r="FX71" s="890"/>
      <c r="FY71" s="890"/>
    </row>
    <row r="72" spans="2:182" s="489" customFormat="1" ht="13.5" thickBot="1" x14ac:dyDescent="0.25">
      <c r="B72" s="413"/>
      <c r="C72" s="526"/>
      <c r="D72" s="526"/>
      <c r="E72" s="526"/>
      <c r="F72" s="526"/>
      <c r="G72" s="526"/>
      <c r="H72" s="526"/>
      <c r="I72" s="526"/>
      <c r="J72" s="526"/>
      <c r="K72" s="526"/>
      <c r="L72" s="526"/>
      <c r="M72" s="526"/>
      <c r="N72" s="526"/>
      <c r="O72" s="526"/>
      <c r="P72" s="526"/>
      <c r="Q72" s="526"/>
      <c r="R72" s="526"/>
      <c r="S72" s="526"/>
      <c r="T72" s="526"/>
      <c r="U72" s="526"/>
      <c r="V72" s="526"/>
      <c r="W72" s="526"/>
      <c r="X72" s="526"/>
      <c r="Y72" s="526"/>
      <c r="Z72" s="526"/>
      <c r="AA72" s="526"/>
      <c r="AB72" s="526"/>
      <c r="AC72" s="526"/>
      <c r="AD72" s="526"/>
      <c r="AE72" s="526"/>
      <c r="AF72" s="526"/>
      <c r="AG72" s="526"/>
      <c r="AH72" s="526"/>
      <c r="AI72" s="526"/>
      <c r="AJ72" s="526"/>
      <c r="AK72" s="526"/>
      <c r="AL72" s="526"/>
      <c r="AM72" s="526"/>
      <c r="AN72" s="526"/>
      <c r="AO72" s="526"/>
      <c r="AP72" s="526"/>
      <c r="AQ72" s="526"/>
      <c r="AR72" s="526"/>
      <c r="AS72" s="526"/>
      <c r="AT72" s="526"/>
      <c r="AU72" s="526"/>
      <c r="AV72" s="526"/>
      <c r="AW72" s="526"/>
      <c r="AX72" s="526"/>
      <c r="AY72" s="526"/>
      <c r="AZ72" s="526"/>
      <c r="BA72" s="526"/>
      <c r="BB72" s="526"/>
      <c r="BC72" s="526"/>
      <c r="BD72" s="526"/>
      <c r="BE72" s="526"/>
      <c r="BF72" s="526"/>
      <c r="BG72" s="526"/>
      <c r="BH72" s="526"/>
      <c r="BI72" s="526"/>
      <c r="BJ72" s="526"/>
      <c r="BK72" s="526"/>
      <c r="BL72" s="526"/>
      <c r="BM72" s="526"/>
      <c r="BN72" s="526"/>
      <c r="BO72" s="526"/>
      <c r="BP72" s="526"/>
      <c r="BQ72" s="526"/>
      <c r="BR72" s="526"/>
      <c r="BS72" s="526"/>
      <c r="BT72" s="526"/>
      <c r="BU72" s="526"/>
      <c r="BV72" s="526"/>
      <c r="BW72" s="526"/>
      <c r="BX72" s="526"/>
      <c r="BY72" s="526"/>
      <c r="BZ72" s="526"/>
      <c r="CA72" s="526"/>
      <c r="CB72" s="526"/>
      <c r="CC72" s="526"/>
      <c r="CD72" s="526"/>
      <c r="CE72" s="526"/>
      <c r="CF72" s="526"/>
      <c r="CG72" s="526"/>
      <c r="CH72" s="526"/>
      <c r="CI72" s="526"/>
      <c r="CJ72" s="526"/>
      <c r="CK72" s="526"/>
      <c r="CL72" s="526"/>
      <c r="CM72" s="526"/>
      <c r="CN72" s="526"/>
      <c r="CO72" s="526"/>
      <c r="CP72" s="526"/>
      <c r="CQ72" s="526"/>
      <c r="CR72" s="526"/>
      <c r="CS72" s="526"/>
      <c r="CT72" s="526"/>
      <c r="CU72" s="526"/>
      <c r="CV72" s="526"/>
      <c r="CW72" s="526"/>
      <c r="CX72" s="526"/>
      <c r="CY72" s="526"/>
      <c r="CZ72" s="526"/>
      <c r="DA72" s="526"/>
      <c r="DB72" s="526"/>
      <c r="DC72" s="526"/>
      <c r="DD72" s="526"/>
      <c r="DE72" s="526"/>
      <c r="DF72" s="526"/>
      <c r="DG72" s="526"/>
      <c r="DH72" s="526"/>
      <c r="DI72" s="526"/>
      <c r="DJ72" s="526"/>
      <c r="DK72" s="526"/>
      <c r="DL72" s="526"/>
      <c r="DM72" s="526"/>
      <c r="DN72" s="526"/>
      <c r="DO72" s="526"/>
      <c r="DP72" s="526"/>
      <c r="DQ72" s="526"/>
      <c r="DR72" s="526"/>
      <c r="DS72" s="526"/>
      <c r="DT72" s="526"/>
      <c r="DU72" s="526"/>
      <c r="DV72" s="526"/>
      <c r="DW72" s="526"/>
      <c r="DX72" s="526"/>
      <c r="DY72" s="526"/>
      <c r="DZ72" s="526"/>
      <c r="EA72" s="526"/>
      <c r="EB72" s="526"/>
      <c r="EC72" s="526"/>
      <c r="ED72" s="526"/>
      <c r="EE72" s="526"/>
      <c r="EF72" s="526"/>
      <c r="EG72" s="526"/>
      <c r="EH72" s="526"/>
      <c r="EI72" s="526"/>
      <c r="EJ72" s="526"/>
      <c r="EK72" s="526"/>
      <c r="EL72" s="526"/>
      <c r="EM72" s="526"/>
      <c r="EN72" s="526"/>
      <c r="EO72" s="526"/>
      <c r="EP72" s="526"/>
      <c r="EQ72" s="526"/>
      <c r="ER72" s="526"/>
      <c r="ES72" s="526"/>
      <c r="ET72" s="526"/>
      <c r="EU72" s="526"/>
      <c r="EV72" s="526"/>
      <c r="EW72" s="526"/>
      <c r="EX72" s="526"/>
      <c r="EY72" s="526"/>
      <c r="EZ72" s="526"/>
      <c r="FA72" s="526"/>
      <c r="FB72" s="526"/>
      <c r="FC72" s="526"/>
      <c r="FD72" s="526"/>
      <c r="FE72" s="526"/>
      <c r="FF72" s="526"/>
      <c r="FG72" s="526"/>
      <c r="FH72" s="526"/>
      <c r="FI72" s="526"/>
      <c r="FJ72" s="526"/>
      <c r="FK72" s="526"/>
      <c r="FL72" s="526"/>
      <c r="FM72" s="526"/>
      <c r="FN72" s="526"/>
      <c r="FO72" s="526"/>
      <c r="FP72" s="526"/>
      <c r="FQ72" s="526"/>
      <c r="FR72" s="526"/>
      <c r="FS72" s="526"/>
      <c r="FT72" s="526"/>
      <c r="FU72" s="526"/>
      <c r="FV72" s="526"/>
      <c r="FW72" s="526"/>
      <c r="FX72" s="890"/>
      <c r="FY72" s="890"/>
    </row>
    <row r="73" spans="2:182" x14ac:dyDescent="0.2">
      <c r="FX73" s="797"/>
    </row>
    <row r="74" spans="2:182" x14ac:dyDescent="0.2">
      <c r="FX74" s="797"/>
    </row>
    <row r="75" spans="2:182" ht="18" x14ac:dyDescent="0.25">
      <c r="B75" s="503"/>
      <c r="FX75" s="797"/>
    </row>
    <row r="76" spans="2:182" ht="18" x14ac:dyDescent="0.25">
      <c r="B76" s="503"/>
      <c r="EC76" s="411"/>
      <c r="ED76" s="411"/>
      <c r="EF76" s="411"/>
      <c r="EG76" s="411"/>
      <c r="EK76" s="411"/>
      <c r="EL76" s="411"/>
      <c r="EO76" s="411"/>
      <c r="EP76" s="411"/>
      <c r="ER76" s="411"/>
      <c r="ES76" s="411"/>
      <c r="EW76" s="411"/>
      <c r="EX76" s="411"/>
      <c r="FA76" s="411"/>
      <c r="FB76" s="411"/>
      <c r="FD76" s="411"/>
      <c r="FE76" s="411"/>
      <c r="FI76" s="411"/>
      <c r="FJ76" s="411"/>
      <c r="FM76" s="411"/>
      <c r="FN76" s="411"/>
      <c r="FP76" s="411"/>
      <c r="FQ76" s="411"/>
      <c r="FU76" s="411"/>
      <c r="FV76" s="411"/>
      <c r="FX76" s="797"/>
      <c r="FY76" s="411"/>
      <c r="FZ76" s="411"/>
    </row>
    <row r="77" spans="2:182" ht="30.75" customHeight="1" x14ac:dyDescent="0.2">
      <c r="B77" s="420"/>
      <c r="DP77" s="412"/>
      <c r="DS77" s="412"/>
      <c r="DU77" s="412"/>
      <c r="DV77" s="412"/>
      <c r="DW77" s="412"/>
      <c r="DX77" s="412"/>
      <c r="DY77" s="412"/>
      <c r="EB77" s="412"/>
      <c r="EC77" s="1083"/>
      <c r="ED77" s="1083"/>
      <c r="EE77" s="412"/>
      <c r="EF77" s="1083"/>
      <c r="EG77" s="1083"/>
      <c r="EJ77" s="412"/>
      <c r="EK77" s="1083"/>
      <c r="EL77" s="1083"/>
      <c r="EN77" s="412"/>
      <c r="EO77" s="1083"/>
      <c r="EP77" s="1083"/>
      <c r="EQ77" s="412"/>
      <c r="ER77" s="1083"/>
      <c r="ES77" s="1083"/>
      <c r="EW77" s="1083"/>
      <c r="EX77" s="1083"/>
      <c r="EZ77" s="412"/>
      <c r="FA77" s="1083"/>
      <c r="FB77" s="1083"/>
      <c r="FC77" s="412"/>
      <c r="FD77" s="1083"/>
      <c r="FE77" s="1083"/>
      <c r="FH77" s="412"/>
      <c r="FI77" s="1083"/>
      <c r="FJ77" s="1083"/>
      <c r="FL77" s="412"/>
      <c r="FM77" s="1083"/>
      <c r="FN77" s="1083"/>
      <c r="FO77" s="412"/>
      <c r="FP77" s="1083"/>
      <c r="FQ77" s="1083"/>
      <c r="FT77" s="412"/>
      <c r="FU77" s="1083"/>
      <c r="FV77" s="1083"/>
      <c r="FX77" s="797"/>
      <c r="FY77" s="411"/>
      <c r="FZ77" s="411"/>
    </row>
    <row r="78" spans="2:182" ht="15" x14ac:dyDescent="0.25">
      <c r="B78" s="502"/>
      <c r="DP78" s="504"/>
      <c r="DS78" s="504"/>
      <c r="DU78" s="504"/>
      <c r="DV78" s="504"/>
      <c r="DW78" s="504"/>
      <c r="DX78" s="504"/>
      <c r="DY78" s="504"/>
      <c r="EB78" s="504"/>
      <c r="EC78" s="435"/>
      <c r="ED78" s="435"/>
      <c r="EE78" s="504"/>
      <c r="EF78" s="435"/>
      <c r="EG78" s="435"/>
      <c r="EJ78" s="504"/>
      <c r="EK78" s="435"/>
      <c r="EL78" s="435"/>
      <c r="EN78" s="504"/>
      <c r="EO78" s="435"/>
      <c r="EP78" s="435"/>
      <c r="EQ78" s="504"/>
      <c r="ER78" s="435"/>
      <c r="ES78" s="435"/>
      <c r="ET78" s="435"/>
      <c r="EW78" s="435"/>
      <c r="EX78" s="435"/>
      <c r="EZ78" s="504"/>
      <c r="FA78" s="435"/>
      <c r="FB78" s="435"/>
      <c r="FC78" s="504"/>
      <c r="FD78" s="435"/>
      <c r="FE78" s="435"/>
      <c r="FH78" s="504"/>
      <c r="FI78" s="435"/>
      <c r="FJ78" s="435"/>
      <c r="FL78" s="504"/>
      <c r="FM78" s="435"/>
      <c r="FN78" s="435"/>
      <c r="FO78" s="504"/>
      <c r="FP78" s="435"/>
      <c r="FQ78" s="435"/>
      <c r="FT78" s="504"/>
      <c r="FU78" s="435"/>
      <c r="FV78" s="435"/>
      <c r="FX78" s="797"/>
      <c r="FY78" s="411"/>
      <c r="FZ78" s="411"/>
    </row>
    <row r="79" spans="2:182" ht="15" x14ac:dyDescent="0.25">
      <c r="B79" s="271"/>
      <c r="DP79" s="433"/>
      <c r="DS79" s="433"/>
      <c r="FX79" s="797"/>
      <c r="FY79" s="411"/>
      <c r="FZ79" s="411"/>
    </row>
    <row r="80" spans="2:182" ht="14.25" x14ac:dyDescent="0.2">
      <c r="B80" s="428"/>
      <c r="DP80" s="433"/>
      <c r="DS80" s="433"/>
      <c r="DU80" s="878"/>
      <c r="DV80" s="878"/>
      <c r="DW80" s="878"/>
      <c r="DX80" s="878"/>
      <c r="DY80" s="878"/>
      <c r="EB80" s="878"/>
      <c r="EC80" s="433"/>
      <c r="ED80" s="433"/>
      <c r="EE80" s="878"/>
      <c r="EF80" s="433"/>
      <c r="EG80" s="433"/>
      <c r="EH80" s="433"/>
      <c r="EI80" s="433"/>
      <c r="EJ80" s="878"/>
      <c r="EK80" s="433"/>
      <c r="EL80" s="433"/>
      <c r="EM80" s="433"/>
      <c r="EN80" s="878"/>
      <c r="EO80" s="433"/>
      <c r="EP80" s="433"/>
      <c r="EQ80" s="878"/>
      <c r="ER80" s="433"/>
      <c r="ES80" s="433"/>
      <c r="ET80" s="433"/>
      <c r="EW80" s="433"/>
      <c r="EX80" s="433"/>
      <c r="EY80" s="433"/>
      <c r="EZ80" s="878"/>
      <c r="FA80" s="433"/>
      <c r="FB80" s="433"/>
      <c r="FC80" s="878"/>
      <c r="FD80" s="433"/>
      <c r="FE80" s="433"/>
      <c r="FH80" s="878"/>
      <c r="FI80" s="433"/>
      <c r="FJ80" s="433"/>
      <c r="FK80" s="433"/>
      <c r="FL80" s="878"/>
      <c r="FM80" s="433"/>
      <c r="FN80" s="433"/>
      <c r="FO80" s="878"/>
      <c r="FP80" s="433"/>
      <c r="FQ80" s="433"/>
      <c r="FT80" s="878"/>
      <c r="FU80" s="433"/>
      <c r="FV80" s="433"/>
      <c r="FW80" s="433"/>
      <c r="FX80" s="797"/>
      <c r="FY80" s="433"/>
      <c r="FZ80" s="433"/>
    </row>
    <row r="81" spans="2:182" ht="14.25" x14ac:dyDescent="0.2">
      <c r="B81" s="428"/>
      <c r="DP81" s="433"/>
      <c r="DS81" s="433"/>
      <c r="DU81" s="878"/>
      <c r="DV81" s="878"/>
      <c r="DW81" s="878"/>
      <c r="DX81" s="878"/>
      <c r="DY81" s="878"/>
      <c r="EB81" s="878"/>
      <c r="EC81" s="433"/>
      <c r="ED81" s="433"/>
      <c r="EE81" s="878"/>
      <c r="EF81" s="433"/>
      <c r="EG81" s="433"/>
      <c r="EH81" s="433"/>
      <c r="EI81" s="433"/>
      <c r="EJ81" s="878"/>
      <c r="EK81" s="433"/>
      <c r="EL81" s="433"/>
      <c r="EM81" s="433"/>
      <c r="EN81" s="878"/>
      <c r="EO81" s="433"/>
      <c r="EP81" s="433"/>
      <c r="EQ81" s="878"/>
      <c r="ER81" s="433"/>
      <c r="ES81" s="433"/>
      <c r="ET81" s="433"/>
      <c r="EW81" s="433"/>
      <c r="EX81" s="433"/>
      <c r="EY81" s="433"/>
      <c r="EZ81" s="878"/>
      <c r="FA81" s="433"/>
      <c r="FB81" s="433"/>
      <c r="FC81" s="878"/>
      <c r="FD81" s="433"/>
      <c r="FE81" s="433"/>
      <c r="FH81" s="878"/>
      <c r="FI81" s="433"/>
      <c r="FJ81" s="433"/>
      <c r="FK81" s="433"/>
      <c r="FL81" s="878"/>
      <c r="FM81" s="433"/>
      <c r="FN81" s="433"/>
      <c r="FO81" s="878"/>
      <c r="FP81" s="433"/>
      <c r="FQ81" s="433"/>
      <c r="FT81" s="878"/>
      <c r="FU81" s="433"/>
      <c r="FV81" s="433"/>
      <c r="FW81" s="433"/>
      <c r="FX81" s="797"/>
      <c r="FY81" s="433"/>
      <c r="FZ81" s="433"/>
    </row>
    <row r="82" spans="2:182" ht="14.25" x14ac:dyDescent="0.2">
      <c r="B82" s="428"/>
      <c r="DP82" s="433"/>
      <c r="DS82" s="433"/>
      <c r="DU82" s="878"/>
      <c r="DV82" s="878"/>
      <c r="DW82" s="878"/>
      <c r="DX82" s="878"/>
      <c r="DY82" s="878"/>
      <c r="EB82" s="878"/>
      <c r="EC82" s="433"/>
      <c r="ED82" s="433"/>
      <c r="EE82" s="878"/>
      <c r="EF82" s="433"/>
      <c r="EG82" s="433"/>
      <c r="EH82" s="433"/>
      <c r="EI82" s="433"/>
      <c r="EJ82" s="878"/>
      <c r="EK82" s="433"/>
      <c r="EL82" s="433"/>
      <c r="EM82" s="433"/>
      <c r="EN82" s="878"/>
      <c r="EO82" s="433"/>
      <c r="EP82" s="433"/>
      <c r="EQ82" s="878"/>
      <c r="ER82" s="433"/>
      <c r="ES82" s="433"/>
      <c r="ET82" s="433"/>
      <c r="EW82" s="433"/>
      <c r="EX82" s="433"/>
      <c r="EY82" s="433"/>
      <c r="EZ82" s="878"/>
      <c r="FA82" s="433"/>
      <c r="FB82" s="433"/>
      <c r="FC82" s="878"/>
      <c r="FD82" s="433"/>
      <c r="FE82" s="433"/>
      <c r="FH82" s="878"/>
      <c r="FI82" s="433"/>
      <c r="FJ82" s="433"/>
      <c r="FK82" s="433"/>
      <c r="FL82" s="878"/>
      <c r="FM82" s="433"/>
      <c r="FN82" s="433"/>
      <c r="FO82" s="878"/>
      <c r="FP82" s="433"/>
      <c r="FQ82" s="433"/>
      <c r="FT82" s="878"/>
      <c r="FU82" s="433"/>
      <c r="FV82" s="433"/>
      <c r="FW82" s="433"/>
      <c r="FX82" s="797"/>
      <c r="FY82" s="433"/>
      <c r="FZ82" s="433"/>
    </row>
    <row r="83" spans="2:182" ht="15" x14ac:dyDescent="0.25">
      <c r="B83" s="271"/>
      <c r="DS83" s="433"/>
      <c r="DU83" s="433"/>
      <c r="DV83" s="433"/>
      <c r="DW83" s="433"/>
      <c r="DX83" s="433"/>
      <c r="DY83" s="433"/>
      <c r="EB83" s="433"/>
      <c r="EC83" s="433"/>
      <c r="ED83" s="433"/>
      <c r="EE83" s="433"/>
      <c r="EF83" s="433"/>
      <c r="EG83" s="433"/>
      <c r="EH83" s="433"/>
      <c r="EI83" s="433"/>
      <c r="EJ83" s="433"/>
      <c r="EK83" s="433"/>
      <c r="EL83" s="433"/>
      <c r="EM83" s="433"/>
      <c r="EN83" s="433"/>
      <c r="EO83" s="433"/>
      <c r="EP83" s="433"/>
      <c r="EQ83" s="433"/>
      <c r="ER83" s="433"/>
      <c r="ES83" s="433"/>
      <c r="ET83" s="433"/>
      <c r="EW83" s="433"/>
      <c r="EX83" s="433"/>
      <c r="EY83" s="433"/>
      <c r="EZ83" s="433"/>
      <c r="FA83" s="433"/>
      <c r="FB83" s="433"/>
      <c r="FC83" s="433"/>
      <c r="FD83" s="433"/>
      <c r="FE83" s="433"/>
      <c r="FH83" s="433"/>
      <c r="FI83" s="433"/>
      <c r="FJ83" s="433"/>
      <c r="FK83" s="433"/>
      <c r="FL83" s="433"/>
      <c r="FM83" s="433"/>
      <c r="FN83" s="433"/>
      <c r="FO83" s="433"/>
      <c r="FP83" s="433"/>
      <c r="FQ83" s="433"/>
      <c r="FT83" s="433"/>
      <c r="FU83" s="433"/>
      <c r="FV83" s="433"/>
      <c r="FW83" s="433"/>
      <c r="FX83" s="797"/>
      <c r="FY83" s="433"/>
      <c r="FZ83" s="433"/>
    </row>
    <row r="84" spans="2:182" ht="14.25" x14ac:dyDescent="0.2">
      <c r="B84" s="428"/>
      <c r="DP84" s="505"/>
      <c r="DS84" s="507"/>
      <c r="DU84" s="507"/>
      <c r="DV84" s="507"/>
      <c r="DW84" s="507"/>
      <c r="DX84" s="507"/>
      <c r="DY84" s="507"/>
      <c r="EB84" s="507"/>
      <c r="EC84" s="507"/>
      <c r="ED84" s="506"/>
      <c r="EE84" s="507"/>
      <c r="EF84" s="507"/>
      <c r="EG84" s="506"/>
      <c r="EH84" s="433"/>
      <c r="EI84" s="433"/>
      <c r="EJ84" s="507"/>
      <c r="EK84" s="507"/>
      <c r="EL84" s="506"/>
      <c r="EM84" s="433"/>
      <c r="EN84" s="507"/>
      <c r="EO84" s="507"/>
      <c r="EP84" s="506"/>
      <c r="EQ84" s="507"/>
      <c r="ER84" s="507"/>
      <c r="ES84" s="441"/>
      <c r="ET84" s="441"/>
      <c r="EW84" s="507"/>
      <c r="EX84" s="441"/>
      <c r="EY84" s="433"/>
      <c r="EZ84" s="507"/>
      <c r="FA84" s="507"/>
      <c r="FB84" s="506"/>
      <c r="FC84" s="507"/>
      <c r="FD84" s="507"/>
      <c r="FE84" s="506"/>
      <c r="FH84" s="507"/>
      <c r="FI84" s="507"/>
      <c r="FJ84" s="506"/>
      <c r="FK84" s="433"/>
      <c r="FL84" s="507"/>
      <c r="FM84" s="507"/>
      <c r="FN84" s="506"/>
      <c r="FO84" s="507"/>
      <c r="FP84" s="507"/>
      <c r="FQ84" s="506"/>
      <c r="FT84" s="507"/>
      <c r="FU84" s="507"/>
      <c r="FV84" s="506"/>
      <c r="FW84" s="433"/>
      <c r="FX84" s="797"/>
      <c r="FY84" s="507"/>
      <c r="FZ84" s="506"/>
    </row>
    <row r="85" spans="2:182" ht="14.25" x14ac:dyDescent="0.2">
      <c r="B85" s="428"/>
      <c r="DP85" s="505"/>
      <c r="DS85" s="507"/>
      <c r="DU85" s="507"/>
      <c r="DV85" s="507"/>
      <c r="DW85" s="507"/>
      <c r="DX85" s="507"/>
      <c r="DY85" s="507"/>
      <c r="EB85" s="507"/>
      <c r="EC85" s="507"/>
      <c r="ED85" s="506"/>
      <c r="EE85" s="507"/>
      <c r="EF85" s="507"/>
      <c r="EG85" s="506"/>
      <c r="EH85" s="433"/>
      <c r="EI85" s="433"/>
      <c r="EJ85" s="507"/>
      <c r="EK85" s="507"/>
      <c r="EL85" s="506"/>
      <c r="EM85" s="433"/>
      <c r="EN85" s="507"/>
      <c r="EO85" s="507"/>
      <c r="EP85" s="506"/>
      <c r="EQ85" s="507"/>
      <c r="ER85" s="507"/>
      <c r="ES85" s="441"/>
      <c r="ET85" s="441"/>
      <c r="EW85" s="507"/>
      <c r="EX85" s="441"/>
      <c r="EY85" s="433"/>
      <c r="EZ85" s="507"/>
      <c r="FA85" s="507"/>
      <c r="FB85" s="506"/>
      <c r="FC85" s="507"/>
      <c r="FD85" s="507"/>
      <c r="FE85" s="506"/>
      <c r="FH85" s="507"/>
      <c r="FI85" s="507"/>
      <c r="FJ85" s="506"/>
      <c r="FK85" s="433"/>
      <c r="FL85" s="507"/>
      <c r="FM85" s="507"/>
      <c r="FN85" s="506"/>
      <c r="FO85" s="507"/>
      <c r="FP85" s="507"/>
      <c r="FQ85" s="506"/>
      <c r="FT85" s="507"/>
      <c r="FU85" s="507"/>
      <c r="FV85" s="506"/>
      <c r="FW85" s="433"/>
      <c r="FX85" s="797"/>
      <c r="FY85" s="507"/>
      <c r="FZ85" s="506"/>
    </row>
    <row r="86" spans="2:182" ht="14.25" x14ac:dyDescent="0.2">
      <c r="B86" s="428"/>
      <c r="DP86" s="505"/>
      <c r="DS86" s="507"/>
      <c r="DU86" s="507"/>
      <c r="DV86" s="507"/>
      <c r="DW86" s="507"/>
      <c r="DX86" s="507"/>
      <c r="DY86" s="507"/>
      <c r="EB86" s="507"/>
      <c r="EC86" s="507"/>
      <c r="ED86" s="506"/>
      <c r="EE86" s="507"/>
      <c r="EF86" s="507"/>
      <c r="EG86" s="506"/>
      <c r="EH86" s="433"/>
      <c r="EI86" s="433"/>
      <c r="EJ86" s="507"/>
      <c r="EK86" s="507"/>
      <c r="EL86" s="506"/>
      <c r="EM86" s="433"/>
      <c r="EN86" s="507"/>
      <c r="EO86" s="507"/>
      <c r="EP86" s="506"/>
      <c r="EQ86" s="507"/>
      <c r="ER86" s="507"/>
      <c r="ES86" s="441"/>
      <c r="ET86" s="441"/>
      <c r="EW86" s="507"/>
      <c r="EX86" s="441"/>
      <c r="EY86" s="433"/>
      <c r="EZ86" s="507"/>
      <c r="FA86" s="507"/>
      <c r="FB86" s="506"/>
      <c r="FC86" s="507"/>
      <c r="FD86" s="507"/>
      <c r="FE86" s="506"/>
      <c r="FH86" s="507"/>
      <c r="FI86" s="507"/>
      <c r="FJ86" s="506"/>
      <c r="FK86" s="433"/>
      <c r="FL86" s="507"/>
      <c r="FM86" s="507"/>
      <c r="FN86" s="506"/>
      <c r="FO86" s="507"/>
      <c r="FP86" s="507"/>
      <c r="FQ86" s="506"/>
      <c r="FT86" s="507"/>
      <c r="FU86" s="507"/>
      <c r="FV86" s="506"/>
      <c r="FW86" s="433"/>
      <c r="FX86" s="797"/>
      <c r="FY86" s="507"/>
      <c r="FZ86" s="506"/>
    </row>
    <row r="87" spans="2:182" ht="14.25" x14ac:dyDescent="0.2">
      <c r="B87" s="428"/>
      <c r="DP87" s="505"/>
      <c r="DS87" s="507"/>
      <c r="DU87" s="507"/>
      <c r="DV87" s="507"/>
      <c r="DW87" s="507"/>
      <c r="DX87" s="507"/>
      <c r="DY87" s="507"/>
      <c r="EB87" s="507"/>
      <c r="EC87" s="507"/>
      <c r="ED87" s="506"/>
      <c r="EE87" s="507"/>
      <c r="EF87" s="507"/>
      <c r="EG87" s="506"/>
      <c r="EH87" s="433"/>
      <c r="EI87" s="433"/>
      <c r="EJ87" s="507"/>
      <c r="EK87" s="507"/>
      <c r="EL87" s="506"/>
      <c r="EM87" s="433"/>
      <c r="EN87" s="507"/>
      <c r="EO87" s="507"/>
      <c r="EP87" s="506"/>
      <c r="EQ87" s="507"/>
      <c r="ER87" s="507"/>
      <c r="ES87" s="441"/>
      <c r="ET87" s="441"/>
      <c r="EW87" s="507"/>
      <c r="EX87" s="441"/>
      <c r="EY87" s="433"/>
      <c r="EZ87" s="507"/>
      <c r="FA87" s="507"/>
      <c r="FB87" s="506"/>
      <c r="FC87" s="507"/>
      <c r="FD87" s="507"/>
      <c r="FE87" s="506"/>
      <c r="FH87" s="507"/>
      <c r="FI87" s="507"/>
      <c r="FJ87" s="506"/>
      <c r="FK87" s="433"/>
      <c r="FL87" s="507"/>
      <c r="FM87" s="507"/>
      <c r="FN87" s="506"/>
      <c r="FO87" s="507"/>
      <c r="FP87" s="507"/>
      <c r="FQ87" s="506"/>
      <c r="FT87" s="507"/>
      <c r="FU87" s="507"/>
      <c r="FV87" s="506"/>
      <c r="FW87" s="433"/>
      <c r="FX87" s="797"/>
      <c r="FY87" s="507"/>
      <c r="FZ87" s="506"/>
    </row>
    <row r="88" spans="2:182" ht="15" x14ac:dyDescent="0.25">
      <c r="B88" s="427"/>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529"/>
      <c r="BG88" s="529"/>
      <c r="BH88" s="529"/>
      <c r="BI88" s="529"/>
      <c r="BJ88" s="529"/>
      <c r="BK88" s="529"/>
      <c r="BL88" s="529"/>
      <c r="BM88" s="529"/>
      <c r="BN88" s="529"/>
      <c r="BO88" s="529"/>
      <c r="BP88" s="529"/>
      <c r="BQ88" s="529"/>
      <c r="BR88" s="529"/>
      <c r="BS88" s="529"/>
      <c r="BT88" s="529"/>
      <c r="BU88" s="529"/>
      <c r="BV88" s="529"/>
      <c r="BW88" s="529"/>
      <c r="BX88" s="529"/>
      <c r="BY88" s="529"/>
      <c r="BZ88" s="529"/>
      <c r="CA88" s="529"/>
      <c r="CB88" s="529"/>
      <c r="CC88" s="529"/>
      <c r="CD88" s="529"/>
      <c r="CE88" s="529"/>
      <c r="CF88" s="529"/>
      <c r="CG88" s="529"/>
      <c r="CH88" s="529"/>
      <c r="CI88" s="529"/>
      <c r="CJ88" s="529"/>
      <c r="CK88" s="529"/>
      <c r="CL88" s="529"/>
      <c r="CM88" s="529"/>
      <c r="CN88" s="529"/>
      <c r="CO88" s="529"/>
      <c r="CP88" s="529"/>
      <c r="CQ88" s="529"/>
      <c r="CR88" s="529"/>
      <c r="CS88" s="529"/>
      <c r="CT88" s="529"/>
      <c r="CU88" s="529"/>
      <c r="CV88" s="529"/>
      <c r="CW88" s="529"/>
      <c r="CX88" s="529"/>
      <c r="CY88" s="529"/>
      <c r="CZ88" s="529"/>
      <c r="DA88" s="529"/>
      <c r="DB88" s="529"/>
      <c r="DC88" s="529"/>
      <c r="DD88" s="529"/>
      <c r="DE88" s="529"/>
      <c r="DF88" s="529"/>
      <c r="DG88" s="529"/>
      <c r="DH88" s="529"/>
      <c r="DI88" s="529"/>
      <c r="DJ88" s="529"/>
      <c r="DK88" s="529"/>
      <c r="DL88" s="529"/>
      <c r="DM88" s="529"/>
      <c r="DN88" s="529"/>
      <c r="DO88" s="615"/>
      <c r="DP88" s="615"/>
      <c r="DQ88" s="615"/>
      <c r="DR88" s="615"/>
      <c r="DS88" s="615"/>
      <c r="DT88" s="615"/>
      <c r="DU88" s="615"/>
      <c r="DV88" s="615"/>
      <c r="DW88" s="615"/>
      <c r="DX88" s="615"/>
      <c r="DY88" s="615"/>
      <c r="DZ88" s="615"/>
      <c r="EA88" s="615"/>
      <c r="EB88" s="615"/>
      <c r="EC88" s="615"/>
      <c r="ED88" s="615"/>
      <c r="EE88" s="615"/>
      <c r="EF88" s="615"/>
      <c r="EG88" s="615"/>
      <c r="EH88" s="615"/>
      <c r="EI88" s="615"/>
      <c r="EJ88" s="615"/>
      <c r="EK88" s="615"/>
      <c r="EL88" s="615"/>
      <c r="EM88" s="615"/>
      <c r="EN88" s="615"/>
      <c r="EO88" s="615"/>
      <c r="EP88" s="615"/>
      <c r="EQ88" s="615"/>
      <c r="ER88" s="615"/>
      <c r="ES88" s="615"/>
      <c r="ET88" s="615"/>
      <c r="EU88" s="615"/>
      <c r="EV88" s="615"/>
      <c r="EW88" s="615"/>
      <c r="EX88" s="615"/>
      <c r="EY88" s="615"/>
      <c r="EZ88" s="615"/>
      <c r="FA88" s="615"/>
      <c r="FB88" s="615"/>
      <c r="FC88" s="615"/>
      <c r="FD88" s="615"/>
      <c r="FE88" s="615"/>
      <c r="FF88" s="615"/>
      <c r="FG88" s="615"/>
      <c r="FH88" s="615"/>
      <c r="FI88" s="615"/>
      <c r="FJ88" s="615"/>
      <c r="FK88" s="615"/>
      <c r="FL88" s="615"/>
      <c r="FM88" s="615"/>
      <c r="FN88" s="615"/>
      <c r="FO88" s="615"/>
      <c r="FP88" s="615"/>
      <c r="FQ88" s="615"/>
      <c r="FR88" s="615"/>
      <c r="FS88" s="615"/>
      <c r="FT88" s="615"/>
      <c r="FU88" s="615"/>
      <c r="FV88" s="615"/>
      <c r="FW88" s="615"/>
      <c r="FX88" s="797"/>
    </row>
    <row r="89" spans="2:182" ht="15" x14ac:dyDescent="0.25">
      <c r="B89" s="427"/>
      <c r="O89" s="529"/>
      <c r="P89" s="529"/>
      <c r="Q89" s="529"/>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529"/>
      <c r="BG89" s="529"/>
      <c r="BH89" s="529"/>
      <c r="BI89" s="529"/>
      <c r="BJ89" s="529"/>
      <c r="BK89" s="529"/>
      <c r="BL89" s="529"/>
      <c r="BM89" s="529"/>
      <c r="BN89" s="529"/>
      <c r="BO89" s="529"/>
      <c r="BP89" s="529"/>
      <c r="BQ89" s="529"/>
      <c r="BR89" s="529"/>
      <c r="BS89" s="529"/>
      <c r="BT89" s="529"/>
      <c r="BU89" s="529"/>
      <c r="BV89" s="529"/>
      <c r="BW89" s="529"/>
      <c r="BX89" s="529"/>
      <c r="BY89" s="529"/>
      <c r="BZ89" s="529"/>
      <c r="CA89" s="529"/>
      <c r="CB89" s="529"/>
      <c r="CC89" s="529"/>
      <c r="CD89" s="529"/>
      <c r="CE89" s="529"/>
      <c r="CF89" s="529"/>
      <c r="CG89" s="529"/>
      <c r="CH89" s="529"/>
      <c r="CI89" s="529"/>
      <c r="CJ89" s="529"/>
      <c r="CK89" s="529"/>
      <c r="CL89" s="529"/>
      <c r="CM89" s="529"/>
      <c r="CN89" s="529"/>
      <c r="CO89" s="529"/>
      <c r="CP89" s="529"/>
      <c r="CQ89" s="529"/>
      <c r="CR89" s="529"/>
      <c r="CS89" s="529"/>
      <c r="CT89" s="529"/>
      <c r="CU89" s="529"/>
      <c r="CV89" s="529"/>
      <c r="CW89" s="529"/>
      <c r="CX89" s="529"/>
      <c r="CY89" s="529"/>
      <c r="CZ89" s="529"/>
      <c r="DA89" s="529"/>
      <c r="DB89" s="529"/>
      <c r="DC89" s="529"/>
      <c r="DD89" s="529"/>
      <c r="DE89" s="529"/>
      <c r="DF89" s="529"/>
      <c r="DG89" s="529"/>
      <c r="DH89" s="529"/>
      <c r="DI89" s="529"/>
      <c r="DJ89" s="529"/>
      <c r="DK89" s="529"/>
      <c r="DL89" s="529"/>
      <c r="DM89" s="529"/>
      <c r="DN89" s="529"/>
      <c r="DO89" s="615"/>
      <c r="DP89" s="615"/>
      <c r="DQ89" s="615"/>
      <c r="DR89" s="615"/>
      <c r="DS89" s="615"/>
      <c r="DT89" s="615"/>
      <c r="DU89" s="615"/>
      <c r="DV89" s="615"/>
      <c r="DW89" s="615"/>
      <c r="DX89" s="615"/>
      <c r="DY89" s="615"/>
      <c r="DZ89" s="615"/>
      <c r="EA89" s="615"/>
      <c r="EB89" s="615"/>
      <c r="EC89" s="615"/>
      <c r="ED89" s="615"/>
      <c r="EE89" s="615"/>
      <c r="EF89" s="615"/>
      <c r="EG89" s="615"/>
      <c r="EH89" s="615"/>
      <c r="EI89" s="615"/>
      <c r="EJ89" s="615"/>
      <c r="EK89" s="615"/>
      <c r="EL89" s="615"/>
      <c r="EM89" s="615"/>
      <c r="EN89" s="615"/>
      <c r="EO89" s="615"/>
      <c r="EP89" s="615"/>
      <c r="EQ89" s="615"/>
      <c r="ER89" s="615"/>
      <c r="ES89" s="615"/>
      <c r="ET89" s="615"/>
      <c r="EU89" s="615"/>
      <c r="EV89" s="615"/>
      <c r="EW89" s="615"/>
      <c r="EX89" s="615"/>
      <c r="EY89" s="615"/>
      <c r="EZ89" s="615"/>
      <c r="FA89" s="615"/>
      <c r="FB89" s="615"/>
      <c r="FC89" s="615"/>
      <c r="FD89" s="615"/>
      <c r="FE89" s="615"/>
      <c r="FF89" s="615"/>
      <c r="FG89" s="615"/>
      <c r="FH89" s="615"/>
      <c r="FI89" s="615"/>
      <c r="FJ89" s="615"/>
      <c r="FK89" s="615"/>
      <c r="FL89" s="615"/>
      <c r="FM89" s="615"/>
      <c r="FN89" s="615"/>
      <c r="FO89" s="615"/>
      <c r="FP89" s="615"/>
      <c r="FQ89" s="615"/>
      <c r="FR89" s="615"/>
      <c r="FS89" s="615"/>
      <c r="FT89" s="615"/>
      <c r="FU89" s="615"/>
      <c r="FV89" s="615"/>
      <c r="FW89" s="615"/>
      <c r="FX89" s="797"/>
    </row>
    <row r="90" spans="2:182" ht="15" x14ac:dyDescent="0.25">
      <c r="B90" s="427"/>
      <c r="O90" s="529"/>
      <c r="P90" s="529"/>
      <c r="Q90" s="529"/>
      <c r="R90" s="529"/>
      <c r="S90" s="529"/>
      <c r="T90" s="529"/>
      <c r="U90" s="529"/>
      <c r="V90" s="529"/>
      <c r="W90" s="529"/>
      <c r="X90" s="529"/>
      <c r="Y90" s="529"/>
      <c r="Z90" s="529"/>
      <c r="AA90" s="529"/>
      <c r="AB90" s="529"/>
      <c r="AC90" s="529"/>
      <c r="AD90" s="529"/>
      <c r="AE90" s="529"/>
      <c r="AF90" s="529"/>
      <c r="AG90" s="529"/>
      <c r="AH90" s="529"/>
      <c r="AI90" s="529"/>
      <c r="AJ90" s="529"/>
      <c r="AK90" s="529"/>
      <c r="AL90" s="529"/>
      <c r="AM90" s="529"/>
      <c r="AN90" s="529"/>
      <c r="AO90" s="529"/>
      <c r="AP90" s="529"/>
      <c r="AQ90" s="529"/>
      <c r="AR90" s="529"/>
      <c r="AS90" s="529"/>
      <c r="AT90" s="529"/>
      <c r="AU90" s="529"/>
      <c r="AV90" s="529"/>
      <c r="AW90" s="529"/>
      <c r="AX90" s="529"/>
      <c r="AY90" s="529"/>
      <c r="AZ90" s="529"/>
      <c r="BA90" s="529"/>
      <c r="BB90" s="529"/>
      <c r="BC90" s="529"/>
      <c r="BD90" s="529"/>
      <c r="BE90" s="529"/>
      <c r="BF90" s="529"/>
      <c r="BG90" s="529"/>
      <c r="BH90" s="529"/>
      <c r="BI90" s="529"/>
      <c r="BJ90" s="529"/>
      <c r="BK90" s="529"/>
      <c r="BL90" s="529"/>
      <c r="BM90" s="529"/>
      <c r="BN90" s="529"/>
      <c r="BO90" s="529"/>
      <c r="BP90" s="529"/>
      <c r="BQ90" s="529"/>
      <c r="BR90" s="529"/>
      <c r="BS90" s="529"/>
      <c r="BT90" s="529"/>
      <c r="BU90" s="529"/>
      <c r="BV90" s="529"/>
      <c r="BW90" s="529"/>
      <c r="BX90" s="529"/>
      <c r="BY90" s="529"/>
      <c r="BZ90" s="529"/>
      <c r="CA90" s="529"/>
      <c r="CB90" s="529"/>
      <c r="CC90" s="529"/>
      <c r="CD90" s="529"/>
      <c r="CE90" s="529"/>
      <c r="CF90" s="529"/>
      <c r="CG90" s="529"/>
      <c r="CH90" s="529"/>
      <c r="CI90" s="529"/>
      <c r="CJ90" s="529"/>
      <c r="CK90" s="529"/>
      <c r="CL90" s="529"/>
      <c r="CM90" s="529"/>
      <c r="CN90" s="529"/>
      <c r="CO90" s="529"/>
      <c r="CP90" s="529"/>
      <c r="CQ90" s="529"/>
      <c r="CR90" s="529"/>
      <c r="CS90" s="529"/>
      <c r="CT90" s="529"/>
      <c r="CU90" s="529"/>
      <c r="CV90" s="529"/>
      <c r="CW90" s="529"/>
      <c r="CX90" s="529"/>
      <c r="CY90" s="529"/>
      <c r="CZ90" s="529"/>
      <c r="DA90" s="529"/>
      <c r="DB90" s="529"/>
      <c r="DC90" s="529"/>
      <c r="DD90" s="529"/>
      <c r="DE90" s="529"/>
      <c r="DF90" s="529"/>
      <c r="DG90" s="529"/>
      <c r="DH90" s="529"/>
      <c r="DI90" s="529"/>
      <c r="DJ90" s="529"/>
      <c r="DK90" s="529"/>
      <c r="DL90" s="529"/>
      <c r="DM90" s="529"/>
      <c r="DN90" s="529"/>
      <c r="DO90" s="615"/>
      <c r="DP90" s="615"/>
      <c r="DQ90" s="615"/>
      <c r="DR90" s="615"/>
      <c r="DS90" s="615"/>
      <c r="DT90" s="615"/>
      <c r="DU90" s="615"/>
      <c r="DV90" s="615"/>
      <c r="DW90" s="615"/>
      <c r="DX90" s="615"/>
      <c r="DY90" s="615"/>
      <c r="DZ90" s="615"/>
      <c r="EA90" s="615"/>
      <c r="EB90" s="615"/>
      <c r="EC90" s="615"/>
      <c r="ED90" s="615"/>
      <c r="EE90" s="615"/>
      <c r="EF90" s="615"/>
      <c r="EG90" s="615"/>
      <c r="EH90" s="615"/>
      <c r="EI90" s="615"/>
      <c r="EJ90" s="615"/>
      <c r="EK90" s="615"/>
      <c r="EL90" s="615"/>
      <c r="EM90" s="615"/>
      <c r="EN90" s="615"/>
      <c r="EO90" s="615"/>
      <c r="EP90" s="615"/>
      <c r="EQ90" s="615"/>
      <c r="ER90" s="615"/>
      <c r="ES90" s="615"/>
      <c r="ET90" s="615"/>
      <c r="EU90" s="615"/>
      <c r="EV90" s="615"/>
      <c r="EW90" s="615"/>
      <c r="EX90" s="615"/>
      <c r="EY90" s="615"/>
      <c r="EZ90" s="615"/>
      <c r="FA90" s="615"/>
      <c r="FB90" s="615"/>
      <c r="FC90" s="615"/>
      <c r="FD90" s="615"/>
      <c r="FE90" s="615"/>
      <c r="FF90" s="615"/>
      <c r="FG90" s="615"/>
      <c r="FH90" s="615"/>
      <c r="FI90" s="615"/>
      <c r="FJ90" s="615"/>
      <c r="FK90" s="615"/>
      <c r="FL90" s="615"/>
      <c r="FM90" s="615"/>
      <c r="FN90" s="615"/>
      <c r="FO90" s="615"/>
      <c r="FP90" s="615"/>
      <c r="FQ90" s="615"/>
      <c r="FR90" s="615"/>
      <c r="FS90" s="615"/>
      <c r="FT90" s="615"/>
      <c r="FU90" s="615"/>
      <c r="FV90" s="615"/>
      <c r="FW90" s="615"/>
      <c r="FX90" s="797"/>
    </row>
    <row r="91" spans="2:182" ht="17.25" customHeight="1" x14ac:dyDescent="0.2">
      <c r="B91" s="420"/>
      <c r="FX91" s="797"/>
    </row>
    <row r="92" spans="2:182" ht="17.25" customHeight="1" x14ac:dyDescent="0.2">
      <c r="B92" s="420"/>
      <c r="FW92" s="339"/>
      <c r="FX92" s="797"/>
    </row>
    <row r="93" spans="2:182" ht="17.25" customHeight="1" x14ac:dyDescent="0.2">
      <c r="B93" s="420"/>
      <c r="FV93" s="489"/>
      <c r="FW93" s="339"/>
      <c r="FX93" s="797"/>
    </row>
    <row r="94" spans="2:182" ht="17.25" customHeight="1" x14ac:dyDescent="0.2">
      <c r="B94" s="420"/>
      <c r="FX94" s="797"/>
    </row>
    <row r="95" spans="2:182" x14ac:dyDescent="0.2">
      <c r="EE95" s="433"/>
      <c r="FX95" s="797"/>
    </row>
    <row r="96" spans="2:182" x14ac:dyDescent="0.2">
      <c r="FR96" s="880"/>
      <c r="FS96" s="616"/>
      <c r="FT96" s="616"/>
      <c r="FU96" s="616"/>
      <c r="FV96" s="616"/>
      <c r="FW96" s="616"/>
      <c r="FX96" s="797"/>
    </row>
    <row r="97" spans="2:217" x14ac:dyDescent="0.2">
      <c r="FR97" s="880"/>
      <c r="FS97" s="616"/>
      <c r="FT97" s="616"/>
      <c r="FU97" s="616"/>
      <c r="FV97" s="616"/>
      <c r="FW97" s="616"/>
      <c r="FX97" s="797"/>
    </row>
    <row r="98" spans="2:217" x14ac:dyDescent="0.2">
      <c r="FV98" s="505"/>
      <c r="FX98" s="797"/>
    </row>
    <row r="99" spans="2:217" x14ac:dyDescent="0.2">
      <c r="B99" s="923"/>
      <c r="C99" s="924"/>
      <c r="D99" s="924"/>
      <c r="E99" s="924"/>
      <c r="F99" s="924"/>
      <c r="G99" s="924"/>
      <c r="H99" s="924"/>
      <c r="I99" s="924"/>
      <c r="J99" s="924"/>
      <c r="K99" s="924"/>
      <c r="L99" s="924"/>
      <c r="M99" s="924"/>
      <c r="N99" s="924"/>
      <c r="O99" s="924"/>
      <c r="P99" s="924"/>
      <c r="Q99" s="924"/>
      <c r="R99" s="924"/>
      <c r="S99" s="924"/>
      <c r="T99" s="924"/>
      <c r="U99" s="924"/>
      <c r="V99" s="924"/>
      <c r="W99" s="924"/>
      <c r="X99" s="924"/>
      <c r="Y99" s="924"/>
      <c r="Z99" s="924"/>
      <c r="AA99" s="924"/>
      <c r="AB99" s="924"/>
      <c r="AC99" s="924"/>
      <c r="AD99" s="924"/>
      <c r="AE99" s="924"/>
      <c r="AF99" s="924"/>
      <c r="AG99" s="924"/>
      <c r="AH99" s="924"/>
      <c r="AI99" s="924"/>
      <c r="AJ99" s="924"/>
      <c r="AK99" s="924"/>
      <c r="AL99" s="924"/>
      <c r="AM99" s="924"/>
      <c r="AN99" s="924"/>
      <c r="AO99" s="924"/>
      <c r="AP99" s="924"/>
      <c r="AQ99" s="924"/>
      <c r="AR99" s="924"/>
      <c r="AS99" s="924"/>
      <c r="AT99" s="924"/>
      <c r="AU99" s="924"/>
      <c r="AV99" s="924"/>
      <c r="AW99" s="924"/>
      <c r="AX99" s="924"/>
      <c r="AY99" s="924"/>
      <c r="AZ99" s="924"/>
      <c r="BA99" s="924"/>
      <c r="BB99" s="924"/>
      <c r="BC99" s="924"/>
      <c r="BD99" s="924"/>
      <c r="BE99" s="924"/>
      <c r="BF99" s="924"/>
      <c r="BG99" s="924"/>
      <c r="BH99" s="924"/>
      <c r="BI99" s="924"/>
      <c r="BJ99" s="924"/>
      <c r="BK99" s="924"/>
      <c r="BL99" s="924"/>
      <c r="BM99" s="924"/>
      <c r="BN99" s="924"/>
      <c r="BO99" s="924"/>
      <c r="BP99" s="924"/>
      <c r="BQ99" s="924"/>
      <c r="BR99" s="924"/>
      <c r="BS99" s="924"/>
      <c r="BT99" s="924"/>
      <c r="BU99" s="924"/>
      <c r="BV99" s="924"/>
      <c r="BW99" s="924"/>
      <c r="BX99" s="924"/>
      <c r="BY99" s="924"/>
      <c r="BZ99" s="924"/>
      <c r="CA99" s="924"/>
      <c r="CB99" s="924"/>
      <c r="CC99" s="924"/>
      <c r="CD99" s="924"/>
      <c r="CE99" s="924"/>
      <c r="CF99" s="924"/>
      <c r="CG99" s="924"/>
      <c r="CH99" s="924"/>
      <c r="CI99" s="924"/>
      <c r="CJ99" s="924"/>
      <c r="CK99" s="924"/>
      <c r="CL99" s="924"/>
      <c r="CM99" s="924"/>
      <c r="CN99" s="924"/>
      <c r="CO99" s="924"/>
      <c r="CP99" s="924"/>
      <c r="CQ99" s="924"/>
      <c r="CR99" s="924"/>
      <c r="CS99" s="924"/>
      <c r="CT99" s="924"/>
      <c r="CU99" s="924"/>
      <c r="CV99" s="924"/>
      <c r="CW99" s="924"/>
      <c r="CX99" s="924"/>
      <c r="CY99" s="924"/>
      <c r="CZ99" s="924"/>
      <c r="DA99" s="924"/>
      <c r="DB99" s="924"/>
      <c r="DC99" s="924"/>
      <c r="DD99" s="924"/>
      <c r="DE99" s="924"/>
      <c r="DF99" s="924"/>
      <c r="DG99" s="924"/>
      <c r="DH99" s="924"/>
      <c r="DI99" s="924"/>
      <c r="DJ99" s="924"/>
      <c r="DK99" s="924"/>
      <c r="DL99" s="924"/>
      <c r="DM99" s="924"/>
      <c r="DN99" s="924"/>
      <c r="DO99" s="924"/>
      <c r="DP99" s="924"/>
      <c r="DQ99" s="924"/>
      <c r="DR99" s="924"/>
      <c r="DS99" s="924"/>
      <c r="DT99" s="924"/>
      <c r="DU99" s="924"/>
      <c r="DV99" s="924"/>
      <c r="DW99" s="924"/>
      <c r="DX99" s="924"/>
      <c r="DY99" s="924"/>
      <c r="DZ99" s="924"/>
      <c r="EA99" s="924"/>
      <c r="EB99" s="924"/>
      <c r="EC99" s="924"/>
      <c r="ED99" s="924"/>
      <c r="EE99" s="924"/>
      <c r="EF99" s="924"/>
      <c r="EG99" s="924"/>
      <c r="EH99" s="924"/>
      <c r="EI99" s="924"/>
      <c r="EJ99" s="924"/>
      <c r="EK99" s="924"/>
      <c r="EL99" s="924"/>
      <c r="EM99" s="924"/>
      <c r="EN99" s="924"/>
      <c r="EO99" s="924"/>
      <c r="EP99" s="924"/>
      <c r="EQ99" s="924"/>
      <c r="ER99" s="924"/>
      <c r="ES99" s="924"/>
      <c r="ET99" s="924"/>
      <c r="EU99" s="924"/>
      <c r="EV99" s="924"/>
      <c r="EW99" s="924"/>
      <c r="EX99" s="924"/>
      <c r="EY99" s="924"/>
      <c r="EZ99" s="924"/>
      <c r="FA99" s="924"/>
      <c r="FB99" s="924"/>
      <c r="FC99" s="924"/>
      <c r="FD99" s="924"/>
      <c r="FE99" s="924"/>
      <c r="FF99" s="924"/>
      <c r="FG99" s="924"/>
      <c r="FH99" s="924"/>
      <c r="FI99" s="924"/>
      <c r="FJ99" s="924"/>
      <c r="FK99" s="924"/>
      <c r="FL99" s="924"/>
      <c r="FM99" s="924"/>
      <c r="FN99" s="924"/>
      <c r="FO99" s="924"/>
      <c r="FP99" s="924"/>
      <c r="FQ99" s="924"/>
      <c r="FR99" s="924"/>
      <c r="FS99" s="924"/>
      <c r="FT99" s="924"/>
      <c r="FU99" s="924"/>
      <c r="FV99" s="924"/>
      <c r="FW99" s="924"/>
      <c r="FX99" s="797"/>
    </row>
    <row r="100" spans="2:217" s="421" customFormat="1" ht="24.75" customHeight="1" x14ac:dyDescent="0.25">
      <c r="B100" s="427"/>
      <c r="C100" s="431"/>
      <c r="D100" s="431"/>
      <c r="E100" s="431"/>
      <c r="F100" s="431"/>
      <c r="BN100" s="429"/>
      <c r="BO100" s="429"/>
      <c r="BP100" s="429"/>
      <c r="BQ100" s="429"/>
      <c r="BR100" s="429"/>
      <c r="BS100" s="429"/>
      <c r="BT100" s="429"/>
      <c r="BU100" s="429"/>
      <c r="BV100" s="429"/>
      <c r="BW100" s="429"/>
      <c r="BX100" s="429"/>
      <c r="BY100" s="429"/>
      <c r="BZ100" s="429"/>
      <c r="CA100" s="429"/>
      <c r="CB100" s="429"/>
      <c r="CC100" s="429"/>
      <c r="CD100" s="429"/>
      <c r="CE100" s="429"/>
      <c r="CF100" s="429"/>
      <c r="CG100" s="429"/>
      <c r="CH100" s="429"/>
      <c r="CI100" s="429"/>
      <c r="CJ100" s="429"/>
      <c r="CK100" s="429"/>
      <c r="CL100" s="429"/>
      <c r="CM100" s="429"/>
      <c r="CN100" s="429"/>
      <c r="CO100" s="429"/>
      <c r="CP100" s="429"/>
      <c r="CQ100" s="429"/>
      <c r="CR100" s="429"/>
      <c r="CS100" s="429"/>
      <c r="CT100" s="429"/>
      <c r="CU100" s="429"/>
      <c r="CV100" s="429"/>
      <c r="CW100" s="429"/>
      <c r="CX100" s="429"/>
      <c r="CY100" s="429"/>
      <c r="CZ100" s="429"/>
      <c r="DA100" s="432"/>
      <c r="DB100" s="432"/>
      <c r="DC100" s="429"/>
      <c r="DD100" s="429"/>
      <c r="DE100" s="429"/>
      <c r="DF100" s="429"/>
      <c r="DG100" s="429"/>
      <c r="DH100" s="429"/>
      <c r="DI100" s="429"/>
      <c r="DJ100" s="429"/>
      <c r="DK100" s="429"/>
      <c r="DL100" s="429"/>
      <c r="DM100" s="429"/>
      <c r="DN100" s="429"/>
      <c r="DO100" s="429"/>
      <c r="DP100" s="429"/>
      <c r="DQ100" s="429"/>
      <c r="DR100" s="429"/>
      <c r="DS100" s="429"/>
      <c r="DU100" s="489"/>
      <c r="DV100" s="489"/>
      <c r="DW100" s="489"/>
      <c r="DX100" s="489"/>
      <c r="DY100" s="489"/>
      <c r="DZ100" s="489"/>
      <c r="EA100" s="689"/>
      <c r="EB100" s="489"/>
      <c r="EC100" s="489"/>
      <c r="ED100" s="489"/>
      <c r="EE100" s="489"/>
      <c r="EF100" s="489"/>
      <c r="EG100" s="489"/>
      <c r="EH100" s="489"/>
      <c r="EI100" s="489"/>
      <c r="EJ100" s="895"/>
      <c r="EK100" s="895"/>
      <c r="EL100" s="489"/>
      <c r="EM100" s="489"/>
      <c r="EN100" s="489"/>
      <c r="EO100" s="489"/>
      <c r="EP100" s="489"/>
      <c r="EQ100" s="489"/>
      <c r="ER100" s="489"/>
      <c r="ES100" s="489"/>
      <c r="ET100" s="489"/>
      <c r="EU100" s="489"/>
      <c r="EV100" s="489"/>
      <c r="EW100" s="489"/>
      <c r="EX100" s="489"/>
      <c r="EY100" s="489"/>
      <c r="EZ100" s="489"/>
      <c r="FA100" s="489"/>
      <c r="FB100" s="489"/>
      <c r="FC100" s="489"/>
      <c r="FD100" s="489"/>
      <c r="FE100" s="489"/>
      <c r="FF100" s="489"/>
      <c r="FG100" s="489"/>
      <c r="FH100" s="489"/>
      <c r="FI100" s="489"/>
      <c r="FJ100" s="489"/>
      <c r="FK100" s="489"/>
      <c r="FL100" s="489"/>
      <c r="FM100" s="489"/>
      <c r="FN100" s="489"/>
      <c r="FO100" s="489"/>
      <c r="FP100" s="489"/>
      <c r="FQ100" s="489"/>
      <c r="FR100" s="489"/>
      <c r="FS100" s="489"/>
      <c r="FT100" s="489"/>
      <c r="FU100" s="489"/>
      <c r="FV100" s="489"/>
      <c r="FW100" s="489"/>
      <c r="FX100" s="797"/>
      <c r="FY100" s="406"/>
      <c r="FZ100" s="406"/>
      <c r="GA100" s="406"/>
      <c r="GB100" s="406"/>
      <c r="GC100" s="406"/>
      <c r="GD100" s="406"/>
      <c r="GE100" s="406"/>
      <c r="GF100" s="406"/>
      <c r="GG100" s="406"/>
      <c r="GH100" s="406"/>
      <c r="GI100" s="406"/>
      <c r="GJ100" s="406"/>
      <c r="GK100" s="406"/>
      <c r="GL100" s="406"/>
      <c r="GM100" s="406"/>
      <c r="GN100" s="406"/>
      <c r="GO100" s="406"/>
      <c r="GP100" s="406"/>
      <c r="GQ100" s="406"/>
      <c r="GR100" s="406"/>
      <c r="GS100" s="406"/>
      <c r="GT100" s="406"/>
      <c r="GU100" s="406"/>
      <c r="GV100" s="406"/>
      <c r="GW100" s="406"/>
      <c r="GX100" s="406"/>
      <c r="GY100" s="406"/>
      <c r="GZ100" s="406"/>
      <c r="HA100" s="406"/>
      <c r="HB100" s="406"/>
      <c r="HC100" s="406"/>
      <c r="HD100" s="406"/>
      <c r="HE100" s="406"/>
      <c r="HF100" s="406"/>
      <c r="HG100" s="406"/>
      <c r="HH100" s="406"/>
      <c r="HI100" s="406"/>
    </row>
    <row r="101" spans="2:217" s="421" customFormat="1" ht="14.25" x14ac:dyDescent="0.2">
      <c r="B101" s="417"/>
      <c r="C101" s="419"/>
      <c r="D101" s="419"/>
      <c r="E101" s="419"/>
      <c r="F101" s="419"/>
      <c r="G101" s="419"/>
      <c r="H101" s="419"/>
      <c r="I101" s="419"/>
      <c r="J101" s="419"/>
      <c r="K101" s="419"/>
      <c r="L101" s="419"/>
      <c r="M101" s="419"/>
      <c r="N101" s="419"/>
      <c r="O101" s="493"/>
      <c r="P101" s="493"/>
      <c r="Q101" s="493"/>
      <c r="R101" s="493"/>
      <c r="S101" s="493"/>
      <c r="T101" s="493"/>
      <c r="U101" s="493"/>
      <c r="V101" s="493"/>
      <c r="W101" s="493"/>
      <c r="X101" s="493"/>
      <c r="Y101" s="493"/>
      <c r="Z101" s="493"/>
      <c r="AA101" s="493"/>
      <c r="AB101" s="493"/>
      <c r="AC101" s="493"/>
      <c r="AD101" s="493"/>
      <c r="AE101" s="493"/>
      <c r="AF101" s="493"/>
      <c r="AG101" s="493"/>
      <c r="AH101" s="493"/>
      <c r="AI101" s="493"/>
      <c r="AJ101" s="493"/>
      <c r="AK101" s="493"/>
      <c r="AL101" s="493"/>
      <c r="AM101" s="493"/>
      <c r="AN101" s="493"/>
      <c r="AO101" s="493"/>
      <c r="AP101" s="493"/>
      <c r="AQ101" s="493"/>
      <c r="AR101" s="493"/>
      <c r="AS101" s="493"/>
      <c r="AT101" s="493"/>
      <c r="AU101" s="493"/>
      <c r="AV101" s="493"/>
      <c r="AW101" s="493"/>
      <c r="AX101" s="493"/>
      <c r="AY101" s="493"/>
      <c r="AZ101" s="493"/>
      <c r="BA101" s="493"/>
      <c r="BB101" s="900"/>
      <c r="BC101" s="900"/>
      <c r="BD101" s="900"/>
      <c r="BE101" s="900"/>
      <c r="BF101" s="900"/>
      <c r="BG101" s="900"/>
      <c r="BH101" s="900"/>
      <c r="BI101" s="900"/>
      <c r="BJ101" s="900"/>
      <c r="BK101" s="900"/>
      <c r="BL101" s="900"/>
      <c r="BM101" s="900"/>
      <c r="BN101" s="900"/>
      <c r="BO101" s="900"/>
      <c r="BP101" s="900"/>
      <c r="BQ101" s="900"/>
      <c r="BR101" s="900"/>
      <c r="BS101" s="900"/>
      <c r="BT101" s="900"/>
      <c r="BU101" s="900"/>
      <c r="BV101" s="900"/>
      <c r="BW101" s="900"/>
      <c r="BX101" s="900"/>
      <c r="BY101" s="900"/>
      <c r="BZ101" s="900"/>
      <c r="CA101" s="900"/>
      <c r="CB101" s="900"/>
      <c r="CC101" s="900"/>
      <c r="CD101" s="900"/>
      <c r="CE101" s="900"/>
      <c r="CF101" s="900"/>
      <c r="CG101" s="900"/>
      <c r="CH101" s="900"/>
      <c r="CI101" s="900"/>
      <c r="CJ101" s="900"/>
      <c r="CK101" s="900"/>
      <c r="CL101" s="900"/>
      <c r="CM101" s="900"/>
      <c r="CN101" s="900"/>
      <c r="CO101" s="900"/>
      <c r="CP101" s="900"/>
      <c r="CQ101" s="900"/>
      <c r="CR101" s="900"/>
      <c r="CS101" s="900"/>
      <c r="CT101" s="900"/>
      <c r="CU101" s="900"/>
      <c r="CV101" s="900"/>
      <c r="CW101" s="900"/>
      <c r="CX101" s="900"/>
      <c r="CY101" s="900"/>
      <c r="CZ101" s="900"/>
      <c r="DA101" s="900"/>
      <c r="DB101" s="900"/>
      <c r="DC101" s="900"/>
      <c r="DD101" s="900"/>
      <c r="DE101" s="900"/>
      <c r="DF101" s="900"/>
      <c r="DG101" s="900"/>
      <c r="DH101" s="900"/>
      <c r="DI101" s="900"/>
      <c r="DJ101" s="524"/>
      <c r="DK101" s="524"/>
      <c r="DL101" s="524"/>
      <c r="DM101" s="524"/>
      <c r="DN101" s="524"/>
      <c r="DO101" s="524"/>
      <c r="DP101" s="524"/>
      <c r="DQ101" s="524"/>
      <c r="DR101" s="524"/>
      <c r="DS101" s="524"/>
      <c r="DT101" s="524"/>
      <c r="DU101" s="524"/>
      <c r="DV101" s="524"/>
      <c r="DW101" s="524"/>
      <c r="DX101" s="524"/>
      <c r="DY101" s="524"/>
      <c r="DZ101" s="524"/>
      <c r="EA101" s="524"/>
      <c r="EB101" s="524"/>
      <c r="EC101" s="524"/>
      <c r="ED101" s="524"/>
      <c r="EE101" s="524"/>
      <c r="EF101" s="524"/>
      <c r="EG101" s="524"/>
      <c r="EH101" s="524"/>
      <c r="EI101" s="524"/>
      <c r="EJ101" s="524"/>
      <c r="EK101" s="524"/>
      <c r="EL101" s="524"/>
      <c r="EM101" s="524"/>
      <c r="EN101" s="524"/>
      <c r="EO101" s="524"/>
      <c r="EP101" s="524"/>
      <c r="EQ101" s="524"/>
      <c r="ER101" s="524"/>
      <c r="ES101" s="524"/>
      <c r="ET101" s="524"/>
      <c r="EU101" s="524"/>
      <c r="EV101" s="524"/>
      <c r="EW101" s="524"/>
      <c r="EX101" s="524"/>
      <c r="EY101" s="524"/>
      <c r="EZ101" s="524"/>
      <c r="FA101" s="524"/>
      <c r="FB101" s="524"/>
      <c r="FC101" s="524"/>
      <c r="FD101" s="524"/>
      <c r="FE101" s="524"/>
      <c r="FF101" s="524"/>
      <c r="FG101" s="524"/>
      <c r="FH101" s="524"/>
      <c r="FI101" s="524"/>
      <c r="FJ101" s="524"/>
      <c r="FK101" s="524"/>
      <c r="FL101" s="524"/>
      <c r="FM101" s="524"/>
      <c r="FN101" s="524"/>
      <c r="FO101" s="524"/>
      <c r="FP101" s="524"/>
      <c r="FQ101" s="524"/>
      <c r="FR101" s="524"/>
      <c r="FS101" s="524"/>
      <c r="FT101" s="524"/>
      <c r="FU101" s="524"/>
      <c r="FV101" s="524"/>
      <c r="FW101" s="524"/>
      <c r="FX101" s="925"/>
      <c r="FY101" s="406"/>
      <c r="FZ101" s="406"/>
      <c r="GA101" s="406"/>
      <c r="GB101" s="406"/>
      <c r="GC101" s="406"/>
      <c r="GD101" s="406"/>
      <c r="GE101" s="406"/>
      <c r="GF101" s="406"/>
      <c r="GG101" s="406"/>
      <c r="GH101" s="406"/>
      <c r="GI101" s="406"/>
      <c r="GJ101" s="406"/>
      <c r="GK101" s="406"/>
      <c r="GL101" s="406"/>
      <c r="GM101" s="406"/>
      <c r="GN101" s="406"/>
      <c r="GO101" s="406"/>
      <c r="GP101" s="406"/>
      <c r="GQ101" s="406"/>
      <c r="GR101" s="406"/>
      <c r="GS101" s="406"/>
      <c r="GT101" s="406"/>
      <c r="GU101" s="406"/>
      <c r="GV101" s="406"/>
      <c r="GW101" s="406"/>
      <c r="GX101" s="406"/>
      <c r="GY101" s="406"/>
      <c r="GZ101" s="406"/>
      <c r="HA101" s="406"/>
      <c r="HB101" s="406"/>
      <c r="HC101" s="406"/>
      <c r="HD101" s="406"/>
      <c r="HE101" s="406"/>
      <c r="HF101" s="406"/>
      <c r="HG101" s="406"/>
      <c r="HH101" s="406"/>
      <c r="HI101" s="406"/>
    </row>
    <row r="102" spans="2:217" s="421" customFormat="1" ht="14.25" x14ac:dyDescent="0.2">
      <c r="B102" s="417"/>
      <c r="C102" s="419"/>
      <c r="D102" s="419"/>
      <c r="E102" s="419"/>
      <c r="F102" s="419"/>
      <c r="G102" s="419"/>
      <c r="H102" s="419"/>
      <c r="I102" s="419"/>
      <c r="J102" s="419"/>
      <c r="K102" s="419"/>
      <c r="L102" s="419"/>
      <c r="M102" s="419"/>
      <c r="N102" s="419"/>
      <c r="O102" s="493"/>
      <c r="P102" s="493"/>
      <c r="Q102" s="493"/>
      <c r="R102" s="493"/>
      <c r="S102" s="493"/>
      <c r="T102" s="493"/>
      <c r="U102" s="493"/>
      <c r="V102" s="493"/>
      <c r="W102" s="493"/>
      <c r="X102" s="493"/>
      <c r="Y102" s="493"/>
      <c r="Z102" s="493"/>
      <c r="AA102" s="493"/>
      <c r="AB102" s="493"/>
      <c r="AC102" s="493"/>
      <c r="AD102" s="493"/>
      <c r="AE102" s="493"/>
      <c r="AF102" s="493"/>
      <c r="AG102" s="493"/>
      <c r="AH102" s="493"/>
      <c r="AI102" s="493"/>
      <c r="AJ102" s="493"/>
      <c r="AK102" s="493"/>
      <c r="AL102" s="493"/>
      <c r="AM102" s="493"/>
      <c r="AN102" s="493"/>
      <c r="AO102" s="493"/>
      <c r="AP102" s="493"/>
      <c r="AQ102" s="493"/>
      <c r="AR102" s="493"/>
      <c r="AS102" s="493"/>
      <c r="AT102" s="493"/>
      <c r="AU102" s="493"/>
      <c r="AV102" s="493"/>
      <c r="AW102" s="493"/>
      <c r="AX102" s="493"/>
      <c r="AY102" s="493"/>
      <c r="AZ102" s="493"/>
      <c r="BA102" s="493"/>
      <c r="BB102" s="900"/>
      <c r="BC102" s="900"/>
      <c r="BD102" s="900"/>
      <c r="BE102" s="900"/>
      <c r="BF102" s="900"/>
      <c r="BG102" s="900"/>
      <c r="BH102" s="900"/>
      <c r="BI102" s="900"/>
      <c r="BJ102" s="900"/>
      <c r="BK102" s="900"/>
      <c r="BL102" s="900"/>
      <c r="BM102" s="900"/>
      <c r="BN102" s="900"/>
      <c r="BO102" s="900"/>
      <c r="BP102" s="900"/>
      <c r="BQ102" s="900"/>
      <c r="BR102" s="900"/>
      <c r="BS102" s="900"/>
      <c r="BT102" s="900"/>
      <c r="BU102" s="900"/>
      <c r="BV102" s="900"/>
      <c r="BW102" s="900"/>
      <c r="BX102" s="900"/>
      <c r="BY102" s="900"/>
      <c r="BZ102" s="900"/>
      <c r="CA102" s="900"/>
      <c r="CB102" s="900"/>
      <c r="CC102" s="900"/>
      <c r="CD102" s="900"/>
      <c r="CE102" s="900"/>
      <c r="CF102" s="900"/>
      <c r="CG102" s="900"/>
      <c r="CH102" s="900"/>
      <c r="CI102" s="900"/>
      <c r="CJ102" s="900"/>
      <c r="CK102" s="900"/>
      <c r="CL102" s="900"/>
      <c r="CM102" s="900"/>
      <c r="CN102" s="900"/>
      <c r="CO102" s="900"/>
      <c r="CP102" s="900"/>
      <c r="CQ102" s="900"/>
      <c r="CR102" s="900"/>
      <c r="CS102" s="900"/>
      <c r="CT102" s="900"/>
      <c r="CU102" s="900"/>
      <c r="CV102" s="900"/>
      <c r="CW102" s="900"/>
      <c r="CX102" s="900"/>
      <c r="CY102" s="900"/>
      <c r="CZ102" s="900"/>
      <c r="DA102" s="900"/>
      <c r="DB102" s="900"/>
      <c r="DC102" s="900"/>
      <c r="DD102" s="900"/>
      <c r="DE102" s="900"/>
      <c r="DF102" s="900"/>
      <c r="DG102" s="900"/>
      <c r="DH102" s="900"/>
      <c r="DI102" s="900"/>
      <c r="DJ102" s="524"/>
      <c r="DK102" s="524"/>
      <c r="DL102" s="524"/>
      <c r="DM102" s="524"/>
      <c r="DN102" s="524"/>
      <c r="DO102" s="524"/>
      <c r="DP102" s="524"/>
      <c r="DQ102" s="524"/>
      <c r="DR102" s="524"/>
      <c r="DS102" s="524"/>
      <c r="DT102" s="524"/>
      <c r="DU102" s="524"/>
      <c r="DV102" s="524"/>
      <c r="DW102" s="524"/>
      <c r="DX102" s="524"/>
      <c r="DY102" s="524"/>
      <c r="DZ102" s="524"/>
      <c r="EA102" s="524"/>
      <c r="EB102" s="524"/>
      <c r="EC102" s="524"/>
      <c r="ED102" s="524"/>
      <c r="EE102" s="524"/>
      <c r="EF102" s="524"/>
      <c r="EG102" s="524"/>
      <c r="EH102" s="524"/>
      <c r="EI102" s="524"/>
      <c r="EJ102" s="524"/>
      <c r="EK102" s="524"/>
      <c r="EL102" s="524"/>
      <c r="EM102" s="524"/>
      <c r="EN102" s="524"/>
      <c r="EO102" s="524"/>
      <c r="EP102" s="524"/>
      <c r="EQ102" s="524"/>
      <c r="ER102" s="524"/>
      <c r="ES102" s="524"/>
      <c r="ET102" s="524"/>
      <c r="EU102" s="524"/>
      <c r="EV102" s="524"/>
      <c r="EW102" s="524"/>
      <c r="EX102" s="524"/>
      <c r="EY102" s="524"/>
      <c r="EZ102" s="524"/>
      <c r="FA102" s="524"/>
      <c r="FB102" s="524"/>
      <c r="FC102" s="524"/>
      <c r="FD102" s="524"/>
      <c r="FE102" s="524"/>
      <c r="FF102" s="524"/>
      <c r="FG102" s="524"/>
      <c r="FH102" s="524"/>
      <c r="FI102" s="524"/>
      <c r="FJ102" s="524"/>
      <c r="FK102" s="524"/>
      <c r="FL102" s="524"/>
      <c r="FM102" s="524"/>
      <c r="FN102" s="524"/>
      <c r="FO102" s="524"/>
      <c r="FP102" s="524"/>
      <c r="FQ102" s="524"/>
      <c r="FR102" s="524"/>
      <c r="FS102" s="524"/>
      <c r="FT102" s="524"/>
      <c r="FU102" s="524"/>
      <c r="FV102" s="524"/>
      <c r="FW102" s="524"/>
      <c r="FX102" s="925"/>
      <c r="FY102" s="406"/>
      <c r="FZ102" s="406"/>
      <c r="GA102" s="406"/>
      <c r="GB102" s="406"/>
      <c r="GC102" s="406"/>
      <c r="GD102" s="406"/>
      <c r="GE102" s="406"/>
      <c r="GF102" s="406"/>
      <c r="GG102" s="406"/>
      <c r="GH102" s="406"/>
      <c r="GI102" s="406"/>
      <c r="GJ102" s="406"/>
      <c r="GK102" s="406"/>
      <c r="GL102" s="406"/>
      <c r="GM102" s="406"/>
      <c r="GN102" s="406"/>
      <c r="GO102" s="406"/>
      <c r="GP102" s="406"/>
      <c r="GQ102" s="406"/>
      <c r="GR102" s="406"/>
      <c r="GS102" s="406"/>
      <c r="GT102" s="406"/>
      <c r="GU102" s="406"/>
      <c r="GV102" s="406"/>
      <c r="GW102" s="406"/>
      <c r="GX102" s="406"/>
      <c r="GY102" s="406"/>
      <c r="GZ102" s="406"/>
      <c r="HA102" s="406"/>
      <c r="HB102" s="406"/>
      <c r="HC102" s="406"/>
      <c r="HD102" s="406"/>
      <c r="HE102" s="406"/>
      <c r="HF102" s="406"/>
      <c r="HG102" s="406"/>
      <c r="HH102" s="406"/>
      <c r="HI102" s="406"/>
    </row>
    <row r="103" spans="2:217" s="421" customFormat="1" ht="14.25" x14ac:dyDescent="0.2">
      <c r="B103" s="417"/>
      <c r="C103" s="419"/>
      <c r="D103" s="419"/>
      <c r="E103" s="419"/>
      <c r="F103" s="419"/>
      <c r="G103" s="419"/>
      <c r="H103" s="419"/>
      <c r="I103" s="419"/>
      <c r="J103" s="419"/>
      <c r="K103" s="419"/>
      <c r="L103" s="419"/>
      <c r="M103" s="419"/>
      <c r="N103" s="419"/>
      <c r="O103" s="493"/>
      <c r="P103" s="493"/>
      <c r="Q103" s="493"/>
      <c r="R103" s="493"/>
      <c r="S103" s="493"/>
      <c r="T103" s="493"/>
      <c r="U103" s="493"/>
      <c r="V103" s="493"/>
      <c r="W103" s="493"/>
      <c r="X103" s="493"/>
      <c r="Y103" s="493"/>
      <c r="Z103" s="493"/>
      <c r="AA103" s="493"/>
      <c r="AB103" s="493"/>
      <c r="AC103" s="493"/>
      <c r="AD103" s="493"/>
      <c r="AE103" s="493"/>
      <c r="AF103" s="493"/>
      <c r="AG103" s="493"/>
      <c r="AH103" s="493"/>
      <c r="AI103" s="493"/>
      <c r="AJ103" s="493"/>
      <c r="AK103" s="493"/>
      <c r="AL103" s="493"/>
      <c r="AM103" s="493"/>
      <c r="AN103" s="493"/>
      <c r="AO103" s="493"/>
      <c r="AP103" s="493"/>
      <c r="AQ103" s="493"/>
      <c r="AR103" s="493"/>
      <c r="AS103" s="493"/>
      <c r="AT103" s="493"/>
      <c r="AU103" s="493"/>
      <c r="AV103" s="493"/>
      <c r="AW103" s="493"/>
      <c r="AX103" s="493"/>
      <c r="AY103" s="493"/>
      <c r="AZ103" s="493"/>
      <c r="BA103" s="493"/>
      <c r="BB103" s="900"/>
      <c r="BC103" s="900"/>
      <c r="BD103" s="900"/>
      <c r="BE103" s="900"/>
      <c r="BF103" s="900"/>
      <c r="BG103" s="900"/>
      <c r="BH103" s="900"/>
      <c r="BI103" s="900"/>
      <c r="BJ103" s="900"/>
      <c r="BK103" s="900"/>
      <c r="BL103" s="900"/>
      <c r="BM103" s="900"/>
      <c r="BN103" s="900"/>
      <c r="BO103" s="900"/>
      <c r="BP103" s="900"/>
      <c r="BQ103" s="900"/>
      <c r="BR103" s="900"/>
      <c r="BS103" s="900"/>
      <c r="BT103" s="900"/>
      <c r="BU103" s="900"/>
      <c r="BV103" s="900"/>
      <c r="BW103" s="900"/>
      <c r="BX103" s="900"/>
      <c r="BY103" s="900"/>
      <c r="BZ103" s="900"/>
      <c r="CA103" s="900"/>
      <c r="CB103" s="900"/>
      <c r="CC103" s="900"/>
      <c r="CD103" s="900"/>
      <c r="CE103" s="900"/>
      <c r="CF103" s="900"/>
      <c r="CG103" s="900"/>
      <c r="CH103" s="900"/>
      <c r="CI103" s="900"/>
      <c r="CJ103" s="900"/>
      <c r="CK103" s="900"/>
      <c r="CL103" s="900"/>
      <c r="CM103" s="900"/>
      <c r="CN103" s="900"/>
      <c r="CO103" s="900"/>
      <c r="CP103" s="900"/>
      <c r="CQ103" s="900"/>
      <c r="CR103" s="900"/>
      <c r="CS103" s="900"/>
      <c r="CT103" s="900"/>
      <c r="CU103" s="900"/>
      <c r="CV103" s="900"/>
      <c r="CW103" s="900"/>
      <c r="CX103" s="900"/>
      <c r="CY103" s="900"/>
      <c r="CZ103" s="900"/>
      <c r="DA103" s="900"/>
      <c r="DB103" s="900"/>
      <c r="DC103" s="900"/>
      <c r="DD103" s="900"/>
      <c r="DE103" s="900"/>
      <c r="DF103" s="900"/>
      <c r="DG103" s="900"/>
      <c r="DH103" s="900"/>
      <c r="DI103" s="900"/>
      <c r="DJ103" s="524"/>
      <c r="DK103" s="524"/>
      <c r="DL103" s="524"/>
      <c r="DM103" s="524"/>
      <c r="DN103" s="524"/>
      <c r="DO103" s="524"/>
      <c r="DP103" s="524"/>
      <c r="DQ103" s="524"/>
      <c r="DR103" s="524"/>
      <c r="DS103" s="524"/>
      <c r="DT103" s="524"/>
      <c r="DU103" s="524"/>
      <c r="DV103" s="524"/>
      <c r="DW103" s="524"/>
      <c r="DX103" s="524"/>
      <c r="DY103" s="524"/>
      <c r="DZ103" s="524"/>
      <c r="EA103" s="524"/>
      <c r="EB103" s="524"/>
      <c r="EC103" s="524"/>
      <c r="ED103" s="524"/>
      <c r="EE103" s="524"/>
      <c r="EF103" s="524"/>
      <c r="EG103" s="524"/>
      <c r="EH103" s="524"/>
      <c r="EI103" s="524"/>
      <c r="EJ103" s="524"/>
      <c r="EK103" s="524"/>
      <c r="EL103" s="524"/>
      <c r="EM103" s="524"/>
      <c r="EN103" s="524"/>
      <c r="EO103" s="524"/>
      <c r="EP103" s="524"/>
      <c r="EQ103" s="524"/>
      <c r="ER103" s="524"/>
      <c r="ES103" s="524"/>
      <c r="ET103" s="524"/>
      <c r="EU103" s="524"/>
      <c r="EV103" s="524"/>
      <c r="EW103" s="524"/>
      <c r="EX103" s="524"/>
      <c r="EY103" s="524"/>
      <c r="EZ103" s="524"/>
      <c r="FA103" s="524"/>
      <c r="FB103" s="524"/>
      <c r="FC103" s="524"/>
      <c r="FD103" s="524"/>
      <c r="FE103" s="524"/>
      <c r="FF103" s="524"/>
      <c r="FG103" s="524"/>
      <c r="FH103" s="524"/>
      <c r="FI103" s="524"/>
      <c r="FJ103" s="524"/>
      <c r="FK103" s="524"/>
      <c r="FL103" s="524"/>
      <c r="FM103" s="524"/>
      <c r="FN103" s="524"/>
      <c r="FO103" s="524"/>
      <c r="FP103" s="524"/>
      <c r="FQ103" s="524"/>
      <c r="FR103" s="524"/>
      <c r="FS103" s="524"/>
      <c r="FT103" s="524"/>
      <c r="FU103" s="524"/>
      <c r="FV103" s="524"/>
      <c r="FW103" s="524"/>
      <c r="FX103" s="925"/>
      <c r="FY103" s="406"/>
      <c r="FZ103" s="406"/>
      <c r="GA103" s="406"/>
      <c r="GB103" s="406"/>
      <c r="GC103" s="406"/>
      <c r="GD103" s="406"/>
      <c r="GE103" s="406"/>
      <c r="GF103" s="406"/>
      <c r="GG103" s="406"/>
      <c r="GH103" s="406"/>
      <c r="GI103" s="406"/>
      <c r="GJ103" s="406"/>
      <c r="GK103" s="406"/>
      <c r="GL103" s="406"/>
      <c r="GM103" s="406"/>
      <c r="GN103" s="406"/>
      <c r="GO103" s="406"/>
      <c r="GP103" s="406"/>
      <c r="GQ103" s="406"/>
      <c r="GR103" s="406"/>
      <c r="GS103" s="406"/>
      <c r="GT103" s="406"/>
      <c r="GU103" s="406"/>
      <c r="GV103" s="406"/>
      <c r="GW103" s="406"/>
      <c r="GX103" s="406"/>
      <c r="GY103" s="406"/>
      <c r="GZ103" s="406"/>
      <c r="HA103" s="406"/>
      <c r="HB103" s="406"/>
      <c r="HC103" s="406"/>
      <c r="HD103" s="406"/>
      <c r="HE103" s="406"/>
      <c r="HF103" s="406"/>
      <c r="HG103" s="406"/>
      <c r="HH103" s="406"/>
      <c r="HI103" s="406"/>
    </row>
    <row r="104" spans="2:217" s="421" customFormat="1" ht="14.25" x14ac:dyDescent="0.2">
      <c r="B104" s="417"/>
      <c r="C104" s="419"/>
      <c r="D104" s="419"/>
      <c r="E104" s="419"/>
      <c r="F104" s="419"/>
      <c r="G104" s="419"/>
      <c r="H104" s="419"/>
      <c r="I104" s="419"/>
      <c r="J104" s="419"/>
      <c r="K104" s="419"/>
      <c r="L104" s="419"/>
      <c r="M104" s="419"/>
      <c r="N104" s="419"/>
      <c r="O104" s="493"/>
      <c r="P104" s="493"/>
      <c r="Q104" s="493"/>
      <c r="R104" s="493"/>
      <c r="S104" s="493"/>
      <c r="T104" s="493"/>
      <c r="U104" s="493"/>
      <c r="V104" s="493"/>
      <c r="W104" s="493"/>
      <c r="X104" s="493"/>
      <c r="Y104" s="493"/>
      <c r="Z104" s="493"/>
      <c r="AA104" s="493"/>
      <c r="AB104" s="493"/>
      <c r="AC104" s="493"/>
      <c r="AD104" s="493"/>
      <c r="AE104" s="493"/>
      <c r="AF104" s="493"/>
      <c r="AG104" s="493"/>
      <c r="AH104" s="493"/>
      <c r="AI104" s="493"/>
      <c r="AJ104" s="493"/>
      <c r="AK104" s="493"/>
      <c r="AL104" s="493"/>
      <c r="AM104" s="493"/>
      <c r="AN104" s="493"/>
      <c r="AO104" s="493"/>
      <c r="AP104" s="493"/>
      <c r="AQ104" s="493"/>
      <c r="AR104" s="493"/>
      <c r="AS104" s="493"/>
      <c r="AT104" s="493"/>
      <c r="AU104" s="493"/>
      <c r="AV104" s="493"/>
      <c r="AW104" s="493"/>
      <c r="AX104" s="493"/>
      <c r="AY104" s="493"/>
      <c r="AZ104" s="493"/>
      <c r="BA104" s="493"/>
      <c r="BB104" s="899"/>
      <c r="BC104" s="899"/>
      <c r="BD104" s="899"/>
      <c r="BE104" s="899"/>
      <c r="BF104" s="899"/>
      <c r="BG104" s="899"/>
      <c r="BH104" s="899"/>
      <c r="BI104" s="899"/>
      <c r="BJ104" s="899"/>
      <c r="BK104" s="899"/>
      <c r="BL104" s="899"/>
      <c r="BM104" s="899"/>
      <c r="BN104" s="899"/>
      <c r="BO104" s="899"/>
      <c r="BP104" s="899"/>
      <c r="BQ104" s="899"/>
      <c r="BR104" s="899"/>
      <c r="BS104" s="899"/>
      <c r="BT104" s="899"/>
      <c r="BU104" s="899"/>
      <c r="BV104" s="899"/>
      <c r="BW104" s="899"/>
      <c r="BX104" s="899"/>
      <c r="BY104" s="899"/>
      <c r="BZ104" s="899"/>
      <c r="CA104" s="899"/>
      <c r="CB104" s="899"/>
      <c r="CC104" s="899"/>
      <c r="CD104" s="899"/>
      <c r="CE104" s="899"/>
      <c r="CF104" s="899"/>
      <c r="CG104" s="899"/>
      <c r="CH104" s="899"/>
      <c r="CI104" s="899"/>
      <c r="CJ104" s="899"/>
      <c r="CK104" s="899"/>
      <c r="CL104" s="899"/>
      <c r="CM104" s="899"/>
      <c r="CN104" s="899"/>
      <c r="CO104" s="899"/>
      <c r="CP104" s="899"/>
      <c r="CQ104" s="899"/>
      <c r="CR104" s="899"/>
      <c r="CS104" s="899"/>
      <c r="CT104" s="899"/>
      <c r="CU104" s="899"/>
      <c r="CV104" s="899"/>
      <c r="CW104" s="899"/>
      <c r="CX104" s="899"/>
      <c r="CY104" s="899"/>
      <c r="CZ104" s="899"/>
      <c r="DA104" s="899"/>
      <c r="DB104" s="899"/>
      <c r="DC104" s="899"/>
      <c r="DD104" s="899"/>
      <c r="DE104" s="899"/>
      <c r="DF104" s="899"/>
      <c r="DG104" s="899"/>
      <c r="DH104" s="899"/>
      <c r="DI104" s="899"/>
      <c r="DJ104" s="899"/>
      <c r="DK104" s="899"/>
      <c r="DL104" s="899"/>
      <c r="DM104" s="899"/>
      <c r="DN104" s="899"/>
      <c r="DO104" s="899"/>
      <c r="DP104" s="899"/>
      <c r="DQ104" s="899"/>
      <c r="DR104" s="899"/>
      <c r="DS104" s="899"/>
      <c r="DT104" s="899"/>
      <c r="DU104" s="900"/>
      <c r="DV104" s="900"/>
      <c r="DW104" s="900"/>
      <c r="DX104" s="900"/>
      <c r="DY104" s="900"/>
      <c r="DZ104" s="900"/>
      <c r="EA104" s="900"/>
      <c r="EB104" s="900"/>
      <c r="EC104" s="900"/>
      <c r="ED104" s="900"/>
      <c r="EE104" s="900"/>
      <c r="EF104" s="900"/>
      <c r="EG104" s="900"/>
      <c r="EH104" s="900"/>
      <c r="EI104" s="900"/>
      <c r="EJ104" s="900"/>
      <c r="EK104" s="900"/>
      <c r="EL104" s="900"/>
      <c r="EM104" s="900"/>
      <c r="EN104" s="900"/>
      <c r="EO104" s="900"/>
      <c r="EP104" s="900"/>
      <c r="EQ104" s="900"/>
      <c r="ER104" s="900"/>
      <c r="ES104" s="900"/>
      <c r="ET104" s="900"/>
      <c r="EU104" s="900"/>
      <c r="EV104" s="900"/>
      <c r="EW104" s="900"/>
      <c r="EX104" s="900"/>
      <c r="EY104" s="900"/>
      <c r="EZ104" s="900"/>
      <c r="FA104" s="900"/>
      <c r="FB104" s="900"/>
      <c r="FC104" s="900"/>
      <c r="FD104" s="900"/>
      <c r="FE104" s="900"/>
      <c r="FF104" s="900"/>
      <c r="FG104" s="900"/>
      <c r="FH104" s="900"/>
      <c r="FI104" s="900"/>
      <c r="FJ104" s="900"/>
      <c r="FK104" s="900"/>
      <c r="FL104" s="900"/>
      <c r="FM104" s="900"/>
      <c r="FN104" s="900"/>
      <c r="FO104" s="900"/>
      <c r="FP104" s="900"/>
      <c r="FQ104" s="900"/>
      <c r="FR104" s="900"/>
      <c r="FS104" s="900"/>
      <c r="FT104" s="900"/>
      <c r="FU104" s="900"/>
      <c r="FV104" s="900"/>
      <c r="FW104" s="900"/>
      <c r="FX104" s="797"/>
      <c r="FY104" s="406"/>
      <c r="FZ104" s="406"/>
      <c r="GA104" s="406"/>
      <c r="GB104" s="406"/>
      <c r="GC104" s="406"/>
      <c r="GD104" s="406"/>
      <c r="GE104" s="406"/>
      <c r="GF104" s="406"/>
      <c r="GG104" s="406"/>
      <c r="GH104" s="406"/>
      <c r="GI104" s="406"/>
      <c r="GJ104" s="406"/>
      <c r="GK104" s="406"/>
      <c r="GL104" s="406"/>
      <c r="GM104" s="406"/>
      <c r="GN104" s="406"/>
      <c r="GO104" s="406"/>
      <c r="GP104" s="406"/>
      <c r="GQ104" s="406"/>
      <c r="GR104" s="406"/>
      <c r="GS104" s="406"/>
      <c r="GT104" s="406"/>
      <c r="GU104" s="406"/>
      <c r="GV104" s="406"/>
      <c r="GW104" s="406"/>
      <c r="GX104" s="406"/>
      <c r="GY104" s="406"/>
      <c r="GZ104" s="406"/>
      <c r="HA104" s="406"/>
      <c r="HB104" s="406"/>
      <c r="HC104" s="406"/>
      <c r="HD104" s="406"/>
      <c r="HE104" s="406"/>
      <c r="HF104" s="406"/>
      <c r="HG104" s="406"/>
      <c r="HH104" s="406"/>
      <c r="HI104" s="406"/>
    </row>
    <row r="105" spans="2:217" s="421" customFormat="1" ht="14.25" x14ac:dyDescent="0.2">
      <c r="B105" s="417"/>
      <c r="C105" s="419"/>
      <c r="D105" s="419"/>
      <c r="E105" s="419"/>
      <c r="F105" s="419"/>
      <c r="G105" s="419"/>
      <c r="H105" s="419"/>
      <c r="I105" s="419"/>
      <c r="J105" s="419"/>
      <c r="K105" s="419"/>
      <c r="L105" s="419"/>
      <c r="M105" s="419"/>
      <c r="N105" s="419"/>
      <c r="O105" s="493"/>
      <c r="P105" s="493"/>
      <c r="Q105" s="493"/>
      <c r="R105" s="493"/>
      <c r="S105" s="493"/>
      <c r="T105" s="493"/>
      <c r="U105" s="493"/>
      <c r="V105" s="493"/>
      <c r="W105" s="493"/>
      <c r="X105" s="493"/>
      <c r="Y105" s="493"/>
      <c r="Z105" s="493"/>
      <c r="AA105" s="493"/>
      <c r="AB105" s="493"/>
      <c r="AC105" s="493"/>
      <c r="AD105" s="493"/>
      <c r="AE105" s="493"/>
      <c r="AF105" s="493"/>
      <c r="AG105" s="493"/>
      <c r="AH105" s="493"/>
      <c r="AI105" s="493"/>
      <c r="AJ105" s="493"/>
      <c r="AK105" s="493"/>
      <c r="AL105" s="493"/>
      <c r="AM105" s="493"/>
      <c r="AN105" s="493"/>
      <c r="AO105" s="493"/>
      <c r="AP105" s="493"/>
      <c r="AQ105" s="493"/>
      <c r="AR105" s="493"/>
      <c r="AS105" s="493"/>
      <c r="AT105" s="493"/>
      <c r="AU105" s="493"/>
      <c r="AV105" s="493"/>
      <c r="AW105" s="493"/>
      <c r="AX105" s="493"/>
      <c r="AY105" s="493"/>
      <c r="AZ105" s="493"/>
      <c r="BA105" s="493"/>
      <c r="BB105" s="899"/>
      <c r="BC105" s="899"/>
      <c r="BD105" s="899"/>
      <c r="BE105" s="899"/>
      <c r="BF105" s="899"/>
      <c r="BG105" s="899"/>
      <c r="BH105" s="899"/>
      <c r="BI105" s="899"/>
      <c r="BJ105" s="899"/>
      <c r="BK105" s="899"/>
      <c r="BL105" s="899"/>
      <c r="BM105" s="899"/>
      <c r="BN105" s="899"/>
      <c r="BO105" s="899"/>
      <c r="BP105" s="899"/>
      <c r="BQ105" s="899"/>
      <c r="BR105" s="899"/>
      <c r="BS105" s="899"/>
      <c r="BT105" s="899"/>
      <c r="BU105" s="899"/>
      <c r="BV105" s="899"/>
      <c r="BW105" s="899"/>
      <c r="BX105" s="899"/>
      <c r="BY105" s="899"/>
      <c r="BZ105" s="899"/>
      <c r="CA105" s="899"/>
      <c r="CB105" s="899"/>
      <c r="CC105" s="899"/>
      <c r="CD105" s="899"/>
      <c r="CE105" s="899"/>
      <c r="CF105" s="899"/>
      <c r="CG105" s="899"/>
      <c r="CH105" s="899"/>
      <c r="CI105" s="899"/>
      <c r="CJ105" s="899"/>
      <c r="CK105" s="899"/>
      <c r="CL105" s="899"/>
      <c r="CM105" s="899"/>
      <c r="CN105" s="899"/>
      <c r="CO105" s="899"/>
      <c r="CP105" s="899"/>
      <c r="CQ105" s="899"/>
      <c r="CR105" s="899"/>
      <c r="CS105" s="899"/>
      <c r="CT105" s="899"/>
      <c r="CU105" s="899"/>
      <c r="CV105" s="899"/>
      <c r="CW105" s="899"/>
      <c r="CX105" s="899"/>
      <c r="CY105" s="899"/>
      <c r="CZ105" s="899"/>
      <c r="DA105" s="899"/>
      <c r="DB105" s="899"/>
      <c r="DC105" s="899"/>
      <c r="DD105" s="899"/>
      <c r="DE105" s="899"/>
      <c r="DF105" s="899"/>
      <c r="DG105" s="899"/>
      <c r="DH105" s="899"/>
      <c r="DI105" s="899"/>
      <c r="DJ105" s="899"/>
      <c r="DK105" s="899"/>
      <c r="DL105" s="899"/>
      <c r="DM105" s="899"/>
      <c r="DN105" s="899"/>
      <c r="DO105" s="899"/>
      <c r="DP105" s="899"/>
      <c r="DQ105" s="899"/>
      <c r="DR105" s="899"/>
      <c r="DS105" s="899"/>
      <c r="DT105" s="899"/>
      <c r="DU105" s="900"/>
      <c r="DV105" s="900"/>
      <c r="DW105" s="900"/>
      <c r="DX105" s="900"/>
      <c r="DY105" s="900"/>
      <c r="DZ105" s="900"/>
      <c r="EA105" s="900"/>
      <c r="EB105" s="900"/>
      <c r="EC105" s="900"/>
      <c r="ED105" s="900"/>
      <c r="EE105" s="900"/>
      <c r="EF105" s="900"/>
      <c r="EG105" s="900"/>
      <c r="EH105" s="900"/>
      <c r="EI105" s="900"/>
      <c r="EJ105" s="900"/>
      <c r="EK105" s="900"/>
      <c r="EL105" s="900"/>
      <c r="EM105" s="900"/>
      <c r="EN105" s="900"/>
      <c r="EO105" s="900"/>
      <c r="EP105" s="900"/>
      <c r="EQ105" s="900"/>
      <c r="ER105" s="900"/>
      <c r="ES105" s="900"/>
      <c r="ET105" s="900"/>
      <c r="EU105" s="900"/>
      <c r="EV105" s="900"/>
      <c r="EW105" s="900"/>
      <c r="EX105" s="900"/>
      <c r="EY105" s="900"/>
      <c r="EZ105" s="900"/>
      <c r="FA105" s="900"/>
      <c r="FB105" s="900"/>
      <c r="FC105" s="900"/>
      <c r="FD105" s="900"/>
      <c r="FE105" s="900"/>
      <c r="FF105" s="900"/>
      <c r="FG105" s="900"/>
      <c r="FH105" s="900"/>
      <c r="FI105" s="900"/>
      <c r="FJ105" s="900"/>
      <c r="FK105" s="900"/>
      <c r="FL105" s="900"/>
      <c r="FM105" s="900"/>
      <c r="FN105" s="900"/>
      <c r="FO105" s="900"/>
      <c r="FP105" s="900"/>
      <c r="FQ105" s="900"/>
      <c r="FR105" s="900"/>
      <c r="FS105" s="900"/>
      <c r="FT105" s="900"/>
      <c r="FU105" s="900"/>
      <c r="FV105" s="900"/>
      <c r="FW105" s="900"/>
      <c r="FX105" s="797"/>
      <c r="FY105" s="406"/>
      <c r="FZ105" s="406"/>
      <c r="GA105" s="406"/>
      <c r="GB105" s="406"/>
      <c r="GC105" s="406"/>
      <c r="GD105" s="406"/>
      <c r="GE105" s="406"/>
      <c r="GF105" s="406"/>
      <c r="GG105" s="406"/>
      <c r="GH105" s="406"/>
      <c r="GI105" s="406"/>
      <c r="GJ105" s="406"/>
      <c r="GK105" s="406"/>
      <c r="GL105" s="406"/>
      <c r="GM105" s="406"/>
      <c r="GN105" s="406"/>
      <c r="GO105" s="406"/>
      <c r="GP105" s="406"/>
      <c r="GQ105" s="406"/>
      <c r="GR105" s="406"/>
      <c r="GS105" s="406"/>
      <c r="GT105" s="406"/>
      <c r="GU105" s="406"/>
      <c r="GV105" s="406"/>
      <c r="GW105" s="406"/>
      <c r="GX105" s="406"/>
      <c r="GY105" s="406"/>
      <c r="GZ105" s="406"/>
      <c r="HA105" s="406"/>
      <c r="HB105" s="406"/>
      <c r="HC105" s="406"/>
      <c r="HD105" s="406"/>
      <c r="HE105" s="406"/>
      <c r="HF105" s="406"/>
      <c r="HG105" s="406"/>
      <c r="HH105" s="406"/>
      <c r="HI105" s="406"/>
    </row>
    <row r="106" spans="2:217" s="421" customFormat="1" ht="14.25" x14ac:dyDescent="0.2">
      <c r="B106" s="417"/>
      <c r="C106" s="419"/>
      <c r="D106" s="419"/>
      <c r="E106" s="419"/>
      <c r="F106" s="419"/>
      <c r="G106" s="419"/>
      <c r="H106" s="419"/>
      <c r="I106" s="419"/>
      <c r="J106" s="419"/>
      <c r="K106" s="419"/>
      <c r="L106" s="419"/>
      <c r="M106" s="419"/>
      <c r="N106" s="419"/>
      <c r="O106" s="493"/>
      <c r="P106" s="493"/>
      <c r="Q106" s="493"/>
      <c r="R106" s="493"/>
      <c r="S106" s="493"/>
      <c r="T106" s="493"/>
      <c r="U106" s="493"/>
      <c r="V106" s="493"/>
      <c r="W106" s="493"/>
      <c r="X106" s="493"/>
      <c r="Y106" s="493"/>
      <c r="Z106" s="493"/>
      <c r="AA106" s="493"/>
      <c r="AB106" s="493"/>
      <c r="AC106" s="493"/>
      <c r="AD106" s="493"/>
      <c r="AE106" s="493"/>
      <c r="AF106" s="493"/>
      <c r="AG106" s="493"/>
      <c r="AH106" s="493"/>
      <c r="AI106" s="493"/>
      <c r="AJ106" s="493"/>
      <c r="AK106" s="493"/>
      <c r="AL106" s="493"/>
      <c r="AM106" s="493"/>
      <c r="AN106" s="493"/>
      <c r="AO106" s="493"/>
      <c r="AP106" s="493"/>
      <c r="AQ106" s="493"/>
      <c r="AR106" s="493"/>
      <c r="AS106" s="493"/>
      <c r="AT106" s="493"/>
      <c r="AU106" s="493"/>
      <c r="AV106" s="493"/>
      <c r="AW106" s="493"/>
      <c r="AX106" s="493"/>
      <c r="AY106" s="493"/>
      <c r="AZ106" s="493"/>
      <c r="BA106" s="493"/>
      <c r="BB106" s="493"/>
      <c r="BC106" s="493"/>
      <c r="BD106" s="493"/>
      <c r="BE106" s="493"/>
      <c r="BF106" s="493"/>
      <c r="BG106" s="493"/>
      <c r="BH106" s="493"/>
      <c r="BI106" s="493"/>
      <c r="BJ106" s="493"/>
      <c r="BK106" s="493"/>
      <c r="BL106" s="493"/>
      <c r="BM106" s="493"/>
      <c r="BN106" s="493"/>
      <c r="BO106" s="493"/>
      <c r="BP106" s="493"/>
      <c r="BQ106" s="493"/>
      <c r="BR106" s="493"/>
      <c r="BS106" s="493"/>
      <c r="BT106" s="493"/>
      <c r="BU106" s="493"/>
      <c r="BV106" s="493"/>
      <c r="BW106" s="493"/>
      <c r="BX106" s="493"/>
      <c r="BY106" s="493"/>
      <c r="BZ106" s="493"/>
      <c r="CA106" s="493"/>
      <c r="CB106" s="493"/>
      <c r="CC106" s="493"/>
      <c r="CD106" s="493"/>
      <c r="CE106" s="493"/>
      <c r="CF106" s="493"/>
      <c r="CG106" s="493"/>
      <c r="CH106" s="493"/>
      <c r="CI106" s="493"/>
      <c r="CJ106" s="493"/>
      <c r="CK106" s="493"/>
      <c r="CL106" s="493"/>
      <c r="CM106" s="493"/>
      <c r="CN106" s="493"/>
      <c r="CO106" s="493"/>
      <c r="CP106" s="493"/>
      <c r="CQ106" s="493"/>
      <c r="CR106" s="493"/>
      <c r="CS106" s="493"/>
      <c r="CT106" s="493"/>
      <c r="CU106" s="493"/>
      <c r="CV106" s="493"/>
      <c r="CW106" s="493"/>
      <c r="CX106" s="493"/>
      <c r="CY106" s="493"/>
      <c r="CZ106" s="493"/>
      <c r="DA106" s="493"/>
      <c r="DB106" s="493"/>
      <c r="DC106" s="493"/>
      <c r="DD106" s="493"/>
      <c r="DE106" s="493"/>
      <c r="DF106" s="493"/>
      <c r="DG106" s="493"/>
      <c r="DH106" s="493"/>
      <c r="DI106" s="493"/>
      <c r="DJ106" s="493"/>
      <c r="DK106" s="493"/>
      <c r="DL106" s="493"/>
      <c r="DM106" s="493"/>
      <c r="DN106" s="493"/>
      <c r="DO106" s="493"/>
      <c r="DP106" s="493"/>
      <c r="DQ106" s="493"/>
      <c r="DR106" s="493"/>
      <c r="DS106" s="493"/>
      <c r="DT106" s="493"/>
      <c r="DU106" s="493"/>
      <c r="DV106" s="493"/>
      <c r="DW106" s="493"/>
      <c r="DX106" s="493"/>
      <c r="DY106" s="493"/>
      <c r="DZ106" s="493"/>
      <c r="EA106" s="493"/>
      <c r="EB106" s="493"/>
      <c r="EC106" s="493"/>
      <c r="ED106" s="493"/>
      <c r="EE106" s="493"/>
      <c r="EF106" s="493"/>
      <c r="EG106" s="493"/>
      <c r="EH106" s="493"/>
      <c r="EI106" s="493"/>
      <c r="EJ106" s="493"/>
      <c r="EK106" s="493"/>
      <c r="EL106" s="493"/>
      <c r="EM106" s="493"/>
      <c r="EN106" s="493"/>
      <c r="EO106" s="493"/>
      <c r="EP106" s="493"/>
      <c r="EQ106" s="493"/>
      <c r="ER106" s="493"/>
      <c r="ES106" s="493"/>
      <c r="ET106" s="493"/>
      <c r="EU106" s="493"/>
      <c r="EV106" s="493"/>
      <c r="EW106" s="493"/>
      <c r="EX106" s="493"/>
      <c r="EY106" s="493"/>
      <c r="EZ106" s="493"/>
      <c r="FA106" s="493"/>
      <c r="FB106" s="493"/>
      <c r="FC106" s="493"/>
      <c r="FD106" s="493"/>
      <c r="FE106" s="493"/>
      <c r="FF106" s="493"/>
      <c r="FG106" s="493"/>
      <c r="FH106" s="493"/>
      <c r="FI106" s="493"/>
      <c r="FJ106" s="493"/>
      <c r="FK106" s="493"/>
      <c r="FL106" s="493"/>
      <c r="FM106" s="493"/>
      <c r="FN106" s="493"/>
      <c r="FO106" s="493"/>
      <c r="FP106" s="493"/>
      <c r="FQ106" s="493"/>
      <c r="FR106" s="493"/>
      <c r="FS106" s="493"/>
      <c r="FT106" s="493"/>
      <c r="FU106" s="493"/>
      <c r="FV106" s="493"/>
      <c r="FW106" s="493"/>
      <c r="FX106" s="797"/>
      <c r="FY106" s="406"/>
      <c r="FZ106" s="406"/>
      <c r="GA106" s="406"/>
      <c r="GB106" s="406"/>
      <c r="GC106" s="406"/>
      <c r="GD106" s="406"/>
      <c r="GE106" s="406"/>
      <c r="GF106" s="406"/>
      <c r="GG106" s="406"/>
      <c r="GH106" s="406"/>
      <c r="GI106" s="406"/>
      <c r="GJ106" s="406"/>
      <c r="GK106" s="406"/>
      <c r="GL106" s="406"/>
      <c r="GM106" s="406"/>
      <c r="GN106" s="406"/>
      <c r="GO106" s="406"/>
      <c r="GP106" s="406"/>
      <c r="GQ106" s="406"/>
      <c r="GR106" s="406"/>
      <c r="GS106" s="406"/>
      <c r="GT106" s="406"/>
      <c r="GU106" s="406"/>
      <c r="GV106" s="406"/>
      <c r="GW106" s="406"/>
      <c r="GX106" s="406"/>
      <c r="GY106" s="406"/>
      <c r="GZ106" s="406"/>
      <c r="HA106" s="406"/>
      <c r="HB106" s="406"/>
      <c r="HC106" s="406"/>
      <c r="HD106" s="406"/>
      <c r="HE106" s="406"/>
      <c r="HF106" s="406"/>
      <c r="HG106" s="406"/>
      <c r="HH106" s="406"/>
      <c r="HI106" s="406"/>
    </row>
    <row r="107" spans="2:217" s="421" customFormat="1" ht="14.25" x14ac:dyDescent="0.2">
      <c r="B107" s="417"/>
      <c r="C107" s="419"/>
      <c r="D107" s="419"/>
      <c r="E107" s="419"/>
      <c r="F107" s="419"/>
      <c r="G107" s="419"/>
      <c r="H107" s="419"/>
      <c r="I107" s="419"/>
      <c r="J107" s="419"/>
      <c r="K107" s="419"/>
      <c r="L107" s="419"/>
      <c r="M107" s="419"/>
      <c r="N107" s="419"/>
      <c r="O107" s="493"/>
      <c r="P107" s="493"/>
      <c r="Q107" s="493"/>
      <c r="R107" s="493"/>
      <c r="S107" s="493"/>
      <c r="T107" s="493"/>
      <c r="U107" s="493"/>
      <c r="V107" s="493"/>
      <c r="W107" s="493"/>
      <c r="X107" s="493"/>
      <c r="Y107" s="493"/>
      <c r="Z107" s="493"/>
      <c r="AA107" s="493"/>
      <c r="AB107" s="493"/>
      <c r="AC107" s="493"/>
      <c r="AD107" s="493"/>
      <c r="AE107" s="493"/>
      <c r="AF107" s="493"/>
      <c r="AG107" s="493"/>
      <c r="AH107" s="493"/>
      <c r="AI107" s="493"/>
      <c r="AJ107" s="493"/>
      <c r="AK107" s="493"/>
      <c r="AL107" s="493"/>
      <c r="AM107" s="493"/>
      <c r="AN107" s="493"/>
      <c r="AO107" s="493"/>
      <c r="AP107" s="493"/>
      <c r="AQ107" s="493"/>
      <c r="AR107" s="493"/>
      <c r="AS107" s="493"/>
      <c r="AT107" s="493"/>
      <c r="AU107" s="493"/>
      <c r="AV107" s="493"/>
      <c r="AW107" s="493"/>
      <c r="AX107" s="493"/>
      <c r="AY107" s="493"/>
      <c r="AZ107" s="493"/>
      <c r="BA107" s="493"/>
      <c r="BB107" s="493"/>
      <c r="BC107" s="493"/>
      <c r="BD107" s="493"/>
      <c r="BE107" s="493"/>
      <c r="BF107" s="493"/>
      <c r="BG107" s="493"/>
      <c r="BH107" s="493"/>
      <c r="BI107" s="493"/>
      <c r="BJ107" s="493"/>
      <c r="BK107" s="493"/>
      <c r="BL107" s="493"/>
      <c r="BM107" s="493"/>
      <c r="BN107" s="493"/>
      <c r="BO107" s="493"/>
      <c r="BP107" s="493"/>
      <c r="BQ107" s="493"/>
      <c r="BR107" s="493"/>
      <c r="BS107" s="493"/>
      <c r="BT107" s="493"/>
      <c r="BU107" s="493"/>
      <c r="BV107" s="493"/>
      <c r="BW107" s="493"/>
      <c r="BX107" s="493"/>
      <c r="BY107" s="493"/>
      <c r="BZ107" s="493"/>
      <c r="CA107" s="493"/>
      <c r="CB107" s="493"/>
      <c r="CC107" s="493"/>
      <c r="CD107" s="493"/>
      <c r="CE107" s="493"/>
      <c r="CF107" s="493"/>
      <c r="CG107" s="493"/>
      <c r="CH107" s="493"/>
      <c r="CI107" s="493"/>
      <c r="CJ107" s="493"/>
      <c r="CK107" s="493"/>
      <c r="CL107" s="493"/>
      <c r="CM107" s="493"/>
      <c r="CN107" s="493"/>
      <c r="CO107" s="493"/>
      <c r="CP107" s="493"/>
      <c r="CQ107" s="493"/>
      <c r="CR107" s="493"/>
      <c r="CS107" s="493"/>
      <c r="CT107" s="493"/>
      <c r="CU107" s="493"/>
      <c r="CV107" s="493"/>
      <c r="CW107" s="493"/>
      <c r="CX107" s="493"/>
      <c r="CY107" s="493"/>
      <c r="CZ107" s="493"/>
      <c r="DA107" s="493"/>
      <c r="DB107" s="493"/>
      <c r="DC107" s="493"/>
      <c r="DD107" s="493"/>
      <c r="DE107" s="493"/>
      <c r="DF107" s="493"/>
      <c r="DG107" s="493"/>
      <c r="DH107" s="493"/>
      <c r="DI107" s="493"/>
      <c r="DJ107" s="493"/>
      <c r="DK107" s="493"/>
      <c r="DL107" s="493"/>
      <c r="DM107" s="493"/>
      <c r="DN107" s="493"/>
      <c r="DO107" s="493"/>
      <c r="DP107" s="493"/>
      <c r="DQ107" s="493"/>
      <c r="DR107" s="493"/>
      <c r="DS107" s="493"/>
      <c r="DT107" s="493"/>
      <c r="DU107" s="493"/>
      <c r="DV107" s="493"/>
      <c r="DW107" s="493"/>
      <c r="DX107" s="493"/>
      <c r="DY107" s="493"/>
      <c r="DZ107" s="493"/>
      <c r="EA107" s="493"/>
      <c r="EB107" s="493"/>
      <c r="EC107" s="493"/>
      <c r="ED107" s="493"/>
      <c r="EE107" s="493"/>
      <c r="EF107" s="493"/>
      <c r="EG107" s="493"/>
      <c r="EH107" s="493"/>
      <c r="EI107" s="493"/>
      <c r="EJ107" s="493"/>
      <c r="EK107" s="493"/>
      <c r="EL107" s="493"/>
      <c r="EM107" s="493"/>
      <c r="EN107" s="493"/>
      <c r="EO107" s="493"/>
      <c r="EP107" s="493"/>
      <c r="EQ107" s="493"/>
      <c r="ER107" s="493"/>
      <c r="ES107" s="493"/>
      <c r="ET107" s="493"/>
      <c r="EU107" s="493"/>
      <c r="EV107" s="493"/>
      <c r="EW107" s="493"/>
      <c r="EX107" s="493"/>
      <c r="EY107" s="493"/>
      <c r="EZ107" s="493"/>
      <c r="FA107" s="493"/>
      <c r="FB107" s="493"/>
      <c r="FC107" s="493"/>
      <c r="FD107" s="493"/>
      <c r="FE107" s="493"/>
      <c r="FF107" s="493"/>
      <c r="FG107" s="493"/>
      <c r="FH107" s="493"/>
      <c r="FI107" s="493"/>
      <c r="FJ107" s="493"/>
      <c r="FK107" s="493"/>
      <c r="FL107" s="493"/>
      <c r="FM107" s="493"/>
      <c r="FN107" s="493"/>
      <c r="FO107" s="493"/>
      <c r="FP107" s="493"/>
      <c r="FQ107" s="493"/>
      <c r="FR107" s="493"/>
      <c r="FS107" s="493"/>
      <c r="FT107" s="493"/>
      <c r="FU107" s="493"/>
      <c r="FV107" s="493"/>
      <c r="FW107" s="493"/>
      <c r="FX107" s="797"/>
      <c r="FY107" s="406"/>
      <c r="FZ107" s="406"/>
      <c r="GA107" s="406"/>
      <c r="GB107" s="406"/>
      <c r="GC107" s="406"/>
      <c r="GD107" s="406"/>
      <c r="GE107" s="406"/>
      <c r="GF107" s="406"/>
      <c r="GG107" s="406"/>
      <c r="GH107" s="406"/>
      <c r="GI107" s="406"/>
      <c r="GJ107" s="406"/>
      <c r="GK107" s="406"/>
      <c r="GL107" s="406"/>
      <c r="GM107" s="406"/>
      <c r="GN107" s="406"/>
      <c r="GO107" s="406"/>
      <c r="GP107" s="406"/>
      <c r="GQ107" s="406"/>
      <c r="GR107" s="406"/>
      <c r="GS107" s="406"/>
      <c r="GT107" s="406"/>
      <c r="GU107" s="406"/>
      <c r="GV107" s="406"/>
      <c r="GW107" s="406"/>
      <c r="GX107" s="406"/>
      <c r="GY107" s="406"/>
      <c r="GZ107" s="406"/>
      <c r="HA107" s="406"/>
      <c r="HB107" s="406"/>
      <c r="HC107" s="406"/>
      <c r="HD107" s="406"/>
      <c r="HE107" s="406"/>
      <c r="HF107" s="406"/>
      <c r="HG107" s="406"/>
      <c r="HH107" s="406"/>
      <c r="HI107" s="406"/>
    </row>
    <row r="108" spans="2:217" s="421" customFormat="1" ht="14.25" x14ac:dyDescent="0.2">
      <c r="B108" s="417"/>
      <c r="C108" s="419"/>
      <c r="D108" s="419"/>
      <c r="E108" s="419"/>
      <c r="F108" s="419"/>
      <c r="G108" s="419"/>
      <c r="H108" s="419"/>
      <c r="I108" s="419"/>
      <c r="J108" s="419"/>
      <c r="K108" s="419"/>
      <c r="L108" s="419"/>
      <c r="M108" s="419"/>
      <c r="N108" s="419"/>
      <c r="O108" s="493"/>
      <c r="P108" s="493"/>
      <c r="Q108" s="493"/>
      <c r="R108" s="493"/>
      <c r="S108" s="493"/>
      <c r="T108" s="493"/>
      <c r="U108" s="493"/>
      <c r="V108" s="493"/>
      <c r="W108" s="493"/>
      <c r="X108" s="493"/>
      <c r="Y108" s="493"/>
      <c r="Z108" s="493"/>
      <c r="AA108" s="493"/>
      <c r="AB108" s="493"/>
      <c r="AC108" s="493"/>
      <c r="AD108" s="493"/>
      <c r="AE108" s="493"/>
      <c r="AF108" s="493"/>
      <c r="AG108" s="493"/>
      <c r="AH108" s="493"/>
      <c r="AI108" s="493"/>
      <c r="AJ108" s="493"/>
      <c r="AK108" s="493"/>
      <c r="AL108" s="493"/>
      <c r="AM108" s="493"/>
      <c r="AN108" s="493"/>
      <c r="AO108" s="493"/>
      <c r="AP108" s="493"/>
      <c r="AQ108" s="493"/>
      <c r="AR108" s="493"/>
      <c r="AS108" s="493"/>
      <c r="AT108" s="493"/>
      <c r="AU108" s="493"/>
      <c r="AV108" s="493"/>
      <c r="AW108" s="493"/>
      <c r="AX108" s="493"/>
      <c r="AY108" s="493"/>
      <c r="AZ108" s="493"/>
      <c r="BA108" s="493"/>
      <c r="BB108" s="493"/>
      <c r="BC108" s="493"/>
      <c r="BD108" s="493"/>
      <c r="BE108" s="493"/>
      <c r="BF108" s="493"/>
      <c r="BG108" s="493"/>
      <c r="BH108" s="493"/>
      <c r="BI108" s="493"/>
      <c r="BJ108" s="493"/>
      <c r="BK108" s="493"/>
      <c r="BL108" s="493"/>
      <c r="BM108" s="493"/>
      <c r="BN108" s="493"/>
      <c r="BO108" s="493"/>
      <c r="BP108" s="493"/>
      <c r="BQ108" s="493"/>
      <c r="BR108" s="493"/>
      <c r="BS108" s="493"/>
      <c r="BT108" s="493"/>
      <c r="BU108" s="493"/>
      <c r="BV108" s="493"/>
      <c r="BW108" s="493"/>
      <c r="BX108" s="493"/>
      <c r="BY108" s="493"/>
      <c r="BZ108" s="493"/>
      <c r="CA108" s="493"/>
      <c r="CB108" s="493"/>
      <c r="CC108" s="493"/>
      <c r="CD108" s="493"/>
      <c r="CE108" s="493"/>
      <c r="CF108" s="493"/>
      <c r="CG108" s="493"/>
      <c r="CH108" s="493"/>
      <c r="CI108" s="493"/>
      <c r="CJ108" s="493"/>
      <c r="CK108" s="493"/>
      <c r="CL108" s="493"/>
      <c r="CM108" s="493"/>
      <c r="CN108" s="493"/>
      <c r="CO108" s="493"/>
      <c r="CP108" s="493"/>
      <c r="CQ108" s="493"/>
      <c r="CR108" s="493"/>
      <c r="CS108" s="493"/>
      <c r="CT108" s="493"/>
      <c r="CU108" s="493"/>
      <c r="CV108" s="493"/>
      <c r="CW108" s="493"/>
      <c r="CX108" s="493"/>
      <c r="CY108" s="493"/>
      <c r="CZ108" s="493"/>
      <c r="DA108" s="493"/>
      <c r="DB108" s="493"/>
      <c r="DC108" s="493"/>
      <c r="DD108" s="493"/>
      <c r="DE108" s="493"/>
      <c r="DF108" s="493"/>
      <c r="DG108" s="493"/>
      <c r="DH108" s="493"/>
      <c r="DI108" s="493"/>
      <c r="DJ108" s="493"/>
      <c r="DK108" s="493"/>
      <c r="DL108" s="493"/>
      <c r="DM108" s="493"/>
      <c r="DN108" s="493"/>
      <c r="DO108" s="493"/>
      <c r="DP108" s="493"/>
      <c r="DQ108" s="493"/>
      <c r="DR108" s="493"/>
      <c r="DS108" s="493"/>
      <c r="DT108" s="493"/>
      <c r="DU108" s="493"/>
      <c r="DV108" s="493"/>
      <c r="DW108" s="493"/>
      <c r="DX108" s="493"/>
      <c r="DY108" s="493"/>
      <c r="DZ108" s="493"/>
      <c r="EA108" s="493"/>
      <c r="EB108" s="493"/>
      <c r="EC108" s="493"/>
      <c r="ED108" s="493"/>
      <c r="EE108" s="493"/>
      <c r="EF108" s="493"/>
      <c r="EG108" s="493"/>
      <c r="EH108" s="493"/>
      <c r="EI108" s="493"/>
      <c r="EJ108" s="493"/>
      <c r="EK108" s="493"/>
      <c r="EL108" s="493"/>
      <c r="EM108" s="493"/>
      <c r="EN108" s="493"/>
      <c r="EO108" s="493"/>
      <c r="EP108" s="493"/>
      <c r="EQ108" s="493"/>
      <c r="ER108" s="493"/>
      <c r="ES108" s="493"/>
      <c r="ET108" s="493"/>
      <c r="EU108" s="493"/>
      <c r="EV108" s="493"/>
      <c r="EW108" s="493"/>
      <c r="EX108" s="493"/>
      <c r="EY108" s="493"/>
      <c r="EZ108" s="493"/>
      <c r="FA108" s="493"/>
      <c r="FB108" s="493"/>
      <c r="FC108" s="493"/>
      <c r="FD108" s="493"/>
      <c r="FE108" s="493"/>
      <c r="FF108" s="493"/>
      <c r="FG108" s="493"/>
      <c r="FH108" s="493"/>
      <c r="FI108" s="493"/>
      <c r="FJ108" s="493"/>
      <c r="FK108" s="493"/>
      <c r="FL108" s="493"/>
      <c r="FM108" s="493"/>
      <c r="FN108" s="493"/>
      <c r="FO108" s="493"/>
      <c r="FP108" s="493"/>
      <c r="FQ108" s="493"/>
      <c r="FR108" s="493"/>
      <c r="FS108" s="493"/>
      <c r="FT108" s="493"/>
      <c r="FU108" s="493"/>
      <c r="FV108" s="493"/>
      <c r="FW108" s="493"/>
      <c r="FX108" s="797"/>
      <c r="FY108" s="406"/>
      <c r="FZ108" s="406"/>
      <c r="GA108" s="406"/>
      <c r="GB108" s="406"/>
      <c r="GC108" s="406"/>
      <c r="GD108" s="406"/>
      <c r="GE108" s="406"/>
      <c r="GF108" s="406"/>
      <c r="GG108" s="406"/>
      <c r="GH108" s="406"/>
      <c r="GI108" s="406"/>
      <c r="GJ108" s="406"/>
      <c r="GK108" s="406"/>
      <c r="GL108" s="406"/>
      <c r="GM108" s="406"/>
      <c r="GN108" s="406"/>
      <c r="GO108" s="406"/>
      <c r="GP108" s="406"/>
      <c r="GQ108" s="406"/>
      <c r="GR108" s="406"/>
      <c r="GS108" s="406"/>
      <c r="GT108" s="406"/>
      <c r="GU108" s="406"/>
      <c r="GV108" s="406"/>
      <c r="GW108" s="406"/>
      <c r="GX108" s="406"/>
      <c r="GY108" s="406"/>
      <c r="GZ108" s="406"/>
      <c r="HA108" s="406"/>
      <c r="HB108" s="406"/>
      <c r="HC108" s="406"/>
      <c r="HD108" s="406"/>
      <c r="HE108" s="406"/>
      <c r="HF108" s="406"/>
      <c r="HG108" s="406"/>
      <c r="HH108" s="406"/>
      <c r="HI108" s="406"/>
    </row>
    <row r="109" spans="2:217" s="421" customFormat="1" ht="14.25" x14ac:dyDescent="0.2">
      <c r="B109" s="417"/>
      <c r="C109" s="419"/>
      <c r="D109" s="419"/>
      <c r="E109" s="419"/>
      <c r="F109" s="419"/>
      <c r="G109" s="419"/>
      <c r="H109" s="419"/>
      <c r="I109" s="419"/>
      <c r="J109" s="419"/>
      <c r="K109" s="419"/>
      <c r="L109" s="419"/>
      <c r="M109" s="419"/>
      <c r="N109" s="419"/>
      <c r="O109" s="493"/>
      <c r="P109" s="493"/>
      <c r="Q109" s="493"/>
      <c r="R109" s="493"/>
      <c r="S109" s="493"/>
      <c r="T109" s="493"/>
      <c r="U109" s="493"/>
      <c r="V109" s="493"/>
      <c r="W109" s="493"/>
      <c r="X109" s="493"/>
      <c r="Y109" s="493"/>
      <c r="Z109" s="493"/>
      <c r="AA109" s="493"/>
      <c r="AB109" s="493"/>
      <c r="AC109" s="493"/>
      <c r="AD109" s="493"/>
      <c r="AE109" s="493"/>
      <c r="AF109" s="493"/>
      <c r="AG109" s="493"/>
      <c r="AH109" s="493"/>
      <c r="AI109" s="493"/>
      <c r="AJ109" s="493"/>
      <c r="AK109" s="493"/>
      <c r="AL109" s="493"/>
      <c r="AM109" s="493"/>
      <c r="AN109" s="493"/>
      <c r="AO109" s="493"/>
      <c r="AP109" s="493"/>
      <c r="AQ109" s="493"/>
      <c r="AR109" s="493"/>
      <c r="AS109" s="493"/>
      <c r="AT109" s="493"/>
      <c r="AU109" s="493"/>
      <c r="AV109" s="493"/>
      <c r="AW109" s="493"/>
      <c r="AX109" s="493"/>
      <c r="AY109" s="493"/>
      <c r="AZ109" s="493"/>
      <c r="BA109" s="493"/>
      <c r="BB109" s="899"/>
      <c r="BC109" s="899"/>
      <c r="BD109" s="899"/>
      <c r="BE109" s="899"/>
      <c r="BF109" s="899"/>
      <c r="BG109" s="899"/>
      <c r="BH109" s="899"/>
      <c r="BI109" s="899"/>
      <c r="BJ109" s="899"/>
      <c r="BK109" s="899"/>
      <c r="BL109" s="899"/>
      <c r="BM109" s="899"/>
      <c r="BN109" s="899"/>
      <c r="BO109" s="899"/>
      <c r="BP109" s="899"/>
      <c r="BQ109" s="899"/>
      <c r="BR109" s="899"/>
      <c r="BS109" s="899"/>
      <c r="BT109" s="899"/>
      <c r="BU109" s="899"/>
      <c r="BV109" s="899"/>
      <c r="BW109" s="899"/>
      <c r="BX109" s="899"/>
      <c r="BY109" s="899"/>
      <c r="BZ109" s="899"/>
      <c r="CA109" s="899"/>
      <c r="CB109" s="899"/>
      <c r="CC109" s="899"/>
      <c r="CD109" s="899"/>
      <c r="CE109" s="899"/>
      <c r="CF109" s="899"/>
      <c r="CG109" s="899"/>
      <c r="CH109" s="899"/>
      <c r="CI109" s="899"/>
      <c r="CJ109" s="899"/>
      <c r="CK109" s="899"/>
      <c r="CL109" s="899"/>
      <c r="CM109" s="899"/>
      <c r="CN109" s="899"/>
      <c r="CO109" s="899"/>
      <c r="CP109" s="899"/>
      <c r="CQ109" s="899"/>
      <c r="CR109" s="899"/>
      <c r="CS109" s="899"/>
      <c r="CT109" s="899"/>
      <c r="CU109" s="899"/>
      <c r="CV109" s="899"/>
      <c r="CW109" s="899"/>
      <c r="CX109" s="899"/>
      <c r="CY109" s="899"/>
      <c r="CZ109" s="899"/>
      <c r="DA109" s="899"/>
      <c r="DB109" s="899"/>
      <c r="DC109" s="899"/>
      <c r="DD109" s="899"/>
      <c r="DE109" s="899"/>
      <c r="DF109" s="899"/>
      <c r="DG109" s="899"/>
      <c r="DH109" s="899"/>
      <c r="DI109" s="899"/>
      <c r="DJ109" s="899"/>
      <c r="DK109" s="899"/>
      <c r="DL109" s="899"/>
      <c r="DM109" s="899"/>
      <c r="DN109" s="899"/>
      <c r="DO109" s="899"/>
      <c r="DP109" s="899"/>
      <c r="DQ109" s="899"/>
      <c r="DR109" s="899"/>
      <c r="DS109" s="899"/>
      <c r="DT109" s="899"/>
      <c r="DU109" s="900"/>
      <c r="DV109" s="900"/>
      <c r="DW109" s="900"/>
      <c r="DX109" s="900"/>
      <c r="DY109" s="900"/>
      <c r="DZ109" s="900"/>
      <c r="EA109" s="900"/>
      <c r="EB109" s="900"/>
      <c r="EC109" s="900"/>
      <c r="ED109" s="900"/>
      <c r="EE109" s="900"/>
      <c r="EF109" s="900"/>
      <c r="EG109" s="900"/>
      <c r="EH109" s="900"/>
      <c r="EI109" s="900"/>
      <c r="EJ109" s="900"/>
      <c r="EK109" s="900"/>
      <c r="EL109" s="900"/>
      <c r="EM109" s="900"/>
      <c r="EN109" s="900"/>
      <c r="EO109" s="900"/>
      <c r="EP109" s="900"/>
      <c r="EQ109" s="900"/>
      <c r="ER109" s="900"/>
      <c r="ES109" s="900"/>
      <c r="ET109" s="900"/>
      <c r="EU109" s="900"/>
      <c r="EV109" s="900"/>
      <c r="EW109" s="900"/>
      <c r="EX109" s="900"/>
      <c r="EY109" s="900"/>
      <c r="EZ109" s="900"/>
      <c r="FA109" s="900"/>
      <c r="FB109" s="900"/>
      <c r="FC109" s="900"/>
      <c r="FD109" s="900"/>
      <c r="FE109" s="900"/>
      <c r="FF109" s="900"/>
      <c r="FG109" s="900"/>
      <c r="FH109" s="900"/>
      <c r="FI109" s="900"/>
      <c r="FJ109" s="900"/>
      <c r="FK109" s="900"/>
      <c r="FL109" s="900"/>
      <c r="FM109" s="900"/>
      <c r="FN109" s="900"/>
      <c r="FO109" s="900"/>
      <c r="FP109" s="900"/>
      <c r="FQ109" s="900"/>
      <c r="FR109" s="900"/>
      <c r="FS109" s="900"/>
      <c r="FT109" s="900"/>
      <c r="FU109" s="900"/>
      <c r="FV109" s="900"/>
      <c r="FW109" s="900"/>
      <c r="FX109" s="797"/>
      <c r="FY109" s="406"/>
      <c r="FZ109" s="406"/>
      <c r="GA109" s="406"/>
      <c r="GB109" s="406"/>
      <c r="GC109" s="406"/>
      <c r="GD109" s="406"/>
      <c r="GE109" s="406"/>
      <c r="GF109" s="406"/>
      <c r="GG109" s="406"/>
      <c r="GH109" s="406"/>
      <c r="GI109" s="406"/>
      <c r="GJ109" s="406"/>
      <c r="GK109" s="406"/>
      <c r="GL109" s="406"/>
      <c r="GM109" s="406"/>
      <c r="GN109" s="406"/>
      <c r="GO109" s="406"/>
      <c r="GP109" s="406"/>
      <c r="GQ109" s="406"/>
      <c r="GR109" s="406"/>
      <c r="GS109" s="406"/>
      <c r="GT109" s="406"/>
      <c r="GU109" s="406"/>
      <c r="GV109" s="406"/>
      <c r="GW109" s="406"/>
      <c r="GX109" s="406"/>
      <c r="GY109" s="406"/>
      <c r="GZ109" s="406"/>
      <c r="HA109" s="406"/>
      <c r="HB109" s="406"/>
      <c r="HC109" s="406"/>
      <c r="HD109" s="406"/>
      <c r="HE109" s="406"/>
      <c r="HF109" s="406"/>
      <c r="HG109" s="406"/>
      <c r="HH109" s="406"/>
      <c r="HI109" s="406"/>
    </row>
    <row r="110" spans="2:217" s="421" customFormat="1" ht="10.5" customHeight="1" x14ac:dyDescent="0.25">
      <c r="B110" s="416"/>
      <c r="C110" s="418"/>
      <c r="D110" s="418"/>
      <c r="E110" s="418"/>
      <c r="F110" s="418"/>
      <c r="G110" s="418"/>
      <c r="H110" s="418"/>
      <c r="I110" s="418"/>
      <c r="J110" s="418"/>
      <c r="K110" s="418"/>
      <c r="L110" s="418"/>
      <c r="M110" s="418"/>
      <c r="N110" s="418"/>
      <c r="O110" s="418"/>
      <c r="P110" s="418"/>
      <c r="Q110" s="418"/>
      <c r="R110" s="418"/>
      <c r="S110" s="418"/>
      <c r="T110" s="418"/>
      <c r="U110" s="418"/>
      <c r="V110" s="418"/>
      <c r="W110" s="418"/>
      <c r="X110" s="418"/>
      <c r="Y110" s="418"/>
      <c r="Z110" s="418"/>
      <c r="AA110" s="418"/>
      <c r="AB110" s="418"/>
      <c r="AC110" s="418"/>
      <c r="AD110" s="418"/>
      <c r="AE110" s="418"/>
      <c r="AF110" s="418"/>
      <c r="AG110" s="418"/>
      <c r="AH110" s="418"/>
      <c r="AI110" s="418"/>
      <c r="AJ110" s="418"/>
      <c r="AK110" s="418"/>
      <c r="AL110" s="418"/>
      <c r="AM110" s="418"/>
      <c r="AN110" s="418"/>
      <c r="AO110" s="418"/>
      <c r="AP110" s="418"/>
      <c r="AQ110" s="418"/>
      <c r="AR110" s="418"/>
      <c r="AS110" s="418"/>
      <c r="AT110" s="418"/>
      <c r="AU110" s="418"/>
      <c r="AV110" s="418"/>
      <c r="AW110" s="418"/>
      <c r="AX110" s="418"/>
      <c r="AY110" s="418"/>
      <c r="AZ110" s="418"/>
      <c r="BA110" s="418"/>
      <c r="BB110" s="901"/>
      <c r="BC110" s="901"/>
      <c r="BD110" s="901"/>
      <c r="BE110" s="901"/>
      <c r="BF110" s="901"/>
      <c r="BG110" s="901"/>
      <c r="BH110" s="901"/>
      <c r="BI110" s="901"/>
      <c r="BJ110" s="901"/>
      <c r="BK110" s="901"/>
      <c r="BL110" s="901"/>
      <c r="BM110" s="901"/>
      <c r="BN110" s="901"/>
      <c r="BO110" s="901"/>
      <c r="BP110" s="901"/>
      <c r="BQ110" s="901"/>
      <c r="BR110" s="901"/>
      <c r="BS110" s="902"/>
      <c r="BT110" s="902"/>
      <c r="BU110" s="902"/>
      <c r="BV110" s="902"/>
      <c r="BW110" s="901"/>
      <c r="BX110" s="901"/>
      <c r="BY110" s="901"/>
      <c r="BZ110" s="901"/>
      <c r="CA110" s="901"/>
      <c r="CB110" s="901"/>
      <c r="CC110" s="901"/>
      <c r="CD110" s="901"/>
      <c r="CE110" s="901"/>
      <c r="CF110" s="901"/>
      <c r="CG110" s="901"/>
      <c r="CH110" s="901"/>
      <c r="CI110" s="901"/>
      <c r="CJ110" s="901"/>
      <c r="CK110" s="901"/>
      <c r="CL110" s="901"/>
      <c r="CM110" s="901"/>
      <c r="CN110" s="901"/>
      <c r="CO110" s="901"/>
      <c r="CP110" s="901"/>
      <c r="CQ110" s="901"/>
      <c r="CR110" s="901"/>
      <c r="CS110" s="901"/>
      <c r="CT110" s="901"/>
      <c r="CU110" s="901"/>
      <c r="CV110" s="901"/>
      <c r="CW110" s="901"/>
      <c r="CX110" s="901"/>
      <c r="CY110" s="901"/>
      <c r="CZ110" s="901"/>
      <c r="DA110" s="901"/>
      <c r="DB110" s="901"/>
      <c r="DC110" s="901"/>
      <c r="DD110" s="901"/>
      <c r="DE110" s="901"/>
      <c r="DF110" s="901"/>
      <c r="DG110" s="901"/>
      <c r="DH110" s="901"/>
      <c r="DI110" s="901"/>
      <c r="DJ110" s="901"/>
      <c r="DK110" s="901"/>
      <c r="DL110" s="901"/>
      <c r="DM110" s="901"/>
      <c r="DN110" s="901"/>
      <c r="DO110" s="901"/>
      <c r="DP110" s="901"/>
      <c r="DQ110" s="901"/>
      <c r="DR110" s="901"/>
      <c r="DS110" s="901"/>
      <c r="DT110" s="901"/>
      <c r="DU110" s="900"/>
      <c r="DV110" s="900"/>
      <c r="DW110" s="900"/>
      <c r="DX110" s="900"/>
      <c r="DY110" s="900"/>
      <c r="DZ110" s="900"/>
      <c r="EA110" s="900"/>
      <c r="EB110" s="900"/>
      <c r="EC110" s="900"/>
      <c r="ED110" s="900"/>
      <c r="EE110" s="900"/>
      <c r="EF110" s="900"/>
      <c r="EG110" s="900"/>
      <c r="EH110" s="900"/>
      <c r="EI110" s="900"/>
      <c r="EJ110" s="900"/>
      <c r="EK110" s="900"/>
      <c r="EL110" s="900"/>
      <c r="EM110" s="900"/>
      <c r="EN110" s="900"/>
      <c r="EO110" s="900"/>
      <c r="EP110" s="900"/>
      <c r="EQ110" s="900"/>
      <c r="ER110" s="900"/>
      <c r="ES110" s="900"/>
      <c r="ET110" s="900"/>
      <c r="EU110" s="900"/>
      <c r="EV110" s="900"/>
      <c r="EW110" s="900"/>
      <c r="EX110" s="900"/>
      <c r="EY110" s="900"/>
      <c r="EZ110" s="900"/>
      <c r="FA110" s="900"/>
      <c r="FB110" s="900"/>
      <c r="FC110" s="900"/>
      <c r="FD110" s="900"/>
      <c r="FE110" s="900"/>
      <c r="FF110" s="900"/>
      <c r="FG110" s="900"/>
      <c r="FH110" s="900"/>
      <c r="FI110" s="900"/>
      <c r="FJ110" s="900"/>
      <c r="FK110" s="900"/>
      <c r="FL110" s="900"/>
      <c r="FM110" s="900"/>
      <c r="FN110" s="900"/>
      <c r="FO110" s="900"/>
      <c r="FP110" s="900"/>
      <c r="FQ110" s="900"/>
      <c r="FR110" s="900"/>
      <c r="FS110" s="900"/>
      <c r="FT110" s="900"/>
      <c r="FU110" s="900"/>
      <c r="FV110" s="900"/>
      <c r="FW110" s="900"/>
      <c r="FX110" s="797"/>
      <c r="FY110" s="406"/>
      <c r="FZ110" s="406"/>
      <c r="GA110" s="406"/>
      <c r="GB110" s="406"/>
      <c r="GC110" s="406"/>
      <c r="GD110" s="406"/>
      <c r="GE110" s="406"/>
      <c r="GF110" s="406"/>
      <c r="GG110" s="406"/>
      <c r="GH110" s="406"/>
      <c r="GI110" s="406"/>
      <c r="GJ110" s="406"/>
      <c r="GK110" s="406"/>
      <c r="GL110" s="406"/>
      <c r="GM110" s="406"/>
      <c r="GN110" s="406"/>
      <c r="GO110" s="406"/>
      <c r="GP110" s="406"/>
      <c r="GQ110" s="406"/>
      <c r="GR110" s="406"/>
      <c r="GS110" s="406"/>
      <c r="GT110" s="406"/>
      <c r="GU110" s="406"/>
      <c r="GV110" s="406"/>
      <c r="GW110" s="406"/>
      <c r="GX110" s="406"/>
      <c r="GY110" s="406"/>
      <c r="GZ110" s="406"/>
      <c r="HA110" s="406"/>
      <c r="HB110" s="406"/>
      <c r="HC110" s="406"/>
      <c r="HD110" s="406"/>
      <c r="HE110" s="406"/>
      <c r="HF110" s="406"/>
      <c r="HG110" s="406"/>
      <c r="HH110" s="406"/>
      <c r="HI110" s="406"/>
    </row>
    <row r="111" spans="2:217" s="421" customFormat="1" ht="4.5" customHeight="1" x14ac:dyDescent="0.25">
      <c r="B111" s="425"/>
      <c r="C111" s="422"/>
      <c r="D111" s="422"/>
      <c r="E111" s="422"/>
      <c r="F111" s="422"/>
      <c r="G111" s="422"/>
      <c r="H111" s="422"/>
      <c r="I111" s="422"/>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G111" s="422"/>
      <c r="AH111" s="422"/>
      <c r="AI111" s="422"/>
      <c r="AJ111" s="422"/>
      <c r="AK111" s="422"/>
      <c r="AL111" s="422"/>
      <c r="AM111" s="422"/>
      <c r="AN111" s="422"/>
      <c r="AO111" s="422"/>
      <c r="AP111" s="422"/>
      <c r="AQ111" s="422"/>
      <c r="AR111" s="422"/>
      <c r="AS111" s="422"/>
      <c r="AT111" s="422"/>
      <c r="AU111" s="422"/>
      <c r="AV111" s="422"/>
      <c r="AW111" s="422"/>
      <c r="AX111" s="422"/>
      <c r="AY111" s="422"/>
      <c r="AZ111" s="422"/>
      <c r="BA111" s="422"/>
      <c r="BB111" s="903"/>
      <c r="BC111" s="903"/>
      <c r="BD111" s="903"/>
      <c r="BE111" s="903"/>
      <c r="BF111" s="903"/>
      <c r="BG111" s="903"/>
      <c r="BH111" s="903"/>
      <c r="BI111" s="903"/>
      <c r="BJ111" s="903"/>
      <c r="BK111" s="903"/>
      <c r="BL111" s="903"/>
      <c r="BM111" s="903"/>
      <c r="BN111" s="903"/>
      <c r="BO111" s="903"/>
      <c r="BP111" s="903"/>
      <c r="BQ111" s="903"/>
      <c r="BR111" s="903"/>
      <c r="BS111" s="904"/>
      <c r="BT111" s="904"/>
      <c r="BU111" s="904"/>
      <c r="BV111" s="904"/>
      <c r="BW111" s="903"/>
      <c r="BX111" s="903"/>
      <c r="BY111" s="903"/>
      <c r="BZ111" s="903"/>
      <c r="CA111" s="903"/>
      <c r="CB111" s="903"/>
      <c r="CC111" s="903"/>
      <c r="CD111" s="903"/>
      <c r="CE111" s="903"/>
      <c r="CF111" s="903"/>
      <c r="CG111" s="903"/>
      <c r="CH111" s="903"/>
      <c r="CI111" s="903"/>
      <c r="CJ111" s="903"/>
      <c r="CK111" s="903"/>
      <c r="CL111" s="903"/>
      <c r="CM111" s="903"/>
      <c r="CN111" s="903"/>
      <c r="CO111" s="903"/>
      <c r="CP111" s="903"/>
      <c r="CQ111" s="903"/>
      <c r="CR111" s="903"/>
      <c r="CS111" s="903"/>
      <c r="CT111" s="903"/>
      <c r="CU111" s="903"/>
      <c r="CV111" s="903"/>
      <c r="CW111" s="903"/>
      <c r="CX111" s="903"/>
      <c r="CY111" s="903"/>
      <c r="CZ111" s="903"/>
      <c r="DA111" s="903"/>
      <c r="DB111" s="903"/>
      <c r="DC111" s="903"/>
      <c r="DD111" s="903"/>
      <c r="DE111" s="903"/>
      <c r="DF111" s="903"/>
      <c r="DG111" s="903"/>
      <c r="DH111" s="903"/>
      <c r="DI111" s="903"/>
      <c r="DJ111" s="903"/>
      <c r="DK111" s="903"/>
      <c r="DL111" s="903"/>
      <c r="DM111" s="903"/>
      <c r="DN111" s="903"/>
      <c r="DO111" s="903"/>
      <c r="DP111" s="903"/>
      <c r="DQ111" s="903"/>
      <c r="DR111" s="903"/>
      <c r="DS111" s="903"/>
      <c r="DT111" s="903"/>
      <c r="DU111" s="905"/>
      <c r="DV111" s="905"/>
      <c r="DW111" s="905"/>
      <c r="DX111" s="905"/>
      <c r="DY111" s="905"/>
      <c r="DZ111" s="905"/>
      <c r="EA111" s="905"/>
      <c r="EB111" s="905"/>
      <c r="EC111" s="905"/>
      <c r="ED111" s="905"/>
      <c r="EE111" s="905"/>
      <c r="EF111" s="905"/>
      <c r="EG111" s="905"/>
      <c r="EH111" s="905"/>
      <c r="EI111" s="905"/>
      <c r="EJ111" s="905"/>
      <c r="EK111" s="905"/>
      <c r="EL111" s="905"/>
      <c r="EM111" s="905"/>
      <c r="EN111" s="905"/>
      <c r="EO111" s="905"/>
      <c r="EP111" s="905"/>
      <c r="EQ111" s="905"/>
      <c r="ER111" s="905"/>
      <c r="ES111" s="905"/>
      <c r="ET111" s="905"/>
      <c r="EU111" s="905"/>
      <c r="EV111" s="905"/>
      <c r="EW111" s="905"/>
      <c r="EX111" s="905"/>
      <c r="EY111" s="905"/>
      <c r="EZ111" s="905"/>
      <c r="FA111" s="905"/>
      <c r="FB111" s="905"/>
      <c r="FC111" s="905"/>
      <c r="FD111" s="905"/>
      <c r="FE111" s="905"/>
      <c r="FF111" s="905"/>
      <c r="FG111" s="905"/>
      <c r="FH111" s="905"/>
      <c r="FI111" s="905"/>
      <c r="FJ111" s="905"/>
      <c r="FK111" s="905"/>
      <c r="FL111" s="905"/>
      <c r="FM111" s="905"/>
      <c r="FN111" s="905"/>
      <c r="FO111" s="905"/>
      <c r="FP111" s="905"/>
      <c r="FQ111" s="905"/>
      <c r="FR111" s="905"/>
      <c r="FS111" s="905"/>
      <c r="FT111" s="905"/>
      <c r="FU111" s="905"/>
      <c r="FV111" s="905"/>
      <c r="FW111" s="905"/>
      <c r="FX111" s="797"/>
      <c r="FY111" s="406"/>
      <c r="FZ111" s="406"/>
      <c r="GA111" s="406"/>
      <c r="GB111" s="406"/>
      <c r="GC111" s="406"/>
      <c r="GD111" s="406"/>
      <c r="GE111" s="406"/>
      <c r="GF111" s="406"/>
      <c r="GG111" s="406"/>
      <c r="GH111" s="406"/>
      <c r="GI111" s="406"/>
      <c r="GJ111" s="406"/>
      <c r="GK111" s="406"/>
      <c r="GL111" s="406"/>
      <c r="GM111" s="406"/>
      <c r="GN111" s="406"/>
      <c r="GO111" s="406"/>
      <c r="GP111" s="406"/>
      <c r="GQ111" s="406"/>
      <c r="GR111" s="406"/>
      <c r="GS111" s="406"/>
      <c r="GT111" s="406"/>
      <c r="GU111" s="406"/>
      <c r="GV111" s="406"/>
      <c r="GW111" s="406"/>
      <c r="GX111" s="406"/>
      <c r="GY111" s="406"/>
      <c r="GZ111" s="406"/>
      <c r="HA111" s="406"/>
      <c r="HB111" s="406"/>
      <c r="HC111" s="406"/>
      <c r="HD111" s="406"/>
      <c r="HE111" s="406"/>
      <c r="HF111" s="406"/>
      <c r="HG111" s="406"/>
      <c r="HH111" s="406"/>
      <c r="HI111" s="406"/>
    </row>
    <row r="112" spans="2:217" s="421" customFormat="1" ht="15" x14ac:dyDescent="0.25">
      <c r="B112" s="427"/>
      <c r="C112" s="431"/>
      <c r="D112" s="431"/>
      <c r="E112" s="431"/>
      <c r="F112" s="431"/>
      <c r="BB112" s="906"/>
      <c r="BC112" s="906"/>
      <c r="BD112" s="906"/>
      <c r="BE112" s="906"/>
      <c r="BF112" s="906"/>
      <c r="BG112" s="906"/>
      <c r="BH112" s="906"/>
      <c r="BI112" s="906"/>
      <c r="BJ112" s="906"/>
      <c r="BK112" s="906"/>
      <c r="BL112" s="906"/>
      <c r="BM112" s="906"/>
      <c r="BN112" s="907"/>
      <c r="BO112" s="907"/>
      <c r="BP112" s="907"/>
      <c r="BQ112" s="907"/>
      <c r="BR112" s="907"/>
      <c r="BS112" s="907"/>
      <c r="BT112" s="907"/>
      <c r="BU112" s="907"/>
      <c r="BV112" s="907"/>
      <c r="BW112" s="907"/>
      <c r="BX112" s="907"/>
      <c r="BY112" s="907"/>
      <c r="BZ112" s="907"/>
      <c r="CA112" s="907"/>
      <c r="CB112" s="907"/>
      <c r="CC112" s="907"/>
      <c r="CD112" s="907"/>
      <c r="CE112" s="907"/>
      <c r="CF112" s="907"/>
      <c r="CG112" s="907"/>
      <c r="CH112" s="907"/>
      <c r="CI112" s="907"/>
      <c r="CJ112" s="907"/>
      <c r="CK112" s="907"/>
      <c r="CL112" s="907"/>
      <c r="CM112" s="907"/>
      <c r="CN112" s="907"/>
      <c r="CO112" s="907"/>
      <c r="CP112" s="907"/>
      <c r="CQ112" s="907"/>
      <c r="CR112" s="907"/>
      <c r="CS112" s="907"/>
      <c r="CT112" s="907"/>
      <c r="CU112" s="907"/>
      <c r="CV112" s="907"/>
      <c r="CW112" s="907"/>
      <c r="CX112" s="907"/>
      <c r="CY112" s="907"/>
      <c r="CZ112" s="907"/>
      <c r="DA112" s="901"/>
      <c r="DB112" s="901"/>
      <c r="DC112" s="907"/>
      <c r="DD112" s="907"/>
      <c r="DE112" s="907"/>
      <c r="DF112" s="907"/>
      <c r="DG112" s="907"/>
      <c r="DH112" s="907"/>
      <c r="DI112" s="907"/>
      <c r="DJ112" s="907"/>
      <c r="DK112" s="907"/>
      <c r="DL112" s="907"/>
      <c r="DM112" s="907"/>
      <c r="DN112" s="907"/>
      <c r="DO112" s="907"/>
      <c r="DP112" s="907"/>
      <c r="DQ112" s="907"/>
      <c r="DR112" s="907"/>
      <c r="DS112" s="907"/>
      <c r="DT112" s="906"/>
      <c r="DU112" s="908"/>
      <c r="DV112" s="908"/>
      <c r="DW112" s="908"/>
      <c r="DX112" s="908"/>
      <c r="DY112" s="908"/>
      <c r="DZ112" s="908"/>
      <c r="EA112" s="908"/>
      <c r="EB112" s="908"/>
      <c r="EC112" s="908"/>
      <c r="ED112" s="908"/>
      <c r="EE112" s="908"/>
      <c r="EF112" s="908"/>
      <c r="EG112" s="908"/>
      <c r="EH112" s="908"/>
      <c r="EI112" s="908"/>
      <c r="EJ112" s="908"/>
      <c r="EK112" s="908"/>
      <c r="EL112" s="908"/>
      <c r="EM112" s="908"/>
      <c r="EN112" s="908"/>
      <c r="EO112" s="908"/>
      <c r="EP112" s="908"/>
      <c r="EQ112" s="908"/>
      <c r="ER112" s="908"/>
      <c r="ES112" s="908"/>
      <c r="ET112" s="908"/>
      <c r="EU112" s="908"/>
      <c r="EV112" s="908"/>
      <c r="EW112" s="908"/>
      <c r="EX112" s="908"/>
      <c r="EY112" s="908"/>
      <c r="EZ112" s="908"/>
      <c r="FA112" s="908"/>
      <c r="FB112" s="908"/>
      <c r="FC112" s="908"/>
      <c r="FD112" s="908"/>
      <c r="FE112" s="908"/>
      <c r="FF112" s="908"/>
      <c r="FG112" s="908"/>
      <c r="FH112" s="908"/>
      <c r="FI112" s="908"/>
      <c r="FJ112" s="908"/>
      <c r="FK112" s="908"/>
      <c r="FL112" s="908"/>
      <c r="FM112" s="908"/>
      <c r="FN112" s="908"/>
      <c r="FO112" s="908"/>
      <c r="FP112" s="908"/>
      <c r="FQ112" s="908"/>
      <c r="FR112" s="908"/>
      <c r="FS112" s="908"/>
      <c r="FT112" s="908"/>
      <c r="FU112" s="908"/>
      <c r="FV112" s="908"/>
      <c r="FW112" s="908"/>
      <c r="FX112" s="797"/>
      <c r="FY112" s="406"/>
      <c r="FZ112" s="406"/>
      <c r="GA112" s="406"/>
      <c r="GB112" s="406"/>
      <c r="GC112" s="406"/>
      <c r="GD112" s="406"/>
      <c r="GE112" s="406"/>
      <c r="GF112" s="406"/>
      <c r="GG112" s="406"/>
      <c r="GH112" s="406"/>
      <c r="GI112" s="406"/>
      <c r="GJ112" s="406"/>
      <c r="GK112" s="406"/>
      <c r="GL112" s="406"/>
      <c r="GM112" s="406"/>
      <c r="GN112" s="406"/>
      <c r="GO112" s="406"/>
      <c r="GP112" s="406"/>
      <c r="GQ112" s="406"/>
      <c r="GR112" s="406"/>
      <c r="GS112" s="406"/>
      <c r="GT112" s="406"/>
      <c r="GU112" s="406"/>
      <c r="GV112" s="406"/>
      <c r="GW112" s="406"/>
      <c r="GX112" s="406"/>
      <c r="GY112" s="406"/>
      <c r="GZ112" s="406"/>
      <c r="HA112" s="406"/>
      <c r="HB112" s="406"/>
      <c r="HC112" s="406"/>
      <c r="HD112" s="406"/>
      <c r="HE112" s="406"/>
      <c r="HF112" s="406"/>
      <c r="HG112" s="406"/>
      <c r="HH112" s="406"/>
      <c r="HI112" s="406"/>
    </row>
    <row r="113" spans="1:217" s="485" customFormat="1" ht="14.25" x14ac:dyDescent="0.2">
      <c r="A113" s="421"/>
      <c r="B113" s="417"/>
      <c r="C113" s="419"/>
      <c r="D113" s="419"/>
      <c r="E113" s="419"/>
      <c r="F113" s="419"/>
      <c r="G113" s="419"/>
      <c r="H113" s="419"/>
      <c r="I113" s="419"/>
      <c r="J113" s="419"/>
      <c r="K113" s="419"/>
      <c r="L113" s="419"/>
      <c r="M113" s="419"/>
      <c r="N113" s="419"/>
      <c r="O113" s="501"/>
      <c r="P113" s="501"/>
      <c r="Q113" s="501"/>
      <c r="R113" s="501"/>
      <c r="S113" s="501"/>
      <c r="T113" s="501"/>
      <c r="U113" s="501"/>
      <c r="V113" s="501"/>
      <c r="W113" s="501"/>
      <c r="X113" s="501"/>
      <c r="Y113" s="501"/>
      <c r="Z113" s="501"/>
      <c r="AA113" s="501"/>
      <c r="AB113" s="501"/>
      <c r="AC113" s="501"/>
      <c r="AD113" s="501"/>
      <c r="AE113" s="501"/>
      <c r="AF113" s="501"/>
      <c r="AG113" s="501"/>
      <c r="AH113" s="501"/>
      <c r="AI113" s="501"/>
      <c r="AJ113" s="501"/>
      <c r="AK113" s="501"/>
      <c r="AL113" s="501"/>
      <c r="AM113" s="501"/>
      <c r="AN113" s="501"/>
      <c r="AO113" s="501"/>
      <c r="AP113" s="501"/>
      <c r="AQ113" s="501"/>
      <c r="AR113" s="501"/>
      <c r="AS113" s="501"/>
      <c r="AT113" s="501"/>
      <c r="AU113" s="501"/>
      <c r="AV113" s="501"/>
      <c r="AW113" s="501"/>
      <c r="AX113" s="501"/>
      <c r="AY113" s="501"/>
      <c r="AZ113" s="501"/>
      <c r="BA113" s="501"/>
      <c r="BB113" s="909"/>
      <c r="BC113" s="909"/>
      <c r="BD113" s="909"/>
      <c r="BE113" s="909"/>
      <c r="BF113" s="909"/>
      <c r="BG113" s="909"/>
      <c r="BH113" s="909"/>
      <c r="BI113" s="909"/>
      <c r="BJ113" s="909"/>
      <c r="BK113" s="909"/>
      <c r="BL113" s="909"/>
      <c r="BM113" s="909"/>
      <c r="BN113" s="909"/>
      <c r="BO113" s="909"/>
      <c r="BP113" s="909"/>
      <c r="BQ113" s="909"/>
      <c r="BR113" s="909"/>
      <c r="BS113" s="909"/>
      <c r="BT113" s="909"/>
      <c r="BU113" s="909"/>
      <c r="BV113" s="909"/>
      <c r="BW113" s="909"/>
      <c r="BX113" s="909"/>
      <c r="BY113" s="909"/>
      <c r="BZ113" s="909"/>
      <c r="CA113" s="909"/>
      <c r="CB113" s="909"/>
      <c r="CC113" s="909"/>
      <c r="CD113" s="909"/>
      <c r="CE113" s="909"/>
      <c r="CF113" s="909"/>
      <c r="CG113" s="909"/>
      <c r="CH113" s="909"/>
      <c r="CI113" s="909"/>
      <c r="CJ113" s="909"/>
      <c r="CK113" s="909"/>
      <c r="CL113" s="909"/>
      <c r="CM113" s="909"/>
      <c r="CN113" s="909"/>
      <c r="CO113" s="909"/>
      <c r="CP113" s="909"/>
      <c r="CQ113" s="909"/>
      <c r="CR113" s="909"/>
      <c r="CS113" s="909"/>
      <c r="CT113" s="909"/>
      <c r="CU113" s="909"/>
      <c r="CV113" s="909"/>
      <c r="CW113" s="909"/>
      <c r="CX113" s="909"/>
      <c r="CY113" s="909"/>
      <c r="CZ113" s="909"/>
      <c r="DA113" s="909"/>
      <c r="DB113" s="909"/>
      <c r="DC113" s="909"/>
      <c r="DD113" s="909"/>
      <c r="DE113" s="909"/>
      <c r="DF113" s="909"/>
      <c r="DG113" s="909"/>
      <c r="DH113" s="909"/>
      <c r="DI113" s="909"/>
      <c r="DJ113" s="909"/>
      <c r="DK113" s="909"/>
      <c r="DL113" s="909"/>
      <c r="DM113" s="909"/>
      <c r="DN113" s="909"/>
      <c r="DO113" s="909"/>
      <c r="DP113" s="909"/>
      <c r="DQ113" s="909"/>
      <c r="DR113" s="909"/>
      <c r="DS113" s="909"/>
      <c r="DT113" s="909"/>
      <c r="DU113" s="910"/>
      <c r="DV113" s="910"/>
      <c r="DW113" s="910"/>
      <c r="DX113" s="910"/>
      <c r="DY113" s="910"/>
      <c r="DZ113" s="910"/>
      <c r="EA113" s="910"/>
      <c r="EB113" s="910"/>
      <c r="EC113" s="910"/>
      <c r="ED113" s="910"/>
      <c r="EE113" s="910"/>
      <c r="EF113" s="910"/>
      <c r="EG113" s="910"/>
      <c r="EH113" s="910"/>
      <c r="EI113" s="910"/>
      <c r="EJ113" s="910"/>
      <c r="EK113" s="910"/>
      <c r="EL113" s="910"/>
      <c r="EM113" s="910"/>
      <c r="EN113" s="910"/>
      <c r="EO113" s="910"/>
      <c r="EP113" s="910"/>
      <c r="EQ113" s="910"/>
      <c r="ER113" s="910"/>
      <c r="ES113" s="910"/>
      <c r="ET113" s="910"/>
      <c r="EU113" s="910"/>
      <c r="EV113" s="910"/>
      <c r="EW113" s="910"/>
      <c r="EX113" s="910"/>
      <c r="EY113" s="910"/>
      <c r="EZ113" s="910"/>
      <c r="FA113" s="910"/>
      <c r="FB113" s="910"/>
      <c r="FC113" s="910"/>
      <c r="FD113" s="910"/>
      <c r="FE113" s="910"/>
      <c r="FF113" s="910"/>
      <c r="FG113" s="910"/>
      <c r="FH113" s="910"/>
      <c r="FI113" s="910"/>
      <c r="FJ113" s="910"/>
      <c r="FK113" s="910"/>
      <c r="FL113" s="910"/>
      <c r="FM113" s="910"/>
      <c r="FN113" s="910"/>
      <c r="FO113" s="910"/>
      <c r="FP113" s="910"/>
      <c r="FQ113" s="910"/>
      <c r="FR113" s="910"/>
      <c r="FS113" s="910"/>
      <c r="FT113" s="910"/>
      <c r="FU113" s="910"/>
      <c r="FV113" s="910"/>
      <c r="FW113" s="910"/>
      <c r="FX113" s="797"/>
      <c r="FY113" s="856"/>
      <c r="FZ113" s="768"/>
      <c r="GA113" s="768"/>
      <c r="GB113" s="768"/>
      <c r="GC113" s="768"/>
      <c r="GD113" s="768"/>
      <c r="GE113" s="768"/>
      <c r="GF113" s="768"/>
      <c r="GG113" s="768"/>
      <c r="GH113" s="768"/>
      <c r="GI113" s="768"/>
      <c r="GJ113" s="768"/>
      <c r="GK113" s="768"/>
      <c r="GL113" s="768"/>
      <c r="GM113" s="768"/>
      <c r="GN113" s="768"/>
      <c r="GO113" s="768"/>
      <c r="GP113" s="768"/>
      <c r="GQ113" s="768"/>
      <c r="GR113" s="768"/>
      <c r="GS113" s="768"/>
      <c r="GT113" s="768"/>
      <c r="GU113" s="768"/>
      <c r="GV113" s="768"/>
      <c r="GW113" s="768"/>
      <c r="GX113" s="768"/>
      <c r="GY113" s="768"/>
      <c r="GZ113" s="768"/>
      <c r="HA113" s="768"/>
      <c r="HB113" s="768"/>
      <c r="HC113" s="768"/>
      <c r="HD113" s="768"/>
      <c r="HE113" s="768"/>
      <c r="HF113" s="768"/>
      <c r="HG113" s="768"/>
      <c r="HH113" s="768"/>
      <c r="HI113" s="768"/>
    </row>
    <row r="114" spans="1:217" s="485" customFormat="1" ht="14.25" x14ac:dyDescent="0.2">
      <c r="A114" s="421"/>
      <c r="B114" s="417"/>
      <c r="C114" s="419"/>
      <c r="D114" s="419"/>
      <c r="E114" s="419"/>
      <c r="F114" s="419"/>
      <c r="G114" s="419"/>
      <c r="H114" s="419"/>
      <c r="I114" s="419"/>
      <c r="J114" s="419"/>
      <c r="K114" s="419"/>
      <c r="L114" s="419"/>
      <c r="M114" s="419"/>
      <c r="N114" s="419"/>
      <c r="O114" s="501"/>
      <c r="P114" s="501"/>
      <c r="Q114" s="501"/>
      <c r="R114" s="501"/>
      <c r="S114" s="501"/>
      <c r="T114" s="501"/>
      <c r="U114" s="501"/>
      <c r="V114" s="501"/>
      <c r="W114" s="501"/>
      <c r="X114" s="501"/>
      <c r="Y114" s="501"/>
      <c r="Z114" s="501"/>
      <c r="AA114" s="501"/>
      <c r="AB114" s="501"/>
      <c r="AC114" s="501"/>
      <c r="AD114" s="501"/>
      <c r="AE114" s="501"/>
      <c r="AF114" s="501"/>
      <c r="AG114" s="501"/>
      <c r="AH114" s="501"/>
      <c r="AI114" s="501"/>
      <c r="AJ114" s="501"/>
      <c r="AK114" s="501"/>
      <c r="AL114" s="501"/>
      <c r="AM114" s="501"/>
      <c r="AN114" s="501"/>
      <c r="AO114" s="501"/>
      <c r="AP114" s="501"/>
      <c r="AQ114" s="501"/>
      <c r="AR114" s="501"/>
      <c r="AS114" s="501"/>
      <c r="AT114" s="501"/>
      <c r="AU114" s="501"/>
      <c r="AV114" s="501"/>
      <c r="AW114" s="501"/>
      <c r="AX114" s="501"/>
      <c r="AY114" s="501"/>
      <c r="AZ114" s="501"/>
      <c r="BA114" s="501"/>
      <c r="BB114" s="909"/>
      <c r="BC114" s="909"/>
      <c r="BD114" s="909"/>
      <c r="BE114" s="909"/>
      <c r="BF114" s="909"/>
      <c r="BG114" s="909"/>
      <c r="BH114" s="909"/>
      <c r="BI114" s="909"/>
      <c r="BJ114" s="909"/>
      <c r="BK114" s="909"/>
      <c r="BL114" s="909"/>
      <c r="BM114" s="909"/>
      <c r="BN114" s="909"/>
      <c r="BO114" s="909"/>
      <c r="BP114" s="909"/>
      <c r="BQ114" s="909"/>
      <c r="BR114" s="909"/>
      <c r="BS114" s="909"/>
      <c r="BT114" s="909"/>
      <c r="BU114" s="909"/>
      <c r="BV114" s="909"/>
      <c r="BW114" s="909"/>
      <c r="BX114" s="909"/>
      <c r="BY114" s="909"/>
      <c r="BZ114" s="909"/>
      <c r="CA114" s="909"/>
      <c r="CB114" s="909"/>
      <c r="CC114" s="909"/>
      <c r="CD114" s="909"/>
      <c r="CE114" s="909"/>
      <c r="CF114" s="909"/>
      <c r="CG114" s="909"/>
      <c r="CH114" s="909"/>
      <c r="CI114" s="909"/>
      <c r="CJ114" s="909"/>
      <c r="CK114" s="909"/>
      <c r="CL114" s="909"/>
      <c r="CM114" s="909"/>
      <c r="CN114" s="909"/>
      <c r="CO114" s="909"/>
      <c r="CP114" s="909"/>
      <c r="CQ114" s="909"/>
      <c r="CR114" s="909"/>
      <c r="CS114" s="909"/>
      <c r="CT114" s="909"/>
      <c r="CU114" s="909"/>
      <c r="CV114" s="909"/>
      <c r="CW114" s="909"/>
      <c r="CX114" s="909"/>
      <c r="CY114" s="909"/>
      <c r="CZ114" s="909"/>
      <c r="DA114" s="909"/>
      <c r="DB114" s="909"/>
      <c r="DC114" s="909"/>
      <c r="DD114" s="909"/>
      <c r="DE114" s="909"/>
      <c r="DF114" s="909"/>
      <c r="DG114" s="909"/>
      <c r="DH114" s="909"/>
      <c r="DI114" s="909"/>
      <c r="DJ114" s="909"/>
      <c r="DK114" s="909"/>
      <c r="DL114" s="909"/>
      <c r="DM114" s="909"/>
      <c r="DN114" s="909"/>
      <c r="DO114" s="909"/>
      <c r="DP114" s="909"/>
      <c r="DQ114" s="909"/>
      <c r="DR114" s="909"/>
      <c r="DS114" s="909"/>
      <c r="DT114" s="909"/>
      <c r="DU114" s="910"/>
      <c r="DV114" s="910"/>
      <c r="DW114" s="910"/>
      <c r="DX114" s="910"/>
      <c r="DY114" s="910"/>
      <c r="DZ114" s="910"/>
      <c r="EA114" s="910"/>
      <c r="EB114" s="910"/>
      <c r="EC114" s="910"/>
      <c r="ED114" s="910"/>
      <c r="EE114" s="910"/>
      <c r="EF114" s="910"/>
      <c r="EG114" s="910"/>
      <c r="EH114" s="910"/>
      <c r="EI114" s="910"/>
      <c r="EJ114" s="910"/>
      <c r="EK114" s="910"/>
      <c r="EL114" s="910"/>
      <c r="EM114" s="910"/>
      <c r="EN114" s="910"/>
      <c r="EO114" s="910"/>
      <c r="EP114" s="910"/>
      <c r="EQ114" s="910"/>
      <c r="ER114" s="910"/>
      <c r="ES114" s="910"/>
      <c r="ET114" s="910"/>
      <c r="EU114" s="910"/>
      <c r="EV114" s="910"/>
      <c r="EW114" s="910"/>
      <c r="EX114" s="910"/>
      <c r="EY114" s="910"/>
      <c r="EZ114" s="910"/>
      <c r="FA114" s="910"/>
      <c r="FB114" s="910"/>
      <c r="FC114" s="910"/>
      <c r="FD114" s="910"/>
      <c r="FE114" s="910"/>
      <c r="FF114" s="910"/>
      <c r="FG114" s="910"/>
      <c r="FH114" s="910"/>
      <c r="FI114" s="910"/>
      <c r="FJ114" s="910"/>
      <c r="FK114" s="910"/>
      <c r="FL114" s="910"/>
      <c r="FM114" s="910"/>
      <c r="FN114" s="910"/>
      <c r="FO114" s="910"/>
      <c r="FP114" s="910"/>
      <c r="FQ114" s="910"/>
      <c r="FR114" s="910"/>
      <c r="FS114" s="910"/>
      <c r="FT114" s="910"/>
      <c r="FU114" s="910"/>
      <c r="FV114" s="910"/>
      <c r="FW114" s="910"/>
      <c r="FX114" s="797"/>
      <c r="FY114" s="856"/>
      <c r="FZ114" s="768"/>
      <c r="GA114" s="768"/>
      <c r="GB114" s="768"/>
      <c r="GC114" s="768"/>
      <c r="GD114" s="768"/>
      <c r="GE114" s="768"/>
      <c r="GF114" s="768"/>
      <c r="GG114" s="768"/>
      <c r="GH114" s="768"/>
      <c r="GI114" s="768"/>
      <c r="GJ114" s="768"/>
      <c r="GK114" s="768"/>
      <c r="GL114" s="768"/>
      <c r="GM114" s="768"/>
      <c r="GN114" s="768"/>
      <c r="GO114" s="768"/>
      <c r="GP114" s="768"/>
      <c r="GQ114" s="768"/>
      <c r="GR114" s="768"/>
      <c r="GS114" s="768"/>
      <c r="GT114" s="768"/>
      <c r="GU114" s="768"/>
      <c r="GV114" s="768"/>
      <c r="GW114" s="768"/>
      <c r="GX114" s="768"/>
      <c r="GY114" s="768"/>
      <c r="GZ114" s="768"/>
      <c r="HA114" s="768"/>
      <c r="HB114" s="768"/>
      <c r="HC114" s="768"/>
      <c r="HD114" s="768"/>
      <c r="HE114" s="768"/>
      <c r="HF114" s="768"/>
      <c r="HG114" s="768"/>
      <c r="HH114" s="768"/>
      <c r="HI114" s="768"/>
    </row>
    <row r="115" spans="1:217" s="485" customFormat="1" ht="14.25" x14ac:dyDescent="0.2">
      <c r="A115" s="421"/>
      <c r="B115" s="417"/>
      <c r="C115" s="419"/>
      <c r="D115" s="419"/>
      <c r="E115" s="419"/>
      <c r="F115" s="419"/>
      <c r="G115" s="419"/>
      <c r="H115" s="419"/>
      <c r="I115" s="419"/>
      <c r="J115" s="419"/>
      <c r="K115" s="419"/>
      <c r="L115" s="419"/>
      <c r="M115" s="419"/>
      <c r="N115" s="419"/>
      <c r="O115" s="501"/>
      <c r="P115" s="501"/>
      <c r="Q115" s="501"/>
      <c r="R115" s="501"/>
      <c r="S115" s="501"/>
      <c r="T115" s="501"/>
      <c r="U115" s="501"/>
      <c r="V115" s="501"/>
      <c r="W115" s="501"/>
      <c r="X115" s="501"/>
      <c r="Y115" s="501"/>
      <c r="Z115" s="501"/>
      <c r="AA115" s="501"/>
      <c r="AB115" s="501"/>
      <c r="AC115" s="501"/>
      <c r="AD115" s="501"/>
      <c r="AE115" s="501"/>
      <c r="AF115" s="501"/>
      <c r="AG115" s="501"/>
      <c r="AH115" s="501"/>
      <c r="AI115" s="501"/>
      <c r="AJ115" s="501"/>
      <c r="AK115" s="501"/>
      <c r="AL115" s="501"/>
      <c r="AM115" s="501"/>
      <c r="AN115" s="501"/>
      <c r="AO115" s="501"/>
      <c r="AP115" s="501"/>
      <c r="AQ115" s="501"/>
      <c r="AR115" s="501"/>
      <c r="AS115" s="501"/>
      <c r="AT115" s="501"/>
      <c r="AU115" s="501"/>
      <c r="AV115" s="501"/>
      <c r="AW115" s="501"/>
      <c r="AX115" s="501"/>
      <c r="AY115" s="501"/>
      <c r="AZ115" s="501"/>
      <c r="BA115" s="501"/>
      <c r="BB115" s="909"/>
      <c r="BC115" s="909"/>
      <c r="BD115" s="909"/>
      <c r="BE115" s="909"/>
      <c r="BF115" s="909"/>
      <c r="BG115" s="909"/>
      <c r="BH115" s="909"/>
      <c r="BI115" s="909"/>
      <c r="BJ115" s="909"/>
      <c r="BK115" s="909"/>
      <c r="BL115" s="909"/>
      <c r="BM115" s="909"/>
      <c r="BN115" s="909"/>
      <c r="BO115" s="909"/>
      <c r="BP115" s="909"/>
      <c r="BQ115" s="909"/>
      <c r="BR115" s="909"/>
      <c r="BS115" s="909"/>
      <c r="BT115" s="909"/>
      <c r="BU115" s="909"/>
      <c r="BV115" s="909"/>
      <c r="BW115" s="909"/>
      <c r="BX115" s="909"/>
      <c r="BY115" s="909"/>
      <c r="BZ115" s="909"/>
      <c r="CA115" s="909"/>
      <c r="CB115" s="909"/>
      <c r="CC115" s="909"/>
      <c r="CD115" s="909"/>
      <c r="CE115" s="909"/>
      <c r="CF115" s="909"/>
      <c r="CG115" s="909"/>
      <c r="CH115" s="909"/>
      <c r="CI115" s="909"/>
      <c r="CJ115" s="909"/>
      <c r="CK115" s="909"/>
      <c r="CL115" s="909"/>
      <c r="CM115" s="909"/>
      <c r="CN115" s="909"/>
      <c r="CO115" s="909"/>
      <c r="CP115" s="909"/>
      <c r="CQ115" s="909"/>
      <c r="CR115" s="909"/>
      <c r="CS115" s="909"/>
      <c r="CT115" s="909"/>
      <c r="CU115" s="909"/>
      <c r="CV115" s="909"/>
      <c r="CW115" s="909"/>
      <c r="CX115" s="909"/>
      <c r="CY115" s="909"/>
      <c r="CZ115" s="909"/>
      <c r="DA115" s="909"/>
      <c r="DB115" s="909"/>
      <c r="DC115" s="909"/>
      <c r="DD115" s="909"/>
      <c r="DE115" s="909"/>
      <c r="DF115" s="909"/>
      <c r="DG115" s="909"/>
      <c r="DH115" s="909"/>
      <c r="DI115" s="909"/>
      <c r="DJ115" s="909"/>
      <c r="DK115" s="909"/>
      <c r="DL115" s="909"/>
      <c r="DM115" s="909"/>
      <c r="DN115" s="909"/>
      <c r="DO115" s="909"/>
      <c r="DP115" s="909"/>
      <c r="DQ115" s="909"/>
      <c r="DR115" s="909"/>
      <c r="DS115" s="909"/>
      <c r="DT115" s="909"/>
      <c r="DU115" s="910"/>
      <c r="DV115" s="910"/>
      <c r="DW115" s="910"/>
      <c r="DX115" s="910"/>
      <c r="DY115" s="910"/>
      <c r="DZ115" s="910"/>
      <c r="EA115" s="910"/>
      <c r="EB115" s="910"/>
      <c r="EC115" s="910"/>
      <c r="ED115" s="910"/>
      <c r="EE115" s="910"/>
      <c r="EF115" s="910"/>
      <c r="EG115" s="910"/>
      <c r="EH115" s="910"/>
      <c r="EI115" s="910"/>
      <c r="EJ115" s="910"/>
      <c r="EK115" s="910"/>
      <c r="EL115" s="910"/>
      <c r="EM115" s="910"/>
      <c r="EN115" s="910"/>
      <c r="EO115" s="910"/>
      <c r="EP115" s="910"/>
      <c r="EQ115" s="910"/>
      <c r="ER115" s="910"/>
      <c r="ES115" s="910"/>
      <c r="ET115" s="910"/>
      <c r="EU115" s="910"/>
      <c r="EV115" s="910"/>
      <c r="EW115" s="910"/>
      <c r="EX115" s="910"/>
      <c r="EY115" s="910"/>
      <c r="EZ115" s="910"/>
      <c r="FA115" s="910"/>
      <c r="FB115" s="910"/>
      <c r="FC115" s="910"/>
      <c r="FD115" s="910"/>
      <c r="FE115" s="910"/>
      <c r="FF115" s="910"/>
      <c r="FG115" s="910"/>
      <c r="FH115" s="910"/>
      <c r="FI115" s="910"/>
      <c r="FJ115" s="910"/>
      <c r="FK115" s="910"/>
      <c r="FL115" s="910"/>
      <c r="FM115" s="910"/>
      <c r="FN115" s="910"/>
      <c r="FO115" s="910"/>
      <c r="FP115" s="910"/>
      <c r="FQ115" s="910"/>
      <c r="FR115" s="910"/>
      <c r="FS115" s="910"/>
      <c r="FT115" s="910"/>
      <c r="FU115" s="910"/>
      <c r="FV115" s="910"/>
      <c r="FW115" s="910"/>
      <c r="FX115" s="797"/>
      <c r="FY115" s="856"/>
      <c r="FZ115" s="768"/>
      <c r="GA115" s="768"/>
      <c r="GB115" s="768"/>
      <c r="GC115" s="768"/>
      <c r="GD115" s="768"/>
      <c r="GE115" s="768"/>
      <c r="GF115" s="768"/>
      <c r="GG115" s="768"/>
      <c r="GH115" s="768"/>
      <c r="GI115" s="768"/>
      <c r="GJ115" s="768"/>
      <c r="GK115" s="768"/>
      <c r="GL115" s="768"/>
      <c r="GM115" s="768"/>
      <c r="GN115" s="768"/>
      <c r="GO115" s="768"/>
      <c r="GP115" s="768"/>
      <c r="GQ115" s="768"/>
      <c r="GR115" s="768"/>
      <c r="GS115" s="768"/>
      <c r="GT115" s="768"/>
      <c r="GU115" s="768"/>
      <c r="GV115" s="768"/>
      <c r="GW115" s="768"/>
      <c r="GX115" s="768"/>
      <c r="GY115" s="768"/>
      <c r="GZ115" s="768"/>
      <c r="HA115" s="768"/>
      <c r="HB115" s="768"/>
      <c r="HC115" s="768"/>
      <c r="HD115" s="768"/>
      <c r="HE115" s="768"/>
      <c r="HF115" s="768"/>
      <c r="HG115" s="768"/>
      <c r="HH115" s="768"/>
      <c r="HI115" s="768"/>
    </row>
    <row r="116" spans="1:217" ht="14.25" x14ac:dyDescent="0.2">
      <c r="B116" s="428"/>
      <c r="C116" s="434"/>
      <c r="D116" s="434"/>
      <c r="E116" s="434"/>
      <c r="F116" s="434"/>
      <c r="G116" s="434"/>
      <c r="H116" s="434"/>
      <c r="I116" s="434"/>
      <c r="J116" s="434"/>
      <c r="K116" s="434"/>
      <c r="L116" s="434"/>
      <c r="M116" s="434"/>
      <c r="N116" s="434"/>
      <c r="O116" s="434"/>
      <c r="P116" s="434"/>
      <c r="Q116" s="434"/>
      <c r="R116" s="434"/>
      <c r="S116" s="434"/>
      <c r="T116" s="434"/>
      <c r="U116" s="434"/>
      <c r="V116" s="434"/>
      <c r="W116" s="434"/>
      <c r="X116" s="434"/>
      <c r="Y116" s="434"/>
      <c r="Z116" s="434"/>
      <c r="AA116" s="434"/>
      <c r="AB116" s="434"/>
      <c r="AC116" s="434"/>
      <c r="AD116" s="434"/>
      <c r="AE116" s="434"/>
      <c r="AF116" s="434"/>
      <c r="AG116" s="434"/>
      <c r="AH116" s="434"/>
      <c r="AI116" s="434"/>
      <c r="AJ116" s="434"/>
      <c r="AK116" s="434"/>
      <c r="AL116" s="434"/>
      <c r="AM116" s="434"/>
      <c r="AN116" s="434"/>
      <c r="AO116" s="434"/>
      <c r="AP116" s="434"/>
      <c r="AQ116" s="434"/>
      <c r="AR116" s="434"/>
      <c r="AS116" s="434"/>
      <c r="AT116" s="434"/>
      <c r="AU116" s="434"/>
      <c r="AV116" s="434"/>
      <c r="AW116" s="434"/>
      <c r="AX116" s="434"/>
      <c r="AY116" s="434"/>
      <c r="AZ116" s="434"/>
      <c r="BA116" s="434"/>
      <c r="BB116" s="909"/>
      <c r="BC116" s="909"/>
      <c r="BD116" s="909"/>
      <c r="BE116" s="909"/>
      <c r="BF116" s="909"/>
      <c r="BG116" s="909"/>
      <c r="BH116" s="909"/>
      <c r="BI116" s="909"/>
      <c r="BJ116" s="909"/>
      <c r="BK116" s="909"/>
      <c r="BL116" s="909"/>
      <c r="BM116" s="909"/>
      <c r="BN116" s="909"/>
      <c r="BO116" s="909"/>
      <c r="BP116" s="909"/>
      <c r="BQ116" s="909"/>
      <c r="BR116" s="909"/>
      <c r="BS116" s="909"/>
      <c r="BT116" s="909"/>
      <c r="BU116" s="909"/>
      <c r="BV116" s="909"/>
      <c r="BW116" s="909"/>
      <c r="BX116" s="909"/>
      <c r="BY116" s="909"/>
      <c r="BZ116" s="909"/>
      <c r="CA116" s="909"/>
      <c r="CB116" s="909"/>
      <c r="CC116" s="909"/>
      <c r="CD116" s="909"/>
      <c r="CE116" s="909"/>
      <c r="CF116" s="909"/>
      <c r="CG116" s="909"/>
      <c r="CH116" s="909"/>
      <c r="CI116" s="909"/>
      <c r="CJ116" s="909"/>
      <c r="CK116" s="909"/>
      <c r="CL116" s="909"/>
      <c r="CM116" s="909"/>
      <c r="CN116" s="909"/>
      <c r="CO116" s="909"/>
      <c r="CP116" s="909"/>
      <c r="CQ116" s="909"/>
      <c r="CR116" s="909"/>
      <c r="CS116" s="909"/>
      <c r="CT116" s="909"/>
      <c r="CU116" s="909"/>
      <c r="CV116" s="909"/>
      <c r="CW116" s="909"/>
      <c r="CX116" s="909"/>
      <c r="CY116" s="909"/>
      <c r="CZ116" s="909"/>
      <c r="DA116" s="909"/>
      <c r="DB116" s="909"/>
      <c r="DC116" s="909"/>
      <c r="DD116" s="909"/>
      <c r="DE116" s="909"/>
      <c r="DF116" s="909"/>
      <c r="DG116" s="909"/>
      <c r="DH116" s="909"/>
      <c r="DI116" s="909"/>
      <c r="DJ116" s="909"/>
      <c r="DK116" s="909"/>
      <c r="DL116" s="909"/>
      <c r="DM116" s="909"/>
      <c r="DN116" s="909"/>
      <c r="DO116" s="909"/>
      <c r="DP116" s="909"/>
      <c r="DQ116" s="909"/>
      <c r="DR116" s="909"/>
      <c r="DS116" s="909"/>
      <c r="DT116" s="909"/>
      <c r="DU116" s="911"/>
      <c r="DV116" s="911"/>
      <c r="DW116" s="911"/>
      <c r="DX116" s="911"/>
      <c r="DY116" s="911"/>
      <c r="DZ116" s="911"/>
      <c r="EA116" s="911"/>
      <c r="EB116" s="911"/>
      <c r="EC116" s="911"/>
      <c r="ED116" s="911"/>
      <c r="EE116" s="911"/>
      <c r="EF116" s="911"/>
      <c r="EG116" s="911"/>
      <c r="EH116" s="911"/>
      <c r="EI116" s="911"/>
      <c r="EJ116" s="911"/>
      <c r="EK116" s="911"/>
      <c r="EL116" s="911"/>
      <c r="EM116" s="911"/>
      <c r="EN116" s="911"/>
      <c r="EO116" s="911"/>
      <c r="EP116" s="911"/>
      <c r="EQ116" s="911"/>
      <c r="ER116" s="911"/>
      <c r="ES116" s="911"/>
      <c r="ET116" s="911"/>
      <c r="EU116" s="911"/>
      <c r="EV116" s="911"/>
      <c r="EW116" s="911"/>
      <c r="EX116" s="911"/>
      <c r="EY116" s="911"/>
      <c r="EZ116" s="911"/>
      <c r="FA116" s="911"/>
      <c r="FB116" s="911"/>
      <c r="FC116" s="911"/>
      <c r="FD116" s="911"/>
      <c r="FE116" s="911"/>
      <c r="FF116" s="911"/>
      <c r="FG116" s="911"/>
      <c r="FH116" s="911"/>
      <c r="FI116" s="911"/>
      <c r="FJ116" s="911"/>
      <c r="FK116" s="911"/>
      <c r="FL116" s="911"/>
      <c r="FM116" s="911"/>
      <c r="FN116" s="911"/>
      <c r="FO116" s="911"/>
      <c r="FP116" s="911"/>
      <c r="FQ116" s="911"/>
      <c r="FR116" s="911"/>
      <c r="FS116" s="911"/>
      <c r="FT116" s="911"/>
      <c r="FU116" s="911"/>
      <c r="FV116" s="911"/>
      <c r="FW116" s="911"/>
      <c r="FX116" s="797"/>
    </row>
    <row r="117" spans="1:217" ht="7.5" customHeight="1" x14ac:dyDescent="0.25">
      <c r="B117" s="416"/>
      <c r="C117" s="418"/>
      <c r="D117" s="418"/>
      <c r="E117" s="418"/>
      <c r="F117" s="418"/>
      <c r="G117" s="418"/>
      <c r="H117" s="418"/>
      <c r="I117" s="418"/>
      <c r="J117" s="418"/>
      <c r="K117" s="418"/>
      <c r="L117" s="418"/>
      <c r="M117" s="418"/>
      <c r="N117" s="418"/>
      <c r="O117" s="418"/>
      <c r="P117" s="418"/>
      <c r="Q117" s="418"/>
      <c r="R117" s="418"/>
      <c r="S117" s="418"/>
      <c r="T117" s="418"/>
      <c r="U117" s="418"/>
      <c r="V117" s="418"/>
      <c r="W117" s="418"/>
      <c r="X117" s="418"/>
      <c r="Y117" s="418"/>
      <c r="Z117" s="418"/>
      <c r="AA117" s="418"/>
      <c r="AB117" s="418"/>
      <c r="AC117" s="418"/>
      <c r="AD117" s="418"/>
      <c r="AE117" s="418"/>
      <c r="AF117" s="418"/>
      <c r="AG117" s="418"/>
      <c r="AH117" s="418"/>
      <c r="AI117" s="418"/>
      <c r="AJ117" s="418"/>
      <c r="AK117" s="418"/>
      <c r="AL117" s="418"/>
      <c r="AM117" s="418"/>
      <c r="AN117" s="418"/>
      <c r="AO117" s="418"/>
      <c r="AP117" s="418"/>
      <c r="AQ117" s="418"/>
      <c r="AR117" s="418"/>
      <c r="AS117" s="418"/>
      <c r="AT117" s="418"/>
      <c r="AU117" s="418"/>
      <c r="AV117" s="418"/>
      <c r="AW117" s="418"/>
      <c r="AX117" s="418"/>
      <c r="AY117" s="418"/>
      <c r="AZ117" s="418"/>
      <c r="BA117" s="418"/>
      <c r="BB117" s="901"/>
      <c r="BC117" s="901"/>
      <c r="BD117" s="901"/>
      <c r="BE117" s="901"/>
      <c r="BF117" s="901"/>
      <c r="BG117" s="901"/>
      <c r="BH117" s="901"/>
      <c r="BI117" s="901"/>
      <c r="BJ117" s="901"/>
      <c r="BK117" s="901"/>
      <c r="BL117" s="901"/>
      <c r="BM117" s="901"/>
      <c r="BN117" s="901"/>
      <c r="BO117" s="901"/>
      <c r="BP117" s="901"/>
      <c r="BQ117" s="901"/>
      <c r="BR117" s="901"/>
      <c r="BS117" s="902"/>
      <c r="BT117" s="902"/>
      <c r="BU117" s="902"/>
      <c r="BV117" s="902"/>
      <c r="BW117" s="901"/>
      <c r="BX117" s="901"/>
      <c r="BY117" s="901"/>
      <c r="BZ117" s="901"/>
      <c r="CA117" s="901"/>
      <c r="CB117" s="901"/>
      <c r="CC117" s="901"/>
      <c r="CD117" s="901"/>
      <c r="CE117" s="901"/>
      <c r="CF117" s="901"/>
      <c r="CG117" s="901"/>
      <c r="CH117" s="901"/>
      <c r="CI117" s="901"/>
      <c r="CJ117" s="901"/>
      <c r="CK117" s="901"/>
      <c r="CL117" s="901"/>
      <c r="CM117" s="901"/>
      <c r="CN117" s="901"/>
      <c r="CO117" s="901"/>
      <c r="CP117" s="901"/>
      <c r="CQ117" s="901"/>
      <c r="CR117" s="901"/>
      <c r="CS117" s="901"/>
      <c r="CT117" s="901"/>
      <c r="CU117" s="901"/>
      <c r="CV117" s="901"/>
      <c r="CW117" s="901"/>
      <c r="CX117" s="901"/>
      <c r="CY117" s="901"/>
      <c r="CZ117" s="901"/>
      <c r="DA117" s="901"/>
      <c r="DB117" s="901"/>
      <c r="DC117" s="901"/>
      <c r="DD117" s="901"/>
      <c r="DE117" s="901"/>
      <c r="DF117" s="901"/>
      <c r="DG117" s="901"/>
      <c r="DH117" s="901"/>
      <c r="DI117" s="901"/>
      <c r="DJ117" s="901"/>
      <c r="DK117" s="901"/>
      <c r="DL117" s="901"/>
      <c r="DM117" s="901"/>
      <c r="DN117" s="901"/>
      <c r="DO117" s="901"/>
      <c r="DP117" s="901"/>
      <c r="DQ117" s="901"/>
      <c r="DR117" s="901"/>
      <c r="DS117" s="901"/>
      <c r="DT117" s="901"/>
      <c r="DU117" s="912"/>
      <c r="DV117" s="912"/>
      <c r="DW117" s="912"/>
      <c r="DX117" s="912"/>
      <c r="DY117" s="912"/>
      <c r="DZ117" s="912"/>
      <c r="EA117" s="912"/>
      <c r="EB117" s="912"/>
      <c r="EC117" s="912"/>
      <c r="ED117" s="912"/>
      <c r="EE117" s="912"/>
      <c r="EF117" s="912"/>
      <c r="EG117" s="912"/>
      <c r="EH117" s="912"/>
      <c r="EI117" s="912"/>
      <c r="EJ117" s="912"/>
      <c r="EK117" s="912"/>
      <c r="EL117" s="912"/>
      <c r="EM117" s="912"/>
      <c r="EN117" s="912"/>
      <c r="EO117" s="912"/>
      <c r="EP117" s="912"/>
      <c r="EQ117" s="912"/>
      <c r="ER117" s="912"/>
      <c r="ES117" s="912"/>
      <c r="ET117" s="912"/>
      <c r="EU117" s="912"/>
      <c r="EV117" s="912"/>
      <c r="EW117" s="912"/>
      <c r="EX117" s="912"/>
      <c r="EY117" s="912"/>
      <c r="EZ117" s="912"/>
      <c r="FA117" s="912"/>
      <c r="FB117" s="912"/>
      <c r="FC117" s="912"/>
      <c r="FD117" s="912"/>
      <c r="FE117" s="912"/>
      <c r="FF117" s="912"/>
      <c r="FG117" s="912"/>
      <c r="FH117" s="912"/>
      <c r="FI117" s="912"/>
      <c r="FJ117" s="912"/>
      <c r="FK117" s="912"/>
      <c r="FL117" s="912"/>
      <c r="FM117" s="912"/>
      <c r="FN117" s="912"/>
      <c r="FO117" s="912"/>
      <c r="FP117" s="912"/>
      <c r="FQ117" s="912"/>
      <c r="FR117" s="912"/>
      <c r="FS117" s="912"/>
      <c r="FT117" s="912"/>
      <c r="FU117" s="912"/>
      <c r="FV117" s="912"/>
      <c r="FW117" s="912"/>
      <c r="FX117" s="797"/>
    </row>
    <row r="118" spans="1:217" ht="7.5" customHeight="1" x14ac:dyDescent="0.25">
      <c r="B118" s="425"/>
      <c r="C118" s="422"/>
      <c r="D118" s="422"/>
      <c r="E118" s="422"/>
      <c r="F118" s="422"/>
      <c r="G118" s="422"/>
      <c r="H118" s="422"/>
      <c r="I118" s="422"/>
      <c r="J118" s="422"/>
      <c r="K118" s="422"/>
      <c r="L118" s="422"/>
      <c r="M118" s="422"/>
      <c r="N118" s="422"/>
      <c r="O118" s="422"/>
      <c r="P118" s="422"/>
      <c r="Q118" s="422"/>
      <c r="R118" s="422"/>
      <c r="S118" s="422"/>
      <c r="T118" s="422"/>
      <c r="U118" s="422"/>
      <c r="V118" s="422"/>
      <c r="W118" s="422"/>
      <c r="X118" s="422"/>
      <c r="Y118" s="422"/>
      <c r="Z118" s="422"/>
      <c r="AA118" s="422"/>
      <c r="AB118" s="422"/>
      <c r="AC118" s="422"/>
      <c r="AD118" s="422"/>
      <c r="AE118" s="422"/>
      <c r="AF118" s="422"/>
      <c r="AG118" s="422"/>
      <c r="AH118" s="422"/>
      <c r="AI118" s="422"/>
      <c r="AJ118" s="422"/>
      <c r="AK118" s="422"/>
      <c r="AL118" s="422"/>
      <c r="AM118" s="422"/>
      <c r="AN118" s="422"/>
      <c r="AO118" s="422"/>
      <c r="AP118" s="422"/>
      <c r="AQ118" s="422"/>
      <c r="AR118" s="422"/>
      <c r="AS118" s="422"/>
      <c r="AT118" s="422"/>
      <c r="AU118" s="422"/>
      <c r="AV118" s="422"/>
      <c r="AW118" s="422"/>
      <c r="AX118" s="422"/>
      <c r="AY118" s="422"/>
      <c r="AZ118" s="422"/>
      <c r="BA118" s="422"/>
      <c r="BB118" s="903"/>
      <c r="BC118" s="903"/>
      <c r="BD118" s="903"/>
      <c r="BE118" s="903"/>
      <c r="BF118" s="903"/>
      <c r="BG118" s="903"/>
      <c r="BH118" s="903"/>
      <c r="BI118" s="903"/>
      <c r="BJ118" s="903"/>
      <c r="BK118" s="903"/>
      <c r="BL118" s="903"/>
      <c r="BM118" s="903"/>
      <c r="BN118" s="903"/>
      <c r="BO118" s="903"/>
      <c r="BP118" s="903"/>
      <c r="BQ118" s="903"/>
      <c r="BR118" s="903"/>
      <c r="BS118" s="904"/>
      <c r="BT118" s="904"/>
      <c r="BU118" s="904"/>
      <c r="BV118" s="904"/>
      <c r="BW118" s="903"/>
      <c r="BX118" s="903"/>
      <c r="BY118" s="903"/>
      <c r="BZ118" s="903"/>
      <c r="CA118" s="903"/>
      <c r="CB118" s="903"/>
      <c r="CC118" s="903"/>
      <c r="CD118" s="903"/>
      <c r="CE118" s="903"/>
      <c r="CF118" s="903"/>
      <c r="CG118" s="903"/>
      <c r="CH118" s="903"/>
      <c r="CI118" s="903"/>
      <c r="CJ118" s="903"/>
      <c r="CK118" s="903"/>
      <c r="CL118" s="903"/>
      <c r="CM118" s="903"/>
      <c r="CN118" s="903"/>
      <c r="CO118" s="903"/>
      <c r="CP118" s="903"/>
      <c r="CQ118" s="903"/>
      <c r="CR118" s="903"/>
      <c r="CS118" s="903"/>
      <c r="CT118" s="903"/>
      <c r="CU118" s="903"/>
      <c r="CV118" s="903"/>
      <c r="CW118" s="903"/>
      <c r="CX118" s="903"/>
      <c r="CY118" s="903"/>
      <c r="CZ118" s="903"/>
      <c r="DA118" s="903"/>
      <c r="DB118" s="903"/>
      <c r="DC118" s="903"/>
      <c r="DD118" s="903"/>
      <c r="DE118" s="903"/>
      <c r="DF118" s="903"/>
      <c r="DG118" s="903"/>
      <c r="DH118" s="903"/>
      <c r="DI118" s="903"/>
      <c r="DJ118" s="903"/>
      <c r="DK118" s="903"/>
      <c r="DL118" s="903"/>
      <c r="DM118" s="903"/>
      <c r="DN118" s="903"/>
      <c r="DO118" s="903"/>
      <c r="DP118" s="903"/>
      <c r="DQ118" s="903"/>
      <c r="DR118" s="903"/>
      <c r="DS118" s="903"/>
      <c r="DT118" s="903"/>
      <c r="DU118" s="913"/>
      <c r="DV118" s="913"/>
      <c r="DW118" s="913"/>
      <c r="DX118" s="913"/>
      <c r="DY118" s="913"/>
      <c r="DZ118" s="913"/>
      <c r="EA118" s="913"/>
      <c r="EB118" s="913"/>
      <c r="EC118" s="913"/>
      <c r="ED118" s="913"/>
      <c r="EE118" s="913"/>
      <c r="EF118" s="913"/>
      <c r="EG118" s="913"/>
      <c r="EH118" s="913"/>
      <c r="EI118" s="913"/>
      <c r="EJ118" s="913"/>
      <c r="EK118" s="913"/>
      <c r="EL118" s="913"/>
      <c r="EM118" s="913"/>
      <c r="EN118" s="913"/>
      <c r="EO118" s="913"/>
      <c r="EP118" s="913"/>
      <c r="EQ118" s="913"/>
      <c r="ER118" s="913"/>
      <c r="ES118" s="913"/>
      <c r="ET118" s="913"/>
      <c r="EU118" s="913"/>
      <c r="EV118" s="913"/>
      <c r="EW118" s="913"/>
      <c r="EX118" s="913"/>
      <c r="EY118" s="913"/>
      <c r="EZ118" s="913"/>
      <c r="FA118" s="913"/>
      <c r="FB118" s="913"/>
      <c r="FC118" s="913"/>
      <c r="FD118" s="913"/>
      <c r="FE118" s="913"/>
      <c r="FF118" s="913"/>
      <c r="FG118" s="913"/>
      <c r="FH118" s="913"/>
      <c r="FI118" s="913"/>
      <c r="FJ118" s="913"/>
      <c r="FK118" s="913"/>
      <c r="FL118" s="913"/>
      <c r="FM118" s="913"/>
      <c r="FN118" s="913"/>
      <c r="FO118" s="913"/>
      <c r="FP118" s="913"/>
      <c r="FQ118" s="913"/>
      <c r="FR118" s="913"/>
      <c r="FS118" s="913"/>
      <c r="FT118" s="913"/>
      <c r="FU118" s="913"/>
      <c r="FV118" s="913"/>
      <c r="FW118" s="913"/>
      <c r="FX118" s="797"/>
    </row>
    <row r="119" spans="1:217" s="489" customFormat="1" ht="15" x14ac:dyDescent="0.25">
      <c r="B119" s="427"/>
      <c r="C119" s="520"/>
      <c r="D119" s="520"/>
      <c r="E119" s="520"/>
      <c r="F119" s="520"/>
      <c r="G119" s="520"/>
      <c r="H119" s="520"/>
      <c r="I119" s="520"/>
      <c r="J119" s="520"/>
      <c r="K119" s="520"/>
      <c r="L119" s="520"/>
      <c r="M119" s="520"/>
      <c r="N119" s="520"/>
      <c r="O119" s="520"/>
      <c r="P119" s="520"/>
      <c r="Q119" s="520"/>
      <c r="R119" s="520"/>
      <c r="S119" s="520"/>
      <c r="T119" s="520"/>
      <c r="U119" s="520"/>
      <c r="V119" s="520"/>
      <c r="W119" s="520"/>
      <c r="X119" s="520"/>
      <c r="Y119" s="520"/>
      <c r="Z119" s="520"/>
      <c r="AA119" s="520"/>
      <c r="AB119" s="520"/>
      <c r="AC119" s="520"/>
      <c r="AD119" s="520"/>
      <c r="AE119" s="520"/>
      <c r="AF119" s="520"/>
      <c r="AG119" s="520"/>
      <c r="AH119" s="520"/>
      <c r="AI119" s="520"/>
      <c r="AJ119" s="520"/>
      <c r="AK119" s="520"/>
      <c r="AL119" s="520"/>
      <c r="AM119" s="520"/>
      <c r="AN119" s="520"/>
      <c r="AO119" s="520"/>
      <c r="AP119" s="520"/>
      <c r="AQ119" s="520"/>
      <c r="AR119" s="520"/>
      <c r="AS119" s="520"/>
      <c r="AT119" s="520"/>
      <c r="AU119" s="520"/>
      <c r="AV119" s="520"/>
      <c r="AW119" s="520"/>
      <c r="AX119" s="520"/>
      <c r="AY119" s="520"/>
      <c r="AZ119" s="520"/>
      <c r="BA119" s="520"/>
      <c r="BB119" s="914"/>
      <c r="BC119" s="914"/>
      <c r="BD119" s="914"/>
      <c r="BE119" s="914"/>
      <c r="BF119" s="914"/>
      <c r="BG119" s="914"/>
      <c r="BH119" s="914"/>
      <c r="BI119" s="914"/>
      <c r="BJ119" s="914"/>
      <c r="BK119" s="914"/>
      <c r="BL119" s="914"/>
      <c r="BM119" s="914"/>
      <c r="BN119" s="914"/>
      <c r="BO119" s="914"/>
      <c r="BP119" s="914"/>
      <c r="BQ119" s="914"/>
      <c r="BR119" s="914"/>
      <c r="BS119" s="914"/>
      <c r="BT119" s="914"/>
      <c r="BU119" s="914"/>
      <c r="BV119" s="914"/>
      <c r="BW119" s="914"/>
      <c r="BX119" s="914"/>
      <c r="BY119" s="914"/>
      <c r="BZ119" s="914"/>
      <c r="CA119" s="914"/>
      <c r="CB119" s="914"/>
      <c r="CC119" s="914"/>
      <c r="CD119" s="914"/>
      <c r="CE119" s="914"/>
      <c r="CF119" s="914"/>
      <c r="CG119" s="914"/>
      <c r="CH119" s="914"/>
      <c r="CI119" s="914"/>
      <c r="CJ119" s="914"/>
      <c r="CK119" s="914"/>
      <c r="CL119" s="914"/>
      <c r="CM119" s="914"/>
      <c r="CN119" s="914"/>
      <c r="CO119" s="914"/>
      <c r="CP119" s="914"/>
      <c r="CQ119" s="914"/>
      <c r="CR119" s="914"/>
      <c r="CS119" s="914"/>
      <c r="CT119" s="914"/>
      <c r="CU119" s="914"/>
      <c r="CV119" s="914"/>
      <c r="CW119" s="914"/>
      <c r="CX119" s="914"/>
      <c r="CY119" s="914"/>
      <c r="CZ119" s="914"/>
      <c r="DA119" s="914"/>
      <c r="DB119" s="914"/>
      <c r="DC119" s="914"/>
      <c r="DD119" s="914"/>
      <c r="DE119" s="914"/>
      <c r="DF119" s="914"/>
      <c r="DG119" s="914"/>
      <c r="DH119" s="914"/>
      <c r="DI119" s="914"/>
      <c r="DJ119" s="914"/>
      <c r="DK119" s="914"/>
      <c r="DL119" s="914"/>
      <c r="DM119" s="914"/>
      <c r="DN119" s="914"/>
      <c r="DO119" s="914"/>
      <c r="DP119" s="914"/>
      <c r="DQ119" s="914"/>
      <c r="DR119" s="914"/>
      <c r="DS119" s="914"/>
      <c r="DT119" s="914"/>
      <c r="DU119" s="910"/>
      <c r="DV119" s="910"/>
      <c r="DW119" s="910"/>
      <c r="DX119" s="910"/>
      <c r="DY119" s="910"/>
      <c r="DZ119" s="910"/>
      <c r="EA119" s="910"/>
      <c r="EB119" s="910"/>
      <c r="EC119" s="910"/>
      <c r="ED119" s="910"/>
      <c r="EE119" s="910"/>
      <c r="EF119" s="910"/>
      <c r="EG119" s="910"/>
      <c r="EH119" s="910"/>
      <c r="EI119" s="910"/>
      <c r="EJ119" s="910"/>
      <c r="EK119" s="910"/>
      <c r="EL119" s="910"/>
      <c r="EM119" s="910"/>
      <c r="EN119" s="910"/>
      <c r="EO119" s="910"/>
      <c r="EP119" s="910"/>
      <c r="EQ119" s="910"/>
      <c r="ER119" s="910"/>
      <c r="ES119" s="910"/>
      <c r="ET119" s="910"/>
      <c r="EU119" s="910"/>
      <c r="EV119" s="910"/>
      <c r="EW119" s="910"/>
      <c r="EX119" s="910"/>
      <c r="EY119" s="910"/>
      <c r="EZ119" s="910"/>
      <c r="FA119" s="910"/>
      <c r="FB119" s="910"/>
      <c r="FC119" s="910"/>
      <c r="FD119" s="910"/>
      <c r="FE119" s="910"/>
      <c r="FF119" s="910"/>
      <c r="FG119" s="910"/>
      <c r="FH119" s="910"/>
      <c r="FI119" s="910"/>
      <c r="FJ119" s="910"/>
      <c r="FK119" s="910"/>
      <c r="FL119" s="910"/>
      <c r="FM119" s="910"/>
      <c r="FN119" s="910"/>
      <c r="FO119" s="910"/>
      <c r="FP119" s="910"/>
      <c r="FQ119" s="910"/>
      <c r="FR119" s="910"/>
      <c r="FS119" s="910"/>
      <c r="FT119" s="910"/>
      <c r="FU119" s="910"/>
      <c r="FV119" s="910"/>
      <c r="FW119" s="910"/>
      <c r="FX119" s="797"/>
    </row>
    <row r="120" spans="1:217" s="489" customFormat="1" ht="15" x14ac:dyDescent="0.25">
      <c r="B120" s="427"/>
      <c r="C120" s="520"/>
      <c r="D120" s="520"/>
      <c r="E120" s="520"/>
      <c r="F120" s="520"/>
      <c r="G120" s="520"/>
      <c r="H120" s="520"/>
      <c r="I120" s="520"/>
      <c r="J120" s="520"/>
      <c r="K120" s="520"/>
      <c r="L120" s="520"/>
      <c r="M120" s="520"/>
      <c r="N120" s="520"/>
      <c r="O120" s="532"/>
      <c r="P120" s="532"/>
      <c r="Q120" s="532"/>
      <c r="R120" s="532"/>
      <c r="S120" s="532"/>
      <c r="T120" s="532"/>
      <c r="U120" s="532"/>
      <c r="V120" s="532"/>
      <c r="W120" s="532"/>
      <c r="X120" s="532"/>
      <c r="Y120" s="532"/>
      <c r="Z120" s="532"/>
      <c r="AA120" s="532"/>
      <c r="AB120" s="532"/>
      <c r="AC120" s="532"/>
      <c r="AD120" s="532"/>
      <c r="AE120" s="532"/>
      <c r="AF120" s="532"/>
      <c r="AG120" s="532"/>
      <c r="AH120" s="532"/>
      <c r="AI120" s="532"/>
      <c r="AJ120" s="532"/>
      <c r="AK120" s="532"/>
      <c r="AL120" s="532"/>
      <c r="AM120" s="532"/>
      <c r="AN120" s="532"/>
      <c r="AO120" s="532"/>
      <c r="AP120" s="532"/>
      <c r="AQ120" s="532"/>
      <c r="AR120" s="532"/>
      <c r="AS120" s="532"/>
      <c r="AT120" s="532"/>
      <c r="AU120" s="532"/>
      <c r="AV120" s="532"/>
      <c r="AW120" s="532"/>
      <c r="AX120" s="532"/>
      <c r="AY120" s="532"/>
      <c r="AZ120" s="532"/>
      <c r="BA120" s="532"/>
      <c r="BB120" s="915"/>
      <c r="BC120" s="915"/>
      <c r="BD120" s="915"/>
      <c r="BE120" s="915"/>
      <c r="BF120" s="915"/>
      <c r="BG120" s="915"/>
      <c r="BH120" s="915"/>
      <c r="BI120" s="915"/>
      <c r="BJ120" s="915"/>
      <c r="BK120" s="915"/>
      <c r="BL120" s="915"/>
      <c r="BM120" s="915"/>
      <c r="BN120" s="915"/>
      <c r="BO120" s="915"/>
      <c r="BP120" s="915"/>
      <c r="BQ120" s="915"/>
      <c r="BR120" s="915"/>
      <c r="BS120" s="915"/>
      <c r="BT120" s="915"/>
      <c r="BU120" s="915"/>
      <c r="BV120" s="915"/>
      <c r="BW120" s="915"/>
      <c r="BX120" s="915"/>
      <c r="BY120" s="915"/>
      <c r="BZ120" s="915"/>
      <c r="CA120" s="915"/>
      <c r="CB120" s="915"/>
      <c r="CC120" s="915"/>
      <c r="CD120" s="915"/>
      <c r="CE120" s="915"/>
      <c r="CF120" s="915"/>
      <c r="CG120" s="915"/>
      <c r="CH120" s="915"/>
      <c r="CI120" s="915"/>
      <c r="CJ120" s="915"/>
      <c r="CK120" s="915"/>
      <c r="CL120" s="915"/>
      <c r="CM120" s="915"/>
      <c r="CN120" s="915"/>
      <c r="CO120" s="915"/>
      <c r="CP120" s="915"/>
      <c r="CQ120" s="915"/>
      <c r="CR120" s="915"/>
      <c r="CS120" s="915"/>
      <c r="CT120" s="915"/>
      <c r="CU120" s="915"/>
      <c r="CV120" s="915"/>
      <c r="CW120" s="915"/>
      <c r="CX120" s="915"/>
      <c r="CY120" s="915"/>
      <c r="CZ120" s="915"/>
      <c r="DA120" s="915"/>
      <c r="DB120" s="915"/>
      <c r="DC120" s="915"/>
      <c r="DD120" s="915"/>
      <c r="DE120" s="915"/>
      <c r="DF120" s="915"/>
      <c r="DG120" s="915"/>
      <c r="DH120" s="915"/>
      <c r="DI120" s="915"/>
      <c r="DJ120" s="915"/>
      <c r="DK120" s="915"/>
      <c r="DL120" s="915"/>
      <c r="DM120" s="915"/>
      <c r="DN120" s="915"/>
      <c r="DO120" s="915"/>
      <c r="DP120" s="915"/>
      <c r="DQ120" s="915"/>
      <c r="DR120" s="915"/>
      <c r="DS120" s="915"/>
      <c r="DT120" s="915"/>
      <c r="DU120" s="916"/>
      <c r="DV120" s="916"/>
      <c r="DW120" s="916"/>
      <c r="DX120" s="916"/>
      <c r="DY120" s="916"/>
      <c r="DZ120" s="916"/>
      <c r="EA120" s="916"/>
      <c r="EB120" s="916"/>
      <c r="EC120" s="916"/>
      <c r="ED120" s="916"/>
      <c r="EE120" s="916"/>
      <c r="EF120" s="916"/>
      <c r="EG120" s="916"/>
      <c r="EH120" s="916"/>
      <c r="EI120" s="916"/>
      <c r="EJ120" s="916"/>
      <c r="EK120" s="916"/>
      <c r="EL120" s="916"/>
      <c r="EM120" s="916"/>
      <c r="EN120" s="916"/>
      <c r="EO120" s="916"/>
      <c r="EP120" s="916"/>
      <c r="EQ120" s="916"/>
      <c r="ER120" s="935"/>
      <c r="ES120" s="935"/>
      <c r="ET120" s="935"/>
      <c r="EU120" s="935"/>
      <c r="EV120" s="935"/>
      <c r="EW120" s="935"/>
      <c r="EX120" s="935"/>
      <c r="EY120" s="935"/>
      <c r="EZ120" s="916"/>
      <c r="FA120" s="916"/>
      <c r="FB120" s="916"/>
      <c r="FC120" s="916"/>
      <c r="FD120" s="916"/>
      <c r="FE120" s="916"/>
      <c r="FF120" s="916"/>
      <c r="FG120" s="916"/>
      <c r="FH120" s="916"/>
      <c r="FI120" s="916"/>
      <c r="FJ120" s="916"/>
      <c r="FK120" s="916"/>
      <c r="FL120" s="916"/>
      <c r="FM120" s="916"/>
      <c r="FN120" s="916"/>
      <c r="FO120" s="916"/>
      <c r="FP120" s="916"/>
      <c r="FQ120" s="916"/>
      <c r="FR120" s="916"/>
      <c r="FS120" s="916"/>
      <c r="FT120" s="916"/>
      <c r="FU120" s="916"/>
      <c r="FV120" s="916"/>
      <c r="FW120" s="916"/>
      <c r="FX120" s="797"/>
    </row>
    <row r="121" spans="1:217" s="489" customFormat="1" ht="15" x14ac:dyDescent="0.25">
      <c r="B121" s="427"/>
      <c r="C121" s="520"/>
      <c r="D121" s="520"/>
      <c r="E121" s="520"/>
      <c r="F121" s="520"/>
      <c r="G121" s="520"/>
      <c r="H121" s="520"/>
      <c r="I121" s="520"/>
      <c r="J121" s="520"/>
      <c r="K121" s="520"/>
      <c r="L121" s="520"/>
      <c r="M121" s="520"/>
      <c r="N121" s="520"/>
      <c r="O121" s="531"/>
      <c r="P121" s="531"/>
      <c r="Q121" s="531"/>
      <c r="R121" s="531"/>
      <c r="S121" s="531"/>
      <c r="T121" s="531"/>
      <c r="U121" s="531"/>
      <c r="V121" s="531"/>
      <c r="W121" s="531"/>
      <c r="X121" s="531"/>
      <c r="Y121" s="531"/>
      <c r="Z121" s="531"/>
      <c r="AA121" s="531"/>
      <c r="AB121" s="531"/>
      <c r="AC121" s="531"/>
      <c r="AD121" s="531"/>
      <c r="AE121" s="531"/>
      <c r="AF121" s="531"/>
      <c r="AG121" s="531"/>
      <c r="AH121" s="531"/>
      <c r="AI121" s="531"/>
      <c r="AJ121" s="531"/>
      <c r="AK121" s="531"/>
      <c r="AL121" s="531"/>
      <c r="AM121" s="531"/>
      <c r="AN121" s="531"/>
      <c r="AO121" s="531"/>
      <c r="AP121" s="531"/>
      <c r="AQ121" s="531"/>
      <c r="AR121" s="531"/>
      <c r="AS121" s="531"/>
      <c r="AT121" s="531"/>
      <c r="AU121" s="531"/>
      <c r="AV121" s="531"/>
      <c r="AW121" s="531"/>
      <c r="AX121" s="531"/>
      <c r="AY121" s="531"/>
      <c r="AZ121" s="531"/>
      <c r="BA121" s="531"/>
      <c r="BB121" s="914"/>
      <c r="BC121" s="914"/>
      <c r="BD121" s="914"/>
      <c r="BE121" s="914"/>
      <c r="BF121" s="914"/>
      <c r="BG121" s="914"/>
      <c r="BH121" s="914"/>
      <c r="BI121" s="914"/>
      <c r="BJ121" s="914"/>
      <c r="BK121" s="914"/>
      <c r="BL121" s="914"/>
      <c r="BM121" s="914"/>
      <c r="BN121" s="914"/>
      <c r="BO121" s="914"/>
      <c r="BP121" s="914"/>
      <c r="BQ121" s="914"/>
      <c r="BR121" s="914"/>
      <c r="BS121" s="914"/>
      <c r="BT121" s="914"/>
      <c r="BU121" s="914"/>
      <c r="BV121" s="914"/>
      <c r="BW121" s="914"/>
      <c r="BX121" s="914"/>
      <c r="BY121" s="914"/>
      <c r="BZ121" s="914"/>
      <c r="CA121" s="914"/>
      <c r="CB121" s="914"/>
      <c r="CC121" s="914"/>
      <c r="CD121" s="914"/>
      <c r="CE121" s="914"/>
      <c r="CF121" s="914"/>
      <c r="CG121" s="914"/>
      <c r="CH121" s="914"/>
      <c r="CI121" s="914"/>
      <c r="CJ121" s="914"/>
      <c r="CK121" s="914"/>
      <c r="CL121" s="914"/>
      <c r="CM121" s="914"/>
      <c r="CN121" s="914"/>
      <c r="CO121" s="914"/>
      <c r="CP121" s="914"/>
      <c r="CQ121" s="914"/>
      <c r="CR121" s="914"/>
      <c r="CS121" s="914"/>
      <c r="CT121" s="914"/>
      <c r="CU121" s="914"/>
      <c r="CV121" s="914"/>
      <c r="CW121" s="914"/>
      <c r="CX121" s="914"/>
      <c r="CY121" s="914"/>
      <c r="CZ121" s="914"/>
      <c r="DA121" s="914"/>
      <c r="DB121" s="914"/>
      <c r="DC121" s="914"/>
      <c r="DD121" s="914"/>
      <c r="DE121" s="914"/>
      <c r="DF121" s="914"/>
      <c r="DG121" s="914"/>
      <c r="DH121" s="914"/>
      <c r="DI121" s="914"/>
      <c r="DJ121" s="914"/>
      <c r="DK121" s="914"/>
      <c r="DL121" s="914"/>
      <c r="DM121" s="914"/>
      <c r="DN121" s="914"/>
      <c r="DO121" s="914"/>
      <c r="DP121" s="914"/>
      <c r="DQ121" s="914"/>
      <c r="DR121" s="914"/>
      <c r="DS121" s="914"/>
      <c r="DT121" s="914"/>
      <c r="DU121" s="910"/>
      <c r="DV121" s="910"/>
      <c r="DW121" s="910"/>
      <c r="DX121" s="910"/>
      <c r="DY121" s="910"/>
      <c r="DZ121" s="910"/>
      <c r="EA121" s="910"/>
      <c r="EB121" s="910"/>
      <c r="EC121" s="910"/>
      <c r="ED121" s="910"/>
      <c r="EE121" s="910"/>
      <c r="EF121" s="910"/>
      <c r="EG121" s="910"/>
      <c r="EH121" s="910"/>
      <c r="EI121" s="910"/>
      <c r="EJ121" s="910"/>
      <c r="EK121" s="910"/>
      <c r="EL121" s="910"/>
      <c r="EM121" s="910"/>
      <c r="EN121" s="910"/>
      <c r="EO121" s="910"/>
      <c r="EP121" s="910"/>
      <c r="EQ121" s="910"/>
      <c r="ER121" s="910"/>
      <c r="ES121" s="910"/>
      <c r="ET121" s="910"/>
      <c r="EU121" s="910"/>
      <c r="EV121" s="910"/>
      <c r="EW121" s="910"/>
      <c r="EX121" s="910"/>
      <c r="EY121" s="910"/>
      <c r="EZ121" s="910"/>
      <c r="FA121" s="910"/>
      <c r="FB121" s="910"/>
      <c r="FC121" s="910"/>
      <c r="FD121" s="910"/>
      <c r="FE121" s="910"/>
      <c r="FF121" s="910"/>
      <c r="FG121" s="910"/>
      <c r="FH121" s="910"/>
      <c r="FI121" s="910"/>
      <c r="FJ121" s="910"/>
      <c r="FK121" s="910"/>
      <c r="FL121" s="910"/>
      <c r="FM121" s="910"/>
      <c r="FN121" s="910"/>
      <c r="FO121" s="910"/>
      <c r="FP121" s="910"/>
      <c r="FQ121" s="910"/>
      <c r="FR121" s="910"/>
      <c r="FS121" s="910"/>
      <c r="FT121" s="910"/>
      <c r="FU121" s="910"/>
      <c r="FV121" s="910"/>
      <c r="FW121" s="910"/>
      <c r="FX121" s="797"/>
    </row>
    <row r="122" spans="1:217" s="489" customFormat="1" ht="15" x14ac:dyDescent="0.25">
      <c r="B122" s="427"/>
      <c r="C122" s="520"/>
      <c r="D122" s="520"/>
      <c r="E122" s="520"/>
      <c r="F122" s="520"/>
      <c r="G122" s="520"/>
      <c r="H122" s="520"/>
      <c r="I122" s="520"/>
      <c r="J122" s="520"/>
      <c r="K122" s="520"/>
      <c r="L122" s="520"/>
      <c r="M122" s="520"/>
      <c r="N122" s="520"/>
      <c r="O122" s="531"/>
      <c r="P122" s="531"/>
      <c r="Q122" s="531"/>
      <c r="R122" s="531"/>
      <c r="S122" s="531"/>
      <c r="T122" s="531"/>
      <c r="U122" s="531"/>
      <c r="V122" s="531"/>
      <c r="W122" s="531"/>
      <c r="X122" s="531"/>
      <c r="Y122" s="531"/>
      <c r="Z122" s="531"/>
      <c r="AA122" s="531"/>
      <c r="AB122" s="531"/>
      <c r="AC122" s="531"/>
      <c r="AD122" s="531"/>
      <c r="AE122" s="531"/>
      <c r="AF122" s="531"/>
      <c r="AG122" s="531"/>
      <c r="AH122" s="531"/>
      <c r="AI122" s="531"/>
      <c r="AJ122" s="531"/>
      <c r="AK122" s="531"/>
      <c r="AL122" s="531"/>
      <c r="AM122" s="531"/>
      <c r="AN122" s="531"/>
      <c r="AO122" s="531"/>
      <c r="AP122" s="531"/>
      <c r="AQ122" s="531"/>
      <c r="AR122" s="531"/>
      <c r="AS122" s="531"/>
      <c r="AT122" s="531"/>
      <c r="AU122" s="531"/>
      <c r="AV122" s="531"/>
      <c r="AW122" s="531"/>
      <c r="AX122" s="531"/>
      <c r="AY122" s="531"/>
      <c r="AZ122" s="531"/>
      <c r="BA122" s="531"/>
      <c r="BB122" s="914"/>
      <c r="BC122" s="914"/>
      <c r="BD122" s="914"/>
      <c r="BE122" s="914"/>
      <c r="BF122" s="914"/>
      <c r="BG122" s="914"/>
      <c r="BH122" s="914"/>
      <c r="BI122" s="914"/>
      <c r="BJ122" s="914"/>
      <c r="BK122" s="914"/>
      <c r="BL122" s="914"/>
      <c r="BM122" s="914"/>
      <c r="BN122" s="914"/>
      <c r="BO122" s="914"/>
      <c r="BP122" s="914"/>
      <c r="BQ122" s="914"/>
      <c r="BR122" s="914"/>
      <c r="BS122" s="914"/>
      <c r="BT122" s="914"/>
      <c r="BU122" s="914"/>
      <c r="BV122" s="914"/>
      <c r="BW122" s="914"/>
      <c r="BX122" s="914"/>
      <c r="BY122" s="914"/>
      <c r="BZ122" s="914"/>
      <c r="CA122" s="914"/>
      <c r="CB122" s="914"/>
      <c r="CC122" s="914"/>
      <c r="CD122" s="914"/>
      <c r="CE122" s="914"/>
      <c r="CF122" s="914"/>
      <c r="CG122" s="914"/>
      <c r="CH122" s="914"/>
      <c r="CI122" s="914"/>
      <c r="CJ122" s="914"/>
      <c r="CK122" s="914"/>
      <c r="CL122" s="914"/>
      <c r="CM122" s="914"/>
      <c r="CN122" s="914"/>
      <c r="CO122" s="914"/>
      <c r="CP122" s="914"/>
      <c r="CQ122" s="914"/>
      <c r="CR122" s="914"/>
      <c r="CS122" s="914"/>
      <c r="CT122" s="914"/>
      <c r="CU122" s="914"/>
      <c r="CV122" s="914"/>
      <c r="CW122" s="914"/>
      <c r="CX122" s="914"/>
      <c r="CY122" s="914"/>
      <c r="CZ122" s="914"/>
      <c r="DA122" s="914"/>
      <c r="DB122" s="914"/>
      <c r="DC122" s="914"/>
      <c r="DD122" s="914"/>
      <c r="DE122" s="914"/>
      <c r="DF122" s="914"/>
      <c r="DG122" s="914"/>
      <c r="DH122" s="914"/>
      <c r="DI122" s="914"/>
      <c r="DJ122" s="914"/>
      <c r="DK122" s="914"/>
      <c r="DL122" s="914"/>
      <c r="DM122" s="914"/>
      <c r="DN122" s="914"/>
      <c r="DO122" s="914"/>
      <c r="DP122" s="914"/>
      <c r="DQ122" s="914"/>
      <c r="DR122" s="914"/>
      <c r="DS122" s="914"/>
      <c r="DT122" s="914"/>
      <c r="DU122" s="910"/>
      <c r="DV122" s="910"/>
      <c r="DW122" s="910"/>
      <c r="DX122" s="910"/>
      <c r="DY122" s="910"/>
      <c r="DZ122" s="910"/>
      <c r="EA122" s="910"/>
      <c r="EB122" s="910"/>
      <c r="EC122" s="910"/>
      <c r="ED122" s="910"/>
      <c r="EE122" s="910"/>
      <c r="EF122" s="910"/>
      <c r="EG122" s="910"/>
      <c r="EH122" s="910"/>
      <c r="EI122" s="910"/>
      <c r="EJ122" s="910"/>
      <c r="EK122" s="910"/>
      <c r="EL122" s="910"/>
      <c r="EM122" s="910"/>
      <c r="EN122" s="910"/>
      <c r="EO122" s="910"/>
      <c r="EP122" s="910"/>
      <c r="EQ122" s="910"/>
      <c r="ER122" s="910"/>
      <c r="ES122" s="910"/>
      <c r="ET122" s="910"/>
      <c r="EU122" s="910"/>
      <c r="EV122" s="910"/>
      <c r="EW122" s="910"/>
      <c r="EX122" s="910"/>
      <c r="EY122" s="910"/>
      <c r="EZ122" s="910"/>
      <c r="FA122" s="910"/>
      <c r="FB122" s="910"/>
      <c r="FC122" s="910"/>
      <c r="FD122" s="910"/>
      <c r="FE122" s="910"/>
      <c r="FF122" s="910"/>
      <c r="FG122" s="910"/>
      <c r="FH122" s="910"/>
      <c r="FI122" s="910"/>
      <c r="FJ122" s="910"/>
      <c r="FK122" s="910"/>
      <c r="FL122" s="910"/>
      <c r="FM122" s="910"/>
      <c r="FN122" s="910"/>
      <c r="FO122" s="910"/>
      <c r="FP122" s="910"/>
      <c r="FQ122" s="910"/>
      <c r="FR122" s="910"/>
      <c r="FS122" s="910"/>
      <c r="FT122" s="910"/>
      <c r="FU122" s="910"/>
      <c r="FV122" s="910"/>
      <c r="FW122" s="910"/>
      <c r="FX122" s="797"/>
    </row>
    <row r="123" spans="1:217" s="421" customFormat="1" ht="7.5" customHeight="1" x14ac:dyDescent="0.25">
      <c r="B123" s="416"/>
      <c r="C123" s="418"/>
      <c r="D123" s="418"/>
      <c r="E123" s="418"/>
      <c r="F123" s="418"/>
      <c r="G123" s="418"/>
      <c r="H123" s="418"/>
      <c r="I123" s="418"/>
      <c r="J123" s="418"/>
      <c r="K123" s="418"/>
      <c r="L123" s="418"/>
      <c r="M123" s="418"/>
      <c r="N123" s="418"/>
      <c r="O123" s="418"/>
      <c r="P123" s="418"/>
      <c r="Q123" s="418"/>
      <c r="R123" s="418"/>
      <c r="S123" s="418"/>
      <c r="T123" s="418"/>
      <c r="U123" s="418"/>
      <c r="V123" s="418"/>
      <c r="W123" s="418"/>
      <c r="X123" s="418"/>
      <c r="Y123" s="418"/>
      <c r="Z123" s="418"/>
      <c r="AA123" s="418"/>
      <c r="AB123" s="418"/>
      <c r="AC123" s="418"/>
      <c r="AD123" s="418"/>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901"/>
      <c r="BC123" s="901"/>
      <c r="BD123" s="901"/>
      <c r="BE123" s="901"/>
      <c r="BF123" s="901"/>
      <c r="BG123" s="901"/>
      <c r="BH123" s="901"/>
      <c r="BI123" s="901"/>
      <c r="BJ123" s="901"/>
      <c r="BK123" s="901"/>
      <c r="BL123" s="901"/>
      <c r="BM123" s="901"/>
      <c r="BN123" s="901"/>
      <c r="BO123" s="901"/>
      <c r="BP123" s="901"/>
      <c r="BQ123" s="901"/>
      <c r="BR123" s="901"/>
      <c r="BS123" s="902"/>
      <c r="BT123" s="902"/>
      <c r="BU123" s="902"/>
      <c r="BV123" s="902"/>
      <c r="BW123" s="901"/>
      <c r="BX123" s="901"/>
      <c r="BY123" s="901"/>
      <c r="BZ123" s="901"/>
      <c r="CA123" s="901"/>
      <c r="CB123" s="901"/>
      <c r="CC123" s="901"/>
      <c r="CD123" s="901"/>
      <c r="CE123" s="901"/>
      <c r="CF123" s="901"/>
      <c r="CG123" s="901"/>
      <c r="CH123" s="901"/>
      <c r="CI123" s="901"/>
      <c r="CJ123" s="901"/>
      <c r="CK123" s="901"/>
      <c r="CL123" s="901"/>
      <c r="CM123" s="901"/>
      <c r="CN123" s="901"/>
      <c r="CO123" s="901"/>
      <c r="CP123" s="901"/>
      <c r="CQ123" s="901"/>
      <c r="CR123" s="901"/>
      <c r="CS123" s="901"/>
      <c r="CT123" s="901"/>
      <c r="CU123" s="901"/>
      <c r="CV123" s="901"/>
      <c r="CW123" s="901"/>
      <c r="CX123" s="901"/>
      <c r="CY123" s="901"/>
      <c r="CZ123" s="901"/>
      <c r="DA123" s="901"/>
      <c r="DB123" s="901"/>
      <c r="DC123" s="901"/>
      <c r="DD123" s="901"/>
      <c r="DE123" s="901"/>
      <c r="DF123" s="901"/>
      <c r="DG123" s="901"/>
      <c r="DH123" s="901"/>
      <c r="DI123" s="901"/>
      <c r="DJ123" s="901"/>
      <c r="DK123" s="901"/>
      <c r="DL123" s="901"/>
      <c r="DM123" s="901"/>
      <c r="DN123" s="901"/>
      <c r="DO123" s="901"/>
      <c r="DP123" s="901"/>
      <c r="DQ123" s="901"/>
      <c r="DR123" s="901"/>
      <c r="DS123" s="901"/>
      <c r="DT123" s="901"/>
      <c r="DU123" s="900"/>
      <c r="DV123" s="900"/>
      <c r="DW123" s="900"/>
      <c r="DX123" s="900"/>
      <c r="DY123" s="900"/>
      <c r="DZ123" s="900"/>
      <c r="EA123" s="900"/>
      <c r="EB123" s="900"/>
      <c r="EC123" s="900"/>
      <c r="ED123" s="900"/>
      <c r="EE123" s="900"/>
      <c r="EF123" s="900"/>
      <c r="EG123" s="900"/>
      <c r="EH123" s="900"/>
      <c r="EI123" s="900"/>
      <c r="EJ123" s="900"/>
      <c r="EK123" s="900"/>
      <c r="EL123" s="900"/>
      <c r="EM123" s="900"/>
      <c r="EN123" s="900"/>
      <c r="EO123" s="900"/>
      <c r="EP123" s="900"/>
      <c r="EQ123" s="900"/>
      <c r="ER123" s="900"/>
      <c r="ES123" s="900"/>
      <c r="ET123" s="900"/>
      <c r="EU123" s="900"/>
      <c r="EV123" s="900"/>
      <c r="EW123" s="900"/>
      <c r="EX123" s="900"/>
      <c r="EY123" s="900"/>
      <c r="EZ123" s="900"/>
      <c r="FA123" s="900"/>
      <c r="FB123" s="900"/>
      <c r="FC123" s="900"/>
      <c r="FD123" s="900"/>
      <c r="FE123" s="900"/>
      <c r="FF123" s="900"/>
      <c r="FG123" s="900"/>
      <c r="FH123" s="900"/>
      <c r="FI123" s="900"/>
      <c r="FJ123" s="900"/>
      <c r="FK123" s="900"/>
      <c r="FL123" s="900"/>
      <c r="FM123" s="900"/>
      <c r="FN123" s="900"/>
      <c r="FO123" s="900"/>
      <c r="FP123" s="900"/>
      <c r="FQ123" s="900"/>
      <c r="FR123" s="900"/>
      <c r="FS123" s="900"/>
      <c r="FT123" s="900"/>
      <c r="FU123" s="900"/>
      <c r="FV123" s="900"/>
      <c r="FW123" s="900"/>
      <c r="FX123" s="797"/>
      <c r="FY123" s="406"/>
      <c r="FZ123" s="406"/>
      <c r="GA123" s="406"/>
      <c r="GB123" s="406"/>
      <c r="GC123" s="406"/>
      <c r="GD123" s="406"/>
      <c r="GE123" s="406"/>
      <c r="GF123" s="406"/>
      <c r="GG123" s="406"/>
      <c r="GH123" s="406"/>
      <c r="GI123" s="406"/>
      <c r="GJ123" s="406"/>
      <c r="GK123" s="406"/>
      <c r="GL123" s="406"/>
      <c r="GM123" s="406"/>
      <c r="GN123" s="406"/>
      <c r="GO123" s="406"/>
      <c r="GP123" s="406"/>
      <c r="GQ123" s="406"/>
      <c r="GR123" s="406"/>
      <c r="GS123" s="406"/>
      <c r="GT123" s="406"/>
      <c r="GU123" s="406"/>
      <c r="GV123" s="406"/>
      <c r="GW123" s="406"/>
      <c r="GX123" s="406"/>
      <c r="GY123" s="406"/>
      <c r="GZ123" s="406"/>
      <c r="HA123" s="406"/>
      <c r="HB123" s="406"/>
      <c r="HC123" s="406"/>
      <c r="HD123" s="406"/>
      <c r="HE123" s="406"/>
      <c r="HF123" s="406"/>
      <c r="HG123" s="406"/>
      <c r="HH123" s="406"/>
      <c r="HI123" s="406"/>
    </row>
    <row r="124" spans="1:217" s="421" customFormat="1" ht="6.75" customHeight="1" x14ac:dyDescent="0.25">
      <c r="B124" s="425"/>
      <c r="C124" s="422"/>
      <c r="D124" s="422"/>
      <c r="E124" s="422"/>
      <c r="F124" s="422"/>
      <c r="G124" s="422"/>
      <c r="H124" s="422"/>
      <c r="I124" s="422"/>
      <c r="J124" s="422"/>
      <c r="K124" s="422"/>
      <c r="L124" s="422"/>
      <c r="M124" s="422"/>
      <c r="N124" s="422"/>
      <c r="O124" s="422"/>
      <c r="P124" s="422"/>
      <c r="Q124" s="422"/>
      <c r="R124" s="422"/>
      <c r="S124" s="422"/>
      <c r="T124" s="422"/>
      <c r="U124" s="422"/>
      <c r="V124" s="422"/>
      <c r="W124" s="422"/>
      <c r="X124" s="422"/>
      <c r="Y124" s="422"/>
      <c r="Z124" s="422"/>
      <c r="AA124" s="422"/>
      <c r="AB124" s="422"/>
      <c r="AC124" s="422"/>
      <c r="AD124" s="422"/>
      <c r="AE124" s="422"/>
      <c r="AF124" s="422"/>
      <c r="AG124" s="422"/>
      <c r="AH124" s="422"/>
      <c r="AI124" s="422"/>
      <c r="AJ124" s="422"/>
      <c r="AK124" s="422"/>
      <c r="AL124" s="422"/>
      <c r="AM124" s="422"/>
      <c r="AN124" s="422"/>
      <c r="AO124" s="422"/>
      <c r="AP124" s="422"/>
      <c r="AQ124" s="422"/>
      <c r="AR124" s="422"/>
      <c r="AS124" s="422"/>
      <c r="AT124" s="422"/>
      <c r="AU124" s="422"/>
      <c r="AV124" s="422"/>
      <c r="AW124" s="422"/>
      <c r="AX124" s="422"/>
      <c r="AY124" s="422"/>
      <c r="AZ124" s="422"/>
      <c r="BA124" s="422"/>
      <c r="BB124" s="903"/>
      <c r="BC124" s="903"/>
      <c r="BD124" s="903"/>
      <c r="BE124" s="903"/>
      <c r="BF124" s="903"/>
      <c r="BG124" s="903"/>
      <c r="BH124" s="903"/>
      <c r="BI124" s="903"/>
      <c r="BJ124" s="903"/>
      <c r="BK124" s="903"/>
      <c r="BL124" s="903"/>
      <c r="BM124" s="903"/>
      <c r="BN124" s="903"/>
      <c r="BO124" s="903"/>
      <c r="BP124" s="903"/>
      <c r="BQ124" s="903"/>
      <c r="BR124" s="903"/>
      <c r="BS124" s="904"/>
      <c r="BT124" s="904"/>
      <c r="BU124" s="904"/>
      <c r="BV124" s="904"/>
      <c r="BW124" s="903"/>
      <c r="BX124" s="903"/>
      <c r="BY124" s="903"/>
      <c r="BZ124" s="903"/>
      <c r="CA124" s="903"/>
      <c r="CB124" s="903"/>
      <c r="CC124" s="903"/>
      <c r="CD124" s="903"/>
      <c r="CE124" s="903"/>
      <c r="CF124" s="903"/>
      <c r="CG124" s="903"/>
      <c r="CH124" s="903"/>
      <c r="CI124" s="903"/>
      <c r="CJ124" s="903"/>
      <c r="CK124" s="903"/>
      <c r="CL124" s="903"/>
      <c r="CM124" s="903"/>
      <c r="CN124" s="903"/>
      <c r="CO124" s="903"/>
      <c r="CP124" s="903"/>
      <c r="CQ124" s="903"/>
      <c r="CR124" s="903"/>
      <c r="CS124" s="903"/>
      <c r="CT124" s="903"/>
      <c r="CU124" s="903"/>
      <c r="CV124" s="903"/>
      <c r="CW124" s="903"/>
      <c r="CX124" s="903"/>
      <c r="CY124" s="903"/>
      <c r="CZ124" s="903"/>
      <c r="DA124" s="903"/>
      <c r="DB124" s="903"/>
      <c r="DC124" s="903"/>
      <c r="DD124" s="903"/>
      <c r="DE124" s="903"/>
      <c r="DF124" s="903"/>
      <c r="DG124" s="903"/>
      <c r="DH124" s="903"/>
      <c r="DI124" s="903"/>
      <c r="DJ124" s="903"/>
      <c r="DK124" s="903"/>
      <c r="DL124" s="903"/>
      <c r="DM124" s="903"/>
      <c r="DN124" s="903"/>
      <c r="DO124" s="903"/>
      <c r="DP124" s="903"/>
      <c r="DQ124" s="903"/>
      <c r="DR124" s="903"/>
      <c r="DS124" s="903"/>
      <c r="DT124" s="903"/>
      <c r="DU124" s="905"/>
      <c r="DV124" s="905"/>
      <c r="DW124" s="905"/>
      <c r="DX124" s="905"/>
      <c r="DY124" s="905"/>
      <c r="DZ124" s="905"/>
      <c r="EA124" s="905"/>
      <c r="EB124" s="905"/>
      <c r="EC124" s="905"/>
      <c r="ED124" s="905"/>
      <c r="EE124" s="905"/>
      <c r="EF124" s="905"/>
      <c r="EG124" s="905"/>
      <c r="EH124" s="905"/>
      <c r="EI124" s="905"/>
      <c r="EJ124" s="905"/>
      <c r="EK124" s="905"/>
      <c r="EL124" s="905"/>
      <c r="EM124" s="905"/>
      <c r="EN124" s="905"/>
      <c r="EO124" s="905"/>
      <c r="EP124" s="905"/>
      <c r="EQ124" s="905"/>
      <c r="ER124" s="905"/>
      <c r="ES124" s="905"/>
      <c r="ET124" s="905"/>
      <c r="EU124" s="905"/>
      <c r="EV124" s="905"/>
      <c r="EW124" s="905"/>
      <c r="EX124" s="905"/>
      <c r="EY124" s="905"/>
      <c r="EZ124" s="905"/>
      <c r="FA124" s="905"/>
      <c r="FB124" s="905"/>
      <c r="FC124" s="905"/>
      <c r="FD124" s="905"/>
      <c r="FE124" s="905"/>
      <c r="FF124" s="905"/>
      <c r="FG124" s="905"/>
      <c r="FH124" s="905"/>
      <c r="FI124" s="905"/>
      <c r="FJ124" s="905"/>
      <c r="FK124" s="905"/>
      <c r="FL124" s="905"/>
      <c r="FM124" s="905"/>
      <c r="FN124" s="905"/>
      <c r="FO124" s="905"/>
      <c r="FP124" s="905"/>
      <c r="FQ124" s="905"/>
      <c r="FR124" s="905"/>
      <c r="FS124" s="905"/>
      <c r="FT124" s="905"/>
      <c r="FU124" s="905"/>
      <c r="FV124" s="905"/>
      <c r="FW124" s="905"/>
      <c r="FX124" s="797"/>
      <c r="FY124" s="406"/>
      <c r="FZ124" s="406"/>
      <c r="GA124" s="406"/>
      <c r="GB124" s="406"/>
      <c r="GC124" s="406"/>
      <c r="GD124" s="406"/>
      <c r="GE124" s="406"/>
      <c r="GF124" s="406"/>
      <c r="GG124" s="406"/>
      <c r="GH124" s="406"/>
      <c r="GI124" s="406"/>
      <c r="GJ124" s="406"/>
      <c r="GK124" s="406"/>
      <c r="GL124" s="406"/>
      <c r="GM124" s="406"/>
      <c r="GN124" s="406"/>
      <c r="GO124" s="406"/>
      <c r="GP124" s="406"/>
      <c r="GQ124" s="406"/>
      <c r="GR124" s="406"/>
      <c r="GS124" s="406"/>
      <c r="GT124" s="406"/>
      <c r="GU124" s="406"/>
      <c r="GV124" s="406"/>
      <c r="GW124" s="406"/>
      <c r="GX124" s="406"/>
      <c r="GY124" s="406"/>
      <c r="GZ124" s="406"/>
      <c r="HA124" s="406"/>
      <c r="HB124" s="406"/>
      <c r="HC124" s="406"/>
      <c r="HD124" s="406"/>
      <c r="HE124" s="406"/>
      <c r="HF124" s="406"/>
      <c r="HG124" s="406"/>
      <c r="HH124" s="406"/>
      <c r="HI124" s="406"/>
    </row>
    <row r="125" spans="1:217" s="448" customFormat="1" ht="15" x14ac:dyDescent="0.25">
      <c r="B125" s="427"/>
      <c r="C125" s="449"/>
      <c r="D125" s="449"/>
      <c r="E125" s="449"/>
      <c r="F125" s="449"/>
      <c r="G125" s="449"/>
      <c r="H125" s="449"/>
      <c r="I125" s="449"/>
      <c r="J125" s="449"/>
      <c r="K125" s="449"/>
      <c r="L125" s="449"/>
      <c r="M125" s="449"/>
      <c r="N125" s="449"/>
      <c r="O125" s="450"/>
      <c r="P125" s="450"/>
      <c r="Q125" s="450"/>
      <c r="R125" s="450"/>
      <c r="S125" s="450"/>
      <c r="T125" s="450"/>
      <c r="U125" s="450"/>
      <c r="V125" s="450"/>
      <c r="W125" s="450"/>
      <c r="X125" s="450"/>
      <c r="Y125" s="450"/>
      <c r="Z125" s="450"/>
      <c r="AA125" s="450"/>
      <c r="AB125" s="450"/>
      <c r="AC125" s="450"/>
      <c r="AD125" s="450"/>
      <c r="AE125" s="450"/>
      <c r="AF125" s="450"/>
      <c r="AG125" s="450"/>
      <c r="AH125" s="450"/>
      <c r="AI125" s="450"/>
      <c r="AJ125" s="450"/>
      <c r="AK125" s="450"/>
      <c r="AL125" s="450"/>
      <c r="AM125" s="450"/>
      <c r="AN125" s="450"/>
      <c r="AO125" s="450"/>
      <c r="AP125" s="450"/>
      <c r="AQ125" s="450"/>
      <c r="AR125" s="450"/>
      <c r="AS125" s="450"/>
      <c r="AT125" s="450"/>
      <c r="AU125" s="450"/>
      <c r="AV125" s="450"/>
      <c r="AW125" s="450"/>
      <c r="AX125" s="450"/>
      <c r="AY125" s="450"/>
      <c r="AZ125" s="450"/>
      <c r="BA125" s="450"/>
      <c r="BB125" s="917"/>
      <c r="BC125" s="917"/>
      <c r="BD125" s="917"/>
      <c r="BE125" s="917"/>
      <c r="BF125" s="917"/>
      <c r="BG125" s="917"/>
      <c r="BH125" s="917"/>
      <c r="BI125" s="917"/>
      <c r="BJ125" s="917"/>
      <c r="BK125" s="917"/>
      <c r="BL125" s="917"/>
      <c r="BM125" s="917"/>
      <c r="BN125" s="917"/>
      <c r="BO125" s="917"/>
      <c r="BP125" s="917"/>
      <c r="BQ125" s="917"/>
      <c r="BR125" s="917"/>
      <c r="BS125" s="917"/>
      <c r="BT125" s="917"/>
      <c r="BU125" s="917"/>
      <c r="BV125" s="917"/>
      <c r="BW125" s="917"/>
      <c r="BX125" s="917"/>
      <c r="BY125" s="917"/>
      <c r="BZ125" s="917"/>
      <c r="CA125" s="917"/>
      <c r="CB125" s="917"/>
      <c r="CC125" s="917"/>
      <c r="CD125" s="917"/>
      <c r="CE125" s="917"/>
      <c r="CF125" s="917"/>
      <c r="CG125" s="917"/>
      <c r="CH125" s="917"/>
      <c r="CI125" s="917"/>
      <c r="CJ125" s="917"/>
      <c r="CK125" s="917"/>
      <c r="CL125" s="917"/>
      <c r="CM125" s="917"/>
      <c r="CN125" s="917"/>
      <c r="CO125" s="917"/>
      <c r="CP125" s="917"/>
      <c r="CQ125" s="917"/>
      <c r="CR125" s="917"/>
      <c r="CS125" s="917"/>
      <c r="CT125" s="917"/>
      <c r="CU125" s="917"/>
      <c r="CV125" s="917"/>
      <c r="CW125" s="917"/>
      <c r="CX125" s="917"/>
      <c r="CY125" s="917"/>
      <c r="CZ125" s="917"/>
      <c r="DA125" s="917"/>
      <c r="DB125" s="917"/>
      <c r="DC125" s="917"/>
      <c r="DD125" s="917"/>
      <c r="DE125" s="917"/>
      <c r="DF125" s="917"/>
      <c r="DG125" s="917"/>
      <c r="DH125" s="917"/>
      <c r="DI125" s="917"/>
      <c r="DJ125" s="917"/>
      <c r="DK125" s="917"/>
      <c r="DL125" s="917"/>
      <c r="DM125" s="917"/>
      <c r="DN125" s="917"/>
      <c r="DO125" s="917"/>
      <c r="DP125" s="917"/>
      <c r="DQ125" s="917"/>
      <c r="DR125" s="917"/>
      <c r="DS125" s="917"/>
      <c r="DT125" s="917"/>
      <c r="DU125" s="918"/>
      <c r="DV125" s="918"/>
      <c r="DW125" s="918"/>
      <c r="DX125" s="918"/>
      <c r="DY125" s="918"/>
      <c r="DZ125" s="918"/>
      <c r="EA125" s="918"/>
      <c r="EB125" s="918"/>
      <c r="EC125" s="918"/>
      <c r="ED125" s="918"/>
      <c r="EE125" s="918"/>
      <c r="EF125" s="918"/>
      <c r="EG125" s="918"/>
      <c r="EH125" s="918"/>
      <c r="EI125" s="918"/>
      <c r="EJ125" s="918"/>
      <c r="EK125" s="918"/>
      <c r="EL125" s="918"/>
      <c r="EM125" s="918"/>
      <c r="EN125" s="918"/>
      <c r="EO125" s="918"/>
      <c r="EP125" s="918"/>
      <c r="EQ125" s="918"/>
      <c r="ER125" s="918"/>
      <c r="ES125" s="918"/>
      <c r="ET125" s="918"/>
      <c r="EU125" s="918"/>
      <c r="EV125" s="918"/>
      <c r="EW125" s="918"/>
      <c r="EX125" s="918"/>
      <c r="EY125" s="918"/>
      <c r="EZ125" s="918"/>
      <c r="FA125" s="918"/>
      <c r="FB125" s="918"/>
      <c r="FC125" s="918"/>
      <c r="FD125" s="918"/>
      <c r="FE125" s="918"/>
      <c r="FF125" s="918"/>
      <c r="FG125" s="918"/>
      <c r="FH125" s="918"/>
      <c r="FI125" s="918"/>
      <c r="FJ125" s="918"/>
      <c r="FK125" s="918"/>
      <c r="FL125" s="918"/>
      <c r="FM125" s="918"/>
      <c r="FN125" s="918"/>
      <c r="FO125" s="918"/>
      <c r="FP125" s="918"/>
      <c r="FQ125" s="918"/>
      <c r="FR125" s="918"/>
      <c r="FS125" s="918"/>
      <c r="FT125" s="918"/>
      <c r="FU125" s="918"/>
      <c r="FV125" s="918"/>
      <c r="FW125" s="918"/>
      <c r="FX125" s="797"/>
      <c r="FY125" s="865"/>
      <c r="FZ125" s="865"/>
      <c r="GA125" s="865"/>
      <c r="GB125" s="865"/>
      <c r="GC125" s="865"/>
      <c r="GD125" s="865"/>
      <c r="GE125" s="865"/>
      <c r="GF125" s="865"/>
      <c r="GG125" s="865"/>
      <c r="GH125" s="865"/>
      <c r="GI125" s="865"/>
      <c r="GJ125" s="865"/>
      <c r="GK125" s="865"/>
      <c r="GL125" s="865"/>
      <c r="GM125" s="865"/>
      <c r="GN125" s="865"/>
      <c r="GO125" s="865"/>
      <c r="GP125" s="865"/>
      <c r="GQ125" s="865"/>
      <c r="GR125" s="865"/>
      <c r="GS125" s="865"/>
      <c r="GT125" s="865"/>
      <c r="GU125" s="865"/>
      <c r="GV125" s="865"/>
      <c r="GW125" s="865"/>
      <c r="GX125" s="865"/>
      <c r="GY125" s="865"/>
      <c r="GZ125" s="865"/>
      <c r="HA125" s="865"/>
      <c r="HB125" s="865"/>
      <c r="HC125" s="865"/>
      <c r="HD125" s="865"/>
      <c r="HE125" s="865"/>
      <c r="HF125" s="865"/>
      <c r="HG125" s="865"/>
      <c r="HH125" s="865"/>
      <c r="HI125" s="865"/>
    </row>
    <row r="126" spans="1:217" s="448" customFormat="1" ht="15" x14ac:dyDescent="0.25">
      <c r="B126" s="427"/>
      <c r="C126" s="449"/>
      <c r="D126" s="449"/>
      <c r="E126" s="449"/>
      <c r="F126" s="449"/>
      <c r="G126" s="449"/>
      <c r="H126" s="449"/>
      <c r="I126" s="449"/>
      <c r="J126" s="449"/>
      <c r="K126" s="449"/>
      <c r="L126" s="449"/>
      <c r="M126" s="449"/>
      <c r="N126" s="449"/>
      <c r="O126" s="451"/>
      <c r="P126" s="451"/>
      <c r="Q126" s="451"/>
      <c r="R126" s="451"/>
      <c r="S126" s="451"/>
      <c r="T126" s="451"/>
      <c r="U126" s="451"/>
      <c r="V126" s="451"/>
      <c r="W126" s="451"/>
      <c r="X126" s="451"/>
      <c r="Y126" s="451"/>
      <c r="Z126" s="451"/>
      <c r="AA126" s="451"/>
      <c r="AB126" s="451"/>
      <c r="AC126" s="451"/>
      <c r="AD126" s="451"/>
      <c r="AE126" s="451"/>
      <c r="AF126" s="451"/>
      <c r="AG126" s="451"/>
      <c r="AH126" s="451"/>
      <c r="AI126" s="451"/>
      <c r="AJ126" s="451"/>
      <c r="AK126" s="451"/>
      <c r="AL126" s="451"/>
      <c r="AM126" s="451"/>
      <c r="AN126" s="451"/>
      <c r="AO126" s="451"/>
      <c r="AP126" s="451"/>
      <c r="AQ126" s="451"/>
      <c r="AR126" s="451"/>
      <c r="AS126" s="451"/>
      <c r="AT126" s="451"/>
      <c r="AU126" s="451"/>
      <c r="AV126" s="451"/>
      <c r="AW126" s="451"/>
      <c r="AX126" s="451"/>
      <c r="AY126" s="451"/>
      <c r="AZ126" s="451"/>
      <c r="BA126" s="451"/>
      <c r="BB126" s="919"/>
      <c r="BC126" s="919"/>
      <c r="BD126" s="919"/>
      <c r="BE126" s="919"/>
      <c r="BF126" s="919"/>
      <c r="BG126" s="919"/>
      <c r="BH126" s="919"/>
      <c r="BI126" s="919"/>
      <c r="BJ126" s="919"/>
      <c r="BK126" s="919"/>
      <c r="BL126" s="919"/>
      <c r="BM126" s="919"/>
      <c r="BN126" s="919"/>
      <c r="BO126" s="919"/>
      <c r="BP126" s="919"/>
      <c r="BQ126" s="919"/>
      <c r="BR126" s="919"/>
      <c r="BS126" s="919"/>
      <c r="BT126" s="919"/>
      <c r="BU126" s="919"/>
      <c r="BV126" s="919"/>
      <c r="BW126" s="919"/>
      <c r="BX126" s="919"/>
      <c r="BY126" s="919"/>
      <c r="BZ126" s="919"/>
      <c r="CA126" s="919"/>
      <c r="CB126" s="919"/>
      <c r="CC126" s="919"/>
      <c r="CD126" s="919"/>
      <c r="CE126" s="919"/>
      <c r="CF126" s="919"/>
      <c r="CG126" s="919"/>
      <c r="CH126" s="919"/>
      <c r="CI126" s="919"/>
      <c r="CJ126" s="919"/>
      <c r="CK126" s="919"/>
      <c r="CL126" s="919"/>
      <c r="CM126" s="919"/>
      <c r="CN126" s="919"/>
      <c r="CO126" s="919"/>
      <c r="CP126" s="919"/>
      <c r="CQ126" s="919"/>
      <c r="CR126" s="919"/>
      <c r="CS126" s="919"/>
      <c r="CT126" s="919"/>
      <c r="CU126" s="919"/>
      <c r="CV126" s="919"/>
      <c r="CW126" s="919"/>
      <c r="CX126" s="919"/>
      <c r="CY126" s="919"/>
      <c r="CZ126" s="919"/>
      <c r="DA126" s="919"/>
      <c r="DB126" s="919"/>
      <c r="DC126" s="919"/>
      <c r="DD126" s="919"/>
      <c r="DE126" s="919"/>
      <c r="DF126" s="919"/>
      <c r="DG126" s="919"/>
      <c r="DH126" s="919"/>
      <c r="DI126" s="919"/>
      <c r="DJ126" s="919"/>
      <c r="DK126" s="919"/>
      <c r="DL126" s="919"/>
      <c r="DM126" s="919"/>
      <c r="DN126" s="919"/>
      <c r="DO126" s="919"/>
      <c r="DP126" s="919"/>
      <c r="DQ126" s="919"/>
      <c r="DR126" s="919"/>
      <c r="DS126" s="919"/>
      <c r="DT126" s="919"/>
      <c r="DU126" s="920"/>
      <c r="DV126" s="920"/>
      <c r="DW126" s="920"/>
      <c r="DX126" s="920"/>
      <c r="DY126" s="920"/>
      <c r="DZ126" s="920"/>
      <c r="EA126" s="920"/>
      <c r="EB126" s="920"/>
      <c r="EC126" s="920"/>
      <c r="ED126" s="920"/>
      <c r="EE126" s="920"/>
      <c r="EF126" s="920"/>
      <c r="EG126" s="920"/>
      <c r="EH126" s="920"/>
      <c r="EI126" s="920"/>
      <c r="EJ126" s="920"/>
      <c r="EK126" s="920"/>
      <c r="EL126" s="920"/>
      <c r="EM126" s="920"/>
      <c r="EN126" s="920"/>
      <c r="EO126" s="920"/>
      <c r="EP126" s="920"/>
      <c r="EQ126" s="920"/>
      <c r="ER126" s="920"/>
      <c r="ES126" s="920"/>
      <c r="ET126" s="920"/>
      <c r="EU126" s="920"/>
      <c r="EV126" s="920"/>
      <c r="EW126" s="920"/>
      <c r="EX126" s="920"/>
      <c r="EY126" s="920"/>
      <c r="EZ126" s="920"/>
      <c r="FA126" s="920"/>
      <c r="FB126" s="920"/>
      <c r="FC126" s="920"/>
      <c r="FD126" s="920"/>
      <c r="FE126" s="920"/>
      <c r="FF126" s="920"/>
      <c r="FG126" s="920"/>
      <c r="FH126" s="920"/>
      <c r="FI126" s="920"/>
      <c r="FJ126" s="920"/>
      <c r="FK126" s="920"/>
      <c r="FL126" s="920"/>
      <c r="FM126" s="920"/>
      <c r="FN126" s="920"/>
      <c r="FO126" s="920"/>
      <c r="FP126" s="920"/>
      <c r="FQ126" s="920"/>
      <c r="FR126" s="920"/>
      <c r="FS126" s="920"/>
      <c r="FT126" s="920"/>
      <c r="FU126" s="920"/>
      <c r="FV126" s="920"/>
      <c r="FW126" s="920"/>
      <c r="FX126" s="797"/>
      <c r="FY126" s="865"/>
      <c r="FZ126" s="865"/>
      <c r="GA126" s="865"/>
      <c r="GB126" s="865"/>
      <c r="GC126" s="865"/>
      <c r="GD126" s="865"/>
      <c r="GE126" s="865"/>
      <c r="GF126" s="865"/>
      <c r="GG126" s="865"/>
      <c r="GH126" s="865"/>
      <c r="GI126" s="865"/>
      <c r="GJ126" s="865"/>
      <c r="GK126" s="865"/>
      <c r="GL126" s="865"/>
      <c r="GM126" s="865"/>
      <c r="GN126" s="865"/>
      <c r="GO126" s="865"/>
      <c r="GP126" s="865"/>
      <c r="GQ126" s="865"/>
      <c r="GR126" s="865"/>
      <c r="GS126" s="865"/>
      <c r="GT126" s="865"/>
      <c r="GU126" s="865"/>
      <c r="GV126" s="865"/>
      <c r="GW126" s="865"/>
      <c r="GX126" s="865"/>
      <c r="GY126" s="865"/>
      <c r="GZ126" s="865"/>
      <c r="HA126" s="865"/>
      <c r="HB126" s="865"/>
      <c r="HC126" s="865"/>
      <c r="HD126" s="865"/>
      <c r="HE126" s="865"/>
      <c r="HF126" s="865"/>
      <c r="HG126" s="865"/>
      <c r="HH126" s="865"/>
      <c r="HI126" s="865"/>
    </row>
    <row r="127" spans="1:217" ht="9" customHeight="1" x14ac:dyDescent="0.25">
      <c r="B127" s="416"/>
      <c r="C127" s="418"/>
      <c r="D127" s="418"/>
      <c r="E127" s="418"/>
      <c r="F127" s="418"/>
      <c r="G127" s="418"/>
      <c r="H127" s="418"/>
      <c r="I127" s="418"/>
      <c r="J127" s="418"/>
      <c r="K127" s="418"/>
      <c r="L127" s="418"/>
      <c r="M127" s="418"/>
      <c r="N127" s="418"/>
      <c r="O127" s="418"/>
      <c r="P127" s="418"/>
      <c r="Q127" s="418"/>
      <c r="R127" s="418"/>
      <c r="S127" s="418"/>
      <c r="T127" s="418"/>
      <c r="U127" s="418"/>
      <c r="V127" s="418"/>
      <c r="W127" s="418"/>
      <c r="X127" s="418"/>
      <c r="Y127" s="418"/>
      <c r="Z127" s="418"/>
      <c r="AA127" s="418"/>
      <c r="AB127" s="418"/>
      <c r="AC127" s="418"/>
      <c r="AD127" s="418"/>
      <c r="AE127" s="418"/>
      <c r="AF127" s="418"/>
      <c r="AG127" s="418"/>
      <c r="AH127" s="418"/>
      <c r="AI127" s="418"/>
      <c r="AJ127" s="418"/>
      <c r="AK127" s="418"/>
      <c r="AL127" s="418"/>
      <c r="AM127" s="418"/>
      <c r="AN127" s="418"/>
      <c r="AO127" s="418"/>
      <c r="AP127" s="418"/>
      <c r="AQ127" s="418"/>
      <c r="AR127" s="418"/>
      <c r="AS127" s="418"/>
      <c r="AT127" s="418"/>
      <c r="AU127" s="418"/>
      <c r="AV127" s="418"/>
      <c r="AW127" s="418"/>
      <c r="AX127" s="418"/>
      <c r="AY127" s="418"/>
      <c r="AZ127" s="418"/>
      <c r="BA127" s="418"/>
      <c r="BB127" s="901"/>
      <c r="BC127" s="901"/>
      <c r="BD127" s="901"/>
      <c r="BE127" s="901"/>
      <c r="BF127" s="901"/>
      <c r="BG127" s="901"/>
      <c r="BH127" s="901"/>
      <c r="BI127" s="901"/>
      <c r="BJ127" s="901"/>
      <c r="BK127" s="901"/>
      <c r="BL127" s="901"/>
      <c r="BM127" s="901"/>
      <c r="BN127" s="901"/>
      <c r="BO127" s="901"/>
      <c r="BP127" s="901"/>
      <c r="BQ127" s="901"/>
      <c r="BR127" s="901"/>
      <c r="BS127" s="902"/>
      <c r="BT127" s="902"/>
      <c r="BU127" s="902"/>
      <c r="BV127" s="902"/>
      <c r="BW127" s="901"/>
      <c r="BX127" s="901"/>
      <c r="BY127" s="901"/>
      <c r="BZ127" s="901"/>
      <c r="CA127" s="901"/>
      <c r="CB127" s="901"/>
      <c r="CC127" s="901"/>
      <c r="CD127" s="901"/>
      <c r="CE127" s="901"/>
      <c r="CF127" s="901"/>
      <c r="CG127" s="901"/>
      <c r="CH127" s="901"/>
      <c r="CI127" s="901"/>
      <c r="CJ127" s="901"/>
      <c r="CK127" s="901"/>
      <c r="CL127" s="901"/>
      <c r="CM127" s="901"/>
      <c r="CN127" s="901"/>
      <c r="CO127" s="901"/>
      <c r="CP127" s="901"/>
      <c r="CQ127" s="901"/>
      <c r="CR127" s="901"/>
      <c r="CS127" s="901"/>
      <c r="CT127" s="901"/>
      <c r="CU127" s="901"/>
      <c r="CV127" s="901"/>
      <c r="CW127" s="901"/>
      <c r="CX127" s="901"/>
      <c r="CY127" s="901"/>
      <c r="CZ127" s="901"/>
      <c r="DA127" s="901"/>
      <c r="DB127" s="901"/>
      <c r="DC127" s="901"/>
      <c r="DD127" s="901"/>
      <c r="DE127" s="901"/>
      <c r="DF127" s="901"/>
      <c r="DG127" s="901"/>
      <c r="DH127" s="901"/>
      <c r="DI127" s="901"/>
      <c r="DJ127" s="901"/>
      <c r="DK127" s="901"/>
      <c r="DL127" s="901"/>
      <c r="DM127" s="901"/>
      <c r="DN127" s="901"/>
      <c r="DO127" s="901"/>
      <c r="DP127" s="901"/>
      <c r="DQ127" s="901"/>
      <c r="DR127" s="901"/>
      <c r="DS127" s="901"/>
      <c r="DT127" s="901"/>
      <c r="DU127" s="912"/>
      <c r="DV127" s="912"/>
      <c r="DW127" s="912"/>
      <c r="DX127" s="912"/>
      <c r="DY127" s="912"/>
      <c r="DZ127" s="912"/>
      <c r="EA127" s="912"/>
      <c r="EB127" s="912"/>
      <c r="EC127" s="912"/>
      <c r="ED127" s="912"/>
      <c r="EE127" s="912"/>
      <c r="EF127" s="912"/>
      <c r="EG127" s="912"/>
      <c r="EH127" s="912"/>
      <c r="EI127" s="912"/>
      <c r="EJ127" s="912"/>
      <c r="EK127" s="912"/>
      <c r="EL127" s="912"/>
      <c r="EM127" s="912"/>
      <c r="EN127" s="912"/>
      <c r="EO127" s="912"/>
      <c r="EP127" s="912"/>
      <c r="EQ127" s="912"/>
      <c r="ER127" s="912"/>
      <c r="ES127" s="912"/>
      <c r="ET127" s="912"/>
      <c r="EU127" s="912"/>
      <c r="EV127" s="912"/>
      <c r="EW127" s="912"/>
      <c r="EX127" s="912"/>
      <c r="EY127" s="912"/>
      <c r="EZ127" s="912"/>
      <c r="FA127" s="912"/>
      <c r="FB127" s="912"/>
      <c r="FC127" s="912"/>
      <c r="FD127" s="912"/>
      <c r="FE127" s="912"/>
      <c r="FF127" s="912"/>
      <c r="FG127" s="912"/>
      <c r="FH127" s="912"/>
      <c r="FI127" s="912"/>
      <c r="FJ127" s="912"/>
      <c r="FK127" s="912"/>
      <c r="FL127" s="912"/>
      <c r="FM127" s="912"/>
      <c r="FN127" s="912"/>
      <c r="FO127" s="912"/>
      <c r="FP127" s="912"/>
      <c r="FQ127" s="912"/>
      <c r="FR127" s="912"/>
      <c r="FS127" s="912"/>
      <c r="FT127" s="912"/>
      <c r="FU127" s="912"/>
      <c r="FV127" s="912"/>
      <c r="FW127" s="912"/>
      <c r="FX127" s="797"/>
    </row>
    <row r="128" spans="1:217" ht="9" customHeight="1" x14ac:dyDescent="0.25">
      <c r="B128" s="425"/>
      <c r="C128" s="422"/>
      <c r="D128" s="422"/>
      <c r="E128" s="422"/>
      <c r="F128" s="422"/>
      <c r="G128" s="422"/>
      <c r="H128" s="422"/>
      <c r="I128" s="422"/>
      <c r="J128" s="422"/>
      <c r="K128" s="422"/>
      <c r="L128" s="422"/>
      <c r="M128" s="422"/>
      <c r="N128" s="422"/>
      <c r="O128" s="422"/>
      <c r="P128" s="422"/>
      <c r="Q128" s="422"/>
      <c r="R128" s="422"/>
      <c r="S128" s="422"/>
      <c r="T128" s="422"/>
      <c r="U128" s="422"/>
      <c r="V128" s="422"/>
      <c r="W128" s="422"/>
      <c r="X128" s="422"/>
      <c r="Y128" s="422"/>
      <c r="Z128" s="422"/>
      <c r="AA128" s="422"/>
      <c r="AB128" s="422"/>
      <c r="AC128" s="422"/>
      <c r="AD128" s="422"/>
      <c r="AE128" s="422"/>
      <c r="AF128" s="422"/>
      <c r="AG128" s="422"/>
      <c r="AH128" s="422"/>
      <c r="AI128" s="422"/>
      <c r="AJ128" s="422"/>
      <c r="AK128" s="422"/>
      <c r="AL128" s="422"/>
      <c r="AM128" s="422"/>
      <c r="AN128" s="422"/>
      <c r="AO128" s="422"/>
      <c r="AP128" s="422"/>
      <c r="AQ128" s="422"/>
      <c r="AR128" s="422"/>
      <c r="AS128" s="422"/>
      <c r="AT128" s="422"/>
      <c r="AU128" s="422"/>
      <c r="AV128" s="422"/>
      <c r="AW128" s="422"/>
      <c r="AX128" s="422"/>
      <c r="AY128" s="422"/>
      <c r="AZ128" s="422"/>
      <c r="BA128" s="422"/>
      <c r="BB128" s="903"/>
      <c r="BC128" s="903"/>
      <c r="BD128" s="903"/>
      <c r="BE128" s="903"/>
      <c r="BF128" s="903"/>
      <c r="BG128" s="903"/>
      <c r="BH128" s="903"/>
      <c r="BI128" s="903"/>
      <c r="BJ128" s="903"/>
      <c r="BK128" s="903"/>
      <c r="BL128" s="903"/>
      <c r="BM128" s="903"/>
      <c r="BN128" s="903"/>
      <c r="BO128" s="903"/>
      <c r="BP128" s="903"/>
      <c r="BQ128" s="903"/>
      <c r="BR128" s="903"/>
      <c r="BS128" s="904"/>
      <c r="BT128" s="904"/>
      <c r="BU128" s="904"/>
      <c r="BV128" s="904"/>
      <c r="BW128" s="903"/>
      <c r="BX128" s="903"/>
      <c r="BY128" s="903"/>
      <c r="BZ128" s="903"/>
      <c r="CA128" s="903"/>
      <c r="CB128" s="903"/>
      <c r="CC128" s="903"/>
      <c r="CD128" s="903"/>
      <c r="CE128" s="903"/>
      <c r="CF128" s="903"/>
      <c r="CG128" s="903"/>
      <c r="CH128" s="903"/>
      <c r="CI128" s="903"/>
      <c r="CJ128" s="903"/>
      <c r="CK128" s="903"/>
      <c r="CL128" s="903"/>
      <c r="CM128" s="903"/>
      <c r="CN128" s="903"/>
      <c r="CO128" s="903"/>
      <c r="CP128" s="903"/>
      <c r="CQ128" s="903"/>
      <c r="CR128" s="903"/>
      <c r="CS128" s="903"/>
      <c r="CT128" s="903"/>
      <c r="CU128" s="903"/>
      <c r="CV128" s="903"/>
      <c r="CW128" s="903"/>
      <c r="CX128" s="903"/>
      <c r="CY128" s="903"/>
      <c r="CZ128" s="903"/>
      <c r="DA128" s="903"/>
      <c r="DB128" s="903"/>
      <c r="DC128" s="903"/>
      <c r="DD128" s="903"/>
      <c r="DE128" s="903"/>
      <c r="DF128" s="903"/>
      <c r="DG128" s="903"/>
      <c r="DH128" s="903"/>
      <c r="DI128" s="903"/>
      <c r="DJ128" s="903"/>
      <c r="DK128" s="903"/>
      <c r="DL128" s="903"/>
      <c r="DM128" s="903"/>
      <c r="DN128" s="903"/>
      <c r="DO128" s="903"/>
      <c r="DP128" s="903"/>
      <c r="DQ128" s="903"/>
      <c r="DR128" s="903"/>
      <c r="DS128" s="903"/>
      <c r="DT128" s="903"/>
      <c r="DU128" s="913"/>
      <c r="DV128" s="913"/>
      <c r="DW128" s="913"/>
      <c r="DX128" s="913"/>
      <c r="DY128" s="913"/>
      <c r="DZ128" s="913"/>
      <c r="EA128" s="913"/>
      <c r="EB128" s="913"/>
      <c r="EC128" s="913"/>
      <c r="ED128" s="913"/>
      <c r="EE128" s="913"/>
      <c r="EF128" s="913"/>
      <c r="EG128" s="913"/>
      <c r="EH128" s="913"/>
      <c r="EI128" s="913"/>
      <c r="EJ128" s="913"/>
      <c r="EK128" s="913"/>
      <c r="EL128" s="913"/>
      <c r="EM128" s="913"/>
      <c r="EN128" s="913"/>
      <c r="EO128" s="913"/>
      <c r="EP128" s="913"/>
      <c r="EQ128" s="913"/>
      <c r="ER128" s="913"/>
      <c r="ES128" s="913"/>
      <c r="ET128" s="913"/>
      <c r="EU128" s="913"/>
      <c r="EV128" s="913"/>
      <c r="EW128" s="913"/>
      <c r="EX128" s="913"/>
      <c r="EY128" s="913"/>
      <c r="EZ128" s="913"/>
      <c r="FA128" s="913"/>
      <c r="FB128" s="913"/>
      <c r="FC128" s="913"/>
      <c r="FD128" s="913"/>
      <c r="FE128" s="913"/>
      <c r="FF128" s="913"/>
      <c r="FG128" s="913"/>
      <c r="FH128" s="913"/>
      <c r="FI128" s="913"/>
      <c r="FJ128" s="913"/>
      <c r="FK128" s="913"/>
      <c r="FL128" s="913"/>
      <c r="FM128" s="913"/>
      <c r="FN128" s="913"/>
      <c r="FO128" s="913"/>
      <c r="FP128" s="913"/>
      <c r="FQ128" s="913"/>
      <c r="FR128" s="913"/>
      <c r="FS128" s="913"/>
      <c r="FT128" s="913"/>
      <c r="FU128" s="913"/>
      <c r="FV128" s="913"/>
      <c r="FW128" s="913"/>
      <c r="FX128" s="797"/>
    </row>
    <row r="129" spans="2:191" s="489" customFormat="1" ht="15" x14ac:dyDescent="0.25">
      <c r="B129" s="427"/>
      <c r="C129" s="520"/>
      <c r="D129" s="520"/>
      <c r="E129" s="520"/>
      <c r="F129" s="520"/>
      <c r="G129" s="520"/>
      <c r="H129" s="520"/>
      <c r="I129" s="520"/>
      <c r="J129" s="520"/>
      <c r="K129" s="520"/>
      <c r="L129" s="520"/>
      <c r="M129" s="520"/>
      <c r="N129" s="520"/>
      <c r="O129" s="520"/>
      <c r="P129" s="520"/>
      <c r="Q129" s="520"/>
      <c r="R129" s="520"/>
      <c r="S129" s="520"/>
      <c r="T129" s="520"/>
      <c r="U129" s="520"/>
      <c r="V129" s="520"/>
      <c r="W129" s="520"/>
      <c r="X129" s="520"/>
      <c r="Y129" s="520"/>
      <c r="Z129" s="520"/>
      <c r="AA129" s="520"/>
      <c r="AB129" s="520"/>
      <c r="AC129" s="520"/>
      <c r="AD129" s="520"/>
      <c r="AE129" s="520"/>
      <c r="AF129" s="520"/>
      <c r="AG129" s="520"/>
      <c r="AH129" s="520"/>
      <c r="AI129" s="520"/>
      <c r="AJ129" s="520"/>
      <c r="AK129" s="520"/>
      <c r="AL129" s="520"/>
      <c r="AM129" s="520"/>
      <c r="AN129" s="520"/>
      <c r="AO129" s="520"/>
      <c r="AP129" s="520"/>
      <c r="AQ129" s="520"/>
      <c r="AR129" s="520"/>
      <c r="AS129" s="520"/>
      <c r="AT129" s="520"/>
      <c r="AU129" s="520"/>
      <c r="AV129" s="520"/>
      <c r="AW129" s="520"/>
      <c r="AX129" s="520"/>
      <c r="AY129" s="520"/>
      <c r="AZ129" s="520"/>
      <c r="BA129" s="520"/>
      <c r="BB129" s="914"/>
      <c r="BC129" s="914"/>
      <c r="BD129" s="914"/>
      <c r="BE129" s="914"/>
      <c r="BF129" s="914"/>
      <c r="BG129" s="914"/>
      <c r="BH129" s="914"/>
      <c r="BI129" s="914"/>
      <c r="BJ129" s="914"/>
      <c r="BK129" s="914"/>
      <c r="BL129" s="914"/>
      <c r="BM129" s="914"/>
      <c r="BN129" s="914"/>
      <c r="BO129" s="914"/>
      <c r="BP129" s="914"/>
      <c r="BQ129" s="914"/>
      <c r="BR129" s="914"/>
      <c r="BS129" s="914"/>
      <c r="BT129" s="914"/>
      <c r="BU129" s="914"/>
      <c r="BV129" s="914"/>
      <c r="BW129" s="914"/>
      <c r="BX129" s="914"/>
      <c r="BY129" s="914"/>
      <c r="BZ129" s="914"/>
      <c r="CA129" s="914"/>
      <c r="CB129" s="914"/>
      <c r="CC129" s="914"/>
      <c r="CD129" s="914"/>
      <c r="CE129" s="914"/>
      <c r="CF129" s="914"/>
      <c r="CG129" s="914"/>
      <c r="CH129" s="914"/>
      <c r="CI129" s="914"/>
      <c r="CJ129" s="914"/>
      <c r="CK129" s="914"/>
      <c r="CL129" s="914"/>
      <c r="CM129" s="914"/>
      <c r="CN129" s="914"/>
      <c r="CO129" s="914"/>
      <c r="CP129" s="914"/>
      <c r="CQ129" s="914"/>
      <c r="CR129" s="914"/>
      <c r="CS129" s="914"/>
      <c r="CT129" s="914"/>
      <c r="CU129" s="914"/>
      <c r="CV129" s="914"/>
      <c r="CW129" s="914"/>
      <c r="CX129" s="914"/>
      <c r="CY129" s="914"/>
      <c r="CZ129" s="914"/>
      <c r="DA129" s="914"/>
      <c r="DB129" s="914"/>
      <c r="DC129" s="914"/>
      <c r="DD129" s="914"/>
      <c r="DE129" s="914"/>
      <c r="DF129" s="914"/>
      <c r="DG129" s="914"/>
      <c r="DH129" s="914"/>
      <c r="DI129" s="914"/>
      <c r="DJ129" s="914"/>
      <c r="DK129" s="914"/>
      <c r="DL129" s="914"/>
      <c r="DM129" s="914"/>
      <c r="DN129" s="914"/>
      <c r="DO129" s="914"/>
      <c r="DP129" s="914"/>
      <c r="DQ129" s="914"/>
      <c r="DR129" s="914"/>
      <c r="DS129" s="914"/>
      <c r="DT129" s="914"/>
      <c r="DU129" s="910"/>
      <c r="DV129" s="910"/>
      <c r="DW129" s="910"/>
      <c r="DX129" s="910"/>
      <c r="DY129" s="910"/>
      <c r="DZ129" s="910"/>
      <c r="EA129" s="910"/>
      <c r="EB129" s="910"/>
      <c r="EC129" s="910"/>
      <c r="ED129" s="910"/>
      <c r="EE129" s="910"/>
      <c r="EF129" s="910"/>
      <c r="EG129" s="910"/>
      <c r="EH129" s="910"/>
      <c r="EI129" s="910"/>
      <c r="EJ129" s="910"/>
      <c r="EK129" s="910"/>
      <c r="EL129" s="910"/>
      <c r="EM129" s="910"/>
      <c r="EN129" s="910"/>
      <c r="EO129" s="910"/>
      <c r="EP129" s="910"/>
      <c r="EQ129" s="910"/>
      <c r="ER129" s="910"/>
      <c r="ES129" s="910"/>
      <c r="ET129" s="910"/>
      <c r="EU129" s="910"/>
      <c r="EV129" s="910"/>
      <c r="EW129" s="910"/>
      <c r="EX129" s="910"/>
      <c r="EY129" s="910"/>
      <c r="EZ129" s="910"/>
      <c r="FA129" s="910"/>
      <c r="FB129" s="910"/>
      <c r="FC129" s="910"/>
      <c r="FD129" s="910"/>
      <c r="FE129" s="910"/>
      <c r="FF129" s="910"/>
      <c r="FG129" s="910"/>
      <c r="FH129" s="910"/>
      <c r="FI129" s="910"/>
      <c r="FJ129" s="910"/>
      <c r="FK129" s="910"/>
      <c r="FL129" s="910"/>
      <c r="FM129" s="910"/>
      <c r="FN129" s="910"/>
      <c r="FO129" s="910"/>
      <c r="FP129" s="910"/>
      <c r="FQ129" s="910"/>
      <c r="FR129" s="910"/>
      <c r="FS129" s="910"/>
      <c r="FT129" s="910"/>
      <c r="FU129" s="910"/>
      <c r="FV129" s="910"/>
      <c r="FW129" s="910"/>
      <c r="FX129" s="797"/>
    </row>
    <row r="130" spans="2:191" s="489" customFormat="1" ht="15" x14ac:dyDescent="0.25">
      <c r="B130" s="427"/>
      <c r="C130" s="520"/>
      <c r="D130" s="520"/>
      <c r="E130" s="520"/>
      <c r="F130" s="520"/>
      <c r="G130" s="520"/>
      <c r="H130" s="520"/>
      <c r="I130" s="520"/>
      <c r="J130" s="520"/>
      <c r="K130" s="520"/>
      <c r="L130" s="520"/>
      <c r="M130" s="520"/>
      <c r="N130" s="520"/>
      <c r="O130" s="520"/>
      <c r="P130" s="520"/>
      <c r="Q130" s="520"/>
      <c r="R130" s="520"/>
      <c r="S130" s="520"/>
      <c r="T130" s="520"/>
      <c r="U130" s="520"/>
      <c r="V130" s="520"/>
      <c r="W130" s="520"/>
      <c r="X130" s="520"/>
      <c r="Y130" s="520"/>
      <c r="Z130" s="520"/>
      <c r="AA130" s="520"/>
      <c r="AB130" s="520"/>
      <c r="AC130" s="520"/>
      <c r="AD130" s="520"/>
      <c r="AE130" s="520"/>
      <c r="AF130" s="520"/>
      <c r="AG130" s="520"/>
      <c r="AH130" s="520"/>
      <c r="AI130" s="520"/>
      <c r="AJ130" s="520"/>
      <c r="AK130" s="520"/>
      <c r="AL130" s="520"/>
      <c r="AM130" s="520"/>
      <c r="AN130" s="520"/>
      <c r="AO130" s="520"/>
      <c r="AP130" s="520"/>
      <c r="AQ130" s="520"/>
      <c r="AR130" s="520"/>
      <c r="AS130" s="520"/>
      <c r="AT130" s="520"/>
      <c r="AU130" s="520"/>
      <c r="AV130" s="520"/>
      <c r="AW130" s="520"/>
      <c r="AX130" s="520"/>
      <c r="AY130" s="520"/>
      <c r="AZ130" s="520"/>
      <c r="BA130" s="520"/>
      <c r="BB130" s="914"/>
      <c r="BC130" s="914"/>
      <c r="BD130" s="914"/>
      <c r="BE130" s="914"/>
      <c r="BF130" s="914"/>
      <c r="BG130" s="914"/>
      <c r="BH130" s="914"/>
      <c r="BI130" s="914"/>
      <c r="BJ130" s="914"/>
      <c r="BK130" s="914"/>
      <c r="BL130" s="914"/>
      <c r="BM130" s="914"/>
      <c r="BN130" s="914"/>
      <c r="BO130" s="914"/>
      <c r="BP130" s="914"/>
      <c r="BQ130" s="914"/>
      <c r="BR130" s="914"/>
      <c r="BS130" s="914"/>
      <c r="BT130" s="914"/>
      <c r="BU130" s="914"/>
      <c r="BV130" s="914"/>
      <c r="BW130" s="914"/>
      <c r="BX130" s="914"/>
      <c r="BY130" s="914"/>
      <c r="BZ130" s="914"/>
      <c r="CA130" s="914"/>
      <c r="CB130" s="914"/>
      <c r="CC130" s="914"/>
      <c r="CD130" s="914"/>
      <c r="CE130" s="914"/>
      <c r="CF130" s="914"/>
      <c r="CG130" s="914"/>
      <c r="CH130" s="914"/>
      <c r="CI130" s="914"/>
      <c r="CJ130" s="914"/>
      <c r="CK130" s="914"/>
      <c r="CL130" s="914"/>
      <c r="CM130" s="914"/>
      <c r="CN130" s="914"/>
      <c r="CO130" s="914"/>
      <c r="CP130" s="914"/>
      <c r="CQ130" s="914"/>
      <c r="CR130" s="914"/>
      <c r="CS130" s="914"/>
      <c r="CT130" s="914"/>
      <c r="CU130" s="914"/>
      <c r="CV130" s="914"/>
      <c r="CW130" s="914"/>
      <c r="CX130" s="914"/>
      <c r="CY130" s="914"/>
      <c r="CZ130" s="914"/>
      <c r="DA130" s="914"/>
      <c r="DB130" s="914"/>
      <c r="DC130" s="914"/>
      <c r="DD130" s="914"/>
      <c r="DE130" s="914"/>
      <c r="DF130" s="914"/>
      <c r="DG130" s="914"/>
      <c r="DH130" s="914"/>
      <c r="DI130" s="914"/>
      <c r="DJ130" s="914"/>
      <c r="DK130" s="914"/>
      <c r="DL130" s="914"/>
      <c r="DM130" s="914"/>
      <c r="DN130" s="914"/>
      <c r="DO130" s="914"/>
      <c r="DP130" s="914"/>
      <c r="DQ130" s="914"/>
      <c r="DR130" s="914"/>
      <c r="DS130" s="914"/>
      <c r="DT130" s="914"/>
      <c r="DU130" s="910"/>
      <c r="DV130" s="910"/>
      <c r="DW130" s="910"/>
      <c r="DX130" s="910"/>
      <c r="DY130" s="910"/>
      <c r="DZ130" s="910"/>
      <c r="EA130" s="910"/>
      <c r="EB130" s="910"/>
      <c r="EC130" s="910"/>
      <c r="ED130" s="910"/>
      <c r="EE130" s="910"/>
      <c r="EF130" s="910"/>
      <c r="EG130" s="910"/>
      <c r="EH130" s="910"/>
      <c r="EI130" s="910"/>
      <c r="EJ130" s="910"/>
      <c r="EK130" s="910"/>
      <c r="EL130" s="910"/>
      <c r="EM130" s="910"/>
      <c r="EN130" s="910"/>
      <c r="EO130" s="910"/>
      <c r="EP130" s="910"/>
      <c r="EQ130" s="910"/>
      <c r="ER130" s="910"/>
      <c r="ES130" s="910"/>
      <c r="ET130" s="910"/>
      <c r="EU130" s="910"/>
      <c r="EV130" s="910"/>
      <c r="EW130" s="910"/>
      <c r="EX130" s="910"/>
      <c r="EY130" s="910"/>
      <c r="EZ130" s="910"/>
      <c r="FA130" s="910"/>
      <c r="FB130" s="910"/>
      <c r="FC130" s="910"/>
      <c r="FD130" s="910"/>
      <c r="FE130" s="910"/>
      <c r="FF130" s="910"/>
      <c r="FG130" s="910"/>
      <c r="FH130" s="910"/>
      <c r="FI130" s="910"/>
      <c r="FJ130" s="910"/>
      <c r="FK130" s="910"/>
      <c r="FL130" s="910"/>
      <c r="FM130" s="910"/>
      <c r="FN130" s="910"/>
      <c r="FO130" s="910"/>
      <c r="FP130" s="910"/>
      <c r="FQ130" s="910"/>
      <c r="FR130" s="910"/>
      <c r="FS130" s="910"/>
      <c r="FT130" s="910"/>
      <c r="FU130" s="910"/>
      <c r="FV130" s="910"/>
      <c r="FW130" s="910"/>
      <c r="FX130" s="797"/>
    </row>
    <row r="131" spans="2:191" s="489" customFormat="1" ht="14.25" x14ac:dyDescent="0.2">
      <c r="B131" s="428"/>
      <c r="C131" s="520"/>
      <c r="D131" s="520"/>
      <c r="E131" s="520"/>
      <c r="F131" s="520"/>
      <c r="G131" s="520"/>
      <c r="H131" s="520"/>
      <c r="I131" s="520"/>
      <c r="J131" s="520"/>
      <c r="K131" s="520"/>
      <c r="L131" s="520"/>
      <c r="M131" s="520"/>
      <c r="N131" s="520"/>
      <c r="O131" s="520"/>
      <c r="P131" s="520"/>
      <c r="Q131" s="520"/>
      <c r="R131" s="520"/>
      <c r="S131" s="520"/>
      <c r="T131" s="520"/>
      <c r="U131" s="520"/>
      <c r="V131" s="520"/>
      <c r="W131" s="520"/>
      <c r="X131" s="520"/>
      <c r="Y131" s="520"/>
      <c r="Z131" s="520"/>
      <c r="AA131" s="520"/>
      <c r="AB131" s="520"/>
      <c r="AC131" s="520"/>
      <c r="AD131" s="520"/>
      <c r="AE131" s="520"/>
      <c r="AF131" s="520"/>
      <c r="AG131" s="520"/>
      <c r="AH131" s="520"/>
      <c r="AI131" s="520"/>
      <c r="AJ131" s="520"/>
      <c r="AK131" s="520"/>
      <c r="AL131" s="520"/>
      <c r="AM131" s="520"/>
      <c r="AN131" s="520"/>
      <c r="AO131" s="520"/>
      <c r="AP131" s="520"/>
      <c r="AQ131" s="520"/>
      <c r="AR131" s="520"/>
      <c r="AS131" s="520"/>
      <c r="AT131" s="520"/>
      <c r="AU131" s="520"/>
      <c r="AV131" s="521"/>
      <c r="AW131" s="521"/>
      <c r="AX131" s="521"/>
      <c r="AY131" s="521"/>
      <c r="AZ131" s="521"/>
      <c r="BA131" s="521"/>
      <c r="BB131" s="921"/>
      <c r="BC131" s="921"/>
      <c r="BD131" s="921"/>
      <c r="BE131" s="921"/>
      <c r="BF131" s="921"/>
      <c r="BG131" s="921"/>
      <c r="BH131" s="921"/>
      <c r="BI131" s="921"/>
      <c r="BJ131" s="921"/>
      <c r="BK131" s="921"/>
      <c r="BL131" s="921"/>
      <c r="BM131" s="921"/>
      <c r="BN131" s="921"/>
      <c r="BO131" s="921"/>
      <c r="BP131" s="921"/>
      <c r="BQ131" s="921"/>
      <c r="BR131" s="921"/>
      <c r="BS131" s="921"/>
      <c r="BT131" s="921"/>
      <c r="BU131" s="921"/>
      <c r="BV131" s="921"/>
      <c r="BW131" s="921"/>
      <c r="BX131" s="921"/>
      <c r="BY131" s="921"/>
      <c r="BZ131" s="921"/>
      <c r="CA131" s="921"/>
      <c r="CB131" s="921"/>
      <c r="CC131" s="921"/>
      <c r="CD131" s="921"/>
      <c r="CE131" s="921"/>
      <c r="CF131" s="921"/>
      <c r="CG131" s="921"/>
      <c r="CH131" s="921"/>
      <c r="CI131" s="921"/>
      <c r="CJ131" s="921"/>
      <c r="CK131" s="921"/>
      <c r="CL131" s="921"/>
      <c r="CM131" s="921"/>
      <c r="CN131" s="921"/>
      <c r="CO131" s="921"/>
      <c r="CP131" s="921"/>
      <c r="CQ131" s="921"/>
      <c r="CR131" s="921"/>
      <c r="CS131" s="921"/>
      <c r="CT131" s="921"/>
      <c r="CU131" s="921"/>
      <c r="CV131" s="921"/>
      <c r="CW131" s="921"/>
      <c r="CX131" s="921"/>
      <c r="CY131" s="921"/>
      <c r="CZ131" s="921"/>
      <c r="DA131" s="921"/>
      <c r="DB131" s="921"/>
      <c r="DC131" s="921"/>
      <c r="DD131" s="921"/>
      <c r="DE131" s="921"/>
      <c r="DF131" s="921"/>
      <c r="DG131" s="921"/>
      <c r="DH131" s="921"/>
      <c r="DI131" s="921"/>
      <c r="DJ131" s="921"/>
      <c r="DK131" s="921"/>
      <c r="DL131" s="921"/>
      <c r="DM131" s="921"/>
      <c r="DN131" s="921"/>
      <c r="DO131" s="921"/>
      <c r="DP131" s="921"/>
      <c r="DQ131" s="921"/>
      <c r="DR131" s="921"/>
      <c r="DS131" s="921"/>
      <c r="DT131" s="921"/>
      <c r="DU131" s="922"/>
      <c r="DV131" s="922"/>
      <c r="DW131" s="922"/>
      <c r="DX131" s="922"/>
      <c r="DY131" s="922"/>
      <c r="DZ131" s="922"/>
      <c r="EA131" s="922"/>
      <c r="EB131" s="922"/>
      <c r="EC131" s="922"/>
      <c r="ED131" s="922"/>
      <c r="EE131" s="922"/>
      <c r="EF131" s="922"/>
      <c r="EG131" s="922"/>
      <c r="EH131" s="922"/>
      <c r="EI131" s="922"/>
      <c r="EJ131" s="922"/>
      <c r="EK131" s="922"/>
      <c r="EL131" s="922"/>
      <c r="EM131" s="922"/>
      <c r="EN131" s="922"/>
      <c r="EO131" s="922"/>
      <c r="EP131" s="922"/>
      <c r="EQ131" s="922"/>
      <c r="ER131" s="922"/>
      <c r="ES131" s="922"/>
      <c r="ET131" s="922"/>
      <c r="EU131" s="922"/>
      <c r="EV131" s="922"/>
      <c r="EW131" s="922"/>
      <c r="EX131" s="922"/>
      <c r="EY131" s="922"/>
      <c r="EZ131" s="922"/>
      <c r="FA131" s="922"/>
      <c r="FB131" s="922"/>
      <c r="FC131" s="922"/>
      <c r="FD131" s="922"/>
      <c r="FE131" s="922"/>
      <c r="FF131" s="922"/>
      <c r="FG131" s="922"/>
      <c r="FH131" s="922"/>
      <c r="FI131" s="922"/>
      <c r="FJ131" s="922"/>
      <c r="FK131" s="922"/>
      <c r="FL131" s="922"/>
      <c r="FM131" s="922"/>
      <c r="FN131" s="922"/>
      <c r="FO131" s="922"/>
      <c r="FP131" s="922"/>
      <c r="FQ131" s="922"/>
      <c r="FR131" s="922"/>
      <c r="FS131" s="922"/>
      <c r="FT131" s="922"/>
      <c r="FU131" s="922"/>
      <c r="FV131" s="922"/>
      <c r="FW131" s="922"/>
      <c r="FX131" s="797"/>
    </row>
    <row r="132" spans="2:191" x14ac:dyDescent="0.2">
      <c r="FX132" s="797"/>
    </row>
    <row r="133" spans="2:191" x14ac:dyDescent="0.2">
      <c r="FX133" s="797"/>
    </row>
    <row r="141" spans="2:191" x14ac:dyDescent="0.2">
      <c r="BB141" s="683"/>
      <c r="BC141" s="683"/>
      <c r="BD141" s="683"/>
      <c r="BE141" s="683"/>
      <c r="BF141" s="683"/>
      <c r="BG141" s="683"/>
      <c r="BH141" s="683"/>
      <c r="BI141" s="683"/>
      <c r="BJ141" s="683"/>
      <c r="BK141" s="683"/>
      <c r="BL141" s="683"/>
      <c r="BM141" s="683"/>
      <c r="BN141" s="683"/>
      <c r="BO141" s="683"/>
      <c r="BP141" s="683"/>
      <c r="BQ141" s="683"/>
      <c r="BR141" s="683"/>
      <c r="BS141" s="683"/>
      <c r="BT141" s="683"/>
      <c r="BU141" s="683"/>
      <c r="BV141" s="683"/>
      <c r="BW141" s="683"/>
      <c r="BX141" s="683"/>
      <c r="BY141" s="683"/>
      <c r="BZ141" s="683"/>
      <c r="CA141" s="683"/>
      <c r="CB141" s="683"/>
      <c r="CC141" s="683"/>
      <c r="CD141" s="683"/>
      <c r="CE141" s="683"/>
      <c r="CF141" s="683"/>
      <c r="CG141" s="683"/>
      <c r="CH141" s="683"/>
      <c r="CI141" s="683"/>
      <c r="CJ141" s="683"/>
      <c r="CK141" s="683"/>
      <c r="CL141" s="683"/>
      <c r="CM141" s="683"/>
      <c r="CN141" s="683"/>
      <c r="CO141" s="683"/>
      <c r="CP141" s="683"/>
      <c r="CQ141" s="683"/>
      <c r="CR141" s="683"/>
      <c r="CS141" s="683"/>
      <c r="CT141" s="683"/>
      <c r="CU141" s="683"/>
      <c r="CV141" s="683"/>
      <c r="CW141" s="683"/>
      <c r="CX141" s="683"/>
      <c r="CY141" s="683"/>
      <c r="CZ141" s="683"/>
      <c r="DA141" s="683"/>
      <c r="DB141" s="683"/>
      <c r="DC141" s="683"/>
      <c r="DD141" s="683"/>
      <c r="DE141" s="683"/>
      <c r="DF141" s="683"/>
      <c r="DG141" s="683"/>
      <c r="DH141" s="683"/>
      <c r="DI141" s="683"/>
      <c r="DJ141" s="683"/>
      <c r="DK141" s="683"/>
      <c r="DL141" s="683"/>
      <c r="DM141" s="683"/>
      <c r="DN141" s="683"/>
      <c r="DO141" s="683"/>
      <c r="DP141" s="683"/>
      <c r="DQ141" s="683"/>
      <c r="DR141" s="683"/>
      <c r="DS141" s="683"/>
      <c r="DT141" s="683"/>
      <c r="DU141" s="683"/>
      <c r="DV141" s="683"/>
      <c r="DW141" s="683"/>
      <c r="DX141" s="683"/>
      <c r="DY141" s="683"/>
      <c r="DZ141" s="683"/>
      <c r="EA141" s="683"/>
      <c r="EB141" s="683"/>
      <c r="EC141" s="683"/>
      <c r="ED141" s="683"/>
      <c r="EE141" s="683"/>
      <c r="EF141" s="683"/>
      <c r="EG141" s="683"/>
      <c r="EH141" s="683"/>
      <c r="EI141" s="683"/>
      <c r="EJ141" s="683"/>
      <c r="EK141" s="683"/>
      <c r="EL141" s="683"/>
      <c r="EM141" s="683"/>
      <c r="EN141" s="683"/>
      <c r="EO141" s="683"/>
      <c r="EP141" s="683"/>
      <c r="EQ141" s="683"/>
      <c r="ER141" s="683"/>
      <c r="ES141" s="683"/>
      <c r="ET141" s="683"/>
      <c r="EU141" s="683"/>
      <c r="EV141" s="683"/>
      <c r="EW141" s="683"/>
      <c r="EX141" s="683"/>
      <c r="EY141" s="683"/>
      <c r="EZ141" s="683"/>
      <c r="FA141" s="683"/>
      <c r="FB141" s="683"/>
      <c r="FC141" s="683"/>
      <c r="FD141" s="683"/>
      <c r="FE141" s="683"/>
      <c r="FF141" s="683"/>
      <c r="FG141" s="683"/>
      <c r="FH141" s="683"/>
      <c r="FI141" s="683"/>
      <c r="FJ141" s="683"/>
      <c r="FK141" s="683"/>
      <c r="FL141" s="683"/>
      <c r="FM141" s="683"/>
      <c r="FN141" s="683"/>
      <c r="FO141" s="683"/>
      <c r="FP141" s="683"/>
      <c r="FQ141" s="683"/>
      <c r="FR141" s="683"/>
      <c r="FS141" s="683"/>
      <c r="FT141" s="683"/>
      <c r="FU141" s="683"/>
      <c r="FV141" s="683"/>
      <c r="FW141" s="683"/>
      <c r="FX141" s="977"/>
      <c r="FY141" s="683"/>
      <c r="FZ141" s="683"/>
      <c r="GA141" s="683"/>
      <c r="GB141" s="683"/>
      <c r="GC141" s="683"/>
      <c r="GD141" s="683"/>
      <c r="GE141" s="683"/>
      <c r="GF141" s="683"/>
      <c r="GG141" s="683"/>
      <c r="GH141" s="683"/>
      <c r="GI141" s="683"/>
    </row>
    <row r="142" spans="2:191" x14ac:dyDescent="0.2">
      <c r="BB142" s="683"/>
      <c r="BC142" s="683"/>
      <c r="BD142" s="683"/>
      <c r="BE142" s="683"/>
      <c r="BF142" s="683"/>
      <c r="BG142" s="683"/>
      <c r="BH142" s="683"/>
      <c r="BI142" s="683"/>
      <c r="BJ142" s="683"/>
      <c r="BK142" s="683"/>
      <c r="BL142" s="683"/>
      <c r="BM142" s="683"/>
      <c r="BN142" s="683"/>
      <c r="BO142" s="683"/>
      <c r="BP142" s="683"/>
      <c r="BQ142" s="683"/>
      <c r="BR142" s="683"/>
      <c r="BS142" s="683"/>
      <c r="BT142" s="683"/>
      <c r="BU142" s="683"/>
      <c r="BV142" s="683"/>
      <c r="BW142" s="683"/>
      <c r="BX142" s="683"/>
      <c r="BY142" s="683"/>
      <c r="BZ142" s="683"/>
      <c r="CA142" s="683"/>
      <c r="CB142" s="683"/>
      <c r="CC142" s="683"/>
      <c r="CD142" s="683"/>
      <c r="CE142" s="683"/>
      <c r="CF142" s="683"/>
      <c r="CG142" s="683"/>
      <c r="CH142" s="683"/>
      <c r="CI142" s="683"/>
      <c r="CJ142" s="683"/>
      <c r="CK142" s="683"/>
      <c r="CL142" s="683"/>
      <c r="CM142" s="683"/>
      <c r="CN142" s="683"/>
      <c r="CO142" s="683"/>
      <c r="CP142" s="683"/>
      <c r="CQ142" s="683"/>
      <c r="CR142" s="683"/>
      <c r="CS142" s="683"/>
      <c r="CT142" s="683"/>
      <c r="CU142" s="683"/>
      <c r="CV142" s="683"/>
      <c r="CW142" s="683"/>
      <c r="CX142" s="683"/>
      <c r="CY142" s="683"/>
      <c r="CZ142" s="683"/>
      <c r="DA142" s="683"/>
      <c r="DB142" s="683"/>
      <c r="DC142" s="683"/>
      <c r="DD142" s="683"/>
      <c r="DE142" s="683"/>
      <c r="DF142" s="683"/>
      <c r="DG142" s="683"/>
      <c r="DH142" s="683"/>
      <c r="DI142" s="683"/>
      <c r="DJ142" s="683"/>
      <c r="DK142" s="683"/>
      <c r="DL142" s="683"/>
      <c r="DM142" s="683"/>
      <c r="DN142" s="683"/>
      <c r="DO142" s="683"/>
      <c r="DP142" s="683"/>
      <c r="DQ142" s="683"/>
      <c r="DR142" s="683"/>
      <c r="DS142" s="683"/>
      <c r="DT142" s="683"/>
      <c r="DU142" s="683"/>
      <c r="DV142" s="683"/>
      <c r="DW142" s="683"/>
      <c r="DX142" s="683"/>
      <c r="DY142" s="683"/>
      <c r="DZ142" s="683"/>
      <c r="EA142" s="683"/>
      <c r="EB142" s="683"/>
      <c r="EC142" s="683"/>
      <c r="ED142" s="683"/>
      <c r="EE142" s="683"/>
      <c r="EF142" s="683"/>
      <c r="EG142" s="683"/>
      <c r="EH142" s="683"/>
      <c r="EI142" s="683"/>
      <c r="EJ142" s="683"/>
      <c r="EK142" s="683"/>
      <c r="EL142" s="683"/>
      <c r="EM142" s="683"/>
      <c r="EN142" s="683"/>
      <c r="EO142" s="683"/>
      <c r="EP142" s="683"/>
      <c r="EQ142" s="683"/>
      <c r="ER142" s="683"/>
      <c r="ES142" s="683"/>
      <c r="ET142" s="683"/>
      <c r="EU142" s="683"/>
      <c r="EV142" s="683"/>
      <c r="EW142" s="683"/>
      <c r="EX142" s="683"/>
      <c r="EY142" s="683"/>
      <c r="EZ142" s="683"/>
      <c r="FA142" s="683"/>
      <c r="FB142" s="683"/>
      <c r="FC142" s="683"/>
      <c r="FD142" s="683"/>
      <c r="FE142" s="683"/>
      <c r="FF142" s="683"/>
      <c r="FG142" s="683"/>
      <c r="FH142" s="683"/>
      <c r="FI142" s="683"/>
      <c r="FJ142" s="683"/>
      <c r="FK142" s="683"/>
      <c r="FL142" s="683"/>
      <c r="FM142" s="683"/>
      <c r="FN142" s="683"/>
      <c r="FO142" s="683"/>
      <c r="FP142" s="683"/>
      <c r="FQ142" s="683"/>
      <c r="FR142" s="683"/>
      <c r="FS142" s="683"/>
      <c r="FT142" s="683"/>
      <c r="FU142" s="683"/>
      <c r="FV142" s="683"/>
      <c r="FW142" s="683"/>
      <c r="FX142" s="977"/>
      <c r="FY142" s="683"/>
      <c r="FZ142" s="683"/>
      <c r="GA142" s="683"/>
      <c r="GB142" s="683"/>
      <c r="GC142" s="683"/>
      <c r="GD142" s="683"/>
      <c r="GE142" s="683"/>
      <c r="GF142" s="683"/>
      <c r="GG142" s="683"/>
      <c r="GH142" s="683"/>
      <c r="GI142" s="683"/>
    </row>
    <row r="143" spans="2:191" x14ac:dyDescent="0.2">
      <c r="BB143" s="683"/>
      <c r="BC143" s="683"/>
      <c r="BD143" s="683"/>
      <c r="BE143" s="683"/>
      <c r="BF143" s="683"/>
      <c r="BG143" s="683"/>
      <c r="BH143" s="683"/>
      <c r="BI143" s="683"/>
      <c r="BJ143" s="683"/>
      <c r="BK143" s="683"/>
      <c r="BL143" s="683"/>
      <c r="BM143" s="683"/>
      <c r="BN143" s="683"/>
      <c r="BO143" s="683"/>
      <c r="BP143" s="683"/>
      <c r="BQ143" s="683"/>
      <c r="BR143" s="683"/>
      <c r="BS143" s="683"/>
      <c r="BT143" s="683"/>
      <c r="BU143" s="683"/>
      <c r="BV143" s="683"/>
      <c r="BW143" s="683"/>
      <c r="BX143" s="683"/>
      <c r="BY143" s="683"/>
      <c r="BZ143" s="683"/>
      <c r="CA143" s="683"/>
      <c r="CB143" s="683"/>
      <c r="CC143" s="683"/>
      <c r="CD143" s="683"/>
      <c r="CE143" s="683"/>
      <c r="CF143" s="683"/>
      <c r="CG143" s="683"/>
      <c r="CH143" s="683"/>
      <c r="CI143" s="683"/>
      <c r="CJ143" s="683"/>
      <c r="CK143" s="683"/>
      <c r="CL143" s="683"/>
      <c r="CM143" s="683"/>
      <c r="CN143" s="683"/>
      <c r="CO143" s="683"/>
      <c r="CP143" s="683"/>
      <c r="CQ143" s="683"/>
      <c r="CR143" s="683"/>
      <c r="CS143" s="683"/>
      <c r="CT143" s="683"/>
      <c r="CU143" s="683"/>
      <c r="CV143" s="683"/>
      <c r="CW143" s="683"/>
      <c r="CX143" s="683"/>
      <c r="CY143" s="683"/>
      <c r="CZ143" s="683"/>
      <c r="DA143" s="683"/>
      <c r="DB143" s="683"/>
      <c r="DC143" s="683"/>
      <c r="DD143" s="683"/>
      <c r="DE143" s="683"/>
      <c r="DF143" s="683"/>
      <c r="DG143" s="683"/>
      <c r="DH143" s="683"/>
      <c r="DI143" s="683"/>
      <c r="DJ143" s="683"/>
      <c r="DK143" s="683"/>
      <c r="DL143" s="683"/>
      <c r="DM143" s="683"/>
      <c r="DN143" s="683"/>
      <c r="DO143" s="683"/>
      <c r="DP143" s="683"/>
      <c r="DQ143" s="683"/>
      <c r="DR143" s="683"/>
      <c r="DS143" s="683"/>
      <c r="DT143" s="683"/>
      <c r="DU143" s="683"/>
      <c r="DV143" s="683"/>
      <c r="DW143" s="683"/>
      <c r="DX143" s="683"/>
      <c r="DY143" s="683"/>
      <c r="DZ143" s="683"/>
      <c r="EA143" s="683"/>
      <c r="EB143" s="683"/>
      <c r="EC143" s="683"/>
      <c r="ED143" s="683"/>
      <c r="EE143" s="683"/>
      <c r="EF143" s="683"/>
      <c r="EG143" s="683"/>
      <c r="EH143" s="683"/>
      <c r="EI143" s="683"/>
      <c r="EJ143" s="683"/>
      <c r="EK143" s="683"/>
      <c r="EL143" s="683"/>
      <c r="EM143" s="683"/>
      <c r="EN143" s="683"/>
      <c r="EO143" s="683"/>
      <c r="EP143" s="683"/>
      <c r="EQ143" s="683"/>
      <c r="ER143" s="683"/>
      <c r="ES143" s="683"/>
      <c r="ET143" s="683"/>
      <c r="EU143" s="683"/>
      <c r="EV143" s="683"/>
      <c r="EW143" s="683"/>
      <c r="EX143" s="683"/>
      <c r="EY143" s="683"/>
      <c r="EZ143" s="683"/>
      <c r="FA143" s="683"/>
      <c r="FB143" s="683"/>
      <c r="FC143" s="683"/>
      <c r="FD143" s="683"/>
      <c r="FE143" s="683"/>
      <c r="FF143" s="683"/>
      <c r="FG143" s="683"/>
      <c r="FH143" s="683"/>
      <c r="FI143" s="683"/>
      <c r="FJ143" s="683"/>
      <c r="FK143" s="683"/>
      <c r="FL143" s="683"/>
      <c r="FM143" s="683"/>
      <c r="FN143" s="683"/>
      <c r="FO143" s="683"/>
      <c r="FP143" s="683"/>
      <c r="FQ143" s="683"/>
      <c r="FR143" s="683"/>
      <c r="FS143" s="683"/>
      <c r="FT143" s="683"/>
      <c r="FU143" s="683"/>
      <c r="FV143" s="683"/>
      <c r="FW143" s="683"/>
      <c r="FX143" s="977"/>
      <c r="FY143" s="683"/>
      <c r="FZ143" s="683"/>
      <c r="GA143" s="683"/>
      <c r="GB143" s="683"/>
      <c r="GC143" s="683"/>
      <c r="GD143" s="683"/>
      <c r="GE143" s="683"/>
      <c r="GF143" s="683"/>
      <c r="GG143" s="683"/>
      <c r="GH143" s="683"/>
      <c r="GI143" s="683"/>
    </row>
    <row r="145" spans="54:179" x14ac:dyDescent="0.2">
      <c r="BB145" s="505"/>
      <c r="BC145" s="505"/>
      <c r="BD145" s="505"/>
      <c r="BE145" s="505"/>
      <c r="BF145" s="505"/>
      <c r="BG145" s="505"/>
      <c r="BH145" s="505"/>
      <c r="BI145" s="505"/>
      <c r="BJ145" s="505"/>
      <c r="BK145" s="505"/>
      <c r="BL145" s="505"/>
      <c r="BM145" s="505"/>
      <c r="BN145" s="505"/>
      <c r="BO145" s="505"/>
      <c r="BP145" s="505"/>
      <c r="BQ145" s="505"/>
      <c r="BR145" s="505"/>
      <c r="BS145" s="505"/>
      <c r="BT145" s="505"/>
      <c r="BU145" s="505"/>
      <c r="BV145" s="505"/>
      <c r="BW145" s="505"/>
      <c r="BX145" s="505"/>
      <c r="BY145" s="505"/>
      <c r="BZ145" s="505"/>
      <c r="CA145" s="505"/>
      <c r="CB145" s="505"/>
      <c r="CC145" s="505"/>
      <c r="CD145" s="505"/>
      <c r="CE145" s="505"/>
      <c r="CF145" s="505"/>
      <c r="CG145" s="505"/>
      <c r="CH145" s="505"/>
      <c r="CI145" s="505"/>
      <c r="CJ145" s="505"/>
      <c r="CK145" s="505"/>
      <c r="CL145" s="505"/>
      <c r="CM145" s="505"/>
      <c r="CN145" s="505"/>
      <c r="CO145" s="505"/>
      <c r="CP145" s="505"/>
      <c r="CQ145" s="505"/>
      <c r="CR145" s="505"/>
      <c r="CS145" s="505"/>
      <c r="CT145" s="505"/>
      <c r="CU145" s="505"/>
      <c r="CV145" s="505"/>
      <c r="CW145" s="505"/>
      <c r="CX145" s="505"/>
      <c r="CY145" s="505"/>
      <c r="CZ145" s="505"/>
      <c r="DA145" s="505"/>
      <c r="DB145" s="505"/>
      <c r="DC145" s="505"/>
      <c r="DD145" s="505"/>
      <c r="DE145" s="505"/>
      <c r="DF145" s="505"/>
      <c r="DG145" s="505"/>
      <c r="DH145" s="505"/>
      <c r="DI145" s="505"/>
      <c r="DJ145" s="505"/>
      <c r="DK145" s="505"/>
      <c r="DL145" s="505"/>
      <c r="DM145" s="505"/>
      <c r="DN145" s="505"/>
      <c r="DO145" s="505"/>
      <c r="DP145" s="505"/>
      <c r="DQ145" s="505"/>
      <c r="DR145" s="505"/>
      <c r="DS145" s="505"/>
      <c r="DT145" s="505"/>
      <c r="DU145" s="505"/>
      <c r="DV145" s="505"/>
      <c r="DW145" s="505"/>
      <c r="DX145" s="505"/>
      <c r="DY145" s="505"/>
      <c r="DZ145" s="505"/>
      <c r="EA145" s="505"/>
      <c r="EB145" s="505"/>
      <c r="EC145" s="505"/>
      <c r="ED145" s="505"/>
      <c r="EE145" s="505"/>
      <c r="EF145" s="505"/>
      <c r="EG145" s="505"/>
      <c r="EH145" s="505"/>
      <c r="EI145" s="505"/>
      <c r="EJ145" s="505"/>
      <c r="EK145" s="505"/>
      <c r="EL145" s="505"/>
      <c r="EM145" s="505"/>
      <c r="EN145" s="505"/>
      <c r="EO145" s="505"/>
      <c r="EP145" s="505"/>
      <c r="EQ145" s="505"/>
      <c r="ER145" s="505"/>
      <c r="ES145" s="505"/>
      <c r="ET145" s="505"/>
      <c r="EU145" s="505"/>
      <c r="EV145" s="505"/>
      <c r="EW145" s="505"/>
      <c r="EX145" s="505"/>
      <c r="EY145" s="505"/>
      <c r="EZ145" s="505"/>
      <c r="FA145" s="505"/>
      <c r="FB145" s="505"/>
      <c r="FC145" s="505"/>
      <c r="FD145" s="505"/>
      <c r="FE145" s="505"/>
      <c r="FF145" s="505"/>
      <c r="FG145" s="505"/>
      <c r="FH145" s="505"/>
      <c r="FI145" s="505"/>
      <c r="FJ145" s="505"/>
      <c r="FK145" s="505"/>
      <c r="FL145" s="505"/>
      <c r="FM145" s="505"/>
      <c r="FN145" s="505"/>
      <c r="FO145" s="505"/>
      <c r="FP145" s="505"/>
      <c r="FQ145" s="505"/>
      <c r="FR145" s="505"/>
      <c r="FS145" s="505"/>
      <c r="FT145" s="505"/>
      <c r="FU145" s="505"/>
      <c r="FV145" s="505"/>
      <c r="FW145" s="505"/>
    </row>
    <row r="146" spans="54:179" x14ac:dyDescent="0.2">
      <c r="BB146" s="505"/>
      <c r="BC146" s="505"/>
      <c r="BD146" s="505"/>
      <c r="BE146" s="505"/>
      <c r="BF146" s="505"/>
      <c r="BG146" s="505"/>
      <c r="BH146" s="505"/>
      <c r="BI146" s="505"/>
      <c r="BJ146" s="505"/>
      <c r="BK146" s="505"/>
      <c r="BL146" s="505"/>
      <c r="BM146" s="505"/>
      <c r="BN146" s="505"/>
      <c r="BO146" s="505"/>
      <c r="BP146" s="505"/>
      <c r="BQ146" s="505"/>
      <c r="BR146" s="505"/>
      <c r="BS146" s="505"/>
      <c r="BT146" s="505"/>
      <c r="BU146" s="505"/>
      <c r="BV146" s="505"/>
      <c r="BW146" s="505"/>
      <c r="BX146" s="505"/>
      <c r="BY146" s="505"/>
      <c r="BZ146" s="505"/>
      <c r="CA146" s="505"/>
      <c r="CB146" s="505"/>
      <c r="CC146" s="505"/>
      <c r="CD146" s="505"/>
      <c r="CE146" s="505"/>
      <c r="CF146" s="505"/>
      <c r="CG146" s="505"/>
      <c r="CH146" s="505"/>
      <c r="CI146" s="505"/>
      <c r="CJ146" s="505"/>
      <c r="CK146" s="505"/>
      <c r="CL146" s="505"/>
      <c r="CM146" s="505"/>
      <c r="CN146" s="505"/>
      <c r="CO146" s="505"/>
      <c r="CP146" s="505"/>
      <c r="CQ146" s="505"/>
      <c r="CR146" s="505"/>
      <c r="CS146" s="505"/>
      <c r="CT146" s="505"/>
      <c r="CU146" s="505"/>
      <c r="CV146" s="505"/>
      <c r="CW146" s="505"/>
      <c r="CX146" s="505"/>
      <c r="CY146" s="505"/>
      <c r="CZ146" s="505"/>
      <c r="DA146" s="505"/>
      <c r="DB146" s="505"/>
      <c r="DC146" s="505"/>
      <c r="DD146" s="505"/>
      <c r="DE146" s="505"/>
      <c r="DF146" s="505"/>
      <c r="DG146" s="505"/>
      <c r="DH146" s="505"/>
      <c r="DI146" s="505"/>
      <c r="DJ146" s="505"/>
      <c r="DK146" s="505"/>
      <c r="DL146" s="505"/>
      <c r="DM146" s="505"/>
      <c r="DN146" s="505"/>
      <c r="DO146" s="505"/>
      <c r="DP146" s="505"/>
      <c r="DQ146" s="505"/>
      <c r="DR146" s="505"/>
      <c r="DS146" s="505"/>
      <c r="DT146" s="505"/>
      <c r="DU146" s="505"/>
      <c r="DV146" s="505"/>
      <c r="DW146" s="505"/>
      <c r="DX146" s="505"/>
      <c r="DY146" s="505"/>
      <c r="DZ146" s="505"/>
      <c r="EA146" s="505"/>
      <c r="EB146" s="505"/>
      <c r="EC146" s="505"/>
      <c r="ED146" s="505"/>
      <c r="EE146" s="505"/>
      <c r="EF146" s="505"/>
      <c r="EG146" s="505"/>
      <c r="EH146" s="505"/>
      <c r="EI146" s="505"/>
      <c r="EJ146" s="505"/>
      <c r="EK146" s="505"/>
      <c r="EL146" s="505"/>
      <c r="EM146" s="505"/>
      <c r="EN146" s="505"/>
      <c r="EO146" s="505"/>
      <c r="EP146" s="505"/>
      <c r="EQ146" s="505"/>
      <c r="ER146" s="505"/>
      <c r="ES146" s="505"/>
      <c r="ET146" s="505"/>
      <c r="EU146" s="505"/>
      <c r="EV146" s="505"/>
      <c r="EW146" s="505"/>
      <c r="EX146" s="505"/>
      <c r="EY146" s="505"/>
      <c r="EZ146" s="505"/>
      <c r="FA146" s="505"/>
      <c r="FB146" s="505"/>
      <c r="FC146" s="505"/>
      <c r="FD146" s="505"/>
      <c r="FE146" s="505"/>
      <c r="FF146" s="505"/>
      <c r="FG146" s="505"/>
      <c r="FH146" s="505"/>
      <c r="FI146" s="505"/>
      <c r="FJ146" s="505"/>
      <c r="FK146" s="505"/>
      <c r="FL146" s="505"/>
      <c r="FM146" s="505"/>
      <c r="FN146" s="505"/>
      <c r="FO146" s="505"/>
      <c r="FP146" s="505"/>
      <c r="FQ146" s="505"/>
      <c r="FR146" s="505"/>
      <c r="FS146" s="505"/>
      <c r="FT146" s="505"/>
      <c r="FU146" s="505"/>
      <c r="FV146" s="505"/>
      <c r="FW146" s="505"/>
    </row>
    <row r="147" spans="54:179" x14ac:dyDescent="0.2">
      <c r="BB147" s="505"/>
      <c r="BC147" s="505"/>
      <c r="BD147" s="505"/>
      <c r="BE147" s="505"/>
      <c r="BF147" s="505"/>
      <c r="BG147" s="505"/>
      <c r="BH147" s="505"/>
      <c r="BI147" s="505"/>
      <c r="BJ147" s="505"/>
      <c r="BK147" s="505"/>
      <c r="BL147" s="505"/>
      <c r="BM147" s="505"/>
      <c r="BN147" s="505"/>
      <c r="BO147" s="505"/>
      <c r="BP147" s="505"/>
      <c r="BQ147" s="505"/>
      <c r="BR147" s="505"/>
      <c r="BS147" s="505"/>
      <c r="BT147" s="505"/>
      <c r="BU147" s="505"/>
      <c r="BV147" s="505"/>
      <c r="BW147" s="505"/>
      <c r="BX147" s="505"/>
      <c r="BY147" s="505"/>
      <c r="BZ147" s="505"/>
      <c r="CA147" s="505"/>
      <c r="CB147" s="505"/>
      <c r="CC147" s="505"/>
      <c r="CD147" s="505"/>
      <c r="CE147" s="505"/>
      <c r="CF147" s="505"/>
      <c r="CG147" s="505"/>
      <c r="CH147" s="505"/>
      <c r="CI147" s="505"/>
      <c r="CJ147" s="505"/>
      <c r="CK147" s="505"/>
      <c r="CL147" s="505"/>
      <c r="CM147" s="505"/>
      <c r="CN147" s="505"/>
      <c r="CO147" s="505"/>
      <c r="CP147" s="505"/>
      <c r="CQ147" s="505"/>
      <c r="CR147" s="505"/>
      <c r="CS147" s="505"/>
      <c r="CT147" s="505"/>
      <c r="CU147" s="505"/>
      <c r="CV147" s="505"/>
      <c r="CW147" s="505"/>
      <c r="CX147" s="505"/>
      <c r="CY147" s="505"/>
      <c r="CZ147" s="505"/>
      <c r="DA147" s="505"/>
      <c r="DB147" s="505"/>
      <c r="DC147" s="505"/>
      <c r="DD147" s="505"/>
      <c r="DE147" s="505"/>
      <c r="DF147" s="505"/>
      <c r="DG147" s="505"/>
      <c r="DH147" s="505"/>
      <c r="DI147" s="505"/>
      <c r="DJ147" s="505"/>
      <c r="DK147" s="505"/>
      <c r="DL147" s="505"/>
      <c r="DM147" s="505"/>
      <c r="DN147" s="505"/>
      <c r="DO147" s="505"/>
      <c r="DP147" s="505"/>
      <c r="DQ147" s="505"/>
      <c r="DR147" s="505"/>
      <c r="DS147" s="505"/>
      <c r="DT147" s="505"/>
      <c r="DU147" s="505"/>
      <c r="DV147" s="505"/>
      <c r="DW147" s="505"/>
      <c r="DX147" s="505"/>
      <c r="DY147" s="505"/>
      <c r="DZ147" s="505"/>
      <c r="EA147" s="505"/>
      <c r="EB147" s="505"/>
      <c r="EC147" s="505"/>
      <c r="ED147" s="505"/>
      <c r="EE147" s="505"/>
      <c r="EF147" s="505"/>
      <c r="EG147" s="505"/>
      <c r="EH147" s="505"/>
      <c r="EI147" s="505"/>
      <c r="EJ147" s="505"/>
      <c r="EK147" s="505"/>
      <c r="EL147" s="505"/>
      <c r="EM147" s="505"/>
      <c r="EN147" s="505"/>
      <c r="EO147" s="505"/>
      <c r="EP147" s="505"/>
      <c r="EQ147" s="505"/>
      <c r="ER147" s="505"/>
      <c r="ES147" s="505"/>
      <c r="ET147" s="505"/>
      <c r="EU147" s="505"/>
      <c r="EV147" s="505"/>
      <c r="EW147" s="505"/>
      <c r="EX147" s="505"/>
      <c r="EY147" s="505"/>
      <c r="EZ147" s="505"/>
      <c r="FA147" s="505"/>
      <c r="FB147" s="505"/>
      <c r="FC147" s="505"/>
      <c r="FD147" s="505"/>
      <c r="FE147" s="505"/>
      <c r="FF147" s="505"/>
      <c r="FG147" s="505"/>
      <c r="FH147" s="505"/>
      <c r="FI147" s="505"/>
      <c r="FJ147" s="505"/>
      <c r="FK147" s="505"/>
      <c r="FL147" s="505"/>
      <c r="FM147" s="505"/>
      <c r="FN147" s="505"/>
      <c r="FO147" s="505"/>
      <c r="FP147" s="505"/>
      <c r="FQ147" s="505"/>
      <c r="FR147" s="505"/>
      <c r="FS147" s="505"/>
      <c r="FT147" s="505"/>
      <c r="FU147" s="505"/>
      <c r="FV147" s="505"/>
      <c r="FW147" s="505"/>
    </row>
    <row r="149" spans="54:179" x14ac:dyDescent="0.2">
      <c r="BB149" s="505"/>
      <c r="BC149" s="505"/>
      <c r="BD149" s="505"/>
      <c r="BE149" s="505"/>
      <c r="BF149" s="505"/>
      <c r="BG149" s="505"/>
      <c r="BH149" s="505"/>
      <c r="BI149" s="505"/>
      <c r="BJ149" s="505"/>
      <c r="BK149" s="505"/>
      <c r="BL149" s="505"/>
      <c r="BM149" s="505"/>
      <c r="BN149" s="505"/>
      <c r="BO149" s="505"/>
      <c r="BP149" s="505"/>
      <c r="BQ149" s="505"/>
      <c r="BR149" s="505"/>
      <c r="BS149" s="505"/>
      <c r="BT149" s="505"/>
      <c r="BU149" s="505"/>
      <c r="BV149" s="505"/>
      <c r="BW149" s="505"/>
      <c r="BX149" s="505"/>
      <c r="BY149" s="505"/>
      <c r="BZ149" s="505"/>
      <c r="CA149" s="505"/>
      <c r="CB149" s="505"/>
      <c r="CC149" s="505"/>
      <c r="CD149" s="505"/>
      <c r="CE149" s="505"/>
      <c r="CF149" s="505"/>
      <c r="CG149" s="505"/>
      <c r="CH149" s="505"/>
      <c r="CI149" s="505"/>
      <c r="CJ149" s="505"/>
      <c r="CK149" s="505"/>
      <c r="CL149" s="505"/>
      <c r="CM149" s="505"/>
      <c r="CN149" s="505"/>
      <c r="CO149" s="505"/>
      <c r="CP149" s="505"/>
      <c r="CQ149" s="505"/>
      <c r="CR149" s="505"/>
      <c r="CS149" s="505"/>
      <c r="CT149" s="505"/>
      <c r="CU149" s="505"/>
      <c r="CV149" s="505"/>
      <c r="CW149" s="505"/>
      <c r="CX149" s="505"/>
      <c r="CY149" s="505"/>
      <c r="CZ149" s="505"/>
      <c r="DA149" s="505"/>
      <c r="DB149" s="505"/>
      <c r="DC149" s="505"/>
      <c r="DD149" s="505"/>
      <c r="DE149" s="505"/>
      <c r="DF149" s="505"/>
      <c r="DG149" s="505"/>
      <c r="DH149" s="505"/>
      <c r="DI149" s="505"/>
      <c r="DJ149" s="505"/>
      <c r="DK149" s="505"/>
      <c r="DL149" s="505"/>
      <c r="DM149" s="505"/>
      <c r="DN149" s="505"/>
      <c r="DO149" s="505"/>
      <c r="DP149" s="505"/>
      <c r="DQ149" s="505"/>
      <c r="DR149" s="505"/>
      <c r="DS149" s="505"/>
      <c r="DT149" s="505"/>
      <c r="DU149" s="505"/>
      <c r="DV149" s="505"/>
      <c r="DW149" s="505"/>
      <c r="DX149" s="505"/>
      <c r="DY149" s="505"/>
      <c r="DZ149" s="505"/>
      <c r="EA149" s="505"/>
      <c r="EB149" s="505"/>
      <c r="EC149" s="505"/>
      <c r="ED149" s="505"/>
      <c r="EE149" s="505"/>
      <c r="EF149" s="505"/>
      <c r="EG149" s="505"/>
      <c r="EH149" s="505"/>
      <c r="EI149" s="505"/>
      <c r="EJ149" s="505"/>
      <c r="EK149" s="505"/>
      <c r="EL149" s="505"/>
      <c r="EM149" s="505"/>
      <c r="EN149" s="505"/>
      <c r="EO149" s="505"/>
      <c r="EP149" s="505"/>
      <c r="EQ149" s="505"/>
      <c r="ER149" s="505"/>
      <c r="ES149" s="505"/>
      <c r="ET149" s="505"/>
      <c r="EU149" s="505"/>
      <c r="EV149" s="505"/>
      <c r="EW149" s="505"/>
      <c r="EX149" s="505"/>
      <c r="EY149" s="505"/>
      <c r="EZ149" s="505"/>
      <c r="FA149" s="505"/>
      <c r="FB149" s="505"/>
      <c r="FC149" s="505"/>
      <c r="FD149" s="505"/>
      <c r="FE149" s="505"/>
      <c r="FF149" s="505"/>
      <c r="FG149" s="505"/>
      <c r="FH149" s="505"/>
      <c r="FI149" s="505"/>
      <c r="FJ149" s="505"/>
      <c r="FK149" s="505"/>
    </row>
    <row r="162" spans="2:162" ht="14.25" x14ac:dyDescent="0.2">
      <c r="B162" s="417"/>
    </row>
    <row r="163" spans="2:162" ht="14.25" x14ac:dyDescent="0.2">
      <c r="B163" s="417"/>
      <c r="EZ163" s="969"/>
      <c r="FA163" s="969"/>
      <c r="FB163" s="969"/>
      <c r="FC163" s="969"/>
      <c r="FD163" s="969"/>
      <c r="FE163" s="969"/>
      <c r="FF163" s="969"/>
    </row>
    <row r="164" spans="2:162" ht="14.25" x14ac:dyDescent="0.2">
      <c r="B164" s="417"/>
      <c r="EZ164" s="969"/>
      <c r="FA164" s="969"/>
      <c r="FB164" s="969"/>
      <c r="FC164" s="969"/>
      <c r="FD164" s="969"/>
      <c r="FE164" s="969"/>
      <c r="FF164" s="969"/>
    </row>
    <row r="165" spans="2:162" ht="15" x14ac:dyDescent="0.25">
      <c r="B165" s="415"/>
      <c r="EZ165" s="969"/>
      <c r="FA165" s="969"/>
      <c r="FB165" s="969"/>
      <c r="FC165" s="969"/>
      <c r="FD165" s="969"/>
      <c r="FE165" s="969"/>
      <c r="FF165" s="969"/>
    </row>
    <row r="168" spans="2:162" ht="15" x14ac:dyDescent="0.25">
      <c r="B168" s="415"/>
    </row>
    <row r="169" spans="2:162" ht="14.25" x14ac:dyDescent="0.2">
      <c r="B169" s="417"/>
      <c r="EZ169" s="969"/>
      <c r="FA169" s="969"/>
      <c r="FB169" s="969"/>
      <c r="FC169" s="969"/>
      <c r="FD169" s="969"/>
      <c r="FE169" s="969"/>
      <c r="FF169" s="969"/>
    </row>
    <row r="170" spans="2:162" ht="14.25" x14ac:dyDescent="0.2">
      <c r="B170" s="417"/>
      <c r="EZ170" s="969"/>
      <c r="FA170" s="969"/>
      <c r="FB170" s="969"/>
      <c r="FC170" s="969"/>
      <c r="FD170" s="969"/>
      <c r="FE170" s="969"/>
      <c r="FF170" s="969"/>
    </row>
    <row r="171" spans="2:162" ht="14.25" x14ac:dyDescent="0.2">
      <c r="B171" s="417"/>
      <c r="EZ171" s="969"/>
      <c r="FA171" s="969"/>
      <c r="FB171" s="969"/>
      <c r="FC171" s="969"/>
      <c r="FD171" s="969"/>
      <c r="FE171" s="969"/>
      <c r="FF171" s="969"/>
    </row>
    <row r="172" spans="2:162" ht="14.25" x14ac:dyDescent="0.2">
      <c r="B172" s="417"/>
      <c r="EZ172" s="969"/>
      <c r="FA172" s="969"/>
      <c r="FB172" s="969"/>
      <c r="FC172" s="969"/>
      <c r="FD172" s="969"/>
      <c r="FE172" s="969"/>
      <c r="FF172" s="969"/>
    </row>
    <row r="173" spans="2:162" ht="15" x14ac:dyDescent="0.25">
      <c r="B173" s="427"/>
      <c r="EZ173" s="969"/>
      <c r="FA173" s="969"/>
      <c r="FB173" s="969"/>
      <c r="FC173" s="969"/>
      <c r="FD173" s="969"/>
      <c r="FE173" s="969"/>
      <c r="FF173" s="969"/>
    </row>
    <row r="177" spans="2:167" ht="14.25" x14ac:dyDescent="0.2">
      <c r="B177" s="428"/>
      <c r="EZ177" s="969"/>
      <c r="FA177" s="969"/>
      <c r="FB177" s="969"/>
      <c r="FC177" s="969"/>
      <c r="FD177" s="969"/>
      <c r="FE177" s="969"/>
      <c r="FF177" s="969"/>
    </row>
    <row r="178" spans="2:167" ht="14.25" x14ac:dyDescent="0.2">
      <c r="B178" s="428"/>
      <c r="EY178" s="970"/>
      <c r="EZ178" s="970"/>
      <c r="FA178" s="970"/>
      <c r="FB178" s="970"/>
      <c r="FC178" s="970"/>
      <c r="FD178" s="970"/>
      <c r="FE178" s="970"/>
      <c r="FF178" s="970"/>
      <c r="FG178" s="970"/>
      <c r="FH178" s="970"/>
      <c r="FI178" s="970"/>
      <c r="FJ178" s="970"/>
      <c r="FK178" s="970"/>
    </row>
    <row r="179" spans="2:167" ht="14.25" x14ac:dyDescent="0.2">
      <c r="B179" s="428"/>
      <c r="EZ179" s="969"/>
      <c r="FA179" s="969"/>
      <c r="FB179" s="969"/>
      <c r="FC179" s="969"/>
      <c r="FD179" s="969"/>
      <c r="FE179" s="969"/>
      <c r="FF179" s="969"/>
      <c r="FG179" s="969"/>
      <c r="FH179" s="969"/>
      <c r="FI179" s="969"/>
      <c r="FJ179" s="969"/>
      <c r="FK179" s="969"/>
    </row>
    <row r="180" spans="2:167" ht="14.25" x14ac:dyDescent="0.2">
      <c r="B180" s="428"/>
      <c r="EZ180" s="969"/>
      <c r="FA180" s="969"/>
      <c r="FB180" s="969"/>
      <c r="FC180" s="969"/>
      <c r="FD180" s="969"/>
      <c r="FE180" s="969"/>
      <c r="FF180" s="969"/>
      <c r="FG180" s="969"/>
      <c r="FH180" s="969"/>
      <c r="FI180" s="969"/>
      <c r="FJ180" s="969"/>
      <c r="FK180" s="969"/>
    </row>
    <row r="181" spans="2:167" ht="14.25" x14ac:dyDescent="0.2">
      <c r="B181" s="428"/>
      <c r="EZ181" s="969"/>
      <c r="FA181" s="969"/>
      <c r="FB181" s="969"/>
      <c r="FC181" s="969"/>
      <c r="FD181" s="969"/>
      <c r="FE181" s="969"/>
      <c r="FF181" s="969"/>
      <c r="FG181" s="969"/>
      <c r="FH181" s="969"/>
      <c r="FI181" s="969"/>
      <c r="FJ181" s="969"/>
      <c r="FK181" s="969"/>
    </row>
    <row r="182" spans="2:167" ht="14.25" x14ac:dyDescent="0.2">
      <c r="B182" s="428"/>
      <c r="EZ182" s="969"/>
      <c r="FA182" s="969"/>
      <c r="FB182" s="969"/>
      <c r="FC182" s="969"/>
      <c r="FD182" s="969"/>
      <c r="FE182" s="969"/>
      <c r="FF182" s="969"/>
      <c r="FG182" s="969"/>
      <c r="FH182" s="969"/>
      <c r="FI182" s="969"/>
      <c r="FJ182" s="969"/>
      <c r="FK182" s="969"/>
    </row>
    <row r="183" spans="2:167" ht="14.25" x14ac:dyDescent="0.2">
      <c r="B183" s="428"/>
      <c r="EZ183" s="969"/>
      <c r="FA183" s="969"/>
      <c r="FB183" s="969"/>
      <c r="FC183" s="969"/>
      <c r="FD183" s="969"/>
      <c r="FE183" s="969"/>
      <c r="FF183" s="969"/>
      <c r="FG183" s="969"/>
      <c r="FH183" s="969"/>
      <c r="FI183" s="969"/>
      <c r="FJ183" s="969"/>
      <c r="FK183" s="969"/>
    </row>
    <row r="184" spans="2:167" ht="14.25" x14ac:dyDescent="0.2">
      <c r="B184" s="428"/>
      <c r="EZ184" s="969"/>
      <c r="FA184" s="969"/>
      <c r="FB184" s="969"/>
      <c r="FC184" s="969"/>
      <c r="FD184" s="969"/>
      <c r="FE184" s="969"/>
      <c r="FF184" s="969"/>
      <c r="FG184" s="969"/>
      <c r="FH184" s="969"/>
      <c r="FI184" s="969"/>
      <c r="FJ184" s="969"/>
      <c r="FK184" s="969"/>
    </row>
    <row r="185" spans="2:167" ht="14.25" x14ac:dyDescent="0.2">
      <c r="B185" s="428"/>
      <c r="EZ185" s="969"/>
      <c r="FA185" s="969"/>
      <c r="FB185" s="969"/>
      <c r="FC185" s="969"/>
      <c r="FD185" s="969"/>
      <c r="FE185" s="969"/>
      <c r="FF185" s="969"/>
      <c r="FG185" s="969"/>
      <c r="FH185" s="969"/>
      <c r="FI185" s="969"/>
      <c r="FJ185" s="969"/>
      <c r="FK185" s="969"/>
    </row>
    <row r="186" spans="2:167" ht="14.25" x14ac:dyDescent="0.2">
      <c r="B186" s="428"/>
      <c r="EZ186" s="969"/>
      <c r="FA186" s="969"/>
      <c r="FB186" s="969"/>
      <c r="FC186" s="969"/>
      <c r="FD186" s="969"/>
      <c r="FE186" s="969"/>
      <c r="FF186" s="969"/>
      <c r="FG186" s="969"/>
      <c r="FH186" s="969"/>
      <c r="FI186" s="969"/>
      <c r="FJ186" s="969"/>
      <c r="FK186" s="969"/>
    </row>
    <row r="187" spans="2:167" ht="14.25" x14ac:dyDescent="0.2">
      <c r="B187" s="417"/>
      <c r="EZ187" s="969"/>
      <c r="FA187" s="969"/>
      <c r="FB187" s="969"/>
      <c r="FC187" s="969"/>
      <c r="FD187" s="969"/>
      <c r="FE187" s="969"/>
      <c r="FF187" s="969"/>
      <c r="FG187" s="969"/>
      <c r="FH187" s="969"/>
      <c r="FI187" s="969"/>
      <c r="FJ187" s="969"/>
      <c r="FK187" s="969"/>
    </row>
    <row r="188" spans="2:167" ht="14.25" x14ac:dyDescent="0.2">
      <c r="B188" s="428"/>
      <c r="EZ188" s="969"/>
      <c r="FA188" s="969"/>
      <c r="FB188" s="969"/>
      <c r="FC188" s="969"/>
      <c r="FD188" s="969"/>
      <c r="FE188" s="969"/>
      <c r="FF188" s="969"/>
      <c r="FG188" s="969"/>
      <c r="FH188" s="969"/>
      <c r="FI188" s="969"/>
      <c r="FJ188" s="969"/>
      <c r="FK188" s="969"/>
    </row>
    <row r="189" spans="2:167" ht="14.25" x14ac:dyDescent="0.2">
      <c r="B189" s="417"/>
      <c r="EZ189" s="969"/>
      <c r="FA189" s="969"/>
      <c r="FB189" s="969"/>
      <c r="FC189" s="969"/>
      <c r="FD189" s="969"/>
      <c r="FE189" s="969"/>
      <c r="FF189" s="969"/>
      <c r="FG189" s="969"/>
      <c r="FH189" s="969"/>
      <c r="FI189" s="969"/>
      <c r="FJ189" s="969"/>
      <c r="FK189" s="969"/>
    </row>
    <row r="190" spans="2:167" ht="14.25" x14ac:dyDescent="0.2">
      <c r="B190" s="428"/>
      <c r="EZ190" s="969"/>
      <c r="FA190" s="969"/>
      <c r="FB190" s="969"/>
      <c r="FC190" s="969"/>
      <c r="FD190" s="969"/>
      <c r="FE190" s="969"/>
      <c r="FF190" s="969"/>
      <c r="FG190" s="969"/>
      <c r="FH190" s="969"/>
      <c r="FI190" s="969"/>
      <c r="FJ190" s="969"/>
      <c r="FK190" s="969"/>
    </row>
    <row r="191" spans="2:167" ht="14.25" x14ac:dyDescent="0.2">
      <c r="B191" s="417"/>
      <c r="EZ191" s="969"/>
      <c r="FA191" s="969"/>
      <c r="FB191" s="969"/>
      <c r="FC191" s="969"/>
      <c r="FD191" s="969"/>
      <c r="FE191" s="969"/>
      <c r="FF191" s="969"/>
      <c r="FG191" s="969"/>
      <c r="FH191" s="969"/>
      <c r="FI191" s="969"/>
      <c r="FJ191" s="969"/>
      <c r="FK191" s="969"/>
    </row>
    <row r="192" spans="2:167" ht="14.25" x14ac:dyDescent="0.2">
      <c r="B192" s="417"/>
      <c r="EY192" s="505"/>
      <c r="EZ192" s="969"/>
      <c r="FA192" s="969"/>
      <c r="FB192" s="969"/>
      <c r="FC192" s="969"/>
      <c r="FD192" s="969"/>
      <c r="FE192" s="969"/>
      <c r="FF192" s="969"/>
      <c r="FG192" s="969"/>
      <c r="FH192" s="969"/>
      <c r="FI192" s="969"/>
      <c r="FJ192" s="969"/>
      <c r="FK192" s="969"/>
    </row>
    <row r="193" spans="2:167" ht="14.25" x14ac:dyDescent="0.2">
      <c r="B193" s="417"/>
      <c r="EY193" s="505"/>
      <c r="EZ193" s="969"/>
      <c r="FA193" s="969"/>
      <c r="FB193" s="969"/>
      <c r="FC193" s="969"/>
      <c r="FD193" s="969"/>
      <c r="FE193" s="969"/>
      <c r="FF193" s="969"/>
      <c r="FG193" s="969"/>
      <c r="FH193" s="969"/>
      <c r="FI193" s="969"/>
      <c r="FJ193" s="969"/>
      <c r="FK193" s="969"/>
    </row>
    <row r="194" spans="2:167" ht="14.25" x14ac:dyDescent="0.2">
      <c r="B194" s="417"/>
      <c r="EY194" s="505"/>
      <c r="EZ194" s="969"/>
      <c r="FA194" s="969"/>
      <c r="FB194" s="969"/>
      <c r="FC194" s="969"/>
      <c r="FD194" s="969"/>
      <c r="FE194" s="969"/>
      <c r="FF194" s="969"/>
      <c r="FG194" s="969"/>
      <c r="FH194" s="969"/>
      <c r="FI194" s="969"/>
      <c r="FJ194" s="969"/>
      <c r="FK194" s="969"/>
    </row>
    <row r="195" spans="2:167" x14ac:dyDescent="0.2">
      <c r="FF195" s="969"/>
    </row>
    <row r="196" spans="2:167" ht="14.25" x14ac:dyDescent="0.2">
      <c r="B196" s="417"/>
      <c r="EY196" s="505"/>
      <c r="EZ196" s="969"/>
      <c r="FA196" s="969"/>
      <c r="FB196" s="969"/>
      <c r="FC196" s="969"/>
      <c r="FD196" s="969"/>
      <c r="FE196" s="969"/>
      <c r="FF196" s="969"/>
      <c r="FG196" s="969"/>
      <c r="FH196" s="969"/>
      <c r="FI196" s="969"/>
      <c r="FJ196" s="969"/>
      <c r="FK196" s="969"/>
    </row>
    <row r="197" spans="2:167" ht="14.25" x14ac:dyDescent="0.2">
      <c r="B197" s="417"/>
      <c r="EY197" s="505"/>
      <c r="EZ197" s="969"/>
      <c r="FA197" s="969"/>
      <c r="FB197" s="969"/>
      <c r="FC197" s="969"/>
      <c r="FD197" s="969"/>
      <c r="FE197" s="969"/>
      <c r="FF197" s="969"/>
      <c r="FG197" s="969"/>
      <c r="FH197" s="969"/>
      <c r="FI197" s="969"/>
      <c r="FJ197" s="969"/>
      <c r="FK197" s="969"/>
    </row>
    <row r="198" spans="2:167" ht="14.25" x14ac:dyDescent="0.2">
      <c r="B198" s="417"/>
      <c r="EY198" s="505"/>
      <c r="EZ198" s="969"/>
      <c r="FA198" s="969"/>
      <c r="FB198" s="969"/>
      <c r="FC198" s="969"/>
      <c r="FD198" s="969"/>
      <c r="FE198" s="969"/>
      <c r="FF198" s="969"/>
      <c r="FG198" s="969"/>
      <c r="FH198" s="969"/>
      <c r="FI198" s="969"/>
      <c r="FJ198" s="969"/>
      <c r="FK198" s="969"/>
    </row>
  </sheetData>
  <mergeCells count="12">
    <mergeCell ref="FU77:FV77"/>
    <mergeCell ref="EC77:ED77"/>
    <mergeCell ref="EF77:EG77"/>
    <mergeCell ref="EK77:EL77"/>
    <mergeCell ref="EO77:EP77"/>
    <mergeCell ref="ER77:ES77"/>
    <mergeCell ref="EW77:EX77"/>
    <mergeCell ref="FA77:FB77"/>
    <mergeCell ref="FD77:FE77"/>
    <mergeCell ref="FI77:FJ77"/>
    <mergeCell ref="FM77:FN77"/>
    <mergeCell ref="FP77:FQ77"/>
  </mergeCells>
  <printOptions horizontalCentered="1" verticalCentered="1"/>
  <pageMargins left="0.25" right="0.25" top="0.75" bottom="0.75" header="0.3" footer="0.3"/>
  <pageSetup scale="65" orientation="landscape" horizontalDpi="4294967295" verticalDpi="4294967295" r:id="rId1"/>
  <headerFooter>
    <oddFooter>&amp;L&amp;F&amp;R&amp;D</oddFooter>
  </headerFooter>
  <colBreaks count="9" manualBreakCount="9">
    <brk id="53" min="1" max="61" man="1"/>
    <brk id="65" min="1" max="61" man="1"/>
    <brk id="77" min="1" max="61" man="1"/>
    <brk id="81" min="1" max="60" man="1"/>
    <brk id="86" min="1" max="60" man="1"/>
    <brk id="91" min="1" max="60" man="1"/>
    <brk id="96" min="1" max="77" man="1"/>
    <brk id="101" min="1" max="77" man="1"/>
    <brk id="106" min="1" max="77"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I198"/>
  <sheetViews>
    <sheetView zoomScale="110" zoomScaleNormal="110" workbookViewId="0">
      <pane xSplit="53" ySplit="5" topLeftCell="BB101" activePane="bottomRight" state="frozen"/>
      <selection activeCell="FW33" sqref="FW33"/>
      <selection pane="topRight" activeCell="FW33" sqref="FW33"/>
      <selection pane="bottomLeft" activeCell="FW33" sqref="FW33"/>
      <selection pane="bottomRight" sqref="A1:XFD1048576"/>
    </sheetView>
  </sheetViews>
  <sheetFormatPr defaultColWidth="9.140625" defaultRowHeight="12.75" x14ac:dyDescent="0.2"/>
  <cols>
    <col min="1" max="1" width="2.85546875" style="406" customWidth="1"/>
    <col min="2" max="2" width="86.7109375" style="407" customWidth="1"/>
    <col min="3" max="5" width="12.42578125" style="406" hidden="1" customWidth="1"/>
    <col min="6" max="6" width="12.7109375" style="406" hidden="1" customWidth="1"/>
    <col min="7" max="9" width="12.42578125" style="406" hidden="1" customWidth="1"/>
    <col min="10" max="11" width="12.7109375" style="406" hidden="1" customWidth="1"/>
    <col min="12" max="13" width="13" style="406" hidden="1" customWidth="1"/>
    <col min="14" max="14" width="12.42578125" style="406" hidden="1" customWidth="1"/>
    <col min="15" max="15" width="13" style="406" hidden="1" customWidth="1"/>
    <col min="16" max="18" width="12.7109375" style="406" hidden="1" customWidth="1"/>
    <col min="19" max="20" width="13" style="406" hidden="1" customWidth="1"/>
    <col min="21" max="21" width="12.7109375" style="406" hidden="1" customWidth="1"/>
    <col min="22" max="22" width="13" style="406" hidden="1" customWidth="1"/>
    <col min="23" max="23" width="12.7109375" style="406" hidden="1" customWidth="1"/>
    <col min="24" max="24" width="13.28515625" style="406" hidden="1" customWidth="1"/>
    <col min="25" max="25" width="12.7109375" style="406" hidden="1" customWidth="1"/>
    <col min="26" max="28" width="13" style="406" hidden="1" customWidth="1"/>
    <col min="29" max="30" width="12.7109375" style="406" hidden="1" customWidth="1"/>
    <col min="31" max="32" width="13" style="406" hidden="1" customWidth="1"/>
    <col min="33" max="34" width="12.7109375" style="406" hidden="1" customWidth="1"/>
    <col min="35" max="36" width="12.85546875" style="406" hidden="1" customWidth="1"/>
    <col min="37" max="37" width="13" style="406" hidden="1" customWidth="1"/>
    <col min="38" max="38" width="12.85546875" style="406" hidden="1" customWidth="1"/>
    <col min="39" max="40" width="13" style="406" hidden="1" customWidth="1"/>
    <col min="41" max="41" width="12.85546875" style="406" hidden="1" customWidth="1"/>
    <col min="42" max="42" width="12.28515625" style="406" hidden="1" customWidth="1"/>
    <col min="43" max="43" width="13" style="406" hidden="1" customWidth="1"/>
    <col min="44" max="44" width="12.28515625" style="406" hidden="1" customWidth="1"/>
    <col min="45" max="45" width="12.7109375" style="406" hidden="1" customWidth="1"/>
    <col min="46" max="46" width="12.28515625" style="406" hidden="1" customWidth="1"/>
    <col min="47" max="47" width="13" style="406" hidden="1" customWidth="1"/>
    <col min="48" max="48" width="12.85546875" style="406" hidden="1" customWidth="1"/>
    <col min="49" max="49" width="12.42578125" style="406" hidden="1" customWidth="1"/>
    <col min="50" max="52" width="13" style="406" hidden="1" customWidth="1"/>
    <col min="53" max="53" width="12.7109375" style="406" hidden="1" customWidth="1"/>
    <col min="54" max="54" width="13" style="406" customWidth="1"/>
    <col min="55" max="56" width="12.7109375" style="406" customWidth="1"/>
    <col min="57" max="57" width="13" style="406" customWidth="1"/>
    <col min="58" max="58" width="12.7109375" style="406" customWidth="1"/>
    <col min="59" max="59" width="13" style="406" customWidth="1"/>
    <col min="60" max="60" width="12.7109375" style="406" customWidth="1"/>
    <col min="61" max="61" width="12.28515625" style="406" customWidth="1"/>
    <col min="62" max="62" width="12.42578125" style="406" customWidth="1"/>
    <col min="63" max="63" width="13" style="406" customWidth="1"/>
    <col min="64" max="64" width="12.85546875" style="406" customWidth="1"/>
    <col min="65" max="65" width="13" style="406" customWidth="1"/>
    <col min="66" max="66" width="12.85546875" style="406" customWidth="1"/>
    <col min="67" max="68" width="12.7109375" style="406" customWidth="1"/>
    <col min="69" max="70" width="12.28515625" style="406" customWidth="1"/>
    <col min="71" max="71" width="13" style="406" customWidth="1"/>
    <col min="72" max="72" width="12.85546875" style="406" customWidth="1"/>
    <col min="73" max="73" width="13" style="406" customWidth="1"/>
    <col min="74" max="74" width="13.28515625" style="406" customWidth="1"/>
    <col min="75" max="75" width="12.7109375" style="406" customWidth="1"/>
    <col min="76" max="76" width="13" style="406" customWidth="1"/>
    <col min="77" max="77" width="12.7109375" style="406" customWidth="1"/>
    <col min="78" max="78" width="12.28515625" style="406" customWidth="1"/>
    <col min="79" max="79" width="13" style="406" customWidth="1"/>
    <col min="80" max="80" width="12.85546875" style="406" customWidth="1"/>
    <col min="81" max="83" width="13" style="406" customWidth="1"/>
    <col min="84" max="84" width="12.85546875" style="406" customWidth="1"/>
    <col min="85" max="85" width="13" style="406" customWidth="1"/>
    <col min="86" max="88" width="12.85546875" style="406" customWidth="1"/>
    <col min="89" max="89" width="12.7109375" style="406" customWidth="1"/>
    <col min="90" max="90" width="13" style="406" customWidth="1"/>
    <col min="91" max="91" width="12.85546875" style="406" customWidth="1"/>
    <col min="92" max="97" width="12.28515625" style="406" customWidth="1"/>
    <col min="98" max="98" width="11.5703125" style="406" customWidth="1"/>
    <col min="99" max="104" width="11.140625" style="406" customWidth="1"/>
    <col min="105" max="107" width="11.5703125" style="406" customWidth="1"/>
    <col min="108" max="110" width="11.42578125" style="406" customWidth="1"/>
    <col min="111" max="112" width="11.5703125" style="406" customWidth="1"/>
    <col min="113" max="119" width="10.7109375" style="406" customWidth="1"/>
    <col min="120" max="121" width="11" style="406" customWidth="1"/>
    <col min="122" max="122" width="11.42578125" style="406" customWidth="1"/>
    <col min="123" max="124" width="11.140625" style="406" customWidth="1"/>
    <col min="125" max="143" width="12.42578125" style="406" customWidth="1"/>
    <col min="144" max="179" width="12.140625" style="406" bestFit="1" customWidth="1"/>
    <col min="180" max="180" width="9.140625" style="433"/>
    <col min="181" max="184" width="10.28515625" style="406" bestFit="1" customWidth="1"/>
    <col min="185" max="191" width="9.140625" style="406"/>
    <col min="192" max="192" width="9.85546875" style="406" bestFit="1" customWidth="1"/>
    <col min="193" max="204" width="9.140625" style="406"/>
    <col min="205" max="205" width="10.5703125" style="406" bestFit="1" customWidth="1"/>
    <col min="206" max="16384" width="9.140625" style="406"/>
  </cols>
  <sheetData>
    <row r="1" spans="1:217" x14ac:dyDescent="0.2">
      <c r="G1" s="408"/>
      <c r="H1" s="408"/>
      <c r="I1" s="408"/>
      <c r="J1" s="408"/>
      <c r="K1" s="408"/>
      <c r="L1" s="408"/>
      <c r="M1" s="408"/>
      <c r="N1" s="408"/>
      <c r="O1" s="408"/>
      <c r="P1" s="408"/>
      <c r="Q1" s="408"/>
      <c r="R1" s="408"/>
      <c r="S1" s="408"/>
      <c r="T1" s="408"/>
      <c r="U1" s="408"/>
      <c r="V1" s="408"/>
      <c r="W1" s="408"/>
      <c r="X1" s="408"/>
      <c r="Y1" s="408"/>
      <c r="Z1" s="408"/>
      <c r="AA1" s="408"/>
      <c r="AB1" s="408"/>
      <c r="AC1" s="408"/>
      <c r="AD1" s="408"/>
      <c r="AE1" s="408"/>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c r="CP1" s="408"/>
      <c r="CQ1" s="408"/>
      <c r="CR1" s="408"/>
      <c r="CS1" s="408"/>
      <c r="CT1" s="408"/>
      <c r="CU1" s="408"/>
      <c r="CV1" s="408"/>
      <c r="CW1" s="408"/>
      <c r="CX1" s="408"/>
      <c r="CY1" s="408"/>
      <c r="CZ1" s="408"/>
      <c r="DA1" s="408"/>
      <c r="DB1" s="408"/>
      <c r="DC1" s="408"/>
      <c r="DD1" s="408"/>
      <c r="DE1" s="408"/>
      <c r="DF1" s="408"/>
      <c r="DG1" s="408"/>
      <c r="DH1" s="408"/>
      <c r="ES1" s="933"/>
      <c r="ET1" s="933"/>
      <c r="EU1" s="933"/>
      <c r="EV1" s="933"/>
      <c r="EW1" s="933"/>
    </row>
    <row r="2" spans="1:217" ht="23.25" x14ac:dyDescent="0.35">
      <c r="B2" s="409"/>
      <c r="CH2" s="488"/>
      <c r="CI2" s="488"/>
      <c r="CJ2" s="488"/>
      <c r="DL2" s="482"/>
      <c r="DM2" s="482"/>
      <c r="DN2" s="482"/>
      <c r="DO2" s="482"/>
      <c r="DP2" s="482"/>
      <c r="DQ2" s="482"/>
      <c r="DR2" s="482"/>
      <c r="DU2" s="612"/>
      <c r="DV2" s="612"/>
      <c r="DW2" s="612"/>
      <c r="DX2" s="612"/>
      <c r="DY2" s="612"/>
      <c r="DZ2" s="882"/>
      <c r="EA2" s="612"/>
      <c r="EB2" s="612"/>
      <c r="EC2" s="612"/>
      <c r="ED2" s="612"/>
      <c r="EE2" s="612"/>
      <c r="EF2" s="612"/>
      <c r="EG2" s="612"/>
      <c r="EH2" s="612"/>
      <c r="EI2" s="612"/>
      <c r="EJ2" s="612"/>
      <c r="EK2" s="612"/>
      <c r="EL2" s="612"/>
      <c r="EM2" s="612"/>
      <c r="EN2" s="612"/>
      <c r="EO2" s="612"/>
      <c r="EP2" s="508"/>
      <c r="EQ2" s="508"/>
      <c r="ER2" s="508"/>
      <c r="ES2" s="508"/>
      <c r="ET2" s="508"/>
      <c r="EU2" s="508"/>
      <c r="EV2" s="508"/>
      <c r="EW2" s="508"/>
      <c r="EX2" s="508"/>
      <c r="EY2" s="508"/>
      <c r="EZ2" s="508"/>
      <c r="FA2" s="508"/>
      <c r="FB2" s="508"/>
      <c r="FC2" s="508"/>
      <c r="FD2" s="508"/>
      <c r="FE2" s="508"/>
      <c r="FF2" s="968"/>
      <c r="FG2" s="968"/>
      <c r="FH2" s="968"/>
      <c r="FI2" s="939"/>
      <c r="FJ2" s="939"/>
      <c r="FK2" s="939"/>
      <c r="FL2" s="974"/>
      <c r="FM2" s="974"/>
      <c r="FN2" s="974"/>
      <c r="FO2" s="974"/>
      <c r="FP2" s="974"/>
      <c r="FQ2" s="974"/>
      <c r="FR2" s="974"/>
      <c r="FS2" s="974"/>
      <c r="FT2" s="974"/>
      <c r="FU2" s="974"/>
      <c r="FV2" s="974"/>
      <c r="FW2" s="974"/>
    </row>
    <row r="3" spans="1:217" ht="36.75" customHeight="1" thickBot="1" x14ac:dyDescent="0.3">
      <c r="A3" s="926"/>
      <c r="B3" s="511"/>
      <c r="EQ3" s="928"/>
      <c r="ER3" s="928"/>
      <c r="EU3" s="661"/>
    </row>
    <row r="4" spans="1:217" s="411" customFormat="1" ht="21.75" customHeight="1" x14ac:dyDescent="0.25">
      <c r="B4" s="514"/>
      <c r="C4" s="936"/>
      <c r="D4" s="936"/>
      <c r="E4" s="936"/>
      <c r="F4" s="936"/>
      <c r="G4" s="936"/>
      <c r="H4" s="936"/>
      <c r="I4" s="936"/>
      <c r="J4" s="936"/>
      <c r="K4" s="936"/>
      <c r="L4" s="936"/>
      <c r="M4" s="936"/>
      <c r="N4" s="936"/>
      <c r="O4" s="936"/>
      <c r="P4" s="936"/>
      <c r="Q4" s="936"/>
      <c r="R4" s="936"/>
      <c r="S4" s="936"/>
      <c r="T4" s="936"/>
      <c r="U4" s="936"/>
      <c r="V4" s="936"/>
      <c r="W4" s="936"/>
      <c r="X4" s="936"/>
      <c r="Y4" s="936"/>
      <c r="Z4" s="936"/>
      <c r="AA4" s="936"/>
      <c r="AB4" s="936"/>
      <c r="AC4" s="936"/>
      <c r="AD4" s="936"/>
      <c r="AE4" s="936"/>
      <c r="AF4" s="936"/>
      <c r="AG4" s="936"/>
      <c r="AH4" s="936"/>
      <c r="AI4" s="936"/>
      <c r="AJ4" s="936"/>
      <c r="AK4" s="936"/>
      <c r="AL4" s="936"/>
      <c r="AM4" s="936"/>
      <c r="AN4" s="936"/>
      <c r="AO4" s="936"/>
      <c r="AP4" s="936"/>
      <c r="AQ4" s="936"/>
      <c r="AR4" s="936"/>
      <c r="AS4" s="936"/>
      <c r="AT4" s="936"/>
      <c r="AU4" s="936"/>
      <c r="AV4" s="936"/>
      <c r="AW4" s="936"/>
      <c r="AX4" s="937"/>
      <c r="AY4" s="938"/>
      <c r="AZ4" s="938"/>
      <c r="BA4" s="938"/>
      <c r="BB4" s="938"/>
      <c r="BC4" s="938"/>
      <c r="BD4" s="938"/>
      <c r="BE4" s="938"/>
      <c r="BF4" s="938"/>
      <c r="BG4" s="938"/>
      <c r="BH4" s="938"/>
      <c r="BI4" s="938"/>
      <c r="BJ4" s="938"/>
      <c r="BK4" s="938"/>
      <c r="BL4" s="938"/>
      <c r="BM4" s="938"/>
      <c r="BN4" s="938"/>
      <c r="BO4" s="938"/>
      <c r="BP4" s="938"/>
      <c r="BQ4" s="938"/>
      <c r="BR4" s="938"/>
      <c r="BS4" s="938"/>
      <c r="BT4" s="938"/>
      <c r="BU4" s="938"/>
      <c r="BV4" s="938"/>
      <c r="BW4" s="938"/>
      <c r="BX4" s="938"/>
      <c r="BY4" s="938"/>
      <c r="BZ4" s="938"/>
      <c r="CA4" s="938"/>
      <c r="CB4" s="938"/>
      <c r="CC4" s="938"/>
      <c r="CD4" s="938"/>
      <c r="CE4" s="938"/>
      <c r="CF4" s="938"/>
      <c r="CG4" s="938"/>
      <c r="CH4" s="938"/>
      <c r="CI4" s="938"/>
      <c r="CJ4" s="938"/>
      <c r="CK4" s="938"/>
      <c r="CL4" s="938"/>
      <c r="CM4" s="938"/>
      <c r="CN4" s="938"/>
      <c r="CO4" s="938"/>
      <c r="CP4" s="938"/>
      <c r="CQ4" s="938"/>
      <c r="CR4" s="938"/>
      <c r="CS4" s="938"/>
      <c r="CT4" s="938"/>
      <c r="CU4" s="938"/>
      <c r="CV4" s="938"/>
      <c r="CW4" s="938"/>
      <c r="CX4" s="938"/>
      <c r="CY4" s="938"/>
      <c r="CZ4" s="938"/>
      <c r="DA4" s="938"/>
      <c r="DB4" s="938"/>
      <c r="DC4" s="938"/>
      <c r="DD4" s="938"/>
      <c r="DE4" s="938"/>
      <c r="DF4" s="938"/>
      <c r="DG4" s="938"/>
      <c r="DH4" s="938"/>
      <c r="DI4" s="938"/>
      <c r="DJ4" s="938"/>
      <c r="DK4" s="938"/>
      <c r="DL4" s="938"/>
      <c r="DM4" s="938"/>
      <c r="DN4" s="938"/>
      <c r="DO4" s="938"/>
      <c r="DP4" s="938"/>
      <c r="DQ4" s="938"/>
      <c r="DR4" s="938"/>
      <c r="DS4" s="938"/>
      <c r="DT4" s="938"/>
      <c r="DU4" s="938"/>
      <c r="DV4" s="938"/>
      <c r="DW4" s="938"/>
      <c r="DX4" s="938"/>
      <c r="DY4" s="938"/>
      <c r="DZ4" s="938"/>
      <c r="EA4" s="938"/>
      <c r="EB4" s="938"/>
      <c r="EC4" s="938"/>
      <c r="ED4" s="938"/>
      <c r="EE4" s="938"/>
      <c r="EF4" s="938"/>
      <c r="EG4" s="938"/>
      <c r="EH4" s="938"/>
      <c r="EI4" s="938"/>
      <c r="EJ4" s="938"/>
      <c r="EK4" s="938"/>
      <c r="EL4" s="938"/>
      <c r="EM4" s="938"/>
      <c r="EN4" s="938"/>
      <c r="EO4" s="938"/>
      <c r="EP4" s="938"/>
      <c r="EQ4" s="938"/>
      <c r="ER4" s="938"/>
      <c r="ES4" s="938"/>
      <c r="ET4" s="938"/>
      <c r="EU4" s="938"/>
      <c r="EV4" s="938"/>
      <c r="EW4" s="938"/>
      <c r="EX4" s="938"/>
      <c r="EY4" s="938"/>
      <c r="EZ4" s="938"/>
      <c r="FA4" s="938"/>
      <c r="FB4" s="938"/>
      <c r="FC4" s="938"/>
      <c r="FD4" s="938"/>
      <c r="FE4" s="938"/>
      <c r="FF4" s="938"/>
      <c r="FG4" s="938"/>
      <c r="FH4" s="938"/>
      <c r="FI4" s="938"/>
      <c r="FJ4" s="938"/>
      <c r="FK4" s="938"/>
      <c r="FL4" s="938"/>
      <c r="FM4" s="938"/>
      <c r="FN4" s="938"/>
      <c r="FO4" s="938"/>
      <c r="FP4" s="938"/>
      <c r="FQ4" s="938"/>
      <c r="FR4" s="938"/>
      <c r="FS4" s="938"/>
      <c r="FT4" s="938"/>
      <c r="FU4" s="938"/>
      <c r="FV4" s="938"/>
      <c r="FW4" s="938"/>
      <c r="FX4" s="938"/>
    </row>
    <row r="5" spans="1:217" s="411" customFormat="1" ht="13.5" thickBot="1" x14ac:dyDescent="0.25">
      <c r="B5" s="512"/>
      <c r="C5" s="512"/>
      <c r="D5" s="512"/>
      <c r="E5" s="512"/>
      <c r="F5" s="512"/>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2"/>
      <c r="AQ5" s="512"/>
      <c r="AR5" s="512"/>
      <c r="AS5" s="512"/>
      <c r="AT5" s="512"/>
      <c r="AU5" s="512"/>
      <c r="AV5" s="512"/>
      <c r="AW5" s="512"/>
      <c r="AX5" s="512"/>
      <c r="AY5" s="512"/>
      <c r="AZ5" s="512"/>
      <c r="BA5" s="512"/>
      <c r="BB5" s="512"/>
      <c r="BC5" s="512"/>
      <c r="BD5" s="512"/>
      <c r="BE5" s="512"/>
      <c r="BF5" s="512"/>
      <c r="BG5" s="512"/>
      <c r="BH5" s="512"/>
      <c r="BI5" s="512"/>
      <c r="BJ5" s="512"/>
      <c r="BK5" s="512"/>
      <c r="BL5" s="512"/>
      <c r="BM5" s="512"/>
      <c r="BN5" s="512"/>
      <c r="BO5" s="512"/>
      <c r="BP5" s="512"/>
      <c r="BQ5" s="512"/>
      <c r="BR5" s="512"/>
      <c r="BS5" s="512"/>
      <c r="BT5" s="512"/>
      <c r="BU5" s="512"/>
      <c r="BV5" s="512"/>
      <c r="BW5" s="512"/>
      <c r="BX5" s="512"/>
      <c r="BY5" s="512"/>
      <c r="BZ5" s="512"/>
      <c r="CA5" s="512"/>
      <c r="CB5" s="512"/>
      <c r="CC5" s="512"/>
      <c r="CD5" s="512"/>
      <c r="CE5" s="512"/>
      <c r="CF5" s="512"/>
      <c r="CG5" s="512"/>
      <c r="CH5" s="512"/>
      <c r="CI5" s="512"/>
      <c r="CJ5" s="512"/>
      <c r="CK5" s="512"/>
      <c r="CL5" s="512"/>
      <c r="CM5" s="512"/>
      <c r="CN5" s="512"/>
      <c r="CO5" s="512"/>
      <c r="CP5" s="512"/>
      <c r="CQ5" s="512"/>
      <c r="CR5" s="512"/>
      <c r="CS5" s="512"/>
      <c r="CT5" s="512"/>
      <c r="CU5" s="512"/>
      <c r="CV5" s="512"/>
      <c r="CW5" s="512"/>
      <c r="CX5" s="512"/>
      <c r="CY5" s="512"/>
      <c r="CZ5" s="512"/>
      <c r="DA5" s="512"/>
      <c r="DB5" s="512"/>
      <c r="DC5" s="512"/>
      <c r="DD5" s="512"/>
      <c r="DE5" s="512"/>
      <c r="DF5" s="512"/>
      <c r="DG5" s="512"/>
      <c r="DH5" s="512"/>
      <c r="DI5" s="512"/>
      <c r="DJ5" s="512"/>
      <c r="DK5" s="512"/>
      <c r="DL5" s="512"/>
      <c r="DM5" s="512"/>
      <c r="DN5" s="512"/>
      <c r="DO5" s="512"/>
      <c r="DP5" s="512"/>
      <c r="DQ5" s="512"/>
      <c r="DR5" s="512"/>
      <c r="DS5" s="512"/>
      <c r="DT5" s="512"/>
      <c r="DU5" s="512"/>
      <c r="DV5" s="512"/>
      <c r="DW5" s="512"/>
      <c r="DX5" s="512"/>
      <c r="DY5" s="512"/>
      <c r="DZ5" s="512"/>
      <c r="EA5" s="512"/>
      <c r="EB5" s="512"/>
      <c r="EC5" s="512"/>
      <c r="ED5" s="512"/>
      <c r="EE5" s="512"/>
      <c r="EF5" s="512"/>
      <c r="EG5" s="512"/>
      <c r="EH5" s="512"/>
      <c r="EI5" s="512"/>
      <c r="EJ5" s="512"/>
      <c r="EK5" s="512"/>
      <c r="EL5" s="512"/>
      <c r="EM5" s="512"/>
      <c r="EN5" s="512"/>
      <c r="EO5" s="512"/>
      <c r="EP5" s="512"/>
      <c r="EQ5" s="512"/>
      <c r="ER5" s="512"/>
      <c r="ES5" s="512"/>
      <c r="ET5" s="512"/>
      <c r="EU5" s="512"/>
      <c r="EV5" s="512"/>
      <c r="EW5" s="512"/>
      <c r="EX5" s="512"/>
      <c r="EY5" s="512"/>
      <c r="EZ5" s="512"/>
      <c r="FA5" s="512"/>
      <c r="FB5" s="512"/>
      <c r="FC5" s="512"/>
      <c r="FD5" s="512"/>
      <c r="FE5" s="512"/>
      <c r="FF5" s="512"/>
      <c r="FG5" s="512"/>
      <c r="FH5" s="512"/>
      <c r="FI5" s="512"/>
      <c r="FJ5" s="512"/>
      <c r="FK5" s="512"/>
      <c r="FL5" s="512"/>
      <c r="FM5" s="512"/>
      <c r="FN5" s="512"/>
      <c r="FO5" s="512"/>
      <c r="FP5" s="512"/>
      <c r="FQ5" s="512"/>
      <c r="FR5" s="512"/>
      <c r="FS5" s="512"/>
      <c r="FT5" s="512"/>
      <c r="FU5" s="512"/>
      <c r="FV5" s="512"/>
      <c r="FW5" s="512"/>
      <c r="FX5" s="512"/>
      <c r="FY5" s="512"/>
      <c r="FZ5" s="512"/>
      <c r="GA5" s="512"/>
      <c r="GB5" s="512"/>
      <c r="GC5" s="512"/>
      <c r="GD5" s="512"/>
      <c r="GE5" s="512"/>
      <c r="GF5" s="512"/>
      <c r="GG5" s="512"/>
      <c r="GH5" s="512"/>
      <c r="GI5" s="512"/>
      <c r="GJ5" s="406"/>
      <c r="GL5" s="406"/>
      <c r="GM5" s="406"/>
      <c r="GN5" s="406"/>
      <c r="GO5" s="406"/>
      <c r="GP5" s="406"/>
      <c r="GQ5" s="406"/>
      <c r="GR5" s="406"/>
      <c r="GS5" s="406"/>
      <c r="GT5" s="406"/>
      <c r="GU5" s="406"/>
      <c r="GV5" s="406"/>
      <c r="GW5" s="406"/>
      <c r="GX5" s="406"/>
      <c r="GY5" s="406"/>
      <c r="GZ5" s="406"/>
      <c r="HA5" s="406"/>
      <c r="HB5" s="406"/>
      <c r="HC5" s="406"/>
      <c r="HD5" s="406"/>
      <c r="HE5" s="406"/>
      <c r="HF5" s="406"/>
      <c r="HG5" s="406"/>
      <c r="HH5" s="406"/>
      <c r="HI5" s="406"/>
    </row>
    <row r="6" spans="1:217" ht="9.75" customHeight="1" x14ac:dyDescent="0.2"/>
    <row r="7" spans="1:217" s="421" customFormat="1" ht="22.5" customHeight="1" x14ac:dyDescent="0.25">
      <c r="B7" s="415"/>
      <c r="FX7" s="797"/>
      <c r="FY7" s="406"/>
      <c r="FZ7" s="406"/>
      <c r="GA7" s="406"/>
      <c r="GB7" s="406"/>
      <c r="GC7" s="406"/>
      <c r="GD7" s="406"/>
      <c r="GE7" s="406"/>
      <c r="GF7" s="406"/>
      <c r="GG7" s="406"/>
      <c r="GH7" s="406"/>
      <c r="GI7" s="406"/>
      <c r="GJ7" s="406"/>
      <c r="GK7" s="406"/>
      <c r="GL7" s="406"/>
      <c r="GM7" s="406"/>
      <c r="GN7" s="406"/>
      <c r="GO7" s="406"/>
      <c r="GP7" s="406"/>
      <c r="GQ7" s="406"/>
      <c r="GR7" s="406"/>
      <c r="GS7" s="406"/>
      <c r="GT7" s="406"/>
      <c r="GU7" s="406"/>
      <c r="GV7" s="406"/>
      <c r="GW7" s="406"/>
      <c r="GX7" s="406"/>
      <c r="GY7" s="406"/>
      <c r="GZ7" s="406"/>
      <c r="HA7" s="406"/>
      <c r="HB7" s="406"/>
      <c r="HC7" s="406"/>
      <c r="HD7" s="406"/>
      <c r="HE7" s="406"/>
      <c r="HF7" s="406"/>
      <c r="HG7" s="406"/>
      <c r="HH7" s="406"/>
      <c r="HI7" s="406"/>
    </row>
    <row r="8" spans="1:217" s="421" customFormat="1" ht="14.25" x14ac:dyDescent="0.2">
      <c r="B8" s="417"/>
      <c r="C8" s="494"/>
      <c r="D8" s="494"/>
      <c r="E8" s="494"/>
      <c r="F8" s="494"/>
      <c r="G8" s="494"/>
      <c r="H8" s="494"/>
      <c r="I8" s="494"/>
      <c r="J8" s="494"/>
      <c r="K8" s="494"/>
      <c r="L8" s="494"/>
      <c r="M8" s="494"/>
      <c r="N8" s="494"/>
      <c r="O8" s="494"/>
      <c r="P8" s="494"/>
      <c r="Q8" s="494"/>
      <c r="R8" s="494"/>
      <c r="S8" s="494"/>
      <c r="T8" s="494"/>
      <c r="U8" s="494"/>
      <c r="V8" s="494"/>
      <c r="W8" s="494"/>
      <c r="X8" s="494"/>
      <c r="Y8" s="494"/>
      <c r="Z8" s="494"/>
      <c r="AA8" s="494"/>
      <c r="AB8" s="494"/>
      <c r="AC8" s="494"/>
      <c r="AD8" s="494"/>
      <c r="AE8" s="494"/>
      <c r="AF8" s="494"/>
      <c r="AG8" s="494"/>
      <c r="AH8" s="494"/>
      <c r="AI8" s="494"/>
      <c r="AJ8" s="494"/>
      <c r="AK8" s="494"/>
      <c r="AL8" s="494"/>
      <c r="AM8" s="494"/>
      <c r="AN8" s="494"/>
      <c r="AO8" s="494"/>
      <c r="AP8" s="494"/>
      <c r="AQ8" s="494"/>
      <c r="AR8" s="494"/>
      <c r="AS8" s="494"/>
      <c r="AT8" s="494"/>
      <c r="AU8" s="494"/>
      <c r="AV8" s="494"/>
      <c r="AW8" s="494"/>
      <c r="AX8" s="494"/>
      <c r="AY8" s="494"/>
      <c r="AZ8" s="494"/>
      <c r="BA8" s="494"/>
      <c r="BB8" s="494"/>
      <c r="BC8" s="494"/>
      <c r="BD8" s="494"/>
      <c r="BE8" s="494"/>
      <c r="BF8" s="494"/>
      <c r="BG8" s="494"/>
      <c r="BH8" s="494"/>
      <c r="BI8" s="494"/>
      <c r="BJ8" s="494"/>
      <c r="BK8" s="494"/>
      <c r="BL8" s="494"/>
      <c r="BM8" s="494"/>
      <c r="BN8" s="494"/>
      <c r="BO8" s="494"/>
      <c r="BP8" s="494"/>
      <c r="BQ8" s="494"/>
      <c r="BR8" s="494"/>
      <c r="BS8" s="494"/>
      <c r="BT8" s="494"/>
      <c r="BU8" s="494"/>
      <c r="BV8" s="494"/>
      <c r="BW8" s="494"/>
      <c r="BX8" s="494"/>
      <c r="BY8" s="494"/>
      <c r="BZ8" s="494"/>
      <c r="CA8" s="494"/>
      <c r="CB8" s="494"/>
      <c r="CC8" s="494"/>
      <c r="CD8" s="494"/>
      <c r="CE8" s="494"/>
      <c r="CF8" s="494"/>
      <c r="CG8" s="494"/>
      <c r="CH8" s="494"/>
      <c r="CI8" s="494"/>
      <c r="CJ8" s="494"/>
      <c r="CK8" s="494"/>
      <c r="CL8" s="494"/>
      <c r="CM8" s="494"/>
      <c r="CN8" s="494"/>
      <c r="CO8" s="494"/>
      <c r="CP8" s="494"/>
      <c r="CQ8" s="494"/>
      <c r="CR8" s="494"/>
      <c r="CS8" s="494"/>
      <c r="CT8" s="494"/>
      <c r="CU8" s="494"/>
      <c r="CV8" s="494"/>
      <c r="CW8" s="494"/>
      <c r="CX8" s="494"/>
      <c r="CY8" s="494"/>
      <c r="CZ8" s="494"/>
      <c r="DA8" s="494"/>
      <c r="DB8" s="494"/>
      <c r="DC8" s="494"/>
      <c r="DD8" s="494"/>
      <c r="DE8" s="494"/>
      <c r="DF8" s="494"/>
      <c r="DG8" s="494"/>
      <c r="DH8" s="494"/>
      <c r="DI8" s="494"/>
      <c r="DJ8" s="494"/>
      <c r="DK8" s="494"/>
      <c r="DL8" s="495"/>
      <c r="DM8" s="495"/>
      <c r="DN8" s="495"/>
      <c r="DO8" s="495"/>
      <c r="DP8" s="495"/>
      <c r="DQ8" s="495"/>
      <c r="DR8" s="496"/>
      <c r="DS8" s="496"/>
      <c r="DT8" s="496"/>
      <c r="DU8" s="837"/>
      <c r="DV8" s="837"/>
      <c r="DW8" s="837"/>
      <c r="DX8" s="837"/>
      <c r="DY8" s="837"/>
      <c r="DZ8" s="837"/>
      <c r="EA8" s="837"/>
      <c r="EB8" s="837"/>
      <c r="EC8" s="837"/>
      <c r="ED8" s="838"/>
      <c r="EE8" s="838"/>
      <c r="EF8" s="838"/>
      <c r="EG8" s="838"/>
      <c r="EH8" s="838"/>
      <c r="EI8" s="838"/>
      <c r="EJ8" s="838"/>
      <c r="EK8" s="838"/>
      <c r="EL8" s="837"/>
      <c r="EM8" s="837"/>
      <c r="EN8" s="837"/>
      <c r="EO8" s="837"/>
      <c r="EP8" s="838"/>
      <c r="EQ8" s="838"/>
      <c r="ER8" s="838"/>
      <c r="ES8" s="838"/>
      <c r="ET8" s="838"/>
      <c r="EU8" s="838"/>
      <c r="EV8" s="838"/>
      <c r="EW8" s="838"/>
      <c r="EX8" s="838"/>
      <c r="EY8" s="838"/>
      <c r="EZ8" s="837"/>
      <c r="FA8" s="837"/>
      <c r="FB8" s="838"/>
      <c r="FC8" s="838"/>
      <c r="FD8" s="838"/>
      <c r="FE8" s="838"/>
      <c r="FF8" s="838"/>
      <c r="FG8" s="838"/>
      <c r="FH8" s="838"/>
      <c r="FI8" s="838"/>
      <c r="FJ8" s="837"/>
      <c r="FK8" s="837"/>
      <c r="FL8" s="837"/>
      <c r="FM8" s="837"/>
      <c r="FN8" s="837"/>
      <c r="FO8" s="838"/>
      <c r="FP8" s="838"/>
      <c r="FQ8" s="838"/>
      <c r="FR8" s="838"/>
      <c r="FS8" s="838"/>
      <c r="FT8" s="838"/>
      <c r="FU8" s="838"/>
      <c r="FV8" s="838"/>
      <c r="FW8" s="837"/>
      <c r="FX8" s="797"/>
      <c r="FY8" s="406"/>
      <c r="FZ8" s="406"/>
      <c r="GA8" s="406"/>
      <c r="GB8" s="406"/>
      <c r="GC8" s="406"/>
      <c r="GD8" s="406"/>
      <c r="GE8" s="406"/>
      <c r="GF8" s="406"/>
      <c r="GG8" s="406"/>
      <c r="GH8" s="406"/>
      <c r="GI8" s="406"/>
      <c r="GJ8" s="406"/>
      <c r="GK8" s="675"/>
      <c r="GL8" s="675"/>
      <c r="GM8" s="675"/>
      <c r="GN8" s="675"/>
      <c r="GO8" s="675"/>
      <c r="GP8" s="675"/>
      <c r="GQ8" s="675"/>
      <c r="GR8" s="675"/>
      <c r="GS8" s="675"/>
      <c r="GT8" s="675"/>
      <c r="GU8" s="675"/>
      <c r="GV8" s="675"/>
      <c r="GW8" s="505"/>
      <c r="GX8" s="406"/>
      <c r="GY8" s="406"/>
      <c r="GZ8" s="406"/>
      <c r="HA8" s="406"/>
      <c r="HB8" s="406"/>
      <c r="HC8" s="406"/>
      <c r="HD8" s="406"/>
      <c r="HE8" s="406"/>
      <c r="HF8" s="406"/>
      <c r="HG8" s="406"/>
      <c r="HH8" s="406"/>
      <c r="HI8" s="406"/>
    </row>
    <row r="9" spans="1:217" s="421" customFormat="1" ht="14.25" x14ac:dyDescent="0.2">
      <c r="B9" s="417"/>
      <c r="C9" s="494"/>
      <c r="D9" s="494"/>
      <c r="E9" s="494"/>
      <c r="F9" s="494"/>
      <c r="G9" s="494"/>
      <c r="H9" s="494"/>
      <c r="I9" s="494"/>
      <c r="J9" s="494"/>
      <c r="K9" s="494"/>
      <c r="L9" s="494"/>
      <c r="M9" s="494"/>
      <c r="N9" s="494"/>
      <c r="O9" s="494"/>
      <c r="P9" s="494"/>
      <c r="Q9" s="494"/>
      <c r="R9" s="494"/>
      <c r="S9" s="494"/>
      <c r="T9" s="494"/>
      <c r="U9" s="494"/>
      <c r="V9" s="494"/>
      <c r="W9" s="494"/>
      <c r="X9" s="494"/>
      <c r="Y9" s="494"/>
      <c r="Z9" s="494"/>
      <c r="AA9" s="494"/>
      <c r="AB9" s="494"/>
      <c r="AC9" s="494"/>
      <c r="AD9" s="494"/>
      <c r="AE9" s="494"/>
      <c r="AF9" s="494"/>
      <c r="AG9" s="494"/>
      <c r="AH9" s="494"/>
      <c r="AI9" s="494"/>
      <c r="AJ9" s="494"/>
      <c r="AK9" s="494"/>
      <c r="AL9" s="494"/>
      <c r="AM9" s="494"/>
      <c r="AN9" s="494"/>
      <c r="AO9" s="494"/>
      <c r="AP9" s="494"/>
      <c r="AQ9" s="494"/>
      <c r="AR9" s="494"/>
      <c r="AS9" s="494"/>
      <c r="AT9" s="494"/>
      <c r="AU9" s="494"/>
      <c r="AV9" s="494"/>
      <c r="AW9" s="494"/>
      <c r="AX9" s="494"/>
      <c r="AY9" s="494"/>
      <c r="AZ9" s="494"/>
      <c r="BA9" s="494"/>
      <c r="BB9" s="494"/>
      <c r="BC9" s="494"/>
      <c r="BD9" s="494"/>
      <c r="BE9" s="494"/>
      <c r="BF9" s="494"/>
      <c r="BG9" s="494"/>
      <c r="BH9" s="494"/>
      <c r="BI9" s="494"/>
      <c r="BJ9" s="494"/>
      <c r="BK9" s="494"/>
      <c r="BL9" s="494"/>
      <c r="BM9" s="494"/>
      <c r="BN9" s="494"/>
      <c r="BO9" s="494"/>
      <c r="BP9" s="494"/>
      <c r="BQ9" s="494"/>
      <c r="BR9" s="494"/>
      <c r="BS9" s="494"/>
      <c r="BT9" s="494"/>
      <c r="BU9" s="494"/>
      <c r="BV9" s="494"/>
      <c r="BW9" s="494"/>
      <c r="BX9" s="494"/>
      <c r="BY9" s="494"/>
      <c r="BZ9" s="494"/>
      <c r="CA9" s="494"/>
      <c r="CB9" s="494"/>
      <c r="CC9" s="494"/>
      <c r="CD9" s="494"/>
      <c r="CE9" s="494"/>
      <c r="CF9" s="494"/>
      <c r="CG9" s="494"/>
      <c r="CH9" s="494"/>
      <c r="CI9" s="494"/>
      <c r="CJ9" s="494"/>
      <c r="CK9" s="494"/>
      <c r="CL9" s="494"/>
      <c r="CM9" s="494"/>
      <c r="CN9" s="494"/>
      <c r="CO9" s="494"/>
      <c r="CP9" s="494"/>
      <c r="CQ9" s="494"/>
      <c r="CR9" s="494"/>
      <c r="CS9" s="494"/>
      <c r="CT9" s="494"/>
      <c r="CU9" s="494"/>
      <c r="CV9" s="494"/>
      <c r="CW9" s="494"/>
      <c r="CX9" s="494"/>
      <c r="CY9" s="494"/>
      <c r="CZ9" s="494"/>
      <c r="DA9" s="494"/>
      <c r="DB9" s="494"/>
      <c r="DC9" s="494"/>
      <c r="DD9" s="494"/>
      <c r="DE9" s="494"/>
      <c r="DF9" s="494"/>
      <c r="DG9" s="494"/>
      <c r="DH9" s="494"/>
      <c r="DI9" s="494"/>
      <c r="DJ9" s="494"/>
      <c r="DK9" s="494"/>
      <c r="DL9" s="495"/>
      <c r="DM9" s="495"/>
      <c r="DN9" s="495"/>
      <c r="DO9" s="495"/>
      <c r="DP9" s="495"/>
      <c r="DQ9" s="495"/>
      <c r="DR9" s="496"/>
      <c r="DS9" s="496"/>
      <c r="DT9" s="496"/>
      <c r="DU9" s="837"/>
      <c r="DV9" s="837"/>
      <c r="DW9" s="837"/>
      <c r="DX9" s="837"/>
      <c r="DY9" s="837"/>
      <c r="DZ9" s="837"/>
      <c r="EA9" s="837"/>
      <c r="EB9" s="837"/>
      <c r="EC9" s="837"/>
      <c r="ED9" s="838"/>
      <c r="EE9" s="838"/>
      <c r="EF9" s="838"/>
      <c r="EG9" s="838"/>
      <c r="EH9" s="838"/>
      <c r="EI9" s="838"/>
      <c r="EJ9" s="838"/>
      <c r="EK9" s="838"/>
      <c r="EL9" s="837"/>
      <c r="EM9" s="837"/>
      <c r="EN9" s="837"/>
      <c r="EO9" s="837"/>
      <c r="EP9" s="838"/>
      <c r="EQ9" s="838"/>
      <c r="ER9" s="838"/>
      <c r="ES9" s="838"/>
      <c r="ET9" s="838"/>
      <c r="EU9" s="838"/>
      <c r="EV9" s="838"/>
      <c r="EW9" s="838"/>
      <c r="EX9" s="838"/>
      <c r="EY9" s="838"/>
      <c r="EZ9" s="837"/>
      <c r="FA9" s="837"/>
      <c r="FB9" s="838"/>
      <c r="FC9" s="838"/>
      <c r="FD9" s="838"/>
      <c r="FE9" s="838"/>
      <c r="FF9" s="838"/>
      <c r="FG9" s="838"/>
      <c r="FH9" s="838"/>
      <c r="FI9" s="838"/>
      <c r="FJ9" s="837"/>
      <c r="FK9" s="837"/>
      <c r="FL9" s="837"/>
      <c r="FM9" s="837"/>
      <c r="FN9" s="837"/>
      <c r="FO9" s="838"/>
      <c r="FP9" s="838"/>
      <c r="FQ9" s="838"/>
      <c r="FR9" s="838"/>
      <c r="FS9" s="838"/>
      <c r="FT9" s="838"/>
      <c r="FU9" s="838"/>
      <c r="FV9" s="838"/>
      <c r="FW9" s="837"/>
      <c r="FX9" s="797"/>
      <c r="FY9" s="406"/>
      <c r="FZ9" s="406"/>
      <c r="GA9" s="406"/>
      <c r="GB9" s="406"/>
      <c r="GC9" s="406"/>
      <c r="GD9" s="406"/>
      <c r="GE9" s="406"/>
      <c r="GF9" s="406"/>
      <c r="GG9" s="406"/>
      <c r="GH9" s="406"/>
      <c r="GI9" s="406"/>
      <c r="GJ9" s="406"/>
      <c r="GK9" s="675"/>
      <c r="GL9" s="675"/>
      <c r="GM9" s="675"/>
      <c r="GN9" s="675"/>
      <c r="GO9" s="675"/>
      <c r="GP9" s="675"/>
      <c r="GQ9" s="675"/>
      <c r="GR9" s="675"/>
      <c r="GS9" s="675"/>
      <c r="GT9" s="675"/>
      <c r="GU9" s="675"/>
      <c r="GV9" s="675"/>
      <c r="GW9" s="505"/>
      <c r="GX9" s="406"/>
      <c r="GY9" s="406"/>
      <c r="GZ9" s="406"/>
      <c r="HA9" s="406"/>
      <c r="HB9" s="406"/>
      <c r="HC9" s="406"/>
      <c r="HD9" s="406"/>
      <c r="HE9" s="406"/>
      <c r="HF9" s="406"/>
      <c r="HG9" s="406"/>
      <c r="HH9" s="406"/>
      <c r="HI9" s="406"/>
    </row>
    <row r="10" spans="1:217" s="421" customFormat="1" ht="14.25" x14ac:dyDescent="0.2">
      <c r="B10" s="417"/>
      <c r="C10" s="494"/>
      <c r="D10" s="494"/>
      <c r="E10" s="494"/>
      <c r="F10" s="494"/>
      <c r="G10" s="494"/>
      <c r="H10" s="494"/>
      <c r="I10" s="494"/>
      <c r="J10" s="494"/>
      <c r="K10" s="494"/>
      <c r="L10" s="494"/>
      <c r="M10" s="494"/>
      <c r="N10" s="494"/>
      <c r="O10" s="494"/>
      <c r="P10" s="494"/>
      <c r="Q10" s="494"/>
      <c r="R10" s="494"/>
      <c r="S10" s="494"/>
      <c r="T10" s="494"/>
      <c r="U10" s="494"/>
      <c r="V10" s="494"/>
      <c r="W10" s="494"/>
      <c r="X10" s="494"/>
      <c r="Y10" s="494"/>
      <c r="Z10" s="494"/>
      <c r="AA10" s="494"/>
      <c r="AB10" s="494"/>
      <c r="AC10" s="494"/>
      <c r="AD10" s="494"/>
      <c r="AE10" s="494"/>
      <c r="AF10" s="494"/>
      <c r="AG10" s="494"/>
      <c r="AH10" s="494"/>
      <c r="AI10" s="494"/>
      <c r="AJ10" s="494"/>
      <c r="AK10" s="494"/>
      <c r="AL10" s="494"/>
      <c r="AM10" s="494"/>
      <c r="AN10" s="494"/>
      <c r="AO10" s="494"/>
      <c r="AP10" s="494"/>
      <c r="AQ10" s="494"/>
      <c r="AR10" s="494"/>
      <c r="AS10" s="494"/>
      <c r="AT10" s="494"/>
      <c r="AU10" s="494"/>
      <c r="AV10" s="494"/>
      <c r="AW10" s="494"/>
      <c r="AX10" s="494"/>
      <c r="AY10" s="494"/>
      <c r="AZ10" s="494"/>
      <c r="BA10" s="494"/>
      <c r="BB10" s="494"/>
      <c r="BC10" s="494"/>
      <c r="BD10" s="494"/>
      <c r="BE10" s="494"/>
      <c r="BF10" s="494"/>
      <c r="BG10" s="494"/>
      <c r="BH10" s="494"/>
      <c r="BI10" s="494"/>
      <c r="BJ10" s="494"/>
      <c r="BK10" s="494"/>
      <c r="BL10" s="494"/>
      <c r="BM10" s="494"/>
      <c r="BN10" s="494"/>
      <c r="BO10" s="494"/>
      <c r="BP10" s="494"/>
      <c r="BQ10" s="494"/>
      <c r="BR10" s="494"/>
      <c r="BS10" s="494"/>
      <c r="BT10" s="494"/>
      <c r="BU10" s="494"/>
      <c r="BV10" s="494"/>
      <c r="BW10" s="494"/>
      <c r="BX10" s="494"/>
      <c r="BY10" s="494"/>
      <c r="BZ10" s="494"/>
      <c r="CA10" s="494"/>
      <c r="CB10" s="494"/>
      <c r="CC10" s="494"/>
      <c r="CD10" s="494"/>
      <c r="CE10" s="494"/>
      <c r="CF10" s="494"/>
      <c r="CG10" s="494"/>
      <c r="CH10" s="494"/>
      <c r="CI10" s="494"/>
      <c r="CJ10" s="494"/>
      <c r="CK10" s="494"/>
      <c r="CL10" s="494"/>
      <c r="CM10" s="494"/>
      <c r="CN10" s="494"/>
      <c r="CO10" s="494"/>
      <c r="CP10" s="494"/>
      <c r="CQ10" s="494"/>
      <c r="CR10" s="494"/>
      <c r="CS10" s="494"/>
      <c r="CT10" s="494"/>
      <c r="CU10" s="494"/>
      <c r="CV10" s="494"/>
      <c r="CW10" s="494"/>
      <c r="CX10" s="494"/>
      <c r="CY10" s="494"/>
      <c r="CZ10" s="494"/>
      <c r="DA10" s="494"/>
      <c r="DB10" s="494"/>
      <c r="DC10" s="494"/>
      <c r="DD10" s="494"/>
      <c r="DE10" s="494"/>
      <c r="DF10" s="494"/>
      <c r="DG10" s="494"/>
      <c r="DH10" s="494"/>
      <c r="DI10" s="494"/>
      <c r="DJ10" s="494"/>
      <c r="DK10" s="494"/>
      <c r="DL10" s="495"/>
      <c r="DM10" s="495"/>
      <c r="DN10" s="495"/>
      <c r="DO10" s="495"/>
      <c r="DP10" s="495"/>
      <c r="DQ10" s="495"/>
      <c r="DR10" s="496"/>
      <c r="DS10" s="496"/>
      <c r="DT10" s="496"/>
      <c r="DU10" s="837"/>
      <c r="DV10" s="837"/>
      <c r="DW10" s="837"/>
      <c r="DX10" s="837"/>
      <c r="DY10" s="837"/>
      <c r="DZ10" s="837"/>
      <c r="EA10" s="837"/>
      <c r="EB10" s="837"/>
      <c r="EC10" s="837"/>
      <c r="ED10" s="838"/>
      <c r="EE10" s="838"/>
      <c r="EF10" s="838"/>
      <c r="EG10" s="838"/>
      <c r="EH10" s="838"/>
      <c r="EI10" s="838"/>
      <c r="EJ10" s="838"/>
      <c r="EK10" s="838"/>
      <c r="EL10" s="837"/>
      <c r="EM10" s="837"/>
      <c r="EN10" s="837"/>
      <c r="EO10" s="837"/>
      <c r="EP10" s="838"/>
      <c r="EQ10" s="838"/>
      <c r="ER10" s="838"/>
      <c r="ES10" s="838"/>
      <c r="ET10" s="838"/>
      <c r="EU10" s="838"/>
      <c r="EV10" s="838"/>
      <c r="EW10" s="838"/>
      <c r="EX10" s="838"/>
      <c r="EY10" s="838"/>
      <c r="EZ10" s="837"/>
      <c r="FA10" s="837"/>
      <c r="FB10" s="838"/>
      <c r="FC10" s="838"/>
      <c r="FD10" s="838"/>
      <c r="FE10" s="838"/>
      <c r="FF10" s="838"/>
      <c r="FG10" s="838"/>
      <c r="FH10" s="838"/>
      <c r="FI10" s="838"/>
      <c r="FJ10" s="837"/>
      <c r="FK10" s="837"/>
      <c r="FL10" s="837"/>
      <c r="FM10" s="837"/>
      <c r="FN10" s="837"/>
      <c r="FO10" s="838"/>
      <c r="FP10" s="838"/>
      <c r="FQ10" s="838"/>
      <c r="FR10" s="838"/>
      <c r="FS10" s="838"/>
      <c r="FT10" s="838"/>
      <c r="FU10" s="838"/>
      <c r="FV10" s="838"/>
      <c r="FW10" s="837"/>
      <c r="FX10" s="797"/>
      <c r="FY10" s="406"/>
      <c r="FZ10" s="406"/>
      <c r="GA10" s="406"/>
      <c r="GB10" s="406"/>
      <c r="GC10" s="406"/>
      <c r="GD10" s="406"/>
      <c r="GE10" s="406"/>
      <c r="GF10" s="406"/>
      <c r="GG10" s="406"/>
      <c r="GH10" s="406"/>
      <c r="GI10" s="406"/>
      <c r="GJ10" s="406"/>
      <c r="GK10" s="675"/>
      <c r="GL10" s="675"/>
      <c r="GM10" s="675"/>
      <c r="GN10" s="675"/>
      <c r="GO10" s="675"/>
      <c r="GP10" s="675"/>
      <c r="GQ10" s="675"/>
      <c r="GR10" s="675"/>
      <c r="GS10" s="675"/>
      <c r="GT10" s="675"/>
      <c r="GU10" s="675"/>
      <c r="GV10" s="675"/>
      <c r="GW10" s="505"/>
      <c r="GX10" s="406"/>
      <c r="GY10" s="406"/>
      <c r="GZ10" s="406"/>
      <c r="HA10" s="406"/>
      <c r="HB10" s="406"/>
      <c r="HC10" s="406"/>
      <c r="HD10" s="406"/>
      <c r="HE10" s="406"/>
      <c r="HF10" s="406"/>
      <c r="HG10" s="406"/>
      <c r="HH10" s="406"/>
      <c r="HI10" s="406"/>
    </row>
    <row r="11" spans="1:217" s="421" customFormat="1" ht="23.25" customHeight="1" x14ac:dyDescent="0.25">
      <c r="B11" s="415"/>
      <c r="C11" s="418"/>
      <c r="D11" s="418"/>
      <c r="E11" s="418"/>
      <c r="F11" s="418"/>
      <c r="G11" s="418"/>
      <c r="H11" s="418"/>
      <c r="I11" s="418"/>
      <c r="J11" s="418"/>
      <c r="K11" s="418"/>
      <c r="L11" s="418"/>
      <c r="M11" s="418"/>
      <c r="N11" s="418"/>
      <c r="O11" s="418"/>
      <c r="P11" s="418"/>
      <c r="Q11" s="418"/>
      <c r="R11" s="418"/>
      <c r="S11" s="418"/>
      <c r="T11" s="418"/>
      <c r="U11" s="418"/>
      <c r="V11" s="418"/>
      <c r="W11" s="418"/>
      <c r="X11" s="418"/>
      <c r="Y11" s="418"/>
      <c r="Z11" s="418"/>
      <c r="AA11" s="418"/>
      <c r="AB11" s="418"/>
      <c r="AC11" s="418"/>
      <c r="AD11" s="418"/>
      <c r="AE11" s="418"/>
      <c r="AF11" s="418"/>
      <c r="AG11" s="418"/>
      <c r="AH11" s="418"/>
      <c r="AI11" s="418"/>
      <c r="AJ11" s="418"/>
      <c r="AK11" s="418"/>
      <c r="AL11" s="418"/>
      <c r="AM11" s="418"/>
      <c r="AN11" s="418"/>
      <c r="AO11" s="418"/>
      <c r="AP11" s="418"/>
      <c r="AQ11" s="418"/>
      <c r="AR11" s="418"/>
      <c r="AS11" s="418"/>
      <c r="AT11" s="418"/>
      <c r="AU11" s="418"/>
      <c r="AV11" s="418"/>
      <c r="AW11" s="418"/>
      <c r="AX11" s="418"/>
      <c r="AY11" s="418"/>
      <c r="AZ11" s="418"/>
      <c r="BA11" s="418"/>
      <c r="BB11" s="418"/>
      <c r="BC11" s="418"/>
      <c r="BD11" s="418"/>
      <c r="BE11" s="418"/>
      <c r="BF11" s="418"/>
      <c r="BG11" s="418"/>
      <c r="BH11" s="418"/>
      <c r="BI11" s="418"/>
      <c r="BJ11" s="418"/>
      <c r="BK11" s="418"/>
      <c r="BL11" s="418"/>
      <c r="BM11" s="418"/>
      <c r="BN11" s="418"/>
      <c r="BO11" s="418"/>
      <c r="BP11" s="418"/>
      <c r="BQ11" s="418"/>
      <c r="BR11" s="418"/>
      <c r="BS11" s="418"/>
      <c r="BT11" s="418"/>
      <c r="BU11" s="418"/>
      <c r="BV11" s="418"/>
      <c r="BW11" s="418"/>
      <c r="BX11" s="418"/>
      <c r="BY11" s="418"/>
      <c r="BZ11" s="418"/>
      <c r="CA11" s="418"/>
      <c r="CB11" s="418"/>
      <c r="CC11" s="418"/>
      <c r="CD11" s="418"/>
      <c r="CE11" s="418"/>
      <c r="CF11" s="418"/>
      <c r="CG11" s="418"/>
      <c r="CH11" s="418"/>
      <c r="CI11" s="418"/>
      <c r="CJ11" s="418"/>
      <c r="CK11" s="418"/>
      <c r="CL11" s="418"/>
      <c r="CM11" s="418"/>
      <c r="CN11" s="418"/>
      <c r="CO11" s="418"/>
      <c r="CP11" s="418"/>
      <c r="CQ11" s="418"/>
      <c r="CR11" s="418"/>
      <c r="CS11" s="418"/>
      <c r="CT11" s="418"/>
      <c r="CU11" s="418"/>
      <c r="CV11" s="418"/>
      <c r="CW11" s="418"/>
      <c r="CX11" s="418"/>
      <c r="CY11" s="418"/>
      <c r="CZ11" s="418"/>
      <c r="DA11" s="418"/>
      <c r="DB11" s="418"/>
      <c r="DC11" s="418"/>
      <c r="DD11" s="418"/>
      <c r="DE11" s="418"/>
      <c r="DF11" s="418"/>
      <c r="DG11" s="418"/>
      <c r="DH11" s="418"/>
      <c r="DI11" s="418"/>
      <c r="DJ11" s="418"/>
      <c r="DK11" s="418"/>
      <c r="DL11" s="418"/>
      <c r="DM11" s="418"/>
      <c r="DN11" s="418"/>
      <c r="DO11" s="418"/>
      <c r="DU11" s="489"/>
      <c r="DV11" s="489"/>
      <c r="DW11" s="489"/>
      <c r="DX11" s="489"/>
      <c r="DY11" s="489"/>
      <c r="DZ11" s="489"/>
      <c r="EA11" s="489"/>
      <c r="EB11" s="489"/>
      <c r="EC11" s="489"/>
      <c r="ED11" s="489"/>
      <c r="EE11" s="489"/>
      <c r="EF11" s="489"/>
      <c r="EG11" s="489"/>
      <c r="EH11" s="489"/>
      <c r="EI11" s="489"/>
      <c r="EJ11" s="489"/>
      <c r="EK11" s="489"/>
      <c r="EL11" s="489"/>
      <c r="EM11" s="489"/>
      <c r="EN11" s="489"/>
      <c r="EO11" s="489"/>
      <c r="EP11" s="489"/>
      <c r="EQ11" s="489"/>
      <c r="ER11" s="489"/>
      <c r="ES11" s="489"/>
      <c r="ET11" s="489"/>
      <c r="EU11" s="489"/>
      <c r="EV11" s="489"/>
      <c r="EW11" s="489"/>
      <c r="EX11" s="489"/>
      <c r="EY11" s="489"/>
      <c r="EZ11" s="489"/>
      <c r="FA11" s="489"/>
      <c r="FB11" s="489"/>
      <c r="FC11" s="489"/>
      <c r="FD11" s="489"/>
      <c r="FE11" s="489"/>
      <c r="FF11" s="489"/>
      <c r="FG11" s="489"/>
      <c r="FH11" s="489"/>
      <c r="FI11" s="489"/>
      <c r="FJ11" s="489"/>
      <c r="FK11" s="489"/>
      <c r="FL11" s="489"/>
      <c r="FM11" s="489"/>
      <c r="FN11" s="489"/>
      <c r="FO11" s="489"/>
      <c r="FP11" s="489"/>
      <c r="FQ11" s="489"/>
      <c r="FR11" s="489"/>
      <c r="FS11" s="489"/>
      <c r="FT11" s="489"/>
      <c r="FU11" s="489"/>
      <c r="FV11" s="489"/>
      <c r="FW11" s="489"/>
      <c r="FX11" s="797"/>
      <c r="FY11" s="406"/>
      <c r="FZ11" s="406"/>
      <c r="GA11" s="406"/>
      <c r="GB11" s="406"/>
      <c r="GC11" s="406"/>
      <c r="GD11" s="406"/>
      <c r="GE11" s="406"/>
      <c r="GF11" s="406"/>
      <c r="GG11" s="406"/>
      <c r="GH11" s="406"/>
      <c r="GI11" s="406"/>
      <c r="GJ11" s="406"/>
      <c r="GK11" s="406"/>
      <c r="GL11" s="406"/>
      <c r="GM11" s="406"/>
      <c r="GN11" s="406"/>
      <c r="GO11" s="406"/>
      <c r="GP11" s="406"/>
      <c r="GQ11" s="406"/>
      <c r="GR11" s="406"/>
      <c r="GS11" s="406"/>
      <c r="GT11" s="406"/>
      <c r="GU11" s="406"/>
      <c r="GV11" s="406"/>
      <c r="GW11" s="406"/>
      <c r="GX11" s="406"/>
      <c r="GY11" s="406"/>
      <c r="GZ11" s="406"/>
      <c r="HA11" s="406"/>
      <c r="HB11" s="406"/>
      <c r="HC11" s="406"/>
      <c r="HD11" s="406"/>
      <c r="HE11" s="406"/>
      <c r="HF11" s="406"/>
      <c r="HG11" s="406"/>
      <c r="HH11" s="406"/>
      <c r="HI11" s="406"/>
    </row>
    <row r="12" spans="1:217" s="421" customFormat="1" ht="14.25" x14ac:dyDescent="0.2">
      <c r="B12" s="417"/>
      <c r="C12" s="418"/>
      <c r="D12" s="418"/>
      <c r="E12" s="418"/>
      <c r="F12" s="418"/>
      <c r="G12" s="418"/>
      <c r="H12" s="418"/>
      <c r="I12" s="418"/>
      <c r="J12" s="418"/>
      <c r="K12" s="418"/>
      <c r="L12" s="418"/>
      <c r="M12" s="418"/>
      <c r="N12" s="418"/>
      <c r="O12" s="494"/>
      <c r="P12" s="494"/>
      <c r="Q12" s="494"/>
      <c r="R12" s="494"/>
      <c r="S12" s="494"/>
      <c r="T12" s="494"/>
      <c r="U12" s="494"/>
      <c r="V12" s="494"/>
      <c r="W12" s="494"/>
      <c r="X12" s="494"/>
      <c r="Y12" s="494"/>
      <c r="Z12" s="494"/>
      <c r="AA12" s="494"/>
      <c r="AB12" s="494"/>
      <c r="AC12" s="494"/>
      <c r="AD12" s="494"/>
      <c r="AE12" s="494"/>
      <c r="AF12" s="494"/>
      <c r="AG12" s="494"/>
      <c r="AH12" s="494"/>
      <c r="AI12" s="494"/>
      <c r="AJ12" s="494"/>
      <c r="AK12" s="494"/>
      <c r="AL12" s="494"/>
      <c r="AM12" s="494"/>
      <c r="AN12" s="494"/>
      <c r="AO12" s="494"/>
      <c r="AP12" s="494"/>
      <c r="AQ12" s="494"/>
      <c r="AR12" s="494"/>
      <c r="AS12" s="494"/>
      <c r="AT12" s="494"/>
      <c r="AU12" s="494"/>
      <c r="AV12" s="494"/>
      <c r="AW12" s="494"/>
      <c r="AX12" s="494"/>
      <c r="AY12" s="494"/>
      <c r="AZ12" s="494"/>
      <c r="BA12" s="494"/>
      <c r="BB12" s="494"/>
      <c r="BC12" s="494"/>
      <c r="BD12" s="494"/>
      <c r="BE12" s="494"/>
      <c r="BF12" s="494"/>
      <c r="BG12" s="494"/>
      <c r="BH12" s="494"/>
      <c r="BI12" s="494"/>
      <c r="BJ12" s="494"/>
      <c r="BK12" s="494"/>
      <c r="BL12" s="494"/>
      <c r="BM12" s="494"/>
      <c r="BN12" s="494"/>
      <c r="BO12" s="494"/>
      <c r="BP12" s="494"/>
      <c r="BQ12" s="494"/>
      <c r="BR12" s="494"/>
      <c r="BS12" s="494"/>
      <c r="BT12" s="494"/>
      <c r="BU12" s="494"/>
      <c r="BV12" s="494"/>
      <c r="BW12" s="494"/>
      <c r="BX12" s="494"/>
      <c r="BY12" s="494"/>
      <c r="BZ12" s="494"/>
      <c r="CA12" s="494"/>
      <c r="CB12" s="494"/>
      <c r="CC12" s="494"/>
      <c r="CD12" s="494"/>
      <c r="CE12" s="494"/>
      <c r="CF12" s="494"/>
      <c r="CG12" s="494"/>
      <c r="CH12" s="494"/>
      <c r="CI12" s="494"/>
      <c r="CJ12" s="494"/>
      <c r="CK12" s="494"/>
      <c r="CL12" s="494"/>
      <c r="CM12" s="494"/>
      <c r="CN12" s="494"/>
      <c r="CO12" s="494"/>
      <c r="CP12" s="494"/>
      <c r="CQ12" s="494"/>
      <c r="CR12" s="494"/>
      <c r="CS12" s="494"/>
      <c r="CT12" s="494"/>
      <c r="CU12" s="494"/>
      <c r="CV12" s="494"/>
      <c r="CW12" s="494"/>
      <c r="CX12" s="494"/>
      <c r="CY12" s="494"/>
      <c r="CZ12" s="494"/>
      <c r="DA12" s="494"/>
      <c r="DB12" s="494"/>
      <c r="DC12" s="494"/>
      <c r="DD12" s="494"/>
      <c r="DE12" s="494"/>
      <c r="DF12" s="494"/>
      <c r="DG12" s="494"/>
      <c r="DH12" s="494"/>
      <c r="DI12" s="494"/>
      <c r="DJ12" s="494"/>
      <c r="DK12" s="494"/>
      <c r="DL12" s="495"/>
      <c r="DM12" s="495"/>
      <c r="DN12" s="495"/>
      <c r="DO12" s="495"/>
      <c r="DP12" s="495"/>
      <c r="DQ12" s="495"/>
      <c r="DR12" s="496"/>
      <c r="DS12" s="496"/>
      <c r="DT12" s="496"/>
      <c r="DU12" s="837"/>
      <c r="DV12" s="837"/>
      <c r="DW12" s="837"/>
      <c r="DX12" s="837"/>
      <c r="DY12" s="837"/>
      <c r="DZ12" s="837"/>
      <c r="EA12" s="838"/>
      <c r="EB12" s="837"/>
      <c r="EC12" s="837"/>
      <c r="ED12" s="838"/>
      <c r="EE12" s="838"/>
      <c r="EF12" s="838"/>
      <c r="EG12" s="838"/>
      <c r="EH12" s="838"/>
      <c r="EI12" s="838"/>
      <c r="EJ12" s="838"/>
      <c r="EK12" s="838"/>
      <c r="EL12" s="837"/>
      <c r="EM12" s="837"/>
      <c r="EN12" s="837"/>
      <c r="EO12" s="837"/>
      <c r="EP12" s="838"/>
      <c r="EQ12" s="838"/>
      <c r="ER12" s="838"/>
      <c r="ES12" s="838"/>
      <c r="ET12" s="838"/>
      <c r="EU12" s="838"/>
      <c r="EV12" s="838"/>
      <c r="EW12" s="838"/>
      <c r="EX12" s="838"/>
      <c r="EY12" s="838"/>
      <c r="EZ12" s="837"/>
      <c r="FA12" s="837"/>
      <c r="FB12" s="838"/>
      <c r="FC12" s="838"/>
      <c r="FD12" s="838"/>
      <c r="FE12" s="838"/>
      <c r="FF12" s="838"/>
      <c r="FG12" s="838"/>
      <c r="FH12" s="838"/>
      <c r="FI12" s="838"/>
      <c r="FJ12" s="837"/>
      <c r="FK12" s="837"/>
      <c r="FL12" s="836"/>
      <c r="FM12" s="836"/>
      <c r="FN12" s="836"/>
      <c r="FO12" s="836"/>
      <c r="FP12" s="836"/>
      <c r="FQ12" s="836"/>
      <c r="FR12" s="836"/>
      <c r="FS12" s="836"/>
      <c r="FT12" s="836"/>
      <c r="FU12" s="836"/>
      <c r="FV12" s="836"/>
      <c r="FW12" s="836"/>
      <c r="FX12" s="797"/>
      <c r="FY12" s="406"/>
      <c r="FZ12" s="406"/>
      <c r="GA12" s="406"/>
      <c r="GB12" s="406"/>
      <c r="GC12" s="406"/>
      <c r="GD12" s="406"/>
      <c r="GE12" s="406"/>
      <c r="GF12" s="406"/>
      <c r="GG12" s="406"/>
      <c r="GH12" s="406"/>
      <c r="GI12" s="406"/>
      <c r="GJ12" s="406"/>
      <c r="GK12" s="406"/>
      <c r="GL12" s="406"/>
      <c r="GM12" s="406"/>
      <c r="GN12" s="406"/>
      <c r="GO12" s="406"/>
      <c r="GP12" s="406"/>
      <c r="GQ12" s="406"/>
      <c r="GR12" s="406"/>
      <c r="GS12" s="406"/>
      <c r="GT12" s="406"/>
      <c r="GU12" s="406"/>
      <c r="GV12" s="406"/>
      <c r="GW12" s="406"/>
      <c r="GX12" s="406"/>
      <c r="GY12" s="406"/>
      <c r="GZ12" s="406"/>
      <c r="HA12" s="406"/>
      <c r="HB12" s="406"/>
      <c r="HC12" s="406"/>
      <c r="HD12" s="406"/>
      <c r="HE12" s="406"/>
      <c r="HF12" s="406"/>
      <c r="HG12" s="406"/>
      <c r="HH12" s="406"/>
      <c r="HI12" s="406"/>
    </row>
    <row r="13" spans="1:217" s="421" customFormat="1" ht="14.25" x14ac:dyDescent="0.2">
      <c r="B13" s="417"/>
      <c r="C13" s="418"/>
      <c r="D13" s="418"/>
      <c r="E13" s="418"/>
      <c r="F13" s="418"/>
      <c r="G13" s="418"/>
      <c r="H13" s="418"/>
      <c r="I13" s="418"/>
      <c r="J13" s="418"/>
      <c r="K13" s="418"/>
      <c r="L13" s="418"/>
      <c r="M13" s="418"/>
      <c r="N13" s="418"/>
      <c r="O13" s="494"/>
      <c r="P13" s="494"/>
      <c r="Q13" s="494"/>
      <c r="R13" s="494"/>
      <c r="S13" s="494"/>
      <c r="T13" s="494"/>
      <c r="U13" s="494"/>
      <c r="V13" s="494"/>
      <c r="W13" s="494"/>
      <c r="X13" s="494"/>
      <c r="Y13" s="494"/>
      <c r="Z13" s="494"/>
      <c r="AA13" s="494"/>
      <c r="AB13" s="494"/>
      <c r="AC13" s="494"/>
      <c r="AD13" s="494"/>
      <c r="AE13" s="494"/>
      <c r="AF13" s="494"/>
      <c r="AG13" s="494"/>
      <c r="AH13" s="494"/>
      <c r="AI13" s="494"/>
      <c r="AJ13" s="494"/>
      <c r="AK13" s="494"/>
      <c r="AL13" s="494"/>
      <c r="AM13" s="494"/>
      <c r="AN13" s="494"/>
      <c r="AO13" s="494"/>
      <c r="AP13" s="494"/>
      <c r="AQ13" s="494"/>
      <c r="AR13" s="494"/>
      <c r="AS13" s="494"/>
      <c r="AT13" s="494"/>
      <c r="AU13" s="494"/>
      <c r="AV13" s="494"/>
      <c r="AW13" s="494"/>
      <c r="AX13" s="494"/>
      <c r="AY13" s="494"/>
      <c r="AZ13" s="494"/>
      <c r="BA13" s="494"/>
      <c r="BB13" s="494"/>
      <c r="BC13" s="494"/>
      <c r="BD13" s="494"/>
      <c r="BE13" s="494"/>
      <c r="BF13" s="494"/>
      <c r="BG13" s="494"/>
      <c r="BH13" s="494"/>
      <c r="BI13" s="494"/>
      <c r="BJ13" s="494"/>
      <c r="BK13" s="494"/>
      <c r="BL13" s="494"/>
      <c r="BM13" s="494"/>
      <c r="BN13" s="494"/>
      <c r="BO13" s="494"/>
      <c r="BP13" s="494"/>
      <c r="BQ13" s="494"/>
      <c r="BR13" s="494"/>
      <c r="BS13" s="494"/>
      <c r="BT13" s="494"/>
      <c r="BU13" s="494"/>
      <c r="BV13" s="494"/>
      <c r="BW13" s="494"/>
      <c r="BX13" s="494"/>
      <c r="BY13" s="494"/>
      <c r="BZ13" s="494"/>
      <c r="CA13" s="494"/>
      <c r="CB13" s="494"/>
      <c r="CC13" s="494"/>
      <c r="CD13" s="494"/>
      <c r="CE13" s="494"/>
      <c r="CF13" s="494"/>
      <c r="CG13" s="494"/>
      <c r="CH13" s="494"/>
      <c r="CI13" s="494"/>
      <c r="CJ13" s="494"/>
      <c r="CK13" s="494"/>
      <c r="CL13" s="494"/>
      <c r="CM13" s="494"/>
      <c r="CN13" s="494"/>
      <c r="CO13" s="494"/>
      <c r="CP13" s="494"/>
      <c r="CQ13" s="494"/>
      <c r="CR13" s="494"/>
      <c r="CS13" s="494"/>
      <c r="CT13" s="494"/>
      <c r="CU13" s="494"/>
      <c r="CV13" s="494"/>
      <c r="CW13" s="494"/>
      <c r="CX13" s="494"/>
      <c r="CY13" s="494"/>
      <c r="CZ13" s="494"/>
      <c r="DA13" s="494"/>
      <c r="DB13" s="494"/>
      <c r="DC13" s="494"/>
      <c r="DD13" s="494"/>
      <c r="DE13" s="494"/>
      <c r="DF13" s="494"/>
      <c r="DG13" s="494"/>
      <c r="DH13" s="494"/>
      <c r="DI13" s="494"/>
      <c r="DJ13" s="494"/>
      <c r="DK13" s="494"/>
      <c r="DL13" s="495"/>
      <c r="DM13" s="495"/>
      <c r="DN13" s="495"/>
      <c r="DO13" s="495"/>
      <c r="DP13" s="495"/>
      <c r="DQ13" s="495"/>
      <c r="DR13" s="496"/>
      <c r="DS13" s="496"/>
      <c r="DT13" s="496"/>
      <c r="DU13" s="837"/>
      <c r="DV13" s="837"/>
      <c r="DW13" s="837"/>
      <c r="DX13" s="837"/>
      <c r="DY13" s="837"/>
      <c r="DZ13" s="837"/>
      <c r="EA13" s="838"/>
      <c r="EB13" s="837"/>
      <c r="EC13" s="837"/>
      <c r="ED13" s="838"/>
      <c r="EE13" s="838"/>
      <c r="EF13" s="838"/>
      <c r="EG13" s="838"/>
      <c r="EH13" s="838"/>
      <c r="EI13" s="838"/>
      <c r="EJ13" s="838"/>
      <c r="EK13" s="838"/>
      <c r="EL13" s="837"/>
      <c r="EM13" s="837"/>
      <c r="EN13" s="837"/>
      <c r="EO13" s="837"/>
      <c r="EP13" s="838"/>
      <c r="EQ13" s="838"/>
      <c r="ER13" s="838"/>
      <c r="ES13" s="838"/>
      <c r="ET13" s="838"/>
      <c r="EU13" s="838"/>
      <c r="EV13" s="838"/>
      <c r="EW13" s="838"/>
      <c r="EX13" s="838"/>
      <c r="EY13" s="838"/>
      <c r="EZ13" s="837"/>
      <c r="FA13" s="837"/>
      <c r="FB13" s="838"/>
      <c r="FC13" s="838"/>
      <c r="FD13" s="838"/>
      <c r="FE13" s="838"/>
      <c r="FF13" s="838"/>
      <c r="FG13" s="838"/>
      <c r="FH13" s="838"/>
      <c r="FI13" s="838"/>
      <c r="FJ13" s="837"/>
      <c r="FK13" s="837"/>
      <c r="FL13" s="836"/>
      <c r="FM13" s="836"/>
      <c r="FN13" s="836"/>
      <c r="FO13" s="836"/>
      <c r="FP13" s="836"/>
      <c r="FQ13" s="836"/>
      <c r="FR13" s="836"/>
      <c r="FS13" s="836"/>
      <c r="FT13" s="836"/>
      <c r="FU13" s="836"/>
      <c r="FV13" s="836"/>
      <c r="FW13" s="836"/>
      <c r="FX13" s="797"/>
      <c r="FY13" s="406"/>
      <c r="FZ13" s="406"/>
      <c r="GA13" s="406"/>
      <c r="GB13" s="406"/>
      <c r="GC13" s="406"/>
      <c r="GD13" s="406"/>
      <c r="GE13" s="406"/>
      <c r="GF13" s="406"/>
      <c r="GG13" s="406"/>
      <c r="GH13" s="406"/>
      <c r="GI13" s="406"/>
      <c r="GJ13" s="406"/>
      <c r="GK13" s="406"/>
      <c r="GL13" s="406"/>
      <c r="GM13" s="406"/>
      <c r="GN13" s="406"/>
      <c r="GO13" s="406"/>
      <c r="GP13" s="406"/>
      <c r="GQ13" s="406"/>
      <c r="GR13" s="406"/>
      <c r="GS13" s="406"/>
      <c r="GT13" s="406"/>
      <c r="GU13" s="406"/>
      <c r="GV13" s="406"/>
      <c r="GW13" s="406"/>
      <c r="GX13" s="406"/>
      <c r="GY13" s="406"/>
      <c r="GZ13" s="406"/>
      <c r="HA13" s="406"/>
      <c r="HB13" s="406"/>
      <c r="HC13" s="406"/>
      <c r="HD13" s="406"/>
      <c r="HE13" s="406"/>
      <c r="HF13" s="406"/>
      <c r="HG13" s="406"/>
      <c r="HH13" s="406"/>
      <c r="HI13" s="406"/>
    </row>
    <row r="14" spans="1:217" s="421" customFormat="1" ht="14.25" x14ac:dyDescent="0.2">
      <c r="B14" s="417"/>
      <c r="C14" s="418"/>
      <c r="D14" s="418"/>
      <c r="E14" s="418"/>
      <c r="F14" s="418"/>
      <c r="G14" s="418"/>
      <c r="H14" s="418"/>
      <c r="I14" s="418"/>
      <c r="J14" s="418"/>
      <c r="K14" s="418"/>
      <c r="L14" s="418"/>
      <c r="M14" s="418"/>
      <c r="N14" s="418"/>
      <c r="O14" s="494"/>
      <c r="P14" s="494"/>
      <c r="Q14" s="494"/>
      <c r="R14" s="494"/>
      <c r="S14" s="494"/>
      <c r="T14" s="494"/>
      <c r="U14" s="494"/>
      <c r="V14" s="494"/>
      <c r="W14" s="494"/>
      <c r="X14" s="494"/>
      <c r="Y14" s="494"/>
      <c r="Z14" s="494"/>
      <c r="AA14" s="494"/>
      <c r="AB14" s="494"/>
      <c r="AC14" s="494"/>
      <c r="AD14" s="494"/>
      <c r="AE14" s="494"/>
      <c r="AF14" s="494"/>
      <c r="AG14" s="494"/>
      <c r="AH14" s="494"/>
      <c r="AI14" s="494"/>
      <c r="AJ14" s="494"/>
      <c r="AK14" s="494"/>
      <c r="AL14" s="494"/>
      <c r="AM14" s="494"/>
      <c r="AN14" s="494"/>
      <c r="AO14" s="494"/>
      <c r="AP14" s="494"/>
      <c r="AQ14" s="494"/>
      <c r="AR14" s="494"/>
      <c r="AS14" s="494"/>
      <c r="AT14" s="494"/>
      <c r="AU14" s="494"/>
      <c r="AV14" s="494"/>
      <c r="AW14" s="494"/>
      <c r="AX14" s="494"/>
      <c r="AY14" s="494"/>
      <c r="AZ14" s="494"/>
      <c r="BA14" s="494"/>
      <c r="BB14" s="494"/>
      <c r="BC14" s="494"/>
      <c r="BD14" s="494"/>
      <c r="BE14" s="494"/>
      <c r="BF14" s="494"/>
      <c r="BG14" s="494"/>
      <c r="BH14" s="494"/>
      <c r="BI14" s="494"/>
      <c r="BJ14" s="494"/>
      <c r="BK14" s="494"/>
      <c r="BL14" s="494"/>
      <c r="BM14" s="494"/>
      <c r="BN14" s="494"/>
      <c r="BO14" s="494"/>
      <c r="BP14" s="494"/>
      <c r="BQ14" s="494"/>
      <c r="BR14" s="494"/>
      <c r="BS14" s="494"/>
      <c r="BT14" s="494"/>
      <c r="BU14" s="494"/>
      <c r="BV14" s="494"/>
      <c r="BW14" s="494"/>
      <c r="BX14" s="494"/>
      <c r="BY14" s="494"/>
      <c r="BZ14" s="494"/>
      <c r="CA14" s="494"/>
      <c r="CB14" s="494"/>
      <c r="CC14" s="494"/>
      <c r="CD14" s="494"/>
      <c r="CE14" s="494"/>
      <c r="CF14" s="494"/>
      <c r="CG14" s="494"/>
      <c r="CH14" s="494"/>
      <c r="CI14" s="494"/>
      <c r="CJ14" s="494"/>
      <c r="CK14" s="494"/>
      <c r="CL14" s="494"/>
      <c r="CM14" s="494"/>
      <c r="CN14" s="494"/>
      <c r="CO14" s="494"/>
      <c r="CP14" s="494"/>
      <c r="CQ14" s="494"/>
      <c r="CR14" s="494"/>
      <c r="CS14" s="494"/>
      <c r="CT14" s="494"/>
      <c r="CU14" s="494"/>
      <c r="CV14" s="494"/>
      <c r="CW14" s="494"/>
      <c r="CX14" s="494"/>
      <c r="CY14" s="494"/>
      <c r="CZ14" s="494"/>
      <c r="DA14" s="494"/>
      <c r="DB14" s="494"/>
      <c r="DC14" s="494"/>
      <c r="DD14" s="494"/>
      <c r="DE14" s="494"/>
      <c r="DF14" s="494"/>
      <c r="DG14" s="494"/>
      <c r="DH14" s="494"/>
      <c r="DI14" s="494"/>
      <c r="DJ14" s="494"/>
      <c r="DK14" s="494"/>
      <c r="DL14" s="495"/>
      <c r="DM14" s="495"/>
      <c r="DN14" s="495"/>
      <c r="DO14" s="495"/>
      <c r="DP14" s="495"/>
      <c r="DQ14" s="495"/>
      <c r="DR14" s="496"/>
      <c r="DS14" s="496"/>
      <c r="DT14" s="496"/>
      <c r="DU14" s="837"/>
      <c r="DV14" s="837"/>
      <c r="DW14" s="837"/>
      <c r="DX14" s="837"/>
      <c r="DY14" s="837"/>
      <c r="DZ14" s="837"/>
      <c r="EA14" s="838"/>
      <c r="EB14" s="837"/>
      <c r="EC14" s="837"/>
      <c r="ED14" s="838"/>
      <c r="EE14" s="838"/>
      <c r="EF14" s="838"/>
      <c r="EG14" s="838"/>
      <c r="EH14" s="838"/>
      <c r="EI14" s="838"/>
      <c r="EJ14" s="838"/>
      <c r="EK14" s="838"/>
      <c r="EL14" s="837"/>
      <c r="EM14" s="837"/>
      <c r="EN14" s="837"/>
      <c r="EO14" s="837"/>
      <c r="EP14" s="838"/>
      <c r="EQ14" s="838"/>
      <c r="ER14" s="838"/>
      <c r="ES14" s="838"/>
      <c r="ET14" s="838"/>
      <c r="EU14" s="838"/>
      <c r="EV14" s="838"/>
      <c r="EW14" s="838"/>
      <c r="EX14" s="838"/>
      <c r="EY14" s="838"/>
      <c r="EZ14" s="837"/>
      <c r="FA14" s="837"/>
      <c r="FB14" s="838"/>
      <c r="FC14" s="838"/>
      <c r="FD14" s="838"/>
      <c r="FE14" s="838"/>
      <c r="FF14" s="838"/>
      <c r="FG14" s="838"/>
      <c r="FH14" s="838"/>
      <c r="FI14" s="838"/>
      <c r="FJ14" s="837"/>
      <c r="FK14" s="837"/>
      <c r="FL14" s="836"/>
      <c r="FM14" s="836"/>
      <c r="FN14" s="836"/>
      <c r="FO14" s="836"/>
      <c r="FP14" s="836"/>
      <c r="FQ14" s="836"/>
      <c r="FR14" s="836"/>
      <c r="FS14" s="836"/>
      <c r="FT14" s="836"/>
      <c r="FU14" s="836"/>
      <c r="FV14" s="836"/>
      <c r="FW14" s="836"/>
      <c r="FX14" s="797"/>
      <c r="FY14" s="406"/>
      <c r="FZ14" s="406"/>
      <c r="GA14" s="406"/>
      <c r="GB14" s="406"/>
      <c r="GC14" s="406"/>
      <c r="GD14" s="406"/>
      <c r="GE14" s="406"/>
      <c r="GF14" s="406"/>
      <c r="GG14" s="406"/>
      <c r="GH14" s="406"/>
      <c r="GI14" s="406"/>
      <c r="GJ14" s="406"/>
      <c r="GK14" s="406"/>
      <c r="GL14" s="406"/>
      <c r="GM14" s="406"/>
      <c r="GN14" s="406"/>
      <c r="GO14" s="406"/>
      <c r="GP14" s="406"/>
      <c r="GQ14" s="406"/>
      <c r="GR14" s="406"/>
      <c r="GS14" s="406"/>
      <c r="GT14" s="406"/>
      <c r="GU14" s="406"/>
      <c r="GV14" s="406"/>
      <c r="GW14" s="406"/>
      <c r="GX14" s="406"/>
      <c r="GY14" s="406"/>
      <c r="GZ14" s="406"/>
      <c r="HA14" s="406"/>
      <c r="HB14" s="406"/>
      <c r="HC14" s="406"/>
      <c r="HD14" s="406"/>
      <c r="HE14" s="406"/>
      <c r="HF14" s="406"/>
      <c r="HG14" s="406"/>
      <c r="HH14" s="406"/>
      <c r="HI14" s="406"/>
    </row>
    <row r="15" spans="1:217" s="421" customFormat="1" ht="20.25" customHeight="1" x14ac:dyDescent="0.25">
      <c r="B15" s="415"/>
      <c r="C15" s="418"/>
      <c r="D15" s="418"/>
      <c r="E15" s="418"/>
      <c r="F15" s="418"/>
      <c r="G15" s="418"/>
      <c r="H15" s="418"/>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418"/>
      <c r="AO15" s="418"/>
      <c r="AP15" s="418"/>
      <c r="AQ15" s="418"/>
      <c r="AR15" s="418"/>
      <c r="AS15" s="418"/>
      <c r="AT15" s="418"/>
      <c r="AU15" s="418"/>
      <c r="AV15" s="418"/>
      <c r="AW15" s="418"/>
      <c r="AX15" s="418"/>
      <c r="AY15" s="418"/>
      <c r="AZ15" s="418"/>
      <c r="BA15" s="418"/>
      <c r="BB15" s="418"/>
      <c r="BC15" s="418"/>
      <c r="BD15" s="418"/>
      <c r="BE15" s="418"/>
      <c r="BF15" s="418"/>
      <c r="BG15" s="418"/>
      <c r="BH15" s="418"/>
      <c r="BI15" s="418"/>
      <c r="BJ15" s="418"/>
      <c r="BK15" s="418"/>
      <c r="BL15" s="418"/>
      <c r="BM15" s="418"/>
      <c r="BN15" s="418"/>
      <c r="BO15" s="418"/>
      <c r="BP15" s="418"/>
      <c r="BQ15" s="418"/>
      <c r="BR15" s="418"/>
      <c r="BS15" s="418"/>
      <c r="BT15" s="418"/>
      <c r="BU15" s="418"/>
      <c r="BV15" s="418"/>
      <c r="BW15" s="418"/>
      <c r="BX15" s="418"/>
      <c r="BY15" s="418"/>
      <c r="BZ15" s="418"/>
      <c r="CA15" s="418"/>
      <c r="CB15" s="418"/>
      <c r="CC15" s="418"/>
      <c r="CD15" s="418"/>
      <c r="CE15" s="418"/>
      <c r="CF15" s="418"/>
      <c r="CG15" s="418"/>
      <c r="CH15" s="418"/>
      <c r="CI15" s="418"/>
      <c r="CJ15" s="418"/>
      <c r="CK15" s="418"/>
      <c r="CL15" s="418"/>
      <c r="CM15" s="418"/>
      <c r="CN15" s="418"/>
      <c r="CO15" s="418"/>
      <c r="CP15" s="418"/>
      <c r="CQ15" s="418"/>
      <c r="DC15" s="418"/>
      <c r="DD15" s="418"/>
      <c r="DE15" s="418"/>
      <c r="DF15" s="418"/>
      <c r="DG15" s="418"/>
      <c r="DH15" s="418"/>
      <c r="DI15" s="418"/>
      <c r="DJ15" s="418"/>
      <c r="DK15" s="418"/>
      <c r="DL15" s="418"/>
      <c r="DM15" s="418"/>
      <c r="DN15" s="418"/>
      <c r="DO15" s="418"/>
      <c r="DP15" s="418"/>
      <c r="DQ15" s="418"/>
      <c r="DR15" s="418"/>
      <c r="DS15" s="418"/>
      <c r="DU15" s="489"/>
      <c r="DV15" s="489"/>
      <c r="DW15" s="489"/>
      <c r="DX15" s="489"/>
      <c r="DY15" s="489"/>
      <c r="DZ15" s="489"/>
      <c r="EA15" s="489"/>
      <c r="EB15" s="489"/>
      <c r="EC15" s="489"/>
      <c r="ED15" s="489"/>
      <c r="EE15" s="489"/>
      <c r="EF15" s="489"/>
      <c r="EG15" s="489"/>
      <c r="EH15" s="489"/>
      <c r="EI15" s="489"/>
      <c r="EJ15" s="489"/>
      <c r="EK15" s="489"/>
      <c r="EL15" s="489"/>
      <c r="EM15" s="489"/>
      <c r="EN15" s="489"/>
      <c r="EO15" s="489"/>
      <c r="EP15" s="489"/>
      <c r="EQ15" s="489"/>
      <c r="ER15" s="489"/>
      <c r="ES15" s="489"/>
      <c r="ET15" s="489"/>
      <c r="EU15" s="489"/>
      <c r="EV15" s="489"/>
      <c r="EW15" s="489"/>
      <c r="EX15" s="489"/>
      <c r="EY15" s="489"/>
      <c r="EZ15" s="489"/>
      <c r="FA15" s="489"/>
      <c r="FB15" s="489"/>
      <c r="FC15" s="489"/>
      <c r="FD15" s="489"/>
      <c r="FE15" s="489"/>
      <c r="FF15" s="489"/>
      <c r="FG15" s="489"/>
      <c r="FH15" s="489"/>
      <c r="FI15" s="489"/>
      <c r="FJ15" s="489"/>
      <c r="FK15" s="489"/>
      <c r="FL15" s="489"/>
      <c r="FM15" s="489"/>
      <c r="FN15" s="489"/>
      <c r="FO15" s="489"/>
      <c r="FP15" s="489"/>
      <c r="FQ15" s="489"/>
      <c r="FR15" s="489"/>
      <c r="FS15" s="489"/>
      <c r="FT15" s="489"/>
      <c r="FU15" s="489"/>
      <c r="FV15" s="489"/>
      <c r="FW15" s="489"/>
      <c r="FX15" s="797"/>
      <c r="FY15" s="406"/>
      <c r="FZ15" s="406"/>
      <c r="GA15" s="406"/>
      <c r="GB15" s="406"/>
      <c r="GC15" s="406"/>
      <c r="GD15" s="406"/>
      <c r="GE15" s="406"/>
      <c r="GF15" s="406"/>
      <c r="GG15" s="406"/>
      <c r="GH15" s="406"/>
      <c r="GI15" s="406"/>
      <c r="GJ15" s="406"/>
      <c r="GK15" s="406"/>
      <c r="GL15" s="406"/>
      <c r="GM15" s="406"/>
      <c r="GN15" s="406"/>
      <c r="GO15" s="406"/>
      <c r="GP15" s="406"/>
      <c r="GQ15" s="406"/>
      <c r="GR15" s="406"/>
      <c r="GS15" s="406"/>
      <c r="GT15" s="406"/>
      <c r="GU15" s="406"/>
      <c r="GV15" s="406"/>
      <c r="GW15" s="406"/>
      <c r="GX15" s="406"/>
      <c r="GY15" s="406"/>
      <c r="GZ15" s="406"/>
      <c r="HA15" s="406"/>
      <c r="HB15" s="406"/>
      <c r="HC15" s="406"/>
      <c r="HD15" s="406"/>
      <c r="HE15" s="406"/>
      <c r="HF15" s="406"/>
      <c r="HG15" s="406"/>
      <c r="HH15" s="406"/>
      <c r="HI15" s="406"/>
    </row>
    <row r="16" spans="1:217" s="421" customFormat="1" ht="14.25" x14ac:dyDescent="0.2">
      <c r="B16" s="417"/>
      <c r="C16" s="423"/>
      <c r="D16" s="423"/>
      <c r="E16" s="423"/>
      <c r="F16" s="423"/>
      <c r="G16" s="423"/>
      <c r="H16" s="423"/>
      <c r="I16" s="423"/>
      <c r="J16" s="423"/>
      <c r="K16" s="423"/>
      <c r="L16" s="423"/>
      <c r="M16" s="423"/>
      <c r="N16" s="423"/>
      <c r="O16" s="423"/>
      <c r="P16" s="423"/>
      <c r="Q16" s="423"/>
      <c r="R16" s="423"/>
      <c r="S16" s="423"/>
      <c r="T16" s="423"/>
      <c r="U16" s="423"/>
      <c r="V16" s="423"/>
      <c r="W16" s="423"/>
      <c r="X16" s="423"/>
      <c r="Y16" s="423"/>
      <c r="Z16" s="423"/>
      <c r="AA16" s="423"/>
      <c r="AB16" s="423"/>
      <c r="AC16" s="423"/>
      <c r="AD16" s="423"/>
      <c r="AE16" s="423"/>
      <c r="AF16" s="423"/>
      <c r="AG16" s="423"/>
      <c r="AH16" s="423"/>
      <c r="AI16" s="423"/>
      <c r="AJ16" s="423"/>
      <c r="AK16" s="423"/>
      <c r="AL16" s="423"/>
      <c r="AM16" s="423"/>
      <c r="AN16" s="423"/>
      <c r="AO16" s="423"/>
      <c r="AP16" s="423"/>
      <c r="AQ16" s="423"/>
      <c r="AR16" s="423"/>
      <c r="AS16" s="423"/>
      <c r="AT16" s="423"/>
      <c r="AU16" s="423"/>
      <c r="AV16" s="423"/>
      <c r="AW16" s="423"/>
      <c r="AX16" s="423"/>
      <c r="AY16" s="423"/>
      <c r="AZ16" s="423"/>
      <c r="BA16" s="423"/>
      <c r="BB16" s="423"/>
      <c r="BC16" s="423"/>
      <c r="BD16" s="423"/>
      <c r="BE16" s="423"/>
      <c r="BF16" s="423"/>
      <c r="BG16" s="423"/>
      <c r="BH16" s="423"/>
      <c r="BI16" s="423"/>
      <c r="BJ16" s="423"/>
      <c r="BK16" s="423"/>
      <c r="BL16" s="423"/>
      <c r="BM16" s="423"/>
      <c r="BN16" s="423"/>
      <c r="BO16" s="423"/>
      <c r="BP16" s="423"/>
      <c r="BQ16" s="423"/>
      <c r="BR16" s="423"/>
      <c r="BS16" s="423"/>
      <c r="BT16" s="423"/>
      <c r="BU16" s="423"/>
      <c r="BV16" s="423"/>
      <c r="BW16" s="423"/>
      <c r="BX16" s="423"/>
      <c r="BY16" s="423"/>
      <c r="BZ16" s="423"/>
      <c r="CA16" s="423"/>
      <c r="CB16" s="423"/>
      <c r="CC16" s="423"/>
      <c r="CD16" s="423"/>
      <c r="CE16" s="423"/>
      <c r="CF16" s="423"/>
      <c r="CG16" s="423"/>
      <c r="CH16" s="423"/>
      <c r="CI16" s="423"/>
      <c r="CJ16" s="423"/>
      <c r="CK16" s="423"/>
      <c r="CL16" s="423"/>
      <c r="CM16" s="423"/>
      <c r="CN16" s="423"/>
      <c r="CO16" s="423"/>
      <c r="CP16" s="423"/>
      <c r="CQ16" s="423"/>
      <c r="CR16" s="423"/>
      <c r="CS16" s="423"/>
      <c r="CT16" s="423"/>
      <c r="CU16" s="423"/>
      <c r="CV16" s="423"/>
      <c r="CW16" s="423"/>
      <c r="CX16" s="423"/>
      <c r="CY16" s="423"/>
      <c r="CZ16" s="423"/>
      <c r="DA16" s="423"/>
      <c r="DB16" s="423"/>
      <c r="DC16" s="423"/>
      <c r="DD16" s="423"/>
      <c r="DE16" s="423"/>
      <c r="DF16" s="423"/>
      <c r="DG16" s="423"/>
      <c r="DH16" s="423"/>
      <c r="DI16" s="423"/>
      <c r="DJ16" s="423"/>
      <c r="DK16" s="423"/>
      <c r="DL16" s="491"/>
      <c r="DM16" s="491"/>
      <c r="DN16" s="491"/>
      <c r="DO16" s="491"/>
      <c r="DP16" s="491"/>
      <c r="DQ16" s="491"/>
      <c r="DR16" s="497"/>
      <c r="DS16" s="497"/>
      <c r="DT16" s="497"/>
      <c r="DU16" s="841"/>
      <c r="DV16" s="841"/>
      <c r="DW16" s="841"/>
      <c r="DX16" s="841"/>
      <c r="DY16" s="841"/>
      <c r="DZ16" s="840"/>
      <c r="EA16" s="841"/>
      <c r="EB16" s="841"/>
      <c r="EC16" s="841"/>
      <c r="ED16" s="840"/>
      <c r="EE16" s="840"/>
      <c r="EF16" s="840"/>
      <c r="EG16" s="840"/>
      <c r="EH16" s="840"/>
      <c r="EI16" s="840"/>
      <c r="EJ16" s="840"/>
      <c r="EK16" s="840"/>
      <c r="EL16" s="841"/>
      <c r="EM16" s="841"/>
      <c r="EN16" s="841"/>
      <c r="EO16" s="841"/>
      <c r="EP16" s="840"/>
      <c r="EQ16" s="840"/>
      <c r="ER16" s="840"/>
      <c r="ES16" s="840"/>
      <c r="ET16" s="840"/>
      <c r="EU16" s="840"/>
      <c r="EV16" s="840"/>
      <c r="EW16" s="840"/>
      <c r="EX16" s="840"/>
      <c r="EY16" s="840"/>
      <c r="EZ16" s="841"/>
      <c r="FA16" s="841"/>
      <c r="FB16" s="840"/>
      <c r="FC16" s="840"/>
      <c r="FD16" s="840"/>
      <c r="FE16" s="840"/>
      <c r="FF16" s="840"/>
      <c r="FG16" s="840"/>
      <c r="FH16" s="840"/>
      <c r="FI16" s="840"/>
      <c r="FJ16" s="841"/>
      <c r="FK16" s="841"/>
      <c r="FL16" s="841"/>
      <c r="FM16" s="841"/>
      <c r="FN16" s="841"/>
      <c r="FO16" s="840"/>
      <c r="FP16" s="840"/>
      <c r="FQ16" s="840"/>
      <c r="FR16" s="840"/>
      <c r="FS16" s="840"/>
      <c r="FT16" s="840"/>
      <c r="FU16" s="840"/>
      <c r="FV16" s="840"/>
      <c r="FW16" s="841"/>
      <c r="FX16" s="797"/>
      <c r="FY16" s="406"/>
      <c r="FZ16" s="406"/>
      <c r="GA16" s="406"/>
      <c r="GB16" s="406"/>
      <c r="GC16" s="406"/>
      <c r="GD16" s="406"/>
      <c r="GE16" s="406"/>
      <c r="GF16" s="406"/>
      <c r="GG16" s="406"/>
      <c r="GH16" s="406"/>
      <c r="GI16" s="406"/>
      <c r="GJ16" s="406"/>
      <c r="GK16" s="406"/>
      <c r="GL16" s="406"/>
      <c r="GM16" s="406"/>
      <c r="GN16" s="406"/>
      <c r="GO16" s="406"/>
      <c r="GP16" s="406"/>
      <c r="GQ16" s="406"/>
      <c r="GR16" s="406"/>
      <c r="GS16" s="406"/>
      <c r="GT16" s="406"/>
      <c r="GU16" s="406"/>
      <c r="GV16" s="406"/>
      <c r="GW16" s="406"/>
      <c r="GX16" s="406"/>
      <c r="GY16" s="406"/>
      <c r="GZ16" s="406"/>
      <c r="HA16" s="406"/>
      <c r="HB16" s="406"/>
      <c r="HC16" s="406"/>
      <c r="HD16" s="406"/>
      <c r="HE16" s="406"/>
      <c r="HF16" s="406"/>
      <c r="HG16" s="406"/>
      <c r="HH16" s="406"/>
      <c r="HI16" s="406"/>
    </row>
    <row r="17" spans="1:217" s="421" customFormat="1" ht="14.25" x14ac:dyDescent="0.2">
      <c r="B17" s="417"/>
      <c r="C17" s="419"/>
      <c r="D17" s="419"/>
      <c r="E17" s="419"/>
      <c r="F17" s="419"/>
      <c r="G17" s="419"/>
      <c r="H17" s="419"/>
      <c r="I17" s="419"/>
      <c r="J17" s="419"/>
      <c r="K17" s="419"/>
      <c r="L17" s="419"/>
      <c r="M17" s="419"/>
      <c r="N17" s="419"/>
      <c r="O17" s="419"/>
      <c r="P17" s="419"/>
      <c r="Q17" s="419"/>
      <c r="R17" s="419"/>
      <c r="S17" s="419"/>
      <c r="T17" s="419"/>
      <c r="U17" s="419"/>
      <c r="V17" s="419"/>
      <c r="W17" s="419"/>
      <c r="X17" s="419"/>
      <c r="Y17" s="419"/>
      <c r="Z17" s="419"/>
      <c r="AA17" s="419"/>
      <c r="AB17" s="419"/>
      <c r="AC17" s="419"/>
      <c r="AD17" s="419"/>
      <c r="AE17" s="419"/>
      <c r="AF17" s="419"/>
      <c r="AG17" s="419"/>
      <c r="AH17" s="419"/>
      <c r="AI17" s="419"/>
      <c r="AJ17" s="419"/>
      <c r="AK17" s="419"/>
      <c r="AL17" s="419"/>
      <c r="AM17" s="419"/>
      <c r="AN17" s="419"/>
      <c r="AO17" s="419"/>
      <c r="AP17" s="419"/>
      <c r="AQ17" s="419"/>
      <c r="AR17" s="419"/>
      <c r="AS17" s="419"/>
      <c r="AT17" s="419"/>
      <c r="AU17" s="419"/>
      <c r="AV17" s="419"/>
      <c r="AW17" s="419"/>
      <c r="AX17" s="419"/>
      <c r="AY17" s="419"/>
      <c r="AZ17" s="419"/>
      <c r="BA17" s="419"/>
      <c r="BB17" s="419"/>
      <c r="BC17" s="419"/>
      <c r="BD17" s="419"/>
      <c r="BE17" s="419"/>
      <c r="BF17" s="419"/>
      <c r="BG17" s="419"/>
      <c r="BH17" s="419"/>
      <c r="BI17" s="419"/>
      <c r="BJ17" s="419"/>
      <c r="BK17" s="419"/>
      <c r="BL17" s="419"/>
      <c r="BM17" s="419"/>
      <c r="BN17" s="419"/>
      <c r="BO17" s="419"/>
      <c r="BP17" s="419"/>
      <c r="BQ17" s="419"/>
      <c r="BR17" s="419"/>
      <c r="BS17" s="419"/>
      <c r="BT17" s="419"/>
      <c r="BU17" s="419"/>
      <c r="BV17" s="419"/>
      <c r="BW17" s="419"/>
      <c r="BX17" s="419"/>
      <c r="BY17" s="419"/>
      <c r="BZ17" s="419"/>
      <c r="CA17" s="419"/>
      <c r="CB17" s="419"/>
      <c r="CC17" s="419"/>
      <c r="CD17" s="419"/>
      <c r="CE17" s="419"/>
      <c r="CF17" s="419"/>
      <c r="CG17" s="419"/>
      <c r="CH17" s="419"/>
      <c r="CI17" s="419"/>
      <c r="CJ17" s="419"/>
      <c r="CK17" s="419"/>
      <c r="CL17" s="419"/>
      <c r="CM17" s="419"/>
      <c r="CN17" s="419"/>
      <c r="CO17" s="419"/>
      <c r="CP17" s="419"/>
      <c r="CQ17" s="419"/>
      <c r="CR17" s="419"/>
      <c r="CS17" s="419"/>
      <c r="CT17" s="419"/>
      <c r="CU17" s="419"/>
      <c r="CV17" s="419"/>
      <c r="CW17" s="419"/>
      <c r="CX17" s="419"/>
      <c r="CY17" s="419"/>
      <c r="CZ17" s="419"/>
      <c r="DA17" s="419"/>
      <c r="DB17" s="419"/>
      <c r="DC17" s="419"/>
      <c r="DD17" s="419"/>
      <c r="DE17" s="419"/>
      <c r="DF17" s="419"/>
      <c r="DG17" s="419"/>
      <c r="DH17" s="419"/>
      <c r="DI17" s="419"/>
      <c r="DJ17" s="419"/>
      <c r="DK17" s="419"/>
      <c r="DL17" s="498"/>
      <c r="DM17" s="498"/>
      <c r="DN17" s="498"/>
      <c r="DO17" s="498"/>
      <c r="DP17" s="498"/>
      <c r="DQ17" s="498"/>
      <c r="DR17" s="492"/>
      <c r="DS17" s="492"/>
      <c r="DT17" s="492"/>
      <c r="DU17" s="844"/>
      <c r="DV17" s="844"/>
      <c r="DW17" s="844"/>
      <c r="DX17" s="844"/>
      <c r="DY17" s="844"/>
      <c r="DZ17" s="843"/>
      <c r="EA17" s="844"/>
      <c r="EB17" s="844"/>
      <c r="EC17" s="844"/>
      <c r="ED17" s="843"/>
      <c r="EE17" s="843"/>
      <c r="EF17" s="843"/>
      <c r="EG17" s="843"/>
      <c r="EH17" s="843"/>
      <c r="EI17" s="843"/>
      <c r="EJ17" s="843"/>
      <c r="EK17" s="843"/>
      <c r="EL17" s="844"/>
      <c r="EM17" s="844"/>
      <c r="EN17" s="844"/>
      <c r="EO17" s="844"/>
      <c r="EP17" s="843"/>
      <c r="EQ17" s="843"/>
      <c r="ER17" s="843"/>
      <c r="ES17" s="843"/>
      <c r="ET17" s="843"/>
      <c r="EU17" s="843"/>
      <c r="EV17" s="843"/>
      <c r="EW17" s="843"/>
      <c r="EX17" s="843"/>
      <c r="EY17" s="843"/>
      <c r="EZ17" s="844"/>
      <c r="FA17" s="844"/>
      <c r="FB17" s="843"/>
      <c r="FC17" s="843"/>
      <c r="FD17" s="843"/>
      <c r="FE17" s="843"/>
      <c r="FF17" s="843"/>
      <c r="FG17" s="843"/>
      <c r="FH17" s="843"/>
      <c r="FI17" s="843"/>
      <c r="FJ17" s="844"/>
      <c r="FK17" s="844"/>
      <c r="FL17" s="844"/>
      <c r="FM17" s="844"/>
      <c r="FN17" s="844"/>
      <c r="FO17" s="843"/>
      <c r="FP17" s="843"/>
      <c r="FQ17" s="843"/>
      <c r="FR17" s="843"/>
      <c r="FS17" s="843"/>
      <c r="FT17" s="843"/>
      <c r="FU17" s="843"/>
      <c r="FV17" s="843"/>
      <c r="FW17" s="844"/>
      <c r="FX17" s="797"/>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row>
    <row r="18" spans="1:217" s="421" customFormat="1" ht="14.25" x14ac:dyDescent="0.2">
      <c r="B18" s="417"/>
      <c r="C18" s="419"/>
      <c r="D18" s="419"/>
      <c r="E18" s="419"/>
      <c r="F18" s="419"/>
      <c r="G18" s="419"/>
      <c r="H18" s="419"/>
      <c r="I18" s="419"/>
      <c r="J18" s="419"/>
      <c r="K18" s="419"/>
      <c r="L18" s="419"/>
      <c r="M18" s="419"/>
      <c r="N18" s="419"/>
      <c r="O18" s="419"/>
      <c r="P18" s="419"/>
      <c r="Q18" s="419"/>
      <c r="R18" s="419"/>
      <c r="S18" s="419"/>
      <c r="T18" s="419"/>
      <c r="U18" s="419"/>
      <c r="V18" s="419"/>
      <c r="W18" s="419"/>
      <c r="X18" s="419"/>
      <c r="Y18" s="419"/>
      <c r="Z18" s="419"/>
      <c r="AA18" s="419"/>
      <c r="AB18" s="419"/>
      <c r="AC18" s="419"/>
      <c r="AD18" s="419"/>
      <c r="AE18" s="419"/>
      <c r="AF18" s="419"/>
      <c r="AG18" s="419"/>
      <c r="AH18" s="419"/>
      <c r="AI18" s="419"/>
      <c r="AJ18" s="419"/>
      <c r="AK18" s="419"/>
      <c r="AL18" s="419"/>
      <c r="AM18" s="419"/>
      <c r="AN18" s="419"/>
      <c r="AO18" s="419"/>
      <c r="AP18" s="419"/>
      <c r="AQ18" s="419"/>
      <c r="AR18" s="419"/>
      <c r="AS18" s="419"/>
      <c r="AT18" s="419"/>
      <c r="AU18" s="419"/>
      <c r="AV18" s="419"/>
      <c r="AW18" s="419"/>
      <c r="AX18" s="419"/>
      <c r="AY18" s="419"/>
      <c r="AZ18" s="419"/>
      <c r="BA18" s="419"/>
      <c r="BB18" s="419"/>
      <c r="BC18" s="419"/>
      <c r="BD18" s="419"/>
      <c r="BE18" s="419"/>
      <c r="BF18" s="419"/>
      <c r="BG18" s="419"/>
      <c r="BH18" s="419"/>
      <c r="BI18" s="419"/>
      <c r="BJ18" s="419"/>
      <c r="BK18" s="419"/>
      <c r="BL18" s="419"/>
      <c r="BM18" s="419"/>
      <c r="BN18" s="419"/>
      <c r="BO18" s="419"/>
      <c r="BP18" s="419"/>
      <c r="BQ18" s="419"/>
      <c r="BR18" s="419"/>
      <c r="BS18" s="419"/>
      <c r="BT18" s="419"/>
      <c r="BU18" s="419"/>
      <c r="BV18" s="419"/>
      <c r="BW18" s="419"/>
      <c r="BX18" s="419"/>
      <c r="BY18" s="419"/>
      <c r="BZ18" s="419"/>
      <c r="CA18" s="419"/>
      <c r="CB18" s="419"/>
      <c r="CC18" s="419"/>
      <c r="CD18" s="419"/>
      <c r="CE18" s="419"/>
      <c r="CF18" s="419"/>
      <c r="CG18" s="419"/>
      <c r="CH18" s="419"/>
      <c r="CI18" s="419"/>
      <c r="CJ18" s="419"/>
      <c r="CK18" s="419"/>
      <c r="CL18" s="419"/>
      <c r="CM18" s="419"/>
      <c r="CN18" s="419"/>
      <c r="CO18" s="419"/>
      <c r="CP18" s="419"/>
      <c r="CQ18" s="419"/>
      <c r="CR18" s="419"/>
      <c r="CS18" s="419"/>
      <c r="CT18" s="419"/>
      <c r="CU18" s="419"/>
      <c r="CV18" s="419"/>
      <c r="CW18" s="419"/>
      <c r="CX18" s="419"/>
      <c r="CY18" s="419"/>
      <c r="CZ18" s="419"/>
      <c r="DA18" s="419"/>
      <c r="DB18" s="419"/>
      <c r="DC18" s="419"/>
      <c r="DD18" s="419"/>
      <c r="DE18" s="419"/>
      <c r="DF18" s="419"/>
      <c r="DG18" s="419"/>
      <c r="DH18" s="419"/>
      <c r="DI18" s="419"/>
      <c r="DJ18" s="419"/>
      <c r="DK18" s="419"/>
      <c r="DL18" s="498"/>
      <c r="DM18" s="498"/>
      <c r="DN18" s="498"/>
      <c r="DO18" s="498"/>
      <c r="DP18" s="498"/>
      <c r="DQ18" s="498"/>
      <c r="DR18" s="492"/>
      <c r="DS18" s="492"/>
      <c r="DT18" s="492"/>
      <c r="DU18" s="844"/>
      <c r="DV18" s="844"/>
      <c r="DW18" s="844"/>
      <c r="DX18" s="844"/>
      <c r="DY18" s="844"/>
      <c r="DZ18" s="843"/>
      <c r="EA18" s="844"/>
      <c r="EB18" s="844"/>
      <c r="EC18" s="844"/>
      <c r="ED18" s="843"/>
      <c r="EE18" s="843"/>
      <c r="EF18" s="843"/>
      <c r="EG18" s="843"/>
      <c r="EH18" s="843"/>
      <c r="EI18" s="843"/>
      <c r="EJ18" s="843"/>
      <c r="EK18" s="843"/>
      <c r="EL18" s="844"/>
      <c r="EM18" s="844"/>
      <c r="EN18" s="844"/>
      <c r="EO18" s="844"/>
      <c r="EP18" s="843"/>
      <c r="EQ18" s="843"/>
      <c r="ER18" s="843"/>
      <c r="ES18" s="843"/>
      <c r="ET18" s="843"/>
      <c r="EU18" s="843"/>
      <c r="EV18" s="843"/>
      <c r="EW18" s="843"/>
      <c r="EX18" s="843"/>
      <c r="EY18" s="843"/>
      <c r="EZ18" s="844"/>
      <c r="FA18" s="844"/>
      <c r="FB18" s="843"/>
      <c r="FC18" s="843"/>
      <c r="FD18" s="843"/>
      <c r="FE18" s="843"/>
      <c r="FF18" s="843"/>
      <c r="FG18" s="843"/>
      <c r="FH18" s="843"/>
      <c r="FI18" s="843"/>
      <c r="FJ18" s="844"/>
      <c r="FK18" s="844"/>
      <c r="FL18" s="844"/>
      <c r="FM18" s="844"/>
      <c r="FN18" s="844"/>
      <c r="FO18" s="843"/>
      <c r="FP18" s="843"/>
      <c r="FQ18" s="843"/>
      <c r="FR18" s="843"/>
      <c r="FS18" s="843"/>
      <c r="FT18" s="843"/>
      <c r="FU18" s="843"/>
      <c r="FV18" s="843"/>
      <c r="FW18" s="844"/>
      <c r="FX18" s="797"/>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row>
    <row r="19" spans="1:217" s="421" customFormat="1" ht="24" customHeight="1" x14ac:dyDescent="0.25">
      <c r="B19" s="427"/>
      <c r="C19" s="418"/>
      <c r="D19" s="418"/>
      <c r="E19" s="418"/>
      <c r="F19" s="418"/>
      <c r="G19" s="418"/>
      <c r="H19" s="418"/>
      <c r="I19" s="418"/>
      <c r="J19" s="418"/>
      <c r="K19" s="418"/>
      <c r="L19" s="418"/>
      <c r="M19" s="418"/>
      <c r="N19" s="418"/>
      <c r="O19" s="418"/>
      <c r="P19" s="418"/>
      <c r="Q19" s="418"/>
      <c r="R19" s="418"/>
      <c r="S19" s="418"/>
      <c r="T19" s="418"/>
      <c r="U19" s="418"/>
      <c r="V19" s="418"/>
      <c r="W19" s="418"/>
      <c r="X19" s="418"/>
      <c r="Y19" s="418"/>
      <c r="Z19" s="418"/>
      <c r="AA19" s="418"/>
      <c r="AB19" s="418"/>
      <c r="AC19" s="418"/>
      <c r="AD19" s="418"/>
      <c r="AE19" s="418"/>
      <c r="AF19" s="418"/>
      <c r="AG19" s="418"/>
      <c r="AH19" s="418"/>
      <c r="AI19" s="418"/>
      <c r="AJ19" s="418"/>
      <c r="AK19" s="418"/>
      <c r="AL19" s="418"/>
      <c r="AM19" s="418"/>
      <c r="AN19" s="418"/>
      <c r="AO19" s="418"/>
      <c r="AP19" s="418"/>
      <c r="AQ19" s="418"/>
      <c r="AR19" s="418"/>
      <c r="AS19" s="418"/>
      <c r="AT19" s="418"/>
      <c r="AU19" s="418"/>
      <c r="AV19" s="418"/>
      <c r="AW19" s="418"/>
      <c r="AX19" s="418"/>
      <c r="AY19" s="418"/>
      <c r="AZ19" s="418"/>
      <c r="BA19" s="418"/>
      <c r="BB19" s="418"/>
      <c r="BC19" s="418"/>
      <c r="BD19" s="418"/>
      <c r="BE19" s="418"/>
      <c r="BF19" s="418"/>
      <c r="BG19" s="418"/>
      <c r="BH19" s="418"/>
      <c r="BI19" s="418"/>
      <c r="BJ19" s="418"/>
      <c r="BK19" s="418"/>
      <c r="BL19" s="418"/>
      <c r="BM19" s="418"/>
      <c r="BN19" s="418"/>
      <c r="BO19" s="418"/>
      <c r="BP19" s="418"/>
      <c r="BQ19" s="418"/>
      <c r="BR19" s="418"/>
      <c r="BS19" s="418"/>
      <c r="BT19" s="418"/>
      <c r="BU19" s="418"/>
      <c r="BV19" s="418"/>
      <c r="BW19" s="418"/>
      <c r="BX19" s="418"/>
      <c r="BY19" s="418"/>
      <c r="BZ19" s="418"/>
      <c r="CA19" s="418"/>
      <c r="CB19" s="418"/>
      <c r="CC19" s="418"/>
      <c r="CD19" s="418"/>
      <c r="CE19" s="418"/>
      <c r="CF19" s="418"/>
      <c r="CG19" s="418"/>
      <c r="CH19" s="418"/>
      <c r="CI19" s="418"/>
      <c r="CJ19" s="418"/>
      <c r="CK19" s="418"/>
      <c r="CL19" s="418"/>
      <c r="CM19" s="418"/>
      <c r="CN19" s="418"/>
      <c r="CO19" s="418"/>
      <c r="CP19" s="418"/>
      <c r="CQ19" s="418"/>
      <c r="CX19" s="418"/>
      <c r="CY19" s="418"/>
      <c r="CZ19" s="418"/>
      <c r="DA19" s="418"/>
      <c r="DB19" s="418"/>
      <c r="DC19" s="418"/>
      <c r="DD19" s="418"/>
      <c r="DE19" s="418"/>
      <c r="DF19" s="418"/>
      <c r="DG19" s="418"/>
      <c r="DH19" s="418"/>
      <c r="DI19" s="418"/>
      <c r="DJ19" s="418"/>
      <c r="DK19" s="418"/>
      <c r="DL19" s="418"/>
      <c r="DM19" s="418"/>
      <c r="DN19" s="418"/>
      <c r="DO19" s="418"/>
      <c r="DP19" s="418"/>
      <c r="DQ19" s="418"/>
      <c r="DR19" s="418"/>
      <c r="DS19" s="418"/>
      <c r="DU19" s="489"/>
      <c r="DV19" s="489"/>
      <c r="DW19" s="489"/>
      <c r="DX19" s="489"/>
      <c r="DY19" s="489"/>
      <c r="DZ19" s="489"/>
      <c r="EA19" s="489"/>
      <c r="EB19" s="489"/>
      <c r="EC19" s="489"/>
      <c r="ED19" s="489"/>
      <c r="EE19" s="489"/>
      <c r="EF19" s="489"/>
      <c r="EG19" s="489"/>
      <c r="EH19" s="489"/>
      <c r="EI19" s="489"/>
      <c r="EJ19" s="489"/>
      <c r="EK19" s="489"/>
      <c r="EL19" s="489"/>
      <c r="EM19" s="489"/>
      <c r="EN19" s="489"/>
      <c r="EO19" s="489"/>
      <c r="EP19" s="489"/>
      <c r="EQ19" s="489"/>
      <c r="ER19" s="489"/>
      <c r="ES19" s="489"/>
      <c r="ET19" s="489"/>
      <c r="EU19" s="489"/>
      <c r="EV19" s="489"/>
      <c r="EW19" s="489"/>
      <c r="EX19" s="489"/>
      <c r="EY19" s="489"/>
      <c r="EZ19" s="489"/>
      <c r="FA19" s="489"/>
      <c r="FB19" s="489"/>
      <c r="FC19" s="489"/>
      <c r="FD19" s="489"/>
      <c r="FE19" s="489"/>
      <c r="FF19" s="489"/>
      <c r="FG19" s="489"/>
      <c r="FH19" s="489"/>
      <c r="FI19" s="489"/>
      <c r="FJ19" s="489"/>
      <c r="FK19" s="489"/>
      <c r="FL19" s="489"/>
      <c r="FM19" s="489"/>
      <c r="FN19" s="489"/>
      <c r="FO19" s="489"/>
      <c r="FP19" s="489"/>
      <c r="FQ19" s="489"/>
      <c r="FR19" s="489"/>
      <c r="FS19" s="489"/>
      <c r="FT19" s="489"/>
      <c r="FU19" s="489"/>
      <c r="FV19" s="489"/>
      <c r="FW19" s="489"/>
      <c r="FX19" s="797"/>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row>
    <row r="20" spans="1:217" s="500" customFormat="1" ht="14.25" x14ac:dyDescent="0.2">
      <c r="B20" s="428"/>
      <c r="DU20" s="677"/>
      <c r="DV20" s="677"/>
      <c r="DW20" s="677"/>
      <c r="DX20" s="677"/>
      <c r="DY20" s="677"/>
      <c r="DZ20" s="677"/>
      <c r="EA20" s="677"/>
      <c r="EB20" s="677"/>
      <c r="EC20" s="677"/>
      <c r="ED20" s="677"/>
      <c r="EE20" s="677"/>
      <c r="EF20" s="677"/>
      <c r="EG20" s="677"/>
      <c r="EH20" s="677"/>
      <c r="EI20" s="677"/>
      <c r="EJ20" s="677"/>
      <c r="EK20" s="677"/>
      <c r="EL20" s="677"/>
      <c r="EM20" s="677"/>
      <c r="EN20" s="677"/>
      <c r="EO20" s="677"/>
      <c r="EP20" s="677"/>
      <c r="EQ20" s="677"/>
      <c r="ER20" s="677"/>
      <c r="ES20" s="677"/>
      <c r="ET20" s="677"/>
      <c r="EU20" s="677"/>
      <c r="EV20" s="677"/>
      <c r="EW20" s="677"/>
      <c r="EX20" s="677"/>
      <c r="EY20" s="677"/>
      <c r="EZ20" s="677"/>
      <c r="FA20" s="677"/>
      <c r="FB20" s="677"/>
      <c r="FC20" s="677"/>
      <c r="FD20" s="677"/>
      <c r="FE20" s="677"/>
      <c r="FF20" s="677"/>
      <c r="FG20" s="677"/>
      <c r="FH20" s="677"/>
      <c r="FI20" s="677"/>
      <c r="FJ20" s="677"/>
      <c r="FK20" s="677"/>
      <c r="FL20" s="677"/>
      <c r="FM20" s="677"/>
      <c r="FN20" s="677"/>
      <c r="FO20" s="677"/>
      <c r="FP20" s="677"/>
      <c r="FQ20" s="677"/>
      <c r="FR20" s="677"/>
      <c r="FS20" s="677"/>
      <c r="FT20" s="677"/>
      <c r="FU20" s="677"/>
      <c r="FV20" s="677"/>
      <c r="FW20" s="677"/>
      <c r="FX20" s="797"/>
      <c r="FY20" s="677"/>
      <c r="FZ20" s="677"/>
      <c r="GA20" s="677"/>
      <c r="GB20" s="677"/>
      <c r="GC20" s="677"/>
      <c r="GD20" s="677"/>
      <c r="GE20" s="677"/>
      <c r="GF20" s="677"/>
      <c r="GG20" s="677"/>
      <c r="GH20" s="677"/>
      <c r="GI20" s="677"/>
      <c r="GJ20" s="677"/>
      <c r="GK20" s="677"/>
      <c r="GL20" s="677"/>
      <c r="GM20" s="677"/>
      <c r="GN20" s="677"/>
      <c r="GO20" s="677"/>
      <c r="GP20" s="677"/>
      <c r="GQ20" s="677"/>
      <c r="GR20" s="677"/>
      <c r="GS20" s="677"/>
      <c r="GT20" s="677"/>
      <c r="GU20" s="677"/>
      <c r="GV20" s="677"/>
      <c r="GW20" s="677"/>
      <c r="GX20" s="677"/>
      <c r="GY20" s="677"/>
      <c r="GZ20" s="677"/>
      <c r="HA20" s="677"/>
      <c r="HB20" s="677"/>
      <c r="HC20" s="677"/>
      <c r="HD20" s="677"/>
      <c r="HE20" s="677"/>
      <c r="HF20" s="677"/>
      <c r="HG20" s="677"/>
      <c r="HH20" s="677"/>
      <c r="HI20" s="677"/>
    </row>
    <row r="21" spans="1:217" s="500" customFormat="1" ht="14.25" x14ac:dyDescent="0.2">
      <c r="B21" s="428"/>
      <c r="DU21" s="677"/>
      <c r="DV21" s="677"/>
      <c r="DW21" s="677"/>
      <c r="DX21" s="677"/>
      <c r="DY21" s="677"/>
      <c r="DZ21" s="677"/>
      <c r="EA21" s="677"/>
      <c r="EB21" s="677"/>
      <c r="EC21" s="677"/>
      <c r="ED21" s="677"/>
      <c r="EE21" s="677"/>
      <c r="EF21" s="677"/>
      <c r="EG21" s="677"/>
      <c r="EH21" s="677"/>
      <c r="EI21" s="677"/>
      <c r="EJ21" s="677"/>
      <c r="EK21" s="677"/>
      <c r="EL21" s="677"/>
      <c r="EM21" s="677"/>
      <c r="EN21" s="677"/>
      <c r="EO21" s="677"/>
      <c r="EP21" s="677"/>
      <c r="EQ21" s="677"/>
      <c r="ER21" s="677"/>
      <c r="ES21" s="677"/>
      <c r="ET21" s="677"/>
      <c r="EU21" s="677"/>
      <c r="EV21" s="677"/>
      <c r="EW21" s="677"/>
      <c r="EX21" s="677"/>
      <c r="EY21" s="677"/>
      <c r="EZ21" s="677"/>
      <c r="FA21" s="677"/>
      <c r="FB21" s="677"/>
      <c r="FC21" s="677"/>
      <c r="FD21" s="677"/>
      <c r="FE21" s="677"/>
      <c r="FF21" s="677"/>
      <c r="FG21" s="677"/>
      <c r="FH21" s="677"/>
      <c r="FI21" s="677"/>
      <c r="FJ21" s="677"/>
      <c r="FK21" s="677"/>
      <c r="FL21" s="677"/>
      <c r="FM21" s="677"/>
      <c r="FN21" s="677"/>
      <c r="FO21" s="677"/>
      <c r="FP21" s="677"/>
      <c r="FQ21" s="677"/>
      <c r="FR21" s="677"/>
      <c r="FS21" s="677"/>
      <c r="FT21" s="677"/>
      <c r="FU21" s="677"/>
      <c r="FV21" s="677"/>
      <c r="FW21" s="677"/>
      <c r="FX21" s="797"/>
      <c r="FY21" s="677"/>
      <c r="FZ21" s="677"/>
      <c r="GA21" s="677"/>
      <c r="GB21" s="677"/>
      <c r="GC21" s="677"/>
      <c r="GD21" s="677"/>
      <c r="GE21" s="677"/>
      <c r="GF21" s="677"/>
      <c r="GG21" s="677"/>
      <c r="GH21" s="677"/>
      <c r="GI21" s="677"/>
      <c r="GJ21" s="677"/>
      <c r="GK21" s="677"/>
      <c r="GL21" s="677"/>
      <c r="GM21" s="677"/>
      <c r="GN21" s="677"/>
      <c r="GO21" s="677"/>
      <c r="GP21" s="677"/>
      <c r="GQ21" s="677"/>
      <c r="GR21" s="677"/>
      <c r="GS21" s="677"/>
      <c r="GT21" s="677"/>
      <c r="GU21" s="677"/>
      <c r="GV21" s="677"/>
      <c r="GW21" s="677"/>
      <c r="GX21" s="677"/>
      <c r="GY21" s="677"/>
      <c r="GZ21" s="677"/>
      <c r="HA21" s="677"/>
      <c r="HB21" s="677"/>
      <c r="HC21" s="677"/>
      <c r="HD21" s="677"/>
      <c r="HE21" s="677"/>
      <c r="HF21" s="677"/>
      <c r="HG21" s="677"/>
      <c r="HH21" s="677"/>
      <c r="HI21" s="677"/>
    </row>
    <row r="22" spans="1:217" s="500" customFormat="1" ht="14.25" x14ac:dyDescent="0.2">
      <c r="B22" s="428"/>
      <c r="DU22" s="677"/>
      <c r="DV22" s="677"/>
      <c r="DW22" s="677"/>
      <c r="DX22" s="677"/>
      <c r="DY22" s="677"/>
      <c r="DZ22" s="677"/>
      <c r="EA22" s="677"/>
      <c r="EB22" s="677"/>
      <c r="EC22" s="677"/>
      <c r="ED22" s="677"/>
      <c r="EE22" s="677"/>
      <c r="EF22" s="677"/>
      <c r="EG22" s="677"/>
      <c r="EH22" s="677"/>
      <c r="EI22" s="677"/>
      <c r="EJ22" s="677"/>
      <c r="EK22" s="677"/>
      <c r="EL22" s="677"/>
      <c r="EM22" s="677"/>
      <c r="EN22" s="677"/>
      <c r="EO22" s="677"/>
      <c r="EP22" s="677"/>
      <c r="EQ22" s="677"/>
      <c r="ER22" s="677"/>
      <c r="ES22" s="677"/>
      <c r="ET22" s="677"/>
      <c r="EU22" s="677"/>
      <c r="EV22" s="677"/>
      <c r="EW22" s="677"/>
      <c r="EX22" s="677"/>
      <c r="EY22" s="677"/>
      <c r="EZ22" s="677"/>
      <c r="FA22" s="677"/>
      <c r="FB22" s="677"/>
      <c r="FC22" s="677"/>
      <c r="FD22" s="677"/>
      <c r="FE22" s="677"/>
      <c r="FF22" s="677"/>
      <c r="FG22" s="677"/>
      <c r="FH22" s="677"/>
      <c r="FI22" s="677"/>
      <c r="FJ22" s="677"/>
      <c r="FK22" s="677"/>
      <c r="FL22" s="677"/>
      <c r="FM22" s="677"/>
      <c r="FN22" s="677"/>
      <c r="FO22" s="677"/>
      <c r="FP22" s="677"/>
      <c r="FQ22" s="677"/>
      <c r="FR22" s="677"/>
      <c r="FS22" s="677"/>
      <c r="FT22" s="677"/>
      <c r="FU22" s="677"/>
      <c r="FV22" s="677"/>
      <c r="FW22" s="677"/>
      <c r="FX22" s="797"/>
      <c r="FY22" s="677"/>
      <c r="FZ22" s="677"/>
      <c r="GA22" s="677"/>
      <c r="GB22" s="677"/>
      <c r="GC22" s="677"/>
      <c r="GD22" s="677"/>
      <c r="GE22" s="677"/>
      <c r="GF22" s="677"/>
      <c r="GG22" s="677"/>
      <c r="GH22" s="677"/>
      <c r="GI22" s="677"/>
      <c r="GJ22" s="677"/>
      <c r="GK22" s="677"/>
      <c r="GL22" s="677"/>
      <c r="GM22" s="677"/>
      <c r="GN22" s="677"/>
      <c r="GO22" s="677"/>
      <c r="GP22" s="677"/>
      <c r="GQ22" s="677"/>
      <c r="GR22" s="677"/>
      <c r="GS22" s="677"/>
      <c r="GT22" s="677"/>
      <c r="GU22" s="677"/>
      <c r="GV22" s="677"/>
      <c r="GW22" s="677"/>
      <c r="GX22" s="677"/>
      <c r="GY22" s="677"/>
      <c r="GZ22" s="677"/>
      <c r="HA22" s="677"/>
      <c r="HB22" s="677"/>
      <c r="HC22" s="677"/>
      <c r="HD22" s="677"/>
      <c r="HE22" s="677"/>
      <c r="HF22" s="677"/>
      <c r="HG22" s="677"/>
      <c r="HH22" s="677"/>
      <c r="HI22" s="677"/>
    </row>
    <row r="23" spans="1:217" s="421" customFormat="1" ht="14.25" x14ac:dyDescent="0.2">
      <c r="B23" s="428"/>
      <c r="C23" s="423"/>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847"/>
      <c r="DV23" s="847"/>
      <c r="DW23" s="847"/>
      <c r="DX23" s="847"/>
      <c r="DY23" s="847"/>
      <c r="DZ23" s="847"/>
      <c r="EA23" s="847"/>
      <c r="EB23" s="847"/>
      <c r="EC23" s="847"/>
      <c r="ED23" s="847"/>
      <c r="EE23" s="847"/>
      <c r="EF23" s="847"/>
      <c r="EG23" s="847"/>
      <c r="EH23" s="847"/>
      <c r="EI23" s="847"/>
      <c r="EJ23" s="847"/>
      <c r="EK23" s="847"/>
      <c r="EL23" s="847"/>
      <c r="EM23" s="847"/>
      <c r="EN23" s="847"/>
      <c r="EO23" s="847"/>
      <c r="EP23" s="847"/>
      <c r="EQ23" s="847"/>
      <c r="ER23" s="847"/>
      <c r="ES23" s="847"/>
      <c r="ET23" s="847"/>
      <c r="EU23" s="847"/>
      <c r="EV23" s="847"/>
      <c r="EW23" s="847"/>
      <c r="EX23" s="847"/>
      <c r="EY23" s="847"/>
      <c r="EZ23" s="847"/>
      <c r="FA23" s="847"/>
      <c r="FB23" s="847"/>
      <c r="FC23" s="847"/>
      <c r="FD23" s="847"/>
      <c r="FE23" s="847"/>
      <c r="FF23" s="847"/>
      <c r="FG23" s="847"/>
      <c r="FH23" s="847"/>
      <c r="FI23" s="847"/>
      <c r="FJ23" s="847"/>
      <c r="FK23" s="847"/>
      <c r="FL23" s="847"/>
      <c r="FM23" s="847"/>
      <c r="FN23" s="847"/>
      <c r="FO23" s="847"/>
      <c r="FP23" s="847"/>
      <c r="FQ23" s="847"/>
      <c r="FR23" s="847"/>
      <c r="FS23" s="847"/>
      <c r="FT23" s="847"/>
      <c r="FU23" s="847"/>
      <c r="FV23" s="847"/>
      <c r="FW23" s="847"/>
      <c r="FX23" s="797"/>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row>
    <row r="24" spans="1:217" s="421" customFormat="1" ht="23.25" customHeight="1" x14ac:dyDescent="0.25">
      <c r="B24" s="427"/>
      <c r="C24" s="418"/>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c r="AY24" s="418"/>
      <c r="AZ24" s="418"/>
      <c r="BA24" s="418"/>
      <c r="BB24" s="418"/>
      <c r="BC24" s="418"/>
      <c r="BD24" s="418"/>
      <c r="BE24" s="418"/>
      <c r="BF24" s="418"/>
      <c r="BG24" s="418"/>
      <c r="BH24" s="418"/>
      <c r="BI24" s="418"/>
      <c r="BJ24" s="418"/>
      <c r="BK24" s="418"/>
      <c r="BL24" s="418"/>
      <c r="BM24" s="418"/>
      <c r="BN24" s="429"/>
      <c r="BO24" s="429"/>
      <c r="BP24" s="429"/>
      <c r="BQ24" s="429"/>
      <c r="BR24" s="429"/>
      <c r="BS24" s="429"/>
      <c r="BT24" s="429"/>
      <c r="BU24" s="429"/>
      <c r="BV24" s="429"/>
      <c r="BW24" s="429"/>
      <c r="BX24" s="429"/>
      <c r="BY24" s="429"/>
      <c r="BZ24" s="429"/>
      <c r="CA24" s="429"/>
      <c r="CB24" s="429"/>
      <c r="CC24" s="429"/>
      <c r="CD24" s="429"/>
      <c r="CE24" s="429"/>
      <c r="CF24" s="429"/>
      <c r="CG24" s="429"/>
      <c r="CH24" s="429"/>
      <c r="CI24" s="429"/>
      <c r="CJ24" s="429"/>
      <c r="CK24" s="429"/>
      <c r="CL24" s="429"/>
      <c r="CM24" s="429"/>
      <c r="CN24" s="429"/>
      <c r="CO24" s="429"/>
      <c r="CP24" s="429"/>
      <c r="CQ24" s="429"/>
      <c r="CR24" s="429"/>
      <c r="CS24" s="429"/>
      <c r="CT24" s="429"/>
      <c r="CU24" s="429"/>
      <c r="CV24" s="429"/>
      <c r="CW24" s="429"/>
      <c r="CX24" s="429"/>
      <c r="CY24" s="429"/>
      <c r="CZ24" s="429"/>
      <c r="DA24" s="429"/>
      <c r="DB24" s="429"/>
      <c r="DC24" s="429"/>
      <c r="DD24" s="429"/>
      <c r="DE24" s="429"/>
      <c r="DF24" s="429"/>
      <c r="DG24" s="429"/>
      <c r="DH24" s="429"/>
      <c r="DI24" s="429"/>
      <c r="DJ24" s="429"/>
      <c r="DK24" s="429"/>
      <c r="DL24" s="429"/>
      <c r="DM24" s="429"/>
      <c r="DN24" s="429"/>
      <c r="DO24" s="429"/>
      <c r="DP24" s="429"/>
      <c r="DQ24" s="429"/>
      <c r="DR24" s="429"/>
      <c r="DS24" s="429"/>
      <c r="DU24" s="489"/>
      <c r="DV24" s="489"/>
      <c r="DW24" s="489"/>
      <c r="DX24" s="489"/>
      <c r="DY24" s="489"/>
      <c r="DZ24" s="489"/>
      <c r="EA24" s="489"/>
      <c r="EB24" s="489"/>
      <c r="EC24" s="489"/>
      <c r="ED24" s="489"/>
      <c r="EE24" s="489"/>
      <c r="EF24" s="489"/>
      <c r="EG24" s="489"/>
      <c r="EH24" s="489"/>
      <c r="EI24" s="489"/>
      <c r="EJ24" s="489"/>
      <c r="EK24" s="489"/>
      <c r="EL24" s="489"/>
      <c r="EM24" s="927"/>
      <c r="EN24" s="927"/>
      <c r="EO24" s="927"/>
      <c r="EP24" s="927"/>
      <c r="EQ24" s="927"/>
      <c r="ER24" s="927"/>
      <c r="ES24" s="927"/>
      <c r="ET24" s="927"/>
      <c r="EU24" s="927"/>
      <c r="EV24" s="927"/>
      <c r="EW24" s="927"/>
      <c r="EX24" s="927"/>
      <c r="EY24" s="927"/>
      <c r="EZ24" s="927"/>
      <c r="FA24" s="927"/>
      <c r="FB24" s="489"/>
      <c r="FC24" s="489"/>
      <c r="FD24" s="489"/>
      <c r="FE24" s="489"/>
      <c r="FF24" s="489"/>
      <c r="FG24" s="489"/>
      <c r="FH24" s="489"/>
      <c r="FI24" s="489"/>
      <c r="FJ24" s="489"/>
      <c r="FK24" s="489"/>
      <c r="FL24" s="489"/>
      <c r="FM24" s="489"/>
      <c r="FN24" s="489"/>
      <c r="FO24" s="489"/>
      <c r="FP24" s="489"/>
      <c r="FQ24" s="489"/>
      <c r="FR24" s="489"/>
      <c r="FS24" s="489"/>
      <c r="FT24" s="489"/>
      <c r="FU24" s="489"/>
      <c r="FV24" s="489"/>
      <c r="FW24" s="489"/>
      <c r="FX24" s="797"/>
      <c r="FY24" s="406"/>
      <c r="FZ24" s="406"/>
      <c r="GA24" s="406"/>
      <c r="GB24" s="406"/>
      <c r="GC24" s="406"/>
      <c r="GD24" s="406"/>
      <c r="GE24" s="406"/>
      <c r="GF24" s="406"/>
      <c r="GG24" s="406"/>
      <c r="GH24" s="406"/>
      <c r="GI24" s="406"/>
      <c r="GJ24" s="406"/>
      <c r="GK24" s="406"/>
      <c r="GL24" s="406"/>
      <c r="GM24" s="406"/>
      <c r="GN24" s="406"/>
      <c r="GO24" s="406"/>
      <c r="GP24" s="406"/>
      <c r="GQ24" s="406"/>
      <c r="GR24" s="406"/>
      <c r="GS24" s="406"/>
      <c r="GT24" s="406"/>
      <c r="GU24" s="406"/>
      <c r="GV24" s="406"/>
      <c r="GW24" s="406"/>
      <c r="GX24" s="406"/>
      <c r="GY24" s="406"/>
      <c r="GZ24" s="406"/>
      <c r="HA24" s="406"/>
      <c r="HB24" s="406"/>
      <c r="HC24" s="406"/>
      <c r="HD24" s="406"/>
      <c r="HE24" s="406"/>
      <c r="HF24" s="406"/>
      <c r="HG24" s="406"/>
      <c r="HH24" s="406"/>
      <c r="HI24" s="406"/>
    </row>
    <row r="25" spans="1:217" s="494" customFormat="1" ht="14.25" x14ac:dyDescent="0.2">
      <c r="A25" s="428"/>
      <c r="B25" s="428"/>
      <c r="DU25" s="849"/>
      <c r="DV25" s="849"/>
      <c r="DW25" s="849"/>
      <c r="DX25" s="849"/>
      <c r="DY25" s="849"/>
      <c r="DZ25" s="677"/>
      <c r="EA25" s="677"/>
      <c r="EB25" s="677"/>
      <c r="EC25" s="677"/>
      <c r="ED25" s="677"/>
      <c r="EE25" s="677"/>
      <c r="EF25" s="677"/>
      <c r="EG25" s="677"/>
      <c r="EH25" s="677"/>
      <c r="EI25" s="677"/>
      <c r="EJ25" s="677"/>
      <c r="EK25" s="677"/>
      <c r="EL25" s="677"/>
      <c r="EM25" s="677"/>
      <c r="EN25" s="677"/>
      <c r="EO25" s="677"/>
      <c r="EP25" s="677"/>
      <c r="EQ25" s="677"/>
      <c r="ER25" s="677"/>
      <c r="ES25" s="677"/>
      <c r="ET25" s="677"/>
      <c r="EU25" s="677"/>
      <c r="EV25" s="677"/>
      <c r="EW25" s="849"/>
      <c r="EX25" s="849"/>
      <c r="EY25" s="849"/>
      <c r="EZ25" s="849"/>
      <c r="FA25" s="849"/>
      <c r="FB25" s="849"/>
      <c r="FC25" s="849"/>
      <c r="FD25" s="849"/>
      <c r="FE25" s="849"/>
      <c r="FF25" s="848"/>
      <c r="FG25" s="848"/>
      <c r="FH25" s="848"/>
      <c r="FI25" s="849"/>
      <c r="FJ25" s="849"/>
      <c r="FK25" s="849"/>
      <c r="FL25" s="848"/>
      <c r="FM25" s="848"/>
      <c r="FN25" s="848"/>
      <c r="FO25" s="848"/>
      <c r="FP25" s="848"/>
      <c r="FQ25" s="848"/>
      <c r="FR25" s="848"/>
      <c r="FS25" s="848"/>
      <c r="FT25" s="848"/>
      <c r="FU25" s="848"/>
      <c r="FV25" s="848"/>
      <c r="FW25" s="848"/>
      <c r="FX25" s="797"/>
      <c r="FY25" s="406"/>
      <c r="FZ25" s="406"/>
      <c r="GA25" s="406"/>
      <c r="GB25" s="406"/>
      <c r="GC25" s="681"/>
      <c r="GD25" s="681"/>
      <c r="GE25" s="681"/>
      <c r="GF25" s="681"/>
      <c r="GG25" s="681"/>
      <c r="GH25" s="681"/>
      <c r="GI25" s="681"/>
      <c r="GJ25" s="681"/>
      <c r="GK25" s="681"/>
      <c r="GL25" s="681"/>
      <c r="GM25" s="681"/>
      <c r="GN25" s="681"/>
      <c r="GO25" s="681"/>
      <c r="GP25" s="681"/>
      <c r="GQ25" s="681"/>
      <c r="GR25" s="681"/>
      <c r="GS25" s="681"/>
      <c r="GT25" s="681"/>
      <c r="GU25" s="681"/>
      <c r="GV25" s="681"/>
      <c r="GW25" s="681"/>
      <c r="GX25" s="681"/>
      <c r="GY25" s="681"/>
      <c r="GZ25" s="681"/>
      <c r="HA25" s="681"/>
      <c r="HB25" s="681"/>
      <c r="HC25" s="681"/>
      <c r="HD25" s="681"/>
      <c r="HE25" s="681"/>
      <c r="HF25" s="681"/>
      <c r="HG25" s="681"/>
      <c r="HH25" s="681"/>
      <c r="HI25" s="681"/>
    </row>
    <row r="26" spans="1:217" s="499" customFormat="1" ht="14.25" x14ac:dyDescent="0.2">
      <c r="A26" s="428"/>
      <c r="B26" s="428"/>
      <c r="C26" s="494"/>
      <c r="D26" s="494"/>
      <c r="E26" s="494"/>
      <c r="F26" s="494"/>
      <c r="G26" s="494"/>
      <c r="H26" s="494"/>
      <c r="I26" s="494"/>
      <c r="J26" s="494"/>
      <c r="K26" s="494"/>
      <c r="L26" s="494"/>
      <c r="M26" s="494"/>
      <c r="N26" s="494"/>
      <c r="O26" s="494"/>
      <c r="P26" s="494"/>
      <c r="Q26" s="494"/>
      <c r="R26" s="494"/>
      <c r="S26" s="494"/>
      <c r="T26" s="494"/>
      <c r="U26" s="494"/>
      <c r="V26" s="494"/>
      <c r="W26" s="494"/>
      <c r="X26" s="494"/>
      <c r="Y26" s="494"/>
      <c r="Z26" s="494"/>
      <c r="AA26" s="494"/>
      <c r="AB26" s="494"/>
      <c r="AC26" s="494"/>
      <c r="AD26" s="494"/>
      <c r="AE26" s="494"/>
      <c r="AF26" s="494"/>
      <c r="AG26" s="494"/>
      <c r="AH26" s="494"/>
      <c r="AI26" s="494"/>
      <c r="AJ26" s="494"/>
      <c r="AK26" s="494"/>
      <c r="AL26" s="494"/>
      <c r="AM26" s="494"/>
      <c r="AN26" s="494"/>
      <c r="AO26" s="494"/>
      <c r="AP26" s="494"/>
      <c r="AQ26" s="494"/>
      <c r="AR26" s="494"/>
      <c r="AS26" s="494"/>
      <c r="AT26" s="494"/>
      <c r="AU26" s="494"/>
      <c r="AV26" s="494"/>
      <c r="AW26" s="494"/>
      <c r="AX26" s="494"/>
      <c r="AY26" s="494"/>
      <c r="AZ26" s="494"/>
      <c r="BA26" s="494"/>
      <c r="BB26" s="494"/>
      <c r="BC26" s="494"/>
      <c r="BD26" s="494"/>
      <c r="BE26" s="494"/>
      <c r="BF26" s="494"/>
      <c r="BG26" s="494"/>
      <c r="BH26" s="494"/>
      <c r="BI26" s="494"/>
      <c r="BJ26" s="494"/>
      <c r="BK26" s="494"/>
      <c r="BL26" s="494"/>
      <c r="BM26" s="494"/>
      <c r="BN26" s="494"/>
      <c r="BO26" s="494"/>
      <c r="BP26" s="494"/>
      <c r="BQ26" s="494"/>
      <c r="BR26" s="494"/>
      <c r="BS26" s="494"/>
      <c r="BT26" s="494"/>
      <c r="BU26" s="494"/>
      <c r="BV26" s="494"/>
      <c r="BW26" s="494"/>
      <c r="BX26" s="494"/>
      <c r="BY26" s="494"/>
      <c r="BZ26" s="494"/>
      <c r="CA26" s="494"/>
      <c r="CB26" s="494"/>
      <c r="CC26" s="494"/>
      <c r="CD26" s="494"/>
      <c r="CE26" s="494"/>
      <c r="CF26" s="494"/>
      <c r="CG26" s="494"/>
      <c r="CH26" s="494"/>
      <c r="CI26" s="494"/>
      <c r="CJ26" s="494"/>
      <c r="CK26" s="494"/>
      <c r="CL26" s="494"/>
      <c r="CM26" s="494"/>
      <c r="CN26" s="494"/>
      <c r="CO26" s="494"/>
      <c r="CP26" s="494"/>
      <c r="CQ26" s="494"/>
      <c r="CR26" s="494"/>
      <c r="CS26" s="494"/>
      <c r="CT26" s="494"/>
      <c r="CU26" s="494"/>
      <c r="CV26" s="494"/>
      <c r="CW26" s="494"/>
      <c r="CX26" s="494"/>
      <c r="CY26" s="494"/>
      <c r="CZ26" s="494"/>
      <c r="DA26" s="494"/>
      <c r="DB26" s="494"/>
      <c r="DC26" s="494"/>
      <c r="DD26" s="494"/>
      <c r="DE26" s="494"/>
      <c r="DF26" s="494"/>
      <c r="DG26" s="494"/>
      <c r="DH26" s="494"/>
      <c r="DI26" s="494"/>
      <c r="DJ26" s="494"/>
      <c r="DK26" s="494"/>
      <c r="DL26" s="494"/>
      <c r="DM26" s="494"/>
      <c r="DN26" s="494"/>
      <c r="DO26" s="494"/>
      <c r="DP26" s="494"/>
      <c r="DQ26" s="494"/>
      <c r="DR26" s="494"/>
      <c r="DS26" s="494"/>
      <c r="DT26" s="494"/>
      <c r="DU26" s="849"/>
      <c r="DV26" s="849"/>
      <c r="DW26" s="849"/>
      <c r="DX26" s="849"/>
      <c r="DY26" s="849"/>
      <c r="DZ26" s="677"/>
      <c r="EA26" s="677"/>
      <c r="EB26" s="677"/>
      <c r="EC26" s="677"/>
      <c r="ED26" s="677"/>
      <c r="EE26" s="677"/>
      <c r="EF26" s="677"/>
      <c r="EG26" s="677"/>
      <c r="EH26" s="677"/>
      <c r="EI26" s="677"/>
      <c r="EJ26" s="677"/>
      <c r="EK26" s="677"/>
      <c r="EL26" s="677"/>
      <c r="EM26" s="677"/>
      <c r="EN26" s="677"/>
      <c r="EO26" s="677"/>
      <c r="EP26" s="677"/>
      <c r="EQ26" s="849"/>
      <c r="ER26" s="849"/>
      <c r="ES26" s="849"/>
      <c r="ET26" s="849"/>
      <c r="EU26" s="849"/>
      <c r="EV26" s="849"/>
      <c r="EW26" s="849"/>
      <c r="EX26" s="849"/>
      <c r="EY26" s="849"/>
      <c r="EZ26" s="849"/>
      <c r="FA26" s="849"/>
      <c r="FB26" s="849"/>
      <c r="FC26" s="849"/>
      <c r="FD26" s="849"/>
      <c r="FE26" s="849"/>
      <c r="FF26" s="848"/>
      <c r="FG26" s="848"/>
      <c r="FH26" s="848"/>
      <c r="FI26" s="849"/>
      <c r="FJ26" s="849"/>
      <c r="FK26" s="849"/>
      <c r="FL26" s="848"/>
      <c r="FM26" s="848"/>
      <c r="FN26" s="848"/>
      <c r="FO26" s="848"/>
      <c r="FP26" s="848"/>
      <c r="FQ26" s="848"/>
      <c r="FR26" s="848"/>
      <c r="FS26" s="848"/>
      <c r="FT26" s="848"/>
      <c r="FU26" s="848"/>
      <c r="FV26" s="848"/>
      <c r="FW26" s="848"/>
      <c r="FX26" s="797"/>
      <c r="FY26" s="406"/>
      <c r="FZ26" s="406"/>
      <c r="GA26" s="406"/>
      <c r="GB26" s="406"/>
      <c r="GC26" s="683"/>
      <c r="GD26" s="683"/>
      <c r="GE26" s="683"/>
      <c r="GF26" s="683"/>
      <c r="GG26" s="683"/>
      <c r="GH26" s="683"/>
      <c r="GI26" s="683"/>
      <c r="GJ26" s="683"/>
      <c r="GK26" s="683"/>
      <c r="GL26" s="683"/>
      <c r="GM26" s="683"/>
      <c r="GN26" s="683"/>
      <c r="GO26" s="683"/>
      <c r="GP26" s="683"/>
      <c r="GQ26" s="683"/>
      <c r="GR26" s="683"/>
      <c r="GS26" s="683"/>
      <c r="GT26" s="683"/>
      <c r="GU26" s="683"/>
      <c r="GV26" s="683"/>
      <c r="GW26" s="683"/>
      <c r="GX26" s="683"/>
      <c r="GY26" s="683"/>
      <c r="GZ26" s="683"/>
      <c r="HA26" s="683"/>
      <c r="HB26" s="683"/>
      <c r="HC26" s="683"/>
      <c r="HD26" s="683"/>
      <c r="HE26" s="683"/>
      <c r="HF26" s="683"/>
      <c r="HG26" s="683"/>
      <c r="HH26" s="683"/>
      <c r="HI26" s="683"/>
    </row>
    <row r="27" spans="1:217" s="499" customFormat="1" ht="14.25" x14ac:dyDescent="0.2">
      <c r="A27" s="428"/>
      <c r="B27" s="428"/>
      <c r="C27" s="494"/>
      <c r="D27" s="494"/>
      <c r="E27" s="494"/>
      <c r="F27" s="494"/>
      <c r="G27" s="494"/>
      <c r="H27" s="494"/>
      <c r="I27" s="494"/>
      <c r="J27" s="494"/>
      <c r="K27" s="494"/>
      <c r="L27" s="494"/>
      <c r="M27" s="494"/>
      <c r="N27" s="494"/>
      <c r="O27" s="494"/>
      <c r="P27" s="494"/>
      <c r="Q27" s="494"/>
      <c r="R27" s="494"/>
      <c r="S27" s="494"/>
      <c r="T27" s="494"/>
      <c r="U27" s="494"/>
      <c r="V27" s="494"/>
      <c r="W27" s="494"/>
      <c r="X27" s="494"/>
      <c r="Y27" s="494"/>
      <c r="Z27" s="494"/>
      <c r="AA27" s="494"/>
      <c r="AB27" s="494"/>
      <c r="AC27" s="494"/>
      <c r="AD27" s="494"/>
      <c r="AE27" s="494"/>
      <c r="AF27" s="494"/>
      <c r="AG27" s="494"/>
      <c r="AH27" s="494"/>
      <c r="AI27" s="494"/>
      <c r="AJ27" s="494"/>
      <c r="AK27" s="494"/>
      <c r="AL27" s="494"/>
      <c r="AM27" s="494"/>
      <c r="AN27" s="494"/>
      <c r="AO27" s="494"/>
      <c r="AP27" s="494"/>
      <c r="AQ27" s="494"/>
      <c r="AR27" s="494"/>
      <c r="AS27" s="494"/>
      <c r="AT27" s="494"/>
      <c r="AU27" s="494"/>
      <c r="AV27" s="494"/>
      <c r="AW27" s="494"/>
      <c r="AX27" s="494"/>
      <c r="AY27" s="494"/>
      <c r="AZ27" s="494"/>
      <c r="BA27" s="494"/>
      <c r="BB27" s="494"/>
      <c r="BC27" s="494"/>
      <c r="BD27" s="494"/>
      <c r="BE27" s="494"/>
      <c r="BF27" s="494"/>
      <c r="BG27" s="494"/>
      <c r="BH27" s="494"/>
      <c r="BI27" s="494"/>
      <c r="BJ27" s="494"/>
      <c r="BK27" s="494"/>
      <c r="BL27" s="494"/>
      <c r="BM27" s="494"/>
      <c r="BN27" s="494"/>
      <c r="BO27" s="494"/>
      <c r="BP27" s="494"/>
      <c r="BQ27" s="494"/>
      <c r="BR27" s="494"/>
      <c r="BS27" s="494"/>
      <c r="BT27" s="494"/>
      <c r="BU27" s="494"/>
      <c r="BV27" s="494"/>
      <c r="BW27" s="494"/>
      <c r="BX27" s="494"/>
      <c r="BY27" s="494"/>
      <c r="BZ27" s="494"/>
      <c r="CA27" s="494"/>
      <c r="CB27" s="494"/>
      <c r="CC27" s="494"/>
      <c r="CD27" s="494"/>
      <c r="CE27" s="494"/>
      <c r="CF27" s="494"/>
      <c r="CG27" s="494"/>
      <c r="CH27" s="494"/>
      <c r="CI27" s="494"/>
      <c r="CJ27" s="494"/>
      <c r="CK27" s="494"/>
      <c r="CL27" s="494"/>
      <c r="CM27" s="494"/>
      <c r="CN27" s="494"/>
      <c r="CO27" s="494"/>
      <c r="CP27" s="494"/>
      <c r="CQ27" s="494"/>
      <c r="CR27" s="494"/>
      <c r="CS27" s="494"/>
      <c r="CT27" s="494"/>
      <c r="CU27" s="494"/>
      <c r="CV27" s="494"/>
      <c r="CW27" s="494"/>
      <c r="CX27" s="494"/>
      <c r="CY27" s="494"/>
      <c r="CZ27" s="494"/>
      <c r="DA27" s="494"/>
      <c r="DB27" s="494"/>
      <c r="DC27" s="494"/>
      <c r="DD27" s="494"/>
      <c r="DE27" s="494"/>
      <c r="DF27" s="494"/>
      <c r="DG27" s="494"/>
      <c r="DH27" s="494"/>
      <c r="DI27" s="494"/>
      <c r="DJ27" s="494"/>
      <c r="DK27" s="494"/>
      <c r="DL27" s="494"/>
      <c r="DM27" s="494"/>
      <c r="DN27" s="494"/>
      <c r="DO27" s="494"/>
      <c r="DP27" s="494"/>
      <c r="DQ27" s="494"/>
      <c r="DR27" s="494"/>
      <c r="DS27" s="494"/>
      <c r="DT27" s="494"/>
      <c r="DU27" s="849"/>
      <c r="DV27" s="849"/>
      <c r="DW27" s="849"/>
      <c r="DX27" s="849"/>
      <c r="DY27" s="849"/>
      <c r="DZ27" s="677"/>
      <c r="EA27" s="677"/>
      <c r="EB27" s="677"/>
      <c r="EC27" s="677"/>
      <c r="ED27" s="677"/>
      <c r="EE27" s="677"/>
      <c r="EF27" s="677"/>
      <c r="EG27" s="677"/>
      <c r="EH27" s="677"/>
      <c r="EI27" s="677"/>
      <c r="EJ27" s="677"/>
      <c r="EK27" s="677"/>
      <c r="EL27" s="677"/>
      <c r="EM27" s="677"/>
      <c r="EN27" s="677"/>
      <c r="EO27" s="677"/>
      <c r="EP27" s="677"/>
      <c r="EQ27" s="849"/>
      <c r="ER27" s="849"/>
      <c r="ES27" s="849"/>
      <c r="ET27" s="849"/>
      <c r="EU27" s="849"/>
      <c r="EV27" s="849"/>
      <c r="EW27" s="849"/>
      <c r="EX27" s="849"/>
      <c r="EY27" s="849"/>
      <c r="EZ27" s="849"/>
      <c r="FA27" s="849"/>
      <c r="FB27" s="849"/>
      <c r="FC27" s="849"/>
      <c r="FD27" s="849"/>
      <c r="FE27" s="849"/>
      <c r="FF27" s="848"/>
      <c r="FG27" s="848"/>
      <c r="FH27" s="848"/>
      <c r="FI27" s="849"/>
      <c r="FJ27" s="849"/>
      <c r="FK27" s="849"/>
      <c r="FL27" s="848"/>
      <c r="FM27" s="848"/>
      <c r="FN27" s="848"/>
      <c r="FO27" s="848"/>
      <c r="FP27" s="848"/>
      <c r="FQ27" s="848"/>
      <c r="FR27" s="848"/>
      <c r="FS27" s="848"/>
      <c r="FT27" s="848"/>
      <c r="FU27" s="848"/>
      <c r="FV27" s="848"/>
      <c r="FW27" s="848"/>
      <c r="FX27" s="797"/>
      <c r="FY27" s="406"/>
      <c r="FZ27" s="406"/>
      <c r="GA27" s="406"/>
      <c r="GB27" s="406"/>
      <c r="GC27" s="683"/>
      <c r="GD27" s="683"/>
      <c r="GE27" s="683"/>
      <c r="GF27" s="683"/>
      <c r="GG27" s="683"/>
      <c r="GH27" s="683"/>
      <c r="GI27" s="683"/>
      <c r="GJ27" s="683"/>
      <c r="GK27" s="683"/>
      <c r="GL27" s="683"/>
      <c r="GM27" s="683"/>
      <c r="GN27" s="683"/>
      <c r="GO27" s="683"/>
      <c r="GP27" s="683"/>
      <c r="GQ27" s="683"/>
      <c r="GR27" s="683"/>
      <c r="GS27" s="683"/>
      <c r="GT27" s="683"/>
      <c r="GU27" s="683"/>
      <c r="GV27" s="683"/>
      <c r="GW27" s="683"/>
      <c r="GX27" s="683"/>
      <c r="GY27" s="683"/>
      <c r="GZ27" s="683"/>
      <c r="HA27" s="683"/>
      <c r="HB27" s="683"/>
      <c r="HC27" s="683"/>
      <c r="HD27" s="683"/>
      <c r="HE27" s="683"/>
      <c r="HF27" s="683"/>
      <c r="HG27" s="683"/>
      <c r="HH27" s="683"/>
      <c r="HI27" s="683"/>
    </row>
    <row r="28" spans="1:217" s="499" customFormat="1" ht="14.25" x14ac:dyDescent="0.2">
      <c r="A28" s="428"/>
      <c r="B28" s="428"/>
      <c r="C28" s="494"/>
      <c r="D28" s="494"/>
      <c r="E28" s="494"/>
      <c r="F28" s="494"/>
      <c r="G28" s="494"/>
      <c r="H28" s="494"/>
      <c r="I28" s="494"/>
      <c r="J28" s="494"/>
      <c r="K28" s="494"/>
      <c r="L28" s="494"/>
      <c r="M28" s="494"/>
      <c r="N28" s="494"/>
      <c r="O28" s="494"/>
      <c r="P28" s="494"/>
      <c r="Q28" s="494"/>
      <c r="R28" s="494"/>
      <c r="S28" s="494"/>
      <c r="T28" s="494"/>
      <c r="U28" s="494"/>
      <c r="V28" s="494"/>
      <c r="W28" s="494"/>
      <c r="X28" s="494"/>
      <c r="Y28" s="494"/>
      <c r="Z28" s="494"/>
      <c r="AA28" s="494"/>
      <c r="AB28" s="494"/>
      <c r="AC28" s="494"/>
      <c r="AD28" s="494"/>
      <c r="AE28" s="494"/>
      <c r="AF28" s="494"/>
      <c r="AG28" s="494"/>
      <c r="AH28" s="494"/>
      <c r="AI28" s="494"/>
      <c r="AJ28" s="494"/>
      <c r="AK28" s="494"/>
      <c r="AL28" s="494"/>
      <c r="AM28" s="494"/>
      <c r="AN28" s="494"/>
      <c r="AO28" s="494"/>
      <c r="AP28" s="494"/>
      <c r="AQ28" s="494"/>
      <c r="AR28" s="494"/>
      <c r="AS28" s="494"/>
      <c r="AT28" s="494"/>
      <c r="AU28" s="494"/>
      <c r="AV28" s="494"/>
      <c r="AW28" s="494"/>
      <c r="AX28" s="494"/>
      <c r="AY28" s="494"/>
      <c r="AZ28" s="494"/>
      <c r="BA28" s="494"/>
      <c r="BB28" s="494"/>
      <c r="BC28" s="494"/>
      <c r="BD28" s="494"/>
      <c r="BE28" s="494"/>
      <c r="BF28" s="494"/>
      <c r="BG28" s="494"/>
      <c r="BH28" s="494"/>
      <c r="BI28" s="494"/>
      <c r="BJ28" s="494"/>
      <c r="BK28" s="494"/>
      <c r="BL28" s="494"/>
      <c r="BM28" s="494"/>
      <c r="BN28" s="494"/>
      <c r="BO28" s="494"/>
      <c r="BP28" s="494"/>
      <c r="BQ28" s="494"/>
      <c r="BR28" s="494"/>
      <c r="BS28" s="494"/>
      <c r="BT28" s="494"/>
      <c r="BU28" s="494"/>
      <c r="BV28" s="494"/>
      <c r="BW28" s="494"/>
      <c r="BX28" s="494"/>
      <c r="BY28" s="494"/>
      <c r="BZ28" s="494"/>
      <c r="CA28" s="494"/>
      <c r="CB28" s="494"/>
      <c r="CC28" s="494"/>
      <c r="CD28" s="494"/>
      <c r="CE28" s="494"/>
      <c r="CF28" s="494"/>
      <c r="CG28" s="494"/>
      <c r="CH28" s="494"/>
      <c r="CI28" s="494"/>
      <c r="CJ28" s="494"/>
      <c r="CK28" s="494"/>
      <c r="CL28" s="494"/>
      <c r="CM28" s="494"/>
      <c r="CN28" s="494"/>
      <c r="CO28" s="494"/>
      <c r="CP28" s="494"/>
      <c r="CQ28" s="494"/>
      <c r="CR28" s="494"/>
      <c r="CS28" s="494"/>
      <c r="CT28" s="494"/>
      <c r="CU28" s="494"/>
      <c r="CV28" s="494"/>
      <c r="CW28" s="494"/>
      <c r="CX28" s="494"/>
      <c r="CY28" s="494"/>
      <c r="CZ28" s="494"/>
      <c r="DA28" s="494"/>
      <c r="DB28" s="494"/>
      <c r="DC28" s="494"/>
      <c r="DD28" s="494"/>
      <c r="DE28" s="494"/>
      <c r="DF28" s="494"/>
      <c r="DG28" s="494"/>
      <c r="DH28" s="494"/>
      <c r="DI28" s="494"/>
      <c r="DJ28" s="494"/>
      <c r="DK28" s="494"/>
      <c r="DL28" s="494"/>
      <c r="DM28" s="494"/>
      <c r="DN28" s="494"/>
      <c r="DO28" s="494"/>
      <c r="DP28" s="494"/>
      <c r="DQ28" s="494"/>
      <c r="DR28" s="494"/>
      <c r="DS28" s="494"/>
      <c r="DT28" s="494"/>
      <c r="DU28" s="849"/>
      <c r="DV28" s="849"/>
      <c r="DW28" s="849"/>
      <c r="DX28" s="849"/>
      <c r="DY28" s="849"/>
      <c r="DZ28" s="849"/>
      <c r="EA28" s="850"/>
      <c r="EB28" s="849"/>
      <c r="EC28" s="849"/>
      <c r="ED28" s="849"/>
      <c r="EE28" s="849"/>
      <c r="EF28" s="849"/>
      <c r="EG28" s="849"/>
      <c r="EH28" s="849"/>
      <c r="EI28" s="849"/>
      <c r="EJ28" s="849"/>
      <c r="EK28" s="849"/>
      <c r="EL28" s="849"/>
      <c r="EM28" s="849"/>
      <c r="EN28" s="850"/>
      <c r="EO28" s="850"/>
      <c r="EP28" s="850"/>
      <c r="EQ28" s="850"/>
      <c r="ER28" s="850"/>
      <c r="ES28" s="850"/>
      <c r="ET28" s="850"/>
      <c r="EU28" s="850"/>
      <c r="EV28" s="850"/>
      <c r="EW28" s="850"/>
      <c r="EX28" s="850"/>
      <c r="EY28" s="850"/>
      <c r="EZ28" s="849"/>
      <c r="FA28" s="849"/>
      <c r="FB28" s="849"/>
      <c r="FC28" s="849"/>
      <c r="FD28" s="849"/>
      <c r="FE28" s="849"/>
      <c r="FF28" s="849"/>
      <c r="FG28" s="849"/>
      <c r="FH28" s="849"/>
      <c r="FI28" s="849"/>
      <c r="FJ28" s="849"/>
      <c r="FK28" s="849"/>
      <c r="FL28" s="848"/>
      <c r="FM28" s="848"/>
      <c r="FN28" s="848"/>
      <c r="FO28" s="848"/>
      <c r="FP28" s="848"/>
      <c r="FQ28" s="848"/>
      <c r="FR28" s="848"/>
      <c r="FS28" s="848"/>
      <c r="FT28" s="848"/>
      <c r="FU28" s="848"/>
      <c r="FV28" s="848"/>
      <c r="FW28" s="848"/>
      <c r="FX28" s="797"/>
      <c r="FY28" s="406"/>
      <c r="FZ28" s="406"/>
      <c r="GA28" s="406"/>
      <c r="GB28" s="406"/>
      <c r="GC28" s="683"/>
      <c r="GD28" s="683"/>
      <c r="GE28" s="683"/>
      <c r="GF28" s="683"/>
      <c r="GG28" s="683"/>
      <c r="GH28" s="683"/>
      <c r="GI28" s="683"/>
      <c r="GJ28" s="683"/>
      <c r="GK28" s="683"/>
      <c r="GL28" s="683"/>
      <c r="GM28" s="683"/>
      <c r="GN28" s="683"/>
      <c r="GO28" s="683"/>
      <c r="GP28" s="683"/>
      <c r="GQ28" s="683"/>
      <c r="GR28" s="683"/>
      <c r="GS28" s="683"/>
      <c r="GT28" s="683"/>
      <c r="GU28" s="683"/>
      <c r="GV28" s="683"/>
      <c r="GW28" s="683"/>
      <c r="GX28" s="683"/>
      <c r="GY28" s="683"/>
      <c r="GZ28" s="683"/>
      <c r="HA28" s="683"/>
      <c r="HB28" s="683"/>
      <c r="HC28" s="683"/>
      <c r="HD28" s="683"/>
      <c r="HE28" s="683"/>
      <c r="HF28" s="683"/>
      <c r="HG28" s="683"/>
      <c r="HH28" s="683"/>
      <c r="HI28" s="683"/>
    </row>
    <row r="29" spans="1:217" s="421" customFormat="1" ht="14.25" x14ac:dyDescent="0.2">
      <c r="A29" s="428"/>
      <c r="B29" s="428"/>
      <c r="BN29" s="429"/>
      <c r="BO29" s="429"/>
      <c r="BP29" s="429"/>
      <c r="BQ29" s="429"/>
      <c r="BR29" s="429"/>
      <c r="BS29" s="429"/>
      <c r="BT29" s="429"/>
      <c r="BU29" s="429"/>
      <c r="BV29" s="429"/>
      <c r="BW29" s="429"/>
      <c r="BX29" s="429"/>
      <c r="BY29" s="429"/>
      <c r="BZ29" s="429"/>
      <c r="CA29" s="429"/>
      <c r="CB29" s="429"/>
      <c r="CC29" s="429"/>
      <c r="CD29" s="429"/>
      <c r="CE29" s="429"/>
      <c r="CF29" s="429"/>
      <c r="CG29" s="429"/>
      <c r="CH29" s="429"/>
      <c r="CI29" s="516"/>
      <c r="CJ29" s="430"/>
      <c r="CK29" s="430"/>
      <c r="CL29" s="423"/>
      <c r="CM29" s="423"/>
      <c r="CN29" s="423"/>
      <c r="CO29" s="423"/>
      <c r="CP29" s="423"/>
      <c r="CQ29" s="423"/>
      <c r="CR29" s="423"/>
      <c r="CS29" s="423"/>
      <c r="CT29" s="423"/>
      <c r="CU29" s="423"/>
      <c r="CV29" s="423"/>
      <c r="CW29" s="423"/>
      <c r="CX29" s="423"/>
      <c r="CY29" s="423"/>
      <c r="CZ29" s="423"/>
      <c r="DA29" s="423"/>
      <c r="DB29" s="423"/>
      <c r="DC29" s="423"/>
      <c r="DD29" s="423"/>
      <c r="DE29" s="423"/>
      <c r="DF29" s="423"/>
      <c r="DG29" s="423"/>
      <c r="DH29" s="423"/>
      <c r="DI29" s="423"/>
      <c r="DJ29" s="423"/>
      <c r="DK29" s="423"/>
      <c r="DL29" s="423"/>
      <c r="DM29" s="423"/>
      <c r="DN29" s="423"/>
      <c r="DO29" s="423"/>
      <c r="DP29" s="423"/>
      <c r="DQ29" s="423"/>
      <c r="DR29" s="423"/>
      <c r="DS29" s="423"/>
      <c r="DT29" s="423"/>
      <c r="DU29" s="686"/>
      <c r="DV29" s="686"/>
      <c r="DW29" s="686"/>
      <c r="DX29" s="686"/>
      <c r="DY29" s="686"/>
      <c r="DZ29" s="686"/>
      <c r="EA29" s="686"/>
      <c r="EB29" s="686"/>
      <c r="EC29" s="686"/>
      <c r="ED29" s="686"/>
      <c r="EE29" s="686"/>
      <c r="EF29" s="686"/>
      <c r="EG29" s="686"/>
      <c r="EH29" s="686"/>
      <c r="EI29" s="686"/>
      <c r="EJ29" s="686"/>
      <c r="EK29" s="686"/>
      <c r="EL29" s="686"/>
      <c r="EM29" s="686"/>
      <c r="EN29" s="686"/>
      <c r="EO29" s="686"/>
      <c r="EP29" s="686"/>
      <c r="EQ29" s="686"/>
      <c r="ER29" s="686"/>
      <c r="ES29" s="686"/>
      <c r="ET29" s="686"/>
      <c r="EU29" s="686"/>
      <c r="EV29" s="686"/>
      <c r="EW29" s="686"/>
      <c r="EX29" s="686"/>
      <c r="EY29" s="686"/>
      <c r="EZ29" s="686"/>
      <c r="FA29" s="686"/>
      <c r="FB29" s="686"/>
      <c r="FC29" s="686"/>
      <c r="FD29" s="686"/>
      <c r="FE29" s="686"/>
      <c r="FF29" s="686"/>
      <c r="FG29" s="686"/>
      <c r="FH29" s="686"/>
      <c r="FI29" s="686"/>
      <c r="FJ29" s="686"/>
      <c r="FK29" s="686"/>
      <c r="FL29" s="686"/>
      <c r="FM29" s="686"/>
      <c r="FN29" s="686"/>
      <c r="FO29" s="686"/>
      <c r="FP29" s="686"/>
      <c r="FQ29" s="686"/>
      <c r="FR29" s="686"/>
      <c r="FS29" s="686"/>
      <c r="FT29" s="686"/>
      <c r="FU29" s="686"/>
      <c r="FV29" s="686"/>
      <c r="FW29" s="686"/>
      <c r="FX29" s="797"/>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row>
    <row r="30" spans="1:217" s="421" customFormat="1" ht="24.75" customHeight="1" x14ac:dyDescent="0.25">
      <c r="B30" s="427"/>
      <c r="C30" s="431"/>
      <c r="D30" s="431"/>
      <c r="E30" s="431"/>
      <c r="F30" s="431"/>
      <c r="BN30" s="429"/>
      <c r="BO30" s="429"/>
      <c r="BP30" s="429"/>
      <c r="BQ30" s="429"/>
      <c r="BR30" s="429"/>
      <c r="BS30" s="429"/>
      <c r="BT30" s="429"/>
      <c r="BU30" s="429"/>
      <c r="BV30" s="429"/>
      <c r="BW30" s="429"/>
      <c r="BX30" s="429"/>
      <c r="BY30" s="429"/>
      <c r="BZ30" s="429"/>
      <c r="CA30" s="429"/>
      <c r="CB30" s="429"/>
      <c r="CC30" s="429"/>
      <c r="CD30" s="429"/>
      <c r="CE30" s="429"/>
      <c r="CF30" s="429"/>
      <c r="CG30" s="429"/>
      <c r="CH30" s="429"/>
      <c r="CI30" s="429"/>
      <c r="CJ30" s="429"/>
      <c r="CK30" s="429"/>
      <c r="CL30" s="429"/>
      <c r="CM30" s="429"/>
      <c r="CN30" s="429"/>
      <c r="CO30" s="429"/>
      <c r="CP30" s="429"/>
      <c r="CQ30" s="429"/>
      <c r="CR30" s="429"/>
      <c r="CS30" s="429"/>
      <c r="CT30" s="429"/>
      <c r="CU30" s="429"/>
      <c r="CV30" s="429"/>
      <c r="CW30" s="429"/>
      <c r="CX30" s="429"/>
      <c r="CY30" s="429"/>
      <c r="CZ30" s="429"/>
      <c r="DA30" s="432"/>
      <c r="DB30" s="432"/>
      <c r="DC30" s="429"/>
      <c r="DD30" s="429"/>
      <c r="DE30" s="429"/>
      <c r="DF30" s="429"/>
      <c r="DG30" s="429"/>
      <c r="DH30" s="429"/>
      <c r="DI30" s="429"/>
      <c r="DJ30" s="429"/>
      <c r="DK30" s="429"/>
      <c r="DL30" s="429"/>
      <c r="DM30" s="429"/>
      <c r="DN30" s="429"/>
      <c r="DO30" s="429"/>
      <c r="DP30" s="429"/>
      <c r="DQ30" s="429"/>
      <c r="DR30" s="429"/>
      <c r="DS30" s="429"/>
      <c r="DU30" s="489"/>
      <c r="DV30" s="489"/>
      <c r="DW30" s="489"/>
      <c r="DX30" s="489"/>
      <c r="DY30" s="489"/>
      <c r="DZ30" s="489"/>
      <c r="EA30" s="689"/>
      <c r="EB30" s="489"/>
      <c r="EC30" s="489"/>
      <c r="ED30" s="489"/>
      <c r="EE30" s="489"/>
      <c r="EF30" s="489"/>
      <c r="EG30" s="489"/>
      <c r="EH30" s="489"/>
      <c r="EI30" s="489"/>
      <c r="EJ30" s="895"/>
      <c r="EK30" s="895"/>
      <c r="EL30" s="489"/>
      <c r="EM30" s="489"/>
      <c r="EN30" s="489"/>
      <c r="EO30" s="489"/>
      <c r="EP30" s="489"/>
      <c r="EQ30" s="489"/>
      <c r="ER30" s="489"/>
      <c r="ES30" s="489"/>
      <c r="ET30" s="489"/>
      <c r="EU30" s="489"/>
      <c r="EV30" s="489"/>
      <c r="EW30" s="489"/>
      <c r="EX30" s="489"/>
      <c r="EY30" s="489"/>
      <c r="EZ30" s="489"/>
      <c r="FA30" s="489"/>
      <c r="FB30" s="489"/>
      <c r="FC30" s="489"/>
      <c r="FD30" s="489"/>
      <c r="FE30" s="489"/>
      <c r="FF30" s="489"/>
      <c r="FG30" s="489"/>
      <c r="FH30" s="489"/>
      <c r="FI30" s="489"/>
      <c r="FJ30" s="489"/>
      <c r="FK30" s="489"/>
      <c r="FL30" s="489"/>
      <c r="FM30" s="489"/>
      <c r="FN30" s="489"/>
      <c r="FO30" s="489"/>
      <c r="FP30" s="489"/>
      <c r="FQ30" s="489"/>
      <c r="FR30" s="489"/>
      <c r="FS30" s="489"/>
      <c r="FT30" s="489"/>
      <c r="FU30" s="489"/>
      <c r="FV30" s="489"/>
      <c r="FW30" s="489"/>
      <c r="FX30" s="797"/>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row>
    <row r="31" spans="1:217" s="421" customFormat="1" ht="14.25" x14ac:dyDescent="0.2">
      <c r="B31" s="417"/>
      <c r="C31" s="419"/>
      <c r="D31" s="419"/>
      <c r="E31" s="419"/>
      <c r="F31" s="419"/>
      <c r="G31" s="419"/>
      <c r="H31" s="419"/>
      <c r="I31" s="419"/>
      <c r="J31" s="419"/>
      <c r="K31" s="419"/>
      <c r="L31" s="419"/>
      <c r="M31" s="419"/>
      <c r="N31" s="419"/>
      <c r="O31" s="493"/>
      <c r="P31" s="493"/>
      <c r="Q31" s="493"/>
      <c r="R31" s="493"/>
      <c r="S31" s="493"/>
      <c r="T31" s="493"/>
      <c r="U31" s="493"/>
      <c r="V31" s="493"/>
      <c r="W31" s="493"/>
      <c r="X31" s="493"/>
      <c r="Y31" s="493"/>
      <c r="Z31" s="493"/>
      <c r="AA31" s="493"/>
      <c r="AB31" s="493"/>
      <c r="AC31" s="493"/>
      <c r="AD31" s="493"/>
      <c r="AE31" s="493"/>
      <c r="AF31" s="493"/>
      <c r="AG31" s="493"/>
      <c r="AH31" s="493"/>
      <c r="AI31" s="493"/>
      <c r="AJ31" s="493"/>
      <c r="AK31" s="493"/>
      <c r="AL31" s="493"/>
      <c r="AM31" s="493"/>
      <c r="AN31" s="493"/>
      <c r="AO31" s="493"/>
      <c r="AP31" s="493"/>
      <c r="AQ31" s="493"/>
      <c r="AR31" s="493"/>
      <c r="AS31" s="493"/>
      <c r="AT31" s="493"/>
      <c r="AU31" s="493"/>
      <c r="AV31" s="493"/>
      <c r="AW31" s="493"/>
      <c r="AX31" s="493"/>
      <c r="AY31" s="493"/>
      <c r="AZ31" s="493"/>
      <c r="BA31" s="493"/>
      <c r="BB31" s="493"/>
      <c r="BC31" s="493"/>
      <c r="BD31" s="493"/>
      <c r="BE31" s="493"/>
      <c r="BF31" s="493"/>
      <c r="BG31" s="493"/>
      <c r="BH31" s="493"/>
      <c r="BI31" s="493"/>
      <c r="BJ31" s="493"/>
      <c r="BK31" s="493"/>
      <c r="BL31" s="493"/>
      <c r="BM31" s="493"/>
      <c r="BN31" s="493"/>
      <c r="BO31" s="493"/>
      <c r="BP31" s="493"/>
      <c r="BQ31" s="493"/>
      <c r="BR31" s="493"/>
      <c r="BS31" s="493"/>
      <c r="BT31" s="493"/>
      <c r="BU31" s="493"/>
      <c r="BV31" s="493"/>
      <c r="BW31" s="493"/>
      <c r="BX31" s="493"/>
      <c r="BY31" s="493"/>
      <c r="BZ31" s="493"/>
      <c r="CA31" s="493"/>
      <c r="CB31" s="493"/>
      <c r="CC31" s="493"/>
      <c r="CD31" s="493"/>
      <c r="CE31" s="493"/>
      <c r="CF31" s="493"/>
      <c r="CG31" s="493"/>
      <c r="CH31" s="493"/>
      <c r="CI31" s="493"/>
      <c r="CJ31" s="493"/>
      <c r="CK31" s="493"/>
      <c r="CL31" s="493"/>
      <c r="CM31" s="493"/>
      <c r="CN31" s="493"/>
      <c r="CO31" s="493"/>
      <c r="CP31" s="493"/>
      <c r="CQ31" s="493"/>
      <c r="CR31" s="493"/>
      <c r="CS31" s="493"/>
      <c r="CT31" s="493"/>
      <c r="CU31" s="493"/>
      <c r="CV31" s="493"/>
      <c r="CW31" s="493"/>
      <c r="CX31" s="493"/>
      <c r="CY31" s="493"/>
      <c r="CZ31" s="493"/>
      <c r="DA31" s="493"/>
      <c r="DB31" s="493"/>
      <c r="DC31" s="493"/>
      <c r="DD31" s="493"/>
      <c r="DE31" s="493"/>
      <c r="DF31" s="493"/>
      <c r="DG31" s="493"/>
      <c r="DH31" s="493"/>
      <c r="DI31" s="493"/>
      <c r="DJ31" s="493"/>
      <c r="DK31" s="493"/>
      <c r="DL31" s="493"/>
      <c r="DM31" s="493"/>
      <c r="DN31" s="493"/>
      <c r="DO31" s="493"/>
      <c r="DP31" s="493"/>
      <c r="DQ31" s="493"/>
      <c r="DR31" s="493"/>
      <c r="DS31" s="493"/>
      <c r="DT31" s="493"/>
      <c r="DU31" s="524"/>
      <c r="DV31" s="524"/>
      <c r="DW31" s="524"/>
      <c r="DX31" s="524"/>
      <c r="DY31" s="524"/>
      <c r="DZ31" s="524"/>
      <c r="EA31" s="524"/>
      <c r="EB31" s="524"/>
      <c r="EC31" s="524"/>
      <c r="ED31" s="524"/>
      <c r="EE31" s="524"/>
      <c r="EF31" s="524"/>
      <c r="EG31" s="524"/>
      <c r="EH31" s="851"/>
      <c r="EI31" s="524"/>
      <c r="EJ31" s="524"/>
      <c r="EK31" s="524"/>
      <c r="EL31" s="524"/>
      <c r="EM31" s="524"/>
      <c r="EN31" s="524"/>
      <c r="EO31" s="524"/>
      <c r="EP31" s="524"/>
      <c r="EQ31" s="524"/>
      <c r="ER31" s="524"/>
      <c r="ES31" s="524"/>
      <c r="ET31" s="524"/>
      <c r="EU31" s="524"/>
      <c r="EV31" s="524"/>
      <c r="EW31" s="524"/>
      <c r="EX31" s="524"/>
      <c r="EY31" s="524"/>
      <c r="EZ31" s="524"/>
      <c r="FA31" s="524"/>
      <c r="FB31" s="524"/>
      <c r="FC31" s="524"/>
      <c r="FD31" s="524"/>
      <c r="FE31" s="524"/>
      <c r="FF31" s="524"/>
      <c r="FG31" s="524"/>
      <c r="FH31" s="524"/>
      <c r="FI31" s="524"/>
      <c r="FJ31" s="524"/>
      <c r="FK31" s="524"/>
      <c r="FL31" s="524"/>
      <c r="FM31" s="524"/>
      <c r="FN31" s="524"/>
      <c r="FO31" s="524"/>
      <c r="FP31" s="524"/>
      <c r="FQ31" s="524"/>
      <c r="FR31" s="524"/>
      <c r="FS31" s="524"/>
      <c r="FT31" s="524"/>
      <c r="FU31" s="524"/>
      <c r="FV31" s="524"/>
      <c r="FW31" s="524"/>
      <c r="FX31" s="797"/>
      <c r="FY31" s="406"/>
      <c r="FZ31" s="406"/>
      <c r="GA31" s="406"/>
      <c r="GB31" s="406"/>
      <c r="GC31" s="406"/>
      <c r="GD31" s="406"/>
      <c r="GE31" s="406"/>
      <c r="GF31" s="406"/>
      <c r="GG31" s="406"/>
      <c r="GH31" s="406"/>
      <c r="GI31" s="406"/>
      <c r="GJ31" s="406"/>
      <c r="GK31" s="406"/>
      <c r="GL31" s="406"/>
      <c r="GM31" s="406"/>
      <c r="GN31" s="406"/>
      <c r="GO31" s="406"/>
      <c r="GP31" s="406"/>
      <c r="GQ31" s="406"/>
      <c r="GR31" s="406"/>
      <c r="GS31" s="406"/>
      <c r="GT31" s="406"/>
      <c r="GU31" s="406"/>
      <c r="GV31" s="406"/>
      <c r="GW31" s="406"/>
      <c r="GX31" s="406"/>
      <c r="GY31" s="406"/>
      <c r="GZ31" s="406"/>
      <c r="HA31" s="406"/>
      <c r="HB31" s="406"/>
      <c r="HC31" s="406"/>
      <c r="HD31" s="406"/>
      <c r="HE31" s="406"/>
      <c r="HF31" s="406"/>
      <c r="HG31" s="406"/>
      <c r="HH31" s="406"/>
      <c r="HI31" s="406"/>
    </row>
    <row r="32" spans="1:217" s="421" customFormat="1" ht="14.25" x14ac:dyDescent="0.2">
      <c r="B32" s="417"/>
      <c r="C32" s="419"/>
      <c r="D32" s="419"/>
      <c r="E32" s="419"/>
      <c r="F32" s="419"/>
      <c r="G32" s="419"/>
      <c r="H32" s="419"/>
      <c r="I32" s="419"/>
      <c r="J32" s="419"/>
      <c r="K32" s="419"/>
      <c r="L32" s="419"/>
      <c r="M32" s="419"/>
      <c r="N32" s="419"/>
      <c r="O32" s="493"/>
      <c r="P32" s="493"/>
      <c r="Q32" s="493"/>
      <c r="R32" s="493"/>
      <c r="S32" s="493"/>
      <c r="T32" s="493"/>
      <c r="U32" s="493"/>
      <c r="V32" s="493"/>
      <c r="W32" s="493"/>
      <c r="X32" s="493"/>
      <c r="Y32" s="493"/>
      <c r="Z32" s="493"/>
      <c r="AA32" s="493"/>
      <c r="AB32" s="493"/>
      <c r="AC32" s="493"/>
      <c r="AD32" s="493"/>
      <c r="AE32" s="493"/>
      <c r="AF32" s="493"/>
      <c r="AG32" s="493"/>
      <c r="AH32" s="493"/>
      <c r="AI32" s="493"/>
      <c r="AJ32" s="493"/>
      <c r="AK32" s="493"/>
      <c r="AL32" s="493"/>
      <c r="AM32" s="493"/>
      <c r="AN32" s="493"/>
      <c r="AO32" s="493"/>
      <c r="AP32" s="493"/>
      <c r="AQ32" s="493"/>
      <c r="AR32" s="493"/>
      <c r="AS32" s="493"/>
      <c r="AT32" s="493"/>
      <c r="AU32" s="493"/>
      <c r="AV32" s="493"/>
      <c r="AW32" s="493"/>
      <c r="AX32" s="493"/>
      <c r="AY32" s="493"/>
      <c r="AZ32" s="493"/>
      <c r="BA32" s="493"/>
      <c r="BB32" s="493"/>
      <c r="BC32" s="493"/>
      <c r="BD32" s="493"/>
      <c r="BE32" s="493"/>
      <c r="BF32" s="493"/>
      <c r="BG32" s="493"/>
      <c r="BH32" s="493"/>
      <c r="BI32" s="493"/>
      <c r="BJ32" s="493"/>
      <c r="BK32" s="493"/>
      <c r="BL32" s="493"/>
      <c r="BM32" s="493"/>
      <c r="BN32" s="493"/>
      <c r="BO32" s="493"/>
      <c r="BP32" s="493"/>
      <c r="BQ32" s="493"/>
      <c r="BR32" s="493"/>
      <c r="BS32" s="493"/>
      <c r="BT32" s="493"/>
      <c r="BU32" s="493"/>
      <c r="BV32" s="493"/>
      <c r="BW32" s="493"/>
      <c r="BX32" s="493"/>
      <c r="BY32" s="493"/>
      <c r="BZ32" s="493"/>
      <c r="CA32" s="493"/>
      <c r="CB32" s="493"/>
      <c r="CC32" s="493"/>
      <c r="CD32" s="493"/>
      <c r="CE32" s="493"/>
      <c r="CF32" s="493"/>
      <c r="CG32" s="493"/>
      <c r="CH32" s="493"/>
      <c r="CI32" s="493"/>
      <c r="CJ32" s="493"/>
      <c r="CK32" s="493"/>
      <c r="CL32" s="493"/>
      <c r="CM32" s="493"/>
      <c r="CN32" s="493"/>
      <c r="CO32" s="493"/>
      <c r="CP32" s="493"/>
      <c r="CQ32" s="493"/>
      <c r="CR32" s="493"/>
      <c r="CS32" s="493"/>
      <c r="CT32" s="493"/>
      <c r="CU32" s="493"/>
      <c r="CV32" s="493"/>
      <c r="CW32" s="493"/>
      <c r="CX32" s="493"/>
      <c r="CY32" s="493"/>
      <c r="CZ32" s="493"/>
      <c r="DA32" s="493"/>
      <c r="DB32" s="493"/>
      <c r="DC32" s="493"/>
      <c r="DD32" s="493"/>
      <c r="DE32" s="493"/>
      <c r="DF32" s="493"/>
      <c r="DG32" s="493"/>
      <c r="DH32" s="493"/>
      <c r="DI32" s="493"/>
      <c r="DJ32" s="493"/>
      <c r="DK32" s="493"/>
      <c r="DL32" s="493"/>
      <c r="DM32" s="493"/>
      <c r="DN32" s="493"/>
      <c r="DO32" s="493"/>
      <c r="DP32" s="493"/>
      <c r="DQ32" s="493"/>
      <c r="DR32" s="493"/>
      <c r="DS32" s="493"/>
      <c r="DT32" s="493"/>
      <c r="DU32" s="524"/>
      <c r="DV32" s="524"/>
      <c r="DW32" s="524"/>
      <c r="DX32" s="524"/>
      <c r="DY32" s="524"/>
      <c r="DZ32" s="524"/>
      <c r="EA32" s="524"/>
      <c r="EB32" s="524"/>
      <c r="EC32" s="524"/>
      <c r="ED32" s="524"/>
      <c r="EE32" s="524"/>
      <c r="EF32" s="524"/>
      <c r="EG32" s="524"/>
      <c r="EH32" s="851"/>
      <c r="EI32" s="524"/>
      <c r="EJ32" s="524"/>
      <c r="EK32" s="524"/>
      <c r="EL32" s="524"/>
      <c r="EM32" s="524"/>
      <c r="EN32" s="524"/>
      <c r="EO32" s="524"/>
      <c r="EP32" s="524"/>
      <c r="EQ32" s="524"/>
      <c r="ER32" s="524"/>
      <c r="ES32" s="524"/>
      <c r="ET32" s="524"/>
      <c r="EU32" s="524"/>
      <c r="EV32" s="524"/>
      <c r="EW32" s="524"/>
      <c r="EX32" s="524"/>
      <c r="EY32" s="524"/>
      <c r="EZ32" s="524"/>
      <c r="FA32" s="524"/>
      <c r="FB32" s="524"/>
      <c r="FC32" s="524"/>
      <c r="FD32" s="524"/>
      <c r="FE32" s="524"/>
      <c r="FF32" s="524"/>
      <c r="FG32" s="524"/>
      <c r="FH32" s="524"/>
      <c r="FI32" s="524"/>
      <c r="FJ32" s="524"/>
      <c r="FK32" s="524"/>
      <c r="FL32" s="524"/>
      <c r="FM32" s="524"/>
      <c r="FN32" s="524"/>
      <c r="FO32" s="524"/>
      <c r="FP32" s="524"/>
      <c r="FQ32" s="524"/>
      <c r="FR32" s="524"/>
      <c r="FS32" s="524"/>
      <c r="FT32" s="524"/>
      <c r="FU32" s="524"/>
      <c r="FV32" s="524"/>
      <c r="FW32" s="524"/>
      <c r="FX32" s="797"/>
      <c r="FY32" s="406"/>
      <c r="FZ32" s="406"/>
      <c r="GA32" s="406"/>
      <c r="GB32" s="406"/>
      <c r="GC32" s="406"/>
      <c r="GD32" s="406"/>
      <c r="GE32" s="406"/>
      <c r="GF32" s="406"/>
      <c r="GG32" s="406"/>
      <c r="GH32" s="406"/>
      <c r="GI32" s="406"/>
      <c r="GJ32" s="406"/>
      <c r="GK32" s="406"/>
      <c r="GL32" s="406"/>
      <c r="GM32" s="406"/>
      <c r="GN32" s="406"/>
      <c r="GO32" s="406"/>
      <c r="GP32" s="406"/>
      <c r="GQ32" s="406"/>
      <c r="GR32" s="406"/>
      <c r="GS32" s="406"/>
      <c r="GT32" s="406"/>
      <c r="GU32" s="406"/>
      <c r="GV32" s="406"/>
      <c r="GW32" s="406"/>
      <c r="GX32" s="406"/>
      <c r="GY32" s="406"/>
      <c r="GZ32" s="406"/>
      <c r="HA32" s="406"/>
      <c r="HB32" s="406"/>
      <c r="HC32" s="406"/>
      <c r="HD32" s="406"/>
      <c r="HE32" s="406"/>
      <c r="HF32" s="406"/>
      <c r="HG32" s="406"/>
      <c r="HH32" s="406"/>
      <c r="HI32" s="406"/>
    </row>
    <row r="33" spans="1:217" s="421" customFormat="1" ht="14.25" x14ac:dyDescent="0.2">
      <c r="B33" s="417"/>
      <c r="C33" s="419"/>
      <c r="D33" s="419"/>
      <c r="E33" s="419"/>
      <c r="F33" s="419"/>
      <c r="G33" s="419"/>
      <c r="H33" s="419"/>
      <c r="I33" s="419"/>
      <c r="J33" s="419"/>
      <c r="K33" s="419"/>
      <c r="L33" s="419"/>
      <c r="M33" s="419"/>
      <c r="N33" s="419"/>
      <c r="O33" s="493"/>
      <c r="P33" s="493"/>
      <c r="Q33" s="493"/>
      <c r="R33" s="493"/>
      <c r="S33" s="493"/>
      <c r="T33" s="493"/>
      <c r="U33" s="493"/>
      <c r="V33" s="493"/>
      <c r="W33" s="493"/>
      <c r="X33" s="493"/>
      <c r="Y33" s="493"/>
      <c r="Z33" s="493"/>
      <c r="AA33" s="493"/>
      <c r="AB33" s="493"/>
      <c r="AC33" s="493"/>
      <c r="AD33" s="493"/>
      <c r="AE33" s="493"/>
      <c r="AF33" s="493"/>
      <c r="AG33" s="493"/>
      <c r="AH33" s="493"/>
      <c r="AI33" s="493"/>
      <c r="AJ33" s="493"/>
      <c r="AK33" s="493"/>
      <c r="AL33" s="493"/>
      <c r="AM33" s="493"/>
      <c r="AN33" s="493"/>
      <c r="AO33" s="493"/>
      <c r="AP33" s="493"/>
      <c r="AQ33" s="493"/>
      <c r="AR33" s="493"/>
      <c r="AS33" s="493"/>
      <c r="AT33" s="493"/>
      <c r="AU33" s="493"/>
      <c r="AV33" s="493"/>
      <c r="AW33" s="493"/>
      <c r="AX33" s="493"/>
      <c r="AY33" s="493"/>
      <c r="AZ33" s="493"/>
      <c r="BA33" s="493"/>
      <c r="BB33" s="493"/>
      <c r="BC33" s="493"/>
      <c r="BD33" s="493"/>
      <c r="BE33" s="493"/>
      <c r="BF33" s="493"/>
      <c r="BG33" s="493"/>
      <c r="BH33" s="493"/>
      <c r="BI33" s="493"/>
      <c r="BJ33" s="493"/>
      <c r="BK33" s="493"/>
      <c r="BL33" s="493"/>
      <c r="BM33" s="493"/>
      <c r="BN33" s="493"/>
      <c r="BO33" s="493"/>
      <c r="BP33" s="493"/>
      <c r="BQ33" s="493"/>
      <c r="BR33" s="493"/>
      <c r="BS33" s="493"/>
      <c r="BT33" s="493"/>
      <c r="BU33" s="493"/>
      <c r="BV33" s="493"/>
      <c r="BW33" s="493"/>
      <c r="BX33" s="493"/>
      <c r="BY33" s="493"/>
      <c r="BZ33" s="493"/>
      <c r="CA33" s="493"/>
      <c r="CB33" s="493"/>
      <c r="CC33" s="493"/>
      <c r="CD33" s="493"/>
      <c r="CE33" s="493"/>
      <c r="CF33" s="493"/>
      <c r="CG33" s="493"/>
      <c r="CH33" s="493"/>
      <c r="CI33" s="493"/>
      <c r="CJ33" s="493"/>
      <c r="CK33" s="493"/>
      <c r="CL33" s="493"/>
      <c r="CM33" s="493"/>
      <c r="CN33" s="493"/>
      <c r="CO33" s="493"/>
      <c r="CP33" s="493"/>
      <c r="CQ33" s="493"/>
      <c r="CR33" s="493"/>
      <c r="CS33" s="493"/>
      <c r="CT33" s="493"/>
      <c r="CU33" s="493"/>
      <c r="CV33" s="493"/>
      <c r="CW33" s="493"/>
      <c r="CX33" s="493"/>
      <c r="CY33" s="493"/>
      <c r="CZ33" s="493"/>
      <c r="DA33" s="493"/>
      <c r="DB33" s="493"/>
      <c r="DC33" s="493"/>
      <c r="DD33" s="493"/>
      <c r="DE33" s="493"/>
      <c r="DF33" s="493"/>
      <c r="DG33" s="493"/>
      <c r="DH33" s="493"/>
      <c r="DI33" s="493"/>
      <c r="DJ33" s="493"/>
      <c r="DK33" s="493"/>
      <c r="DL33" s="493"/>
      <c r="DM33" s="493"/>
      <c r="DN33" s="493"/>
      <c r="DO33" s="493"/>
      <c r="DP33" s="493"/>
      <c r="DQ33" s="493"/>
      <c r="DR33" s="493"/>
      <c r="DS33" s="493"/>
      <c r="DT33" s="493"/>
      <c r="DU33" s="524"/>
      <c r="DV33" s="524"/>
      <c r="DW33" s="524"/>
      <c r="DX33" s="524"/>
      <c r="DY33" s="524"/>
      <c r="DZ33" s="524"/>
      <c r="EA33" s="524"/>
      <c r="EB33" s="524"/>
      <c r="EC33" s="524"/>
      <c r="ED33" s="524"/>
      <c r="EE33" s="524"/>
      <c r="EF33" s="524"/>
      <c r="EG33" s="524"/>
      <c r="EH33" s="851"/>
      <c r="EI33" s="524"/>
      <c r="EJ33" s="524"/>
      <c r="EK33" s="524"/>
      <c r="EL33" s="524"/>
      <c r="EM33" s="524"/>
      <c r="EN33" s="524"/>
      <c r="EO33" s="524"/>
      <c r="EP33" s="524"/>
      <c r="EQ33" s="524"/>
      <c r="ER33" s="524"/>
      <c r="ES33" s="524"/>
      <c r="ET33" s="524"/>
      <c r="EU33" s="524"/>
      <c r="EV33" s="524"/>
      <c r="EW33" s="524"/>
      <c r="EX33" s="524"/>
      <c r="EY33" s="524"/>
      <c r="EZ33" s="524"/>
      <c r="FA33" s="524"/>
      <c r="FB33" s="524"/>
      <c r="FC33" s="524"/>
      <c r="FD33" s="524"/>
      <c r="FE33" s="524"/>
      <c r="FF33" s="524"/>
      <c r="FG33" s="524"/>
      <c r="FH33" s="524"/>
      <c r="FI33" s="524"/>
      <c r="FJ33" s="524"/>
      <c r="FK33" s="524"/>
      <c r="FL33" s="524"/>
      <c r="FM33" s="524"/>
      <c r="FN33" s="524"/>
      <c r="FO33" s="524"/>
      <c r="FP33" s="524"/>
      <c r="FQ33" s="524"/>
      <c r="FR33" s="524"/>
      <c r="FS33" s="524"/>
      <c r="FT33" s="524"/>
      <c r="FU33" s="524"/>
      <c r="FV33" s="524"/>
      <c r="FW33" s="524"/>
      <c r="FX33" s="797"/>
      <c r="FY33" s="406"/>
      <c r="FZ33" s="406"/>
      <c r="GA33" s="406"/>
      <c r="GB33" s="406"/>
      <c r="GC33" s="406"/>
      <c r="GD33" s="406"/>
      <c r="GE33" s="406"/>
      <c r="GF33" s="406"/>
      <c r="GG33" s="406"/>
      <c r="GH33" s="406"/>
      <c r="GI33" s="406"/>
      <c r="GJ33" s="406"/>
      <c r="GK33" s="406"/>
      <c r="GL33" s="406"/>
      <c r="GM33" s="406"/>
      <c r="GN33" s="406"/>
      <c r="GO33" s="406"/>
      <c r="GP33" s="406"/>
      <c r="GQ33" s="406"/>
      <c r="GR33" s="406"/>
      <c r="GS33" s="406"/>
      <c r="GT33" s="406"/>
      <c r="GU33" s="406"/>
      <c r="GV33" s="406"/>
      <c r="GW33" s="406"/>
      <c r="GX33" s="406"/>
      <c r="GY33" s="406"/>
      <c r="GZ33" s="406"/>
      <c r="HA33" s="406"/>
      <c r="HB33" s="406"/>
      <c r="HC33" s="406"/>
      <c r="HD33" s="406"/>
      <c r="HE33" s="406"/>
      <c r="HF33" s="406"/>
      <c r="HG33" s="406"/>
      <c r="HH33" s="406"/>
      <c r="HI33" s="406"/>
    </row>
    <row r="34" spans="1:217" s="421" customFormat="1" ht="29.25" customHeight="1" x14ac:dyDescent="0.25">
      <c r="B34" s="416"/>
      <c r="C34" s="418"/>
      <c r="D34" s="418"/>
      <c r="E34" s="418"/>
      <c r="F34" s="418"/>
      <c r="G34" s="418"/>
      <c r="H34" s="418"/>
      <c r="I34" s="418"/>
      <c r="J34" s="418"/>
      <c r="K34" s="418"/>
      <c r="L34" s="418"/>
      <c r="M34" s="418"/>
      <c r="N34" s="418"/>
      <c r="O34" s="418"/>
      <c r="P34" s="418"/>
      <c r="Q34" s="418"/>
      <c r="R34" s="418"/>
      <c r="S34" s="418"/>
      <c r="T34" s="418"/>
      <c r="U34" s="418"/>
      <c r="V34" s="418"/>
      <c r="W34" s="418"/>
      <c r="X34" s="418"/>
      <c r="Y34" s="418"/>
      <c r="Z34" s="418"/>
      <c r="AA34" s="418"/>
      <c r="AB34" s="418"/>
      <c r="AC34" s="418"/>
      <c r="AD34" s="418"/>
      <c r="AE34" s="418"/>
      <c r="AF34" s="418"/>
      <c r="AG34" s="418"/>
      <c r="AH34" s="418"/>
      <c r="AI34" s="418"/>
      <c r="AJ34" s="418"/>
      <c r="AK34" s="418"/>
      <c r="AL34" s="418"/>
      <c r="AM34" s="418"/>
      <c r="AN34" s="418"/>
      <c r="AO34" s="418"/>
      <c r="AP34" s="418"/>
      <c r="AQ34" s="418"/>
      <c r="AR34" s="418"/>
      <c r="AS34" s="418"/>
      <c r="AT34" s="418"/>
      <c r="AU34" s="418"/>
      <c r="AV34" s="418"/>
      <c r="AW34" s="418"/>
      <c r="AX34" s="418"/>
      <c r="AY34" s="418"/>
      <c r="AZ34" s="418"/>
      <c r="BA34" s="418"/>
      <c r="BB34" s="418"/>
      <c r="BC34" s="418"/>
      <c r="BD34" s="418"/>
      <c r="BE34" s="418"/>
      <c r="BF34" s="418"/>
      <c r="BG34" s="418"/>
      <c r="BH34" s="418"/>
      <c r="BI34" s="418"/>
      <c r="BJ34" s="418"/>
      <c r="BK34" s="418"/>
      <c r="BL34" s="418"/>
      <c r="BM34" s="418"/>
      <c r="BN34" s="418"/>
      <c r="BO34" s="418"/>
      <c r="BP34" s="418"/>
      <c r="BQ34" s="418"/>
      <c r="BR34" s="418"/>
      <c r="BS34" s="424"/>
      <c r="BT34" s="424"/>
      <c r="BU34" s="424"/>
      <c r="BV34" s="424"/>
      <c r="BW34" s="418"/>
      <c r="BX34" s="418"/>
      <c r="BY34" s="418"/>
      <c r="BZ34" s="418"/>
      <c r="CA34" s="418"/>
      <c r="CB34" s="418"/>
      <c r="CC34" s="418"/>
      <c r="CD34" s="418"/>
      <c r="CE34" s="418"/>
      <c r="CF34" s="418"/>
      <c r="CG34" s="418"/>
      <c r="CH34" s="418"/>
      <c r="CI34" s="418"/>
      <c r="CJ34" s="418"/>
      <c r="CK34" s="418"/>
      <c r="CL34" s="418"/>
      <c r="CM34" s="418"/>
      <c r="CN34" s="418"/>
      <c r="CO34" s="419"/>
      <c r="CP34" s="419"/>
      <c r="CQ34" s="419"/>
      <c r="CR34" s="419"/>
      <c r="CS34" s="419"/>
      <c r="CT34" s="419"/>
      <c r="CU34" s="419"/>
      <c r="CV34" s="419"/>
      <c r="CW34" s="419"/>
      <c r="CX34" s="419"/>
      <c r="CY34" s="419"/>
      <c r="CZ34" s="419"/>
      <c r="DA34" s="419"/>
      <c r="DB34" s="419"/>
      <c r="DC34" s="418"/>
      <c r="DD34" s="418"/>
      <c r="DE34" s="418"/>
      <c r="DF34" s="418"/>
      <c r="DG34" s="419"/>
      <c r="DH34" s="419"/>
      <c r="DI34" s="419"/>
      <c r="DJ34" s="419"/>
      <c r="DK34" s="419"/>
      <c r="DL34" s="419"/>
      <c r="DM34" s="419"/>
      <c r="DN34" s="419"/>
      <c r="DO34" s="419"/>
      <c r="DP34" s="419"/>
      <c r="DQ34" s="419"/>
      <c r="DR34" s="419"/>
      <c r="DS34" s="419"/>
      <c r="DT34" s="419"/>
      <c r="DU34" s="524"/>
      <c r="DV34" s="524"/>
      <c r="DW34" s="524"/>
      <c r="DX34" s="524"/>
      <c r="DY34" s="524"/>
      <c r="DZ34" s="524"/>
      <c r="EA34" s="524"/>
      <c r="EB34" s="524"/>
      <c r="EC34" s="524"/>
      <c r="ED34" s="524"/>
      <c r="EE34" s="524"/>
      <c r="EF34" s="524"/>
      <c r="EG34" s="524"/>
      <c r="EH34" s="524"/>
      <c r="EI34" s="524"/>
      <c r="EJ34" s="524"/>
      <c r="EK34" s="524"/>
      <c r="EL34" s="524"/>
      <c r="EM34" s="524"/>
      <c r="EN34" s="524"/>
      <c r="EO34" s="524"/>
      <c r="EP34" s="524"/>
      <c r="EQ34" s="524"/>
      <c r="ER34" s="524"/>
      <c r="ES34" s="524"/>
      <c r="ET34" s="524"/>
      <c r="EU34" s="524"/>
      <c r="EV34" s="524"/>
      <c r="EW34" s="524"/>
      <c r="EX34" s="524"/>
      <c r="EY34" s="524"/>
      <c r="EZ34" s="524"/>
      <c r="FA34" s="524"/>
      <c r="FB34" s="524"/>
      <c r="FC34" s="524"/>
      <c r="FD34" s="524"/>
      <c r="FE34" s="524"/>
      <c r="FF34" s="524"/>
      <c r="FG34" s="524"/>
      <c r="FH34" s="524"/>
      <c r="FI34" s="524"/>
      <c r="FJ34" s="524"/>
      <c r="FK34" s="524"/>
      <c r="FL34" s="524"/>
      <c r="FM34" s="524"/>
      <c r="FN34" s="524"/>
      <c r="FO34" s="524"/>
      <c r="FP34" s="524"/>
      <c r="FQ34" s="524"/>
      <c r="FR34" s="524"/>
      <c r="FS34" s="524"/>
      <c r="FT34" s="524"/>
      <c r="FU34" s="524"/>
      <c r="FV34" s="524"/>
      <c r="FW34" s="524"/>
      <c r="FX34" s="797"/>
      <c r="FY34" s="406"/>
      <c r="FZ34" s="406"/>
      <c r="GA34" s="406"/>
      <c r="GB34" s="406"/>
      <c r="GC34" s="406"/>
      <c r="GD34" s="406"/>
      <c r="GE34" s="406"/>
      <c r="GF34" s="406"/>
      <c r="GG34" s="406"/>
      <c r="GH34" s="406"/>
      <c r="GI34" s="406"/>
      <c r="GJ34" s="406"/>
      <c r="GK34" s="406"/>
      <c r="GL34" s="406"/>
      <c r="GM34" s="406"/>
      <c r="GN34" s="406"/>
      <c r="GO34" s="406"/>
      <c r="GP34" s="406"/>
      <c r="GQ34" s="406"/>
      <c r="GR34" s="406"/>
      <c r="GS34" s="406"/>
      <c r="GT34" s="406"/>
      <c r="GU34" s="406"/>
      <c r="GV34" s="406"/>
      <c r="GW34" s="406"/>
      <c r="GX34" s="406"/>
      <c r="GY34" s="406"/>
      <c r="GZ34" s="406"/>
      <c r="HA34" s="406"/>
      <c r="HB34" s="406"/>
      <c r="HC34" s="406"/>
      <c r="HD34" s="406"/>
      <c r="HE34" s="406"/>
      <c r="HF34" s="406"/>
      <c r="HG34" s="406"/>
      <c r="HH34" s="406"/>
      <c r="HI34" s="406"/>
    </row>
    <row r="35" spans="1:217" s="421" customFormat="1" ht="4.5" customHeight="1" x14ac:dyDescent="0.25">
      <c r="B35" s="425"/>
      <c r="C35" s="422"/>
      <c r="D35" s="422"/>
      <c r="E35" s="422"/>
      <c r="F35" s="422"/>
      <c r="G35" s="422"/>
      <c r="H35" s="422"/>
      <c r="I35" s="422"/>
      <c r="J35" s="422"/>
      <c r="K35" s="422"/>
      <c r="L35" s="422"/>
      <c r="M35" s="422"/>
      <c r="N35" s="422"/>
      <c r="O35" s="422"/>
      <c r="P35" s="422"/>
      <c r="Q35" s="422"/>
      <c r="R35" s="422"/>
      <c r="S35" s="422"/>
      <c r="T35" s="422"/>
      <c r="U35" s="422"/>
      <c r="V35" s="422"/>
      <c r="W35" s="422"/>
      <c r="X35" s="422"/>
      <c r="Y35" s="422"/>
      <c r="Z35" s="422"/>
      <c r="AA35" s="422"/>
      <c r="AB35" s="422"/>
      <c r="AC35" s="422"/>
      <c r="AD35" s="422"/>
      <c r="AE35" s="422"/>
      <c r="AF35" s="422"/>
      <c r="AG35" s="422"/>
      <c r="AH35" s="422"/>
      <c r="AI35" s="422"/>
      <c r="AJ35" s="422"/>
      <c r="AK35" s="422"/>
      <c r="AL35" s="422"/>
      <c r="AM35" s="422"/>
      <c r="AN35" s="422"/>
      <c r="AO35" s="422"/>
      <c r="AP35" s="422"/>
      <c r="AQ35" s="422"/>
      <c r="AR35" s="422"/>
      <c r="AS35" s="422"/>
      <c r="AT35" s="422"/>
      <c r="AU35" s="422"/>
      <c r="AV35" s="422"/>
      <c r="AW35" s="422"/>
      <c r="AX35" s="422"/>
      <c r="AY35" s="422"/>
      <c r="AZ35" s="422"/>
      <c r="BA35" s="422"/>
      <c r="BB35" s="422"/>
      <c r="BC35" s="422"/>
      <c r="BD35" s="422"/>
      <c r="BE35" s="422"/>
      <c r="BF35" s="422"/>
      <c r="BG35" s="422"/>
      <c r="BH35" s="422"/>
      <c r="BI35" s="422"/>
      <c r="BJ35" s="422"/>
      <c r="BK35" s="422"/>
      <c r="BL35" s="422"/>
      <c r="BM35" s="422"/>
      <c r="BN35" s="422"/>
      <c r="BO35" s="422"/>
      <c r="BP35" s="422"/>
      <c r="BQ35" s="422"/>
      <c r="BR35" s="422"/>
      <c r="BS35" s="426"/>
      <c r="BT35" s="426"/>
      <c r="BU35" s="426"/>
      <c r="BV35" s="426"/>
      <c r="BW35" s="422"/>
      <c r="BX35" s="422"/>
      <c r="BY35" s="422"/>
      <c r="BZ35" s="422"/>
      <c r="CA35" s="422"/>
      <c r="CB35" s="422"/>
      <c r="CC35" s="422"/>
      <c r="CD35" s="422"/>
      <c r="CE35" s="422"/>
      <c r="CF35" s="422"/>
      <c r="CG35" s="422"/>
      <c r="CH35" s="422"/>
      <c r="CI35" s="422"/>
      <c r="CJ35" s="422"/>
      <c r="CK35" s="422"/>
      <c r="CL35" s="422"/>
      <c r="CM35" s="422"/>
      <c r="CN35" s="422"/>
      <c r="CO35" s="423"/>
      <c r="CP35" s="423"/>
      <c r="CQ35" s="423"/>
      <c r="CR35" s="423"/>
      <c r="CS35" s="423"/>
      <c r="CT35" s="423"/>
      <c r="CU35" s="423"/>
      <c r="CV35" s="423"/>
      <c r="CW35" s="423"/>
      <c r="CX35" s="423"/>
      <c r="CY35" s="423"/>
      <c r="CZ35" s="423"/>
      <c r="DA35" s="423"/>
      <c r="DB35" s="423"/>
      <c r="DC35" s="422"/>
      <c r="DD35" s="422"/>
      <c r="DE35" s="422"/>
      <c r="DF35" s="422"/>
      <c r="DG35" s="423"/>
      <c r="DH35" s="423"/>
      <c r="DI35" s="423"/>
      <c r="DJ35" s="423"/>
      <c r="DK35" s="423"/>
      <c r="DL35" s="423"/>
      <c r="DM35" s="423"/>
      <c r="DN35" s="423"/>
      <c r="DO35" s="423"/>
      <c r="DP35" s="423"/>
      <c r="DQ35" s="423"/>
      <c r="DR35" s="423"/>
      <c r="DS35" s="423"/>
      <c r="DT35" s="423"/>
      <c r="DU35" s="853"/>
      <c r="DV35" s="853"/>
      <c r="DW35" s="853"/>
      <c r="DX35" s="853"/>
      <c r="DY35" s="853"/>
      <c r="DZ35" s="853"/>
      <c r="EA35" s="853"/>
      <c r="EB35" s="853"/>
      <c r="EC35" s="853"/>
      <c r="ED35" s="853"/>
      <c r="EE35" s="853"/>
      <c r="EF35" s="853"/>
      <c r="EG35" s="853"/>
      <c r="EH35" s="853"/>
      <c r="EI35" s="853"/>
      <c r="EJ35" s="853"/>
      <c r="EK35" s="853"/>
      <c r="EL35" s="853"/>
      <c r="EM35" s="853"/>
      <c r="EN35" s="853"/>
      <c r="EO35" s="853"/>
      <c r="EP35" s="853"/>
      <c r="EQ35" s="853"/>
      <c r="ER35" s="853"/>
      <c r="ES35" s="853"/>
      <c r="ET35" s="853"/>
      <c r="EU35" s="853"/>
      <c r="EV35" s="853"/>
      <c r="EW35" s="853"/>
      <c r="EX35" s="853"/>
      <c r="EY35" s="853"/>
      <c r="EZ35" s="853"/>
      <c r="FA35" s="853"/>
      <c r="FB35" s="853"/>
      <c r="FC35" s="853"/>
      <c r="FD35" s="853"/>
      <c r="FE35" s="853"/>
      <c r="FF35" s="853"/>
      <c r="FG35" s="853"/>
      <c r="FH35" s="853"/>
      <c r="FI35" s="853"/>
      <c r="FJ35" s="853"/>
      <c r="FK35" s="853"/>
      <c r="FL35" s="853"/>
      <c r="FM35" s="853"/>
      <c r="FN35" s="853"/>
      <c r="FO35" s="853"/>
      <c r="FP35" s="853"/>
      <c r="FQ35" s="853"/>
      <c r="FR35" s="853"/>
      <c r="FS35" s="853"/>
      <c r="FT35" s="853"/>
      <c r="FU35" s="853"/>
      <c r="FV35" s="853"/>
      <c r="FW35" s="853"/>
      <c r="FX35" s="797"/>
      <c r="FY35" s="406"/>
      <c r="FZ35" s="406"/>
      <c r="GA35" s="406"/>
      <c r="GB35" s="406"/>
      <c r="GC35" s="406"/>
      <c r="GD35" s="406"/>
      <c r="GE35" s="406"/>
      <c r="GF35" s="406"/>
      <c r="GG35" s="406"/>
      <c r="GH35" s="406"/>
      <c r="GI35" s="406"/>
      <c r="GJ35" s="406"/>
      <c r="GK35" s="406"/>
      <c r="GL35" s="406"/>
      <c r="GM35" s="406"/>
      <c r="GN35" s="406"/>
      <c r="GO35" s="406"/>
      <c r="GP35" s="406"/>
      <c r="GQ35" s="406"/>
      <c r="GR35" s="406"/>
      <c r="GS35" s="406"/>
      <c r="GT35" s="406"/>
      <c r="GU35" s="406"/>
      <c r="GV35" s="406"/>
      <c r="GW35" s="406"/>
      <c r="GX35" s="406"/>
      <c r="GY35" s="406"/>
      <c r="GZ35" s="406"/>
      <c r="HA35" s="406"/>
      <c r="HB35" s="406"/>
      <c r="HC35" s="406"/>
      <c r="HD35" s="406"/>
      <c r="HE35" s="406"/>
      <c r="HF35" s="406"/>
      <c r="HG35" s="406"/>
      <c r="HH35" s="406"/>
      <c r="HI35" s="406"/>
    </row>
    <row r="36" spans="1:217" s="421" customFormat="1" ht="15" x14ac:dyDescent="0.25">
      <c r="B36" s="427"/>
      <c r="C36" s="431"/>
      <c r="D36" s="431"/>
      <c r="E36" s="431"/>
      <c r="F36" s="431"/>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32"/>
      <c r="DB36" s="432"/>
      <c r="DC36" s="429"/>
      <c r="DD36" s="429"/>
      <c r="DE36" s="429"/>
      <c r="DF36" s="429"/>
      <c r="DG36" s="429"/>
      <c r="DH36" s="429"/>
      <c r="DI36" s="429"/>
      <c r="DJ36" s="429"/>
      <c r="DK36" s="429"/>
      <c r="DL36" s="429"/>
      <c r="DM36" s="429"/>
      <c r="DN36" s="429"/>
      <c r="DO36" s="429"/>
      <c r="DP36" s="429"/>
      <c r="DQ36" s="429"/>
      <c r="DR36" s="429"/>
      <c r="DS36" s="429"/>
      <c r="DU36" s="489"/>
      <c r="DV36" s="489"/>
      <c r="DW36" s="489"/>
      <c r="DX36" s="489"/>
      <c r="DY36" s="489"/>
      <c r="DZ36" s="489"/>
      <c r="EA36" s="489"/>
      <c r="EB36" s="489"/>
      <c r="EC36" s="489"/>
      <c r="ED36" s="489"/>
      <c r="EE36" s="489"/>
      <c r="EF36" s="489"/>
      <c r="EG36" s="489"/>
      <c r="EH36" s="489"/>
      <c r="EI36" s="489"/>
      <c r="EJ36" s="489"/>
      <c r="EK36" s="489"/>
      <c r="EL36" s="489"/>
      <c r="EM36" s="489"/>
      <c r="EN36" s="489"/>
      <c r="EO36" s="489"/>
      <c r="EP36" s="489"/>
      <c r="EQ36" s="489"/>
      <c r="ER36" s="489"/>
      <c r="ES36" s="489"/>
      <c r="ET36" s="489"/>
      <c r="EU36" s="489"/>
      <c r="EV36" s="489"/>
      <c r="EW36" s="489"/>
      <c r="EX36" s="489"/>
      <c r="EY36" s="489"/>
      <c r="EZ36" s="489"/>
      <c r="FA36" s="489"/>
      <c r="FB36" s="489"/>
      <c r="FC36" s="489"/>
      <c r="FD36" s="489"/>
      <c r="FE36" s="489"/>
      <c r="FF36" s="489"/>
      <c r="FG36" s="489"/>
      <c r="FH36" s="489"/>
      <c r="FI36" s="489"/>
      <c r="FJ36" s="489"/>
      <c r="FK36" s="489"/>
      <c r="FL36" s="489"/>
      <c r="FM36" s="489"/>
      <c r="FN36" s="489"/>
      <c r="FO36" s="489"/>
      <c r="FP36" s="489"/>
      <c r="FQ36" s="489"/>
      <c r="FR36" s="489"/>
      <c r="FS36" s="489"/>
      <c r="FT36" s="489"/>
      <c r="FU36" s="489"/>
      <c r="FV36" s="489"/>
      <c r="FW36" s="489"/>
      <c r="FX36" s="797"/>
      <c r="FY36" s="406"/>
      <c r="FZ36" s="406"/>
      <c r="GA36" s="406"/>
      <c r="GB36" s="406"/>
      <c r="GC36" s="406"/>
      <c r="GD36" s="406"/>
      <c r="GE36" s="406"/>
      <c r="GF36" s="406"/>
      <c r="GG36" s="406"/>
      <c r="GH36" s="406"/>
      <c r="GI36" s="406"/>
      <c r="GJ36" s="406"/>
      <c r="GK36" s="406"/>
      <c r="GL36" s="406"/>
      <c r="GM36" s="406"/>
      <c r="GN36" s="406"/>
      <c r="GO36" s="406"/>
      <c r="GP36" s="406"/>
      <c r="GQ36" s="406"/>
      <c r="GR36" s="406"/>
      <c r="GS36" s="406"/>
      <c r="GT36" s="406"/>
      <c r="GU36" s="406"/>
      <c r="GV36" s="406"/>
      <c r="GW36" s="406"/>
      <c r="GX36" s="406"/>
      <c r="GY36" s="406"/>
      <c r="GZ36" s="406"/>
      <c r="HA36" s="406"/>
      <c r="HB36" s="406"/>
      <c r="HC36" s="406"/>
      <c r="HD36" s="406"/>
      <c r="HE36" s="406"/>
      <c r="HF36" s="406"/>
      <c r="HG36" s="406"/>
      <c r="HH36" s="406"/>
      <c r="HI36" s="406"/>
    </row>
    <row r="37" spans="1:217" s="485" customFormat="1" ht="14.25" x14ac:dyDescent="0.2">
      <c r="A37" s="421"/>
      <c r="B37" s="417"/>
      <c r="C37" s="419"/>
      <c r="D37" s="419"/>
      <c r="E37" s="419"/>
      <c r="F37" s="419"/>
      <c r="G37" s="419"/>
      <c r="H37" s="419"/>
      <c r="I37" s="419"/>
      <c r="J37" s="419"/>
      <c r="K37" s="419"/>
      <c r="L37" s="419"/>
      <c r="M37" s="419"/>
      <c r="N37" s="419"/>
      <c r="O37" s="501"/>
      <c r="P37" s="501"/>
      <c r="Q37" s="501"/>
      <c r="R37" s="501"/>
      <c r="S37" s="501"/>
      <c r="T37" s="501"/>
      <c r="U37" s="501"/>
      <c r="V37" s="501"/>
      <c r="W37" s="501"/>
      <c r="X37" s="501"/>
      <c r="Y37" s="501"/>
      <c r="Z37" s="501"/>
      <c r="AA37" s="501"/>
      <c r="AB37" s="501"/>
      <c r="AC37" s="501"/>
      <c r="AD37" s="501"/>
      <c r="AE37" s="501"/>
      <c r="AF37" s="501"/>
      <c r="AG37" s="501"/>
      <c r="AH37" s="501"/>
      <c r="AI37" s="501"/>
      <c r="AJ37" s="501"/>
      <c r="AK37" s="501"/>
      <c r="AL37" s="501"/>
      <c r="AM37" s="501"/>
      <c r="AN37" s="501"/>
      <c r="AO37" s="501"/>
      <c r="AP37" s="501"/>
      <c r="AQ37" s="501"/>
      <c r="AR37" s="501"/>
      <c r="AS37" s="501"/>
      <c r="AT37" s="501"/>
      <c r="AU37" s="501"/>
      <c r="AV37" s="501"/>
      <c r="AW37" s="501"/>
      <c r="AX37" s="501"/>
      <c r="AY37" s="501"/>
      <c r="AZ37" s="501"/>
      <c r="BA37" s="501"/>
      <c r="BB37" s="501"/>
      <c r="BC37" s="501"/>
      <c r="BD37" s="501"/>
      <c r="BE37" s="501"/>
      <c r="BF37" s="501"/>
      <c r="BG37" s="501"/>
      <c r="BH37" s="501"/>
      <c r="BI37" s="501"/>
      <c r="BJ37" s="501"/>
      <c r="BK37" s="501"/>
      <c r="BL37" s="501"/>
      <c r="BM37" s="501"/>
      <c r="BN37" s="501"/>
      <c r="BO37" s="501"/>
      <c r="BP37" s="501"/>
      <c r="BQ37" s="501"/>
      <c r="BR37" s="501"/>
      <c r="BS37" s="501"/>
      <c r="BT37" s="501"/>
      <c r="BU37" s="501"/>
      <c r="BV37" s="501"/>
      <c r="BW37" s="501"/>
      <c r="BX37" s="501"/>
      <c r="BY37" s="501"/>
      <c r="BZ37" s="501"/>
      <c r="CA37" s="501"/>
      <c r="CB37" s="501"/>
      <c r="CC37" s="501"/>
      <c r="CD37" s="501"/>
      <c r="CE37" s="501"/>
      <c r="CF37" s="501"/>
      <c r="CG37" s="501"/>
      <c r="CH37" s="501"/>
      <c r="CI37" s="501"/>
      <c r="CJ37" s="501"/>
      <c r="CK37" s="501"/>
      <c r="CL37" s="501"/>
      <c r="CM37" s="501"/>
      <c r="CN37" s="501"/>
      <c r="CO37" s="501"/>
      <c r="CP37" s="501"/>
      <c r="CQ37" s="501"/>
      <c r="CR37" s="501"/>
      <c r="CS37" s="501"/>
      <c r="CT37" s="501"/>
      <c r="CU37" s="501"/>
      <c r="CV37" s="501"/>
      <c r="CW37" s="501"/>
      <c r="CX37" s="501"/>
      <c r="CY37" s="501"/>
      <c r="CZ37" s="501"/>
      <c r="DA37" s="501"/>
      <c r="DB37" s="501"/>
      <c r="DC37" s="501"/>
      <c r="DD37" s="501"/>
      <c r="DE37" s="501"/>
      <c r="DF37" s="501"/>
      <c r="DG37" s="501"/>
      <c r="DH37" s="501"/>
      <c r="DI37" s="501"/>
      <c r="DJ37" s="501"/>
      <c r="DK37" s="501"/>
      <c r="DL37" s="501"/>
      <c r="DM37" s="501"/>
      <c r="DN37" s="501"/>
      <c r="DO37" s="501"/>
      <c r="DP37" s="501"/>
      <c r="DQ37" s="501"/>
      <c r="DR37" s="501"/>
      <c r="DS37" s="501"/>
      <c r="DT37" s="501"/>
      <c r="DU37" s="855"/>
      <c r="DV37" s="855"/>
      <c r="DW37" s="855"/>
      <c r="DX37" s="855"/>
      <c r="DY37" s="855"/>
      <c r="DZ37" s="855"/>
      <c r="EA37" s="855"/>
      <c r="EB37" s="855"/>
      <c r="EC37" s="855"/>
      <c r="ED37" s="855"/>
      <c r="EE37" s="855"/>
      <c r="EF37" s="855"/>
      <c r="EG37" s="855"/>
      <c r="EH37" s="855"/>
      <c r="EI37" s="855"/>
      <c r="EJ37" s="855"/>
      <c r="EK37" s="855"/>
      <c r="EL37" s="855"/>
      <c r="EM37" s="855"/>
      <c r="EN37" s="855"/>
      <c r="EO37" s="855"/>
      <c r="EP37" s="855"/>
      <c r="EQ37" s="855"/>
      <c r="ER37" s="855"/>
      <c r="ES37" s="855"/>
      <c r="ET37" s="855"/>
      <c r="EU37" s="855"/>
      <c r="EV37" s="855"/>
      <c r="EW37" s="855"/>
      <c r="EX37" s="855"/>
      <c r="EY37" s="855"/>
      <c r="EZ37" s="855"/>
      <c r="FA37" s="855"/>
      <c r="FB37" s="855"/>
      <c r="FC37" s="855"/>
      <c r="FD37" s="855"/>
      <c r="FE37" s="855"/>
      <c r="FF37" s="855"/>
      <c r="FG37" s="855"/>
      <c r="FH37" s="855"/>
      <c r="FI37" s="855"/>
      <c r="FJ37" s="855"/>
      <c r="FK37" s="855"/>
      <c r="FL37" s="855"/>
      <c r="FM37" s="855"/>
      <c r="FN37" s="855"/>
      <c r="FO37" s="855"/>
      <c r="FP37" s="855"/>
      <c r="FQ37" s="855"/>
      <c r="FR37" s="855"/>
      <c r="FS37" s="855"/>
      <c r="FT37" s="855"/>
      <c r="FU37" s="855"/>
      <c r="FV37" s="855"/>
      <c r="FW37" s="855"/>
      <c r="FX37" s="797"/>
      <c r="FY37" s="856"/>
      <c r="FZ37" s="768"/>
      <c r="GA37" s="768"/>
      <c r="GB37" s="768"/>
      <c r="GC37" s="768"/>
      <c r="GD37" s="768"/>
      <c r="GE37" s="768"/>
      <c r="GF37" s="768"/>
      <c r="GG37" s="768"/>
      <c r="GH37" s="768"/>
      <c r="GI37" s="768"/>
      <c r="GJ37" s="768"/>
      <c r="GK37" s="768"/>
      <c r="GL37" s="768"/>
      <c r="GM37" s="768"/>
      <c r="GN37" s="768"/>
      <c r="GO37" s="768"/>
      <c r="GP37" s="768"/>
      <c r="GQ37" s="768"/>
      <c r="GR37" s="768"/>
      <c r="GS37" s="768"/>
      <c r="GT37" s="768"/>
      <c r="GU37" s="768"/>
      <c r="GV37" s="768"/>
      <c r="GW37" s="768"/>
      <c r="GX37" s="768"/>
      <c r="GY37" s="768"/>
      <c r="GZ37" s="768"/>
      <c r="HA37" s="768"/>
      <c r="HB37" s="768"/>
      <c r="HC37" s="768"/>
      <c r="HD37" s="768"/>
      <c r="HE37" s="768"/>
      <c r="HF37" s="768"/>
      <c r="HG37" s="768"/>
      <c r="HH37" s="768"/>
      <c r="HI37" s="768"/>
    </row>
    <row r="38" spans="1:217" s="485" customFormat="1" ht="14.25" x14ac:dyDescent="0.2">
      <c r="A38" s="421"/>
      <c r="B38" s="417"/>
      <c r="C38" s="419"/>
      <c r="D38" s="419"/>
      <c r="E38" s="419"/>
      <c r="F38" s="419"/>
      <c r="G38" s="419"/>
      <c r="H38" s="419"/>
      <c r="I38" s="419"/>
      <c r="J38" s="419"/>
      <c r="K38" s="419"/>
      <c r="L38" s="419"/>
      <c r="M38" s="419"/>
      <c r="N38" s="419"/>
      <c r="O38" s="501"/>
      <c r="P38" s="501"/>
      <c r="Q38" s="501"/>
      <c r="R38" s="501"/>
      <c r="S38" s="501"/>
      <c r="T38" s="501"/>
      <c r="U38" s="501"/>
      <c r="V38" s="501"/>
      <c r="W38" s="501"/>
      <c r="X38" s="501"/>
      <c r="Y38" s="501"/>
      <c r="Z38" s="501"/>
      <c r="AA38" s="501"/>
      <c r="AB38" s="501"/>
      <c r="AC38" s="501"/>
      <c r="AD38" s="501"/>
      <c r="AE38" s="501"/>
      <c r="AF38" s="501"/>
      <c r="AG38" s="501"/>
      <c r="AH38" s="501"/>
      <c r="AI38" s="501"/>
      <c r="AJ38" s="501"/>
      <c r="AK38" s="501"/>
      <c r="AL38" s="501"/>
      <c r="AM38" s="501"/>
      <c r="AN38" s="501"/>
      <c r="AO38" s="501"/>
      <c r="AP38" s="501"/>
      <c r="AQ38" s="501"/>
      <c r="AR38" s="501"/>
      <c r="AS38" s="501"/>
      <c r="AT38" s="501"/>
      <c r="AU38" s="501"/>
      <c r="AV38" s="501"/>
      <c r="AW38" s="501"/>
      <c r="AX38" s="501"/>
      <c r="AY38" s="501"/>
      <c r="AZ38" s="501"/>
      <c r="BA38" s="501"/>
      <c r="BB38" s="501"/>
      <c r="BC38" s="501"/>
      <c r="BD38" s="501"/>
      <c r="BE38" s="501"/>
      <c r="BF38" s="501"/>
      <c r="BG38" s="501"/>
      <c r="BH38" s="501"/>
      <c r="BI38" s="501"/>
      <c r="BJ38" s="501"/>
      <c r="BK38" s="501"/>
      <c r="BL38" s="501"/>
      <c r="BM38" s="501"/>
      <c r="BN38" s="501"/>
      <c r="BO38" s="501"/>
      <c r="BP38" s="501"/>
      <c r="BQ38" s="501"/>
      <c r="BR38" s="501"/>
      <c r="BS38" s="501"/>
      <c r="BT38" s="501"/>
      <c r="BU38" s="501"/>
      <c r="BV38" s="501"/>
      <c r="BW38" s="501"/>
      <c r="BX38" s="501"/>
      <c r="BY38" s="501"/>
      <c r="BZ38" s="501"/>
      <c r="CA38" s="501"/>
      <c r="CB38" s="501"/>
      <c r="CC38" s="501"/>
      <c r="CD38" s="501"/>
      <c r="CE38" s="501"/>
      <c r="CF38" s="501"/>
      <c r="CG38" s="501"/>
      <c r="CH38" s="501"/>
      <c r="CI38" s="501"/>
      <c r="CJ38" s="501"/>
      <c r="CK38" s="501"/>
      <c r="CL38" s="501"/>
      <c r="CM38" s="501"/>
      <c r="CN38" s="501"/>
      <c r="CO38" s="501"/>
      <c r="CP38" s="501"/>
      <c r="CQ38" s="501"/>
      <c r="CR38" s="501"/>
      <c r="CS38" s="501"/>
      <c r="CT38" s="501"/>
      <c r="CU38" s="501"/>
      <c r="CV38" s="501"/>
      <c r="CW38" s="501"/>
      <c r="CX38" s="501"/>
      <c r="CY38" s="501"/>
      <c r="CZ38" s="501"/>
      <c r="DA38" s="501"/>
      <c r="DB38" s="501"/>
      <c r="DC38" s="501"/>
      <c r="DD38" s="501"/>
      <c r="DE38" s="501"/>
      <c r="DF38" s="501"/>
      <c r="DG38" s="501"/>
      <c r="DH38" s="501"/>
      <c r="DI38" s="501"/>
      <c r="DJ38" s="501"/>
      <c r="DK38" s="501"/>
      <c r="DL38" s="501"/>
      <c r="DM38" s="501"/>
      <c r="DN38" s="501"/>
      <c r="DO38" s="501"/>
      <c r="DP38" s="501"/>
      <c r="DQ38" s="501"/>
      <c r="DR38" s="501"/>
      <c r="DS38" s="501"/>
      <c r="DT38" s="501"/>
      <c r="DU38" s="855"/>
      <c r="DV38" s="855"/>
      <c r="DW38" s="855"/>
      <c r="DX38" s="855"/>
      <c r="DY38" s="855"/>
      <c r="DZ38" s="855"/>
      <c r="EA38" s="855"/>
      <c r="EB38" s="855"/>
      <c r="EC38" s="855"/>
      <c r="ED38" s="855"/>
      <c r="EE38" s="855"/>
      <c r="EF38" s="855"/>
      <c r="EG38" s="855"/>
      <c r="EH38" s="855"/>
      <c r="EI38" s="855"/>
      <c r="EJ38" s="855"/>
      <c r="EK38" s="855"/>
      <c r="EL38" s="855"/>
      <c r="EM38" s="855"/>
      <c r="EN38" s="855"/>
      <c r="EO38" s="855"/>
      <c r="EP38" s="855"/>
      <c r="EQ38" s="855"/>
      <c r="ER38" s="855"/>
      <c r="ES38" s="855"/>
      <c r="ET38" s="855"/>
      <c r="EU38" s="855"/>
      <c r="EV38" s="855"/>
      <c r="EW38" s="855"/>
      <c r="EX38" s="855"/>
      <c r="EY38" s="855"/>
      <c r="EZ38" s="855"/>
      <c r="FA38" s="855"/>
      <c r="FB38" s="855"/>
      <c r="FC38" s="855"/>
      <c r="FD38" s="855"/>
      <c r="FE38" s="855"/>
      <c r="FF38" s="855"/>
      <c r="FG38" s="855"/>
      <c r="FH38" s="855"/>
      <c r="FI38" s="855"/>
      <c r="FJ38" s="855"/>
      <c r="FK38" s="855"/>
      <c r="FL38" s="855"/>
      <c r="FM38" s="855"/>
      <c r="FN38" s="855"/>
      <c r="FO38" s="855"/>
      <c r="FP38" s="855"/>
      <c r="FQ38" s="855"/>
      <c r="FR38" s="855"/>
      <c r="FS38" s="855"/>
      <c r="FT38" s="855"/>
      <c r="FU38" s="855"/>
      <c r="FV38" s="855"/>
      <c r="FW38" s="855"/>
      <c r="FX38" s="797"/>
      <c r="FY38" s="856"/>
      <c r="FZ38" s="768"/>
      <c r="GA38" s="768"/>
      <c r="GB38" s="768"/>
      <c r="GC38" s="768"/>
      <c r="GD38" s="768"/>
      <c r="GE38" s="768"/>
      <c r="GF38" s="768"/>
      <c r="GG38" s="768"/>
      <c r="GH38" s="768"/>
      <c r="GI38" s="768"/>
      <c r="GJ38" s="768"/>
      <c r="GK38" s="768"/>
      <c r="GL38" s="768"/>
      <c r="GM38" s="768"/>
      <c r="GN38" s="768"/>
      <c r="GO38" s="768"/>
      <c r="GP38" s="768"/>
      <c r="GQ38" s="768"/>
      <c r="GR38" s="768"/>
      <c r="GS38" s="768"/>
      <c r="GT38" s="768"/>
      <c r="GU38" s="768"/>
      <c r="GV38" s="768"/>
      <c r="GW38" s="768"/>
      <c r="GX38" s="768"/>
      <c r="GY38" s="768"/>
      <c r="GZ38" s="768"/>
      <c r="HA38" s="768"/>
      <c r="HB38" s="768"/>
      <c r="HC38" s="768"/>
      <c r="HD38" s="768"/>
      <c r="HE38" s="768"/>
      <c r="HF38" s="768"/>
      <c r="HG38" s="768"/>
      <c r="HH38" s="768"/>
      <c r="HI38" s="768"/>
    </row>
    <row r="39" spans="1:217" s="485" customFormat="1" ht="14.25" x14ac:dyDescent="0.2">
      <c r="A39" s="421"/>
      <c r="B39" s="417"/>
      <c r="C39" s="419"/>
      <c r="D39" s="419"/>
      <c r="E39" s="419"/>
      <c r="F39" s="419"/>
      <c r="G39" s="419"/>
      <c r="H39" s="419"/>
      <c r="I39" s="419"/>
      <c r="J39" s="419"/>
      <c r="K39" s="419"/>
      <c r="L39" s="419"/>
      <c r="M39" s="419"/>
      <c r="N39" s="419"/>
      <c r="O39" s="501"/>
      <c r="P39" s="501"/>
      <c r="Q39" s="501"/>
      <c r="R39" s="501"/>
      <c r="S39" s="501"/>
      <c r="T39" s="501"/>
      <c r="U39" s="501"/>
      <c r="V39" s="501"/>
      <c r="W39" s="501"/>
      <c r="X39" s="501"/>
      <c r="Y39" s="501"/>
      <c r="Z39" s="501"/>
      <c r="AA39" s="501"/>
      <c r="AB39" s="501"/>
      <c r="AC39" s="501"/>
      <c r="AD39" s="501"/>
      <c r="AE39" s="501"/>
      <c r="AF39" s="501"/>
      <c r="AG39" s="501"/>
      <c r="AH39" s="501"/>
      <c r="AI39" s="501"/>
      <c r="AJ39" s="501"/>
      <c r="AK39" s="501"/>
      <c r="AL39" s="501"/>
      <c r="AM39" s="501"/>
      <c r="AN39" s="501"/>
      <c r="AO39" s="501"/>
      <c r="AP39" s="501"/>
      <c r="AQ39" s="501"/>
      <c r="AR39" s="501"/>
      <c r="AS39" s="501"/>
      <c r="AT39" s="501"/>
      <c r="AU39" s="501"/>
      <c r="AV39" s="501"/>
      <c r="AW39" s="501"/>
      <c r="AX39" s="501"/>
      <c r="AY39" s="501"/>
      <c r="AZ39" s="501"/>
      <c r="BA39" s="501"/>
      <c r="BB39" s="501"/>
      <c r="BC39" s="501"/>
      <c r="BD39" s="501"/>
      <c r="BE39" s="501"/>
      <c r="BF39" s="501"/>
      <c r="BG39" s="501"/>
      <c r="BH39" s="501"/>
      <c r="BI39" s="501"/>
      <c r="BJ39" s="501"/>
      <c r="BK39" s="501"/>
      <c r="BL39" s="501"/>
      <c r="BM39" s="501"/>
      <c r="BN39" s="501"/>
      <c r="BO39" s="501"/>
      <c r="BP39" s="501"/>
      <c r="BQ39" s="501"/>
      <c r="BR39" s="501"/>
      <c r="BS39" s="501"/>
      <c r="BT39" s="501"/>
      <c r="BU39" s="501"/>
      <c r="BV39" s="501"/>
      <c r="BW39" s="501"/>
      <c r="BX39" s="501"/>
      <c r="BY39" s="501"/>
      <c r="BZ39" s="501"/>
      <c r="CA39" s="501"/>
      <c r="CB39" s="501"/>
      <c r="CC39" s="501"/>
      <c r="CD39" s="501"/>
      <c r="CE39" s="501"/>
      <c r="CF39" s="501"/>
      <c r="CG39" s="501"/>
      <c r="CH39" s="501"/>
      <c r="CI39" s="501"/>
      <c r="CJ39" s="501"/>
      <c r="CK39" s="501"/>
      <c r="CL39" s="501"/>
      <c r="CM39" s="501"/>
      <c r="CN39" s="501"/>
      <c r="CO39" s="501"/>
      <c r="CP39" s="501"/>
      <c r="CQ39" s="501"/>
      <c r="CR39" s="501"/>
      <c r="CS39" s="501"/>
      <c r="CT39" s="501"/>
      <c r="CU39" s="501"/>
      <c r="CV39" s="501"/>
      <c r="CW39" s="501"/>
      <c r="CX39" s="501"/>
      <c r="CY39" s="501"/>
      <c r="CZ39" s="501"/>
      <c r="DA39" s="501"/>
      <c r="DB39" s="501"/>
      <c r="DC39" s="501"/>
      <c r="DD39" s="501"/>
      <c r="DE39" s="501"/>
      <c r="DF39" s="501"/>
      <c r="DG39" s="501"/>
      <c r="DH39" s="501"/>
      <c r="DI39" s="501"/>
      <c r="DJ39" s="501"/>
      <c r="DK39" s="501"/>
      <c r="DL39" s="501"/>
      <c r="DM39" s="501"/>
      <c r="DN39" s="501"/>
      <c r="DO39" s="501"/>
      <c r="DP39" s="501"/>
      <c r="DQ39" s="501"/>
      <c r="DR39" s="501"/>
      <c r="DS39" s="501"/>
      <c r="DT39" s="501"/>
      <c r="DU39" s="855"/>
      <c r="DV39" s="855"/>
      <c r="DW39" s="855"/>
      <c r="DX39" s="855"/>
      <c r="DY39" s="855"/>
      <c r="DZ39" s="855"/>
      <c r="EA39" s="855"/>
      <c r="EB39" s="855"/>
      <c r="EC39" s="855"/>
      <c r="ED39" s="855"/>
      <c r="EE39" s="855"/>
      <c r="EF39" s="855"/>
      <c r="EG39" s="855"/>
      <c r="EH39" s="855"/>
      <c r="EI39" s="855"/>
      <c r="EJ39" s="855"/>
      <c r="EK39" s="855"/>
      <c r="EL39" s="855"/>
      <c r="EM39" s="855"/>
      <c r="EN39" s="855"/>
      <c r="EO39" s="855"/>
      <c r="EP39" s="855"/>
      <c r="EQ39" s="855"/>
      <c r="ER39" s="855"/>
      <c r="ES39" s="855"/>
      <c r="ET39" s="855"/>
      <c r="EU39" s="855"/>
      <c r="EV39" s="855"/>
      <c r="EW39" s="855"/>
      <c r="EX39" s="855"/>
      <c r="EY39" s="855"/>
      <c r="EZ39" s="855"/>
      <c r="FA39" s="855"/>
      <c r="FB39" s="855"/>
      <c r="FC39" s="855"/>
      <c r="FD39" s="855"/>
      <c r="FE39" s="855"/>
      <c r="FF39" s="855"/>
      <c r="FG39" s="855"/>
      <c r="FH39" s="855"/>
      <c r="FI39" s="855"/>
      <c r="FJ39" s="855"/>
      <c r="FK39" s="855"/>
      <c r="FL39" s="855"/>
      <c r="FM39" s="855"/>
      <c r="FN39" s="855"/>
      <c r="FO39" s="855"/>
      <c r="FP39" s="855"/>
      <c r="FQ39" s="855"/>
      <c r="FR39" s="855"/>
      <c r="FS39" s="855"/>
      <c r="FT39" s="855"/>
      <c r="FU39" s="855"/>
      <c r="FV39" s="855"/>
      <c r="FW39" s="855"/>
      <c r="FX39" s="797"/>
      <c r="FY39" s="856"/>
      <c r="FZ39" s="768"/>
      <c r="GA39" s="768"/>
      <c r="GB39" s="768"/>
      <c r="GC39" s="768"/>
      <c r="GD39" s="768"/>
      <c r="GE39" s="768"/>
      <c r="GF39" s="768"/>
      <c r="GG39" s="768"/>
      <c r="GH39" s="768"/>
      <c r="GI39" s="768"/>
      <c r="GJ39" s="768"/>
      <c r="GK39" s="768"/>
      <c r="GL39" s="768"/>
      <c r="GM39" s="768"/>
      <c r="GN39" s="768"/>
      <c r="GO39" s="768"/>
      <c r="GP39" s="768"/>
      <c r="GQ39" s="768"/>
      <c r="GR39" s="768"/>
      <c r="GS39" s="768"/>
      <c r="GT39" s="768"/>
      <c r="GU39" s="768"/>
      <c r="GV39" s="768"/>
      <c r="GW39" s="768"/>
      <c r="GX39" s="768"/>
      <c r="GY39" s="768"/>
      <c r="GZ39" s="768"/>
      <c r="HA39" s="768"/>
      <c r="HB39" s="768"/>
      <c r="HC39" s="768"/>
      <c r="HD39" s="768"/>
      <c r="HE39" s="768"/>
      <c r="HF39" s="768"/>
      <c r="HG39" s="768"/>
      <c r="HH39" s="768"/>
      <c r="HI39" s="768"/>
    </row>
    <row r="40" spans="1:217" ht="14.25" x14ac:dyDescent="0.2">
      <c r="B40" s="428"/>
      <c r="C40" s="434"/>
      <c r="D40" s="434"/>
      <c r="E40" s="434"/>
      <c r="F40" s="434"/>
      <c r="G40" s="434"/>
      <c r="H40" s="434"/>
      <c r="I40" s="434"/>
      <c r="J40" s="434"/>
      <c r="K40" s="434"/>
      <c r="L40" s="434"/>
      <c r="M40" s="434"/>
      <c r="N40" s="434"/>
      <c r="O40" s="434"/>
      <c r="P40" s="434"/>
      <c r="Q40" s="434"/>
      <c r="R40" s="434"/>
      <c r="S40" s="434"/>
      <c r="T40" s="434"/>
      <c r="U40" s="434"/>
      <c r="V40" s="434"/>
      <c r="W40" s="434"/>
      <c r="X40" s="434"/>
      <c r="Y40" s="434"/>
      <c r="Z40" s="434"/>
      <c r="AA40" s="434"/>
      <c r="AB40" s="434"/>
      <c r="AC40" s="434"/>
      <c r="AD40" s="434"/>
      <c r="AE40" s="434"/>
      <c r="AF40" s="434"/>
      <c r="AG40" s="434"/>
      <c r="AH40" s="434"/>
      <c r="AI40" s="434"/>
      <c r="AJ40" s="434"/>
      <c r="AK40" s="434"/>
      <c r="AL40" s="434"/>
      <c r="AM40" s="434"/>
      <c r="AN40" s="434"/>
      <c r="AO40" s="434"/>
      <c r="AP40" s="434"/>
      <c r="AQ40" s="434"/>
      <c r="AR40" s="434"/>
      <c r="AS40" s="434"/>
      <c r="AT40" s="434"/>
      <c r="AU40" s="434"/>
      <c r="AV40" s="434"/>
      <c r="AW40" s="434"/>
      <c r="AX40" s="434"/>
      <c r="AY40" s="434"/>
      <c r="AZ40" s="434"/>
      <c r="BA40" s="434"/>
      <c r="BB40" s="434"/>
      <c r="BC40" s="434"/>
      <c r="BD40" s="434"/>
      <c r="BE40" s="434"/>
      <c r="BF40" s="434"/>
      <c r="BG40" s="434"/>
      <c r="BH40" s="434"/>
      <c r="BI40" s="434"/>
      <c r="BJ40" s="434"/>
      <c r="BK40" s="434"/>
      <c r="BL40" s="434"/>
      <c r="BM40" s="434"/>
      <c r="BN40" s="434"/>
      <c r="BO40" s="434"/>
      <c r="BP40" s="434"/>
      <c r="BQ40" s="434"/>
      <c r="BR40" s="434"/>
      <c r="BS40" s="434"/>
      <c r="BT40" s="434"/>
      <c r="BU40" s="434"/>
      <c r="BV40" s="434"/>
      <c r="BW40" s="434"/>
      <c r="BX40" s="434"/>
      <c r="BY40" s="434"/>
      <c r="BZ40" s="434"/>
      <c r="CA40" s="434"/>
      <c r="CB40" s="434"/>
      <c r="CC40" s="434"/>
      <c r="CD40" s="434"/>
      <c r="CE40" s="434"/>
      <c r="CF40" s="434"/>
      <c r="CG40" s="434"/>
      <c r="CH40" s="434"/>
      <c r="CI40" s="434"/>
      <c r="CJ40" s="434"/>
      <c r="CK40" s="434"/>
      <c r="CL40" s="434"/>
      <c r="CM40" s="434"/>
      <c r="CN40" s="434"/>
      <c r="CO40" s="434"/>
      <c r="CP40" s="434"/>
      <c r="CQ40" s="434"/>
      <c r="CR40" s="434"/>
      <c r="CS40" s="434"/>
      <c r="CT40" s="434"/>
      <c r="CU40" s="434"/>
      <c r="CV40" s="434"/>
      <c r="CW40" s="434"/>
      <c r="CX40" s="434"/>
      <c r="CY40" s="434"/>
      <c r="CZ40" s="434"/>
      <c r="DA40" s="434"/>
      <c r="DB40" s="434"/>
      <c r="DC40" s="434"/>
      <c r="DD40" s="434"/>
      <c r="DE40" s="434"/>
      <c r="DF40" s="434"/>
      <c r="DG40" s="434"/>
      <c r="DH40" s="434"/>
      <c r="DI40" s="434"/>
      <c r="DJ40" s="434"/>
      <c r="DK40" s="434"/>
      <c r="DL40" s="434"/>
      <c r="DM40" s="434"/>
      <c r="DN40" s="434"/>
      <c r="DO40" s="434"/>
      <c r="DP40" s="434"/>
      <c r="DQ40" s="434"/>
      <c r="DR40" s="434"/>
      <c r="DS40" s="434"/>
      <c r="DT40" s="434"/>
      <c r="DU40" s="858"/>
      <c r="DV40" s="858"/>
      <c r="DW40" s="858"/>
      <c r="DX40" s="858"/>
      <c r="DY40" s="858"/>
      <c r="DZ40" s="858"/>
      <c r="EA40" s="858"/>
      <c r="EB40" s="858"/>
      <c r="EC40" s="858"/>
      <c r="ED40" s="858"/>
      <c r="EE40" s="858"/>
      <c r="EF40" s="858"/>
      <c r="EG40" s="858"/>
      <c r="EH40" s="858"/>
      <c r="EI40" s="858"/>
      <c r="EJ40" s="858"/>
      <c r="EK40" s="858"/>
      <c r="EL40" s="858"/>
      <c r="EM40" s="858"/>
      <c r="EN40" s="858"/>
      <c r="EO40" s="858"/>
      <c r="EP40" s="858"/>
      <c r="EQ40" s="858"/>
      <c r="ER40" s="858"/>
      <c r="ES40" s="858"/>
      <c r="ET40" s="858"/>
      <c r="EU40" s="858"/>
      <c r="EV40" s="858"/>
      <c r="EW40" s="858"/>
      <c r="EX40" s="858"/>
      <c r="EY40" s="858"/>
      <c r="EZ40" s="858"/>
      <c r="FA40" s="858"/>
      <c r="FB40" s="858"/>
      <c r="FC40" s="858"/>
      <c r="FD40" s="858"/>
      <c r="FE40" s="858"/>
      <c r="FF40" s="858"/>
      <c r="FG40" s="858"/>
      <c r="FH40" s="858"/>
      <c r="FI40" s="858"/>
      <c r="FJ40" s="858"/>
      <c r="FK40" s="858"/>
      <c r="FL40" s="858"/>
      <c r="FM40" s="858"/>
      <c r="FN40" s="858"/>
      <c r="FO40" s="858"/>
      <c r="FP40" s="858"/>
      <c r="FQ40" s="858"/>
      <c r="FR40" s="858"/>
      <c r="FS40" s="858"/>
      <c r="FT40" s="858"/>
      <c r="FU40" s="858"/>
      <c r="FV40" s="858"/>
      <c r="FW40" s="858"/>
      <c r="FX40" s="797"/>
    </row>
    <row r="41" spans="1:217" ht="7.5" customHeight="1" x14ac:dyDescent="0.25">
      <c r="B41" s="416"/>
      <c r="C41" s="418"/>
      <c r="D41" s="418"/>
      <c r="E41" s="418"/>
      <c r="F41" s="418"/>
      <c r="G41" s="418"/>
      <c r="H41" s="418"/>
      <c r="I41" s="418"/>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8"/>
      <c r="BF41" s="418"/>
      <c r="BG41" s="418"/>
      <c r="BH41" s="418"/>
      <c r="BI41" s="418"/>
      <c r="BJ41" s="418"/>
      <c r="BK41" s="418"/>
      <c r="BL41" s="418"/>
      <c r="BM41" s="418"/>
      <c r="BN41" s="418"/>
      <c r="BO41" s="418"/>
      <c r="BP41" s="418"/>
      <c r="BQ41" s="418"/>
      <c r="BR41" s="418"/>
      <c r="BS41" s="424"/>
      <c r="BT41" s="424"/>
      <c r="BU41" s="424"/>
      <c r="BV41" s="424"/>
      <c r="BW41" s="418"/>
      <c r="BX41" s="418"/>
      <c r="BY41" s="418"/>
      <c r="BZ41" s="418"/>
      <c r="CA41" s="418"/>
      <c r="CB41" s="418"/>
      <c r="CC41" s="418"/>
      <c r="CD41" s="418"/>
      <c r="CE41" s="418"/>
      <c r="CF41" s="418"/>
      <c r="CG41" s="418"/>
      <c r="CH41" s="418"/>
      <c r="CI41" s="418"/>
      <c r="CJ41" s="418"/>
      <c r="CK41" s="418"/>
      <c r="CL41" s="418"/>
      <c r="CM41" s="418"/>
      <c r="CN41" s="418"/>
      <c r="CO41" s="419"/>
      <c r="CP41" s="419"/>
      <c r="CQ41" s="419"/>
      <c r="CR41" s="419"/>
      <c r="CS41" s="419"/>
      <c r="CT41" s="419"/>
      <c r="CU41" s="419"/>
      <c r="CV41" s="419"/>
      <c r="CW41" s="419"/>
      <c r="CX41" s="419"/>
      <c r="CY41" s="419"/>
      <c r="CZ41" s="419"/>
      <c r="DA41" s="419"/>
      <c r="DB41" s="419"/>
      <c r="DC41" s="418"/>
      <c r="DD41" s="418"/>
      <c r="DE41" s="418"/>
      <c r="DF41" s="418"/>
      <c r="DG41" s="419"/>
      <c r="DH41" s="419"/>
      <c r="DI41" s="419"/>
      <c r="DJ41" s="419"/>
      <c r="DK41" s="419"/>
      <c r="DL41" s="419"/>
      <c r="DM41" s="419"/>
      <c r="DN41" s="419"/>
      <c r="DO41" s="419"/>
      <c r="DP41" s="419"/>
      <c r="DQ41" s="419"/>
      <c r="DR41" s="419"/>
      <c r="DS41" s="419"/>
      <c r="DT41" s="419"/>
      <c r="DU41" s="507"/>
      <c r="DV41" s="507"/>
      <c r="DW41" s="507"/>
      <c r="DX41" s="507"/>
      <c r="DY41" s="507"/>
      <c r="DZ41" s="507"/>
      <c r="EA41" s="507"/>
      <c r="EB41" s="507"/>
      <c r="EC41" s="507"/>
      <c r="ED41" s="507"/>
      <c r="EE41" s="507"/>
      <c r="EF41" s="507"/>
      <c r="EG41" s="507"/>
      <c r="EH41" s="507"/>
      <c r="EI41" s="507"/>
      <c r="EJ41" s="507"/>
      <c r="EK41" s="507"/>
      <c r="EL41" s="507"/>
      <c r="EM41" s="507"/>
      <c r="EN41" s="507"/>
      <c r="EO41" s="507"/>
      <c r="EP41" s="507"/>
      <c r="EQ41" s="507"/>
      <c r="ER41" s="507"/>
      <c r="ES41" s="507"/>
      <c r="ET41" s="507"/>
      <c r="EU41" s="507"/>
      <c r="EV41" s="507"/>
      <c r="EW41" s="507"/>
      <c r="EX41" s="507"/>
      <c r="EY41" s="507"/>
      <c r="EZ41" s="507"/>
      <c r="FA41" s="507"/>
      <c r="FB41" s="507"/>
      <c r="FC41" s="507"/>
      <c r="FD41" s="507"/>
      <c r="FE41" s="507"/>
      <c r="FF41" s="507"/>
      <c r="FG41" s="507"/>
      <c r="FH41" s="507"/>
      <c r="FI41" s="507"/>
      <c r="FJ41" s="507"/>
      <c r="FK41" s="507"/>
      <c r="FL41" s="507"/>
      <c r="FM41" s="507"/>
      <c r="FN41" s="507"/>
      <c r="FO41" s="507"/>
      <c r="FP41" s="507"/>
      <c r="FQ41" s="507"/>
      <c r="FR41" s="507"/>
      <c r="FS41" s="507"/>
      <c r="FT41" s="507"/>
      <c r="FU41" s="507"/>
      <c r="FV41" s="507"/>
      <c r="FW41" s="507"/>
      <c r="FX41" s="797"/>
    </row>
    <row r="42" spans="1:217" ht="7.5" customHeight="1" x14ac:dyDescent="0.25">
      <c r="B42" s="425"/>
      <c r="C42" s="422"/>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2"/>
      <c r="AR42" s="422"/>
      <c r="AS42" s="422"/>
      <c r="AT42" s="422"/>
      <c r="AU42" s="422"/>
      <c r="AV42" s="422"/>
      <c r="AW42" s="422"/>
      <c r="AX42" s="422"/>
      <c r="AY42" s="422"/>
      <c r="AZ42" s="422"/>
      <c r="BA42" s="422"/>
      <c r="BB42" s="422"/>
      <c r="BC42" s="422"/>
      <c r="BD42" s="422"/>
      <c r="BE42" s="422"/>
      <c r="BF42" s="422"/>
      <c r="BG42" s="422"/>
      <c r="BH42" s="422"/>
      <c r="BI42" s="422"/>
      <c r="BJ42" s="422"/>
      <c r="BK42" s="422"/>
      <c r="BL42" s="422"/>
      <c r="BM42" s="422"/>
      <c r="BN42" s="422"/>
      <c r="BO42" s="422"/>
      <c r="BP42" s="422"/>
      <c r="BQ42" s="422"/>
      <c r="BR42" s="422"/>
      <c r="BS42" s="426"/>
      <c r="BT42" s="426"/>
      <c r="BU42" s="426"/>
      <c r="BV42" s="426"/>
      <c r="BW42" s="422"/>
      <c r="BX42" s="422"/>
      <c r="BY42" s="422"/>
      <c r="BZ42" s="422"/>
      <c r="CA42" s="422"/>
      <c r="CB42" s="422"/>
      <c r="CC42" s="422"/>
      <c r="CD42" s="422"/>
      <c r="CE42" s="422"/>
      <c r="CF42" s="422"/>
      <c r="CG42" s="422"/>
      <c r="CH42" s="422"/>
      <c r="CI42" s="422"/>
      <c r="CJ42" s="422"/>
      <c r="CK42" s="422"/>
      <c r="CL42" s="422"/>
      <c r="CM42" s="422"/>
      <c r="CN42" s="422"/>
      <c r="CO42" s="423"/>
      <c r="CP42" s="423"/>
      <c r="CQ42" s="423"/>
      <c r="CR42" s="423"/>
      <c r="CS42" s="423"/>
      <c r="CT42" s="423"/>
      <c r="CU42" s="423"/>
      <c r="CV42" s="423"/>
      <c r="CW42" s="423"/>
      <c r="CX42" s="423"/>
      <c r="CY42" s="423"/>
      <c r="CZ42" s="423"/>
      <c r="DA42" s="423"/>
      <c r="DB42" s="423"/>
      <c r="DC42" s="422"/>
      <c r="DD42" s="422"/>
      <c r="DE42" s="422"/>
      <c r="DF42" s="422"/>
      <c r="DG42" s="423"/>
      <c r="DH42" s="423"/>
      <c r="DI42" s="423"/>
      <c r="DJ42" s="423"/>
      <c r="DK42" s="423"/>
      <c r="DL42" s="423"/>
      <c r="DM42" s="423"/>
      <c r="DN42" s="423"/>
      <c r="DO42" s="423"/>
      <c r="DP42" s="423"/>
      <c r="DQ42" s="423"/>
      <c r="DR42" s="423"/>
      <c r="DS42" s="423"/>
      <c r="DT42" s="423"/>
      <c r="DU42" s="679"/>
      <c r="DV42" s="679"/>
      <c r="DW42" s="679"/>
      <c r="DX42" s="679"/>
      <c r="DY42" s="679"/>
      <c r="DZ42" s="679"/>
      <c r="EA42" s="679"/>
      <c r="EB42" s="679"/>
      <c r="EC42" s="679"/>
      <c r="ED42" s="679"/>
      <c r="EE42" s="679"/>
      <c r="EF42" s="679"/>
      <c r="EG42" s="679"/>
      <c r="EH42" s="679"/>
      <c r="EI42" s="679"/>
      <c r="EJ42" s="679"/>
      <c r="EK42" s="679"/>
      <c r="EL42" s="679"/>
      <c r="EM42" s="679"/>
      <c r="EN42" s="679"/>
      <c r="EO42" s="679"/>
      <c r="EP42" s="679"/>
      <c r="EQ42" s="679"/>
      <c r="ER42" s="679"/>
      <c r="ES42" s="679"/>
      <c r="ET42" s="679"/>
      <c r="EU42" s="679"/>
      <c r="EV42" s="679"/>
      <c r="EW42" s="679"/>
      <c r="EX42" s="679"/>
      <c r="EY42" s="679"/>
      <c r="EZ42" s="679"/>
      <c r="FA42" s="679"/>
      <c r="FB42" s="679"/>
      <c r="FC42" s="679"/>
      <c r="FD42" s="679"/>
      <c r="FE42" s="679"/>
      <c r="FF42" s="679"/>
      <c r="FG42" s="679"/>
      <c r="FH42" s="679"/>
      <c r="FI42" s="679"/>
      <c r="FJ42" s="679"/>
      <c r="FK42" s="679"/>
      <c r="FL42" s="679"/>
      <c r="FM42" s="679"/>
      <c r="FN42" s="679"/>
      <c r="FO42" s="679"/>
      <c r="FP42" s="679"/>
      <c r="FQ42" s="679"/>
      <c r="FR42" s="679"/>
      <c r="FS42" s="679"/>
      <c r="FT42" s="679"/>
      <c r="FU42" s="679"/>
      <c r="FV42" s="679"/>
      <c r="FW42" s="679"/>
      <c r="FX42" s="797"/>
    </row>
    <row r="43" spans="1:217" s="489" customFormat="1" ht="15" x14ac:dyDescent="0.25">
      <c r="B43" s="427"/>
      <c r="C43" s="520"/>
      <c r="D43" s="520"/>
      <c r="E43" s="520"/>
      <c r="F43" s="520"/>
      <c r="G43" s="520"/>
      <c r="H43" s="520"/>
      <c r="I43" s="520"/>
      <c r="J43" s="520"/>
      <c r="K43" s="520"/>
      <c r="L43" s="520"/>
      <c r="M43" s="520"/>
      <c r="N43" s="520"/>
      <c r="O43" s="520"/>
      <c r="P43" s="520"/>
      <c r="Q43" s="520"/>
      <c r="R43" s="520"/>
      <c r="S43" s="520"/>
      <c r="T43" s="520"/>
      <c r="U43" s="520"/>
      <c r="V43" s="520"/>
      <c r="W43" s="520"/>
      <c r="X43" s="520"/>
      <c r="Y43" s="520"/>
      <c r="Z43" s="520"/>
      <c r="AA43" s="520"/>
      <c r="AB43" s="520"/>
      <c r="AC43" s="520"/>
      <c r="AD43" s="520"/>
      <c r="AE43" s="520"/>
      <c r="AF43" s="520"/>
      <c r="AG43" s="520"/>
      <c r="AH43" s="520"/>
      <c r="AI43" s="520"/>
      <c r="AJ43" s="520"/>
      <c r="AK43" s="520"/>
      <c r="AL43" s="520"/>
      <c r="AM43" s="520"/>
      <c r="AN43" s="520"/>
      <c r="AO43" s="520"/>
      <c r="AP43" s="520"/>
      <c r="AQ43" s="520"/>
      <c r="AR43" s="520"/>
      <c r="AS43" s="520"/>
      <c r="AT43" s="520"/>
      <c r="AU43" s="520"/>
      <c r="AV43" s="520"/>
      <c r="AW43" s="520"/>
      <c r="AX43" s="520"/>
      <c r="AY43" s="520"/>
      <c r="AZ43" s="520"/>
      <c r="BA43" s="520"/>
      <c r="BB43" s="520"/>
      <c r="BC43" s="520"/>
      <c r="BD43" s="520"/>
      <c r="BE43" s="520"/>
      <c r="BF43" s="520"/>
      <c r="BG43" s="520"/>
      <c r="BH43" s="520"/>
      <c r="BI43" s="520"/>
      <c r="BJ43" s="520"/>
      <c r="BK43" s="520"/>
      <c r="BL43" s="520"/>
      <c r="BM43" s="520"/>
      <c r="BN43" s="520"/>
      <c r="BO43" s="520"/>
      <c r="BP43" s="520"/>
      <c r="BQ43" s="520"/>
      <c r="BR43" s="520"/>
      <c r="BS43" s="520"/>
      <c r="BT43" s="520"/>
      <c r="BU43" s="520"/>
      <c r="BV43" s="520"/>
      <c r="BW43" s="520"/>
      <c r="BX43" s="520"/>
      <c r="BY43" s="520"/>
      <c r="BZ43" s="520"/>
      <c r="CA43" s="520"/>
      <c r="CB43" s="520"/>
      <c r="CC43" s="520"/>
      <c r="CD43" s="520"/>
      <c r="CE43" s="520"/>
      <c r="CF43" s="520"/>
      <c r="CG43" s="520"/>
      <c r="CH43" s="520"/>
      <c r="CI43" s="520"/>
      <c r="CJ43" s="520"/>
      <c r="CK43" s="520"/>
      <c r="CL43" s="520"/>
      <c r="CM43" s="520"/>
      <c r="CN43" s="520"/>
      <c r="CO43" s="520"/>
      <c r="CP43" s="520"/>
      <c r="CQ43" s="520"/>
      <c r="CR43" s="520"/>
      <c r="CS43" s="520"/>
      <c r="CT43" s="520"/>
      <c r="CU43" s="520"/>
      <c r="CV43" s="520"/>
      <c r="CW43" s="520"/>
      <c r="CX43" s="520"/>
      <c r="CY43" s="520"/>
      <c r="CZ43" s="520"/>
      <c r="DA43" s="520"/>
      <c r="DB43" s="520"/>
      <c r="DC43" s="520"/>
      <c r="DD43" s="520"/>
      <c r="DE43" s="520"/>
      <c r="DF43" s="520"/>
      <c r="DG43" s="520"/>
      <c r="DH43" s="520"/>
      <c r="DI43" s="520"/>
      <c r="DJ43" s="520"/>
      <c r="DK43" s="520"/>
      <c r="DL43" s="520"/>
      <c r="DM43" s="520"/>
      <c r="DN43" s="520"/>
      <c r="DO43" s="520"/>
      <c r="DP43" s="520"/>
      <c r="DQ43" s="520"/>
      <c r="DR43" s="520"/>
      <c r="DS43" s="520"/>
      <c r="DT43" s="520"/>
      <c r="DU43" s="859"/>
      <c r="DV43" s="859"/>
      <c r="DW43" s="859"/>
      <c r="DX43" s="859"/>
      <c r="DY43" s="859"/>
      <c r="DZ43" s="859"/>
      <c r="EA43" s="859"/>
      <c r="EB43" s="859"/>
      <c r="EC43" s="859"/>
      <c r="ED43" s="859"/>
      <c r="EE43" s="859"/>
      <c r="EF43" s="859"/>
      <c r="EG43" s="859"/>
      <c r="EH43" s="859"/>
      <c r="EI43" s="859"/>
      <c r="EJ43" s="859"/>
      <c r="EK43" s="859"/>
      <c r="EL43" s="859"/>
      <c r="EM43" s="859"/>
      <c r="EN43" s="859"/>
      <c r="EO43" s="859"/>
      <c r="EP43" s="859"/>
      <c r="EQ43" s="859"/>
      <c r="ER43" s="859"/>
      <c r="ES43" s="859"/>
      <c r="ET43" s="859"/>
      <c r="EU43" s="859"/>
      <c r="EV43" s="859"/>
      <c r="EW43" s="859"/>
      <c r="EX43" s="859"/>
      <c r="EY43" s="859"/>
      <c r="EZ43" s="859"/>
      <c r="FA43" s="859"/>
      <c r="FB43" s="859"/>
      <c r="FC43" s="859"/>
      <c r="FD43" s="859"/>
      <c r="FE43" s="859"/>
      <c r="FF43" s="859"/>
      <c r="FG43" s="859"/>
      <c r="FH43" s="859"/>
      <c r="FI43" s="859"/>
      <c r="FJ43" s="859"/>
      <c r="FK43" s="859"/>
      <c r="FL43" s="859"/>
      <c r="FM43" s="859"/>
      <c r="FN43" s="859"/>
      <c r="FO43" s="859"/>
      <c r="FP43" s="859"/>
      <c r="FQ43" s="859"/>
      <c r="FR43" s="859"/>
      <c r="FS43" s="859"/>
      <c r="FT43" s="859"/>
      <c r="FU43" s="859"/>
      <c r="FV43" s="859"/>
      <c r="FW43" s="859"/>
      <c r="FX43" s="797"/>
    </row>
    <row r="44" spans="1:217" s="489" customFormat="1" ht="15" x14ac:dyDescent="0.25">
      <c r="B44" s="427"/>
      <c r="C44" s="520"/>
      <c r="D44" s="520"/>
      <c r="E44" s="520"/>
      <c r="F44" s="520"/>
      <c r="G44" s="520"/>
      <c r="H44" s="520"/>
      <c r="I44" s="520"/>
      <c r="J44" s="520"/>
      <c r="K44" s="520"/>
      <c r="L44" s="520"/>
      <c r="M44" s="520"/>
      <c r="N44" s="520"/>
      <c r="O44" s="532"/>
      <c r="P44" s="532"/>
      <c r="Q44" s="532"/>
      <c r="R44" s="532"/>
      <c r="S44" s="532"/>
      <c r="T44" s="532"/>
      <c r="U44" s="532"/>
      <c r="V44" s="532"/>
      <c r="W44" s="532"/>
      <c r="X44" s="532"/>
      <c r="Y44" s="532"/>
      <c r="Z44" s="532"/>
      <c r="AA44" s="532"/>
      <c r="AB44" s="532"/>
      <c r="AC44" s="532"/>
      <c r="AD44" s="532"/>
      <c r="AE44" s="532"/>
      <c r="AF44" s="532"/>
      <c r="AG44" s="532"/>
      <c r="AH44" s="532"/>
      <c r="AI44" s="532"/>
      <c r="AJ44" s="532"/>
      <c r="AK44" s="532"/>
      <c r="AL44" s="532"/>
      <c r="AM44" s="532"/>
      <c r="AN44" s="532"/>
      <c r="AO44" s="532"/>
      <c r="AP44" s="532"/>
      <c r="AQ44" s="532"/>
      <c r="AR44" s="532"/>
      <c r="AS44" s="532"/>
      <c r="AT44" s="532"/>
      <c r="AU44" s="532"/>
      <c r="AV44" s="532"/>
      <c r="AW44" s="532"/>
      <c r="AX44" s="532"/>
      <c r="AY44" s="532"/>
      <c r="AZ44" s="532"/>
      <c r="BA44" s="532"/>
      <c r="BB44" s="532"/>
      <c r="BC44" s="532"/>
      <c r="BD44" s="532"/>
      <c r="BE44" s="532"/>
      <c r="BF44" s="532"/>
      <c r="BG44" s="532"/>
      <c r="BH44" s="532"/>
      <c r="BI44" s="532"/>
      <c r="BJ44" s="532"/>
      <c r="BK44" s="532"/>
      <c r="BL44" s="532"/>
      <c r="BM44" s="532"/>
      <c r="BN44" s="532"/>
      <c r="BO44" s="532"/>
      <c r="BP44" s="532"/>
      <c r="BQ44" s="532"/>
      <c r="BR44" s="532"/>
      <c r="BS44" s="532"/>
      <c r="BT44" s="532"/>
      <c r="BU44" s="532"/>
      <c r="BV44" s="532"/>
      <c r="BW44" s="532"/>
      <c r="BX44" s="532"/>
      <c r="BY44" s="532"/>
      <c r="BZ44" s="532"/>
      <c r="CA44" s="532"/>
      <c r="CB44" s="532"/>
      <c r="CC44" s="532"/>
      <c r="CD44" s="532"/>
      <c r="CE44" s="532"/>
      <c r="CF44" s="532"/>
      <c r="CG44" s="532"/>
      <c r="CH44" s="532"/>
      <c r="CI44" s="532"/>
      <c r="CJ44" s="532"/>
      <c r="CK44" s="532"/>
      <c r="CL44" s="532"/>
      <c r="CM44" s="532"/>
      <c r="CN44" s="532"/>
      <c r="CO44" s="532"/>
      <c r="CP44" s="532"/>
      <c r="CQ44" s="532"/>
      <c r="CR44" s="532"/>
      <c r="CS44" s="532"/>
      <c r="CT44" s="532"/>
      <c r="CU44" s="532"/>
      <c r="CV44" s="532"/>
      <c r="CW44" s="532"/>
      <c r="CX44" s="532"/>
      <c r="CY44" s="532"/>
      <c r="CZ44" s="532"/>
      <c r="DA44" s="532"/>
      <c r="DB44" s="532"/>
      <c r="DC44" s="532"/>
      <c r="DD44" s="532"/>
      <c r="DE44" s="532"/>
      <c r="DF44" s="532"/>
      <c r="DG44" s="532"/>
      <c r="DH44" s="532"/>
      <c r="DI44" s="532"/>
      <c r="DJ44" s="532"/>
      <c r="DK44" s="532"/>
      <c r="DL44" s="532"/>
      <c r="DM44" s="532"/>
      <c r="DN44" s="532"/>
      <c r="DO44" s="532"/>
      <c r="DP44" s="532"/>
      <c r="DQ44" s="532"/>
      <c r="DR44" s="532"/>
      <c r="DS44" s="532"/>
      <c r="DT44" s="532"/>
      <c r="DU44" s="861"/>
      <c r="DV44" s="861"/>
      <c r="DW44" s="861"/>
      <c r="DX44" s="861"/>
      <c r="DY44" s="861"/>
      <c r="DZ44" s="861"/>
      <c r="EA44" s="861"/>
      <c r="EB44" s="861"/>
      <c r="EC44" s="861"/>
      <c r="ED44" s="861"/>
      <c r="EE44" s="861"/>
      <c r="EF44" s="861"/>
      <c r="EG44" s="861"/>
      <c r="EH44" s="861"/>
      <c r="EI44" s="861"/>
      <c r="EJ44" s="861"/>
      <c r="EK44" s="861"/>
      <c r="EL44" s="861"/>
      <c r="EM44" s="861"/>
      <c r="EN44" s="861"/>
      <c r="EO44" s="861"/>
      <c r="EP44" s="861"/>
      <c r="EQ44" s="861"/>
      <c r="ER44" s="934"/>
      <c r="ES44" s="934"/>
      <c r="ET44" s="934"/>
      <c r="EU44" s="934"/>
      <c r="EV44" s="934"/>
      <c r="EW44" s="934"/>
      <c r="EX44" s="934"/>
      <c r="EY44" s="934"/>
      <c r="EZ44" s="861"/>
      <c r="FA44" s="861"/>
      <c r="FB44" s="861"/>
      <c r="FC44" s="861"/>
      <c r="FD44" s="861"/>
      <c r="FE44" s="861"/>
      <c r="FF44" s="861"/>
      <c r="FG44" s="861"/>
      <c r="FH44" s="861"/>
      <c r="FI44" s="861"/>
      <c r="FJ44" s="861"/>
      <c r="FK44" s="861"/>
      <c r="FL44" s="861"/>
      <c r="FM44" s="861"/>
      <c r="FN44" s="861"/>
      <c r="FO44" s="861"/>
      <c r="FP44" s="861"/>
      <c r="FQ44" s="861"/>
      <c r="FR44" s="861"/>
      <c r="FS44" s="861"/>
      <c r="FT44" s="861"/>
      <c r="FU44" s="861"/>
      <c r="FV44" s="861"/>
      <c r="FW44" s="861"/>
      <c r="FX44" s="797"/>
    </row>
    <row r="45" spans="1:217" s="489" customFormat="1" ht="15" x14ac:dyDescent="0.25">
      <c r="B45" s="427"/>
      <c r="C45" s="520"/>
      <c r="D45" s="520"/>
      <c r="E45" s="520"/>
      <c r="F45" s="520"/>
      <c r="G45" s="520"/>
      <c r="H45" s="520"/>
      <c r="I45" s="520"/>
      <c r="J45" s="520"/>
      <c r="K45" s="520"/>
      <c r="L45" s="520"/>
      <c r="M45" s="520"/>
      <c r="N45" s="520"/>
      <c r="O45" s="531"/>
      <c r="P45" s="531"/>
      <c r="Q45" s="531"/>
      <c r="R45" s="531"/>
      <c r="S45" s="531"/>
      <c r="T45" s="531"/>
      <c r="U45" s="531"/>
      <c r="V45" s="531"/>
      <c r="W45" s="531"/>
      <c r="X45" s="531"/>
      <c r="Y45" s="531"/>
      <c r="Z45" s="531"/>
      <c r="AA45" s="531"/>
      <c r="AB45" s="531"/>
      <c r="AC45" s="531"/>
      <c r="AD45" s="531"/>
      <c r="AE45" s="531"/>
      <c r="AF45" s="531"/>
      <c r="AG45" s="531"/>
      <c r="AH45" s="531"/>
      <c r="AI45" s="531"/>
      <c r="AJ45" s="531"/>
      <c r="AK45" s="531"/>
      <c r="AL45" s="531"/>
      <c r="AM45" s="531"/>
      <c r="AN45" s="531"/>
      <c r="AO45" s="531"/>
      <c r="AP45" s="531"/>
      <c r="AQ45" s="531"/>
      <c r="AR45" s="531"/>
      <c r="AS45" s="531"/>
      <c r="AT45" s="531"/>
      <c r="AU45" s="531"/>
      <c r="AV45" s="531"/>
      <c r="AW45" s="531"/>
      <c r="AX45" s="531"/>
      <c r="AY45" s="531"/>
      <c r="AZ45" s="531"/>
      <c r="BA45" s="531"/>
      <c r="BB45" s="531"/>
      <c r="BC45" s="531"/>
      <c r="BD45" s="531"/>
      <c r="BE45" s="531"/>
      <c r="BF45" s="531"/>
      <c r="BG45" s="531"/>
      <c r="BH45" s="531"/>
      <c r="BI45" s="531"/>
      <c r="BJ45" s="531"/>
      <c r="BK45" s="531"/>
      <c r="BL45" s="531"/>
      <c r="BM45" s="531"/>
      <c r="BN45" s="531"/>
      <c r="BO45" s="531"/>
      <c r="BP45" s="531"/>
      <c r="BQ45" s="531"/>
      <c r="BR45" s="531"/>
      <c r="BS45" s="531"/>
      <c r="BT45" s="531"/>
      <c r="BU45" s="531"/>
      <c r="BV45" s="531"/>
      <c r="BW45" s="531"/>
      <c r="BX45" s="531"/>
      <c r="BY45" s="531"/>
      <c r="BZ45" s="531"/>
      <c r="CA45" s="531"/>
      <c r="CB45" s="531"/>
      <c r="CC45" s="531"/>
      <c r="CD45" s="531"/>
      <c r="CE45" s="531"/>
      <c r="CF45" s="531"/>
      <c r="CG45" s="531"/>
      <c r="CH45" s="531"/>
      <c r="CI45" s="531"/>
      <c r="CJ45" s="531"/>
      <c r="CK45" s="531"/>
      <c r="CL45" s="531"/>
      <c r="CM45" s="531"/>
      <c r="CN45" s="531"/>
      <c r="CO45" s="531"/>
      <c r="CP45" s="531"/>
      <c r="CQ45" s="531"/>
      <c r="CR45" s="531"/>
      <c r="CS45" s="531"/>
      <c r="CT45" s="531"/>
      <c r="CU45" s="531"/>
      <c r="CV45" s="531"/>
      <c r="CW45" s="531"/>
      <c r="CX45" s="531"/>
      <c r="CY45" s="531"/>
      <c r="CZ45" s="531"/>
      <c r="DA45" s="531"/>
      <c r="DB45" s="531"/>
      <c r="DC45" s="531"/>
      <c r="DD45" s="531"/>
      <c r="DE45" s="531"/>
      <c r="DF45" s="531"/>
      <c r="DG45" s="531"/>
      <c r="DH45" s="531"/>
      <c r="DI45" s="531"/>
      <c r="DJ45" s="531"/>
      <c r="DK45" s="531"/>
      <c r="DL45" s="531"/>
      <c r="DM45" s="531"/>
      <c r="DN45" s="531"/>
      <c r="DO45" s="531"/>
      <c r="DP45" s="531"/>
      <c r="DQ45" s="531"/>
      <c r="DR45" s="531"/>
      <c r="DS45" s="531"/>
      <c r="DT45" s="531"/>
      <c r="DU45" s="525"/>
      <c r="DV45" s="525"/>
      <c r="DW45" s="525"/>
      <c r="DX45" s="525"/>
      <c r="DY45" s="525"/>
      <c r="DZ45" s="525"/>
      <c r="EA45" s="525"/>
      <c r="EB45" s="525"/>
      <c r="EC45" s="525"/>
      <c r="ED45" s="525"/>
      <c r="EE45" s="525"/>
      <c r="EF45" s="525"/>
      <c r="EG45" s="525"/>
      <c r="EH45" s="525"/>
      <c r="EI45" s="525"/>
      <c r="EJ45" s="525"/>
      <c r="EK45" s="525"/>
      <c r="EL45" s="525"/>
      <c r="EM45" s="525"/>
      <c r="EN45" s="525"/>
      <c r="EO45" s="525"/>
      <c r="EP45" s="525"/>
      <c r="EQ45" s="525"/>
      <c r="ER45" s="525"/>
      <c r="ES45" s="525"/>
      <c r="ET45" s="525"/>
      <c r="EU45" s="525"/>
      <c r="EV45" s="525"/>
      <c r="EW45" s="525"/>
      <c r="EX45" s="525"/>
      <c r="EY45" s="525"/>
      <c r="EZ45" s="525"/>
      <c r="FA45" s="525"/>
      <c r="FB45" s="525"/>
      <c r="FC45" s="525"/>
      <c r="FD45" s="525"/>
      <c r="FE45" s="525"/>
      <c r="FF45" s="525"/>
      <c r="FG45" s="525"/>
      <c r="FH45" s="525"/>
      <c r="FI45" s="525"/>
      <c r="FJ45" s="525"/>
      <c r="FK45" s="525"/>
      <c r="FL45" s="525"/>
      <c r="FM45" s="525"/>
      <c r="FN45" s="525"/>
      <c r="FO45" s="525"/>
      <c r="FP45" s="525"/>
      <c r="FQ45" s="525"/>
      <c r="FR45" s="525"/>
      <c r="FS45" s="525"/>
      <c r="FT45" s="525"/>
      <c r="FU45" s="525"/>
      <c r="FV45" s="525"/>
      <c r="FW45" s="525"/>
      <c r="FX45" s="797"/>
    </row>
    <row r="46" spans="1:217" s="489" customFormat="1" ht="15" x14ac:dyDescent="0.25">
      <c r="B46" s="427"/>
      <c r="C46" s="520"/>
      <c r="D46" s="520"/>
      <c r="E46" s="520"/>
      <c r="F46" s="520"/>
      <c r="G46" s="520"/>
      <c r="H46" s="520"/>
      <c r="I46" s="520"/>
      <c r="J46" s="520"/>
      <c r="K46" s="520"/>
      <c r="L46" s="520"/>
      <c r="M46" s="520"/>
      <c r="N46" s="520"/>
      <c r="O46" s="531"/>
      <c r="P46" s="531"/>
      <c r="Q46" s="531"/>
      <c r="R46" s="531"/>
      <c r="S46" s="531"/>
      <c r="T46" s="531"/>
      <c r="U46" s="531"/>
      <c r="V46" s="531"/>
      <c r="W46" s="531"/>
      <c r="X46" s="531"/>
      <c r="Y46" s="531"/>
      <c r="Z46" s="531"/>
      <c r="AA46" s="531"/>
      <c r="AB46" s="531"/>
      <c r="AC46" s="531"/>
      <c r="AD46" s="531"/>
      <c r="AE46" s="531"/>
      <c r="AF46" s="531"/>
      <c r="AG46" s="531"/>
      <c r="AH46" s="531"/>
      <c r="AI46" s="531"/>
      <c r="AJ46" s="531"/>
      <c r="AK46" s="531"/>
      <c r="AL46" s="531"/>
      <c r="AM46" s="531"/>
      <c r="AN46" s="531"/>
      <c r="AO46" s="531"/>
      <c r="AP46" s="531"/>
      <c r="AQ46" s="531"/>
      <c r="AR46" s="531"/>
      <c r="AS46" s="531"/>
      <c r="AT46" s="531"/>
      <c r="AU46" s="531"/>
      <c r="AV46" s="531"/>
      <c r="AW46" s="531"/>
      <c r="AX46" s="531"/>
      <c r="AY46" s="531"/>
      <c r="AZ46" s="531"/>
      <c r="BA46" s="531"/>
      <c r="BB46" s="531"/>
      <c r="BC46" s="531"/>
      <c r="BD46" s="531"/>
      <c r="BE46" s="531"/>
      <c r="BF46" s="531"/>
      <c r="BG46" s="531"/>
      <c r="BH46" s="531"/>
      <c r="BI46" s="531"/>
      <c r="BJ46" s="531"/>
      <c r="BK46" s="531"/>
      <c r="BL46" s="531"/>
      <c r="BM46" s="531"/>
      <c r="BN46" s="531"/>
      <c r="BO46" s="531"/>
      <c r="BP46" s="531"/>
      <c r="BQ46" s="531"/>
      <c r="BR46" s="531"/>
      <c r="BS46" s="531"/>
      <c r="BT46" s="531"/>
      <c r="BU46" s="531"/>
      <c r="BV46" s="531"/>
      <c r="BW46" s="531"/>
      <c r="BX46" s="531"/>
      <c r="BY46" s="531"/>
      <c r="BZ46" s="531"/>
      <c r="CA46" s="531"/>
      <c r="CB46" s="531"/>
      <c r="CC46" s="531"/>
      <c r="CD46" s="531"/>
      <c r="CE46" s="531"/>
      <c r="CF46" s="531"/>
      <c r="CG46" s="531"/>
      <c r="CH46" s="531"/>
      <c r="CI46" s="531"/>
      <c r="CJ46" s="531"/>
      <c r="CK46" s="531"/>
      <c r="CL46" s="531"/>
      <c r="CM46" s="531"/>
      <c r="CN46" s="531"/>
      <c r="CO46" s="531"/>
      <c r="CP46" s="531"/>
      <c r="CQ46" s="531"/>
      <c r="CR46" s="531"/>
      <c r="CS46" s="531"/>
      <c r="CT46" s="531"/>
      <c r="CU46" s="531"/>
      <c r="CV46" s="531"/>
      <c r="CW46" s="531"/>
      <c r="CX46" s="531"/>
      <c r="CY46" s="531"/>
      <c r="CZ46" s="531"/>
      <c r="DA46" s="531"/>
      <c r="DB46" s="531"/>
      <c r="DC46" s="531"/>
      <c r="DD46" s="531"/>
      <c r="DE46" s="531"/>
      <c r="DF46" s="531"/>
      <c r="DG46" s="531"/>
      <c r="DH46" s="531"/>
      <c r="DI46" s="531"/>
      <c r="DJ46" s="531"/>
      <c r="DK46" s="531"/>
      <c r="DL46" s="531"/>
      <c r="DM46" s="531"/>
      <c r="DN46" s="531"/>
      <c r="DO46" s="531"/>
      <c r="DP46" s="531"/>
      <c r="DQ46" s="531"/>
      <c r="DR46" s="531"/>
      <c r="DS46" s="531"/>
      <c r="DT46" s="531"/>
      <c r="DU46" s="525"/>
      <c r="DV46" s="525"/>
      <c r="DW46" s="525"/>
      <c r="DX46" s="525"/>
      <c r="DY46" s="525"/>
      <c r="DZ46" s="525"/>
      <c r="EA46" s="525"/>
      <c r="EB46" s="525"/>
      <c r="EC46" s="525"/>
      <c r="ED46" s="525"/>
      <c r="EE46" s="525"/>
      <c r="EF46" s="525"/>
      <c r="EG46" s="525"/>
      <c r="EH46" s="525"/>
      <c r="EI46" s="525"/>
      <c r="EJ46" s="525"/>
      <c r="EK46" s="525"/>
      <c r="EL46" s="525"/>
      <c r="EM46" s="525"/>
      <c r="EN46" s="525"/>
      <c r="EO46" s="525"/>
      <c r="EP46" s="525"/>
      <c r="EQ46" s="525"/>
      <c r="ER46" s="525"/>
      <c r="ES46" s="525"/>
      <c r="ET46" s="525"/>
      <c r="EU46" s="525"/>
      <c r="EV46" s="525"/>
      <c r="EW46" s="525"/>
      <c r="EX46" s="525"/>
      <c r="EY46" s="525"/>
      <c r="EZ46" s="525"/>
      <c r="FA46" s="525"/>
      <c r="FB46" s="525"/>
      <c r="FC46" s="525"/>
      <c r="FD46" s="525"/>
      <c r="FE46" s="525"/>
      <c r="FF46" s="525"/>
      <c r="FG46" s="525"/>
      <c r="FH46" s="525"/>
      <c r="FI46" s="525"/>
      <c r="FJ46" s="525"/>
      <c r="FK46" s="525"/>
      <c r="FL46" s="525"/>
      <c r="FM46" s="525"/>
      <c r="FN46" s="525"/>
      <c r="FO46" s="525"/>
      <c r="FP46" s="525"/>
      <c r="FQ46" s="525"/>
      <c r="FR46" s="525"/>
      <c r="FS46" s="525"/>
      <c r="FT46" s="525"/>
      <c r="FU46" s="525"/>
      <c r="FV46" s="525"/>
      <c r="FW46" s="525"/>
      <c r="FX46" s="797"/>
    </row>
    <row r="47" spans="1:217" s="421" customFormat="1" ht="7.5" customHeight="1" x14ac:dyDescent="0.25">
      <c r="B47" s="416"/>
      <c r="C47" s="418"/>
      <c r="D47" s="418"/>
      <c r="E47" s="418"/>
      <c r="F47" s="418"/>
      <c r="G47" s="418"/>
      <c r="H47" s="418"/>
      <c r="I47" s="418"/>
      <c r="J47" s="418"/>
      <c r="K47" s="418"/>
      <c r="L47" s="418"/>
      <c r="M47" s="418"/>
      <c r="N47" s="418"/>
      <c r="O47" s="418"/>
      <c r="P47" s="418"/>
      <c r="Q47" s="418"/>
      <c r="R47" s="418"/>
      <c r="S47" s="418"/>
      <c r="T47" s="418"/>
      <c r="U47" s="418"/>
      <c r="V47" s="418"/>
      <c r="W47" s="418"/>
      <c r="X47" s="418"/>
      <c r="Y47" s="418"/>
      <c r="Z47" s="418"/>
      <c r="AA47" s="418"/>
      <c r="AB47" s="418"/>
      <c r="AC47" s="418"/>
      <c r="AD47" s="418"/>
      <c r="AE47" s="418"/>
      <c r="AF47" s="418"/>
      <c r="AG47" s="418"/>
      <c r="AH47" s="418"/>
      <c r="AI47" s="418"/>
      <c r="AJ47" s="418"/>
      <c r="AK47" s="418"/>
      <c r="AL47" s="418"/>
      <c r="AM47" s="418"/>
      <c r="AN47" s="418"/>
      <c r="AO47" s="418"/>
      <c r="AP47" s="418"/>
      <c r="AQ47" s="418"/>
      <c r="AR47" s="418"/>
      <c r="AS47" s="418"/>
      <c r="AT47" s="418"/>
      <c r="AU47" s="418"/>
      <c r="AV47" s="418"/>
      <c r="AW47" s="418"/>
      <c r="AX47" s="418"/>
      <c r="AY47" s="418"/>
      <c r="AZ47" s="418"/>
      <c r="BA47" s="418"/>
      <c r="BB47" s="418"/>
      <c r="BC47" s="418"/>
      <c r="BD47" s="418"/>
      <c r="BE47" s="418"/>
      <c r="BF47" s="418"/>
      <c r="BG47" s="418"/>
      <c r="BH47" s="418"/>
      <c r="BI47" s="418"/>
      <c r="BJ47" s="418"/>
      <c r="BK47" s="418"/>
      <c r="BL47" s="418"/>
      <c r="BM47" s="418"/>
      <c r="BN47" s="418"/>
      <c r="BO47" s="418"/>
      <c r="BP47" s="418"/>
      <c r="BQ47" s="418"/>
      <c r="BR47" s="418"/>
      <c r="BS47" s="424"/>
      <c r="BT47" s="424"/>
      <c r="BU47" s="424"/>
      <c r="BV47" s="424"/>
      <c r="BW47" s="418"/>
      <c r="BX47" s="418"/>
      <c r="BY47" s="418"/>
      <c r="BZ47" s="418"/>
      <c r="CA47" s="418"/>
      <c r="CB47" s="418"/>
      <c r="CC47" s="418"/>
      <c r="CD47" s="418"/>
      <c r="CE47" s="418"/>
      <c r="CF47" s="418"/>
      <c r="CG47" s="418"/>
      <c r="CH47" s="418"/>
      <c r="CI47" s="418"/>
      <c r="CJ47" s="418"/>
      <c r="CK47" s="418"/>
      <c r="CL47" s="418"/>
      <c r="CM47" s="418"/>
      <c r="CN47" s="418"/>
      <c r="CO47" s="419"/>
      <c r="CP47" s="419"/>
      <c r="CQ47" s="419"/>
      <c r="CR47" s="419"/>
      <c r="CS47" s="419"/>
      <c r="CT47" s="419"/>
      <c r="CU47" s="419"/>
      <c r="CV47" s="419"/>
      <c r="CW47" s="419"/>
      <c r="CX47" s="419"/>
      <c r="CY47" s="419"/>
      <c r="CZ47" s="419"/>
      <c r="DA47" s="419"/>
      <c r="DB47" s="419"/>
      <c r="DC47" s="418"/>
      <c r="DD47" s="418"/>
      <c r="DE47" s="418"/>
      <c r="DF47" s="418"/>
      <c r="DG47" s="419"/>
      <c r="DH47" s="419"/>
      <c r="DI47" s="419"/>
      <c r="DJ47" s="419"/>
      <c r="DK47" s="419"/>
      <c r="DL47" s="419"/>
      <c r="DM47" s="419"/>
      <c r="DN47" s="419"/>
      <c r="DO47" s="419"/>
      <c r="DP47" s="419"/>
      <c r="DQ47" s="419"/>
      <c r="DR47" s="419"/>
      <c r="DS47" s="419"/>
      <c r="DT47" s="419"/>
      <c r="DU47" s="524"/>
      <c r="DV47" s="524"/>
      <c r="DW47" s="524"/>
      <c r="DX47" s="524"/>
      <c r="DY47" s="524"/>
      <c r="DZ47" s="524"/>
      <c r="EA47" s="524"/>
      <c r="EB47" s="524"/>
      <c r="EC47" s="524"/>
      <c r="ED47" s="524"/>
      <c r="EE47" s="524"/>
      <c r="EF47" s="524"/>
      <c r="EG47" s="524"/>
      <c r="EH47" s="524"/>
      <c r="EI47" s="524"/>
      <c r="EJ47" s="524"/>
      <c r="EK47" s="524"/>
      <c r="EL47" s="524"/>
      <c r="EM47" s="524"/>
      <c r="EN47" s="524"/>
      <c r="EO47" s="524"/>
      <c r="EP47" s="524"/>
      <c r="EQ47" s="524"/>
      <c r="ER47" s="524"/>
      <c r="ES47" s="524"/>
      <c r="ET47" s="524"/>
      <c r="EU47" s="524"/>
      <c r="EV47" s="524"/>
      <c r="EW47" s="524"/>
      <c r="EX47" s="524"/>
      <c r="EY47" s="524"/>
      <c r="EZ47" s="524"/>
      <c r="FA47" s="524"/>
      <c r="FB47" s="524"/>
      <c r="FC47" s="524"/>
      <c r="FD47" s="524"/>
      <c r="FE47" s="524"/>
      <c r="FF47" s="524"/>
      <c r="FG47" s="524"/>
      <c r="FH47" s="524"/>
      <c r="FI47" s="524"/>
      <c r="FJ47" s="524"/>
      <c r="FK47" s="524"/>
      <c r="FL47" s="524"/>
      <c r="FM47" s="524"/>
      <c r="FN47" s="524"/>
      <c r="FO47" s="524"/>
      <c r="FP47" s="524"/>
      <c r="FQ47" s="524"/>
      <c r="FR47" s="524"/>
      <c r="FS47" s="524"/>
      <c r="FT47" s="524"/>
      <c r="FU47" s="524"/>
      <c r="FV47" s="524"/>
      <c r="FW47" s="524"/>
      <c r="FX47" s="797"/>
      <c r="FY47" s="406"/>
      <c r="FZ47" s="406"/>
      <c r="GA47" s="406"/>
      <c r="GB47" s="406"/>
      <c r="GC47" s="406"/>
      <c r="GD47" s="406"/>
      <c r="GE47" s="406"/>
      <c r="GF47" s="406"/>
      <c r="GG47" s="406"/>
      <c r="GH47" s="406"/>
      <c r="GI47" s="406"/>
      <c r="GJ47" s="406"/>
      <c r="GK47" s="406"/>
      <c r="GL47" s="406"/>
      <c r="GM47" s="406"/>
      <c r="GN47" s="406"/>
      <c r="GO47" s="406"/>
      <c r="GP47" s="406"/>
      <c r="GQ47" s="406"/>
      <c r="GR47" s="406"/>
      <c r="GS47" s="406"/>
      <c r="GT47" s="406"/>
      <c r="GU47" s="406"/>
      <c r="GV47" s="406"/>
      <c r="GW47" s="406"/>
      <c r="GX47" s="406"/>
      <c r="GY47" s="406"/>
      <c r="GZ47" s="406"/>
      <c r="HA47" s="406"/>
      <c r="HB47" s="406"/>
      <c r="HC47" s="406"/>
      <c r="HD47" s="406"/>
      <c r="HE47" s="406"/>
      <c r="HF47" s="406"/>
      <c r="HG47" s="406"/>
      <c r="HH47" s="406"/>
      <c r="HI47" s="406"/>
    </row>
    <row r="48" spans="1:217" s="421" customFormat="1" ht="6.75" customHeight="1" x14ac:dyDescent="0.25">
      <c r="B48" s="425"/>
      <c r="C48" s="422"/>
      <c r="D48" s="422"/>
      <c r="E48" s="422"/>
      <c r="F48" s="422"/>
      <c r="G48" s="422"/>
      <c r="H48" s="422"/>
      <c r="I48" s="422"/>
      <c r="J48" s="422"/>
      <c r="K48" s="422"/>
      <c r="L48" s="422"/>
      <c r="M48" s="422"/>
      <c r="N48" s="422"/>
      <c r="O48" s="422"/>
      <c r="P48" s="422"/>
      <c r="Q48" s="422"/>
      <c r="R48" s="422"/>
      <c r="S48" s="422"/>
      <c r="T48" s="422"/>
      <c r="U48" s="422"/>
      <c r="V48" s="422"/>
      <c r="W48" s="422"/>
      <c r="X48" s="422"/>
      <c r="Y48" s="422"/>
      <c r="Z48" s="422"/>
      <c r="AA48" s="422"/>
      <c r="AB48" s="422"/>
      <c r="AC48" s="422"/>
      <c r="AD48" s="422"/>
      <c r="AE48" s="422"/>
      <c r="AF48" s="422"/>
      <c r="AG48" s="422"/>
      <c r="AH48" s="422"/>
      <c r="AI48" s="422"/>
      <c r="AJ48" s="422"/>
      <c r="AK48" s="422"/>
      <c r="AL48" s="422"/>
      <c r="AM48" s="422"/>
      <c r="AN48" s="422"/>
      <c r="AO48" s="422"/>
      <c r="AP48" s="422"/>
      <c r="AQ48" s="422"/>
      <c r="AR48" s="422"/>
      <c r="AS48" s="422"/>
      <c r="AT48" s="422"/>
      <c r="AU48" s="422"/>
      <c r="AV48" s="422"/>
      <c r="AW48" s="422"/>
      <c r="AX48" s="422"/>
      <c r="AY48" s="422"/>
      <c r="AZ48" s="422"/>
      <c r="BA48" s="422"/>
      <c r="BB48" s="422"/>
      <c r="BC48" s="422"/>
      <c r="BD48" s="422"/>
      <c r="BE48" s="422"/>
      <c r="BF48" s="422"/>
      <c r="BG48" s="422"/>
      <c r="BH48" s="422"/>
      <c r="BI48" s="422"/>
      <c r="BJ48" s="422"/>
      <c r="BK48" s="422"/>
      <c r="BL48" s="422"/>
      <c r="BM48" s="422"/>
      <c r="BN48" s="422"/>
      <c r="BO48" s="422"/>
      <c r="BP48" s="422"/>
      <c r="BQ48" s="422"/>
      <c r="BR48" s="422"/>
      <c r="BS48" s="426"/>
      <c r="BT48" s="426"/>
      <c r="BU48" s="426"/>
      <c r="BV48" s="426"/>
      <c r="BW48" s="422"/>
      <c r="BX48" s="422"/>
      <c r="BY48" s="422"/>
      <c r="BZ48" s="422"/>
      <c r="CA48" s="422"/>
      <c r="CB48" s="422"/>
      <c r="CC48" s="422"/>
      <c r="CD48" s="422"/>
      <c r="CE48" s="422"/>
      <c r="CF48" s="422"/>
      <c r="CG48" s="422"/>
      <c r="CH48" s="422"/>
      <c r="CI48" s="422"/>
      <c r="CJ48" s="422"/>
      <c r="CK48" s="422"/>
      <c r="CL48" s="422"/>
      <c r="CM48" s="422"/>
      <c r="CN48" s="422"/>
      <c r="CO48" s="423"/>
      <c r="CP48" s="423"/>
      <c r="CQ48" s="423"/>
      <c r="CR48" s="423"/>
      <c r="CS48" s="423"/>
      <c r="CT48" s="423"/>
      <c r="CU48" s="423"/>
      <c r="CV48" s="423"/>
      <c r="CW48" s="423"/>
      <c r="CX48" s="423"/>
      <c r="CY48" s="423"/>
      <c r="CZ48" s="423"/>
      <c r="DA48" s="423"/>
      <c r="DB48" s="423"/>
      <c r="DC48" s="422"/>
      <c r="DD48" s="422"/>
      <c r="DE48" s="422"/>
      <c r="DF48" s="422"/>
      <c r="DG48" s="423"/>
      <c r="DH48" s="423"/>
      <c r="DI48" s="423"/>
      <c r="DJ48" s="423"/>
      <c r="DK48" s="423"/>
      <c r="DL48" s="423"/>
      <c r="DM48" s="423"/>
      <c r="DN48" s="423"/>
      <c r="DO48" s="423"/>
      <c r="DP48" s="423"/>
      <c r="DQ48" s="423"/>
      <c r="DR48" s="423"/>
      <c r="DS48" s="423"/>
      <c r="DT48" s="423"/>
      <c r="DU48" s="853"/>
      <c r="DV48" s="853"/>
      <c r="DW48" s="853"/>
      <c r="DX48" s="853"/>
      <c r="DY48" s="853"/>
      <c r="DZ48" s="853"/>
      <c r="EA48" s="853"/>
      <c r="EB48" s="853"/>
      <c r="EC48" s="853"/>
      <c r="ED48" s="853"/>
      <c r="EE48" s="853"/>
      <c r="EF48" s="853"/>
      <c r="EG48" s="853"/>
      <c r="EH48" s="853"/>
      <c r="EI48" s="853"/>
      <c r="EJ48" s="853"/>
      <c r="EK48" s="853"/>
      <c r="EL48" s="853"/>
      <c r="EM48" s="853"/>
      <c r="EN48" s="853"/>
      <c r="EO48" s="853"/>
      <c r="EP48" s="853"/>
      <c r="EQ48" s="853"/>
      <c r="ER48" s="853"/>
      <c r="ES48" s="853"/>
      <c r="ET48" s="853"/>
      <c r="EU48" s="853"/>
      <c r="EV48" s="853"/>
      <c r="EW48" s="853"/>
      <c r="EX48" s="853"/>
      <c r="EY48" s="853"/>
      <c r="EZ48" s="853"/>
      <c r="FA48" s="853"/>
      <c r="FB48" s="853"/>
      <c r="FC48" s="853"/>
      <c r="FD48" s="853"/>
      <c r="FE48" s="853"/>
      <c r="FF48" s="853"/>
      <c r="FG48" s="853"/>
      <c r="FH48" s="853"/>
      <c r="FI48" s="853"/>
      <c r="FJ48" s="853"/>
      <c r="FK48" s="853"/>
      <c r="FL48" s="853"/>
      <c r="FM48" s="853"/>
      <c r="FN48" s="853"/>
      <c r="FO48" s="853"/>
      <c r="FP48" s="853"/>
      <c r="FQ48" s="853"/>
      <c r="FR48" s="853"/>
      <c r="FS48" s="853"/>
      <c r="FT48" s="853"/>
      <c r="FU48" s="853"/>
      <c r="FV48" s="853"/>
      <c r="FW48" s="853"/>
      <c r="FX48" s="797"/>
      <c r="FY48" s="406"/>
      <c r="FZ48" s="406"/>
      <c r="GA48" s="406"/>
      <c r="GB48" s="406"/>
      <c r="GC48" s="406"/>
      <c r="GD48" s="406"/>
      <c r="GE48" s="406"/>
      <c r="GF48" s="406"/>
      <c r="GG48" s="406"/>
      <c r="GH48" s="406"/>
      <c r="GI48" s="406"/>
      <c r="GJ48" s="406"/>
      <c r="GK48" s="406"/>
      <c r="GL48" s="406"/>
      <c r="GM48" s="406"/>
      <c r="GN48" s="406"/>
      <c r="GO48" s="406"/>
      <c r="GP48" s="406"/>
      <c r="GQ48" s="406"/>
      <c r="GR48" s="406"/>
      <c r="GS48" s="406"/>
      <c r="GT48" s="406"/>
      <c r="GU48" s="406"/>
      <c r="GV48" s="406"/>
      <c r="GW48" s="406"/>
      <c r="GX48" s="406"/>
      <c r="GY48" s="406"/>
      <c r="GZ48" s="406"/>
      <c r="HA48" s="406"/>
      <c r="HB48" s="406"/>
      <c r="HC48" s="406"/>
      <c r="HD48" s="406"/>
      <c r="HE48" s="406"/>
      <c r="HF48" s="406"/>
      <c r="HG48" s="406"/>
      <c r="HH48" s="406"/>
      <c r="HI48" s="406"/>
    </row>
    <row r="49" spans="2:217" s="448" customFormat="1" ht="15" x14ac:dyDescent="0.25">
      <c r="B49" s="427"/>
      <c r="C49" s="449"/>
      <c r="D49" s="449"/>
      <c r="E49" s="449"/>
      <c r="F49" s="449"/>
      <c r="G49" s="449"/>
      <c r="H49" s="449"/>
      <c r="I49" s="449"/>
      <c r="J49" s="449"/>
      <c r="K49" s="449"/>
      <c r="L49" s="449"/>
      <c r="M49" s="449"/>
      <c r="N49" s="449"/>
      <c r="O49" s="450"/>
      <c r="P49" s="450"/>
      <c r="Q49" s="450"/>
      <c r="R49" s="450"/>
      <c r="S49" s="450"/>
      <c r="T49" s="450"/>
      <c r="U49" s="450"/>
      <c r="V49" s="450"/>
      <c r="W49" s="450"/>
      <c r="X49" s="450"/>
      <c r="Y49" s="450"/>
      <c r="Z49" s="450"/>
      <c r="AA49" s="450"/>
      <c r="AB49" s="450"/>
      <c r="AC49" s="450"/>
      <c r="AD49" s="450"/>
      <c r="AE49" s="450"/>
      <c r="AF49" s="450"/>
      <c r="AG49" s="450"/>
      <c r="AH49" s="450"/>
      <c r="AI49" s="450"/>
      <c r="AJ49" s="450"/>
      <c r="AK49" s="450"/>
      <c r="AL49" s="450"/>
      <c r="AM49" s="450"/>
      <c r="AN49" s="450"/>
      <c r="AO49" s="450"/>
      <c r="AP49" s="450"/>
      <c r="AQ49" s="450"/>
      <c r="AR49" s="450"/>
      <c r="AS49" s="450"/>
      <c r="AT49" s="450"/>
      <c r="AU49" s="450"/>
      <c r="AV49" s="450"/>
      <c r="AW49" s="450"/>
      <c r="AX49" s="450"/>
      <c r="AY49" s="450"/>
      <c r="AZ49" s="450"/>
      <c r="BA49" s="450"/>
      <c r="BB49" s="450"/>
      <c r="BC49" s="450"/>
      <c r="BD49" s="450"/>
      <c r="BE49" s="450"/>
      <c r="BF49" s="450"/>
      <c r="BG49" s="450"/>
      <c r="BH49" s="450"/>
      <c r="BI49" s="450"/>
      <c r="BJ49" s="450"/>
      <c r="BK49" s="450"/>
      <c r="BL49" s="450"/>
      <c r="BM49" s="450"/>
      <c r="BN49" s="450"/>
      <c r="BO49" s="450"/>
      <c r="BP49" s="450"/>
      <c r="BQ49" s="450"/>
      <c r="BR49" s="450"/>
      <c r="BS49" s="450"/>
      <c r="BT49" s="450"/>
      <c r="BU49" s="450"/>
      <c r="BV49" s="450"/>
      <c r="BW49" s="450"/>
      <c r="BX49" s="450"/>
      <c r="BY49" s="450"/>
      <c r="BZ49" s="450"/>
      <c r="CA49" s="450"/>
      <c r="CB49" s="450"/>
      <c r="CC49" s="450"/>
      <c r="CD49" s="450"/>
      <c r="CE49" s="450"/>
      <c r="CF49" s="450"/>
      <c r="CG49" s="450"/>
      <c r="CH49" s="450"/>
      <c r="CI49" s="450"/>
      <c r="CJ49" s="450"/>
      <c r="CK49" s="450"/>
      <c r="CL49" s="450"/>
      <c r="CM49" s="450"/>
      <c r="CN49" s="450"/>
      <c r="CO49" s="450"/>
      <c r="CP49" s="450"/>
      <c r="CQ49" s="450"/>
      <c r="CR49" s="450"/>
      <c r="CS49" s="450"/>
      <c r="CT49" s="450"/>
      <c r="CU49" s="450"/>
      <c r="CV49" s="450"/>
      <c r="CW49" s="450"/>
      <c r="CX49" s="450"/>
      <c r="CY49" s="450"/>
      <c r="CZ49" s="450"/>
      <c r="DA49" s="450"/>
      <c r="DB49" s="450"/>
      <c r="DC49" s="450"/>
      <c r="DD49" s="450"/>
      <c r="DE49" s="450"/>
      <c r="DF49" s="450"/>
      <c r="DG49" s="450"/>
      <c r="DH49" s="450"/>
      <c r="DI49" s="450"/>
      <c r="DJ49" s="450"/>
      <c r="DK49" s="450"/>
      <c r="DL49" s="450"/>
      <c r="DM49" s="450"/>
      <c r="DN49" s="450"/>
      <c r="DO49" s="450"/>
      <c r="DP49" s="450"/>
      <c r="DQ49" s="450"/>
      <c r="DR49" s="450"/>
      <c r="DS49" s="450"/>
      <c r="DT49" s="450"/>
      <c r="DU49" s="864"/>
      <c r="DV49" s="864"/>
      <c r="DW49" s="864"/>
      <c r="DX49" s="864"/>
      <c r="DY49" s="864"/>
      <c r="DZ49" s="864"/>
      <c r="EA49" s="864"/>
      <c r="EB49" s="864"/>
      <c r="EC49" s="864"/>
      <c r="ED49" s="864"/>
      <c r="EE49" s="864"/>
      <c r="EF49" s="864"/>
      <c r="EG49" s="864"/>
      <c r="EH49" s="864"/>
      <c r="EI49" s="864"/>
      <c r="EJ49" s="864"/>
      <c r="EK49" s="864"/>
      <c r="EL49" s="864"/>
      <c r="EM49" s="864"/>
      <c r="EN49" s="864"/>
      <c r="EO49" s="864"/>
      <c r="EP49" s="864"/>
      <c r="EQ49" s="864"/>
      <c r="ER49" s="864"/>
      <c r="ES49" s="864"/>
      <c r="ET49" s="864"/>
      <c r="EU49" s="864"/>
      <c r="EV49" s="864"/>
      <c r="EW49" s="864"/>
      <c r="EX49" s="864"/>
      <c r="EY49" s="864"/>
      <c r="EZ49" s="864"/>
      <c r="FA49" s="864"/>
      <c r="FB49" s="864"/>
      <c r="FC49" s="864"/>
      <c r="FD49" s="864"/>
      <c r="FE49" s="864"/>
      <c r="FF49" s="864"/>
      <c r="FG49" s="864"/>
      <c r="FH49" s="864"/>
      <c r="FI49" s="864"/>
      <c r="FJ49" s="864"/>
      <c r="FK49" s="864"/>
      <c r="FL49" s="864"/>
      <c r="FM49" s="864"/>
      <c r="FN49" s="864"/>
      <c r="FO49" s="864"/>
      <c r="FP49" s="864"/>
      <c r="FQ49" s="864"/>
      <c r="FR49" s="864"/>
      <c r="FS49" s="864"/>
      <c r="FT49" s="864"/>
      <c r="FU49" s="864"/>
      <c r="FV49" s="864"/>
      <c r="FW49" s="864"/>
      <c r="FX49" s="797"/>
      <c r="FY49" s="865"/>
      <c r="FZ49" s="865"/>
      <c r="GA49" s="865"/>
      <c r="GB49" s="865"/>
      <c r="GC49" s="865"/>
      <c r="GD49" s="865"/>
      <c r="GE49" s="865"/>
      <c r="GF49" s="865"/>
      <c r="GG49" s="865"/>
      <c r="GH49" s="865"/>
      <c r="GI49" s="865"/>
      <c r="GJ49" s="865"/>
      <c r="GK49" s="865"/>
      <c r="GL49" s="865"/>
      <c r="GM49" s="865"/>
      <c r="GN49" s="865"/>
      <c r="GO49" s="865"/>
      <c r="GP49" s="865"/>
      <c r="GQ49" s="865"/>
      <c r="GR49" s="865"/>
      <c r="GS49" s="865"/>
      <c r="GT49" s="865"/>
      <c r="GU49" s="865"/>
      <c r="GV49" s="865"/>
      <c r="GW49" s="865"/>
      <c r="GX49" s="865"/>
      <c r="GY49" s="865"/>
      <c r="GZ49" s="865"/>
      <c r="HA49" s="865"/>
      <c r="HB49" s="865"/>
      <c r="HC49" s="865"/>
      <c r="HD49" s="865"/>
      <c r="HE49" s="865"/>
      <c r="HF49" s="865"/>
      <c r="HG49" s="865"/>
      <c r="HH49" s="865"/>
      <c r="HI49" s="865"/>
    </row>
    <row r="50" spans="2:217" s="448" customFormat="1" ht="15" x14ac:dyDescent="0.25">
      <c r="B50" s="427"/>
      <c r="C50" s="449"/>
      <c r="D50" s="449"/>
      <c r="E50" s="449"/>
      <c r="F50" s="449"/>
      <c r="G50" s="449"/>
      <c r="H50" s="449"/>
      <c r="I50" s="449"/>
      <c r="J50" s="449"/>
      <c r="K50" s="449"/>
      <c r="L50" s="449"/>
      <c r="M50" s="449"/>
      <c r="N50" s="449"/>
      <c r="O50" s="451"/>
      <c r="P50" s="451"/>
      <c r="Q50" s="451"/>
      <c r="R50" s="451"/>
      <c r="S50" s="451"/>
      <c r="T50" s="451"/>
      <c r="U50" s="451"/>
      <c r="V50" s="451"/>
      <c r="W50" s="451"/>
      <c r="X50" s="451"/>
      <c r="Y50" s="451"/>
      <c r="Z50" s="451"/>
      <c r="AA50" s="451"/>
      <c r="AB50" s="451"/>
      <c r="AC50" s="451"/>
      <c r="AD50" s="451"/>
      <c r="AE50" s="451"/>
      <c r="AF50" s="451"/>
      <c r="AG50" s="451"/>
      <c r="AH50" s="451"/>
      <c r="AI50" s="451"/>
      <c r="AJ50" s="451"/>
      <c r="AK50" s="451"/>
      <c r="AL50" s="451"/>
      <c r="AM50" s="451"/>
      <c r="AN50" s="451"/>
      <c r="AO50" s="451"/>
      <c r="AP50" s="451"/>
      <c r="AQ50" s="451"/>
      <c r="AR50" s="451"/>
      <c r="AS50" s="451"/>
      <c r="AT50" s="451"/>
      <c r="AU50" s="451"/>
      <c r="AV50" s="451"/>
      <c r="AW50" s="451"/>
      <c r="AX50" s="451"/>
      <c r="AY50" s="451"/>
      <c r="AZ50" s="451"/>
      <c r="BA50" s="451"/>
      <c r="BB50" s="451"/>
      <c r="BC50" s="451"/>
      <c r="BD50" s="451"/>
      <c r="BE50" s="451"/>
      <c r="BF50" s="451"/>
      <c r="BG50" s="451"/>
      <c r="BH50" s="451"/>
      <c r="BI50" s="451"/>
      <c r="BJ50" s="451"/>
      <c r="BK50" s="451"/>
      <c r="BL50" s="451"/>
      <c r="BM50" s="451"/>
      <c r="BN50" s="451"/>
      <c r="BO50" s="451"/>
      <c r="BP50" s="451"/>
      <c r="BQ50" s="451"/>
      <c r="BR50" s="451"/>
      <c r="BS50" s="451"/>
      <c r="BT50" s="451"/>
      <c r="BU50" s="451"/>
      <c r="BV50" s="451"/>
      <c r="BW50" s="451"/>
      <c r="BX50" s="451"/>
      <c r="BY50" s="451"/>
      <c r="BZ50" s="451"/>
      <c r="CA50" s="451"/>
      <c r="CB50" s="451"/>
      <c r="CC50" s="451"/>
      <c r="CD50" s="451"/>
      <c r="CE50" s="451"/>
      <c r="CF50" s="451"/>
      <c r="CG50" s="451"/>
      <c r="CH50" s="451"/>
      <c r="CI50" s="451"/>
      <c r="CJ50" s="451"/>
      <c r="CK50" s="451"/>
      <c r="CL50" s="451"/>
      <c r="CM50" s="451"/>
      <c r="CN50" s="451"/>
      <c r="CO50" s="451"/>
      <c r="CP50" s="451"/>
      <c r="CQ50" s="451"/>
      <c r="CR50" s="451"/>
      <c r="CS50" s="451"/>
      <c r="CT50" s="451"/>
      <c r="CU50" s="451"/>
      <c r="CV50" s="451"/>
      <c r="CW50" s="451"/>
      <c r="CX50" s="451"/>
      <c r="CY50" s="451"/>
      <c r="CZ50" s="451"/>
      <c r="DA50" s="451"/>
      <c r="DB50" s="451"/>
      <c r="DC50" s="451"/>
      <c r="DD50" s="451"/>
      <c r="DE50" s="451"/>
      <c r="DF50" s="451"/>
      <c r="DG50" s="451"/>
      <c r="DH50" s="451"/>
      <c r="DI50" s="451"/>
      <c r="DJ50" s="451"/>
      <c r="DK50" s="451"/>
      <c r="DL50" s="451"/>
      <c r="DM50" s="451"/>
      <c r="DN50" s="451"/>
      <c r="DO50" s="451"/>
      <c r="DP50" s="451"/>
      <c r="DQ50" s="451"/>
      <c r="DR50" s="451"/>
      <c r="DS50" s="451"/>
      <c r="DT50" s="451"/>
      <c r="DU50" s="867"/>
      <c r="DV50" s="867"/>
      <c r="DW50" s="867"/>
      <c r="DX50" s="867"/>
      <c r="DY50" s="867"/>
      <c r="DZ50" s="867"/>
      <c r="EA50" s="867"/>
      <c r="EB50" s="867"/>
      <c r="EC50" s="867"/>
      <c r="ED50" s="867"/>
      <c r="EE50" s="867"/>
      <c r="EF50" s="867"/>
      <c r="EG50" s="867"/>
      <c r="EH50" s="867"/>
      <c r="EI50" s="867"/>
      <c r="EJ50" s="867"/>
      <c r="EK50" s="867"/>
      <c r="EL50" s="867"/>
      <c r="EM50" s="867"/>
      <c r="EN50" s="867"/>
      <c r="EO50" s="867"/>
      <c r="EP50" s="867"/>
      <c r="EQ50" s="867"/>
      <c r="ER50" s="867"/>
      <c r="ES50" s="867"/>
      <c r="ET50" s="867"/>
      <c r="EU50" s="867"/>
      <c r="EV50" s="867"/>
      <c r="EW50" s="867"/>
      <c r="EX50" s="867"/>
      <c r="EY50" s="867"/>
      <c r="EZ50" s="867"/>
      <c r="FA50" s="867"/>
      <c r="FB50" s="867"/>
      <c r="FC50" s="867"/>
      <c r="FD50" s="867"/>
      <c r="FE50" s="867"/>
      <c r="FF50" s="867"/>
      <c r="FG50" s="867"/>
      <c r="FH50" s="867"/>
      <c r="FI50" s="867"/>
      <c r="FJ50" s="867"/>
      <c r="FK50" s="867"/>
      <c r="FL50" s="867"/>
      <c r="FM50" s="867"/>
      <c r="FN50" s="867"/>
      <c r="FO50" s="867"/>
      <c r="FP50" s="867"/>
      <c r="FQ50" s="867"/>
      <c r="FR50" s="867"/>
      <c r="FS50" s="867"/>
      <c r="FT50" s="867"/>
      <c r="FU50" s="867"/>
      <c r="FV50" s="867"/>
      <c r="FW50" s="867"/>
      <c r="FX50" s="797"/>
      <c r="FY50" s="865"/>
      <c r="FZ50" s="865"/>
      <c r="GA50" s="865"/>
      <c r="GB50" s="865"/>
      <c r="GC50" s="865"/>
      <c r="GD50" s="865"/>
      <c r="GE50" s="865"/>
      <c r="GF50" s="865"/>
      <c r="GG50" s="865"/>
      <c r="GH50" s="865"/>
      <c r="GI50" s="865"/>
      <c r="GJ50" s="865"/>
      <c r="GK50" s="865"/>
      <c r="GL50" s="865"/>
      <c r="GM50" s="865"/>
      <c r="GN50" s="865"/>
      <c r="GO50" s="865"/>
      <c r="GP50" s="865"/>
      <c r="GQ50" s="865"/>
      <c r="GR50" s="865"/>
      <c r="GS50" s="865"/>
      <c r="GT50" s="865"/>
      <c r="GU50" s="865"/>
      <c r="GV50" s="865"/>
      <c r="GW50" s="865"/>
      <c r="GX50" s="865"/>
      <c r="GY50" s="865"/>
      <c r="GZ50" s="865"/>
      <c r="HA50" s="865"/>
      <c r="HB50" s="865"/>
      <c r="HC50" s="865"/>
      <c r="HD50" s="865"/>
      <c r="HE50" s="865"/>
      <c r="HF50" s="865"/>
      <c r="HG50" s="865"/>
      <c r="HH50" s="865"/>
      <c r="HI50" s="865"/>
    </row>
    <row r="51" spans="2:217" ht="9" customHeight="1" x14ac:dyDescent="0.25">
      <c r="B51" s="416"/>
      <c r="C51" s="418"/>
      <c r="D51" s="418"/>
      <c r="E51" s="418"/>
      <c r="F51" s="418"/>
      <c r="G51" s="418"/>
      <c r="H51" s="418"/>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c r="AN51" s="418"/>
      <c r="AO51" s="418"/>
      <c r="AP51" s="418"/>
      <c r="AQ51" s="418"/>
      <c r="AR51" s="418"/>
      <c r="AS51" s="418"/>
      <c r="AT51" s="418"/>
      <c r="AU51" s="418"/>
      <c r="AV51" s="418"/>
      <c r="AW51" s="418"/>
      <c r="AX51" s="418"/>
      <c r="AY51" s="418"/>
      <c r="AZ51" s="418"/>
      <c r="BA51" s="418"/>
      <c r="BB51" s="418"/>
      <c r="BC51" s="418"/>
      <c r="BD51" s="418"/>
      <c r="BE51" s="418"/>
      <c r="BF51" s="418"/>
      <c r="BG51" s="418"/>
      <c r="BH51" s="418"/>
      <c r="BI51" s="418"/>
      <c r="BJ51" s="418"/>
      <c r="BK51" s="418"/>
      <c r="BL51" s="418"/>
      <c r="BM51" s="418"/>
      <c r="BN51" s="418"/>
      <c r="BO51" s="418"/>
      <c r="BP51" s="418"/>
      <c r="BQ51" s="418"/>
      <c r="BR51" s="418"/>
      <c r="BS51" s="424"/>
      <c r="BT51" s="424"/>
      <c r="BU51" s="424"/>
      <c r="BV51" s="424"/>
      <c r="BW51" s="418"/>
      <c r="BX51" s="418"/>
      <c r="BY51" s="418"/>
      <c r="BZ51" s="418"/>
      <c r="CA51" s="418"/>
      <c r="CB51" s="418"/>
      <c r="CC51" s="418"/>
      <c r="CD51" s="418"/>
      <c r="CE51" s="418"/>
      <c r="CF51" s="418"/>
      <c r="CG51" s="418"/>
      <c r="CH51" s="418"/>
      <c r="CI51" s="418"/>
      <c r="CJ51" s="418"/>
      <c r="CK51" s="418"/>
      <c r="CL51" s="418"/>
      <c r="CM51" s="418"/>
      <c r="CN51" s="418"/>
      <c r="CO51" s="419"/>
      <c r="CP51" s="419"/>
      <c r="CQ51" s="419"/>
      <c r="CR51" s="419"/>
      <c r="CS51" s="419"/>
      <c r="CT51" s="419"/>
      <c r="CU51" s="419"/>
      <c r="CV51" s="419"/>
      <c r="CW51" s="419"/>
      <c r="CX51" s="419"/>
      <c r="CY51" s="419"/>
      <c r="CZ51" s="419"/>
      <c r="DA51" s="419"/>
      <c r="DB51" s="419"/>
      <c r="DC51" s="418"/>
      <c r="DD51" s="418"/>
      <c r="DE51" s="418"/>
      <c r="DF51" s="418"/>
      <c r="DG51" s="419"/>
      <c r="DH51" s="419"/>
      <c r="DI51" s="419"/>
      <c r="DJ51" s="419"/>
      <c r="DK51" s="419"/>
      <c r="DL51" s="419"/>
      <c r="DM51" s="419"/>
      <c r="DN51" s="419"/>
      <c r="DO51" s="419"/>
      <c r="DP51" s="419"/>
      <c r="DQ51" s="419"/>
      <c r="DR51" s="419"/>
      <c r="DS51" s="419"/>
      <c r="DT51" s="419"/>
      <c r="DU51" s="507"/>
      <c r="DV51" s="507"/>
      <c r="DW51" s="507"/>
      <c r="DX51" s="507"/>
      <c r="DY51" s="507"/>
      <c r="DZ51" s="507"/>
      <c r="EA51" s="507"/>
      <c r="EB51" s="507"/>
      <c r="EC51" s="507"/>
      <c r="ED51" s="507"/>
      <c r="EE51" s="507"/>
      <c r="EF51" s="507"/>
      <c r="EG51" s="507"/>
      <c r="EH51" s="507"/>
      <c r="EI51" s="507"/>
      <c r="EJ51" s="507"/>
      <c r="EK51" s="507"/>
      <c r="EL51" s="507"/>
      <c r="EM51" s="507"/>
      <c r="EN51" s="507"/>
      <c r="EO51" s="507"/>
      <c r="EP51" s="507"/>
      <c r="EQ51" s="507"/>
      <c r="ER51" s="507"/>
      <c r="ES51" s="507"/>
      <c r="ET51" s="507"/>
      <c r="EU51" s="507"/>
      <c r="EV51" s="507"/>
      <c r="EW51" s="507"/>
      <c r="EX51" s="507"/>
      <c r="EY51" s="507"/>
      <c r="EZ51" s="507"/>
      <c r="FA51" s="507"/>
      <c r="FB51" s="507"/>
      <c r="FC51" s="507"/>
      <c r="FD51" s="507"/>
      <c r="FE51" s="507"/>
      <c r="FF51" s="507"/>
      <c r="FG51" s="507"/>
      <c r="FH51" s="507"/>
      <c r="FI51" s="507"/>
      <c r="FJ51" s="507"/>
      <c r="FK51" s="507"/>
      <c r="FL51" s="507"/>
      <c r="FM51" s="507"/>
      <c r="FN51" s="507"/>
      <c r="FO51" s="507"/>
      <c r="FP51" s="507"/>
      <c r="FQ51" s="507"/>
      <c r="FR51" s="507"/>
      <c r="FS51" s="507"/>
      <c r="FT51" s="507"/>
      <c r="FU51" s="507"/>
      <c r="FV51" s="507"/>
      <c r="FW51" s="507"/>
      <c r="FX51" s="797"/>
    </row>
    <row r="52" spans="2:217" ht="9" customHeight="1" x14ac:dyDescent="0.25">
      <c r="B52" s="425"/>
      <c r="C52" s="422"/>
      <c r="D52" s="422"/>
      <c r="E52" s="422"/>
      <c r="F52" s="422"/>
      <c r="G52" s="422"/>
      <c r="H52" s="422"/>
      <c r="I52" s="422"/>
      <c r="J52" s="422"/>
      <c r="K52" s="422"/>
      <c r="L52" s="422"/>
      <c r="M52" s="422"/>
      <c r="N52" s="422"/>
      <c r="O52" s="422"/>
      <c r="P52" s="422"/>
      <c r="Q52" s="422"/>
      <c r="R52" s="422"/>
      <c r="S52" s="422"/>
      <c r="T52" s="422"/>
      <c r="U52" s="422"/>
      <c r="V52" s="422"/>
      <c r="W52" s="422"/>
      <c r="X52" s="422"/>
      <c r="Y52" s="422"/>
      <c r="Z52" s="422"/>
      <c r="AA52" s="422"/>
      <c r="AB52" s="422"/>
      <c r="AC52" s="422"/>
      <c r="AD52" s="422"/>
      <c r="AE52" s="422"/>
      <c r="AF52" s="422"/>
      <c r="AG52" s="422"/>
      <c r="AH52" s="422"/>
      <c r="AI52" s="422"/>
      <c r="AJ52" s="422"/>
      <c r="AK52" s="422"/>
      <c r="AL52" s="422"/>
      <c r="AM52" s="422"/>
      <c r="AN52" s="422"/>
      <c r="AO52" s="422"/>
      <c r="AP52" s="422"/>
      <c r="AQ52" s="422"/>
      <c r="AR52" s="422"/>
      <c r="AS52" s="422"/>
      <c r="AT52" s="422"/>
      <c r="AU52" s="422"/>
      <c r="AV52" s="422"/>
      <c r="AW52" s="422"/>
      <c r="AX52" s="422"/>
      <c r="AY52" s="422"/>
      <c r="AZ52" s="422"/>
      <c r="BA52" s="422"/>
      <c r="BB52" s="422"/>
      <c r="BC52" s="422"/>
      <c r="BD52" s="422"/>
      <c r="BE52" s="422"/>
      <c r="BF52" s="422"/>
      <c r="BG52" s="422"/>
      <c r="BH52" s="422"/>
      <c r="BI52" s="422"/>
      <c r="BJ52" s="422"/>
      <c r="BK52" s="422"/>
      <c r="BL52" s="422"/>
      <c r="BM52" s="422"/>
      <c r="BN52" s="422"/>
      <c r="BO52" s="422"/>
      <c r="BP52" s="422"/>
      <c r="BQ52" s="422"/>
      <c r="BR52" s="422"/>
      <c r="BS52" s="426"/>
      <c r="BT52" s="426"/>
      <c r="BU52" s="426"/>
      <c r="BV52" s="426"/>
      <c r="BW52" s="422"/>
      <c r="BX52" s="422"/>
      <c r="BY52" s="422"/>
      <c r="BZ52" s="422"/>
      <c r="CA52" s="422"/>
      <c r="CB52" s="422"/>
      <c r="CC52" s="422"/>
      <c r="CD52" s="422"/>
      <c r="CE52" s="422"/>
      <c r="CF52" s="422"/>
      <c r="CG52" s="422"/>
      <c r="CH52" s="422"/>
      <c r="CI52" s="422"/>
      <c r="CJ52" s="422"/>
      <c r="CK52" s="422"/>
      <c r="CL52" s="422"/>
      <c r="CM52" s="422"/>
      <c r="CN52" s="422"/>
      <c r="CO52" s="423"/>
      <c r="CP52" s="423"/>
      <c r="CQ52" s="423"/>
      <c r="CR52" s="423"/>
      <c r="CS52" s="423"/>
      <c r="CT52" s="423"/>
      <c r="CU52" s="423"/>
      <c r="CV52" s="423"/>
      <c r="CW52" s="423"/>
      <c r="CX52" s="423"/>
      <c r="CY52" s="423"/>
      <c r="CZ52" s="423"/>
      <c r="DA52" s="423"/>
      <c r="DB52" s="423"/>
      <c r="DC52" s="422"/>
      <c r="DD52" s="422"/>
      <c r="DE52" s="422"/>
      <c r="DF52" s="422"/>
      <c r="DG52" s="423"/>
      <c r="DH52" s="423"/>
      <c r="DI52" s="423"/>
      <c r="DJ52" s="423"/>
      <c r="DK52" s="423"/>
      <c r="DL52" s="423"/>
      <c r="DM52" s="423"/>
      <c r="DN52" s="423"/>
      <c r="DO52" s="423"/>
      <c r="DP52" s="423"/>
      <c r="DQ52" s="423"/>
      <c r="DR52" s="423"/>
      <c r="DS52" s="423"/>
      <c r="DT52" s="423"/>
      <c r="DU52" s="679"/>
      <c r="DV52" s="679"/>
      <c r="DW52" s="679"/>
      <c r="DX52" s="679"/>
      <c r="DY52" s="679"/>
      <c r="DZ52" s="679"/>
      <c r="EA52" s="679"/>
      <c r="EB52" s="679"/>
      <c r="EC52" s="679"/>
      <c r="ED52" s="679"/>
      <c r="EE52" s="679"/>
      <c r="EF52" s="679"/>
      <c r="EG52" s="679"/>
      <c r="EH52" s="679"/>
      <c r="EI52" s="679"/>
      <c r="EJ52" s="679"/>
      <c r="EK52" s="679"/>
      <c r="EL52" s="679"/>
      <c r="EM52" s="679"/>
      <c r="EN52" s="679"/>
      <c r="EO52" s="679"/>
      <c r="EP52" s="679"/>
      <c r="EQ52" s="679"/>
      <c r="ER52" s="679"/>
      <c r="ES52" s="679"/>
      <c r="ET52" s="679"/>
      <c r="EU52" s="679"/>
      <c r="EV52" s="679"/>
      <c r="EW52" s="679"/>
      <c r="EX52" s="679"/>
      <c r="EY52" s="679"/>
      <c r="EZ52" s="679"/>
      <c r="FA52" s="679"/>
      <c r="FB52" s="679"/>
      <c r="FC52" s="679"/>
      <c r="FD52" s="679"/>
      <c r="FE52" s="679"/>
      <c r="FF52" s="679"/>
      <c r="FG52" s="679"/>
      <c r="FH52" s="679"/>
      <c r="FI52" s="679"/>
      <c r="FJ52" s="679"/>
      <c r="FK52" s="679"/>
      <c r="FL52" s="679"/>
      <c r="FM52" s="679"/>
      <c r="FN52" s="679"/>
      <c r="FO52" s="679"/>
      <c r="FP52" s="679"/>
      <c r="FQ52" s="679"/>
      <c r="FR52" s="679"/>
      <c r="FS52" s="679"/>
      <c r="FT52" s="679"/>
      <c r="FU52" s="679"/>
      <c r="FV52" s="679"/>
      <c r="FW52" s="679"/>
      <c r="FX52" s="797"/>
    </row>
    <row r="53" spans="2:217" s="489" customFormat="1" ht="15" x14ac:dyDescent="0.25">
      <c r="B53" s="427"/>
      <c r="C53" s="520"/>
      <c r="D53" s="520"/>
      <c r="E53" s="520"/>
      <c r="F53" s="520"/>
      <c r="G53" s="520"/>
      <c r="H53" s="520"/>
      <c r="I53" s="520"/>
      <c r="J53" s="520"/>
      <c r="K53" s="520"/>
      <c r="L53" s="520"/>
      <c r="M53" s="520"/>
      <c r="N53" s="520"/>
      <c r="O53" s="520"/>
      <c r="P53" s="520"/>
      <c r="Q53" s="520"/>
      <c r="R53" s="520"/>
      <c r="S53" s="520"/>
      <c r="T53" s="520"/>
      <c r="U53" s="520"/>
      <c r="V53" s="520"/>
      <c r="W53" s="520"/>
      <c r="X53" s="520"/>
      <c r="Y53" s="520"/>
      <c r="Z53" s="520"/>
      <c r="AA53" s="520"/>
      <c r="AB53" s="520"/>
      <c r="AC53" s="520"/>
      <c r="AD53" s="520"/>
      <c r="AE53" s="520"/>
      <c r="AF53" s="520"/>
      <c r="AG53" s="520"/>
      <c r="AH53" s="520"/>
      <c r="AI53" s="520"/>
      <c r="AJ53" s="520"/>
      <c r="AK53" s="520"/>
      <c r="AL53" s="520"/>
      <c r="AM53" s="520"/>
      <c r="AN53" s="520"/>
      <c r="AO53" s="520"/>
      <c r="AP53" s="520"/>
      <c r="AQ53" s="520"/>
      <c r="AR53" s="520"/>
      <c r="AS53" s="520"/>
      <c r="AT53" s="520"/>
      <c r="AU53" s="520"/>
      <c r="AV53" s="520"/>
      <c r="AW53" s="520"/>
      <c r="AX53" s="520"/>
      <c r="AY53" s="520"/>
      <c r="AZ53" s="520"/>
      <c r="BA53" s="520"/>
      <c r="BB53" s="520"/>
      <c r="BC53" s="520"/>
      <c r="BD53" s="520"/>
      <c r="BE53" s="520"/>
      <c r="BF53" s="520"/>
      <c r="BG53" s="520"/>
      <c r="BH53" s="520"/>
      <c r="BI53" s="520"/>
      <c r="BJ53" s="520"/>
      <c r="BK53" s="520"/>
      <c r="BL53" s="520"/>
      <c r="BM53" s="520"/>
      <c r="BN53" s="520"/>
      <c r="BO53" s="520"/>
      <c r="BP53" s="520"/>
      <c r="BQ53" s="520"/>
      <c r="BR53" s="520"/>
      <c r="BS53" s="520"/>
      <c r="BT53" s="520"/>
      <c r="BU53" s="520"/>
      <c r="BV53" s="520"/>
      <c r="BW53" s="520"/>
      <c r="BX53" s="520"/>
      <c r="BY53" s="520"/>
      <c r="BZ53" s="520"/>
      <c r="CA53" s="520"/>
      <c r="CB53" s="520"/>
      <c r="CC53" s="520"/>
      <c r="CD53" s="520"/>
      <c r="CE53" s="520"/>
      <c r="CF53" s="520"/>
      <c r="CG53" s="520"/>
      <c r="CH53" s="520"/>
      <c r="CI53" s="520"/>
      <c r="CJ53" s="520"/>
      <c r="CK53" s="520"/>
      <c r="CL53" s="520"/>
      <c r="CM53" s="520"/>
      <c r="CN53" s="520"/>
      <c r="CO53" s="520"/>
      <c r="CP53" s="520"/>
      <c r="CQ53" s="520"/>
      <c r="CR53" s="520"/>
      <c r="CS53" s="520"/>
      <c r="CT53" s="520"/>
      <c r="CU53" s="520"/>
      <c r="CV53" s="520"/>
      <c r="CW53" s="520"/>
      <c r="CX53" s="520"/>
      <c r="CY53" s="520"/>
      <c r="CZ53" s="520"/>
      <c r="DA53" s="520"/>
      <c r="DB53" s="520"/>
      <c r="DC53" s="520"/>
      <c r="DD53" s="520"/>
      <c r="DE53" s="520"/>
      <c r="DF53" s="520"/>
      <c r="DG53" s="520"/>
      <c r="DH53" s="520"/>
      <c r="DI53" s="520"/>
      <c r="DJ53" s="520"/>
      <c r="DK53" s="520"/>
      <c r="DL53" s="520"/>
      <c r="DM53" s="520"/>
      <c r="DN53" s="520"/>
      <c r="DO53" s="520"/>
      <c r="DP53" s="520"/>
      <c r="DQ53" s="520"/>
      <c r="DR53" s="520"/>
      <c r="DS53" s="520"/>
      <c r="DT53" s="520"/>
      <c r="DU53" s="859"/>
      <c r="DV53" s="859"/>
      <c r="DW53" s="859"/>
      <c r="DX53" s="859"/>
      <c r="DY53" s="859"/>
      <c r="DZ53" s="859"/>
      <c r="EA53" s="859"/>
      <c r="EB53" s="859"/>
      <c r="EC53" s="859"/>
      <c r="ED53" s="859"/>
      <c r="EE53" s="859"/>
      <c r="EF53" s="859"/>
      <c r="EG53" s="859"/>
      <c r="EH53" s="859"/>
      <c r="EI53" s="859"/>
      <c r="EJ53" s="859"/>
      <c r="EK53" s="859"/>
      <c r="EL53" s="859"/>
      <c r="EM53" s="859"/>
      <c r="EN53" s="859"/>
      <c r="EO53" s="859"/>
      <c r="EP53" s="859"/>
      <c r="EQ53" s="859"/>
      <c r="ER53" s="859"/>
      <c r="ES53" s="859"/>
      <c r="ET53" s="859"/>
      <c r="EU53" s="859"/>
      <c r="EV53" s="859"/>
      <c r="EW53" s="859"/>
      <c r="EX53" s="859"/>
      <c r="EY53" s="859"/>
      <c r="EZ53" s="859"/>
      <c r="FA53" s="859"/>
      <c r="FB53" s="859"/>
      <c r="FC53" s="859"/>
      <c r="FD53" s="859"/>
      <c r="FE53" s="859"/>
      <c r="FF53" s="859"/>
      <c r="FG53" s="859"/>
      <c r="FH53" s="859"/>
      <c r="FI53" s="859"/>
      <c r="FJ53" s="859"/>
      <c r="FK53" s="859"/>
      <c r="FL53" s="859"/>
      <c r="FM53" s="859"/>
      <c r="FN53" s="859"/>
      <c r="FO53" s="859"/>
      <c r="FP53" s="859"/>
      <c r="FQ53" s="859"/>
      <c r="FR53" s="859"/>
      <c r="FS53" s="859"/>
      <c r="FT53" s="859"/>
      <c r="FU53" s="859"/>
      <c r="FV53" s="859"/>
      <c r="FW53" s="859"/>
      <c r="FX53" s="797"/>
    </row>
    <row r="54" spans="2:217" s="489" customFormat="1" ht="15" x14ac:dyDescent="0.25">
      <c r="B54" s="427"/>
      <c r="C54" s="520"/>
      <c r="D54" s="520"/>
      <c r="E54" s="520"/>
      <c r="F54" s="520"/>
      <c r="G54" s="520"/>
      <c r="H54" s="520"/>
      <c r="I54" s="520"/>
      <c r="J54" s="520"/>
      <c r="K54" s="520"/>
      <c r="L54" s="520"/>
      <c r="M54" s="520"/>
      <c r="N54" s="520"/>
      <c r="O54" s="520"/>
      <c r="P54" s="520"/>
      <c r="Q54" s="520"/>
      <c r="R54" s="520"/>
      <c r="S54" s="520"/>
      <c r="T54" s="520"/>
      <c r="U54" s="520"/>
      <c r="V54" s="520"/>
      <c r="W54" s="520"/>
      <c r="X54" s="520"/>
      <c r="Y54" s="520"/>
      <c r="Z54" s="520"/>
      <c r="AA54" s="520"/>
      <c r="AB54" s="520"/>
      <c r="AC54" s="520"/>
      <c r="AD54" s="520"/>
      <c r="AE54" s="520"/>
      <c r="AF54" s="520"/>
      <c r="AG54" s="520"/>
      <c r="AH54" s="520"/>
      <c r="AI54" s="520"/>
      <c r="AJ54" s="520"/>
      <c r="AK54" s="520"/>
      <c r="AL54" s="520"/>
      <c r="AM54" s="520"/>
      <c r="AN54" s="520"/>
      <c r="AO54" s="520"/>
      <c r="AP54" s="520"/>
      <c r="AQ54" s="520"/>
      <c r="AR54" s="520"/>
      <c r="AS54" s="520"/>
      <c r="AT54" s="520"/>
      <c r="AU54" s="520"/>
      <c r="AV54" s="520"/>
      <c r="AW54" s="520"/>
      <c r="AX54" s="520"/>
      <c r="AY54" s="520"/>
      <c r="AZ54" s="520"/>
      <c r="BA54" s="520"/>
      <c r="BB54" s="520"/>
      <c r="BC54" s="520"/>
      <c r="BD54" s="520"/>
      <c r="BE54" s="520"/>
      <c r="BF54" s="520"/>
      <c r="BG54" s="520"/>
      <c r="BH54" s="520"/>
      <c r="BI54" s="520"/>
      <c r="BJ54" s="520"/>
      <c r="BK54" s="520"/>
      <c r="BL54" s="520"/>
      <c r="BM54" s="520"/>
      <c r="BN54" s="520"/>
      <c r="BO54" s="520"/>
      <c r="BP54" s="520"/>
      <c r="BQ54" s="520"/>
      <c r="BR54" s="520"/>
      <c r="BS54" s="520"/>
      <c r="BT54" s="520"/>
      <c r="BU54" s="520"/>
      <c r="BV54" s="520"/>
      <c r="BW54" s="520"/>
      <c r="BX54" s="520"/>
      <c r="BY54" s="520"/>
      <c r="BZ54" s="520"/>
      <c r="CA54" s="520"/>
      <c r="CB54" s="520"/>
      <c r="CC54" s="520"/>
      <c r="CD54" s="520"/>
      <c r="CE54" s="520"/>
      <c r="CF54" s="520"/>
      <c r="CG54" s="520"/>
      <c r="CH54" s="520"/>
      <c r="CI54" s="520"/>
      <c r="CJ54" s="520"/>
      <c r="CK54" s="520"/>
      <c r="CL54" s="520"/>
      <c r="CM54" s="520"/>
      <c r="CN54" s="520"/>
      <c r="CO54" s="520"/>
      <c r="CP54" s="520"/>
      <c r="CQ54" s="520"/>
      <c r="CR54" s="520"/>
      <c r="CS54" s="520"/>
      <c r="CT54" s="520"/>
      <c r="CU54" s="520"/>
      <c r="CV54" s="520"/>
      <c r="CW54" s="520"/>
      <c r="CX54" s="520"/>
      <c r="CY54" s="520"/>
      <c r="CZ54" s="520"/>
      <c r="DA54" s="520"/>
      <c r="DB54" s="520"/>
      <c r="DC54" s="520"/>
      <c r="DD54" s="520"/>
      <c r="DE54" s="520"/>
      <c r="DF54" s="520"/>
      <c r="DG54" s="520"/>
      <c r="DH54" s="520"/>
      <c r="DI54" s="520"/>
      <c r="DJ54" s="520"/>
      <c r="DK54" s="520"/>
      <c r="DL54" s="520"/>
      <c r="DM54" s="520"/>
      <c r="DN54" s="520"/>
      <c r="DO54" s="520"/>
      <c r="DP54" s="520"/>
      <c r="DQ54" s="520"/>
      <c r="DR54" s="520"/>
      <c r="DS54" s="520"/>
      <c r="DT54" s="520"/>
      <c r="DU54" s="859"/>
      <c r="DV54" s="859"/>
      <c r="DW54" s="859"/>
      <c r="DX54" s="859"/>
      <c r="DY54" s="859"/>
      <c r="DZ54" s="859"/>
      <c r="EA54" s="859"/>
      <c r="EB54" s="859"/>
      <c r="EC54" s="859"/>
      <c r="ED54" s="859"/>
      <c r="EE54" s="859"/>
      <c r="EF54" s="859"/>
      <c r="EG54" s="859"/>
      <c r="EH54" s="859"/>
      <c r="EI54" s="859"/>
      <c r="EJ54" s="859"/>
      <c r="EK54" s="859"/>
      <c r="EL54" s="859"/>
      <c r="EM54" s="859"/>
      <c r="EN54" s="859"/>
      <c r="EO54" s="859"/>
      <c r="EP54" s="859"/>
      <c r="EQ54" s="859"/>
      <c r="ER54" s="859"/>
      <c r="ES54" s="859"/>
      <c r="ET54" s="859"/>
      <c r="EU54" s="859"/>
      <c r="EV54" s="859"/>
      <c r="EW54" s="859"/>
      <c r="EX54" s="859"/>
      <c r="EY54" s="859"/>
      <c r="EZ54" s="859"/>
      <c r="FA54" s="859"/>
      <c r="FB54" s="859"/>
      <c r="FC54" s="859"/>
      <c r="FD54" s="859"/>
      <c r="FE54" s="859"/>
      <c r="FF54" s="859"/>
      <c r="FG54" s="859"/>
      <c r="FH54" s="859"/>
      <c r="FI54" s="859"/>
      <c r="FJ54" s="859"/>
      <c r="FK54" s="859"/>
      <c r="FL54" s="859"/>
      <c r="FM54" s="859"/>
      <c r="FN54" s="859"/>
      <c r="FO54" s="859"/>
      <c r="FP54" s="859"/>
      <c r="FQ54" s="859"/>
      <c r="FR54" s="859"/>
      <c r="FS54" s="859"/>
      <c r="FT54" s="859"/>
      <c r="FU54" s="859"/>
      <c r="FV54" s="859"/>
      <c r="FW54" s="859"/>
      <c r="FX54" s="797"/>
    </row>
    <row r="55" spans="2:217" s="489" customFormat="1" ht="14.25" x14ac:dyDescent="0.2">
      <c r="B55" s="428"/>
      <c r="C55" s="520"/>
      <c r="D55" s="520"/>
      <c r="E55" s="520"/>
      <c r="F55" s="520"/>
      <c r="G55" s="520"/>
      <c r="H55" s="520"/>
      <c r="I55" s="520"/>
      <c r="J55" s="520"/>
      <c r="K55" s="520"/>
      <c r="L55" s="520"/>
      <c r="M55" s="520"/>
      <c r="N55" s="520"/>
      <c r="O55" s="520"/>
      <c r="P55" s="520"/>
      <c r="Q55" s="520"/>
      <c r="R55" s="520"/>
      <c r="S55" s="520"/>
      <c r="T55" s="520"/>
      <c r="U55" s="520"/>
      <c r="V55" s="520"/>
      <c r="W55" s="520"/>
      <c r="X55" s="520"/>
      <c r="Y55" s="520"/>
      <c r="Z55" s="520"/>
      <c r="AA55" s="520"/>
      <c r="AB55" s="520"/>
      <c r="AC55" s="520"/>
      <c r="AD55" s="520"/>
      <c r="AE55" s="520"/>
      <c r="AF55" s="520"/>
      <c r="AG55" s="520"/>
      <c r="AH55" s="520"/>
      <c r="AI55" s="520"/>
      <c r="AJ55" s="520"/>
      <c r="AK55" s="520"/>
      <c r="AL55" s="520"/>
      <c r="AM55" s="520"/>
      <c r="AN55" s="520"/>
      <c r="AO55" s="520"/>
      <c r="AP55" s="520"/>
      <c r="AQ55" s="520"/>
      <c r="AR55" s="520"/>
      <c r="AS55" s="520"/>
      <c r="AT55" s="520"/>
      <c r="AU55" s="520"/>
      <c r="AV55" s="521"/>
      <c r="AW55" s="521"/>
      <c r="AX55" s="521"/>
      <c r="AY55" s="521"/>
      <c r="AZ55" s="521"/>
      <c r="BA55" s="521"/>
      <c r="BB55" s="521"/>
      <c r="BC55" s="521"/>
      <c r="BD55" s="521"/>
      <c r="BE55" s="521"/>
      <c r="BF55" s="521"/>
      <c r="BG55" s="521"/>
      <c r="BH55" s="521"/>
      <c r="BI55" s="521"/>
      <c r="BJ55" s="521"/>
      <c r="BK55" s="521"/>
      <c r="BL55" s="521"/>
      <c r="BM55" s="521"/>
      <c r="BN55" s="521"/>
      <c r="BO55" s="521"/>
      <c r="BP55" s="521"/>
      <c r="BQ55" s="521"/>
      <c r="BR55" s="521"/>
      <c r="BS55" s="521"/>
      <c r="BT55" s="521"/>
      <c r="BU55" s="521"/>
      <c r="BV55" s="521"/>
      <c r="BW55" s="521"/>
      <c r="BX55" s="521"/>
      <c r="BY55" s="521"/>
      <c r="BZ55" s="521"/>
      <c r="CA55" s="521"/>
      <c r="CB55" s="521"/>
      <c r="CC55" s="521"/>
      <c r="CD55" s="521"/>
      <c r="CE55" s="521"/>
      <c r="CF55" s="521"/>
      <c r="CG55" s="521"/>
      <c r="CH55" s="521"/>
      <c r="CI55" s="521"/>
      <c r="CJ55" s="521"/>
      <c r="CK55" s="521"/>
      <c r="CL55" s="521"/>
      <c r="CM55" s="521"/>
      <c r="CN55" s="521"/>
      <c r="CO55" s="521"/>
      <c r="CP55" s="521"/>
      <c r="CQ55" s="521"/>
      <c r="CR55" s="521"/>
      <c r="CS55" s="521"/>
      <c r="CT55" s="521"/>
      <c r="CU55" s="521"/>
      <c r="CV55" s="521"/>
      <c r="CW55" s="521"/>
      <c r="CX55" s="521"/>
      <c r="CY55" s="521"/>
      <c r="CZ55" s="521"/>
      <c r="DA55" s="521"/>
      <c r="DB55" s="521"/>
      <c r="DC55" s="521"/>
      <c r="DD55" s="521"/>
      <c r="DE55" s="521"/>
      <c r="DF55" s="521"/>
      <c r="DG55" s="521"/>
      <c r="DH55" s="521"/>
      <c r="DI55" s="521"/>
      <c r="DJ55" s="521"/>
      <c r="DK55" s="521"/>
      <c r="DL55" s="521"/>
      <c r="DM55" s="521"/>
      <c r="DN55" s="521"/>
      <c r="DO55" s="521"/>
      <c r="DP55" s="521"/>
      <c r="DQ55" s="521"/>
      <c r="DR55" s="521"/>
      <c r="DS55" s="521"/>
      <c r="DT55" s="521"/>
      <c r="DU55" s="869"/>
      <c r="DV55" s="869"/>
      <c r="DW55" s="869"/>
      <c r="DX55" s="869"/>
      <c r="DY55" s="869"/>
      <c r="DZ55" s="869"/>
      <c r="EA55" s="869"/>
      <c r="EB55" s="869"/>
      <c r="EC55" s="869"/>
      <c r="ED55" s="869"/>
      <c r="EE55" s="869"/>
      <c r="EF55" s="869"/>
      <c r="EG55" s="869"/>
      <c r="EH55" s="869"/>
      <c r="EI55" s="869"/>
      <c r="EJ55" s="869"/>
      <c r="EK55" s="869"/>
      <c r="EL55" s="869"/>
      <c r="EM55" s="869"/>
      <c r="EN55" s="869"/>
      <c r="EO55" s="869"/>
      <c r="EP55" s="869"/>
      <c r="EQ55" s="869"/>
      <c r="ER55" s="869"/>
      <c r="ES55" s="869"/>
      <c r="ET55" s="869"/>
      <c r="EU55" s="869"/>
      <c r="EV55" s="869"/>
      <c r="EW55" s="869"/>
      <c r="EX55" s="869"/>
      <c r="EY55" s="869"/>
      <c r="EZ55" s="869"/>
      <c r="FA55" s="869"/>
      <c r="FB55" s="869"/>
      <c r="FC55" s="869"/>
      <c r="FD55" s="869"/>
      <c r="FE55" s="869"/>
      <c r="FF55" s="869"/>
      <c r="FG55" s="869"/>
      <c r="FH55" s="869"/>
      <c r="FI55" s="869"/>
      <c r="FJ55" s="869"/>
      <c r="FK55" s="869"/>
      <c r="FL55" s="869"/>
      <c r="FM55" s="869"/>
      <c r="FN55" s="869"/>
      <c r="FO55" s="869"/>
      <c r="FP55" s="869"/>
      <c r="FQ55" s="869"/>
      <c r="FR55" s="869"/>
      <c r="FS55" s="869"/>
      <c r="FT55" s="869"/>
      <c r="FU55" s="869"/>
      <c r="FV55" s="869"/>
      <c r="FW55" s="869"/>
      <c r="FX55" s="797"/>
    </row>
    <row r="56" spans="2:217" ht="13.5" thickBot="1" x14ac:dyDescent="0.25">
      <c r="FX56" s="797"/>
    </row>
    <row r="57" spans="2:217" ht="13.5" thickBot="1" x14ac:dyDescent="0.25">
      <c r="B57" s="510"/>
      <c r="C57" s="410"/>
      <c r="D57" s="410"/>
      <c r="E57" s="410"/>
      <c r="F57" s="410"/>
      <c r="G57" s="410"/>
      <c r="H57" s="410"/>
      <c r="I57" s="410"/>
      <c r="J57" s="410"/>
      <c r="K57" s="410"/>
      <c r="L57" s="410"/>
      <c r="M57" s="410"/>
      <c r="N57" s="410"/>
      <c r="O57" s="410"/>
      <c r="P57" s="410"/>
      <c r="Q57" s="410"/>
      <c r="R57" s="410"/>
      <c r="S57" s="410"/>
      <c r="T57" s="410"/>
      <c r="U57" s="410"/>
      <c r="V57" s="410"/>
      <c r="W57" s="410"/>
      <c r="X57" s="410"/>
      <c r="Y57" s="410"/>
      <c r="Z57" s="410"/>
      <c r="AA57" s="410"/>
      <c r="AB57" s="410"/>
      <c r="AC57" s="410"/>
      <c r="AD57" s="410"/>
      <c r="AE57" s="410"/>
      <c r="AF57" s="410"/>
      <c r="AG57" s="410"/>
      <c r="AH57" s="410"/>
      <c r="AI57" s="410"/>
      <c r="AJ57" s="410"/>
      <c r="AK57" s="410"/>
      <c r="AL57" s="410"/>
      <c r="AM57" s="410"/>
      <c r="AN57" s="410"/>
      <c r="AO57" s="410"/>
      <c r="AP57" s="410"/>
      <c r="AQ57" s="410"/>
      <c r="AR57" s="410"/>
      <c r="AS57" s="410"/>
      <c r="AT57" s="410"/>
      <c r="AU57" s="410"/>
      <c r="AV57" s="410"/>
      <c r="AW57" s="410"/>
      <c r="AX57" s="410"/>
      <c r="AY57" s="410"/>
      <c r="AZ57" s="410"/>
      <c r="BA57" s="410"/>
      <c r="BB57" s="410"/>
      <c r="BC57" s="410"/>
      <c r="BD57" s="410"/>
      <c r="BE57" s="410"/>
      <c r="BF57" s="410"/>
      <c r="BG57" s="410"/>
      <c r="BH57" s="410"/>
      <c r="BI57" s="410"/>
      <c r="BJ57" s="410"/>
      <c r="BK57" s="410"/>
      <c r="BL57" s="410"/>
      <c r="BM57" s="410"/>
      <c r="BN57" s="410"/>
      <c r="BO57" s="410"/>
      <c r="BP57" s="410"/>
      <c r="BQ57" s="410"/>
      <c r="BR57" s="410"/>
      <c r="BS57" s="410"/>
      <c r="BT57" s="410"/>
      <c r="BU57" s="410"/>
      <c r="BV57" s="410"/>
      <c r="BW57" s="410"/>
      <c r="BX57" s="410"/>
      <c r="BY57" s="410"/>
      <c r="BZ57" s="410"/>
      <c r="CA57" s="410"/>
      <c r="CB57" s="410"/>
      <c r="CC57" s="410"/>
      <c r="CD57" s="410"/>
      <c r="CE57" s="410"/>
      <c r="CF57" s="410"/>
      <c r="CG57" s="410"/>
      <c r="CH57" s="410"/>
      <c r="CI57" s="410"/>
      <c r="CJ57" s="410"/>
      <c r="CK57" s="410"/>
      <c r="CL57" s="410"/>
      <c r="CM57" s="410"/>
      <c r="CN57" s="410"/>
      <c r="CO57" s="410"/>
      <c r="CP57" s="410"/>
      <c r="CQ57" s="410"/>
      <c r="CR57" s="410"/>
      <c r="CS57" s="410"/>
      <c r="CT57" s="410"/>
      <c r="CU57" s="410"/>
      <c r="CV57" s="410"/>
      <c r="CW57" s="410"/>
      <c r="CX57" s="410"/>
      <c r="CY57" s="410"/>
      <c r="CZ57" s="410"/>
      <c r="DA57" s="410"/>
      <c r="DB57" s="410"/>
      <c r="DC57" s="410"/>
      <c r="DD57" s="410"/>
      <c r="DE57" s="410"/>
      <c r="DF57" s="410"/>
      <c r="DG57" s="410"/>
      <c r="DH57" s="410"/>
      <c r="DI57" s="410"/>
      <c r="DJ57" s="410"/>
      <c r="DK57" s="410"/>
      <c r="DL57" s="410"/>
      <c r="DM57" s="410"/>
      <c r="DN57" s="410"/>
      <c r="DO57" s="410"/>
      <c r="DP57" s="410"/>
      <c r="DQ57" s="410"/>
      <c r="DR57" s="410"/>
      <c r="DS57" s="410"/>
      <c r="DT57" s="410"/>
      <c r="DU57" s="410"/>
      <c r="DV57" s="410"/>
      <c r="DW57" s="410"/>
      <c r="DX57" s="410"/>
      <c r="DY57" s="410"/>
      <c r="DZ57" s="410"/>
      <c r="EA57" s="410"/>
      <c r="EB57" s="410"/>
      <c r="EC57" s="410"/>
      <c r="ED57" s="410"/>
      <c r="EE57" s="410"/>
      <c r="EF57" s="410"/>
      <c r="EG57" s="410"/>
      <c r="EH57" s="410"/>
      <c r="EI57" s="410"/>
      <c r="EJ57" s="410"/>
      <c r="EK57" s="410"/>
      <c r="EL57" s="410"/>
      <c r="EM57" s="410"/>
      <c r="EN57" s="410"/>
      <c r="EO57" s="410"/>
      <c r="EP57" s="410"/>
      <c r="EQ57" s="410"/>
      <c r="ER57" s="410"/>
      <c r="ES57" s="410"/>
      <c r="ET57" s="410"/>
      <c r="EU57" s="410"/>
      <c r="EV57" s="410"/>
      <c r="EW57" s="410"/>
      <c r="EX57" s="410"/>
      <c r="EY57" s="410"/>
      <c r="EZ57" s="410"/>
      <c r="FA57" s="410"/>
      <c r="FB57" s="410"/>
      <c r="FC57" s="410"/>
      <c r="FD57" s="410"/>
      <c r="FE57" s="410"/>
      <c r="FF57" s="410"/>
      <c r="FG57" s="410"/>
      <c r="FH57" s="410"/>
      <c r="FI57" s="410"/>
      <c r="FJ57" s="410"/>
      <c r="FK57" s="410"/>
      <c r="FL57" s="410"/>
      <c r="FM57" s="410"/>
      <c r="FN57" s="410"/>
      <c r="FO57" s="410"/>
      <c r="FP57" s="410"/>
      <c r="FQ57" s="410"/>
      <c r="FR57" s="410"/>
      <c r="FS57" s="410"/>
      <c r="FT57" s="410"/>
      <c r="FU57" s="410"/>
      <c r="FV57" s="410"/>
      <c r="FW57" s="871"/>
      <c r="FX57" s="797"/>
    </row>
    <row r="58" spans="2:217" s="489" customFormat="1" x14ac:dyDescent="0.2">
      <c r="B58" s="407"/>
      <c r="O58" s="522"/>
      <c r="P58" s="522"/>
      <c r="Q58" s="522"/>
      <c r="R58" s="522"/>
      <c r="S58" s="522"/>
      <c r="T58" s="522"/>
      <c r="U58" s="522"/>
      <c r="V58" s="522"/>
      <c r="W58" s="522"/>
      <c r="X58" s="522"/>
      <c r="Y58" s="522"/>
      <c r="Z58" s="522"/>
      <c r="AA58" s="522"/>
      <c r="AB58" s="522"/>
      <c r="AC58" s="522"/>
      <c r="AD58" s="522"/>
      <c r="AE58" s="522"/>
      <c r="AF58" s="522"/>
      <c r="AG58" s="522"/>
      <c r="AH58" s="522"/>
      <c r="AI58" s="522"/>
      <c r="AJ58" s="522"/>
      <c r="AK58" s="522"/>
      <c r="AL58" s="522"/>
      <c r="AM58" s="522"/>
      <c r="AN58" s="522"/>
      <c r="AO58" s="522"/>
      <c r="AP58" s="522"/>
      <c r="AQ58" s="522"/>
      <c r="AR58" s="522"/>
      <c r="AS58" s="522"/>
      <c r="AT58" s="522"/>
      <c r="AU58" s="522"/>
      <c r="AV58" s="522"/>
      <c r="AW58" s="522"/>
      <c r="AX58" s="522"/>
      <c r="AY58" s="522"/>
      <c r="AZ58" s="522"/>
      <c r="BA58" s="522"/>
      <c r="BB58" s="522"/>
      <c r="BC58" s="522"/>
      <c r="BD58" s="522"/>
      <c r="BE58" s="522"/>
      <c r="BF58" s="522"/>
      <c r="BG58" s="522"/>
      <c r="BH58" s="522"/>
      <c r="BI58" s="522"/>
      <c r="BJ58" s="522"/>
      <c r="BK58" s="522"/>
      <c r="BL58" s="522"/>
      <c r="BM58" s="522"/>
      <c r="BN58" s="522"/>
      <c r="BO58" s="522"/>
      <c r="BP58" s="522"/>
      <c r="BQ58" s="522"/>
      <c r="BR58" s="522"/>
      <c r="BS58" s="522"/>
      <c r="BT58" s="522"/>
      <c r="BU58" s="522"/>
      <c r="BV58" s="522"/>
      <c r="BW58" s="522"/>
      <c r="BX58" s="522"/>
      <c r="BY58" s="522"/>
      <c r="BZ58" s="522"/>
      <c r="CA58" s="522"/>
      <c r="CB58" s="522"/>
      <c r="CC58" s="522"/>
      <c r="CD58" s="522"/>
      <c r="CE58" s="522"/>
      <c r="CF58" s="522"/>
      <c r="CG58" s="522"/>
      <c r="CH58" s="522"/>
      <c r="CI58" s="522"/>
      <c r="CJ58" s="522"/>
      <c r="CK58" s="522"/>
      <c r="CL58" s="522"/>
      <c r="CM58" s="522"/>
      <c r="CN58" s="522"/>
      <c r="CO58" s="522"/>
      <c r="CP58" s="522"/>
      <c r="CQ58" s="522"/>
      <c r="CR58" s="522"/>
      <c r="CS58" s="522"/>
      <c r="CT58" s="522"/>
      <c r="CU58" s="522"/>
      <c r="CV58" s="522"/>
      <c r="CW58" s="522"/>
      <c r="CX58" s="522"/>
      <c r="CY58" s="522"/>
      <c r="CZ58" s="522"/>
      <c r="DA58" s="522"/>
      <c r="DB58" s="522"/>
      <c r="DC58" s="522"/>
      <c r="DD58" s="522"/>
      <c r="DE58" s="522"/>
      <c r="DF58" s="522"/>
      <c r="DG58" s="522"/>
      <c r="DH58" s="522"/>
      <c r="DI58" s="522"/>
      <c r="DJ58" s="522"/>
      <c r="DK58" s="522"/>
      <c r="DL58" s="522"/>
      <c r="DM58" s="522"/>
      <c r="DN58" s="522"/>
      <c r="DO58" s="522"/>
      <c r="DP58" s="522"/>
      <c r="DQ58" s="522"/>
      <c r="DR58" s="522"/>
      <c r="DS58" s="522"/>
      <c r="DT58" s="522"/>
      <c r="DU58" s="525"/>
      <c r="DV58" s="525"/>
      <c r="DW58" s="525"/>
      <c r="DX58" s="525"/>
      <c r="DY58" s="525"/>
      <c r="DZ58" s="525"/>
      <c r="EA58" s="525"/>
      <c r="EB58" s="525"/>
      <c r="EC58" s="525"/>
      <c r="ED58" s="525"/>
      <c r="EE58" s="525"/>
      <c r="EF58" s="525"/>
      <c r="EG58" s="525"/>
      <c r="EH58" s="525"/>
      <c r="EI58" s="525"/>
      <c r="EJ58" s="525"/>
      <c r="EK58" s="525"/>
      <c r="EL58" s="525"/>
      <c r="EM58" s="525"/>
      <c r="EN58" s="525"/>
      <c r="EO58" s="525"/>
      <c r="EP58" s="525"/>
      <c r="EQ58" s="525"/>
      <c r="ER58" s="525"/>
      <c r="ES58" s="525"/>
      <c r="ET58" s="525"/>
      <c r="EU58" s="525"/>
      <c r="EV58" s="525"/>
      <c r="EW58" s="525"/>
      <c r="EX58" s="525"/>
      <c r="EY58" s="525"/>
      <c r="EZ58" s="525"/>
      <c r="FA58" s="525"/>
      <c r="FB58" s="525"/>
      <c r="FC58" s="525"/>
      <c r="FD58" s="525"/>
      <c r="FE58" s="525"/>
      <c r="FF58" s="525"/>
      <c r="FG58" s="525"/>
      <c r="FH58" s="525"/>
      <c r="FI58" s="525"/>
      <c r="FJ58" s="525"/>
      <c r="FK58" s="525"/>
      <c r="FL58" s="525"/>
      <c r="FM58" s="525"/>
      <c r="FN58" s="525"/>
      <c r="FO58" s="525"/>
      <c r="FP58" s="525"/>
      <c r="FQ58" s="525"/>
      <c r="FR58" s="525"/>
      <c r="FS58" s="525"/>
      <c r="FT58" s="525"/>
      <c r="FU58" s="525"/>
      <c r="FV58" s="525"/>
      <c r="FW58" s="525"/>
      <c r="FX58" s="890"/>
      <c r="FY58" s="890"/>
    </row>
    <row r="59" spans="2:217" s="489" customFormat="1" x14ac:dyDescent="0.2">
      <c r="B59" s="407"/>
      <c r="O59" s="522"/>
      <c r="P59" s="522"/>
      <c r="Q59" s="522"/>
      <c r="R59" s="522"/>
      <c r="S59" s="522"/>
      <c r="T59" s="522"/>
      <c r="U59" s="522"/>
      <c r="V59" s="522"/>
      <c r="W59" s="522"/>
      <c r="X59" s="522"/>
      <c r="Y59" s="522"/>
      <c r="Z59" s="522"/>
      <c r="AA59" s="522"/>
      <c r="AB59" s="522"/>
      <c r="AC59" s="522"/>
      <c r="AD59" s="522"/>
      <c r="AE59" s="522"/>
      <c r="AF59" s="522"/>
      <c r="AG59" s="522"/>
      <c r="AH59" s="522"/>
      <c r="AI59" s="522"/>
      <c r="AJ59" s="522"/>
      <c r="AK59" s="522"/>
      <c r="AL59" s="522"/>
      <c r="AM59" s="522"/>
      <c r="AN59" s="522"/>
      <c r="AO59" s="522"/>
      <c r="AP59" s="522"/>
      <c r="AQ59" s="522"/>
      <c r="AR59" s="522"/>
      <c r="AS59" s="522"/>
      <c r="AT59" s="522"/>
      <c r="AU59" s="522"/>
      <c r="AV59" s="522"/>
      <c r="AW59" s="522"/>
      <c r="AX59" s="522"/>
      <c r="AY59" s="522"/>
      <c r="AZ59" s="522"/>
      <c r="BA59" s="522"/>
      <c r="BB59" s="522"/>
      <c r="BC59" s="522"/>
      <c r="BD59" s="522"/>
      <c r="BE59" s="522"/>
      <c r="BF59" s="522"/>
      <c r="BG59" s="522"/>
      <c r="BH59" s="522"/>
      <c r="BI59" s="522"/>
      <c r="BJ59" s="522"/>
      <c r="BK59" s="522"/>
      <c r="BL59" s="522"/>
      <c r="BM59" s="522"/>
      <c r="BN59" s="522"/>
      <c r="BO59" s="522"/>
      <c r="BP59" s="522"/>
      <c r="BQ59" s="522"/>
      <c r="BR59" s="522"/>
      <c r="BS59" s="522"/>
      <c r="BT59" s="522"/>
      <c r="BU59" s="522"/>
      <c r="BV59" s="522"/>
      <c r="BW59" s="522"/>
      <c r="BX59" s="522"/>
      <c r="BY59" s="522"/>
      <c r="BZ59" s="522"/>
      <c r="CA59" s="522"/>
      <c r="CB59" s="522"/>
      <c r="CC59" s="522"/>
      <c r="CD59" s="522"/>
      <c r="CE59" s="522"/>
      <c r="CF59" s="522"/>
      <c r="CG59" s="522"/>
      <c r="CH59" s="522"/>
      <c r="CI59" s="522"/>
      <c r="CJ59" s="522"/>
      <c r="CK59" s="522"/>
      <c r="CL59" s="522"/>
      <c r="CM59" s="522"/>
      <c r="CN59" s="522"/>
      <c r="CO59" s="522"/>
      <c r="CP59" s="522"/>
      <c r="CQ59" s="522"/>
      <c r="CR59" s="522"/>
      <c r="CS59" s="522"/>
      <c r="CT59" s="522"/>
      <c r="CU59" s="522"/>
      <c r="CV59" s="522"/>
      <c r="CW59" s="522"/>
      <c r="CX59" s="522"/>
      <c r="CY59" s="522"/>
      <c r="CZ59" s="522"/>
      <c r="DA59" s="522"/>
      <c r="DB59" s="522"/>
      <c r="DC59" s="522"/>
      <c r="DD59" s="522"/>
      <c r="DE59" s="522"/>
      <c r="DF59" s="522"/>
      <c r="DG59" s="522"/>
      <c r="DH59" s="522"/>
      <c r="DI59" s="522"/>
      <c r="DJ59" s="522"/>
      <c r="DK59" s="522"/>
      <c r="DL59" s="522"/>
      <c r="DM59" s="522"/>
      <c r="DN59" s="522"/>
      <c r="DO59" s="522"/>
      <c r="DP59" s="522"/>
      <c r="DQ59" s="522"/>
      <c r="DR59" s="522"/>
      <c r="DS59" s="522"/>
      <c r="DT59" s="522"/>
      <c r="DU59" s="525"/>
      <c r="DV59" s="525"/>
      <c r="DW59" s="525"/>
      <c r="DX59" s="525"/>
      <c r="DY59" s="525"/>
      <c r="DZ59" s="525"/>
      <c r="EA59" s="525"/>
      <c r="EB59" s="525"/>
      <c r="EC59" s="525"/>
      <c r="ED59" s="525"/>
      <c r="EE59" s="525"/>
      <c r="EF59" s="525"/>
      <c r="EG59" s="525"/>
      <c r="EH59" s="525"/>
      <c r="EI59" s="525"/>
      <c r="EJ59" s="525"/>
      <c r="EK59" s="525"/>
      <c r="EL59" s="525"/>
      <c r="EM59" s="525"/>
      <c r="EN59" s="525"/>
      <c r="EO59" s="525"/>
      <c r="EP59" s="525"/>
      <c r="EQ59" s="525"/>
      <c r="ER59" s="525"/>
      <c r="ES59" s="525"/>
      <c r="ET59" s="525"/>
      <c r="EU59" s="525"/>
      <c r="EV59" s="525"/>
      <c r="EW59" s="525"/>
      <c r="EX59" s="525"/>
      <c r="EY59" s="525"/>
      <c r="EZ59" s="525"/>
      <c r="FA59" s="525"/>
      <c r="FB59" s="525"/>
      <c r="FC59" s="525"/>
      <c r="FD59" s="525"/>
      <c r="FE59" s="525"/>
      <c r="FF59" s="525"/>
      <c r="FG59" s="525"/>
      <c r="FH59" s="525"/>
      <c r="FI59" s="525"/>
      <c r="FJ59" s="525"/>
      <c r="FK59" s="525"/>
      <c r="FL59" s="525"/>
      <c r="FM59" s="525"/>
      <c r="FN59" s="525"/>
      <c r="FO59" s="525"/>
      <c r="FP59" s="525"/>
      <c r="FQ59" s="525"/>
      <c r="FR59" s="525"/>
      <c r="FS59" s="525"/>
      <c r="FT59" s="525"/>
      <c r="FU59" s="525"/>
      <c r="FV59" s="525"/>
      <c r="FW59" s="525"/>
      <c r="FX59" s="890"/>
      <c r="FY59" s="890"/>
    </row>
    <row r="60" spans="2:217" s="489" customFormat="1" ht="13.5" thickBot="1" x14ac:dyDescent="0.25">
      <c r="B60" s="413"/>
      <c r="C60" s="523"/>
      <c r="D60" s="523"/>
      <c r="E60" s="523"/>
      <c r="F60" s="523"/>
      <c r="G60" s="523"/>
      <c r="H60" s="523"/>
      <c r="I60" s="523"/>
      <c r="J60" s="523"/>
      <c r="K60" s="523"/>
      <c r="L60" s="523"/>
      <c r="M60" s="523"/>
      <c r="N60" s="523"/>
      <c r="O60" s="522"/>
      <c r="P60" s="522"/>
      <c r="Q60" s="522"/>
      <c r="R60" s="522"/>
      <c r="S60" s="522"/>
      <c r="T60" s="522"/>
      <c r="U60" s="522"/>
      <c r="V60" s="522"/>
      <c r="W60" s="522"/>
      <c r="X60" s="522"/>
      <c r="Y60" s="522"/>
      <c r="Z60" s="522"/>
      <c r="AA60" s="522"/>
      <c r="AB60" s="522"/>
      <c r="AC60" s="522"/>
      <c r="AD60" s="522"/>
      <c r="AE60" s="522"/>
      <c r="AF60" s="522"/>
      <c r="AG60" s="522"/>
      <c r="AH60" s="522"/>
      <c r="AI60" s="522"/>
      <c r="AJ60" s="522"/>
      <c r="AK60" s="522"/>
      <c r="AL60" s="522"/>
      <c r="AM60" s="522"/>
      <c r="AN60" s="522"/>
      <c r="AO60" s="522"/>
      <c r="AP60" s="522"/>
      <c r="AQ60" s="522"/>
      <c r="AR60" s="522"/>
      <c r="AS60" s="522"/>
      <c r="AT60" s="522"/>
      <c r="AU60" s="522"/>
      <c r="AV60" s="522"/>
      <c r="AW60" s="522"/>
      <c r="AX60" s="522"/>
      <c r="AY60" s="522"/>
      <c r="AZ60" s="522"/>
      <c r="BA60" s="522"/>
      <c r="BB60" s="522"/>
      <c r="BC60" s="522"/>
      <c r="BD60" s="522"/>
      <c r="BE60" s="522"/>
      <c r="BF60" s="522"/>
      <c r="BG60" s="522"/>
      <c r="BH60" s="522"/>
      <c r="BI60" s="522"/>
      <c r="BJ60" s="522"/>
      <c r="BK60" s="522"/>
      <c r="BL60" s="522"/>
      <c r="BM60" s="522"/>
      <c r="BN60" s="522"/>
      <c r="BO60" s="522"/>
      <c r="BP60" s="522"/>
      <c r="BQ60" s="522"/>
      <c r="BR60" s="522"/>
      <c r="BS60" s="522"/>
      <c r="BT60" s="522"/>
      <c r="BU60" s="522"/>
      <c r="BV60" s="522"/>
      <c r="BW60" s="522"/>
      <c r="BX60" s="522"/>
      <c r="BY60" s="522"/>
      <c r="BZ60" s="522"/>
      <c r="CA60" s="522"/>
      <c r="CB60" s="522"/>
      <c r="CC60" s="522"/>
      <c r="CD60" s="522"/>
      <c r="CE60" s="522"/>
      <c r="CF60" s="522"/>
      <c r="CG60" s="522"/>
      <c r="CH60" s="522"/>
      <c r="CI60" s="522"/>
      <c r="CJ60" s="522"/>
      <c r="CK60" s="522"/>
      <c r="CL60" s="522"/>
      <c r="CM60" s="522"/>
      <c r="CN60" s="522"/>
      <c r="CO60" s="522"/>
      <c r="CP60" s="522"/>
      <c r="CQ60" s="522"/>
      <c r="CR60" s="522"/>
      <c r="CS60" s="522"/>
      <c r="CT60" s="522"/>
      <c r="CU60" s="522"/>
      <c r="CV60" s="522"/>
      <c r="CW60" s="522"/>
      <c r="CX60" s="522"/>
      <c r="CY60" s="522"/>
      <c r="CZ60" s="522"/>
      <c r="DA60" s="522"/>
      <c r="DB60" s="522"/>
      <c r="DC60" s="522"/>
      <c r="DD60" s="522"/>
      <c r="DE60" s="522"/>
      <c r="DF60" s="522"/>
      <c r="DG60" s="522"/>
      <c r="DH60" s="522"/>
      <c r="DI60" s="522"/>
      <c r="DJ60" s="522"/>
      <c r="DK60" s="522"/>
      <c r="DL60" s="522"/>
      <c r="DM60" s="522"/>
      <c r="DN60" s="522"/>
      <c r="DO60" s="522"/>
      <c r="DP60" s="522"/>
      <c r="DQ60" s="522"/>
      <c r="DR60" s="522"/>
      <c r="DS60" s="522"/>
      <c r="DT60" s="522"/>
      <c r="DU60" s="527"/>
      <c r="DV60" s="527"/>
      <c r="DW60" s="527"/>
      <c r="DX60" s="527"/>
      <c r="DY60" s="527"/>
      <c r="DZ60" s="527"/>
      <c r="EA60" s="527"/>
      <c r="EB60" s="527"/>
      <c r="EC60" s="527"/>
      <c r="ED60" s="527"/>
      <c r="EE60" s="527"/>
      <c r="EF60" s="527"/>
      <c r="EG60" s="527"/>
      <c r="EH60" s="527"/>
      <c r="EI60" s="527"/>
      <c r="EJ60" s="527"/>
      <c r="EK60" s="527"/>
      <c r="EL60" s="527"/>
      <c r="EM60" s="527"/>
      <c r="EN60" s="527"/>
      <c r="EO60" s="527"/>
      <c r="EP60" s="527"/>
      <c r="EQ60" s="527"/>
      <c r="ER60" s="527"/>
      <c r="ES60" s="527"/>
      <c r="ET60" s="527"/>
      <c r="EU60" s="527"/>
      <c r="EV60" s="527"/>
      <c r="EW60" s="527"/>
      <c r="EX60" s="527"/>
      <c r="EY60" s="527"/>
      <c r="EZ60" s="527"/>
      <c r="FA60" s="527"/>
      <c r="FB60" s="527"/>
      <c r="FC60" s="527"/>
      <c r="FD60" s="527"/>
      <c r="FE60" s="527"/>
      <c r="FF60" s="527"/>
      <c r="FG60" s="527"/>
      <c r="FH60" s="527"/>
      <c r="FI60" s="527"/>
      <c r="FJ60" s="527"/>
      <c r="FK60" s="527"/>
      <c r="FL60" s="527"/>
      <c r="FM60" s="527"/>
      <c r="FN60" s="527"/>
      <c r="FO60" s="527"/>
      <c r="FP60" s="527"/>
      <c r="FQ60" s="527"/>
      <c r="FR60" s="527"/>
      <c r="FS60" s="527"/>
      <c r="FT60" s="527"/>
      <c r="FU60" s="527"/>
      <c r="FV60" s="527"/>
      <c r="FW60" s="527"/>
      <c r="FX60" s="890"/>
      <c r="FY60" s="890"/>
    </row>
    <row r="61" spans="2:217" s="489" customFormat="1" x14ac:dyDescent="0.2">
      <c r="B61" s="407"/>
      <c r="C61" s="524"/>
      <c r="D61" s="524"/>
      <c r="E61" s="524"/>
      <c r="F61" s="524"/>
      <c r="G61" s="524"/>
      <c r="H61" s="524"/>
      <c r="I61" s="524"/>
      <c r="J61" s="524"/>
      <c r="K61" s="524"/>
      <c r="L61" s="524"/>
      <c r="M61" s="524"/>
      <c r="N61" s="524"/>
      <c r="O61" s="524"/>
      <c r="P61" s="524"/>
      <c r="Q61" s="524"/>
      <c r="R61" s="524"/>
      <c r="S61" s="524"/>
      <c r="T61" s="524"/>
      <c r="U61" s="524"/>
      <c r="V61" s="524"/>
      <c r="W61" s="524"/>
      <c r="X61" s="524"/>
      <c r="Y61" s="524"/>
      <c r="Z61" s="524"/>
      <c r="AA61" s="524"/>
      <c r="AB61" s="524"/>
      <c r="AC61" s="524"/>
      <c r="AD61" s="524"/>
      <c r="AE61" s="524"/>
      <c r="AF61" s="524"/>
      <c r="AG61" s="524"/>
      <c r="AH61" s="524"/>
      <c r="AI61" s="524"/>
      <c r="AJ61" s="524"/>
      <c r="AK61" s="524"/>
      <c r="AL61" s="524"/>
      <c r="AM61" s="524"/>
      <c r="AN61" s="524"/>
      <c r="AO61" s="524"/>
      <c r="AP61" s="524"/>
      <c r="AQ61" s="524"/>
      <c r="AR61" s="524"/>
      <c r="AS61" s="524"/>
      <c r="AT61" s="524"/>
      <c r="AU61" s="524"/>
      <c r="AV61" s="524"/>
      <c r="AW61" s="524"/>
      <c r="AX61" s="524"/>
      <c r="AY61" s="524"/>
      <c r="AZ61" s="524"/>
      <c r="BA61" s="524"/>
      <c r="BB61" s="524"/>
      <c r="BC61" s="524"/>
      <c r="BD61" s="524"/>
      <c r="BE61" s="524"/>
      <c r="BF61" s="524"/>
      <c r="BG61" s="524"/>
      <c r="BH61" s="524"/>
      <c r="BI61" s="524"/>
      <c r="BJ61" s="524"/>
      <c r="BK61" s="524"/>
      <c r="BL61" s="524"/>
      <c r="BM61" s="524"/>
      <c r="BN61" s="524"/>
      <c r="BO61" s="524"/>
      <c r="BP61" s="524"/>
      <c r="BQ61" s="524"/>
      <c r="BR61" s="524"/>
      <c r="BS61" s="524"/>
      <c r="BT61" s="524"/>
      <c r="BU61" s="524"/>
      <c r="BV61" s="524"/>
      <c r="BW61" s="524"/>
      <c r="BX61" s="524"/>
      <c r="BY61" s="524"/>
      <c r="BZ61" s="524"/>
      <c r="CA61" s="524"/>
      <c r="CB61" s="524"/>
      <c r="CC61" s="524"/>
      <c r="CD61" s="524"/>
      <c r="CE61" s="524"/>
      <c r="CF61" s="524"/>
      <c r="CG61" s="524"/>
      <c r="CH61" s="524"/>
      <c r="CI61" s="524"/>
      <c r="CJ61" s="525"/>
      <c r="CK61" s="525"/>
      <c r="CL61" s="525"/>
      <c r="CM61" s="525"/>
      <c r="CN61" s="525"/>
      <c r="CO61" s="525"/>
      <c r="CP61" s="525"/>
      <c r="CQ61" s="525"/>
      <c r="CR61" s="525"/>
      <c r="CS61" s="525"/>
      <c r="CT61" s="525"/>
      <c r="CU61" s="525"/>
      <c r="CV61" s="525"/>
      <c r="CW61" s="525"/>
      <c r="CX61" s="525"/>
      <c r="CY61" s="525"/>
      <c r="CZ61" s="525"/>
      <c r="DA61" s="525"/>
      <c r="DB61" s="525"/>
      <c r="DC61" s="525"/>
      <c r="DD61" s="525"/>
      <c r="DE61" s="525"/>
      <c r="DF61" s="525"/>
      <c r="DG61" s="525"/>
      <c r="DH61" s="525"/>
      <c r="DI61" s="525"/>
      <c r="DJ61" s="525"/>
      <c r="DK61" s="525"/>
      <c r="DL61" s="525"/>
      <c r="DM61" s="525"/>
      <c r="DN61" s="525"/>
      <c r="DO61" s="524"/>
      <c r="DP61" s="524"/>
      <c r="DQ61" s="524"/>
      <c r="DR61" s="524"/>
      <c r="DS61" s="524"/>
      <c r="DT61" s="524"/>
      <c r="DU61" s="524"/>
      <c r="DV61" s="524"/>
      <c r="DW61" s="524"/>
      <c r="DX61" s="524"/>
      <c r="DY61" s="524"/>
      <c r="DZ61" s="524"/>
      <c r="EA61" s="524"/>
      <c r="EB61" s="524"/>
      <c r="EC61" s="524"/>
      <c r="ED61" s="524"/>
      <c r="EE61" s="524"/>
      <c r="EF61" s="524"/>
      <c r="EG61" s="524"/>
      <c r="EH61" s="524"/>
      <c r="EI61" s="524"/>
      <c r="EJ61" s="524"/>
      <c r="EK61" s="524"/>
      <c r="EL61" s="524"/>
      <c r="EM61" s="524"/>
      <c r="EN61" s="524"/>
      <c r="EO61" s="524"/>
      <c r="EP61" s="524"/>
      <c r="EQ61" s="524"/>
      <c r="ER61" s="524"/>
      <c r="ES61" s="524"/>
      <c r="ET61" s="524"/>
      <c r="EU61" s="524"/>
      <c r="EV61" s="524"/>
      <c r="EW61" s="524"/>
      <c r="EX61" s="524"/>
      <c r="EY61" s="524"/>
      <c r="EZ61" s="524"/>
      <c r="FA61" s="524"/>
      <c r="FB61" s="524"/>
      <c r="FC61" s="524"/>
      <c r="FD61" s="524"/>
      <c r="FE61" s="524"/>
      <c r="FF61" s="524"/>
      <c r="FG61" s="524"/>
      <c r="FH61" s="524"/>
      <c r="FI61" s="524"/>
      <c r="FJ61" s="524"/>
      <c r="FK61" s="524"/>
      <c r="FL61" s="524"/>
      <c r="FM61" s="524"/>
      <c r="FN61" s="524"/>
      <c r="FO61" s="524"/>
      <c r="FP61" s="524"/>
      <c r="FQ61" s="524"/>
      <c r="FR61" s="524"/>
      <c r="FS61" s="524"/>
      <c r="FT61" s="524"/>
      <c r="FU61" s="524"/>
      <c r="FV61" s="524"/>
      <c r="FW61" s="524"/>
      <c r="FX61" s="890"/>
      <c r="FY61" s="890"/>
    </row>
    <row r="62" spans="2:217" s="489" customFormat="1" x14ac:dyDescent="0.2">
      <c r="B62" s="407"/>
      <c r="C62" s="524"/>
      <c r="D62" s="524"/>
      <c r="E62" s="524"/>
      <c r="F62" s="524"/>
      <c r="G62" s="524"/>
      <c r="H62" s="524"/>
      <c r="I62" s="524"/>
      <c r="J62" s="524"/>
      <c r="K62" s="524"/>
      <c r="L62" s="524"/>
      <c r="M62" s="524"/>
      <c r="N62" s="524"/>
      <c r="O62" s="524"/>
      <c r="P62" s="524"/>
      <c r="Q62" s="524"/>
      <c r="R62" s="524"/>
      <c r="S62" s="524"/>
      <c r="T62" s="524"/>
      <c r="U62" s="524"/>
      <c r="V62" s="524"/>
      <c r="W62" s="524"/>
      <c r="X62" s="524"/>
      <c r="Y62" s="524"/>
      <c r="Z62" s="524"/>
      <c r="AA62" s="524"/>
      <c r="AB62" s="524"/>
      <c r="AC62" s="524"/>
      <c r="AD62" s="524"/>
      <c r="AE62" s="524"/>
      <c r="AF62" s="524"/>
      <c r="AG62" s="524"/>
      <c r="AH62" s="524"/>
      <c r="AI62" s="524"/>
      <c r="AJ62" s="524"/>
      <c r="AK62" s="524"/>
      <c r="AL62" s="524"/>
      <c r="AM62" s="524"/>
      <c r="AN62" s="524"/>
      <c r="AO62" s="524"/>
      <c r="AP62" s="524"/>
      <c r="AQ62" s="524"/>
      <c r="AR62" s="524"/>
      <c r="AS62" s="524"/>
      <c r="AT62" s="524"/>
      <c r="AU62" s="524"/>
      <c r="AV62" s="524"/>
      <c r="AW62" s="524"/>
      <c r="AX62" s="524"/>
      <c r="AY62" s="524"/>
      <c r="AZ62" s="524"/>
      <c r="BA62" s="524"/>
      <c r="BB62" s="524"/>
      <c r="BC62" s="524"/>
      <c r="BD62" s="524"/>
      <c r="BE62" s="524"/>
      <c r="BF62" s="524"/>
      <c r="BG62" s="524"/>
      <c r="BH62" s="524"/>
      <c r="BI62" s="524"/>
      <c r="BJ62" s="524"/>
      <c r="BK62" s="524"/>
      <c r="BL62" s="524"/>
      <c r="BM62" s="524"/>
      <c r="BN62" s="524"/>
      <c r="BO62" s="524"/>
      <c r="BP62" s="524"/>
      <c r="BQ62" s="524"/>
      <c r="BR62" s="524"/>
      <c r="BS62" s="524"/>
      <c r="BT62" s="524"/>
      <c r="BU62" s="524"/>
      <c r="BV62" s="524"/>
      <c r="BW62" s="524"/>
      <c r="BX62" s="524"/>
      <c r="BY62" s="524"/>
      <c r="BZ62" s="524"/>
      <c r="CA62" s="524"/>
      <c r="CB62" s="524"/>
      <c r="CC62" s="524"/>
      <c r="CD62" s="524"/>
      <c r="CE62" s="524"/>
      <c r="CF62" s="524"/>
      <c r="CG62" s="524"/>
      <c r="CH62" s="524"/>
      <c r="CI62" s="524"/>
      <c r="CJ62" s="525"/>
      <c r="CK62" s="525"/>
      <c r="CL62" s="525"/>
      <c r="CM62" s="525"/>
      <c r="CN62" s="525"/>
      <c r="CO62" s="525"/>
      <c r="CP62" s="525"/>
      <c r="CQ62" s="525"/>
      <c r="CR62" s="525"/>
      <c r="CS62" s="525"/>
      <c r="CT62" s="525"/>
      <c r="CU62" s="525"/>
      <c r="CV62" s="525"/>
      <c r="CW62" s="525"/>
      <c r="CX62" s="525"/>
      <c r="CY62" s="525"/>
      <c r="CZ62" s="525"/>
      <c r="DA62" s="525"/>
      <c r="DB62" s="525"/>
      <c r="DC62" s="525"/>
      <c r="DD62" s="525"/>
      <c r="DE62" s="525"/>
      <c r="DF62" s="525"/>
      <c r="DG62" s="525"/>
      <c r="DH62" s="525"/>
      <c r="DI62" s="525"/>
      <c r="DJ62" s="525"/>
      <c r="DK62" s="525"/>
      <c r="DL62" s="525"/>
      <c r="DM62" s="525"/>
      <c r="DN62" s="525"/>
      <c r="DO62" s="524"/>
      <c r="DP62" s="524"/>
      <c r="DQ62" s="524"/>
      <c r="DR62" s="524"/>
      <c r="DS62" s="524"/>
      <c r="DT62" s="524"/>
      <c r="DU62" s="524"/>
      <c r="DV62" s="524"/>
      <c r="DW62" s="524"/>
      <c r="DX62" s="524"/>
      <c r="DY62" s="524"/>
      <c r="DZ62" s="524"/>
      <c r="EA62" s="524"/>
      <c r="EB62" s="524"/>
      <c r="EC62" s="524"/>
      <c r="ED62" s="524"/>
      <c r="EE62" s="524"/>
      <c r="EF62" s="524"/>
      <c r="EG62" s="524"/>
      <c r="EH62" s="524"/>
      <c r="EI62" s="524"/>
      <c r="EJ62" s="524"/>
      <c r="EK62" s="524"/>
      <c r="EL62" s="524"/>
      <c r="EM62" s="524"/>
      <c r="EN62" s="524"/>
      <c r="EO62" s="524"/>
      <c r="EP62" s="524"/>
      <c r="EQ62" s="524"/>
      <c r="ER62" s="524"/>
      <c r="ES62" s="524"/>
      <c r="ET62" s="524"/>
      <c r="EU62" s="524"/>
      <c r="EV62" s="524"/>
      <c r="EW62" s="524"/>
      <c r="EX62" s="524"/>
      <c r="EY62" s="524"/>
      <c r="EZ62" s="524"/>
      <c r="FA62" s="524"/>
      <c r="FB62" s="524"/>
      <c r="FC62" s="524"/>
      <c r="FD62" s="524"/>
      <c r="FE62" s="524"/>
      <c r="FF62" s="524"/>
      <c r="FG62" s="524"/>
      <c r="FH62" s="524"/>
      <c r="FI62" s="524"/>
      <c r="FJ62" s="524"/>
      <c r="FK62" s="524"/>
      <c r="FL62" s="524"/>
      <c r="FM62" s="524"/>
      <c r="FN62" s="524"/>
      <c r="FO62" s="524"/>
      <c r="FP62" s="524"/>
      <c r="FQ62" s="524"/>
      <c r="FR62" s="524"/>
      <c r="FS62" s="524"/>
      <c r="FT62" s="524"/>
      <c r="FU62" s="524"/>
      <c r="FV62" s="524"/>
      <c r="FW62" s="524"/>
      <c r="FX62" s="890"/>
      <c r="FY62" s="890"/>
    </row>
    <row r="63" spans="2:217" s="489" customFormat="1" x14ac:dyDescent="0.2">
      <c r="B63" s="407"/>
      <c r="C63" s="524"/>
      <c r="D63" s="524"/>
      <c r="E63" s="524"/>
      <c r="F63" s="524"/>
      <c r="G63" s="524"/>
      <c r="H63" s="524"/>
      <c r="I63" s="524"/>
      <c r="J63" s="524"/>
      <c r="K63" s="524"/>
      <c r="L63" s="524"/>
      <c r="M63" s="524"/>
      <c r="N63" s="524"/>
      <c r="O63" s="524"/>
      <c r="P63" s="524"/>
      <c r="Q63" s="524"/>
      <c r="R63" s="524"/>
      <c r="S63" s="524"/>
      <c r="T63" s="524"/>
      <c r="U63" s="524"/>
      <c r="V63" s="524"/>
      <c r="W63" s="524"/>
      <c r="X63" s="524"/>
      <c r="Y63" s="524"/>
      <c r="Z63" s="524"/>
      <c r="AA63" s="524"/>
      <c r="AB63" s="524"/>
      <c r="AC63" s="524"/>
      <c r="AD63" s="524"/>
      <c r="AE63" s="524"/>
      <c r="AF63" s="524"/>
      <c r="AG63" s="524"/>
      <c r="AH63" s="524"/>
      <c r="AI63" s="524"/>
      <c r="AJ63" s="524"/>
      <c r="AK63" s="524"/>
      <c r="AL63" s="524"/>
      <c r="AM63" s="524"/>
      <c r="AN63" s="524"/>
      <c r="AO63" s="524"/>
      <c r="AP63" s="524"/>
      <c r="AQ63" s="524"/>
      <c r="AR63" s="524"/>
      <c r="AS63" s="524"/>
      <c r="AT63" s="524"/>
      <c r="AU63" s="524"/>
      <c r="AV63" s="524"/>
      <c r="AW63" s="524"/>
      <c r="AX63" s="524"/>
      <c r="AY63" s="524"/>
      <c r="AZ63" s="524"/>
      <c r="BA63" s="524"/>
      <c r="BB63" s="524"/>
      <c r="BC63" s="524"/>
      <c r="BD63" s="524"/>
      <c r="BE63" s="524"/>
      <c r="BF63" s="524"/>
      <c r="BG63" s="524"/>
      <c r="BH63" s="524"/>
      <c r="BI63" s="524"/>
      <c r="BJ63" s="524"/>
      <c r="BK63" s="524"/>
      <c r="BL63" s="524"/>
      <c r="BM63" s="524"/>
      <c r="BN63" s="524"/>
      <c r="BO63" s="524"/>
      <c r="BP63" s="524"/>
      <c r="BQ63" s="524"/>
      <c r="BR63" s="524"/>
      <c r="BS63" s="524"/>
      <c r="BT63" s="524"/>
      <c r="BU63" s="524"/>
      <c r="BV63" s="524"/>
      <c r="BW63" s="524"/>
      <c r="BX63" s="524"/>
      <c r="BY63" s="524"/>
      <c r="BZ63" s="524"/>
      <c r="CA63" s="524"/>
      <c r="CB63" s="524"/>
      <c r="CC63" s="524"/>
      <c r="CD63" s="524"/>
      <c r="CE63" s="524"/>
      <c r="CF63" s="524"/>
      <c r="CG63" s="524"/>
      <c r="CH63" s="524"/>
      <c r="CI63" s="524"/>
      <c r="CJ63" s="525"/>
      <c r="CK63" s="525"/>
      <c r="CL63" s="525"/>
      <c r="CM63" s="525"/>
      <c r="CN63" s="525"/>
      <c r="CO63" s="525"/>
      <c r="CP63" s="525"/>
      <c r="CQ63" s="525"/>
      <c r="CR63" s="525"/>
      <c r="CS63" s="525"/>
      <c r="CT63" s="525"/>
      <c r="CU63" s="525"/>
      <c r="CV63" s="525"/>
      <c r="CW63" s="525"/>
      <c r="CX63" s="525"/>
      <c r="CY63" s="525"/>
      <c r="CZ63" s="525"/>
      <c r="DA63" s="525"/>
      <c r="DB63" s="525"/>
      <c r="DC63" s="525"/>
      <c r="DD63" s="525"/>
      <c r="DE63" s="525"/>
      <c r="DF63" s="525"/>
      <c r="DG63" s="525"/>
      <c r="DH63" s="525"/>
      <c r="DI63" s="525"/>
      <c r="DJ63" s="525"/>
      <c r="DK63" s="525"/>
      <c r="DL63" s="525"/>
      <c r="DM63" s="525"/>
      <c r="DN63" s="525"/>
      <c r="DO63" s="524"/>
      <c r="DP63" s="524"/>
      <c r="DQ63" s="524"/>
      <c r="DR63" s="524"/>
      <c r="DS63" s="524"/>
      <c r="DT63" s="524"/>
      <c r="DU63" s="524"/>
      <c r="DV63" s="524"/>
      <c r="DW63" s="524"/>
      <c r="DX63" s="524"/>
      <c r="DY63" s="524"/>
      <c r="DZ63" s="524"/>
      <c r="EA63" s="524"/>
      <c r="EB63" s="524"/>
      <c r="EC63" s="524"/>
      <c r="ED63" s="524"/>
      <c r="EE63" s="524"/>
      <c r="EF63" s="524"/>
      <c r="EG63" s="524"/>
      <c r="EH63" s="524"/>
      <c r="EI63" s="524"/>
      <c r="EJ63" s="524"/>
      <c r="EK63" s="524"/>
      <c r="EL63" s="524"/>
      <c r="EM63" s="524"/>
      <c r="EN63" s="524"/>
      <c r="EO63" s="524"/>
      <c r="EP63" s="524"/>
      <c r="EQ63" s="524"/>
      <c r="ER63" s="524"/>
      <c r="ES63" s="524"/>
      <c r="ET63" s="524"/>
      <c r="EU63" s="524"/>
      <c r="EV63" s="524"/>
      <c r="EW63" s="524"/>
      <c r="EX63" s="524"/>
      <c r="EY63" s="524"/>
      <c r="EZ63" s="524"/>
      <c r="FA63" s="524"/>
      <c r="FB63" s="524"/>
      <c r="FC63" s="524"/>
      <c r="FD63" s="524"/>
      <c r="FE63" s="524"/>
      <c r="FF63" s="524"/>
      <c r="FG63" s="524"/>
      <c r="FH63" s="524"/>
      <c r="FI63" s="524"/>
      <c r="FJ63" s="524"/>
      <c r="FK63" s="524"/>
      <c r="FL63" s="524"/>
      <c r="FM63" s="524"/>
      <c r="FN63" s="524"/>
      <c r="FO63" s="524"/>
      <c r="FP63" s="524"/>
      <c r="FQ63" s="524"/>
      <c r="FR63" s="524"/>
      <c r="FS63" s="524"/>
      <c r="FT63" s="524"/>
      <c r="FU63" s="524"/>
      <c r="FV63" s="524"/>
      <c r="FW63" s="524"/>
      <c r="FX63" s="890"/>
      <c r="FY63" s="890"/>
    </row>
    <row r="64" spans="2:217" s="489" customFormat="1" x14ac:dyDescent="0.2">
      <c r="B64" s="407"/>
      <c r="C64" s="524"/>
      <c r="D64" s="524"/>
      <c r="E64" s="524"/>
      <c r="F64" s="524"/>
      <c r="G64" s="524"/>
      <c r="H64" s="524"/>
      <c r="I64" s="524"/>
      <c r="J64" s="524"/>
      <c r="K64" s="524"/>
      <c r="L64" s="524"/>
      <c r="M64" s="524"/>
      <c r="N64" s="524"/>
      <c r="O64" s="524"/>
      <c r="P64" s="524"/>
      <c r="Q64" s="524"/>
      <c r="R64" s="524"/>
      <c r="S64" s="524"/>
      <c r="T64" s="524"/>
      <c r="U64" s="524"/>
      <c r="V64" s="524"/>
      <c r="W64" s="524"/>
      <c r="X64" s="524"/>
      <c r="Y64" s="524"/>
      <c r="Z64" s="524"/>
      <c r="AA64" s="524"/>
      <c r="AB64" s="524"/>
      <c r="AC64" s="524"/>
      <c r="AD64" s="524"/>
      <c r="AE64" s="524"/>
      <c r="AF64" s="524"/>
      <c r="AG64" s="524"/>
      <c r="AH64" s="524"/>
      <c r="AI64" s="524"/>
      <c r="AJ64" s="524"/>
      <c r="AK64" s="524"/>
      <c r="AL64" s="524"/>
      <c r="AM64" s="524"/>
      <c r="AN64" s="524"/>
      <c r="AO64" s="524"/>
      <c r="AP64" s="524"/>
      <c r="AQ64" s="524"/>
      <c r="AR64" s="524"/>
      <c r="AS64" s="524"/>
      <c r="AT64" s="524"/>
      <c r="AU64" s="524"/>
      <c r="AV64" s="524"/>
      <c r="AW64" s="524"/>
      <c r="AX64" s="524"/>
      <c r="AY64" s="524"/>
      <c r="AZ64" s="524"/>
      <c r="BA64" s="524"/>
      <c r="BB64" s="524"/>
      <c r="BC64" s="524"/>
      <c r="BD64" s="524"/>
      <c r="BE64" s="524"/>
      <c r="BF64" s="524"/>
      <c r="BG64" s="524"/>
      <c r="BH64" s="524"/>
      <c r="BI64" s="524"/>
      <c r="BJ64" s="524"/>
      <c r="BK64" s="524"/>
      <c r="BL64" s="524"/>
      <c r="BM64" s="524"/>
      <c r="BN64" s="524"/>
      <c r="BO64" s="524"/>
      <c r="BP64" s="524"/>
      <c r="BQ64" s="524"/>
      <c r="BR64" s="524"/>
      <c r="BS64" s="524"/>
      <c r="BT64" s="524"/>
      <c r="BU64" s="524"/>
      <c r="BV64" s="524"/>
      <c r="BW64" s="524"/>
      <c r="BX64" s="524"/>
      <c r="BY64" s="524"/>
      <c r="BZ64" s="524"/>
      <c r="CA64" s="524"/>
      <c r="CB64" s="524"/>
      <c r="CC64" s="524"/>
      <c r="CD64" s="524"/>
      <c r="CE64" s="524"/>
      <c r="CF64" s="524"/>
      <c r="CG64" s="524"/>
      <c r="CH64" s="524"/>
      <c r="CI64" s="524"/>
      <c r="CJ64" s="525"/>
      <c r="CK64" s="525"/>
      <c r="CL64" s="525"/>
      <c r="CM64" s="525"/>
      <c r="CN64" s="525"/>
      <c r="CO64" s="525"/>
      <c r="CP64" s="525"/>
      <c r="CQ64" s="525"/>
      <c r="CR64" s="525"/>
      <c r="CS64" s="525"/>
      <c r="CT64" s="525"/>
      <c r="CU64" s="525"/>
      <c r="CV64" s="525"/>
      <c r="CW64" s="525"/>
      <c r="CX64" s="525"/>
      <c r="CY64" s="525"/>
      <c r="CZ64" s="525"/>
      <c r="DA64" s="525"/>
      <c r="DB64" s="525"/>
      <c r="DC64" s="525"/>
      <c r="DD64" s="525"/>
      <c r="DE64" s="525"/>
      <c r="DF64" s="525"/>
      <c r="DG64" s="525"/>
      <c r="DH64" s="525"/>
      <c r="DI64" s="525"/>
      <c r="DJ64" s="525"/>
      <c r="DK64" s="525"/>
      <c r="DL64" s="525"/>
      <c r="DM64" s="525"/>
      <c r="DN64" s="525"/>
      <c r="DO64" s="524"/>
      <c r="DP64" s="524"/>
      <c r="DQ64" s="524"/>
      <c r="DR64" s="524"/>
      <c r="DS64" s="524"/>
      <c r="DT64" s="524"/>
      <c r="DU64" s="524"/>
      <c r="DV64" s="524"/>
      <c r="DW64" s="524"/>
      <c r="DX64" s="524"/>
      <c r="DY64" s="524"/>
      <c r="DZ64" s="524"/>
      <c r="EA64" s="524"/>
      <c r="EB64" s="524"/>
      <c r="EC64" s="524"/>
      <c r="ED64" s="524"/>
      <c r="EE64" s="524"/>
      <c r="EF64" s="524"/>
      <c r="EG64" s="524"/>
      <c r="EH64" s="524"/>
      <c r="EI64" s="524"/>
      <c r="EJ64" s="524"/>
      <c r="EK64" s="524"/>
      <c r="EL64" s="524"/>
      <c r="EM64" s="524"/>
      <c r="EN64" s="524"/>
      <c r="EO64" s="524"/>
      <c r="EP64" s="524"/>
      <c r="EQ64" s="524"/>
      <c r="ER64" s="524"/>
      <c r="ES64" s="524"/>
      <c r="ET64" s="524"/>
      <c r="EU64" s="524"/>
      <c r="EV64" s="524"/>
      <c r="EW64" s="524"/>
      <c r="EX64" s="524"/>
      <c r="EY64" s="524"/>
      <c r="EZ64" s="524"/>
      <c r="FA64" s="524"/>
      <c r="FB64" s="524"/>
      <c r="FC64" s="524"/>
      <c r="FD64" s="524"/>
      <c r="FE64" s="524"/>
      <c r="FF64" s="524"/>
      <c r="FG64" s="524"/>
      <c r="FH64" s="524"/>
      <c r="FI64" s="524"/>
      <c r="FJ64" s="524"/>
      <c r="FK64" s="524"/>
      <c r="FL64" s="524"/>
      <c r="FM64" s="524"/>
      <c r="FN64" s="524"/>
      <c r="FO64" s="524"/>
      <c r="FP64" s="524"/>
      <c r="FQ64" s="524"/>
      <c r="FR64" s="524"/>
      <c r="FS64" s="524"/>
      <c r="FT64" s="524"/>
      <c r="FU64" s="524"/>
      <c r="FV64" s="524"/>
      <c r="FW64" s="524"/>
      <c r="FX64" s="890"/>
      <c r="FY64" s="890"/>
    </row>
    <row r="65" spans="2:182" s="489" customFormat="1" ht="13.5" thickBot="1" x14ac:dyDescent="0.25">
      <c r="B65" s="413"/>
      <c r="C65" s="526"/>
      <c r="D65" s="526"/>
      <c r="E65" s="526"/>
      <c r="F65" s="526"/>
      <c r="G65" s="526"/>
      <c r="H65" s="526"/>
      <c r="I65" s="526"/>
      <c r="J65" s="526"/>
      <c r="K65" s="526"/>
      <c r="L65" s="526"/>
      <c r="M65" s="526"/>
      <c r="N65" s="526"/>
      <c r="O65" s="526"/>
      <c r="P65" s="526"/>
      <c r="Q65" s="526"/>
      <c r="R65" s="526"/>
      <c r="S65" s="526"/>
      <c r="T65" s="526"/>
      <c r="U65" s="526"/>
      <c r="V65" s="526"/>
      <c r="W65" s="526"/>
      <c r="X65" s="526"/>
      <c r="Y65" s="526"/>
      <c r="Z65" s="526"/>
      <c r="AA65" s="526"/>
      <c r="AB65" s="526"/>
      <c r="AC65" s="526"/>
      <c r="AD65" s="526"/>
      <c r="AE65" s="526"/>
      <c r="AF65" s="526"/>
      <c r="AG65" s="526"/>
      <c r="AH65" s="526"/>
      <c r="AI65" s="526"/>
      <c r="AJ65" s="526"/>
      <c r="AK65" s="526"/>
      <c r="AL65" s="526"/>
      <c r="AM65" s="526"/>
      <c r="AN65" s="526"/>
      <c r="AO65" s="526"/>
      <c r="AP65" s="526"/>
      <c r="AQ65" s="526"/>
      <c r="AR65" s="526"/>
      <c r="AS65" s="526"/>
      <c r="AT65" s="526"/>
      <c r="AU65" s="526"/>
      <c r="AV65" s="526"/>
      <c r="AW65" s="526"/>
      <c r="AX65" s="526"/>
      <c r="AY65" s="526"/>
      <c r="AZ65" s="526"/>
      <c r="BA65" s="526"/>
      <c r="BB65" s="526"/>
      <c r="BC65" s="526"/>
      <c r="BD65" s="526"/>
      <c r="BE65" s="526"/>
      <c r="BF65" s="526"/>
      <c r="BG65" s="526"/>
      <c r="BH65" s="526"/>
      <c r="BI65" s="526"/>
      <c r="BJ65" s="526"/>
      <c r="BK65" s="526"/>
      <c r="BL65" s="526"/>
      <c r="BM65" s="526"/>
      <c r="BN65" s="526"/>
      <c r="BO65" s="526"/>
      <c r="BP65" s="526"/>
      <c r="BQ65" s="526"/>
      <c r="BR65" s="526"/>
      <c r="BS65" s="526"/>
      <c r="BT65" s="526"/>
      <c r="BU65" s="526"/>
      <c r="BV65" s="526"/>
      <c r="BW65" s="526"/>
      <c r="BX65" s="526"/>
      <c r="BY65" s="526"/>
      <c r="BZ65" s="526"/>
      <c r="CA65" s="526"/>
      <c r="CB65" s="526"/>
      <c r="CC65" s="526"/>
      <c r="CD65" s="526"/>
      <c r="CE65" s="526"/>
      <c r="CF65" s="526"/>
      <c r="CG65" s="526"/>
      <c r="CH65" s="526"/>
      <c r="CI65" s="526"/>
      <c r="CJ65" s="527"/>
      <c r="CK65" s="527"/>
      <c r="CL65" s="527"/>
      <c r="CM65" s="527"/>
      <c r="CN65" s="527"/>
      <c r="CO65" s="527"/>
      <c r="CP65" s="527"/>
      <c r="CQ65" s="527"/>
      <c r="CR65" s="527"/>
      <c r="CS65" s="527"/>
      <c r="CT65" s="527"/>
      <c r="CU65" s="527"/>
      <c r="CV65" s="527"/>
      <c r="CW65" s="527"/>
      <c r="CX65" s="527"/>
      <c r="CY65" s="527"/>
      <c r="CZ65" s="527"/>
      <c r="DA65" s="527"/>
      <c r="DB65" s="527"/>
      <c r="DC65" s="527"/>
      <c r="DD65" s="527"/>
      <c r="DE65" s="527"/>
      <c r="DF65" s="527"/>
      <c r="DG65" s="527"/>
      <c r="DH65" s="527"/>
      <c r="DI65" s="527"/>
      <c r="DJ65" s="527"/>
      <c r="DK65" s="527"/>
      <c r="DL65" s="527"/>
      <c r="DM65" s="527"/>
      <c r="DN65" s="527"/>
      <c r="DO65" s="526"/>
      <c r="DP65" s="526"/>
      <c r="DQ65" s="526"/>
      <c r="DR65" s="526"/>
      <c r="DS65" s="526"/>
      <c r="DT65" s="526"/>
      <c r="DU65" s="526"/>
      <c r="DV65" s="526"/>
      <c r="DW65" s="526"/>
      <c r="DX65" s="526"/>
      <c r="DY65" s="526"/>
      <c r="DZ65" s="526"/>
      <c r="EA65" s="526"/>
      <c r="EB65" s="526"/>
      <c r="EC65" s="526"/>
      <c r="ED65" s="526"/>
      <c r="EE65" s="526"/>
      <c r="EF65" s="526"/>
      <c r="EG65" s="526"/>
      <c r="EH65" s="526"/>
      <c r="EI65" s="526"/>
      <c r="EJ65" s="526"/>
      <c r="EK65" s="526"/>
      <c r="EL65" s="526"/>
      <c r="EM65" s="526"/>
      <c r="EN65" s="526"/>
      <c r="EO65" s="526"/>
      <c r="EP65" s="526"/>
      <c r="EQ65" s="526"/>
      <c r="ER65" s="526"/>
      <c r="ES65" s="526"/>
      <c r="ET65" s="526"/>
      <c r="EU65" s="526"/>
      <c r="EV65" s="526"/>
      <c r="EW65" s="526"/>
      <c r="EX65" s="526"/>
      <c r="EY65" s="526"/>
      <c r="EZ65" s="526"/>
      <c r="FA65" s="526"/>
      <c r="FB65" s="526"/>
      <c r="FC65" s="526"/>
      <c r="FD65" s="526"/>
      <c r="FE65" s="526"/>
      <c r="FF65" s="526"/>
      <c r="FG65" s="526"/>
      <c r="FH65" s="526"/>
      <c r="FI65" s="526"/>
      <c r="FJ65" s="526"/>
      <c r="FK65" s="526"/>
      <c r="FL65" s="526"/>
      <c r="FM65" s="526"/>
      <c r="FN65" s="526"/>
      <c r="FO65" s="526"/>
      <c r="FP65" s="526"/>
      <c r="FQ65" s="526"/>
      <c r="FR65" s="526"/>
      <c r="FS65" s="526"/>
      <c r="FT65" s="526"/>
      <c r="FU65" s="526"/>
      <c r="FV65" s="526"/>
      <c r="FW65" s="526"/>
      <c r="FX65" s="890"/>
      <c r="FY65" s="890"/>
    </row>
    <row r="66" spans="2:182" s="489" customFormat="1" ht="13.5" thickBot="1" x14ac:dyDescent="0.25">
      <c r="B66" s="528"/>
      <c r="C66" s="515"/>
      <c r="D66" s="515"/>
      <c r="E66" s="515"/>
      <c r="F66" s="515"/>
      <c r="G66" s="515"/>
      <c r="H66" s="515"/>
      <c r="I66" s="515"/>
      <c r="J66" s="515"/>
      <c r="K66" s="515"/>
      <c r="L66" s="515"/>
      <c r="M66" s="515"/>
      <c r="N66" s="515"/>
      <c r="O66" s="515"/>
      <c r="P66" s="515"/>
      <c r="Q66" s="515"/>
      <c r="R66" s="515"/>
      <c r="S66" s="515"/>
      <c r="T66" s="515"/>
      <c r="U66" s="515"/>
      <c r="V66" s="515"/>
      <c r="W66" s="515"/>
      <c r="X66" s="515"/>
      <c r="Y66" s="515"/>
      <c r="Z66" s="515"/>
      <c r="AA66" s="515"/>
      <c r="AB66" s="515"/>
      <c r="AC66" s="515"/>
      <c r="AD66" s="515"/>
      <c r="AE66" s="515"/>
      <c r="AF66" s="515"/>
      <c r="AG66" s="515"/>
      <c r="AH66" s="515"/>
      <c r="AI66" s="515"/>
      <c r="AJ66" s="515"/>
      <c r="AK66" s="515"/>
      <c r="AL66" s="515"/>
      <c r="AM66" s="515"/>
      <c r="AN66" s="515"/>
      <c r="AO66" s="515"/>
      <c r="AP66" s="515"/>
      <c r="AQ66" s="515"/>
      <c r="AR66" s="515"/>
      <c r="AS66" s="515"/>
      <c r="AT66" s="515"/>
      <c r="AU66" s="515"/>
      <c r="AV66" s="515"/>
      <c r="AW66" s="515"/>
      <c r="AX66" s="515"/>
      <c r="AY66" s="515"/>
      <c r="AZ66" s="515"/>
      <c r="BA66" s="515"/>
      <c r="BB66" s="515"/>
      <c r="BC66" s="515"/>
      <c r="BD66" s="515"/>
      <c r="BE66" s="515"/>
      <c r="BF66" s="515"/>
      <c r="BG66" s="515"/>
      <c r="BH66" s="515"/>
      <c r="BI66" s="515"/>
      <c r="BJ66" s="515"/>
      <c r="BK66" s="515"/>
      <c r="BL66" s="515"/>
      <c r="BM66" s="515"/>
      <c r="BN66" s="515"/>
      <c r="BO66" s="515"/>
      <c r="BP66" s="515"/>
      <c r="BQ66" s="515"/>
      <c r="BR66" s="515"/>
      <c r="BS66" s="515"/>
      <c r="BT66" s="515"/>
      <c r="BU66" s="515"/>
      <c r="BV66" s="515"/>
      <c r="BW66" s="515"/>
      <c r="BX66" s="515"/>
      <c r="BY66" s="515"/>
      <c r="BZ66" s="515"/>
      <c r="CA66" s="515"/>
      <c r="CB66" s="515"/>
      <c r="CC66" s="515"/>
      <c r="CD66" s="515"/>
      <c r="CE66" s="515"/>
      <c r="CF66" s="515"/>
      <c r="CG66" s="515"/>
      <c r="CH66" s="515"/>
      <c r="CI66" s="515"/>
      <c r="CJ66" s="515"/>
      <c r="CK66" s="515"/>
      <c r="CL66" s="515"/>
      <c r="CM66" s="515"/>
      <c r="CN66" s="515"/>
      <c r="CO66" s="515"/>
      <c r="CP66" s="515"/>
      <c r="CQ66" s="515"/>
      <c r="CR66" s="515"/>
      <c r="CS66" s="515"/>
      <c r="CT66" s="515"/>
      <c r="CU66" s="515"/>
      <c r="CV66" s="515"/>
      <c r="CW66" s="515"/>
      <c r="CX66" s="515"/>
      <c r="CY66" s="515"/>
      <c r="CZ66" s="515"/>
      <c r="DA66" s="515"/>
      <c r="DB66" s="515"/>
      <c r="DC66" s="515"/>
      <c r="DD66" s="515"/>
      <c r="DE66" s="515"/>
      <c r="DF66" s="515"/>
      <c r="DG66" s="515"/>
      <c r="DH66" s="515"/>
      <c r="DI66" s="515"/>
      <c r="DJ66" s="515"/>
      <c r="DK66" s="515"/>
      <c r="DL66" s="515"/>
      <c r="DM66" s="515"/>
      <c r="DN66" s="515"/>
      <c r="DO66" s="515"/>
      <c r="DP66" s="515"/>
      <c r="DQ66" s="515"/>
      <c r="DR66" s="515"/>
      <c r="DS66" s="515"/>
      <c r="DT66" s="515"/>
      <c r="DU66" s="515"/>
      <c r="DV66" s="515"/>
      <c r="DW66" s="515"/>
      <c r="DX66" s="515"/>
      <c r="DY66" s="515"/>
      <c r="DZ66" s="515"/>
      <c r="EA66" s="515"/>
      <c r="EB66" s="515"/>
      <c r="EC66" s="515"/>
      <c r="ED66" s="515"/>
      <c r="EE66" s="515"/>
      <c r="EF66" s="515"/>
      <c r="EG66" s="515"/>
      <c r="EH66" s="515"/>
      <c r="EI66" s="515"/>
      <c r="EJ66" s="515"/>
      <c r="EK66" s="515"/>
      <c r="EL66" s="515"/>
      <c r="EM66" s="515"/>
      <c r="EN66" s="515"/>
      <c r="EO66" s="515"/>
      <c r="EP66" s="515"/>
      <c r="EQ66" s="515"/>
      <c r="ER66" s="515"/>
      <c r="ES66" s="515"/>
      <c r="ET66" s="515"/>
      <c r="EU66" s="515"/>
      <c r="EV66" s="515"/>
      <c r="EW66" s="515"/>
      <c r="EX66" s="515"/>
      <c r="EY66" s="515"/>
      <c r="EZ66" s="515"/>
      <c r="FA66" s="515"/>
      <c r="FB66" s="515"/>
      <c r="FC66" s="515"/>
      <c r="FD66" s="515"/>
      <c r="FE66" s="515"/>
      <c r="FF66" s="515"/>
      <c r="FG66" s="515"/>
      <c r="FH66" s="515"/>
      <c r="FI66" s="515"/>
      <c r="FJ66" s="515"/>
      <c r="FK66" s="515"/>
      <c r="FL66" s="515"/>
      <c r="FM66" s="515"/>
      <c r="FN66" s="515"/>
      <c r="FO66" s="515"/>
      <c r="FP66" s="515"/>
      <c r="FQ66" s="515"/>
      <c r="FR66" s="515"/>
      <c r="FS66" s="515"/>
      <c r="FT66" s="515"/>
      <c r="FU66" s="515"/>
      <c r="FV66" s="515"/>
      <c r="FW66" s="875"/>
      <c r="FX66" s="890"/>
      <c r="FY66" s="890"/>
    </row>
    <row r="67" spans="2:182" s="489" customFormat="1" x14ac:dyDescent="0.2">
      <c r="B67" s="407"/>
      <c r="O67" s="522"/>
      <c r="P67" s="522"/>
      <c r="Q67" s="522"/>
      <c r="R67" s="522"/>
      <c r="S67" s="522"/>
      <c r="T67" s="522"/>
      <c r="U67" s="522"/>
      <c r="V67" s="522"/>
      <c r="W67" s="522"/>
      <c r="X67" s="522"/>
      <c r="Y67" s="522"/>
      <c r="Z67" s="522"/>
      <c r="AA67" s="522"/>
      <c r="AB67" s="522"/>
      <c r="AC67" s="522"/>
      <c r="AD67" s="522"/>
      <c r="AE67" s="522"/>
      <c r="AF67" s="522"/>
      <c r="AG67" s="522"/>
      <c r="AH67" s="522"/>
      <c r="AI67" s="522"/>
      <c r="AJ67" s="522"/>
      <c r="AK67" s="522"/>
      <c r="AL67" s="522"/>
      <c r="AM67" s="522"/>
      <c r="AN67" s="522"/>
      <c r="AO67" s="522"/>
      <c r="AP67" s="522"/>
      <c r="AQ67" s="522"/>
      <c r="AR67" s="522"/>
      <c r="AS67" s="522"/>
      <c r="AT67" s="522"/>
      <c r="AU67" s="522"/>
      <c r="AV67" s="522"/>
      <c r="AW67" s="522"/>
      <c r="AX67" s="522"/>
      <c r="AY67" s="522"/>
      <c r="AZ67" s="522"/>
      <c r="BA67" s="522"/>
      <c r="BB67" s="522"/>
      <c r="BC67" s="522"/>
      <c r="BD67" s="522"/>
      <c r="BE67" s="522"/>
      <c r="BF67" s="522"/>
      <c r="BG67" s="522"/>
      <c r="BH67" s="522"/>
      <c r="BI67" s="522"/>
      <c r="BJ67" s="522"/>
      <c r="BK67" s="522"/>
      <c r="BL67" s="522"/>
      <c r="BM67" s="522"/>
      <c r="BN67" s="522"/>
      <c r="BO67" s="522"/>
      <c r="BP67" s="522"/>
      <c r="BQ67" s="522"/>
      <c r="BR67" s="522"/>
      <c r="BS67" s="522"/>
      <c r="BT67" s="522"/>
      <c r="BU67" s="522"/>
      <c r="BV67" s="522"/>
      <c r="BW67" s="522"/>
      <c r="BX67" s="522"/>
      <c r="BY67" s="522"/>
      <c r="BZ67" s="522"/>
      <c r="CA67" s="522"/>
      <c r="CB67" s="522"/>
      <c r="CC67" s="522"/>
      <c r="CD67" s="522"/>
      <c r="CE67" s="522"/>
      <c r="CF67" s="522"/>
      <c r="CG67" s="522"/>
      <c r="CH67" s="522"/>
      <c r="CI67" s="522"/>
      <c r="CJ67" s="522"/>
      <c r="CK67" s="522"/>
      <c r="CL67" s="522"/>
      <c r="CM67" s="522"/>
      <c r="CN67" s="522"/>
      <c r="CO67" s="522"/>
      <c r="CP67" s="522"/>
      <c r="CQ67" s="522"/>
      <c r="CR67" s="522"/>
      <c r="CS67" s="522"/>
      <c r="CT67" s="522"/>
      <c r="CU67" s="522"/>
      <c r="CV67" s="522"/>
      <c r="CW67" s="522"/>
      <c r="CX67" s="522"/>
      <c r="CY67" s="522"/>
      <c r="CZ67" s="522"/>
      <c r="DA67" s="522"/>
      <c r="DB67" s="522"/>
      <c r="DC67" s="522"/>
      <c r="DD67" s="522"/>
      <c r="DE67" s="522"/>
      <c r="DF67" s="522"/>
      <c r="DG67" s="522"/>
      <c r="DH67" s="522"/>
      <c r="DI67" s="522"/>
      <c r="DJ67" s="522"/>
      <c r="DK67" s="522"/>
      <c r="DL67" s="522"/>
      <c r="DM67" s="522"/>
      <c r="DN67" s="522"/>
      <c r="DO67" s="522"/>
      <c r="DP67" s="522"/>
      <c r="DQ67" s="522"/>
      <c r="DR67" s="522"/>
      <c r="DS67" s="522"/>
      <c r="DT67" s="522"/>
      <c r="DU67" s="525"/>
      <c r="DV67" s="525"/>
      <c r="DW67" s="525"/>
      <c r="DX67" s="525"/>
      <c r="DY67" s="525"/>
      <c r="DZ67" s="525"/>
      <c r="EA67" s="525"/>
      <c r="EB67" s="525"/>
      <c r="EC67" s="525"/>
      <c r="ED67" s="525"/>
      <c r="EE67" s="525"/>
      <c r="EF67" s="525"/>
      <c r="EG67" s="525"/>
      <c r="EH67" s="525"/>
      <c r="EI67" s="525"/>
      <c r="EJ67" s="525"/>
      <c r="EK67" s="525"/>
      <c r="EL67" s="525"/>
      <c r="EM67" s="525"/>
      <c r="EN67" s="525"/>
      <c r="EO67" s="525"/>
      <c r="EP67" s="525"/>
      <c r="EQ67" s="525"/>
      <c r="ER67" s="525"/>
      <c r="ES67" s="525"/>
      <c r="ET67" s="525"/>
      <c r="EU67" s="525"/>
      <c r="EV67" s="525"/>
      <c r="EW67" s="525"/>
      <c r="EX67" s="525"/>
      <c r="EY67" s="525"/>
      <c r="EZ67" s="525"/>
      <c r="FA67" s="525"/>
      <c r="FB67" s="525"/>
      <c r="FC67" s="525"/>
      <c r="FD67" s="525"/>
      <c r="FE67" s="525"/>
      <c r="FF67" s="525"/>
      <c r="FG67" s="525"/>
      <c r="FH67" s="525"/>
      <c r="FI67" s="525"/>
      <c r="FJ67" s="525"/>
      <c r="FK67" s="525"/>
      <c r="FL67" s="525"/>
      <c r="FM67" s="525"/>
      <c r="FN67" s="525"/>
      <c r="FO67" s="525"/>
      <c r="FP67" s="525"/>
      <c r="FQ67" s="525"/>
      <c r="FR67" s="525"/>
      <c r="FS67" s="525"/>
      <c r="FT67" s="525"/>
      <c r="FU67" s="525"/>
      <c r="FV67" s="525"/>
      <c r="FW67" s="876"/>
      <c r="FX67" s="890"/>
      <c r="FY67" s="890"/>
    </row>
    <row r="68" spans="2:182" s="489" customFormat="1" x14ac:dyDescent="0.2">
      <c r="B68" s="407"/>
      <c r="O68" s="522"/>
      <c r="P68" s="522"/>
      <c r="Q68" s="522"/>
      <c r="R68" s="522"/>
      <c r="S68" s="522"/>
      <c r="T68" s="522"/>
      <c r="U68" s="522"/>
      <c r="V68" s="522"/>
      <c r="W68" s="522"/>
      <c r="X68" s="522"/>
      <c r="Y68" s="522"/>
      <c r="Z68" s="522"/>
      <c r="AA68" s="522"/>
      <c r="AB68" s="522"/>
      <c r="AC68" s="522"/>
      <c r="AD68" s="522"/>
      <c r="AE68" s="522"/>
      <c r="AF68" s="522"/>
      <c r="AG68" s="522"/>
      <c r="AH68" s="522"/>
      <c r="AI68" s="522"/>
      <c r="AJ68" s="522"/>
      <c r="AK68" s="522"/>
      <c r="AL68" s="522"/>
      <c r="AM68" s="522"/>
      <c r="AN68" s="522"/>
      <c r="AO68" s="522"/>
      <c r="AP68" s="522"/>
      <c r="AQ68" s="522"/>
      <c r="AR68" s="522"/>
      <c r="AS68" s="522"/>
      <c r="AT68" s="522"/>
      <c r="AU68" s="522"/>
      <c r="AV68" s="522"/>
      <c r="AW68" s="522"/>
      <c r="AX68" s="522"/>
      <c r="AY68" s="522"/>
      <c r="AZ68" s="522"/>
      <c r="BA68" s="522"/>
      <c r="BB68" s="522"/>
      <c r="BC68" s="522"/>
      <c r="BD68" s="522"/>
      <c r="BE68" s="522"/>
      <c r="BF68" s="522"/>
      <c r="BG68" s="522"/>
      <c r="BH68" s="522"/>
      <c r="BI68" s="522"/>
      <c r="BJ68" s="522"/>
      <c r="BK68" s="522"/>
      <c r="BL68" s="522"/>
      <c r="BM68" s="522"/>
      <c r="BN68" s="522"/>
      <c r="BO68" s="522"/>
      <c r="BP68" s="522"/>
      <c r="BQ68" s="522"/>
      <c r="BR68" s="522"/>
      <c r="BS68" s="522"/>
      <c r="BT68" s="522"/>
      <c r="BU68" s="522"/>
      <c r="BV68" s="522"/>
      <c r="BW68" s="522"/>
      <c r="BX68" s="522"/>
      <c r="BY68" s="522"/>
      <c r="BZ68" s="522"/>
      <c r="CA68" s="522"/>
      <c r="CB68" s="522"/>
      <c r="CC68" s="522"/>
      <c r="CD68" s="522"/>
      <c r="CE68" s="522"/>
      <c r="CF68" s="522"/>
      <c r="CG68" s="522"/>
      <c r="CH68" s="522"/>
      <c r="CI68" s="522"/>
      <c r="CJ68" s="522"/>
      <c r="CK68" s="522"/>
      <c r="CL68" s="522"/>
      <c r="CM68" s="522"/>
      <c r="CN68" s="522"/>
      <c r="CO68" s="522"/>
      <c r="CP68" s="522"/>
      <c r="CQ68" s="522"/>
      <c r="CR68" s="522"/>
      <c r="CS68" s="522"/>
      <c r="CT68" s="522"/>
      <c r="CU68" s="522"/>
      <c r="CV68" s="522"/>
      <c r="CW68" s="522"/>
      <c r="CX68" s="522"/>
      <c r="CY68" s="522"/>
      <c r="CZ68" s="522"/>
      <c r="DA68" s="522"/>
      <c r="DB68" s="522"/>
      <c r="DC68" s="522"/>
      <c r="DD68" s="522"/>
      <c r="DE68" s="522"/>
      <c r="DF68" s="522"/>
      <c r="DG68" s="522"/>
      <c r="DH68" s="522"/>
      <c r="DI68" s="522"/>
      <c r="DJ68" s="522"/>
      <c r="DK68" s="522"/>
      <c r="DL68" s="522"/>
      <c r="DM68" s="522"/>
      <c r="DN68" s="522"/>
      <c r="DO68" s="522"/>
      <c r="DP68" s="522"/>
      <c r="DQ68" s="522"/>
      <c r="DR68" s="522"/>
      <c r="DS68" s="522"/>
      <c r="DT68" s="522"/>
      <c r="DU68" s="525"/>
      <c r="DV68" s="525"/>
      <c r="DW68" s="525"/>
      <c r="DX68" s="525"/>
      <c r="DY68" s="525"/>
      <c r="DZ68" s="525"/>
      <c r="EA68" s="525"/>
      <c r="EB68" s="525"/>
      <c r="EC68" s="525"/>
      <c r="ED68" s="525"/>
      <c r="EE68" s="525"/>
      <c r="EF68" s="525"/>
      <c r="EG68" s="525"/>
      <c r="EH68" s="525"/>
      <c r="EI68" s="525"/>
      <c r="EJ68" s="525"/>
      <c r="EK68" s="525"/>
      <c r="EL68" s="525"/>
      <c r="EM68" s="525"/>
      <c r="EN68" s="525"/>
      <c r="EO68" s="525"/>
      <c r="EP68" s="525"/>
      <c r="EQ68" s="525"/>
      <c r="ER68" s="525"/>
      <c r="ES68" s="525"/>
      <c r="ET68" s="525"/>
      <c r="EU68" s="525"/>
      <c r="EV68" s="525"/>
      <c r="EW68" s="525"/>
      <c r="EX68" s="525"/>
      <c r="EY68" s="525"/>
      <c r="EZ68" s="525"/>
      <c r="FA68" s="525"/>
      <c r="FB68" s="525"/>
      <c r="FC68" s="525"/>
      <c r="FD68" s="525"/>
      <c r="FE68" s="525"/>
      <c r="FF68" s="525"/>
      <c r="FG68" s="525"/>
      <c r="FH68" s="525"/>
      <c r="FI68" s="525"/>
      <c r="FJ68" s="525"/>
      <c r="FK68" s="525"/>
      <c r="FL68" s="525"/>
      <c r="FM68" s="525"/>
      <c r="FN68" s="525"/>
      <c r="FO68" s="525"/>
      <c r="FP68" s="525"/>
      <c r="FQ68" s="525"/>
      <c r="FR68" s="525"/>
      <c r="FS68" s="525"/>
      <c r="FT68" s="525"/>
      <c r="FU68" s="525"/>
      <c r="FV68" s="525"/>
      <c r="FW68" s="876"/>
      <c r="FX68" s="890"/>
      <c r="FY68" s="890"/>
    </row>
    <row r="69" spans="2:182" s="489" customFormat="1" ht="13.5" thickBot="1" x14ac:dyDescent="0.25">
      <c r="B69" s="413"/>
      <c r="C69" s="523"/>
      <c r="D69" s="523"/>
      <c r="E69" s="523"/>
      <c r="F69" s="523"/>
      <c r="G69" s="523"/>
      <c r="H69" s="523"/>
      <c r="I69" s="523"/>
      <c r="J69" s="523"/>
      <c r="K69" s="523"/>
      <c r="L69" s="523"/>
      <c r="M69" s="523"/>
      <c r="N69" s="523"/>
      <c r="O69" s="522"/>
      <c r="P69" s="522"/>
      <c r="Q69" s="522"/>
      <c r="R69" s="522"/>
      <c r="S69" s="522"/>
      <c r="T69" s="522"/>
      <c r="U69" s="522"/>
      <c r="V69" s="522"/>
      <c r="W69" s="522"/>
      <c r="X69" s="522"/>
      <c r="Y69" s="522"/>
      <c r="Z69" s="522"/>
      <c r="AA69" s="522"/>
      <c r="AB69" s="522"/>
      <c r="AC69" s="522"/>
      <c r="AD69" s="522"/>
      <c r="AE69" s="522"/>
      <c r="AF69" s="522"/>
      <c r="AG69" s="522"/>
      <c r="AH69" s="522"/>
      <c r="AI69" s="522"/>
      <c r="AJ69" s="522"/>
      <c r="AK69" s="522"/>
      <c r="AL69" s="522"/>
      <c r="AM69" s="522"/>
      <c r="AN69" s="522"/>
      <c r="AO69" s="522"/>
      <c r="AP69" s="522"/>
      <c r="AQ69" s="522"/>
      <c r="AR69" s="522"/>
      <c r="AS69" s="522"/>
      <c r="AT69" s="522"/>
      <c r="AU69" s="522"/>
      <c r="AV69" s="522"/>
      <c r="AW69" s="522"/>
      <c r="AX69" s="522"/>
      <c r="AY69" s="522"/>
      <c r="AZ69" s="522"/>
      <c r="BA69" s="522"/>
      <c r="BB69" s="522"/>
      <c r="BC69" s="522"/>
      <c r="BD69" s="522"/>
      <c r="BE69" s="522"/>
      <c r="BF69" s="522"/>
      <c r="BG69" s="522"/>
      <c r="BH69" s="522"/>
      <c r="BI69" s="522"/>
      <c r="BJ69" s="522"/>
      <c r="BK69" s="522"/>
      <c r="BL69" s="522"/>
      <c r="BM69" s="522"/>
      <c r="BN69" s="522"/>
      <c r="BO69" s="522"/>
      <c r="BP69" s="522"/>
      <c r="BQ69" s="522"/>
      <c r="BR69" s="522"/>
      <c r="BS69" s="522"/>
      <c r="BT69" s="522"/>
      <c r="BU69" s="522"/>
      <c r="BV69" s="522"/>
      <c r="BW69" s="522"/>
      <c r="BX69" s="522"/>
      <c r="BY69" s="522"/>
      <c r="BZ69" s="522"/>
      <c r="CA69" s="522"/>
      <c r="CB69" s="522"/>
      <c r="CC69" s="522"/>
      <c r="CD69" s="522"/>
      <c r="CE69" s="522"/>
      <c r="CF69" s="522"/>
      <c r="CG69" s="522"/>
      <c r="CH69" s="522"/>
      <c r="CI69" s="522"/>
      <c r="CJ69" s="522"/>
      <c r="CK69" s="522"/>
      <c r="CL69" s="522"/>
      <c r="CM69" s="522"/>
      <c r="CN69" s="522"/>
      <c r="CO69" s="522"/>
      <c r="CP69" s="522"/>
      <c r="CQ69" s="522"/>
      <c r="CR69" s="522"/>
      <c r="CS69" s="522"/>
      <c r="CT69" s="522"/>
      <c r="CU69" s="522"/>
      <c r="CV69" s="522"/>
      <c r="CW69" s="522"/>
      <c r="CX69" s="522"/>
      <c r="CY69" s="522"/>
      <c r="CZ69" s="522"/>
      <c r="DA69" s="522"/>
      <c r="DB69" s="522"/>
      <c r="DC69" s="522"/>
      <c r="DD69" s="522"/>
      <c r="DE69" s="522"/>
      <c r="DF69" s="522"/>
      <c r="DG69" s="522"/>
      <c r="DH69" s="522"/>
      <c r="DI69" s="522"/>
      <c r="DJ69" s="522"/>
      <c r="DK69" s="522"/>
      <c r="DL69" s="522"/>
      <c r="DM69" s="522"/>
      <c r="DN69" s="522"/>
      <c r="DO69" s="522"/>
      <c r="DP69" s="522"/>
      <c r="DQ69" s="522"/>
      <c r="DR69" s="522"/>
      <c r="DS69" s="522"/>
      <c r="DT69" s="522"/>
      <c r="DU69" s="527"/>
      <c r="DV69" s="527"/>
      <c r="DW69" s="527"/>
      <c r="DX69" s="527"/>
      <c r="DY69" s="527"/>
      <c r="DZ69" s="527"/>
      <c r="EA69" s="527"/>
      <c r="EB69" s="527"/>
      <c r="EC69" s="527"/>
      <c r="ED69" s="527"/>
      <c r="EE69" s="527"/>
      <c r="EF69" s="527"/>
      <c r="EG69" s="527"/>
      <c r="EH69" s="527"/>
      <c r="EI69" s="527"/>
      <c r="EJ69" s="527"/>
      <c r="EK69" s="527"/>
      <c r="EL69" s="527"/>
      <c r="EM69" s="527"/>
      <c r="EN69" s="527"/>
      <c r="EO69" s="527"/>
      <c r="EP69" s="527"/>
      <c r="EQ69" s="527"/>
      <c r="ER69" s="527"/>
      <c r="ES69" s="527"/>
      <c r="ET69" s="527"/>
      <c r="EU69" s="527"/>
      <c r="EV69" s="527"/>
      <c r="EW69" s="527"/>
      <c r="EX69" s="527"/>
      <c r="EY69" s="527"/>
      <c r="EZ69" s="527"/>
      <c r="FA69" s="527"/>
      <c r="FB69" s="527"/>
      <c r="FC69" s="527"/>
      <c r="FD69" s="527"/>
      <c r="FE69" s="527"/>
      <c r="FF69" s="527"/>
      <c r="FG69" s="527"/>
      <c r="FH69" s="527"/>
      <c r="FI69" s="527"/>
      <c r="FJ69" s="527"/>
      <c r="FK69" s="527"/>
      <c r="FL69" s="527"/>
      <c r="FM69" s="527"/>
      <c r="FN69" s="527"/>
      <c r="FO69" s="527"/>
      <c r="FP69" s="527"/>
      <c r="FQ69" s="527"/>
      <c r="FR69" s="527"/>
      <c r="FS69" s="527"/>
      <c r="FT69" s="527"/>
      <c r="FU69" s="527"/>
      <c r="FV69" s="527"/>
      <c r="FW69" s="877"/>
      <c r="FX69" s="890"/>
      <c r="FY69" s="890"/>
    </row>
    <row r="70" spans="2:182" s="489" customFormat="1" x14ac:dyDescent="0.2">
      <c r="B70" s="407"/>
      <c r="C70" s="524"/>
      <c r="D70" s="524"/>
      <c r="E70" s="524"/>
      <c r="F70" s="524"/>
      <c r="G70" s="524"/>
      <c r="H70" s="524"/>
      <c r="I70" s="524"/>
      <c r="J70" s="524"/>
      <c r="K70" s="524"/>
      <c r="L70" s="524"/>
      <c r="M70" s="524"/>
      <c r="N70" s="524"/>
      <c r="O70" s="524"/>
      <c r="P70" s="524"/>
      <c r="Q70" s="524"/>
      <c r="R70" s="524"/>
      <c r="S70" s="524"/>
      <c r="T70" s="524"/>
      <c r="U70" s="524"/>
      <c r="V70" s="524"/>
      <c r="W70" s="524"/>
      <c r="X70" s="524"/>
      <c r="Y70" s="524"/>
      <c r="Z70" s="524"/>
      <c r="AA70" s="524"/>
      <c r="AB70" s="524"/>
      <c r="AC70" s="524"/>
      <c r="AD70" s="524"/>
      <c r="AE70" s="524"/>
      <c r="AF70" s="524"/>
      <c r="AG70" s="524"/>
      <c r="AH70" s="524"/>
      <c r="AI70" s="524"/>
      <c r="AJ70" s="524"/>
      <c r="AK70" s="524"/>
      <c r="AL70" s="524"/>
      <c r="AM70" s="524"/>
      <c r="AN70" s="524"/>
      <c r="AO70" s="524"/>
      <c r="AP70" s="524"/>
      <c r="AQ70" s="524"/>
      <c r="AR70" s="524"/>
      <c r="AS70" s="524"/>
      <c r="AT70" s="524"/>
      <c r="AU70" s="524"/>
      <c r="AV70" s="524"/>
      <c r="AW70" s="524"/>
      <c r="AX70" s="524"/>
      <c r="AY70" s="524"/>
      <c r="AZ70" s="524"/>
      <c r="BA70" s="524"/>
      <c r="BB70" s="524"/>
      <c r="BC70" s="524"/>
      <c r="BD70" s="524"/>
      <c r="BE70" s="524"/>
      <c r="BF70" s="524"/>
      <c r="BG70" s="524"/>
      <c r="BH70" s="524"/>
      <c r="BI70" s="524"/>
      <c r="BJ70" s="524"/>
      <c r="BK70" s="524"/>
      <c r="BL70" s="524"/>
      <c r="BM70" s="524"/>
      <c r="BN70" s="524"/>
      <c r="BO70" s="524"/>
      <c r="BP70" s="524"/>
      <c r="BQ70" s="524"/>
      <c r="BR70" s="524"/>
      <c r="BS70" s="524"/>
      <c r="BT70" s="524"/>
      <c r="BU70" s="524"/>
      <c r="BV70" s="524"/>
      <c r="BW70" s="524"/>
      <c r="BX70" s="524"/>
      <c r="BY70" s="524"/>
      <c r="BZ70" s="524"/>
      <c r="CA70" s="524"/>
      <c r="CB70" s="524"/>
      <c r="CC70" s="524"/>
      <c r="CD70" s="524"/>
      <c r="CE70" s="524"/>
      <c r="CF70" s="524"/>
      <c r="CG70" s="524"/>
      <c r="CH70" s="524"/>
      <c r="CI70" s="524"/>
      <c r="CJ70" s="524"/>
      <c r="CK70" s="524"/>
      <c r="CL70" s="524"/>
      <c r="CM70" s="524"/>
      <c r="CN70" s="524"/>
      <c r="CO70" s="524"/>
      <c r="CP70" s="524"/>
      <c r="CQ70" s="524"/>
      <c r="CR70" s="524"/>
      <c r="CS70" s="524"/>
      <c r="CT70" s="524"/>
      <c r="CU70" s="524"/>
      <c r="CV70" s="524"/>
      <c r="CW70" s="524"/>
      <c r="CX70" s="524"/>
      <c r="CY70" s="524"/>
      <c r="CZ70" s="524"/>
      <c r="DA70" s="524"/>
      <c r="DB70" s="524"/>
      <c r="DC70" s="524"/>
      <c r="DD70" s="524"/>
      <c r="DE70" s="524"/>
      <c r="DF70" s="524"/>
      <c r="DG70" s="524"/>
      <c r="DH70" s="524"/>
      <c r="DI70" s="524"/>
      <c r="DJ70" s="524"/>
      <c r="DK70" s="524"/>
      <c r="DL70" s="524"/>
      <c r="DM70" s="524"/>
      <c r="DN70" s="524"/>
      <c r="DO70" s="524"/>
      <c r="DP70" s="524"/>
      <c r="DQ70" s="524"/>
      <c r="DR70" s="524"/>
      <c r="DS70" s="524"/>
      <c r="DT70" s="524"/>
      <c r="DU70" s="524"/>
      <c r="DV70" s="524"/>
      <c r="DW70" s="524"/>
      <c r="DX70" s="524"/>
      <c r="DY70" s="524"/>
      <c r="DZ70" s="524"/>
      <c r="EA70" s="524"/>
      <c r="EB70" s="524"/>
      <c r="EC70" s="524"/>
      <c r="ED70" s="524"/>
      <c r="EE70" s="524"/>
      <c r="EF70" s="524"/>
      <c r="EG70" s="524"/>
      <c r="EH70" s="524"/>
      <c r="EI70" s="524"/>
      <c r="EJ70" s="524"/>
      <c r="EK70" s="524"/>
      <c r="EL70" s="524"/>
      <c r="EM70" s="524"/>
      <c r="EN70" s="524"/>
      <c r="EO70" s="524"/>
      <c r="EP70" s="524"/>
      <c r="EQ70" s="524"/>
      <c r="ER70" s="524"/>
      <c r="ES70" s="524"/>
      <c r="ET70" s="524"/>
      <c r="EU70" s="524"/>
      <c r="EV70" s="524"/>
      <c r="EW70" s="524"/>
      <c r="EX70" s="524"/>
      <c r="EY70" s="524"/>
      <c r="EZ70" s="524"/>
      <c r="FA70" s="524"/>
      <c r="FB70" s="524"/>
      <c r="FC70" s="524"/>
      <c r="FD70" s="524"/>
      <c r="FE70" s="524"/>
      <c r="FF70" s="524"/>
      <c r="FG70" s="524"/>
      <c r="FH70" s="524"/>
      <c r="FI70" s="524"/>
      <c r="FJ70" s="524"/>
      <c r="FK70" s="524"/>
      <c r="FL70" s="524"/>
      <c r="FM70" s="524"/>
      <c r="FN70" s="524"/>
      <c r="FO70" s="524"/>
      <c r="FP70" s="524"/>
      <c r="FQ70" s="524"/>
      <c r="FR70" s="524"/>
      <c r="FS70" s="524"/>
      <c r="FT70" s="524"/>
      <c r="FU70" s="524"/>
      <c r="FV70" s="524"/>
      <c r="FW70" s="524"/>
      <c r="FX70" s="890"/>
      <c r="FY70" s="890"/>
    </row>
    <row r="71" spans="2:182" s="489" customFormat="1" x14ac:dyDescent="0.2">
      <c r="B71" s="407"/>
      <c r="C71" s="524"/>
      <c r="D71" s="524"/>
      <c r="E71" s="524"/>
      <c r="F71" s="524"/>
      <c r="G71" s="524"/>
      <c r="H71" s="524"/>
      <c r="I71" s="524"/>
      <c r="J71" s="524"/>
      <c r="K71" s="524"/>
      <c r="L71" s="524"/>
      <c r="M71" s="524"/>
      <c r="N71" s="524"/>
      <c r="O71" s="524"/>
      <c r="P71" s="524"/>
      <c r="Q71" s="524"/>
      <c r="R71" s="524"/>
      <c r="S71" s="524"/>
      <c r="T71" s="524"/>
      <c r="U71" s="524"/>
      <c r="V71" s="524"/>
      <c r="W71" s="524"/>
      <c r="X71" s="524"/>
      <c r="Y71" s="524"/>
      <c r="Z71" s="524"/>
      <c r="AA71" s="524"/>
      <c r="AB71" s="524"/>
      <c r="AC71" s="524"/>
      <c r="AD71" s="524"/>
      <c r="AE71" s="524"/>
      <c r="AF71" s="524"/>
      <c r="AG71" s="524"/>
      <c r="AH71" s="524"/>
      <c r="AI71" s="524"/>
      <c r="AJ71" s="524"/>
      <c r="AK71" s="524"/>
      <c r="AL71" s="524"/>
      <c r="AM71" s="524"/>
      <c r="AN71" s="524"/>
      <c r="AO71" s="524"/>
      <c r="AP71" s="524"/>
      <c r="AQ71" s="524"/>
      <c r="AR71" s="524"/>
      <c r="AS71" s="524"/>
      <c r="AT71" s="524"/>
      <c r="AU71" s="524"/>
      <c r="AV71" s="524"/>
      <c r="AW71" s="524"/>
      <c r="AX71" s="524"/>
      <c r="AY71" s="524"/>
      <c r="AZ71" s="524"/>
      <c r="BA71" s="524"/>
      <c r="BB71" s="524"/>
      <c r="BC71" s="524"/>
      <c r="BD71" s="524"/>
      <c r="BE71" s="524"/>
      <c r="BF71" s="524"/>
      <c r="BG71" s="524"/>
      <c r="BH71" s="524"/>
      <c r="BI71" s="524"/>
      <c r="BJ71" s="524"/>
      <c r="BK71" s="524"/>
      <c r="BL71" s="524"/>
      <c r="BM71" s="524"/>
      <c r="BN71" s="524"/>
      <c r="BO71" s="524"/>
      <c r="BP71" s="524"/>
      <c r="BQ71" s="524"/>
      <c r="BR71" s="524"/>
      <c r="BS71" s="524"/>
      <c r="BT71" s="524"/>
      <c r="BU71" s="524"/>
      <c r="BV71" s="524"/>
      <c r="BW71" s="524"/>
      <c r="BX71" s="524"/>
      <c r="BY71" s="524"/>
      <c r="BZ71" s="524"/>
      <c r="CA71" s="524"/>
      <c r="CB71" s="524"/>
      <c r="CC71" s="524"/>
      <c r="CD71" s="524"/>
      <c r="CE71" s="524"/>
      <c r="CF71" s="524"/>
      <c r="CG71" s="524"/>
      <c r="CH71" s="524"/>
      <c r="CI71" s="524"/>
      <c r="CJ71" s="524"/>
      <c r="CK71" s="524"/>
      <c r="CL71" s="524"/>
      <c r="CM71" s="524"/>
      <c r="CN71" s="524"/>
      <c r="CO71" s="524"/>
      <c r="CP71" s="524"/>
      <c r="CQ71" s="524"/>
      <c r="CR71" s="524"/>
      <c r="CS71" s="524"/>
      <c r="CT71" s="524"/>
      <c r="CU71" s="524"/>
      <c r="CV71" s="524"/>
      <c r="CW71" s="524"/>
      <c r="CX71" s="524"/>
      <c r="CY71" s="524"/>
      <c r="CZ71" s="524"/>
      <c r="DA71" s="524"/>
      <c r="DB71" s="524"/>
      <c r="DC71" s="524"/>
      <c r="DD71" s="524"/>
      <c r="DE71" s="524"/>
      <c r="DF71" s="524"/>
      <c r="DG71" s="524"/>
      <c r="DH71" s="524"/>
      <c r="DI71" s="524"/>
      <c r="DJ71" s="524"/>
      <c r="DK71" s="524"/>
      <c r="DL71" s="524"/>
      <c r="DM71" s="524"/>
      <c r="DN71" s="524"/>
      <c r="DO71" s="524"/>
      <c r="DP71" s="524"/>
      <c r="DQ71" s="524"/>
      <c r="DR71" s="524"/>
      <c r="DS71" s="524"/>
      <c r="DT71" s="524"/>
      <c r="DU71" s="524"/>
      <c r="DV71" s="524"/>
      <c r="DW71" s="524"/>
      <c r="DX71" s="524"/>
      <c r="DY71" s="524"/>
      <c r="DZ71" s="524"/>
      <c r="EA71" s="524"/>
      <c r="EB71" s="524"/>
      <c r="EC71" s="524"/>
      <c r="ED71" s="524"/>
      <c r="EE71" s="524"/>
      <c r="EF71" s="524"/>
      <c r="EG71" s="524"/>
      <c r="EH71" s="524"/>
      <c r="EI71" s="524"/>
      <c r="EJ71" s="524"/>
      <c r="EK71" s="524"/>
      <c r="EL71" s="524"/>
      <c r="EM71" s="524"/>
      <c r="EN71" s="524"/>
      <c r="EO71" s="524"/>
      <c r="EP71" s="524"/>
      <c r="EQ71" s="524"/>
      <c r="ER71" s="524"/>
      <c r="ES71" s="524"/>
      <c r="ET71" s="524"/>
      <c r="EU71" s="524"/>
      <c r="EV71" s="524"/>
      <c r="EW71" s="524"/>
      <c r="EX71" s="524"/>
      <c r="EY71" s="524"/>
      <c r="EZ71" s="524"/>
      <c r="FA71" s="524"/>
      <c r="FB71" s="524"/>
      <c r="FC71" s="524"/>
      <c r="FD71" s="524"/>
      <c r="FE71" s="524"/>
      <c r="FF71" s="524"/>
      <c r="FG71" s="524"/>
      <c r="FH71" s="524"/>
      <c r="FI71" s="524"/>
      <c r="FJ71" s="524"/>
      <c r="FK71" s="524"/>
      <c r="FL71" s="524"/>
      <c r="FM71" s="524"/>
      <c r="FN71" s="524"/>
      <c r="FO71" s="524"/>
      <c r="FP71" s="524"/>
      <c r="FQ71" s="524"/>
      <c r="FR71" s="524"/>
      <c r="FS71" s="524"/>
      <c r="FT71" s="524"/>
      <c r="FU71" s="524"/>
      <c r="FV71" s="524"/>
      <c r="FW71" s="524"/>
      <c r="FX71" s="890"/>
      <c r="FY71" s="890"/>
    </row>
    <row r="72" spans="2:182" s="489" customFormat="1" ht="13.5" thickBot="1" x14ac:dyDescent="0.25">
      <c r="B72" s="413"/>
      <c r="C72" s="526"/>
      <c r="D72" s="526"/>
      <c r="E72" s="526"/>
      <c r="F72" s="526"/>
      <c r="G72" s="526"/>
      <c r="H72" s="526"/>
      <c r="I72" s="526"/>
      <c r="J72" s="526"/>
      <c r="K72" s="526"/>
      <c r="L72" s="526"/>
      <c r="M72" s="526"/>
      <c r="N72" s="526"/>
      <c r="O72" s="526"/>
      <c r="P72" s="526"/>
      <c r="Q72" s="526"/>
      <c r="R72" s="526"/>
      <c r="S72" s="526"/>
      <c r="T72" s="526"/>
      <c r="U72" s="526"/>
      <c r="V72" s="526"/>
      <c r="W72" s="526"/>
      <c r="X72" s="526"/>
      <c r="Y72" s="526"/>
      <c r="Z72" s="526"/>
      <c r="AA72" s="526"/>
      <c r="AB72" s="526"/>
      <c r="AC72" s="526"/>
      <c r="AD72" s="526"/>
      <c r="AE72" s="526"/>
      <c r="AF72" s="526"/>
      <c r="AG72" s="526"/>
      <c r="AH72" s="526"/>
      <c r="AI72" s="526"/>
      <c r="AJ72" s="526"/>
      <c r="AK72" s="526"/>
      <c r="AL72" s="526"/>
      <c r="AM72" s="526"/>
      <c r="AN72" s="526"/>
      <c r="AO72" s="526"/>
      <c r="AP72" s="526"/>
      <c r="AQ72" s="526"/>
      <c r="AR72" s="526"/>
      <c r="AS72" s="526"/>
      <c r="AT72" s="526"/>
      <c r="AU72" s="526"/>
      <c r="AV72" s="526"/>
      <c r="AW72" s="526"/>
      <c r="AX72" s="526"/>
      <c r="AY72" s="526"/>
      <c r="AZ72" s="526"/>
      <c r="BA72" s="526"/>
      <c r="BB72" s="526"/>
      <c r="BC72" s="526"/>
      <c r="BD72" s="526"/>
      <c r="BE72" s="526"/>
      <c r="BF72" s="526"/>
      <c r="BG72" s="526"/>
      <c r="BH72" s="526"/>
      <c r="BI72" s="526"/>
      <c r="BJ72" s="526"/>
      <c r="BK72" s="526"/>
      <c r="BL72" s="526"/>
      <c r="BM72" s="526"/>
      <c r="BN72" s="526"/>
      <c r="BO72" s="526"/>
      <c r="BP72" s="526"/>
      <c r="BQ72" s="526"/>
      <c r="BR72" s="526"/>
      <c r="BS72" s="526"/>
      <c r="BT72" s="526"/>
      <c r="BU72" s="526"/>
      <c r="BV72" s="526"/>
      <c r="BW72" s="526"/>
      <c r="BX72" s="526"/>
      <c r="BY72" s="526"/>
      <c r="BZ72" s="526"/>
      <c r="CA72" s="526"/>
      <c r="CB72" s="526"/>
      <c r="CC72" s="526"/>
      <c r="CD72" s="526"/>
      <c r="CE72" s="526"/>
      <c r="CF72" s="526"/>
      <c r="CG72" s="526"/>
      <c r="CH72" s="526"/>
      <c r="CI72" s="526"/>
      <c r="CJ72" s="526"/>
      <c r="CK72" s="526"/>
      <c r="CL72" s="526"/>
      <c r="CM72" s="526"/>
      <c r="CN72" s="526"/>
      <c r="CO72" s="526"/>
      <c r="CP72" s="526"/>
      <c r="CQ72" s="526"/>
      <c r="CR72" s="526"/>
      <c r="CS72" s="526"/>
      <c r="CT72" s="526"/>
      <c r="CU72" s="526"/>
      <c r="CV72" s="526"/>
      <c r="CW72" s="526"/>
      <c r="CX72" s="526"/>
      <c r="CY72" s="526"/>
      <c r="CZ72" s="526"/>
      <c r="DA72" s="526"/>
      <c r="DB72" s="526"/>
      <c r="DC72" s="526"/>
      <c r="DD72" s="526"/>
      <c r="DE72" s="526"/>
      <c r="DF72" s="526"/>
      <c r="DG72" s="526"/>
      <c r="DH72" s="526"/>
      <c r="DI72" s="526"/>
      <c r="DJ72" s="526"/>
      <c r="DK72" s="526"/>
      <c r="DL72" s="526"/>
      <c r="DM72" s="526"/>
      <c r="DN72" s="526"/>
      <c r="DO72" s="526"/>
      <c r="DP72" s="526"/>
      <c r="DQ72" s="526"/>
      <c r="DR72" s="526"/>
      <c r="DS72" s="526"/>
      <c r="DT72" s="526"/>
      <c r="DU72" s="526"/>
      <c r="DV72" s="526"/>
      <c r="DW72" s="526"/>
      <c r="DX72" s="526"/>
      <c r="DY72" s="526"/>
      <c r="DZ72" s="526"/>
      <c r="EA72" s="526"/>
      <c r="EB72" s="526"/>
      <c r="EC72" s="526"/>
      <c r="ED72" s="526"/>
      <c r="EE72" s="526"/>
      <c r="EF72" s="526"/>
      <c r="EG72" s="526"/>
      <c r="EH72" s="526"/>
      <c r="EI72" s="526"/>
      <c r="EJ72" s="526"/>
      <c r="EK72" s="526"/>
      <c r="EL72" s="526"/>
      <c r="EM72" s="526"/>
      <c r="EN72" s="526"/>
      <c r="EO72" s="526"/>
      <c r="EP72" s="526"/>
      <c r="EQ72" s="526"/>
      <c r="ER72" s="526"/>
      <c r="ES72" s="526"/>
      <c r="ET72" s="526"/>
      <c r="EU72" s="526"/>
      <c r="EV72" s="526"/>
      <c r="EW72" s="526"/>
      <c r="EX72" s="526"/>
      <c r="EY72" s="526"/>
      <c r="EZ72" s="526"/>
      <c r="FA72" s="526"/>
      <c r="FB72" s="526"/>
      <c r="FC72" s="526"/>
      <c r="FD72" s="526"/>
      <c r="FE72" s="526"/>
      <c r="FF72" s="526"/>
      <c r="FG72" s="526"/>
      <c r="FH72" s="526"/>
      <c r="FI72" s="526"/>
      <c r="FJ72" s="526"/>
      <c r="FK72" s="526"/>
      <c r="FL72" s="526"/>
      <c r="FM72" s="526"/>
      <c r="FN72" s="526"/>
      <c r="FO72" s="526"/>
      <c r="FP72" s="526"/>
      <c r="FQ72" s="526"/>
      <c r="FR72" s="526"/>
      <c r="FS72" s="526"/>
      <c r="FT72" s="526"/>
      <c r="FU72" s="526"/>
      <c r="FV72" s="526"/>
      <c r="FW72" s="526"/>
      <c r="FX72" s="890"/>
      <c r="FY72" s="890"/>
    </row>
    <row r="73" spans="2:182" x14ac:dyDescent="0.2">
      <c r="FX73" s="797"/>
    </row>
    <row r="74" spans="2:182" x14ac:dyDescent="0.2">
      <c r="FX74" s="797"/>
    </row>
    <row r="75" spans="2:182" ht="18" x14ac:dyDescent="0.25">
      <c r="B75" s="503"/>
      <c r="FX75" s="797"/>
    </row>
    <row r="76" spans="2:182" ht="18" x14ac:dyDescent="0.25">
      <c r="B76" s="503"/>
      <c r="EC76" s="411"/>
      <c r="ED76" s="411"/>
      <c r="EF76" s="411"/>
      <c r="EG76" s="411"/>
      <c r="EK76" s="411"/>
      <c r="EL76" s="411"/>
      <c r="EO76" s="411"/>
      <c r="EP76" s="411"/>
      <c r="ER76" s="411"/>
      <c r="ES76" s="411"/>
      <c r="EW76" s="411"/>
      <c r="EX76" s="411"/>
      <c r="FA76" s="411"/>
      <c r="FB76" s="411"/>
      <c r="FD76" s="411"/>
      <c r="FE76" s="411"/>
      <c r="FI76" s="411"/>
      <c r="FJ76" s="411"/>
      <c r="FM76" s="411"/>
      <c r="FN76" s="411"/>
      <c r="FP76" s="411"/>
      <c r="FQ76" s="411"/>
      <c r="FU76" s="411"/>
      <c r="FV76" s="411"/>
      <c r="FX76" s="797"/>
      <c r="FY76" s="411"/>
      <c r="FZ76" s="411"/>
    </row>
    <row r="77" spans="2:182" ht="30.75" customHeight="1" x14ac:dyDescent="0.2">
      <c r="B77" s="420"/>
      <c r="DP77" s="412"/>
      <c r="DS77" s="412"/>
      <c r="DU77" s="412"/>
      <c r="DV77" s="412"/>
      <c r="DW77" s="412"/>
      <c r="DX77" s="412"/>
      <c r="DY77" s="412"/>
      <c r="EB77" s="412"/>
      <c r="EC77" s="1083"/>
      <c r="ED77" s="1083"/>
      <c r="EE77" s="412"/>
      <c r="EF77" s="1083"/>
      <c r="EG77" s="1083"/>
      <c r="EJ77" s="412"/>
      <c r="EK77" s="1083"/>
      <c r="EL77" s="1083"/>
      <c r="EN77" s="412"/>
      <c r="EO77" s="1083"/>
      <c r="EP77" s="1083"/>
      <c r="EQ77" s="412"/>
      <c r="ER77" s="1083"/>
      <c r="ES77" s="1083"/>
      <c r="EW77" s="1083"/>
      <c r="EX77" s="1083"/>
      <c r="EZ77" s="412"/>
      <c r="FA77" s="1083"/>
      <c r="FB77" s="1083"/>
      <c r="FC77" s="412"/>
      <c r="FD77" s="1083"/>
      <c r="FE77" s="1083"/>
      <c r="FH77" s="412"/>
      <c r="FI77" s="1083"/>
      <c r="FJ77" s="1083"/>
      <c r="FL77" s="412"/>
      <c r="FM77" s="1083"/>
      <c r="FN77" s="1083"/>
      <c r="FO77" s="412"/>
      <c r="FP77" s="1083"/>
      <c r="FQ77" s="1083"/>
      <c r="FT77" s="412"/>
      <c r="FU77" s="1083"/>
      <c r="FV77" s="1083"/>
      <c r="FX77" s="797"/>
      <c r="FY77" s="411"/>
      <c r="FZ77" s="411"/>
    </row>
    <row r="78" spans="2:182" ht="15" x14ac:dyDescent="0.25">
      <c r="B78" s="502"/>
      <c r="DP78" s="504"/>
      <c r="DS78" s="504"/>
      <c r="DU78" s="504"/>
      <c r="DV78" s="504"/>
      <c r="DW78" s="504"/>
      <c r="DX78" s="504"/>
      <c r="DY78" s="504"/>
      <c r="EB78" s="504"/>
      <c r="EC78" s="435"/>
      <c r="ED78" s="435"/>
      <c r="EE78" s="504"/>
      <c r="EF78" s="435"/>
      <c r="EG78" s="435"/>
      <c r="EJ78" s="504"/>
      <c r="EK78" s="435"/>
      <c r="EL78" s="435"/>
      <c r="EN78" s="504"/>
      <c r="EO78" s="435"/>
      <c r="EP78" s="435"/>
      <c r="EQ78" s="504"/>
      <c r="ER78" s="435"/>
      <c r="ES78" s="435"/>
      <c r="ET78" s="435"/>
      <c r="EW78" s="435"/>
      <c r="EX78" s="435"/>
      <c r="EZ78" s="504"/>
      <c r="FA78" s="435"/>
      <c r="FB78" s="435"/>
      <c r="FC78" s="504"/>
      <c r="FD78" s="435"/>
      <c r="FE78" s="435"/>
      <c r="FH78" s="504"/>
      <c r="FI78" s="435"/>
      <c r="FJ78" s="435"/>
      <c r="FL78" s="504"/>
      <c r="FM78" s="435"/>
      <c r="FN78" s="435"/>
      <c r="FO78" s="504"/>
      <c r="FP78" s="435"/>
      <c r="FQ78" s="435"/>
      <c r="FT78" s="504"/>
      <c r="FU78" s="435"/>
      <c r="FV78" s="435"/>
      <c r="FX78" s="797"/>
      <c r="FY78" s="411"/>
      <c r="FZ78" s="411"/>
    </row>
    <row r="79" spans="2:182" ht="15" x14ac:dyDescent="0.25">
      <c r="B79" s="271"/>
      <c r="DP79" s="433"/>
      <c r="DS79" s="433"/>
      <c r="FX79" s="797"/>
      <c r="FY79" s="411"/>
      <c r="FZ79" s="411"/>
    </row>
    <row r="80" spans="2:182" ht="14.25" x14ac:dyDescent="0.2">
      <c r="B80" s="428"/>
      <c r="DP80" s="433"/>
      <c r="DS80" s="433"/>
      <c r="DU80" s="878"/>
      <c r="DV80" s="878"/>
      <c r="DW80" s="878"/>
      <c r="DX80" s="878"/>
      <c r="DY80" s="878"/>
      <c r="EB80" s="878"/>
      <c r="EC80" s="433"/>
      <c r="ED80" s="433"/>
      <c r="EE80" s="878"/>
      <c r="EF80" s="433"/>
      <c r="EG80" s="433"/>
      <c r="EH80" s="433"/>
      <c r="EI80" s="433"/>
      <c r="EJ80" s="878"/>
      <c r="EK80" s="433"/>
      <c r="EL80" s="433"/>
      <c r="EM80" s="433"/>
      <c r="EN80" s="878"/>
      <c r="EO80" s="433"/>
      <c r="EP80" s="433"/>
      <c r="EQ80" s="878"/>
      <c r="ER80" s="433"/>
      <c r="ES80" s="433"/>
      <c r="ET80" s="433"/>
      <c r="EW80" s="433"/>
      <c r="EX80" s="433"/>
      <c r="EY80" s="433"/>
      <c r="EZ80" s="878"/>
      <c r="FA80" s="433"/>
      <c r="FB80" s="433"/>
      <c r="FC80" s="878"/>
      <c r="FD80" s="433"/>
      <c r="FE80" s="433"/>
      <c r="FH80" s="878"/>
      <c r="FI80" s="433"/>
      <c r="FJ80" s="433"/>
      <c r="FK80" s="433"/>
      <c r="FL80" s="878"/>
      <c r="FM80" s="433"/>
      <c r="FN80" s="433"/>
      <c r="FO80" s="878"/>
      <c r="FP80" s="433"/>
      <c r="FQ80" s="433"/>
      <c r="FT80" s="878"/>
      <c r="FU80" s="433"/>
      <c r="FV80" s="433"/>
      <c r="FW80" s="433"/>
      <c r="FX80" s="797"/>
      <c r="FY80" s="433"/>
      <c r="FZ80" s="433"/>
    </row>
    <row r="81" spans="2:182" ht="14.25" x14ac:dyDescent="0.2">
      <c r="B81" s="428"/>
      <c r="DP81" s="433"/>
      <c r="DS81" s="433"/>
      <c r="DU81" s="878"/>
      <c r="DV81" s="878"/>
      <c r="DW81" s="878"/>
      <c r="DX81" s="878"/>
      <c r="DY81" s="878"/>
      <c r="EB81" s="878"/>
      <c r="EC81" s="433"/>
      <c r="ED81" s="433"/>
      <c r="EE81" s="878"/>
      <c r="EF81" s="433"/>
      <c r="EG81" s="433"/>
      <c r="EH81" s="433"/>
      <c r="EI81" s="433"/>
      <c r="EJ81" s="878"/>
      <c r="EK81" s="433"/>
      <c r="EL81" s="433"/>
      <c r="EM81" s="433"/>
      <c r="EN81" s="878"/>
      <c r="EO81" s="433"/>
      <c r="EP81" s="433"/>
      <c r="EQ81" s="878"/>
      <c r="ER81" s="433"/>
      <c r="ES81" s="433"/>
      <c r="ET81" s="433"/>
      <c r="EW81" s="433"/>
      <c r="EX81" s="433"/>
      <c r="EY81" s="433"/>
      <c r="EZ81" s="878"/>
      <c r="FA81" s="433"/>
      <c r="FB81" s="433"/>
      <c r="FC81" s="878"/>
      <c r="FD81" s="433"/>
      <c r="FE81" s="433"/>
      <c r="FH81" s="878"/>
      <c r="FI81" s="433"/>
      <c r="FJ81" s="433"/>
      <c r="FK81" s="433"/>
      <c r="FL81" s="878"/>
      <c r="FM81" s="433"/>
      <c r="FN81" s="433"/>
      <c r="FO81" s="878"/>
      <c r="FP81" s="433"/>
      <c r="FQ81" s="433"/>
      <c r="FT81" s="878"/>
      <c r="FU81" s="433"/>
      <c r="FV81" s="433"/>
      <c r="FW81" s="433"/>
      <c r="FX81" s="797"/>
      <c r="FY81" s="433"/>
      <c r="FZ81" s="433"/>
    </row>
    <row r="82" spans="2:182" ht="14.25" x14ac:dyDescent="0.2">
      <c r="B82" s="428"/>
      <c r="DP82" s="433"/>
      <c r="DS82" s="433"/>
      <c r="DU82" s="878"/>
      <c r="DV82" s="878"/>
      <c r="DW82" s="878"/>
      <c r="DX82" s="878"/>
      <c r="DY82" s="878"/>
      <c r="EB82" s="878"/>
      <c r="EC82" s="433"/>
      <c r="ED82" s="433"/>
      <c r="EE82" s="878"/>
      <c r="EF82" s="433"/>
      <c r="EG82" s="433"/>
      <c r="EH82" s="433"/>
      <c r="EI82" s="433"/>
      <c r="EJ82" s="878"/>
      <c r="EK82" s="433"/>
      <c r="EL82" s="433"/>
      <c r="EM82" s="433"/>
      <c r="EN82" s="878"/>
      <c r="EO82" s="433"/>
      <c r="EP82" s="433"/>
      <c r="EQ82" s="878"/>
      <c r="ER82" s="433"/>
      <c r="ES82" s="433"/>
      <c r="ET82" s="433"/>
      <c r="EW82" s="433"/>
      <c r="EX82" s="433"/>
      <c r="EY82" s="433"/>
      <c r="EZ82" s="878"/>
      <c r="FA82" s="433"/>
      <c r="FB82" s="433"/>
      <c r="FC82" s="878"/>
      <c r="FD82" s="433"/>
      <c r="FE82" s="433"/>
      <c r="FH82" s="878"/>
      <c r="FI82" s="433"/>
      <c r="FJ82" s="433"/>
      <c r="FK82" s="433"/>
      <c r="FL82" s="878"/>
      <c r="FM82" s="433"/>
      <c r="FN82" s="433"/>
      <c r="FO82" s="878"/>
      <c r="FP82" s="433"/>
      <c r="FQ82" s="433"/>
      <c r="FT82" s="878"/>
      <c r="FU82" s="433"/>
      <c r="FV82" s="433"/>
      <c r="FW82" s="433"/>
      <c r="FX82" s="797"/>
      <c r="FY82" s="433"/>
      <c r="FZ82" s="433"/>
    </row>
    <row r="83" spans="2:182" ht="15" x14ac:dyDescent="0.25">
      <c r="B83" s="271"/>
      <c r="DS83" s="433"/>
      <c r="DU83" s="433"/>
      <c r="DV83" s="433"/>
      <c r="DW83" s="433"/>
      <c r="DX83" s="433"/>
      <c r="DY83" s="433"/>
      <c r="EB83" s="433"/>
      <c r="EC83" s="433"/>
      <c r="ED83" s="433"/>
      <c r="EE83" s="433"/>
      <c r="EF83" s="433"/>
      <c r="EG83" s="433"/>
      <c r="EH83" s="433"/>
      <c r="EI83" s="433"/>
      <c r="EJ83" s="433"/>
      <c r="EK83" s="433"/>
      <c r="EL83" s="433"/>
      <c r="EM83" s="433"/>
      <c r="EN83" s="433"/>
      <c r="EO83" s="433"/>
      <c r="EP83" s="433"/>
      <c r="EQ83" s="433"/>
      <c r="ER83" s="433"/>
      <c r="ES83" s="433"/>
      <c r="ET83" s="433"/>
      <c r="EW83" s="433"/>
      <c r="EX83" s="433"/>
      <c r="EY83" s="433"/>
      <c r="EZ83" s="433"/>
      <c r="FA83" s="433"/>
      <c r="FB83" s="433"/>
      <c r="FC83" s="433"/>
      <c r="FD83" s="433"/>
      <c r="FE83" s="433"/>
      <c r="FH83" s="433"/>
      <c r="FI83" s="433"/>
      <c r="FJ83" s="433"/>
      <c r="FK83" s="433"/>
      <c r="FL83" s="433"/>
      <c r="FM83" s="433"/>
      <c r="FN83" s="433"/>
      <c r="FO83" s="433"/>
      <c r="FP83" s="433"/>
      <c r="FQ83" s="433"/>
      <c r="FT83" s="433"/>
      <c r="FU83" s="433"/>
      <c r="FV83" s="433"/>
      <c r="FW83" s="433"/>
      <c r="FX83" s="797"/>
      <c r="FY83" s="433"/>
      <c r="FZ83" s="433"/>
    </row>
    <row r="84" spans="2:182" ht="14.25" x14ac:dyDescent="0.2">
      <c r="B84" s="428"/>
      <c r="DP84" s="505"/>
      <c r="DS84" s="507"/>
      <c r="DU84" s="507"/>
      <c r="DV84" s="507"/>
      <c r="DW84" s="507"/>
      <c r="DX84" s="507"/>
      <c r="DY84" s="507"/>
      <c r="EB84" s="507"/>
      <c r="EC84" s="507"/>
      <c r="ED84" s="506"/>
      <c r="EE84" s="507"/>
      <c r="EF84" s="507"/>
      <c r="EG84" s="506"/>
      <c r="EH84" s="433"/>
      <c r="EI84" s="433"/>
      <c r="EJ84" s="507"/>
      <c r="EK84" s="507"/>
      <c r="EL84" s="506"/>
      <c r="EM84" s="433"/>
      <c r="EN84" s="507"/>
      <c r="EO84" s="507"/>
      <c r="EP84" s="506"/>
      <c r="EQ84" s="507"/>
      <c r="ER84" s="507"/>
      <c r="ES84" s="441"/>
      <c r="ET84" s="441"/>
      <c r="EW84" s="507"/>
      <c r="EX84" s="441"/>
      <c r="EY84" s="433"/>
      <c r="EZ84" s="507"/>
      <c r="FA84" s="507"/>
      <c r="FB84" s="506"/>
      <c r="FC84" s="507"/>
      <c r="FD84" s="507"/>
      <c r="FE84" s="506"/>
      <c r="FH84" s="507"/>
      <c r="FI84" s="507"/>
      <c r="FJ84" s="506"/>
      <c r="FK84" s="433"/>
      <c r="FL84" s="507"/>
      <c r="FM84" s="507"/>
      <c r="FN84" s="506"/>
      <c r="FO84" s="507"/>
      <c r="FP84" s="507"/>
      <c r="FQ84" s="506"/>
      <c r="FT84" s="507"/>
      <c r="FU84" s="507"/>
      <c r="FV84" s="506"/>
      <c r="FW84" s="433"/>
      <c r="FX84" s="797"/>
      <c r="FY84" s="507"/>
      <c r="FZ84" s="506"/>
    </row>
    <row r="85" spans="2:182" ht="14.25" x14ac:dyDescent="0.2">
      <c r="B85" s="428"/>
      <c r="DP85" s="505"/>
      <c r="DS85" s="507"/>
      <c r="DU85" s="507"/>
      <c r="DV85" s="507"/>
      <c r="DW85" s="507"/>
      <c r="DX85" s="507"/>
      <c r="DY85" s="507"/>
      <c r="EB85" s="507"/>
      <c r="EC85" s="507"/>
      <c r="ED85" s="506"/>
      <c r="EE85" s="507"/>
      <c r="EF85" s="507"/>
      <c r="EG85" s="506"/>
      <c r="EH85" s="433"/>
      <c r="EI85" s="433"/>
      <c r="EJ85" s="507"/>
      <c r="EK85" s="507"/>
      <c r="EL85" s="506"/>
      <c r="EM85" s="433"/>
      <c r="EN85" s="507"/>
      <c r="EO85" s="507"/>
      <c r="EP85" s="506"/>
      <c r="EQ85" s="507"/>
      <c r="ER85" s="507"/>
      <c r="ES85" s="441"/>
      <c r="ET85" s="441"/>
      <c r="EW85" s="507"/>
      <c r="EX85" s="441"/>
      <c r="EY85" s="433"/>
      <c r="EZ85" s="507"/>
      <c r="FA85" s="507"/>
      <c r="FB85" s="506"/>
      <c r="FC85" s="507"/>
      <c r="FD85" s="507"/>
      <c r="FE85" s="506"/>
      <c r="FH85" s="507"/>
      <c r="FI85" s="507"/>
      <c r="FJ85" s="506"/>
      <c r="FK85" s="433"/>
      <c r="FL85" s="507"/>
      <c r="FM85" s="507"/>
      <c r="FN85" s="506"/>
      <c r="FO85" s="507"/>
      <c r="FP85" s="507"/>
      <c r="FQ85" s="506"/>
      <c r="FT85" s="507"/>
      <c r="FU85" s="507"/>
      <c r="FV85" s="506"/>
      <c r="FW85" s="433"/>
      <c r="FX85" s="797"/>
      <c r="FY85" s="507"/>
      <c r="FZ85" s="506"/>
    </row>
    <row r="86" spans="2:182" ht="14.25" x14ac:dyDescent="0.2">
      <c r="B86" s="428"/>
      <c r="DP86" s="505"/>
      <c r="DS86" s="507"/>
      <c r="DU86" s="507"/>
      <c r="DV86" s="507"/>
      <c r="DW86" s="507"/>
      <c r="DX86" s="507"/>
      <c r="DY86" s="507"/>
      <c r="EB86" s="507"/>
      <c r="EC86" s="507"/>
      <c r="ED86" s="506"/>
      <c r="EE86" s="507"/>
      <c r="EF86" s="507"/>
      <c r="EG86" s="506"/>
      <c r="EH86" s="433"/>
      <c r="EI86" s="433"/>
      <c r="EJ86" s="507"/>
      <c r="EK86" s="507"/>
      <c r="EL86" s="506"/>
      <c r="EM86" s="433"/>
      <c r="EN86" s="507"/>
      <c r="EO86" s="507"/>
      <c r="EP86" s="506"/>
      <c r="EQ86" s="507"/>
      <c r="ER86" s="507"/>
      <c r="ES86" s="441"/>
      <c r="ET86" s="441"/>
      <c r="EW86" s="507"/>
      <c r="EX86" s="441"/>
      <c r="EY86" s="433"/>
      <c r="EZ86" s="507"/>
      <c r="FA86" s="507"/>
      <c r="FB86" s="506"/>
      <c r="FC86" s="507"/>
      <c r="FD86" s="507"/>
      <c r="FE86" s="506"/>
      <c r="FH86" s="507"/>
      <c r="FI86" s="507"/>
      <c r="FJ86" s="506"/>
      <c r="FK86" s="433"/>
      <c r="FL86" s="507"/>
      <c r="FM86" s="507"/>
      <c r="FN86" s="506"/>
      <c r="FO86" s="507"/>
      <c r="FP86" s="507"/>
      <c r="FQ86" s="506"/>
      <c r="FT86" s="507"/>
      <c r="FU86" s="507"/>
      <c r="FV86" s="506"/>
      <c r="FW86" s="433"/>
      <c r="FX86" s="797"/>
      <c r="FY86" s="507"/>
      <c r="FZ86" s="506"/>
    </row>
    <row r="87" spans="2:182" ht="14.25" x14ac:dyDescent="0.2">
      <c r="B87" s="428"/>
      <c r="DP87" s="505"/>
      <c r="DS87" s="507"/>
      <c r="DU87" s="507"/>
      <c r="DV87" s="507"/>
      <c r="DW87" s="507"/>
      <c r="DX87" s="507"/>
      <c r="DY87" s="507"/>
      <c r="EB87" s="507"/>
      <c r="EC87" s="507"/>
      <c r="ED87" s="506"/>
      <c r="EE87" s="507"/>
      <c r="EF87" s="507"/>
      <c r="EG87" s="506"/>
      <c r="EH87" s="433"/>
      <c r="EI87" s="433"/>
      <c r="EJ87" s="507"/>
      <c r="EK87" s="507"/>
      <c r="EL87" s="506"/>
      <c r="EM87" s="433"/>
      <c r="EN87" s="507"/>
      <c r="EO87" s="507"/>
      <c r="EP87" s="506"/>
      <c r="EQ87" s="507"/>
      <c r="ER87" s="507"/>
      <c r="ES87" s="441"/>
      <c r="ET87" s="441"/>
      <c r="EW87" s="507"/>
      <c r="EX87" s="441"/>
      <c r="EY87" s="433"/>
      <c r="EZ87" s="507"/>
      <c r="FA87" s="507"/>
      <c r="FB87" s="506"/>
      <c r="FC87" s="507"/>
      <c r="FD87" s="507"/>
      <c r="FE87" s="506"/>
      <c r="FH87" s="507"/>
      <c r="FI87" s="507"/>
      <c r="FJ87" s="506"/>
      <c r="FK87" s="433"/>
      <c r="FL87" s="507"/>
      <c r="FM87" s="507"/>
      <c r="FN87" s="506"/>
      <c r="FO87" s="507"/>
      <c r="FP87" s="507"/>
      <c r="FQ87" s="506"/>
      <c r="FT87" s="507"/>
      <c r="FU87" s="507"/>
      <c r="FV87" s="506"/>
      <c r="FW87" s="433"/>
      <c r="FX87" s="797"/>
      <c r="FY87" s="507"/>
      <c r="FZ87" s="506"/>
    </row>
    <row r="88" spans="2:182" ht="15" x14ac:dyDescent="0.25">
      <c r="B88" s="427"/>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529"/>
      <c r="BG88" s="529"/>
      <c r="BH88" s="529"/>
      <c r="BI88" s="529"/>
      <c r="BJ88" s="529"/>
      <c r="BK88" s="529"/>
      <c r="BL88" s="529"/>
      <c r="BM88" s="529"/>
      <c r="BN88" s="529"/>
      <c r="BO88" s="529"/>
      <c r="BP88" s="529"/>
      <c r="BQ88" s="529"/>
      <c r="BR88" s="529"/>
      <c r="BS88" s="529"/>
      <c r="BT88" s="529"/>
      <c r="BU88" s="529"/>
      <c r="BV88" s="529"/>
      <c r="BW88" s="529"/>
      <c r="BX88" s="529"/>
      <c r="BY88" s="529"/>
      <c r="BZ88" s="529"/>
      <c r="CA88" s="529"/>
      <c r="CB88" s="529"/>
      <c r="CC88" s="529"/>
      <c r="CD88" s="529"/>
      <c r="CE88" s="529"/>
      <c r="CF88" s="529"/>
      <c r="CG88" s="529"/>
      <c r="CH88" s="529"/>
      <c r="CI88" s="529"/>
      <c r="CJ88" s="529"/>
      <c r="CK88" s="529"/>
      <c r="CL88" s="529"/>
      <c r="CM88" s="529"/>
      <c r="CN88" s="529"/>
      <c r="CO88" s="529"/>
      <c r="CP88" s="529"/>
      <c r="CQ88" s="529"/>
      <c r="CR88" s="529"/>
      <c r="CS88" s="529"/>
      <c r="CT88" s="529"/>
      <c r="CU88" s="529"/>
      <c r="CV88" s="529"/>
      <c r="CW88" s="529"/>
      <c r="CX88" s="529"/>
      <c r="CY88" s="529"/>
      <c r="CZ88" s="529"/>
      <c r="DA88" s="529"/>
      <c r="DB88" s="529"/>
      <c r="DC88" s="529"/>
      <c r="DD88" s="529"/>
      <c r="DE88" s="529"/>
      <c r="DF88" s="529"/>
      <c r="DG88" s="529"/>
      <c r="DH88" s="529"/>
      <c r="DI88" s="529"/>
      <c r="DJ88" s="529"/>
      <c r="DK88" s="529"/>
      <c r="DL88" s="529"/>
      <c r="DM88" s="529"/>
      <c r="DN88" s="529"/>
      <c r="DO88" s="615"/>
      <c r="DP88" s="615"/>
      <c r="DQ88" s="615"/>
      <c r="DR88" s="615"/>
      <c r="DS88" s="615"/>
      <c r="DT88" s="615"/>
      <c r="DU88" s="615"/>
      <c r="DV88" s="615"/>
      <c r="DW88" s="615"/>
      <c r="DX88" s="615"/>
      <c r="DY88" s="615"/>
      <c r="DZ88" s="615"/>
      <c r="EA88" s="615"/>
      <c r="EB88" s="615"/>
      <c r="EC88" s="615"/>
      <c r="ED88" s="615"/>
      <c r="EE88" s="615"/>
      <c r="EF88" s="615"/>
      <c r="EG88" s="615"/>
      <c r="EH88" s="615"/>
      <c r="EI88" s="615"/>
      <c r="EJ88" s="615"/>
      <c r="EK88" s="615"/>
      <c r="EL88" s="615"/>
      <c r="EM88" s="615"/>
      <c r="EN88" s="615"/>
      <c r="EO88" s="615"/>
      <c r="EP88" s="615"/>
      <c r="EQ88" s="615"/>
      <c r="ER88" s="615"/>
      <c r="ES88" s="615"/>
      <c r="ET88" s="615"/>
      <c r="EU88" s="615"/>
      <c r="EV88" s="615"/>
      <c r="EW88" s="615"/>
      <c r="EX88" s="615"/>
      <c r="EY88" s="615"/>
      <c r="EZ88" s="615"/>
      <c r="FA88" s="615"/>
      <c r="FB88" s="615"/>
      <c r="FC88" s="615"/>
      <c r="FD88" s="615"/>
      <c r="FE88" s="615"/>
      <c r="FF88" s="615"/>
      <c r="FG88" s="615"/>
      <c r="FH88" s="615"/>
      <c r="FI88" s="615"/>
      <c r="FJ88" s="615"/>
      <c r="FK88" s="615"/>
      <c r="FL88" s="615"/>
      <c r="FM88" s="615"/>
      <c r="FN88" s="615"/>
      <c r="FO88" s="615"/>
      <c r="FP88" s="615"/>
      <c r="FQ88" s="615"/>
      <c r="FR88" s="615"/>
      <c r="FS88" s="615"/>
      <c r="FT88" s="615"/>
      <c r="FU88" s="615"/>
      <c r="FV88" s="615"/>
      <c r="FW88" s="615"/>
      <c r="FX88" s="797"/>
    </row>
    <row r="89" spans="2:182" ht="15" x14ac:dyDescent="0.25">
      <c r="B89" s="427"/>
      <c r="O89" s="529"/>
      <c r="P89" s="529"/>
      <c r="Q89" s="529"/>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529"/>
      <c r="BG89" s="529"/>
      <c r="BH89" s="529"/>
      <c r="BI89" s="529"/>
      <c r="BJ89" s="529"/>
      <c r="BK89" s="529"/>
      <c r="BL89" s="529"/>
      <c r="BM89" s="529"/>
      <c r="BN89" s="529"/>
      <c r="BO89" s="529"/>
      <c r="BP89" s="529"/>
      <c r="BQ89" s="529"/>
      <c r="BR89" s="529"/>
      <c r="BS89" s="529"/>
      <c r="BT89" s="529"/>
      <c r="BU89" s="529"/>
      <c r="BV89" s="529"/>
      <c r="BW89" s="529"/>
      <c r="BX89" s="529"/>
      <c r="BY89" s="529"/>
      <c r="BZ89" s="529"/>
      <c r="CA89" s="529"/>
      <c r="CB89" s="529"/>
      <c r="CC89" s="529"/>
      <c r="CD89" s="529"/>
      <c r="CE89" s="529"/>
      <c r="CF89" s="529"/>
      <c r="CG89" s="529"/>
      <c r="CH89" s="529"/>
      <c r="CI89" s="529"/>
      <c r="CJ89" s="529"/>
      <c r="CK89" s="529"/>
      <c r="CL89" s="529"/>
      <c r="CM89" s="529"/>
      <c r="CN89" s="529"/>
      <c r="CO89" s="529"/>
      <c r="CP89" s="529"/>
      <c r="CQ89" s="529"/>
      <c r="CR89" s="529"/>
      <c r="CS89" s="529"/>
      <c r="CT89" s="529"/>
      <c r="CU89" s="529"/>
      <c r="CV89" s="529"/>
      <c r="CW89" s="529"/>
      <c r="CX89" s="529"/>
      <c r="CY89" s="529"/>
      <c r="CZ89" s="529"/>
      <c r="DA89" s="529"/>
      <c r="DB89" s="529"/>
      <c r="DC89" s="529"/>
      <c r="DD89" s="529"/>
      <c r="DE89" s="529"/>
      <c r="DF89" s="529"/>
      <c r="DG89" s="529"/>
      <c r="DH89" s="529"/>
      <c r="DI89" s="529"/>
      <c r="DJ89" s="529"/>
      <c r="DK89" s="529"/>
      <c r="DL89" s="529"/>
      <c r="DM89" s="529"/>
      <c r="DN89" s="529"/>
      <c r="DO89" s="615"/>
      <c r="DP89" s="615"/>
      <c r="DQ89" s="615"/>
      <c r="DR89" s="615"/>
      <c r="DS89" s="615"/>
      <c r="DT89" s="615"/>
      <c r="DU89" s="615"/>
      <c r="DV89" s="615"/>
      <c r="DW89" s="615"/>
      <c r="DX89" s="615"/>
      <c r="DY89" s="615"/>
      <c r="DZ89" s="615"/>
      <c r="EA89" s="615"/>
      <c r="EB89" s="615"/>
      <c r="EC89" s="615"/>
      <c r="ED89" s="615"/>
      <c r="EE89" s="615"/>
      <c r="EF89" s="615"/>
      <c r="EG89" s="615"/>
      <c r="EH89" s="615"/>
      <c r="EI89" s="615"/>
      <c r="EJ89" s="615"/>
      <c r="EK89" s="615"/>
      <c r="EL89" s="615"/>
      <c r="EM89" s="615"/>
      <c r="EN89" s="615"/>
      <c r="EO89" s="615"/>
      <c r="EP89" s="615"/>
      <c r="EQ89" s="615"/>
      <c r="ER89" s="615"/>
      <c r="ES89" s="615"/>
      <c r="ET89" s="615"/>
      <c r="EU89" s="615"/>
      <c r="EV89" s="615"/>
      <c r="EW89" s="615"/>
      <c r="EX89" s="615"/>
      <c r="EY89" s="615"/>
      <c r="EZ89" s="615"/>
      <c r="FA89" s="615"/>
      <c r="FB89" s="615"/>
      <c r="FC89" s="615"/>
      <c r="FD89" s="615"/>
      <c r="FE89" s="615"/>
      <c r="FF89" s="615"/>
      <c r="FG89" s="615"/>
      <c r="FH89" s="615"/>
      <c r="FI89" s="615"/>
      <c r="FJ89" s="615"/>
      <c r="FK89" s="615"/>
      <c r="FL89" s="615"/>
      <c r="FM89" s="615"/>
      <c r="FN89" s="615"/>
      <c r="FO89" s="615"/>
      <c r="FP89" s="615"/>
      <c r="FQ89" s="615"/>
      <c r="FR89" s="615"/>
      <c r="FS89" s="615"/>
      <c r="FT89" s="615"/>
      <c r="FU89" s="615"/>
      <c r="FV89" s="615"/>
      <c r="FW89" s="615"/>
      <c r="FX89" s="797"/>
    </row>
    <row r="90" spans="2:182" ht="15" x14ac:dyDescent="0.25">
      <c r="B90" s="427"/>
      <c r="O90" s="529"/>
      <c r="P90" s="529"/>
      <c r="Q90" s="529"/>
      <c r="R90" s="529"/>
      <c r="S90" s="529"/>
      <c r="T90" s="529"/>
      <c r="U90" s="529"/>
      <c r="V90" s="529"/>
      <c r="W90" s="529"/>
      <c r="X90" s="529"/>
      <c r="Y90" s="529"/>
      <c r="Z90" s="529"/>
      <c r="AA90" s="529"/>
      <c r="AB90" s="529"/>
      <c r="AC90" s="529"/>
      <c r="AD90" s="529"/>
      <c r="AE90" s="529"/>
      <c r="AF90" s="529"/>
      <c r="AG90" s="529"/>
      <c r="AH90" s="529"/>
      <c r="AI90" s="529"/>
      <c r="AJ90" s="529"/>
      <c r="AK90" s="529"/>
      <c r="AL90" s="529"/>
      <c r="AM90" s="529"/>
      <c r="AN90" s="529"/>
      <c r="AO90" s="529"/>
      <c r="AP90" s="529"/>
      <c r="AQ90" s="529"/>
      <c r="AR90" s="529"/>
      <c r="AS90" s="529"/>
      <c r="AT90" s="529"/>
      <c r="AU90" s="529"/>
      <c r="AV90" s="529"/>
      <c r="AW90" s="529"/>
      <c r="AX90" s="529"/>
      <c r="AY90" s="529"/>
      <c r="AZ90" s="529"/>
      <c r="BA90" s="529"/>
      <c r="BB90" s="529"/>
      <c r="BC90" s="529"/>
      <c r="BD90" s="529"/>
      <c r="BE90" s="529"/>
      <c r="BF90" s="529"/>
      <c r="BG90" s="529"/>
      <c r="BH90" s="529"/>
      <c r="BI90" s="529"/>
      <c r="BJ90" s="529"/>
      <c r="BK90" s="529"/>
      <c r="BL90" s="529"/>
      <c r="BM90" s="529"/>
      <c r="BN90" s="529"/>
      <c r="BO90" s="529"/>
      <c r="BP90" s="529"/>
      <c r="BQ90" s="529"/>
      <c r="BR90" s="529"/>
      <c r="BS90" s="529"/>
      <c r="BT90" s="529"/>
      <c r="BU90" s="529"/>
      <c r="BV90" s="529"/>
      <c r="BW90" s="529"/>
      <c r="BX90" s="529"/>
      <c r="BY90" s="529"/>
      <c r="BZ90" s="529"/>
      <c r="CA90" s="529"/>
      <c r="CB90" s="529"/>
      <c r="CC90" s="529"/>
      <c r="CD90" s="529"/>
      <c r="CE90" s="529"/>
      <c r="CF90" s="529"/>
      <c r="CG90" s="529"/>
      <c r="CH90" s="529"/>
      <c r="CI90" s="529"/>
      <c r="CJ90" s="529"/>
      <c r="CK90" s="529"/>
      <c r="CL90" s="529"/>
      <c r="CM90" s="529"/>
      <c r="CN90" s="529"/>
      <c r="CO90" s="529"/>
      <c r="CP90" s="529"/>
      <c r="CQ90" s="529"/>
      <c r="CR90" s="529"/>
      <c r="CS90" s="529"/>
      <c r="CT90" s="529"/>
      <c r="CU90" s="529"/>
      <c r="CV90" s="529"/>
      <c r="CW90" s="529"/>
      <c r="CX90" s="529"/>
      <c r="CY90" s="529"/>
      <c r="CZ90" s="529"/>
      <c r="DA90" s="529"/>
      <c r="DB90" s="529"/>
      <c r="DC90" s="529"/>
      <c r="DD90" s="529"/>
      <c r="DE90" s="529"/>
      <c r="DF90" s="529"/>
      <c r="DG90" s="529"/>
      <c r="DH90" s="529"/>
      <c r="DI90" s="529"/>
      <c r="DJ90" s="529"/>
      <c r="DK90" s="529"/>
      <c r="DL90" s="529"/>
      <c r="DM90" s="529"/>
      <c r="DN90" s="529"/>
      <c r="DO90" s="615"/>
      <c r="DP90" s="615"/>
      <c r="DQ90" s="615"/>
      <c r="DR90" s="615"/>
      <c r="DS90" s="615"/>
      <c r="DT90" s="615"/>
      <c r="DU90" s="615"/>
      <c r="DV90" s="615"/>
      <c r="DW90" s="615"/>
      <c r="DX90" s="615"/>
      <c r="DY90" s="615"/>
      <c r="DZ90" s="615"/>
      <c r="EA90" s="615"/>
      <c r="EB90" s="615"/>
      <c r="EC90" s="615"/>
      <c r="ED90" s="615"/>
      <c r="EE90" s="615"/>
      <c r="EF90" s="615"/>
      <c r="EG90" s="615"/>
      <c r="EH90" s="615"/>
      <c r="EI90" s="615"/>
      <c r="EJ90" s="615"/>
      <c r="EK90" s="615"/>
      <c r="EL90" s="615"/>
      <c r="EM90" s="615"/>
      <c r="EN90" s="615"/>
      <c r="EO90" s="615"/>
      <c r="EP90" s="615"/>
      <c r="EQ90" s="615"/>
      <c r="ER90" s="615"/>
      <c r="ES90" s="615"/>
      <c r="ET90" s="615"/>
      <c r="EU90" s="615"/>
      <c r="EV90" s="615"/>
      <c r="EW90" s="615"/>
      <c r="EX90" s="615"/>
      <c r="EY90" s="615"/>
      <c r="EZ90" s="615"/>
      <c r="FA90" s="615"/>
      <c r="FB90" s="615"/>
      <c r="FC90" s="615"/>
      <c r="FD90" s="615"/>
      <c r="FE90" s="615"/>
      <c r="FF90" s="615"/>
      <c r="FG90" s="615"/>
      <c r="FH90" s="615"/>
      <c r="FI90" s="615"/>
      <c r="FJ90" s="615"/>
      <c r="FK90" s="615"/>
      <c r="FL90" s="615"/>
      <c r="FM90" s="615"/>
      <c r="FN90" s="615"/>
      <c r="FO90" s="615"/>
      <c r="FP90" s="615"/>
      <c r="FQ90" s="615"/>
      <c r="FR90" s="615"/>
      <c r="FS90" s="615"/>
      <c r="FT90" s="615"/>
      <c r="FU90" s="615"/>
      <c r="FV90" s="615"/>
      <c r="FW90" s="615"/>
      <c r="FX90" s="797"/>
    </row>
    <row r="91" spans="2:182" ht="17.25" customHeight="1" x14ac:dyDescent="0.2">
      <c r="B91" s="420"/>
      <c r="FX91" s="797"/>
    </row>
    <row r="92" spans="2:182" ht="17.25" customHeight="1" x14ac:dyDescent="0.2">
      <c r="B92" s="420"/>
      <c r="FW92" s="339"/>
      <c r="FX92" s="797"/>
    </row>
    <row r="93" spans="2:182" ht="17.25" customHeight="1" x14ac:dyDescent="0.2">
      <c r="B93" s="420"/>
      <c r="FV93" s="489"/>
      <c r="FW93" s="339"/>
      <c r="FX93" s="797"/>
    </row>
    <row r="94" spans="2:182" ht="17.25" customHeight="1" x14ac:dyDescent="0.2">
      <c r="B94" s="420"/>
      <c r="FX94" s="797"/>
    </row>
    <row r="95" spans="2:182" x14ac:dyDescent="0.2">
      <c r="EE95" s="433"/>
      <c r="FX95" s="797"/>
    </row>
    <row r="96" spans="2:182" x14ac:dyDescent="0.2">
      <c r="FR96" s="880"/>
      <c r="FS96" s="616"/>
      <c r="FT96" s="616"/>
      <c r="FU96" s="616"/>
      <c r="FV96" s="616"/>
      <c r="FW96" s="616"/>
      <c r="FX96" s="797"/>
    </row>
    <row r="97" spans="2:217" x14ac:dyDescent="0.2">
      <c r="FR97" s="880"/>
      <c r="FS97" s="616"/>
      <c r="FT97" s="616"/>
      <c r="FU97" s="616"/>
      <c r="FV97" s="616"/>
      <c r="FW97" s="616"/>
      <c r="FX97" s="797"/>
    </row>
    <row r="98" spans="2:217" x14ac:dyDescent="0.2">
      <c r="FV98" s="505"/>
      <c r="FX98" s="797"/>
    </row>
    <row r="99" spans="2:217" x14ac:dyDescent="0.2">
      <c r="B99" s="923"/>
      <c r="C99" s="924"/>
      <c r="D99" s="924"/>
      <c r="E99" s="924"/>
      <c r="F99" s="924"/>
      <c r="G99" s="924"/>
      <c r="H99" s="924"/>
      <c r="I99" s="924"/>
      <c r="J99" s="924"/>
      <c r="K99" s="924"/>
      <c r="L99" s="924"/>
      <c r="M99" s="924"/>
      <c r="N99" s="924"/>
      <c r="O99" s="924"/>
      <c r="P99" s="924"/>
      <c r="Q99" s="924"/>
      <c r="R99" s="924"/>
      <c r="S99" s="924"/>
      <c r="T99" s="924"/>
      <c r="U99" s="924"/>
      <c r="V99" s="924"/>
      <c r="W99" s="924"/>
      <c r="X99" s="924"/>
      <c r="Y99" s="924"/>
      <c r="Z99" s="924"/>
      <c r="AA99" s="924"/>
      <c r="AB99" s="924"/>
      <c r="AC99" s="924"/>
      <c r="AD99" s="924"/>
      <c r="AE99" s="924"/>
      <c r="AF99" s="924"/>
      <c r="AG99" s="924"/>
      <c r="AH99" s="924"/>
      <c r="AI99" s="924"/>
      <c r="AJ99" s="924"/>
      <c r="AK99" s="924"/>
      <c r="AL99" s="924"/>
      <c r="AM99" s="924"/>
      <c r="AN99" s="924"/>
      <c r="AO99" s="924"/>
      <c r="AP99" s="924"/>
      <c r="AQ99" s="924"/>
      <c r="AR99" s="924"/>
      <c r="AS99" s="924"/>
      <c r="AT99" s="924"/>
      <c r="AU99" s="924"/>
      <c r="AV99" s="924"/>
      <c r="AW99" s="924"/>
      <c r="AX99" s="924"/>
      <c r="AY99" s="924"/>
      <c r="AZ99" s="924"/>
      <c r="BA99" s="924"/>
      <c r="BB99" s="924"/>
      <c r="BC99" s="924"/>
      <c r="BD99" s="924"/>
      <c r="BE99" s="924"/>
      <c r="BF99" s="924"/>
      <c r="BG99" s="924"/>
      <c r="BH99" s="924"/>
      <c r="BI99" s="924"/>
      <c r="BJ99" s="924"/>
      <c r="BK99" s="924"/>
      <c r="BL99" s="924"/>
      <c r="BM99" s="924"/>
      <c r="BN99" s="924"/>
      <c r="BO99" s="924"/>
      <c r="BP99" s="924"/>
      <c r="BQ99" s="924"/>
      <c r="BR99" s="924"/>
      <c r="BS99" s="924"/>
      <c r="BT99" s="924"/>
      <c r="BU99" s="924"/>
      <c r="BV99" s="924"/>
      <c r="BW99" s="924"/>
      <c r="BX99" s="924"/>
      <c r="BY99" s="924"/>
      <c r="BZ99" s="924"/>
      <c r="CA99" s="924"/>
      <c r="CB99" s="924"/>
      <c r="CC99" s="924"/>
      <c r="CD99" s="924"/>
      <c r="CE99" s="924"/>
      <c r="CF99" s="924"/>
      <c r="CG99" s="924"/>
      <c r="CH99" s="924"/>
      <c r="CI99" s="924"/>
      <c r="CJ99" s="924"/>
      <c r="CK99" s="924"/>
      <c r="CL99" s="924"/>
      <c r="CM99" s="924"/>
      <c r="CN99" s="924"/>
      <c r="CO99" s="924"/>
      <c r="CP99" s="924"/>
      <c r="CQ99" s="924"/>
      <c r="CR99" s="924"/>
      <c r="CS99" s="924"/>
      <c r="CT99" s="924"/>
      <c r="CU99" s="924"/>
      <c r="CV99" s="924"/>
      <c r="CW99" s="924"/>
      <c r="CX99" s="924"/>
      <c r="CY99" s="924"/>
      <c r="CZ99" s="924"/>
      <c r="DA99" s="924"/>
      <c r="DB99" s="924"/>
      <c r="DC99" s="924"/>
      <c r="DD99" s="924"/>
      <c r="DE99" s="924"/>
      <c r="DF99" s="924"/>
      <c r="DG99" s="924"/>
      <c r="DH99" s="924"/>
      <c r="DI99" s="924"/>
      <c r="DJ99" s="924"/>
      <c r="DK99" s="924"/>
      <c r="DL99" s="924"/>
      <c r="DM99" s="924"/>
      <c r="DN99" s="924"/>
      <c r="DO99" s="924"/>
      <c r="DP99" s="924"/>
      <c r="DQ99" s="924"/>
      <c r="DR99" s="924"/>
      <c r="DS99" s="924"/>
      <c r="DT99" s="924"/>
      <c r="DU99" s="924"/>
      <c r="DV99" s="924"/>
      <c r="DW99" s="924"/>
      <c r="DX99" s="924"/>
      <c r="DY99" s="924"/>
      <c r="DZ99" s="924"/>
      <c r="EA99" s="924"/>
      <c r="EB99" s="924"/>
      <c r="EC99" s="924"/>
      <c r="ED99" s="924"/>
      <c r="EE99" s="924"/>
      <c r="EF99" s="924"/>
      <c r="EG99" s="924"/>
      <c r="EH99" s="924"/>
      <c r="EI99" s="924"/>
      <c r="EJ99" s="924"/>
      <c r="EK99" s="924"/>
      <c r="EL99" s="924"/>
      <c r="EM99" s="924"/>
      <c r="EN99" s="924"/>
      <c r="EO99" s="924"/>
      <c r="EP99" s="924"/>
      <c r="EQ99" s="924"/>
      <c r="ER99" s="924"/>
      <c r="ES99" s="924"/>
      <c r="ET99" s="924"/>
      <c r="EU99" s="924"/>
      <c r="EV99" s="924"/>
      <c r="EW99" s="924"/>
      <c r="EX99" s="924"/>
      <c r="EY99" s="924"/>
      <c r="EZ99" s="924"/>
      <c r="FA99" s="924"/>
      <c r="FB99" s="924"/>
      <c r="FC99" s="924"/>
      <c r="FD99" s="924"/>
      <c r="FE99" s="924"/>
      <c r="FF99" s="924"/>
      <c r="FG99" s="924"/>
      <c r="FH99" s="924"/>
      <c r="FI99" s="924"/>
      <c r="FJ99" s="924"/>
      <c r="FK99" s="924"/>
      <c r="FL99" s="924"/>
      <c r="FM99" s="924"/>
      <c r="FN99" s="924"/>
      <c r="FO99" s="924"/>
      <c r="FP99" s="924"/>
      <c r="FQ99" s="924"/>
      <c r="FR99" s="924"/>
      <c r="FS99" s="924"/>
      <c r="FT99" s="924"/>
      <c r="FU99" s="924"/>
      <c r="FV99" s="924"/>
      <c r="FW99" s="924"/>
      <c r="FX99" s="797"/>
    </row>
    <row r="100" spans="2:217" s="421" customFormat="1" ht="24.75" customHeight="1" x14ac:dyDescent="0.25">
      <c r="B100" s="427"/>
      <c r="C100" s="431"/>
      <c r="D100" s="431"/>
      <c r="E100" s="431"/>
      <c r="F100" s="431"/>
      <c r="BN100" s="429"/>
      <c r="BO100" s="429"/>
      <c r="BP100" s="429"/>
      <c r="BQ100" s="429"/>
      <c r="BR100" s="429"/>
      <c r="BS100" s="429"/>
      <c r="BT100" s="429"/>
      <c r="BU100" s="429"/>
      <c r="BV100" s="429"/>
      <c r="BW100" s="429"/>
      <c r="BX100" s="429"/>
      <c r="BY100" s="429"/>
      <c r="BZ100" s="429"/>
      <c r="CA100" s="429"/>
      <c r="CB100" s="429"/>
      <c r="CC100" s="429"/>
      <c r="CD100" s="429"/>
      <c r="CE100" s="429"/>
      <c r="CF100" s="429"/>
      <c r="CG100" s="429"/>
      <c r="CH100" s="429"/>
      <c r="CI100" s="429"/>
      <c r="CJ100" s="429"/>
      <c r="CK100" s="429"/>
      <c r="CL100" s="429"/>
      <c r="CM100" s="429"/>
      <c r="CN100" s="429"/>
      <c r="CO100" s="429"/>
      <c r="CP100" s="429"/>
      <c r="CQ100" s="429"/>
      <c r="CR100" s="429"/>
      <c r="CS100" s="429"/>
      <c r="CT100" s="429"/>
      <c r="CU100" s="429"/>
      <c r="CV100" s="429"/>
      <c r="CW100" s="429"/>
      <c r="CX100" s="429"/>
      <c r="CY100" s="429"/>
      <c r="CZ100" s="429"/>
      <c r="DA100" s="432"/>
      <c r="DB100" s="432"/>
      <c r="DC100" s="429"/>
      <c r="DD100" s="429"/>
      <c r="DE100" s="429"/>
      <c r="DF100" s="429"/>
      <c r="DG100" s="429"/>
      <c r="DH100" s="429"/>
      <c r="DI100" s="429"/>
      <c r="DJ100" s="429"/>
      <c r="DK100" s="429"/>
      <c r="DL100" s="429"/>
      <c r="DM100" s="429"/>
      <c r="DN100" s="429"/>
      <c r="DO100" s="429"/>
      <c r="DP100" s="429"/>
      <c r="DQ100" s="429"/>
      <c r="DR100" s="429"/>
      <c r="DS100" s="429"/>
      <c r="DU100" s="489"/>
      <c r="DV100" s="489"/>
      <c r="DW100" s="489"/>
      <c r="DX100" s="489"/>
      <c r="DY100" s="489"/>
      <c r="DZ100" s="489"/>
      <c r="EA100" s="689"/>
      <c r="EB100" s="489"/>
      <c r="EC100" s="489"/>
      <c r="ED100" s="489"/>
      <c r="EE100" s="489"/>
      <c r="EF100" s="489"/>
      <c r="EG100" s="489"/>
      <c r="EH100" s="489"/>
      <c r="EI100" s="489"/>
      <c r="EJ100" s="895"/>
      <c r="EK100" s="895"/>
      <c r="EL100" s="489"/>
      <c r="EM100" s="489"/>
      <c r="EN100" s="489"/>
      <c r="EO100" s="489"/>
      <c r="EP100" s="489"/>
      <c r="EQ100" s="489"/>
      <c r="ER100" s="489"/>
      <c r="ES100" s="489"/>
      <c r="ET100" s="489"/>
      <c r="EU100" s="489"/>
      <c r="EV100" s="489"/>
      <c r="EW100" s="489"/>
      <c r="EX100" s="489"/>
      <c r="EY100" s="489"/>
      <c r="EZ100" s="489"/>
      <c r="FA100" s="489"/>
      <c r="FB100" s="489"/>
      <c r="FC100" s="489"/>
      <c r="FD100" s="489"/>
      <c r="FE100" s="489"/>
      <c r="FF100" s="489"/>
      <c r="FG100" s="489"/>
      <c r="FH100" s="489"/>
      <c r="FI100" s="489"/>
      <c r="FJ100" s="489"/>
      <c r="FK100" s="489"/>
      <c r="FL100" s="489"/>
      <c r="FM100" s="489"/>
      <c r="FN100" s="489"/>
      <c r="FO100" s="489"/>
      <c r="FP100" s="489"/>
      <c r="FQ100" s="489"/>
      <c r="FR100" s="489"/>
      <c r="FS100" s="489"/>
      <c r="FT100" s="489"/>
      <c r="FU100" s="489"/>
      <c r="FV100" s="489"/>
      <c r="FW100" s="489"/>
      <c r="FX100" s="797"/>
      <c r="FY100" s="406"/>
      <c r="FZ100" s="406"/>
      <c r="GA100" s="406"/>
      <c r="GB100" s="406"/>
      <c r="GC100" s="406"/>
      <c r="GD100" s="406"/>
      <c r="GE100" s="406"/>
      <c r="GF100" s="406"/>
      <c r="GG100" s="406"/>
      <c r="GH100" s="406"/>
      <c r="GI100" s="406"/>
      <c r="GJ100" s="406"/>
      <c r="GK100" s="406"/>
      <c r="GL100" s="406"/>
      <c r="GM100" s="406"/>
      <c r="GN100" s="406"/>
      <c r="GO100" s="406"/>
      <c r="GP100" s="406"/>
      <c r="GQ100" s="406"/>
      <c r="GR100" s="406"/>
      <c r="GS100" s="406"/>
      <c r="GT100" s="406"/>
      <c r="GU100" s="406"/>
      <c r="GV100" s="406"/>
      <c r="GW100" s="406"/>
      <c r="GX100" s="406"/>
      <c r="GY100" s="406"/>
      <c r="GZ100" s="406"/>
      <c r="HA100" s="406"/>
      <c r="HB100" s="406"/>
      <c r="HC100" s="406"/>
      <c r="HD100" s="406"/>
      <c r="HE100" s="406"/>
      <c r="HF100" s="406"/>
      <c r="HG100" s="406"/>
      <c r="HH100" s="406"/>
      <c r="HI100" s="406"/>
    </row>
    <row r="101" spans="2:217" s="421" customFormat="1" ht="14.25" x14ac:dyDescent="0.2">
      <c r="B101" s="417"/>
      <c r="C101" s="419"/>
      <c r="D101" s="419"/>
      <c r="E101" s="419"/>
      <c r="F101" s="419"/>
      <c r="G101" s="419"/>
      <c r="H101" s="419"/>
      <c r="I101" s="419"/>
      <c r="J101" s="419"/>
      <c r="K101" s="419"/>
      <c r="L101" s="419"/>
      <c r="M101" s="419"/>
      <c r="N101" s="419"/>
      <c r="O101" s="493"/>
      <c r="P101" s="493"/>
      <c r="Q101" s="493"/>
      <c r="R101" s="493"/>
      <c r="S101" s="493"/>
      <c r="T101" s="493"/>
      <c r="U101" s="493"/>
      <c r="V101" s="493"/>
      <c r="W101" s="493"/>
      <c r="X101" s="493"/>
      <c r="Y101" s="493"/>
      <c r="Z101" s="493"/>
      <c r="AA101" s="493"/>
      <c r="AB101" s="493"/>
      <c r="AC101" s="493"/>
      <c r="AD101" s="493"/>
      <c r="AE101" s="493"/>
      <c r="AF101" s="493"/>
      <c r="AG101" s="493"/>
      <c r="AH101" s="493"/>
      <c r="AI101" s="493"/>
      <c r="AJ101" s="493"/>
      <c r="AK101" s="493"/>
      <c r="AL101" s="493"/>
      <c r="AM101" s="493"/>
      <c r="AN101" s="493"/>
      <c r="AO101" s="493"/>
      <c r="AP101" s="493"/>
      <c r="AQ101" s="493"/>
      <c r="AR101" s="493"/>
      <c r="AS101" s="493"/>
      <c r="AT101" s="493"/>
      <c r="AU101" s="493"/>
      <c r="AV101" s="493"/>
      <c r="AW101" s="493"/>
      <c r="AX101" s="493"/>
      <c r="AY101" s="493"/>
      <c r="AZ101" s="493"/>
      <c r="BA101" s="493"/>
      <c r="BB101" s="900"/>
      <c r="BC101" s="900"/>
      <c r="BD101" s="900"/>
      <c r="BE101" s="900"/>
      <c r="BF101" s="900"/>
      <c r="BG101" s="900"/>
      <c r="BH101" s="900"/>
      <c r="BI101" s="900"/>
      <c r="BJ101" s="900"/>
      <c r="BK101" s="900"/>
      <c r="BL101" s="900"/>
      <c r="BM101" s="900"/>
      <c r="BN101" s="900"/>
      <c r="BO101" s="900"/>
      <c r="BP101" s="900"/>
      <c r="BQ101" s="900"/>
      <c r="BR101" s="900"/>
      <c r="BS101" s="900"/>
      <c r="BT101" s="900"/>
      <c r="BU101" s="900"/>
      <c r="BV101" s="900"/>
      <c r="BW101" s="900"/>
      <c r="BX101" s="900"/>
      <c r="BY101" s="900"/>
      <c r="BZ101" s="900"/>
      <c r="CA101" s="900"/>
      <c r="CB101" s="900"/>
      <c r="CC101" s="900"/>
      <c r="CD101" s="900"/>
      <c r="CE101" s="900"/>
      <c r="CF101" s="900"/>
      <c r="CG101" s="900"/>
      <c r="CH101" s="900"/>
      <c r="CI101" s="900"/>
      <c r="CJ101" s="900"/>
      <c r="CK101" s="900"/>
      <c r="CL101" s="900"/>
      <c r="CM101" s="900"/>
      <c r="CN101" s="900"/>
      <c r="CO101" s="900"/>
      <c r="CP101" s="900"/>
      <c r="CQ101" s="900"/>
      <c r="CR101" s="900"/>
      <c r="CS101" s="900"/>
      <c r="CT101" s="900"/>
      <c r="CU101" s="900"/>
      <c r="CV101" s="900"/>
      <c r="CW101" s="900"/>
      <c r="CX101" s="900"/>
      <c r="CY101" s="900"/>
      <c r="CZ101" s="900"/>
      <c r="DA101" s="900"/>
      <c r="DB101" s="900"/>
      <c r="DC101" s="900"/>
      <c r="DD101" s="900"/>
      <c r="DE101" s="900"/>
      <c r="DF101" s="900"/>
      <c r="DG101" s="900"/>
      <c r="DH101" s="900"/>
      <c r="DI101" s="900"/>
      <c r="DJ101" s="524"/>
      <c r="DK101" s="524"/>
      <c r="DL101" s="524"/>
      <c r="DM101" s="524"/>
      <c r="DN101" s="524"/>
      <c r="DO101" s="524"/>
      <c r="DP101" s="524"/>
      <c r="DQ101" s="524"/>
      <c r="DR101" s="524"/>
      <c r="DS101" s="524"/>
      <c r="DT101" s="524"/>
      <c r="DU101" s="524"/>
      <c r="DV101" s="524"/>
      <c r="DW101" s="524"/>
      <c r="DX101" s="524"/>
      <c r="DY101" s="524"/>
      <c r="DZ101" s="524"/>
      <c r="EA101" s="524"/>
      <c r="EB101" s="524"/>
      <c r="EC101" s="524"/>
      <c r="ED101" s="524"/>
      <c r="EE101" s="524"/>
      <c r="EF101" s="524"/>
      <c r="EG101" s="524"/>
      <c r="EH101" s="524"/>
      <c r="EI101" s="524"/>
      <c r="EJ101" s="524"/>
      <c r="EK101" s="524"/>
      <c r="EL101" s="524"/>
      <c r="EM101" s="524"/>
      <c r="EN101" s="524"/>
      <c r="EO101" s="524"/>
      <c r="EP101" s="524"/>
      <c r="EQ101" s="524"/>
      <c r="ER101" s="524"/>
      <c r="ES101" s="524"/>
      <c r="ET101" s="524"/>
      <c r="EU101" s="524"/>
      <c r="EV101" s="524"/>
      <c r="EW101" s="524"/>
      <c r="EX101" s="524"/>
      <c r="EY101" s="524"/>
      <c r="EZ101" s="524"/>
      <c r="FA101" s="524"/>
      <c r="FB101" s="524"/>
      <c r="FC101" s="524"/>
      <c r="FD101" s="524"/>
      <c r="FE101" s="524"/>
      <c r="FF101" s="524"/>
      <c r="FG101" s="524"/>
      <c r="FH101" s="524"/>
      <c r="FI101" s="524"/>
      <c r="FJ101" s="524"/>
      <c r="FK101" s="524"/>
      <c r="FL101" s="524"/>
      <c r="FM101" s="524"/>
      <c r="FN101" s="524"/>
      <c r="FO101" s="524"/>
      <c r="FP101" s="524"/>
      <c r="FQ101" s="524"/>
      <c r="FR101" s="524"/>
      <c r="FS101" s="524"/>
      <c r="FT101" s="524"/>
      <c r="FU101" s="524"/>
      <c r="FV101" s="524"/>
      <c r="FW101" s="524"/>
      <c r="FX101" s="925"/>
      <c r="FY101" s="406"/>
      <c r="FZ101" s="406"/>
      <c r="GA101" s="406"/>
      <c r="GB101" s="406"/>
      <c r="GC101" s="406"/>
      <c r="GD101" s="406"/>
      <c r="GE101" s="406"/>
      <c r="GF101" s="406"/>
      <c r="GG101" s="406"/>
      <c r="GH101" s="406"/>
      <c r="GI101" s="406"/>
      <c r="GJ101" s="406"/>
      <c r="GK101" s="406"/>
      <c r="GL101" s="406"/>
      <c r="GM101" s="406"/>
      <c r="GN101" s="406"/>
      <c r="GO101" s="406"/>
      <c r="GP101" s="406"/>
      <c r="GQ101" s="406"/>
      <c r="GR101" s="406"/>
      <c r="GS101" s="406"/>
      <c r="GT101" s="406"/>
      <c r="GU101" s="406"/>
      <c r="GV101" s="406"/>
      <c r="GW101" s="406"/>
      <c r="GX101" s="406"/>
      <c r="GY101" s="406"/>
      <c r="GZ101" s="406"/>
      <c r="HA101" s="406"/>
      <c r="HB101" s="406"/>
      <c r="HC101" s="406"/>
      <c r="HD101" s="406"/>
      <c r="HE101" s="406"/>
      <c r="HF101" s="406"/>
      <c r="HG101" s="406"/>
      <c r="HH101" s="406"/>
      <c r="HI101" s="406"/>
    </row>
    <row r="102" spans="2:217" s="421" customFormat="1" ht="14.25" x14ac:dyDescent="0.2">
      <c r="B102" s="417"/>
      <c r="C102" s="419"/>
      <c r="D102" s="419"/>
      <c r="E102" s="419"/>
      <c r="F102" s="419"/>
      <c r="G102" s="419"/>
      <c r="H102" s="419"/>
      <c r="I102" s="419"/>
      <c r="J102" s="419"/>
      <c r="K102" s="419"/>
      <c r="L102" s="419"/>
      <c r="M102" s="419"/>
      <c r="N102" s="419"/>
      <c r="O102" s="493"/>
      <c r="P102" s="493"/>
      <c r="Q102" s="493"/>
      <c r="R102" s="493"/>
      <c r="S102" s="493"/>
      <c r="T102" s="493"/>
      <c r="U102" s="493"/>
      <c r="V102" s="493"/>
      <c r="W102" s="493"/>
      <c r="X102" s="493"/>
      <c r="Y102" s="493"/>
      <c r="Z102" s="493"/>
      <c r="AA102" s="493"/>
      <c r="AB102" s="493"/>
      <c r="AC102" s="493"/>
      <c r="AD102" s="493"/>
      <c r="AE102" s="493"/>
      <c r="AF102" s="493"/>
      <c r="AG102" s="493"/>
      <c r="AH102" s="493"/>
      <c r="AI102" s="493"/>
      <c r="AJ102" s="493"/>
      <c r="AK102" s="493"/>
      <c r="AL102" s="493"/>
      <c r="AM102" s="493"/>
      <c r="AN102" s="493"/>
      <c r="AO102" s="493"/>
      <c r="AP102" s="493"/>
      <c r="AQ102" s="493"/>
      <c r="AR102" s="493"/>
      <c r="AS102" s="493"/>
      <c r="AT102" s="493"/>
      <c r="AU102" s="493"/>
      <c r="AV102" s="493"/>
      <c r="AW102" s="493"/>
      <c r="AX102" s="493"/>
      <c r="AY102" s="493"/>
      <c r="AZ102" s="493"/>
      <c r="BA102" s="493"/>
      <c r="BB102" s="900"/>
      <c r="BC102" s="900"/>
      <c r="BD102" s="900"/>
      <c r="BE102" s="900"/>
      <c r="BF102" s="900"/>
      <c r="BG102" s="900"/>
      <c r="BH102" s="900"/>
      <c r="BI102" s="900"/>
      <c r="BJ102" s="900"/>
      <c r="BK102" s="900"/>
      <c r="BL102" s="900"/>
      <c r="BM102" s="900"/>
      <c r="BN102" s="900"/>
      <c r="BO102" s="900"/>
      <c r="BP102" s="900"/>
      <c r="BQ102" s="900"/>
      <c r="BR102" s="900"/>
      <c r="BS102" s="900"/>
      <c r="BT102" s="900"/>
      <c r="BU102" s="900"/>
      <c r="BV102" s="900"/>
      <c r="BW102" s="900"/>
      <c r="BX102" s="900"/>
      <c r="BY102" s="900"/>
      <c r="BZ102" s="900"/>
      <c r="CA102" s="900"/>
      <c r="CB102" s="900"/>
      <c r="CC102" s="900"/>
      <c r="CD102" s="900"/>
      <c r="CE102" s="900"/>
      <c r="CF102" s="900"/>
      <c r="CG102" s="900"/>
      <c r="CH102" s="900"/>
      <c r="CI102" s="900"/>
      <c r="CJ102" s="900"/>
      <c r="CK102" s="900"/>
      <c r="CL102" s="900"/>
      <c r="CM102" s="900"/>
      <c r="CN102" s="900"/>
      <c r="CO102" s="900"/>
      <c r="CP102" s="900"/>
      <c r="CQ102" s="900"/>
      <c r="CR102" s="900"/>
      <c r="CS102" s="900"/>
      <c r="CT102" s="900"/>
      <c r="CU102" s="900"/>
      <c r="CV102" s="900"/>
      <c r="CW102" s="900"/>
      <c r="CX102" s="900"/>
      <c r="CY102" s="900"/>
      <c r="CZ102" s="900"/>
      <c r="DA102" s="900"/>
      <c r="DB102" s="900"/>
      <c r="DC102" s="900"/>
      <c r="DD102" s="900"/>
      <c r="DE102" s="900"/>
      <c r="DF102" s="900"/>
      <c r="DG102" s="900"/>
      <c r="DH102" s="900"/>
      <c r="DI102" s="900"/>
      <c r="DJ102" s="524"/>
      <c r="DK102" s="524"/>
      <c r="DL102" s="524"/>
      <c r="DM102" s="524"/>
      <c r="DN102" s="524"/>
      <c r="DO102" s="524"/>
      <c r="DP102" s="524"/>
      <c r="DQ102" s="524"/>
      <c r="DR102" s="524"/>
      <c r="DS102" s="524"/>
      <c r="DT102" s="524"/>
      <c r="DU102" s="524"/>
      <c r="DV102" s="524"/>
      <c r="DW102" s="524"/>
      <c r="DX102" s="524"/>
      <c r="DY102" s="524"/>
      <c r="DZ102" s="524"/>
      <c r="EA102" s="524"/>
      <c r="EB102" s="524"/>
      <c r="EC102" s="524"/>
      <c r="ED102" s="524"/>
      <c r="EE102" s="524"/>
      <c r="EF102" s="524"/>
      <c r="EG102" s="524"/>
      <c r="EH102" s="524"/>
      <c r="EI102" s="524"/>
      <c r="EJ102" s="524"/>
      <c r="EK102" s="524"/>
      <c r="EL102" s="524"/>
      <c r="EM102" s="524"/>
      <c r="EN102" s="524"/>
      <c r="EO102" s="524"/>
      <c r="EP102" s="524"/>
      <c r="EQ102" s="524"/>
      <c r="ER102" s="524"/>
      <c r="ES102" s="524"/>
      <c r="ET102" s="524"/>
      <c r="EU102" s="524"/>
      <c r="EV102" s="524"/>
      <c r="EW102" s="524"/>
      <c r="EX102" s="524"/>
      <c r="EY102" s="524"/>
      <c r="EZ102" s="524"/>
      <c r="FA102" s="524"/>
      <c r="FB102" s="524"/>
      <c r="FC102" s="524"/>
      <c r="FD102" s="524"/>
      <c r="FE102" s="524"/>
      <c r="FF102" s="524"/>
      <c r="FG102" s="524"/>
      <c r="FH102" s="524"/>
      <c r="FI102" s="524"/>
      <c r="FJ102" s="524"/>
      <c r="FK102" s="524"/>
      <c r="FL102" s="524"/>
      <c r="FM102" s="524"/>
      <c r="FN102" s="524"/>
      <c r="FO102" s="524"/>
      <c r="FP102" s="524"/>
      <c r="FQ102" s="524"/>
      <c r="FR102" s="524"/>
      <c r="FS102" s="524"/>
      <c r="FT102" s="524"/>
      <c r="FU102" s="524"/>
      <c r="FV102" s="524"/>
      <c r="FW102" s="524"/>
      <c r="FX102" s="925"/>
      <c r="FY102" s="406"/>
      <c r="FZ102" s="406"/>
      <c r="GA102" s="406"/>
      <c r="GB102" s="406"/>
      <c r="GC102" s="406"/>
      <c r="GD102" s="406"/>
      <c r="GE102" s="406"/>
      <c r="GF102" s="406"/>
      <c r="GG102" s="406"/>
      <c r="GH102" s="406"/>
      <c r="GI102" s="406"/>
      <c r="GJ102" s="406"/>
      <c r="GK102" s="406"/>
      <c r="GL102" s="406"/>
      <c r="GM102" s="406"/>
      <c r="GN102" s="406"/>
      <c r="GO102" s="406"/>
      <c r="GP102" s="406"/>
      <c r="GQ102" s="406"/>
      <c r="GR102" s="406"/>
      <c r="GS102" s="406"/>
      <c r="GT102" s="406"/>
      <c r="GU102" s="406"/>
      <c r="GV102" s="406"/>
      <c r="GW102" s="406"/>
      <c r="GX102" s="406"/>
      <c r="GY102" s="406"/>
      <c r="GZ102" s="406"/>
      <c r="HA102" s="406"/>
      <c r="HB102" s="406"/>
      <c r="HC102" s="406"/>
      <c r="HD102" s="406"/>
      <c r="HE102" s="406"/>
      <c r="HF102" s="406"/>
      <c r="HG102" s="406"/>
      <c r="HH102" s="406"/>
      <c r="HI102" s="406"/>
    </row>
    <row r="103" spans="2:217" s="421" customFormat="1" ht="14.25" x14ac:dyDescent="0.2">
      <c r="B103" s="417"/>
      <c r="C103" s="419"/>
      <c r="D103" s="419"/>
      <c r="E103" s="419"/>
      <c r="F103" s="419"/>
      <c r="G103" s="419"/>
      <c r="H103" s="419"/>
      <c r="I103" s="419"/>
      <c r="J103" s="419"/>
      <c r="K103" s="419"/>
      <c r="L103" s="419"/>
      <c r="M103" s="419"/>
      <c r="N103" s="419"/>
      <c r="O103" s="493"/>
      <c r="P103" s="493"/>
      <c r="Q103" s="493"/>
      <c r="R103" s="493"/>
      <c r="S103" s="493"/>
      <c r="T103" s="493"/>
      <c r="U103" s="493"/>
      <c r="V103" s="493"/>
      <c r="W103" s="493"/>
      <c r="X103" s="493"/>
      <c r="Y103" s="493"/>
      <c r="Z103" s="493"/>
      <c r="AA103" s="493"/>
      <c r="AB103" s="493"/>
      <c r="AC103" s="493"/>
      <c r="AD103" s="493"/>
      <c r="AE103" s="493"/>
      <c r="AF103" s="493"/>
      <c r="AG103" s="493"/>
      <c r="AH103" s="493"/>
      <c r="AI103" s="493"/>
      <c r="AJ103" s="493"/>
      <c r="AK103" s="493"/>
      <c r="AL103" s="493"/>
      <c r="AM103" s="493"/>
      <c r="AN103" s="493"/>
      <c r="AO103" s="493"/>
      <c r="AP103" s="493"/>
      <c r="AQ103" s="493"/>
      <c r="AR103" s="493"/>
      <c r="AS103" s="493"/>
      <c r="AT103" s="493"/>
      <c r="AU103" s="493"/>
      <c r="AV103" s="493"/>
      <c r="AW103" s="493"/>
      <c r="AX103" s="493"/>
      <c r="AY103" s="493"/>
      <c r="AZ103" s="493"/>
      <c r="BA103" s="493"/>
      <c r="BB103" s="900"/>
      <c r="BC103" s="900"/>
      <c r="BD103" s="900"/>
      <c r="BE103" s="900"/>
      <c r="BF103" s="900"/>
      <c r="BG103" s="900"/>
      <c r="BH103" s="900"/>
      <c r="BI103" s="900"/>
      <c r="BJ103" s="900"/>
      <c r="BK103" s="900"/>
      <c r="BL103" s="900"/>
      <c r="BM103" s="900"/>
      <c r="BN103" s="900"/>
      <c r="BO103" s="900"/>
      <c r="BP103" s="900"/>
      <c r="BQ103" s="900"/>
      <c r="BR103" s="900"/>
      <c r="BS103" s="900"/>
      <c r="BT103" s="900"/>
      <c r="BU103" s="900"/>
      <c r="BV103" s="900"/>
      <c r="BW103" s="900"/>
      <c r="BX103" s="900"/>
      <c r="BY103" s="900"/>
      <c r="BZ103" s="900"/>
      <c r="CA103" s="900"/>
      <c r="CB103" s="900"/>
      <c r="CC103" s="900"/>
      <c r="CD103" s="900"/>
      <c r="CE103" s="900"/>
      <c r="CF103" s="900"/>
      <c r="CG103" s="900"/>
      <c r="CH103" s="900"/>
      <c r="CI103" s="900"/>
      <c r="CJ103" s="900"/>
      <c r="CK103" s="900"/>
      <c r="CL103" s="900"/>
      <c r="CM103" s="900"/>
      <c r="CN103" s="900"/>
      <c r="CO103" s="900"/>
      <c r="CP103" s="900"/>
      <c r="CQ103" s="900"/>
      <c r="CR103" s="900"/>
      <c r="CS103" s="900"/>
      <c r="CT103" s="900"/>
      <c r="CU103" s="900"/>
      <c r="CV103" s="900"/>
      <c r="CW103" s="900"/>
      <c r="CX103" s="900"/>
      <c r="CY103" s="900"/>
      <c r="CZ103" s="900"/>
      <c r="DA103" s="900"/>
      <c r="DB103" s="900"/>
      <c r="DC103" s="900"/>
      <c r="DD103" s="900"/>
      <c r="DE103" s="900"/>
      <c r="DF103" s="900"/>
      <c r="DG103" s="900"/>
      <c r="DH103" s="900"/>
      <c r="DI103" s="900"/>
      <c r="DJ103" s="524"/>
      <c r="DK103" s="524"/>
      <c r="DL103" s="524"/>
      <c r="DM103" s="524"/>
      <c r="DN103" s="524"/>
      <c r="DO103" s="524"/>
      <c r="DP103" s="524"/>
      <c r="DQ103" s="524"/>
      <c r="DR103" s="524"/>
      <c r="DS103" s="524"/>
      <c r="DT103" s="524"/>
      <c r="DU103" s="524"/>
      <c r="DV103" s="524"/>
      <c r="DW103" s="524"/>
      <c r="DX103" s="524"/>
      <c r="DY103" s="524"/>
      <c r="DZ103" s="524"/>
      <c r="EA103" s="524"/>
      <c r="EB103" s="524"/>
      <c r="EC103" s="524"/>
      <c r="ED103" s="524"/>
      <c r="EE103" s="524"/>
      <c r="EF103" s="524"/>
      <c r="EG103" s="524"/>
      <c r="EH103" s="524"/>
      <c r="EI103" s="524"/>
      <c r="EJ103" s="524"/>
      <c r="EK103" s="524"/>
      <c r="EL103" s="524"/>
      <c r="EM103" s="524"/>
      <c r="EN103" s="524"/>
      <c r="EO103" s="524"/>
      <c r="EP103" s="524"/>
      <c r="EQ103" s="524"/>
      <c r="ER103" s="524"/>
      <c r="ES103" s="524"/>
      <c r="ET103" s="524"/>
      <c r="EU103" s="524"/>
      <c r="EV103" s="524"/>
      <c r="EW103" s="524"/>
      <c r="EX103" s="524"/>
      <c r="EY103" s="524"/>
      <c r="EZ103" s="524"/>
      <c r="FA103" s="524"/>
      <c r="FB103" s="524"/>
      <c r="FC103" s="524"/>
      <c r="FD103" s="524"/>
      <c r="FE103" s="524"/>
      <c r="FF103" s="524"/>
      <c r="FG103" s="524"/>
      <c r="FH103" s="524"/>
      <c r="FI103" s="524"/>
      <c r="FJ103" s="524"/>
      <c r="FK103" s="524"/>
      <c r="FL103" s="524"/>
      <c r="FM103" s="524"/>
      <c r="FN103" s="524"/>
      <c r="FO103" s="524"/>
      <c r="FP103" s="524"/>
      <c r="FQ103" s="524"/>
      <c r="FR103" s="524"/>
      <c r="FS103" s="524"/>
      <c r="FT103" s="524"/>
      <c r="FU103" s="524"/>
      <c r="FV103" s="524"/>
      <c r="FW103" s="524"/>
      <c r="FX103" s="925"/>
      <c r="FY103" s="406"/>
      <c r="FZ103" s="406"/>
      <c r="GA103" s="406"/>
      <c r="GB103" s="406"/>
      <c r="GC103" s="406"/>
      <c r="GD103" s="406"/>
      <c r="GE103" s="406"/>
      <c r="GF103" s="406"/>
      <c r="GG103" s="406"/>
      <c r="GH103" s="406"/>
      <c r="GI103" s="406"/>
      <c r="GJ103" s="406"/>
      <c r="GK103" s="406"/>
      <c r="GL103" s="406"/>
      <c r="GM103" s="406"/>
      <c r="GN103" s="406"/>
      <c r="GO103" s="406"/>
      <c r="GP103" s="406"/>
      <c r="GQ103" s="406"/>
      <c r="GR103" s="406"/>
      <c r="GS103" s="406"/>
      <c r="GT103" s="406"/>
      <c r="GU103" s="406"/>
      <c r="GV103" s="406"/>
      <c r="GW103" s="406"/>
      <c r="GX103" s="406"/>
      <c r="GY103" s="406"/>
      <c r="GZ103" s="406"/>
      <c r="HA103" s="406"/>
      <c r="HB103" s="406"/>
      <c r="HC103" s="406"/>
      <c r="HD103" s="406"/>
      <c r="HE103" s="406"/>
      <c r="HF103" s="406"/>
      <c r="HG103" s="406"/>
      <c r="HH103" s="406"/>
      <c r="HI103" s="406"/>
    </row>
    <row r="104" spans="2:217" s="421" customFormat="1" ht="14.25" x14ac:dyDescent="0.2">
      <c r="B104" s="417"/>
      <c r="C104" s="419"/>
      <c r="D104" s="419"/>
      <c r="E104" s="419"/>
      <c r="F104" s="419"/>
      <c r="G104" s="419"/>
      <c r="H104" s="419"/>
      <c r="I104" s="419"/>
      <c r="J104" s="419"/>
      <c r="K104" s="419"/>
      <c r="L104" s="419"/>
      <c r="M104" s="419"/>
      <c r="N104" s="419"/>
      <c r="O104" s="493"/>
      <c r="P104" s="493"/>
      <c r="Q104" s="493"/>
      <c r="R104" s="493"/>
      <c r="S104" s="493"/>
      <c r="T104" s="493"/>
      <c r="U104" s="493"/>
      <c r="V104" s="493"/>
      <c r="W104" s="493"/>
      <c r="X104" s="493"/>
      <c r="Y104" s="493"/>
      <c r="Z104" s="493"/>
      <c r="AA104" s="493"/>
      <c r="AB104" s="493"/>
      <c r="AC104" s="493"/>
      <c r="AD104" s="493"/>
      <c r="AE104" s="493"/>
      <c r="AF104" s="493"/>
      <c r="AG104" s="493"/>
      <c r="AH104" s="493"/>
      <c r="AI104" s="493"/>
      <c r="AJ104" s="493"/>
      <c r="AK104" s="493"/>
      <c r="AL104" s="493"/>
      <c r="AM104" s="493"/>
      <c r="AN104" s="493"/>
      <c r="AO104" s="493"/>
      <c r="AP104" s="493"/>
      <c r="AQ104" s="493"/>
      <c r="AR104" s="493"/>
      <c r="AS104" s="493"/>
      <c r="AT104" s="493"/>
      <c r="AU104" s="493"/>
      <c r="AV104" s="493"/>
      <c r="AW104" s="493"/>
      <c r="AX104" s="493"/>
      <c r="AY104" s="493"/>
      <c r="AZ104" s="493"/>
      <c r="BA104" s="493"/>
      <c r="BB104" s="899"/>
      <c r="BC104" s="899"/>
      <c r="BD104" s="899"/>
      <c r="BE104" s="899"/>
      <c r="BF104" s="899"/>
      <c r="BG104" s="899"/>
      <c r="BH104" s="899"/>
      <c r="BI104" s="899"/>
      <c r="BJ104" s="899"/>
      <c r="BK104" s="899"/>
      <c r="BL104" s="899"/>
      <c r="BM104" s="899"/>
      <c r="BN104" s="899"/>
      <c r="BO104" s="899"/>
      <c r="BP104" s="899"/>
      <c r="BQ104" s="899"/>
      <c r="BR104" s="899"/>
      <c r="BS104" s="899"/>
      <c r="BT104" s="899"/>
      <c r="BU104" s="899"/>
      <c r="BV104" s="899"/>
      <c r="BW104" s="899"/>
      <c r="BX104" s="899"/>
      <c r="BY104" s="899"/>
      <c r="BZ104" s="899"/>
      <c r="CA104" s="899"/>
      <c r="CB104" s="899"/>
      <c r="CC104" s="899"/>
      <c r="CD104" s="899"/>
      <c r="CE104" s="899"/>
      <c r="CF104" s="899"/>
      <c r="CG104" s="899"/>
      <c r="CH104" s="899"/>
      <c r="CI104" s="899"/>
      <c r="CJ104" s="899"/>
      <c r="CK104" s="899"/>
      <c r="CL104" s="899"/>
      <c r="CM104" s="899"/>
      <c r="CN104" s="899"/>
      <c r="CO104" s="899"/>
      <c r="CP104" s="899"/>
      <c r="CQ104" s="899"/>
      <c r="CR104" s="899"/>
      <c r="CS104" s="899"/>
      <c r="CT104" s="899"/>
      <c r="CU104" s="899"/>
      <c r="CV104" s="899"/>
      <c r="CW104" s="899"/>
      <c r="CX104" s="899"/>
      <c r="CY104" s="899"/>
      <c r="CZ104" s="899"/>
      <c r="DA104" s="899"/>
      <c r="DB104" s="899"/>
      <c r="DC104" s="899"/>
      <c r="DD104" s="899"/>
      <c r="DE104" s="899"/>
      <c r="DF104" s="899"/>
      <c r="DG104" s="899"/>
      <c r="DH104" s="899"/>
      <c r="DI104" s="899"/>
      <c r="DJ104" s="899"/>
      <c r="DK104" s="899"/>
      <c r="DL104" s="899"/>
      <c r="DM104" s="899"/>
      <c r="DN104" s="899"/>
      <c r="DO104" s="899"/>
      <c r="DP104" s="899"/>
      <c r="DQ104" s="899"/>
      <c r="DR104" s="899"/>
      <c r="DS104" s="899"/>
      <c r="DT104" s="899"/>
      <c r="DU104" s="900"/>
      <c r="DV104" s="900"/>
      <c r="DW104" s="900"/>
      <c r="DX104" s="900"/>
      <c r="DY104" s="900"/>
      <c r="DZ104" s="900"/>
      <c r="EA104" s="900"/>
      <c r="EB104" s="900"/>
      <c r="EC104" s="900"/>
      <c r="ED104" s="900"/>
      <c r="EE104" s="900"/>
      <c r="EF104" s="900"/>
      <c r="EG104" s="900"/>
      <c r="EH104" s="900"/>
      <c r="EI104" s="900"/>
      <c r="EJ104" s="900"/>
      <c r="EK104" s="900"/>
      <c r="EL104" s="900"/>
      <c r="EM104" s="900"/>
      <c r="EN104" s="900"/>
      <c r="EO104" s="900"/>
      <c r="EP104" s="900"/>
      <c r="EQ104" s="900"/>
      <c r="ER104" s="900"/>
      <c r="ES104" s="900"/>
      <c r="ET104" s="900"/>
      <c r="EU104" s="900"/>
      <c r="EV104" s="900"/>
      <c r="EW104" s="900"/>
      <c r="EX104" s="900"/>
      <c r="EY104" s="900"/>
      <c r="EZ104" s="900"/>
      <c r="FA104" s="900"/>
      <c r="FB104" s="900"/>
      <c r="FC104" s="900"/>
      <c r="FD104" s="900"/>
      <c r="FE104" s="900"/>
      <c r="FF104" s="900"/>
      <c r="FG104" s="900"/>
      <c r="FH104" s="900"/>
      <c r="FI104" s="900"/>
      <c r="FJ104" s="900"/>
      <c r="FK104" s="900"/>
      <c r="FL104" s="900"/>
      <c r="FM104" s="900"/>
      <c r="FN104" s="900"/>
      <c r="FO104" s="900"/>
      <c r="FP104" s="900"/>
      <c r="FQ104" s="900"/>
      <c r="FR104" s="900"/>
      <c r="FS104" s="900"/>
      <c r="FT104" s="900"/>
      <c r="FU104" s="900"/>
      <c r="FV104" s="900"/>
      <c r="FW104" s="900"/>
      <c r="FX104" s="797"/>
      <c r="FY104" s="406"/>
      <c r="FZ104" s="406"/>
      <c r="GA104" s="406"/>
      <c r="GB104" s="406"/>
      <c r="GC104" s="406"/>
      <c r="GD104" s="406"/>
      <c r="GE104" s="406"/>
      <c r="GF104" s="406"/>
      <c r="GG104" s="406"/>
      <c r="GH104" s="406"/>
      <c r="GI104" s="406"/>
      <c r="GJ104" s="406"/>
      <c r="GK104" s="406"/>
      <c r="GL104" s="406"/>
      <c r="GM104" s="406"/>
      <c r="GN104" s="406"/>
      <c r="GO104" s="406"/>
      <c r="GP104" s="406"/>
      <c r="GQ104" s="406"/>
      <c r="GR104" s="406"/>
      <c r="GS104" s="406"/>
      <c r="GT104" s="406"/>
      <c r="GU104" s="406"/>
      <c r="GV104" s="406"/>
      <c r="GW104" s="406"/>
      <c r="GX104" s="406"/>
      <c r="GY104" s="406"/>
      <c r="GZ104" s="406"/>
      <c r="HA104" s="406"/>
      <c r="HB104" s="406"/>
      <c r="HC104" s="406"/>
      <c r="HD104" s="406"/>
      <c r="HE104" s="406"/>
      <c r="HF104" s="406"/>
      <c r="HG104" s="406"/>
      <c r="HH104" s="406"/>
      <c r="HI104" s="406"/>
    </row>
    <row r="105" spans="2:217" s="421" customFormat="1" ht="14.25" x14ac:dyDescent="0.2">
      <c r="B105" s="417"/>
      <c r="C105" s="419"/>
      <c r="D105" s="419"/>
      <c r="E105" s="419"/>
      <c r="F105" s="419"/>
      <c r="G105" s="419"/>
      <c r="H105" s="419"/>
      <c r="I105" s="419"/>
      <c r="J105" s="419"/>
      <c r="K105" s="419"/>
      <c r="L105" s="419"/>
      <c r="M105" s="419"/>
      <c r="N105" s="419"/>
      <c r="O105" s="493"/>
      <c r="P105" s="493"/>
      <c r="Q105" s="493"/>
      <c r="R105" s="493"/>
      <c r="S105" s="493"/>
      <c r="T105" s="493"/>
      <c r="U105" s="493"/>
      <c r="V105" s="493"/>
      <c r="W105" s="493"/>
      <c r="X105" s="493"/>
      <c r="Y105" s="493"/>
      <c r="Z105" s="493"/>
      <c r="AA105" s="493"/>
      <c r="AB105" s="493"/>
      <c r="AC105" s="493"/>
      <c r="AD105" s="493"/>
      <c r="AE105" s="493"/>
      <c r="AF105" s="493"/>
      <c r="AG105" s="493"/>
      <c r="AH105" s="493"/>
      <c r="AI105" s="493"/>
      <c r="AJ105" s="493"/>
      <c r="AK105" s="493"/>
      <c r="AL105" s="493"/>
      <c r="AM105" s="493"/>
      <c r="AN105" s="493"/>
      <c r="AO105" s="493"/>
      <c r="AP105" s="493"/>
      <c r="AQ105" s="493"/>
      <c r="AR105" s="493"/>
      <c r="AS105" s="493"/>
      <c r="AT105" s="493"/>
      <c r="AU105" s="493"/>
      <c r="AV105" s="493"/>
      <c r="AW105" s="493"/>
      <c r="AX105" s="493"/>
      <c r="AY105" s="493"/>
      <c r="AZ105" s="493"/>
      <c r="BA105" s="493"/>
      <c r="BB105" s="899"/>
      <c r="BC105" s="899"/>
      <c r="BD105" s="899"/>
      <c r="BE105" s="899"/>
      <c r="BF105" s="899"/>
      <c r="BG105" s="899"/>
      <c r="BH105" s="899"/>
      <c r="BI105" s="899"/>
      <c r="BJ105" s="899"/>
      <c r="BK105" s="899"/>
      <c r="BL105" s="899"/>
      <c r="BM105" s="899"/>
      <c r="BN105" s="899"/>
      <c r="BO105" s="899"/>
      <c r="BP105" s="899"/>
      <c r="BQ105" s="899"/>
      <c r="BR105" s="899"/>
      <c r="BS105" s="899"/>
      <c r="BT105" s="899"/>
      <c r="BU105" s="899"/>
      <c r="BV105" s="899"/>
      <c r="BW105" s="899"/>
      <c r="BX105" s="899"/>
      <c r="BY105" s="899"/>
      <c r="BZ105" s="899"/>
      <c r="CA105" s="899"/>
      <c r="CB105" s="899"/>
      <c r="CC105" s="899"/>
      <c r="CD105" s="899"/>
      <c r="CE105" s="899"/>
      <c r="CF105" s="899"/>
      <c r="CG105" s="899"/>
      <c r="CH105" s="899"/>
      <c r="CI105" s="899"/>
      <c r="CJ105" s="899"/>
      <c r="CK105" s="899"/>
      <c r="CL105" s="899"/>
      <c r="CM105" s="899"/>
      <c r="CN105" s="899"/>
      <c r="CO105" s="899"/>
      <c r="CP105" s="899"/>
      <c r="CQ105" s="899"/>
      <c r="CR105" s="899"/>
      <c r="CS105" s="899"/>
      <c r="CT105" s="899"/>
      <c r="CU105" s="899"/>
      <c r="CV105" s="899"/>
      <c r="CW105" s="899"/>
      <c r="CX105" s="899"/>
      <c r="CY105" s="899"/>
      <c r="CZ105" s="899"/>
      <c r="DA105" s="899"/>
      <c r="DB105" s="899"/>
      <c r="DC105" s="899"/>
      <c r="DD105" s="899"/>
      <c r="DE105" s="899"/>
      <c r="DF105" s="899"/>
      <c r="DG105" s="899"/>
      <c r="DH105" s="899"/>
      <c r="DI105" s="899"/>
      <c r="DJ105" s="899"/>
      <c r="DK105" s="899"/>
      <c r="DL105" s="899"/>
      <c r="DM105" s="899"/>
      <c r="DN105" s="899"/>
      <c r="DO105" s="899"/>
      <c r="DP105" s="899"/>
      <c r="DQ105" s="899"/>
      <c r="DR105" s="899"/>
      <c r="DS105" s="899"/>
      <c r="DT105" s="899"/>
      <c r="DU105" s="900"/>
      <c r="DV105" s="900"/>
      <c r="DW105" s="900"/>
      <c r="DX105" s="900"/>
      <c r="DY105" s="900"/>
      <c r="DZ105" s="900"/>
      <c r="EA105" s="900"/>
      <c r="EB105" s="900"/>
      <c r="EC105" s="900"/>
      <c r="ED105" s="900"/>
      <c r="EE105" s="900"/>
      <c r="EF105" s="900"/>
      <c r="EG105" s="900"/>
      <c r="EH105" s="900"/>
      <c r="EI105" s="900"/>
      <c r="EJ105" s="900"/>
      <c r="EK105" s="900"/>
      <c r="EL105" s="900"/>
      <c r="EM105" s="900"/>
      <c r="EN105" s="900"/>
      <c r="EO105" s="900"/>
      <c r="EP105" s="900"/>
      <c r="EQ105" s="900"/>
      <c r="ER105" s="900"/>
      <c r="ES105" s="900"/>
      <c r="ET105" s="900"/>
      <c r="EU105" s="900"/>
      <c r="EV105" s="900"/>
      <c r="EW105" s="900"/>
      <c r="EX105" s="900"/>
      <c r="EY105" s="900"/>
      <c r="EZ105" s="900"/>
      <c r="FA105" s="900"/>
      <c r="FB105" s="900"/>
      <c r="FC105" s="900"/>
      <c r="FD105" s="900"/>
      <c r="FE105" s="900"/>
      <c r="FF105" s="900"/>
      <c r="FG105" s="900"/>
      <c r="FH105" s="900"/>
      <c r="FI105" s="900"/>
      <c r="FJ105" s="900"/>
      <c r="FK105" s="900"/>
      <c r="FL105" s="900"/>
      <c r="FM105" s="900"/>
      <c r="FN105" s="900"/>
      <c r="FO105" s="900"/>
      <c r="FP105" s="900"/>
      <c r="FQ105" s="900"/>
      <c r="FR105" s="900"/>
      <c r="FS105" s="900"/>
      <c r="FT105" s="900"/>
      <c r="FU105" s="900"/>
      <c r="FV105" s="900"/>
      <c r="FW105" s="900"/>
      <c r="FX105" s="797"/>
      <c r="FY105" s="406"/>
      <c r="FZ105" s="406"/>
      <c r="GA105" s="406"/>
      <c r="GB105" s="406"/>
      <c r="GC105" s="406"/>
      <c r="GD105" s="406"/>
      <c r="GE105" s="406"/>
      <c r="GF105" s="406"/>
      <c r="GG105" s="406"/>
      <c r="GH105" s="406"/>
      <c r="GI105" s="406"/>
      <c r="GJ105" s="406"/>
      <c r="GK105" s="406"/>
      <c r="GL105" s="406"/>
      <c r="GM105" s="406"/>
      <c r="GN105" s="406"/>
      <c r="GO105" s="406"/>
      <c r="GP105" s="406"/>
      <c r="GQ105" s="406"/>
      <c r="GR105" s="406"/>
      <c r="GS105" s="406"/>
      <c r="GT105" s="406"/>
      <c r="GU105" s="406"/>
      <c r="GV105" s="406"/>
      <c r="GW105" s="406"/>
      <c r="GX105" s="406"/>
      <c r="GY105" s="406"/>
      <c r="GZ105" s="406"/>
      <c r="HA105" s="406"/>
      <c r="HB105" s="406"/>
      <c r="HC105" s="406"/>
      <c r="HD105" s="406"/>
      <c r="HE105" s="406"/>
      <c r="HF105" s="406"/>
      <c r="HG105" s="406"/>
      <c r="HH105" s="406"/>
      <c r="HI105" s="406"/>
    </row>
    <row r="106" spans="2:217" s="421" customFormat="1" ht="14.25" x14ac:dyDescent="0.2">
      <c r="B106" s="417"/>
      <c r="C106" s="419"/>
      <c r="D106" s="419"/>
      <c r="E106" s="419"/>
      <c r="F106" s="419"/>
      <c r="G106" s="419"/>
      <c r="H106" s="419"/>
      <c r="I106" s="419"/>
      <c r="J106" s="419"/>
      <c r="K106" s="419"/>
      <c r="L106" s="419"/>
      <c r="M106" s="419"/>
      <c r="N106" s="419"/>
      <c r="O106" s="493"/>
      <c r="P106" s="493"/>
      <c r="Q106" s="493"/>
      <c r="R106" s="493"/>
      <c r="S106" s="493"/>
      <c r="T106" s="493"/>
      <c r="U106" s="493"/>
      <c r="V106" s="493"/>
      <c r="W106" s="493"/>
      <c r="X106" s="493"/>
      <c r="Y106" s="493"/>
      <c r="Z106" s="493"/>
      <c r="AA106" s="493"/>
      <c r="AB106" s="493"/>
      <c r="AC106" s="493"/>
      <c r="AD106" s="493"/>
      <c r="AE106" s="493"/>
      <c r="AF106" s="493"/>
      <c r="AG106" s="493"/>
      <c r="AH106" s="493"/>
      <c r="AI106" s="493"/>
      <c r="AJ106" s="493"/>
      <c r="AK106" s="493"/>
      <c r="AL106" s="493"/>
      <c r="AM106" s="493"/>
      <c r="AN106" s="493"/>
      <c r="AO106" s="493"/>
      <c r="AP106" s="493"/>
      <c r="AQ106" s="493"/>
      <c r="AR106" s="493"/>
      <c r="AS106" s="493"/>
      <c r="AT106" s="493"/>
      <c r="AU106" s="493"/>
      <c r="AV106" s="493"/>
      <c r="AW106" s="493"/>
      <c r="AX106" s="493"/>
      <c r="AY106" s="493"/>
      <c r="AZ106" s="493"/>
      <c r="BA106" s="493"/>
      <c r="BB106" s="493"/>
      <c r="BC106" s="493"/>
      <c r="BD106" s="493"/>
      <c r="BE106" s="493"/>
      <c r="BF106" s="493"/>
      <c r="BG106" s="493"/>
      <c r="BH106" s="493"/>
      <c r="BI106" s="493"/>
      <c r="BJ106" s="493"/>
      <c r="BK106" s="493"/>
      <c r="BL106" s="493"/>
      <c r="BM106" s="493"/>
      <c r="BN106" s="493"/>
      <c r="BO106" s="493"/>
      <c r="BP106" s="493"/>
      <c r="BQ106" s="493"/>
      <c r="BR106" s="493"/>
      <c r="BS106" s="493"/>
      <c r="BT106" s="493"/>
      <c r="BU106" s="493"/>
      <c r="BV106" s="493"/>
      <c r="BW106" s="493"/>
      <c r="BX106" s="493"/>
      <c r="BY106" s="493"/>
      <c r="BZ106" s="493"/>
      <c r="CA106" s="493"/>
      <c r="CB106" s="493"/>
      <c r="CC106" s="493"/>
      <c r="CD106" s="493"/>
      <c r="CE106" s="493"/>
      <c r="CF106" s="493"/>
      <c r="CG106" s="493"/>
      <c r="CH106" s="493"/>
      <c r="CI106" s="493"/>
      <c r="CJ106" s="493"/>
      <c r="CK106" s="493"/>
      <c r="CL106" s="493"/>
      <c r="CM106" s="493"/>
      <c r="CN106" s="493"/>
      <c r="CO106" s="493"/>
      <c r="CP106" s="493"/>
      <c r="CQ106" s="493"/>
      <c r="CR106" s="493"/>
      <c r="CS106" s="493"/>
      <c r="CT106" s="493"/>
      <c r="CU106" s="493"/>
      <c r="CV106" s="493"/>
      <c r="CW106" s="493"/>
      <c r="CX106" s="493"/>
      <c r="CY106" s="493"/>
      <c r="CZ106" s="493"/>
      <c r="DA106" s="493"/>
      <c r="DB106" s="493"/>
      <c r="DC106" s="493"/>
      <c r="DD106" s="493"/>
      <c r="DE106" s="493"/>
      <c r="DF106" s="493"/>
      <c r="DG106" s="493"/>
      <c r="DH106" s="493"/>
      <c r="DI106" s="493"/>
      <c r="DJ106" s="493"/>
      <c r="DK106" s="493"/>
      <c r="DL106" s="493"/>
      <c r="DM106" s="493"/>
      <c r="DN106" s="493"/>
      <c r="DO106" s="493"/>
      <c r="DP106" s="493"/>
      <c r="DQ106" s="493"/>
      <c r="DR106" s="493"/>
      <c r="DS106" s="493"/>
      <c r="DT106" s="493"/>
      <c r="DU106" s="493"/>
      <c r="DV106" s="493"/>
      <c r="DW106" s="493"/>
      <c r="DX106" s="493"/>
      <c r="DY106" s="493"/>
      <c r="DZ106" s="493"/>
      <c r="EA106" s="493"/>
      <c r="EB106" s="493"/>
      <c r="EC106" s="493"/>
      <c r="ED106" s="493"/>
      <c r="EE106" s="493"/>
      <c r="EF106" s="493"/>
      <c r="EG106" s="493"/>
      <c r="EH106" s="493"/>
      <c r="EI106" s="493"/>
      <c r="EJ106" s="493"/>
      <c r="EK106" s="493"/>
      <c r="EL106" s="493"/>
      <c r="EM106" s="493"/>
      <c r="EN106" s="493"/>
      <c r="EO106" s="493"/>
      <c r="EP106" s="493"/>
      <c r="EQ106" s="493"/>
      <c r="ER106" s="493"/>
      <c r="ES106" s="493"/>
      <c r="ET106" s="493"/>
      <c r="EU106" s="493"/>
      <c r="EV106" s="493"/>
      <c r="EW106" s="493"/>
      <c r="EX106" s="493"/>
      <c r="EY106" s="493"/>
      <c r="EZ106" s="493"/>
      <c r="FA106" s="493"/>
      <c r="FB106" s="493"/>
      <c r="FC106" s="493"/>
      <c r="FD106" s="493"/>
      <c r="FE106" s="493"/>
      <c r="FF106" s="493"/>
      <c r="FG106" s="493"/>
      <c r="FH106" s="493"/>
      <c r="FI106" s="493"/>
      <c r="FJ106" s="493"/>
      <c r="FK106" s="493"/>
      <c r="FL106" s="493"/>
      <c r="FM106" s="493"/>
      <c r="FN106" s="493"/>
      <c r="FO106" s="493"/>
      <c r="FP106" s="493"/>
      <c r="FQ106" s="493"/>
      <c r="FR106" s="493"/>
      <c r="FS106" s="493"/>
      <c r="FT106" s="493"/>
      <c r="FU106" s="493"/>
      <c r="FV106" s="493"/>
      <c r="FW106" s="493"/>
      <c r="FX106" s="797"/>
      <c r="FY106" s="406"/>
      <c r="FZ106" s="406"/>
      <c r="GA106" s="406"/>
      <c r="GB106" s="406"/>
      <c r="GC106" s="406"/>
      <c r="GD106" s="406"/>
      <c r="GE106" s="406"/>
      <c r="GF106" s="406"/>
      <c r="GG106" s="406"/>
      <c r="GH106" s="406"/>
      <c r="GI106" s="406"/>
      <c r="GJ106" s="406"/>
      <c r="GK106" s="406"/>
      <c r="GL106" s="406"/>
      <c r="GM106" s="406"/>
      <c r="GN106" s="406"/>
      <c r="GO106" s="406"/>
      <c r="GP106" s="406"/>
      <c r="GQ106" s="406"/>
      <c r="GR106" s="406"/>
      <c r="GS106" s="406"/>
      <c r="GT106" s="406"/>
      <c r="GU106" s="406"/>
      <c r="GV106" s="406"/>
      <c r="GW106" s="406"/>
      <c r="GX106" s="406"/>
      <c r="GY106" s="406"/>
      <c r="GZ106" s="406"/>
      <c r="HA106" s="406"/>
      <c r="HB106" s="406"/>
      <c r="HC106" s="406"/>
      <c r="HD106" s="406"/>
      <c r="HE106" s="406"/>
      <c r="HF106" s="406"/>
      <c r="HG106" s="406"/>
      <c r="HH106" s="406"/>
      <c r="HI106" s="406"/>
    </row>
    <row r="107" spans="2:217" s="421" customFormat="1" ht="14.25" x14ac:dyDescent="0.2">
      <c r="B107" s="417"/>
      <c r="C107" s="419"/>
      <c r="D107" s="419"/>
      <c r="E107" s="419"/>
      <c r="F107" s="419"/>
      <c r="G107" s="419"/>
      <c r="H107" s="419"/>
      <c r="I107" s="419"/>
      <c r="J107" s="419"/>
      <c r="K107" s="419"/>
      <c r="L107" s="419"/>
      <c r="M107" s="419"/>
      <c r="N107" s="419"/>
      <c r="O107" s="493"/>
      <c r="P107" s="493"/>
      <c r="Q107" s="493"/>
      <c r="R107" s="493"/>
      <c r="S107" s="493"/>
      <c r="T107" s="493"/>
      <c r="U107" s="493"/>
      <c r="V107" s="493"/>
      <c r="W107" s="493"/>
      <c r="X107" s="493"/>
      <c r="Y107" s="493"/>
      <c r="Z107" s="493"/>
      <c r="AA107" s="493"/>
      <c r="AB107" s="493"/>
      <c r="AC107" s="493"/>
      <c r="AD107" s="493"/>
      <c r="AE107" s="493"/>
      <c r="AF107" s="493"/>
      <c r="AG107" s="493"/>
      <c r="AH107" s="493"/>
      <c r="AI107" s="493"/>
      <c r="AJ107" s="493"/>
      <c r="AK107" s="493"/>
      <c r="AL107" s="493"/>
      <c r="AM107" s="493"/>
      <c r="AN107" s="493"/>
      <c r="AO107" s="493"/>
      <c r="AP107" s="493"/>
      <c r="AQ107" s="493"/>
      <c r="AR107" s="493"/>
      <c r="AS107" s="493"/>
      <c r="AT107" s="493"/>
      <c r="AU107" s="493"/>
      <c r="AV107" s="493"/>
      <c r="AW107" s="493"/>
      <c r="AX107" s="493"/>
      <c r="AY107" s="493"/>
      <c r="AZ107" s="493"/>
      <c r="BA107" s="493"/>
      <c r="BB107" s="493"/>
      <c r="BC107" s="493"/>
      <c r="BD107" s="493"/>
      <c r="BE107" s="493"/>
      <c r="BF107" s="493"/>
      <c r="BG107" s="493"/>
      <c r="BH107" s="493"/>
      <c r="BI107" s="493"/>
      <c r="BJ107" s="493"/>
      <c r="BK107" s="493"/>
      <c r="BL107" s="493"/>
      <c r="BM107" s="493"/>
      <c r="BN107" s="493"/>
      <c r="BO107" s="493"/>
      <c r="BP107" s="493"/>
      <c r="BQ107" s="493"/>
      <c r="BR107" s="493"/>
      <c r="BS107" s="493"/>
      <c r="BT107" s="493"/>
      <c r="BU107" s="493"/>
      <c r="BV107" s="493"/>
      <c r="BW107" s="493"/>
      <c r="BX107" s="493"/>
      <c r="BY107" s="493"/>
      <c r="BZ107" s="493"/>
      <c r="CA107" s="493"/>
      <c r="CB107" s="493"/>
      <c r="CC107" s="493"/>
      <c r="CD107" s="493"/>
      <c r="CE107" s="493"/>
      <c r="CF107" s="493"/>
      <c r="CG107" s="493"/>
      <c r="CH107" s="493"/>
      <c r="CI107" s="493"/>
      <c r="CJ107" s="493"/>
      <c r="CK107" s="493"/>
      <c r="CL107" s="493"/>
      <c r="CM107" s="493"/>
      <c r="CN107" s="493"/>
      <c r="CO107" s="493"/>
      <c r="CP107" s="493"/>
      <c r="CQ107" s="493"/>
      <c r="CR107" s="493"/>
      <c r="CS107" s="493"/>
      <c r="CT107" s="493"/>
      <c r="CU107" s="493"/>
      <c r="CV107" s="493"/>
      <c r="CW107" s="493"/>
      <c r="CX107" s="493"/>
      <c r="CY107" s="493"/>
      <c r="CZ107" s="493"/>
      <c r="DA107" s="493"/>
      <c r="DB107" s="493"/>
      <c r="DC107" s="493"/>
      <c r="DD107" s="493"/>
      <c r="DE107" s="493"/>
      <c r="DF107" s="493"/>
      <c r="DG107" s="493"/>
      <c r="DH107" s="493"/>
      <c r="DI107" s="493"/>
      <c r="DJ107" s="493"/>
      <c r="DK107" s="493"/>
      <c r="DL107" s="493"/>
      <c r="DM107" s="493"/>
      <c r="DN107" s="493"/>
      <c r="DO107" s="493"/>
      <c r="DP107" s="493"/>
      <c r="DQ107" s="493"/>
      <c r="DR107" s="493"/>
      <c r="DS107" s="493"/>
      <c r="DT107" s="493"/>
      <c r="DU107" s="493"/>
      <c r="DV107" s="493"/>
      <c r="DW107" s="493"/>
      <c r="DX107" s="493"/>
      <c r="DY107" s="493"/>
      <c r="DZ107" s="493"/>
      <c r="EA107" s="493"/>
      <c r="EB107" s="493"/>
      <c r="EC107" s="493"/>
      <c r="ED107" s="493"/>
      <c r="EE107" s="493"/>
      <c r="EF107" s="493"/>
      <c r="EG107" s="493"/>
      <c r="EH107" s="493"/>
      <c r="EI107" s="493"/>
      <c r="EJ107" s="493"/>
      <c r="EK107" s="493"/>
      <c r="EL107" s="493"/>
      <c r="EM107" s="493"/>
      <c r="EN107" s="493"/>
      <c r="EO107" s="493"/>
      <c r="EP107" s="493"/>
      <c r="EQ107" s="493"/>
      <c r="ER107" s="493"/>
      <c r="ES107" s="493"/>
      <c r="ET107" s="493"/>
      <c r="EU107" s="493"/>
      <c r="EV107" s="493"/>
      <c r="EW107" s="493"/>
      <c r="EX107" s="493"/>
      <c r="EY107" s="493"/>
      <c r="EZ107" s="493"/>
      <c r="FA107" s="493"/>
      <c r="FB107" s="493"/>
      <c r="FC107" s="493"/>
      <c r="FD107" s="493"/>
      <c r="FE107" s="493"/>
      <c r="FF107" s="493"/>
      <c r="FG107" s="493"/>
      <c r="FH107" s="493"/>
      <c r="FI107" s="493"/>
      <c r="FJ107" s="493"/>
      <c r="FK107" s="493"/>
      <c r="FL107" s="493"/>
      <c r="FM107" s="493"/>
      <c r="FN107" s="493"/>
      <c r="FO107" s="493"/>
      <c r="FP107" s="493"/>
      <c r="FQ107" s="493"/>
      <c r="FR107" s="493"/>
      <c r="FS107" s="493"/>
      <c r="FT107" s="493"/>
      <c r="FU107" s="493"/>
      <c r="FV107" s="493"/>
      <c r="FW107" s="493"/>
      <c r="FX107" s="797"/>
      <c r="FY107" s="406"/>
      <c r="FZ107" s="406"/>
      <c r="GA107" s="406"/>
      <c r="GB107" s="406"/>
      <c r="GC107" s="406"/>
      <c r="GD107" s="406"/>
      <c r="GE107" s="406"/>
      <c r="GF107" s="406"/>
      <c r="GG107" s="406"/>
      <c r="GH107" s="406"/>
      <c r="GI107" s="406"/>
      <c r="GJ107" s="406"/>
      <c r="GK107" s="406"/>
      <c r="GL107" s="406"/>
      <c r="GM107" s="406"/>
      <c r="GN107" s="406"/>
      <c r="GO107" s="406"/>
      <c r="GP107" s="406"/>
      <c r="GQ107" s="406"/>
      <c r="GR107" s="406"/>
      <c r="GS107" s="406"/>
      <c r="GT107" s="406"/>
      <c r="GU107" s="406"/>
      <c r="GV107" s="406"/>
      <c r="GW107" s="406"/>
      <c r="GX107" s="406"/>
      <c r="GY107" s="406"/>
      <c r="GZ107" s="406"/>
      <c r="HA107" s="406"/>
      <c r="HB107" s="406"/>
      <c r="HC107" s="406"/>
      <c r="HD107" s="406"/>
      <c r="HE107" s="406"/>
      <c r="HF107" s="406"/>
      <c r="HG107" s="406"/>
      <c r="HH107" s="406"/>
      <c r="HI107" s="406"/>
    </row>
    <row r="108" spans="2:217" s="421" customFormat="1" ht="14.25" x14ac:dyDescent="0.2">
      <c r="B108" s="417"/>
      <c r="C108" s="419"/>
      <c r="D108" s="419"/>
      <c r="E108" s="419"/>
      <c r="F108" s="419"/>
      <c r="G108" s="419"/>
      <c r="H108" s="419"/>
      <c r="I108" s="419"/>
      <c r="J108" s="419"/>
      <c r="K108" s="419"/>
      <c r="L108" s="419"/>
      <c r="M108" s="419"/>
      <c r="N108" s="419"/>
      <c r="O108" s="493"/>
      <c r="P108" s="493"/>
      <c r="Q108" s="493"/>
      <c r="R108" s="493"/>
      <c r="S108" s="493"/>
      <c r="T108" s="493"/>
      <c r="U108" s="493"/>
      <c r="V108" s="493"/>
      <c r="W108" s="493"/>
      <c r="X108" s="493"/>
      <c r="Y108" s="493"/>
      <c r="Z108" s="493"/>
      <c r="AA108" s="493"/>
      <c r="AB108" s="493"/>
      <c r="AC108" s="493"/>
      <c r="AD108" s="493"/>
      <c r="AE108" s="493"/>
      <c r="AF108" s="493"/>
      <c r="AG108" s="493"/>
      <c r="AH108" s="493"/>
      <c r="AI108" s="493"/>
      <c r="AJ108" s="493"/>
      <c r="AK108" s="493"/>
      <c r="AL108" s="493"/>
      <c r="AM108" s="493"/>
      <c r="AN108" s="493"/>
      <c r="AO108" s="493"/>
      <c r="AP108" s="493"/>
      <c r="AQ108" s="493"/>
      <c r="AR108" s="493"/>
      <c r="AS108" s="493"/>
      <c r="AT108" s="493"/>
      <c r="AU108" s="493"/>
      <c r="AV108" s="493"/>
      <c r="AW108" s="493"/>
      <c r="AX108" s="493"/>
      <c r="AY108" s="493"/>
      <c r="AZ108" s="493"/>
      <c r="BA108" s="493"/>
      <c r="BB108" s="493"/>
      <c r="BC108" s="493"/>
      <c r="BD108" s="493"/>
      <c r="BE108" s="493"/>
      <c r="BF108" s="493"/>
      <c r="BG108" s="493"/>
      <c r="BH108" s="493"/>
      <c r="BI108" s="493"/>
      <c r="BJ108" s="493"/>
      <c r="BK108" s="493"/>
      <c r="BL108" s="493"/>
      <c r="BM108" s="493"/>
      <c r="BN108" s="493"/>
      <c r="BO108" s="493"/>
      <c r="BP108" s="493"/>
      <c r="BQ108" s="493"/>
      <c r="BR108" s="493"/>
      <c r="BS108" s="493"/>
      <c r="BT108" s="493"/>
      <c r="BU108" s="493"/>
      <c r="BV108" s="493"/>
      <c r="BW108" s="493"/>
      <c r="BX108" s="493"/>
      <c r="BY108" s="493"/>
      <c r="BZ108" s="493"/>
      <c r="CA108" s="493"/>
      <c r="CB108" s="493"/>
      <c r="CC108" s="493"/>
      <c r="CD108" s="493"/>
      <c r="CE108" s="493"/>
      <c r="CF108" s="493"/>
      <c r="CG108" s="493"/>
      <c r="CH108" s="493"/>
      <c r="CI108" s="493"/>
      <c r="CJ108" s="493"/>
      <c r="CK108" s="493"/>
      <c r="CL108" s="493"/>
      <c r="CM108" s="493"/>
      <c r="CN108" s="493"/>
      <c r="CO108" s="493"/>
      <c r="CP108" s="493"/>
      <c r="CQ108" s="493"/>
      <c r="CR108" s="493"/>
      <c r="CS108" s="493"/>
      <c r="CT108" s="493"/>
      <c r="CU108" s="493"/>
      <c r="CV108" s="493"/>
      <c r="CW108" s="493"/>
      <c r="CX108" s="493"/>
      <c r="CY108" s="493"/>
      <c r="CZ108" s="493"/>
      <c r="DA108" s="493"/>
      <c r="DB108" s="493"/>
      <c r="DC108" s="493"/>
      <c r="DD108" s="493"/>
      <c r="DE108" s="493"/>
      <c r="DF108" s="493"/>
      <c r="DG108" s="493"/>
      <c r="DH108" s="493"/>
      <c r="DI108" s="493"/>
      <c r="DJ108" s="493"/>
      <c r="DK108" s="493"/>
      <c r="DL108" s="493"/>
      <c r="DM108" s="493"/>
      <c r="DN108" s="493"/>
      <c r="DO108" s="493"/>
      <c r="DP108" s="493"/>
      <c r="DQ108" s="493"/>
      <c r="DR108" s="493"/>
      <c r="DS108" s="493"/>
      <c r="DT108" s="493"/>
      <c r="DU108" s="493"/>
      <c r="DV108" s="493"/>
      <c r="DW108" s="493"/>
      <c r="DX108" s="493"/>
      <c r="DY108" s="493"/>
      <c r="DZ108" s="493"/>
      <c r="EA108" s="493"/>
      <c r="EB108" s="493"/>
      <c r="EC108" s="493"/>
      <c r="ED108" s="493"/>
      <c r="EE108" s="493"/>
      <c r="EF108" s="493"/>
      <c r="EG108" s="493"/>
      <c r="EH108" s="493"/>
      <c r="EI108" s="493"/>
      <c r="EJ108" s="493"/>
      <c r="EK108" s="493"/>
      <c r="EL108" s="493"/>
      <c r="EM108" s="493"/>
      <c r="EN108" s="493"/>
      <c r="EO108" s="493"/>
      <c r="EP108" s="493"/>
      <c r="EQ108" s="493"/>
      <c r="ER108" s="493"/>
      <c r="ES108" s="493"/>
      <c r="ET108" s="493"/>
      <c r="EU108" s="493"/>
      <c r="EV108" s="493"/>
      <c r="EW108" s="493"/>
      <c r="EX108" s="493"/>
      <c r="EY108" s="493"/>
      <c r="EZ108" s="493"/>
      <c r="FA108" s="493"/>
      <c r="FB108" s="493"/>
      <c r="FC108" s="493"/>
      <c r="FD108" s="493"/>
      <c r="FE108" s="493"/>
      <c r="FF108" s="493"/>
      <c r="FG108" s="493"/>
      <c r="FH108" s="493"/>
      <c r="FI108" s="493"/>
      <c r="FJ108" s="493"/>
      <c r="FK108" s="493"/>
      <c r="FL108" s="493"/>
      <c r="FM108" s="493"/>
      <c r="FN108" s="493"/>
      <c r="FO108" s="493"/>
      <c r="FP108" s="493"/>
      <c r="FQ108" s="493"/>
      <c r="FR108" s="493"/>
      <c r="FS108" s="493"/>
      <c r="FT108" s="493"/>
      <c r="FU108" s="493"/>
      <c r="FV108" s="493"/>
      <c r="FW108" s="493"/>
      <c r="FX108" s="797"/>
      <c r="FY108" s="406"/>
      <c r="FZ108" s="406"/>
      <c r="GA108" s="406"/>
      <c r="GB108" s="406"/>
      <c r="GC108" s="406"/>
      <c r="GD108" s="406"/>
      <c r="GE108" s="406"/>
      <c r="GF108" s="406"/>
      <c r="GG108" s="406"/>
      <c r="GH108" s="406"/>
      <c r="GI108" s="406"/>
      <c r="GJ108" s="406"/>
      <c r="GK108" s="406"/>
      <c r="GL108" s="406"/>
      <c r="GM108" s="406"/>
      <c r="GN108" s="406"/>
      <c r="GO108" s="406"/>
      <c r="GP108" s="406"/>
      <c r="GQ108" s="406"/>
      <c r="GR108" s="406"/>
      <c r="GS108" s="406"/>
      <c r="GT108" s="406"/>
      <c r="GU108" s="406"/>
      <c r="GV108" s="406"/>
      <c r="GW108" s="406"/>
      <c r="GX108" s="406"/>
      <c r="GY108" s="406"/>
      <c r="GZ108" s="406"/>
      <c r="HA108" s="406"/>
      <c r="HB108" s="406"/>
      <c r="HC108" s="406"/>
      <c r="HD108" s="406"/>
      <c r="HE108" s="406"/>
      <c r="HF108" s="406"/>
      <c r="HG108" s="406"/>
      <c r="HH108" s="406"/>
      <c r="HI108" s="406"/>
    </row>
    <row r="109" spans="2:217" s="421" customFormat="1" ht="14.25" x14ac:dyDescent="0.2">
      <c r="B109" s="417"/>
      <c r="C109" s="419"/>
      <c r="D109" s="419"/>
      <c r="E109" s="419"/>
      <c r="F109" s="419"/>
      <c r="G109" s="419"/>
      <c r="H109" s="419"/>
      <c r="I109" s="419"/>
      <c r="J109" s="419"/>
      <c r="K109" s="419"/>
      <c r="L109" s="419"/>
      <c r="M109" s="419"/>
      <c r="N109" s="419"/>
      <c r="O109" s="493"/>
      <c r="P109" s="493"/>
      <c r="Q109" s="493"/>
      <c r="R109" s="493"/>
      <c r="S109" s="493"/>
      <c r="T109" s="493"/>
      <c r="U109" s="493"/>
      <c r="V109" s="493"/>
      <c r="W109" s="493"/>
      <c r="X109" s="493"/>
      <c r="Y109" s="493"/>
      <c r="Z109" s="493"/>
      <c r="AA109" s="493"/>
      <c r="AB109" s="493"/>
      <c r="AC109" s="493"/>
      <c r="AD109" s="493"/>
      <c r="AE109" s="493"/>
      <c r="AF109" s="493"/>
      <c r="AG109" s="493"/>
      <c r="AH109" s="493"/>
      <c r="AI109" s="493"/>
      <c r="AJ109" s="493"/>
      <c r="AK109" s="493"/>
      <c r="AL109" s="493"/>
      <c r="AM109" s="493"/>
      <c r="AN109" s="493"/>
      <c r="AO109" s="493"/>
      <c r="AP109" s="493"/>
      <c r="AQ109" s="493"/>
      <c r="AR109" s="493"/>
      <c r="AS109" s="493"/>
      <c r="AT109" s="493"/>
      <c r="AU109" s="493"/>
      <c r="AV109" s="493"/>
      <c r="AW109" s="493"/>
      <c r="AX109" s="493"/>
      <c r="AY109" s="493"/>
      <c r="AZ109" s="493"/>
      <c r="BA109" s="493"/>
      <c r="BB109" s="899"/>
      <c r="BC109" s="899"/>
      <c r="BD109" s="899"/>
      <c r="BE109" s="899"/>
      <c r="BF109" s="899"/>
      <c r="BG109" s="899"/>
      <c r="BH109" s="899"/>
      <c r="BI109" s="899"/>
      <c r="BJ109" s="899"/>
      <c r="BK109" s="899"/>
      <c r="BL109" s="899"/>
      <c r="BM109" s="899"/>
      <c r="BN109" s="899"/>
      <c r="BO109" s="899"/>
      <c r="BP109" s="899"/>
      <c r="BQ109" s="899"/>
      <c r="BR109" s="899"/>
      <c r="BS109" s="899"/>
      <c r="BT109" s="899"/>
      <c r="BU109" s="899"/>
      <c r="BV109" s="899"/>
      <c r="BW109" s="899"/>
      <c r="BX109" s="899"/>
      <c r="BY109" s="899"/>
      <c r="BZ109" s="899"/>
      <c r="CA109" s="899"/>
      <c r="CB109" s="899"/>
      <c r="CC109" s="899"/>
      <c r="CD109" s="899"/>
      <c r="CE109" s="899"/>
      <c r="CF109" s="899"/>
      <c r="CG109" s="899"/>
      <c r="CH109" s="899"/>
      <c r="CI109" s="899"/>
      <c r="CJ109" s="899"/>
      <c r="CK109" s="899"/>
      <c r="CL109" s="899"/>
      <c r="CM109" s="899"/>
      <c r="CN109" s="899"/>
      <c r="CO109" s="899"/>
      <c r="CP109" s="899"/>
      <c r="CQ109" s="899"/>
      <c r="CR109" s="899"/>
      <c r="CS109" s="899"/>
      <c r="CT109" s="899"/>
      <c r="CU109" s="899"/>
      <c r="CV109" s="899"/>
      <c r="CW109" s="899"/>
      <c r="CX109" s="899"/>
      <c r="CY109" s="899"/>
      <c r="CZ109" s="899"/>
      <c r="DA109" s="899"/>
      <c r="DB109" s="899"/>
      <c r="DC109" s="899"/>
      <c r="DD109" s="899"/>
      <c r="DE109" s="899"/>
      <c r="DF109" s="899"/>
      <c r="DG109" s="899"/>
      <c r="DH109" s="899"/>
      <c r="DI109" s="899"/>
      <c r="DJ109" s="899"/>
      <c r="DK109" s="899"/>
      <c r="DL109" s="899"/>
      <c r="DM109" s="899"/>
      <c r="DN109" s="899"/>
      <c r="DO109" s="899"/>
      <c r="DP109" s="899"/>
      <c r="DQ109" s="899"/>
      <c r="DR109" s="899"/>
      <c r="DS109" s="899"/>
      <c r="DT109" s="899"/>
      <c r="DU109" s="900"/>
      <c r="DV109" s="900"/>
      <c r="DW109" s="900"/>
      <c r="DX109" s="900"/>
      <c r="DY109" s="900"/>
      <c r="DZ109" s="900"/>
      <c r="EA109" s="900"/>
      <c r="EB109" s="900"/>
      <c r="EC109" s="900"/>
      <c r="ED109" s="900"/>
      <c r="EE109" s="900"/>
      <c r="EF109" s="900"/>
      <c r="EG109" s="900"/>
      <c r="EH109" s="900"/>
      <c r="EI109" s="900"/>
      <c r="EJ109" s="900"/>
      <c r="EK109" s="900"/>
      <c r="EL109" s="900"/>
      <c r="EM109" s="900"/>
      <c r="EN109" s="900"/>
      <c r="EO109" s="900"/>
      <c r="EP109" s="900"/>
      <c r="EQ109" s="900"/>
      <c r="ER109" s="900"/>
      <c r="ES109" s="900"/>
      <c r="ET109" s="900"/>
      <c r="EU109" s="900"/>
      <c r="EV109" s="900"/>
      <c r="EW109" s="900"/>
      <c r="EX109" s="900"/>
      <c r="EY109" s="900"/>
      <c r="EZ109" s="900"/>
      <c r="FA109" s="900"/>
      <c r="FB109" s="900"/>
      <c r="FC109" s="900"/>
      <c r="FD109" s="900"/>
      <c r="FE109" s="900"/>
      <c r="FF109" s="900"/>
      <c r="FG109" s="900"/>
      <c r="FH109" s="900"/>
      <c r="FI109" s="900"/>
      <c r="FJ109" s="900"/>
      <c r="FK109" s="900"/>
      <c r="FL109" s="900"/>
      <c r="FM109" s="900"/>
      <c r="FN109" s="900"/>
      <c r="FO109" s="900"/>
      <c r="FP109" s="900"/>
      <c r="FQ109" s="900"/>
      <c r="FR109" s="900"/>
      <c r="FS109" s="900"/>
      <c r="FT109" s="900"/>
      <c r="FU109" s="900"/>
      <c r="FV109" s="900"/>
      <c r="FW109" s="900"/>
      <c r="FX109" s="797"/>
      <c r="FY109" s="406"/>
      <c r="FZ109" s="406"/>
      <c r="GA109" s="406"/>
      <c r="GB109" s="406"/>
      <c r="GC109" s="406"/>
      <c r="GD109" s="406"/>
      <c r="GE109" s="406"/>
      <c r="GF109" s="406"/>
      <c r="GG109" s="406"/>
      <c r="GH109" s="406"/>
      <c r="GI109" s="406"/>
      <c r="GJ109" s="406"/>
      <c r="GK109" s="406"/>
      <c r="GL109" s="406"/>
      <c r="GM109" s="406"/>
      <c r="GN109" s="406"/>
      <c r="GO109" s="406"/>
      <c r="GP109" s="406"/>
      <c r="GQ109" s="406"/>
      <c r="GR109" s="406"/>
      <c r="GS109" s="406"/>
      <c r="GT109" s="406"/>
      <c r="GU109" s="406"/>
      <c r="GV109" s="406"/>
      <c r="GW109" s="406"/>
      <c r="GX109" s="406"/>
      <c r="GY109" s="406"/>
      <c r="GZ109" s="406"/>
      <c r="HA109" s="406"/>
      <c r="HB109" s="406"/>
      <c r="HC109" s="406"/>
      <c r="HD109" s="406"/>
      <c r="HE109" s="406"/>
      <c r="HF109" s="406"/>
      <c r="HG109" s="406"/>
      <c r="HH109" s="406"/>
      <c r="HI109" s="406"/>
    </row>
    <row r="110" spans="2:217" s="421" customFormat="1" ht="10.5" customHeight="1" x14ac:dyDescent="0.25">
      <c r="B110" s="416"/>
      <c r="C110" s="418"/>
      <c r="D110" s="418"/>
      <c r="E110" s="418"/>
      <c r="F110" s="418"/>
      <c r="G110" s="418"/>
      <c r="H110" s="418"/>
      <c r="I110" s="418"/>
      <c r="J110" s="418"/>
      <c r="K110" s="418"/>
      <c r="L110" s="418"/>
      <c r="M110" s="418"/>
      <c r="N110" s="418"/>
      <c r="O110" s="418"/>
      <c r="P110" s="418"/>
      <c r="Q110" s="418"/>
      <c r="R110" s="418"/>
      <c r="S110" s="418"/>
      <c r="T110" s="418"/>
      <c r="U110" s="418"/>
      <c r="V110" s="418"/>
      <c r="W110" s="418"/>
      <c r="X110" s="418"/>
      <c r="Y110" s="418"/>
      <c r="Z110" s="418"/>
      <c r="AA110" s="418"/>
      <c r="AB110" s="418"/>
      <c r="AC110" s="418"/>
      <c r="AD110" s="418"/>
      <c r="AE110" s="418"/>
      <c r="AF110" s="418"/>
      <c r="AG110" s="418"/>
      <c r="AH110" s="418"/>
      <c r="AI110" s="418"/>
      <c r="AJ110" s="418"/>
      <c r="AK110" s="418"/>
      <c r="AL110" s="418"/>
      <c r="AM110" s="418"/>
      <c r="AN110" s="418"/>
      <c r="AO110" s="418"/>
      <c r="AP110" s="418"/>
      <c r="AQ110" s="418"/>
      <c r="AR110" s="418"/>
      <c r="AS110" s="418"/>
      <c r="AT110" s="418"/>
      <c r="AU110" s="418"/>
      <c r="AV110" s="418"/>
      <c r="AW110" s="418"/>
      <c r="AX110" s="418"/>
      <c r="AY110" s="418"/>
      <c r="AZ110" s="418"/>
      <c r="BA110" s="418"/>
      <c r="BB110" s="901"/>
      <c r="BC110" s="901"/>
      <c r="BD110" s="901"/>
      <c r="BE110" s="901"/>
      <c r="BF110" s="901"/>
      <c r="BG110" s="901"/>
      <c r="BH110" s="901"/>
      <c r="BI110" s="901"/>
      <c r="BJ110" s="901"/>
      <c r="BK110" s="901"/>
      <c r="BL110" s="901"/>
      <c r="BM110" s="901"/>
      <c r="BN110" s="901"/>
      <c r="BO110" s="901"/>
      <c r="BP110" s="901"/>
      <c r="BQ110" s="901"/>
      <c r="BR110" s="901"/>
      <c r="BS110" s="902"/>
      <c r="BT110" s="902"/>
      <c r="BU110" s="902"/>
      <c r="BV110" s="902"/>
      <c r="BW110" s="901"/>
      <c r="BX110" s="901"/>
      <c r="BY110" s="901"/>
      <c r="BZ110" s="901"/>
      <c r="CA110" s="901"/>
      <c r="CB110" s="901"/>
      <c r="CC110" s="901"/>
      <c r="CD110" s="901"/>
      <c r="CE110" s="901"/>
      <c r="CF110" s="901"/>
      <c r="CG110" s="901"/>
      <c r="CH110" s="901"/>
      <c r="CI110" s="901"/>
      <c r="CJ110" s="901"/>
      <c r="CK110" s="901"/>
      <c r="CL110" s="901"/>
      <c r="CM110" s="901"/>
      <c r="CN110" s="901"/>
      <c r="CO110" s="901"/>
      <c r="CP110" s="901"/>
      <c r="CQ110" s="901"/>
      <c r="CR110" s="901"/>
      <c r="CS110" s="901"/>
      <c r="CT110" s="901"/>
      <c r="CU110" s="901"/>
      <c r="CV110" s="901"/>
      <c r="CW110" s="901"/>
      <c r="CX110" s="901"/>
      <c r="CY110" s="901"/>
      <c r="CZ110" s="901"/>
      <c r="DA110" s="901"/>
      <c r="DB110" s="901"/>
      <c r="DC110" s="901"/>
      <c r="DD110" s="901"/>
      <c r="DE110" s="901"/>
      <c r="DF110" s="901"/>
      <c r="DG110" s="901"/>
      <c r="DH110" s="901"/>
      <c r="DI110" s="901"/>
      <c r="DJ110" s="901"/>
      <c r="DK110" s="901"/>
      <c r="DL110" s="901"/>
      <c r="DM110" s="901"/>
      <c r="DN110" s="901"/>
      <c r="DO110" s="901"/>
      <c r="DP110" s="901"/>
      <c r="DQ110" s="901"/>
      <c r="DR110" s="901"/>
      <c r="DS110" s="901"/>
      <c r="DT110" s="901"/>
      <c r="DU110" s="900"/>
      <c r="DV110" s="900"/>
      <c r="DW110" s="900"/>
      <c r="DX110" s="900"/>
      <c r="DY110" s="900"/>
      <c r="DZ110" s="900"/>
      <c r="EA110" s="900"/>
      <c r="EB110" s="900"/>
      <c r="EC110" s="900"/>
      <c r="ED110" s="900"/>
      <c r="EE110" s="900"/>
      <c r="EF110" s="900"/>
      <c r="EG110" s="900"/>
      <c r="EH110" s="900"/>
      <c r="EI110" s="900"/>
      <c r="EJ110" s="900"/>
      <c r="EK110" s="900"/>
      <c r="EL110" s="900"/>
      <c r="EM110" s="900"/>
      <c r="EN110" s="900"/>
      <c r="EO110" s="900"/>
      <c r="EP110" s="900"/>
      <c r="EQ110" s="900"/>
      <c r="ER110" s="900"/>
      <c r="ES110" s="900"/>
      <c r="ET110" s="900"/>
      <c r="EU110" s="900"/>
      <c r="EV110" s="900"/>
      <c r="EW110" s="900"/>
      <c r="EX110" s="900"/>
      <c r="EY110" s="900"/>
      <c r="EZ110" s="900"/>
      <c r="FA110" s="900"/>
      <c r="FB110" s="900"/>
      <c r="FC110" s="900"/>
      <c r="FD110" s="900"/>
      <c r="FE110" s="900"/>
      <c r="FF110" s="900"/>
      <c r="FG110" s="900"/>
      <c r="FH110" s="900"/>
      <c r="FI110" s="900"/>
      <c r="FJ110" s="900"/>
      <c r="FK110" s="900"/>
      <c r="FL110" s="900"/>
      <c r="FM110" s="900"/>
      <c r="FN110" s="900"/>
      <c r="FO110" s="900"/>
      <c r="FP110" s="900"/>
      <c r="FQ110" s="900"/>
      <c r="FR110" s="900"/>
      <c r="FS110" s="900"/>
      <c r="FT110" s="900"/>
      <c r="FU110" s="900"/>
      <c r="FV110" s="900"/>
      <c r="FW110" s="900"/>
      <c r="FX110" s="797"/>
      <c r="FY110" s="406"/>
      <c r="FZ110" s="406"/>
      <c r="GA110" s="406"/>
      <c r="GB110" s="406"/>
      <c r="GC110" s="406"/>
      <c r="GD110" s="406"/>
      <c r="GE110" s="406"/>
      <c r="GF110" s="406"/>
      <c r="GG110" s="406"/>
      <c r="GH110" s="406"/>
      <c r="GI110" s="406"/>
      <c r="GJ110" s="406"/>
      <c r="GK110" s="406"/>
      <c r="GL110" s="406"/>
      <c r="GM110" s="406"/>
      <c r="GN110" s="406"/>
      <c r="GO110" s="406"/>
      <c r="GP110" s="406"/>
      <c r="GQ110" s="406"/>
      <c r="GR110" s="406"/>
      <c r="GS110" s="406"/>
      <c r="GT110" s="406"/>
      <c r="GU110" s="406"/>
      <c r="GV110" s="406"/>
      <c r="GW110" s="406"/>
      <c r="GX110" s="406"/>
      <c r="GY110" s="406"/>
      <c r="GZ110" s="406"/>
      <c r="HA110" s="406"/>
      <c r="HB110" s="406"/>
      <c r="HC110" s="406"/>
      <c r="HD110" s="406"/>
      <c r="HE110" s="406"/>
      <c r="HF110" s="406"/>
      <c r="HG110" s="406"/>
      <c r="HH110" s="406"/>
      <c r="HI110" s="406"/>
    </row>
    <row r="111" spans="2:217" s="421" customFormat="1" ht="4.5" customHeight="1" x14ac:dyDescent="0.25">
      <c r="B111" s="425"/>
      <c r="C111" s="422"/>
      <c r="D111" s="422"/>
      <c r="E111" s="422"/>
      <c r="F111" s="422"/>
      <c r="G111" s="422"/>
      <c r="H111" s="422"/>
      <c r="I111" s="422"/>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G111" s="422"/>
      <c r="AH111" s="422"/>
      <c r="AI111" s="422"/>
      <c r="AJ111" s="422"/>
      <c r="AK111" s="422"/>
      <c r="AL111" s="422"/>
      <c r="AM111" s="422"/>
      <c r="AN111" s="422"/>
      <c r="AO111" s="422"/>
      <c r="AP111" s="422"/>
      <c r="AQ111" s="422"/>
      <c r="AR111" s="422"/>
      <c r="AS111" s="422"/>
      <c r="AT111" s="422"/>
      <c r="AU111" s="422"/>
      <c r="AV111" s="422"/>
      <c r="AW111" s="422"/>
      <c r="AX111" s="422"/>
      <c r="AY111" s="422"/>
      <c r="AZ111" s="422"/>
      <c r="BA111" s="422"/>
      <c r="BB111" s="903"/>
      <c r="BC111" s="903"/>
      <c r="BD111" s="903"/>
      <c r="BE111" s="903"/>
      <c r="BF111" s="903"/>
      <c r="BG111" s="903"/>
      <c r="BH111" s="903"/>
      <c r="BI111" s="903"/>
      <c r="BJ111" s="903"/>
      <c r="BK111" s="903"/>
      <c r="BL111" s="903"/>
      <c r="BM111" s="903"/>
      <c r="BN111" s="903"/>
      <c r="BO111" s="903"/>
      <c r="BP111" s="903"/>
      <c r="BQ111" s="903"/>
      <c r="BR111" s="903"/>
      <c r="BS111" s="904"/>
      <c r="BT111" s="904"/>
      <c r="BU111" s="904"/>
      <c r="BV111" s="904"/>
      <c r="BW111" s="903"/>
      <c r="BX111" s="903"/>
      <c r="BY111" s="903"/>
      <c r="BZ111" s="903"/>
      <c r="CA111" s="903"/>
      <c r="CB111" s="903"/>
      <c r="CC111" s="903"/>
      <c r="CD111" s="903"/>
      <c r="CE111" s="903"/>
      <c r="CF111" s="903"/>
      <c r="CG111" s="903"/>
      <c r="CH111" s="903"/>
      <c r="CI111" s="903"/>
      <c r="CJ111" s="903"/>
      <c r="CK111" s="903"/>
      <c r="CL111" s="903"/>
      <c r="CM111" s="903"/>
      <c r="CN111" s="903"/>
      <c r="CO111" s="903"/>
      <c r="CP111" s="903"/>
      <c r="CQ111" s="903"/>
      <c r="CR111" s="903"/>
      <c r="CS111" s="903"/>
      <c r="CT111" s="903"/>
      <c r="CU111" s="903"/>
      <c r="CV111" s="903"/>
      <c r="CW111" s="903"/>
      <c r="CX111" s="903"/>
      <c r="CY111" s="903"/>
      <c r="CZ111" s="903"/>
      <c r="DA111" s="903"/>
      <c r="DB111" s="903"/>
      <c r="DC111" s="903"/>
      <c r="DD111" s="903"/>
      <c r="DE111" s="903"/>
      <c r="DF111" s="903"/>
      <c r="DG111" s="903"/>
      <c r="DH111" s="903"/>
      <c r="DI111" s="903"/>
      <c r="DJ111" s="903"/>
      <c r="DK111" s="903"/>
      <c r="DL111" s="903"/>
      <c r="DM111" s="903"/>
      <c r="DN111" s="903"/>
      <c r="DO111" s="903"/>
      <c r="DP111" s="903"/>
      <c r="DQ111" s="903"/>
      <c r="DR111" s="903"/>
      <c r="DS111" s="903"/>
      <c r="DT111" s="903"/>
      <c r="DU111" s="905"/>
      <c r="DV111" s="905"/>
      <c r="DW111" s="905"/>
      <c r="DX111" s="905"/>
      <c r="DY111" s="905"/>
      <c r="DZ111" s="905"/>
      <c r="EA111" s="905"/>
      <c r="EB111" s="905"/>
      <c r="EC111" s="905"/>
      <c r="ED111" s="905"/>
      <c r="EE111" s="905"/>
      <c r="EF111" s="905"/>
      <c r="EG111" s="905"/>
      <c r="EH111" s="905"/>
      <c r="EI111" s="905"/>
      <c r="EJ111" s="905"/>
      <c r="EK111" s="905"/>
      <c r="EL111" s="905"/>
      <c r="EM111" s="905"/>
      <c r="EN111" s="905"/>
      <c r="EO111" s="905"/>
      <c r="EP111" s="905"/>
      <c r="EQ111" s="905"/>
      <c r="ER111" s="905"/>
      <c r="ES111" s="905"/>
      <c r="ET111" s="905"/>
      <c r="EU111" s="905"/>
      <c r="EV111" s="905"/>
      <c r="EW111" s="905"/>
      <c r="EX111" s="905"/>
      <c r="EY111" s="905"/>
      <c r="EZ111" s="905"/>
      <c r="FA111" s="905"/>
      <c r="FB111" s="905"/>
      <c r="FC111" s="905"/>
      <c r="FD111" s="905"/>
      <c r="FE111" s="905"/>
      <c r="FF111" s="905"/>
      <c r="FG111" s="905"/>
      <c r="FH111" s="905"/>
      <c r="FI111" s="905"/>
      <c r="FJ111" s="905"/>
      <c r="FK111" s="905"/>
      <c r="FL111" s="905"/>
      <c r="FM111" s="905"/>
      <c r="FN111" s="905"/>
      <c r="FO111" s="905"/>
      <c r="FP111" s="905"/>
      <c r="FQ111" s="905"/>
      <c r="FR111" s="905"/>
      <c r="FS111" s="905"/>
      <c r="FT111" s="905"/>
      <c r="FU111" s="905"/>
      <c r="FV111" s="905"/>
      <c r="FW111" s="905"/>
      <c r="FX111" s="797"/>
      <c r="FY111" s="406"/>
      <c r="FZ111" s="406"/>
      <c r="GA111" s="406"/>
      <c r="GB111" s="406"/>
      <c r="GC111" s="406"/>
      <c r="GD111" s="406"/>
      <c r="GE111" s="406"/>
      <c r="GF111" s="406"/>
      <c r="GG111" s="406"/>
      <c r="GH111" s="406"/>
      <c r="GI111" s="406"/>
      <c r="GJ111" s="406"/>
      <c r="GK111" s="406"/>
      <c r="GL111" s="406"/>
      <c r="GM111" s="406"/>
      <c r="GN111" s="406"/>
      <c r="GO111" s="406"/>
      <c r="GP111" s="406"/>
      <c r="GQ111" s="406"/>
      <c r="GR111" s="406"/>
      <c r="GS111" s="406"/>
      <c r="GT111" s="406"/>
      <c r="GU111" s="406"/>
      <c r="GV111" s="406"/>
      <c r="GW111" s="406"/>
      <c r="GX111" s="406"/>
      <c r="GY111" s="406"/>
      <c r="GZ111" s="406"/>
      <c r="HA111" s="406"/>
      <c r="HB111" s="406"/>
      <c r="HC111" s="406"/>
      <c r="HD111" s="406"/>
      <c r="HE111" s="406"/>
      <c r="HF111" s="406"/>
      <c r="HG111" s="406"/>
      <c r="HH111" s="406"/>
      <c r="HI111" s="406"/>
    </row>
    <row r="112" spans="2:217" s="421" customFormat="1" ht="15" x14ac:dyDescent="0.25">
      <c r="B112" s="427"/>
      <c r="C112" s="431"/>
      <c r="D112" s="431"/>
      <c r="E112" s="431"/>
      <c r="F112" s="431"/>
      <c r="BB112" s="906"/>
      <c r="BC112" s="906"/>
      <c r="BD112" s="906"/>
      <c r="BE112" s="906"/>
      <c r="BF112" s="906"/>
      <c r="BG112" s="906"/>
      <c r="BH112" s="906"/>
      <c r="BI112" s="906"/>
      <c r="BJ112" s="906"/>
      <c r="BK112" s="906"/>
      <c r="BL112" s="906"/>
      <c r="BM112" s="906"/>
      <c r="BN112" s="907"/>
      <c r="BO112" s="907"/>
      <c r="BP112" s="907"/>
      <c r="BQ112" s="907"/>
      <c r="BR112" s="907"/>
      <c r="BS112" s="907"/>
      <c r="BT112" s="907"/>
      <c r="BU112" s="907"/>
      <c r="BV112" s="907"/>
      <c r="BW112" s="907"/>
      <c r="BX112" s="907"/>
      <c r="BY112" s="907"/>
      <c r="BZ112" s="907"/>
      <c r="CA112" s="907"/>
      <c r="CB112" s="907"/>
      <c r="CC112" s="907"/>
      <c r="CD112" s="907"/>
      <c r="CE112" s="907"/>
      <c r="CF112" s="907"/>
      <c r="CG112" s="907"/>
      <c r="CH112" s="907"/>
      <c r="CI112" s="907"/>
      <c r="CJ112" s="907"/>
      <c r="CK112" s="907"/>
      <c r="CL112" s="907"/>
      <c r="CM112" s="907"/>
      <c r="CN112" s="907"/>
      <c r="CO112" s="907"/>
      <c r="CP112" s="907"/>
      <c r="CQ112" s="907"/>
      <c r="CR112" s="907"/>
      <c r="CS112" s="907"/>
      <c r="CT112" s="907"/>
      <c r="CU112" s="907"/>
      <c r="CV112" s="907"/>
      <c r="CW112" s="907"/>
      <c r="CX112" s="907"/>
      <c r="CY112" s="907"/>
      <c r="CZ112" s="907"/>
      <c r="DA112" s="901"/>
      <c r="DB112" s="901"/>
      <c r="DC112" s="907"/>
      <c r="DD112" s="907"/>
      <c r="DE112" s="907"/>
      <c r="DF112" s="907"/>
      <c r="DG112" s="907"/>
      <c r="DH112" s="907"/>
      <c r="DI112" s="907"/>
      <c r="DJ112" s="907"/>
      <c r="DK112" s="907"/>
      <c r="DL112" s="907"/>
      <c r="DM112" s="907"/>
      <c r="DN112" s="907"/>
      <c r="DO112" s="907"/>
      <c r="DP112" s="907"/>
      <c r="DQ112" s="907"/>
      <c r="DR112" s="907"/>
      <c r="DS112" s="907"/>
      <c r="DT112" s="906"/>
      <c r="DU112" s="908"/>
      <c r="DV112" s="908"/>
      <c r="DW112" s="908"/>
      <c r="DX112" s="908"/>
      <c r="DY112" s="908"/>
      <c r="DZ112" s="908"/>
      <c r="EA112" s="908"/>
      <c r="EB112" s="908"/>
      <c r="EC112" s="908"/>
      <c r="ED112" s="908"/>
      <c r="EE112" s="908"/>
      <c r="EF112" s="908"/>
      <c r="EG112" s="908"/>
      <c r="EH112" s="908"/>
      <c r="EI112" s="908"/>
      <c r="EJ112" s="908"/>
      <c r="EK112" s="908"/>
      <c r="EL112" s="908"/>
      <c r="EM112" s="908"/>
      <c r="EN112" s="908"/>
      <c r="EO112" s="908"/>
      <c r="EP112" s="908"/>
      <c r="EQ112" s="908"/>
      <c r="ER112" s="908"/>
      <c r="ES112" s="908"/>
      <c r="ET112" s="908"/>
      <c r="EU112" s="908"/>
      <c r="EV112" s="908"/>
      <c r="EW112" s="908"/>
      <c r="EX112" s="908"/>
      <c r="EY112" s="908"/>
      <c r="EZ112" s="908"/>
      <c r="FA112" s="908"/>
      <c r="FB112" s="908"/>
      <c r="FC112" s="908"/>
      <c r="FD112" s="908"/>
      <c r="FE112" s="908"/>
      <c r="FF112" s="908"/>
      <c r="FG112" s="908"/>
      <c r="FH112" s="908"/>
      <c r="FI112" s="908"/>
      <c r="FJ112" s="908"/>
      <c r="FK112" s="908"/>
      <c r="FL112" s="908"/>
      <c r="FM112" s="908"/>
      <c r="FN112" s="908"/>
      <c r="FO112" s="908"/>
      <c r="FP112" s="908"/>
      <c r="FQ112" s="908"/>
      <c r="FR112" s="908"/>
      <c r="FS112" s="908"/>
      <c r="FT112" s="908"/>
      <c r="FU112" s="908"/>
      <c r="FV112" s="908"/>
      <c r="FW112" s="908"/>
      <c r="FX112" s="797"/>
      <c r="FY112" s="406"/>
      <c r="FZ112" s="406"/>
      <c r="GA112" s="406"/>
      <c r="GB112" s="406"/>
      <c r="GC112" s="406"/>
      <c r="GD112" s="406"/>
      <c r="GE112" s="406"/>
      <c r="GF112" s="406"/>
      <c r="GG112" s="406"/>
      <c r="GH112" s="406"/>
      <c r="GI112" s="406"/>
      <c r="GJ112" s="406"/>
      <c r="GK112" s="406"/>
      <c r="GL112" s="406"/>
      <c r="GM112" s="406"/>
      <c r="GN112" s="406"/>
      <c r="GO112" s="406"/>
      <c r="GP112" s="406"/>
      <c r="GQ112" s="406"/>
      <c r="GR112" s="406"/>
      <c r="GS112" s="406"/>
      <c r="GT112" s="406"/>
      <c r="GU112" s="406"/>
      <c r="GV112" s="406"/>
      <c r="GW112" s="406"/>
      <c r="GX112" s="406"/>
      <c r="GY112" s="406"/>
      <c r="GZ112" s="406"/>
      <c r="HA112" s="406"/>
      <c r="HB112" s="406"/>
      <c r="HC112" s="406"/>
      <c r="HD112" s="406"/>
      <c r="HE112" s="406"/>
      <c r="HF112" s="406"/>
      <c r="HG112" s="406"/>
      <c r="HH112" s="406"/>
      <c r="HI112" s="406"/>
    </row>
    <row r="113" spans="1:217" s="485" customFormat="1" ht="14.25" x14ac:dyDescent="0.2">
      <c r="A113" s="421"/>
      <c r="B113" s="417"/>
      <c r="C113" s="419"/>
      <c r="D113" s="419"/>
      <c r="E113" s="419"/>
      <c r="F113" s="419"/>
      <c r="G113" s="419"/>
      <c r="H113" s="419"/>
      <c r="I113" s="419"/>
      <c r="J113" s="419"/>
      <c r="K113" s="419"/>
      <c r="L113" s="419"/>
      <c r="M113" s="419"/>
      <c r="N113" s="419"/>
      <c r="O113" s="501"/>
      <c r="P113" s="501"/>
      <c r="Q113" s="501"/>
      <c r="R113" s="501"/>
      <c r="S113" s="501"/>
      <c r="T113" s="501"/>
      <c r="U113" s="501"/>
      <c r="V113" s="501"/>
      <c r="W113" s="501"/>
      <c r="X113" s="501"/>
      <c r="Y113" s="501"/>
      <c r="Z113" s="501"/>
      <c r="AA113" s="501"/>
      <c r="AB113" s="501"/>
      <c r="AC113" s="501"/>
      <c r="AD113" s="501"/>
      <c r="AE113" s="501"/>
      <c r="AF113" s="501"/>
      <c r="AG113" s="501"/>
      <c r="AH113" s="501"/>
      <c r="AI113" s="501"/>
      <c r="AJ113" s="501"/>
      <c r="AK113" s="501"/>
      <c r="AL113" s="501"/>
      <c r="AM113" s="501"/>
      <c r="AN113" s="501"/>
      <c r="AO113" s="501"/>
      <c r="AP113" s="501"/>
      <c r="AQ113" s="501"/>
      <c r="AR113" s="501"/>
      <c r="AS113" s="501"/>
      <c r="AT113" s="501"/>
      <c r="AU113" s="501"/>
      <c r="AV113" s="501"/>
      <c r="AW113" s="501"/>
      <c r="AX113" s="501"/>
      <c r="AY113" s="501"/>
      <c r="AZ113" s="501"/>
      <c r="BA113" s="501"/>
      <c r="BB113" s="909"/>
      <c r="BC113" s="909"/>
      <c r="BD113" s="909"/>
      <c r="BE113" s="909"/>
      <c r="BF113" s="909"/>
      <c r="BG113" s="909"/>
      <c r="BH113" s="909"/>
      <c r="BI113" s="909"/>
      <c r="BJ113" s="909"/>
      <c r="BK113" s="909"/>
      <c r="BL113" s="909"/>
      <c r="BM113" s="909"/>
      <c r="BN113" s="909"/>
      <c r="BO113" s="909"/>
      <c r="BP113" s="909"/>
      <c r="BQ113" s="909"/>
      <c r="BR113" s="909"/>
      <c r="BS113" s="909"/>
      <c r="BT113" s="909"/>
      <c r="BU113" s="909"/>
      <c r="BV113" s="909"/>
      <c r="BW113" s="909"/>
      <c r="BX113" s="909"/>
      <c r="BY113" s="909"/>
      <c r="BZ113" s="909"/>
      <c r="CA113" s="909"/>
      <c r="CB113" s="909"/>
      <c r="CC113" s="909"/>
      <c r="CD113" s="909"/>
      <c r="CE113" s="909"/>
      <c r="CF113" s="909"/>
      <c r="CG113" s="909"/>
      <c r="CH113" s="909"/>
      <c r="CI113" s="909"/>
      <c r="CJ113" s="909"/>
      <c r="CK113" s="909"/>
      <c r="CL113" s="909"/>
      <c r="CM113" s="909"/>
      <c r="CN113" s="909"/>
      <c r="CO113" s="909"/>
      <c r="CP113" s="909"/>
      <c r="CQ113" s="909"/>
      <c r="CR113" s="909"/>
      <c r="CS113" s="909"/>
      <c r="CT113" s="909"/>
      <c r="CU113" s="909"/>
      <c r="CV113" s="909"/>
      <c r="CW113" s="909"/>
      <c r="CX113" s="909"/>
      <c r="CY113" s="909"/>
      <c r="CZ113" s="909"/>
      <c r="DA113" s="909"/>
      <c r="DB113" s="909"/>
      <c r="DC113" s="909"/>
      <c r="DD113" s="909"/>
      <c r="DE113" s="909"/>
      <c r="DF113" s="909"/>
      <c r="DG113" s="909"/>
      <c r="DH113" s="909"/>
      <c r="DI113" s="909"/>
      <c r="DJ113" s="909"/>
      <c r="DK113" s="909"/>
      <c r="DL113" s="909"/>
      <c r="DM113" s="909"/>
      <c r="DN113" s="909"/>
      <c r="DO113" s="909"/>
      <c r="DP113" s="909"/>
      <c r="DQ113" s="909"/>
      <c r="DR113" s="909"/>
      <c r="DS113" s="909"/>
      <c r="DT113" s="909"/>
      <c r="DU113" s="910"/>
      <c r="DV113" s="910"/>
      <c r="DW113" s="910"/>
      <c r="DX113" s="910"/>
      <c r="DY113" s="910"/>
      <c r="DZ113" s="910"/>
      <c r="EA113" s="910"/>
      <c r="EB113" s="910"/>
      <c r="EC113" s="910"/>
      <c r="ED113" s="910"/>
      <c r="EE113" s="910"/>
      <c r="EF113" s="910"/>
      <c r="EG113" s="910"/>
      <c r="EH113" s="910"/>
      <c r="EI113" s="910"/>
      <c r="EJ113" s="910"/>
      <c r="EK113" s="910"/>
      <c r="EL113" s="910"/>
      <c r="EM113" s="910"/>
      <c r="EN113" s="910"/>
      <c r="EO113" s="910"/>
      <c r="EP113" s="910"/>
      <c r="EQ113" s="910"/>
      <c r="ER113" s="910"/>
      <c r="ES113" s="910"/>
      <c r="ET113" s="910"/>
      <c r="EU113" s="910"/>
      <c r="EV113" s="910"/>
      <c r="EW113" s="910"/>
      <c r="EX113" s="910"/>
      <c r="EY113" s="910"/>
      <c r="EZ113" s="910"/>
      <c r="FA113" s="910"/>
      <c r="FB113" s="910"/>
      <c r="FC113" s="910"/>
      <c r="FD113" s="910"/>
      <c r="FE113" s="910"/>
      <c r="FF113" s="910"/>
      <c r="FG113" s="910"/>
      <c r="FH113" s="910"/>
      <c r="FI113" s="910"/>
      <c r="FJ113" s="910"/>
      <c r="FK113" s="910"/>
      <c r="FL113" s="910"/>
      <c r="FM113" s="910"/>
      <c r="FN113" s="910"/>
      <c r="FO113" s="910"/>
      <c r="FP113" s="910"/>
      <c r="FQ113" s="910"/>
      <c r="FR113" s="910"/>
      <c r="FS113" s="910"/>
      <c r="FT113" s="910"/>
      <c r="FU113" s="910"/>
      <c r="FV113" s="910"/>
      <c r="FW113" s="910"/>
      <c r="FX113" s="797"/>
      <c r="FY113" s="856"/>
      <c r="FZ113" s="768"/>
      <c r="GA113" s="768"/>
      <c r="GB113" s="768"/>
      <c r="GC113" s="768"/>
      <c r="GD113" s="768"/>
      <c r="GE113" s="768"/>
      <c r="GF113" s="768"/>
      <c r="GG113" s="768"/>
      <c r="GH113" s="768"/>
      <c r="GI113" s="768"/>
      <c r="GJ113" s="768"/>
      <c r="GK113" s="768"/>
      <c r="GL113" s="768"/>
      <c r="GM113" s="768"/>
      <c r="GN113" s="768"/>
      <c r="GO113" s="768"/>
      <c r="GP113" s="768"/>
      <c r="GQ113" s="768"/>
      <c r="GR113" s="768"/>
      <c r="GS113" s="768"/>
      <c r="GT113" s="768"/>
      <c r="GU113" s="768"/>
      <c r="GV113" s="768"/>
      <c r="GW113" s="768"/>
      <c r="GX113" s="768"/>
      <c r="GY113" s="768"/>
      <c r="GZ113" s="768"/>
      <c r="HA113" s="768"/>
      <c r="HB113" s="768"/>
      <c r="HC113" s="768"/>
      <c r="HD113" s="768"/>
      <c r="HE113" s="768"/>
      <c r="HF113" s="768"/>
      <c r="HG113" s="768"/>
      <c r="HH113" s="768"/>
      <c r="HI113" s="768"/>
    </row>
    <row r="114" spans="1:217" s="485" customFormat="1" ht="14.25" x14ac:dyDescent="0.2">
      <c r="A114" s="421"/>
      <c r="B114" s="417"/>
      <c r="C114" s="419"/>
      <c r="D114" s="419"/>
      <c r="E114" s="419"/>
      <c r="F114" s="419"/>
      <c r="G114" s="419"/>
      <c r="H114" s="419"/>
      <c r="I114" s="419"/>
      <c r="J114" s="419"/>
      <c r="K114" s="419"/>
      <c r="L114" s="419"/>
      <c r="M114" s="419"/>
      <c r="N114" s="419"/>
      <c r="O114" s="501"/>
      <c r="P114" s="501"/>
      <c r="Q114" s="501"/>
      <c r="R114" s="501"/>
      <c r="S114" s="501"/>
      <c r="T114" s="501"/>
      <c r="U114" s="501"/>
      <c r="V114" s="501"/>
      <c r="W114" s="501"/>
      <c r="X114" s="501"/>
      <c r="Y114" s="501"/>
      <c r="Z114" s="501"/>
      <c r="AA114" s="501"/>
      <c r="AB114" s="501"/>
      <c r="AC114" s="501"/>
      <c r="AD114" s="501"/>
      <c r="AE114" s="501"/>
      <c r="AF114" s="501"/>
      <c r="AG114" s="501"/>
      <c r="AH114" s="501"/>
      <c r="AI114" s="501"/>
      <c r="AJ114" s="501"/>
      <c r="AK114" s="501"/>
      <c r="AL114" s="501"/>
      <c r="AM114" s="501"/>
      <c r="AN114" s="501"/>
      <c r="AO114" s="501"/>
      <c r="AP114" s="501"/>
      <c r="AQ114" s="501"/>
      <c r="AR114" s="501"/>
      <c r="AS114" s="501"/>
      <c r="AT114" s="501"/>
      <c r="AU114" s="501"/>
      <c r="AV114" s="501"/>
      <c r="AW114" s="501"/>
      <c r="AX114" s="501"/>
      <c r="AY114" s="501"/>
      <c r="AZ114" s="501"/>
      <c r="BA114" s="501"/>
      <c r="BB114" s="909"/>
      <c r="BC114" s="909"/>
      <c r="BD114" s="909"/>
      <c r="BE114" s="909"/>
      <c r="BF114" s="909"/>
      <c r="BG114" s="909"/>
      <c r="BH114" s="909"/>
      <c r="BI114" s="909"/>
      <c r="BJ114" s="909"/>
      <c r="BK114" s="909"/>
      <c r="BL114" s="909"/>
      <c r="BM114" s="909"/>
      <c r="BN114" s="909"/>
      <c r="BO114" s="909"/>
      <c r="BP114" s="909"/>
      <c r="BQ114" s="909"/>
      <c r="BR114" s="909"/>
      <c r="BS114" s="909"/>
      <c r="BT114" s="909"/>
      <c r="BU114" s="909"/>
      <c r="BV114" s="909"/>
      <c r="BW114" s="909"/>
      <c r="BX114" s="909"/>
      <c r="BY114" s="909"/>
      <c r="BZ114" s="909"/>
      <c r="CA114" s="909"/>
      <c r="CB114" s="909"/>
      <c r="CC114" s="909"/>
      <c r="CD114" s="909"/>
      <c r="CE114" s="909"/>
      <c r="CF114" s="909"/>
      <c r="CG114" s="909"/>
      <c r="CH114" s="909"/>
      <c r="CI114" s="909"/>
      <c r="CJ114" s="909"/>
      <c r="CK114" s="909"/>
      <c r="CL114" s="909"/>
      <c r="CM114" s="909"/>
      <c r="CN114" s="909"/>
      <c r="CO114" s="909"/>
      <c r="CP114" s="909"/>
      <c r="CQ114" s="909"/>
      <c r="CR114" s="909"/>
      <c r="CS114" s="909"/>
      <c r="CT114" s="909"/>
      <c r="CU114" s="909"/>
      <c r="CV114" s="909"/>
      <c r="CW114" s="909"/>
      <c r="CX114" s="909"/>
      <c r="CY114" s="909"/>
      <c r="CZ114" s="909"/>
      <c r="DA114" s="909"/>
      <c r="DB114" s="909"/>
      <c r="DC114" s="909"/>
      <c r="DD114" s="909"/>
      <c r="DE114" s="909"/>
      <c r="DF114" s="909"/>
      <c r="DG114" s="909"/>
      <c r="DH114" s="909"/>
      <c r="DI114" s="909"/>
      <c r="DJ114" s="909"/>
      <c r="DK114" s="909"/>
      <c r="DL114" s="909"/>
      <c r="DM114" s="909"/>
      <c r="DN114" s="909"/>
      <c r="DO114" s="909"/>
      <c r="DP114" s="909"/>
      <c r="DQ114" s="909"/>
      <c r="DR114" s="909"/>
      <c r="DS114" s="909"/>
      <c r="DT114" s="909"/>
      <c r="DU114" s="910"/>
      <c r="DV114" s="910"/>
      <c r="DW114" s="910"/>
      <c r="DX114" s="910"/>
      <c r="DY114" s="910"/>
      <c r="DZ114" s="910"/>
      <c r="EA114" s="910"/>
      <c r="EB114" s="910"/>
      <c r="EC114" s="910"/>
      <c r="ED114" s="910"/>
      <c r="EE114" s="910"/>
      <c r="EF114" s="910"/>
      <c r="EG114" s="910"/>
      <c r="EH114" s="910"/>
      <c r="EI114" s="910"/>
      <c r="EJ114" s="910"/>
      <c r="EK114" s="910"/>
      <c r="EL114" s="910"/>
      <c r="EM114" s="910"/>
      <c r="EN114" s="910"/>
      <c r="EO114" s="910"/>
      <c r="EP114" s="910"/>
      <c r="EQ114" s="910"/>
      <c r="ER114" s="910"/>
      <c r="ES114" s="910"/>
      <c r="ET114" s="910"/>
      <c r="EU114" s="910"/>
      <c r="EV114" s="910"/>
      <c r="EW114" s="910"/>
      <c r="EX114" s="910"/>
      <c r="EY114" s="910"/>
      <c r="EZ114" s="910"/>
      <c r="FA114" s="910"/>
      <c r="FB114" s="910"/>
      <c r="FC114" s="910"/>
      <c r="FD114" s="910"/>
      <c r="FE114" s="910"/>
      <c r="FF114" s="910"/>
      <c r="FG114" s="910"/>
      <c r="FH114" s="910"/>
      <c r="FI114" s="910"/>
      <c r="FJ114" s="910"/>
      <c r="FK114" s="910"/>
      <c r="FL114" s="910"/>
      <c r="FM114" s="910"/>
      <c r="FN114" s="910"/>
      <c r="FO114" s="910"/>
      <c r="FP114" s="910"/>
      <c r="FQ114" s="910"/>
      <c r="FR114" s="910"/>
      <c r="FS114" s="910"/>
      <c r="FT114" s="910"/>
      <c r="FU114" s="910"/>
      <c r="FV114" s="910"/>
      <c r="FW114" s="910"/>
      <c r="FX114" s="797"/>
      <c r="FY114" s="856"/>
      <c r="FZ114" s="768"/>
      <c r="GA114" s="768"/>
      <c r="GB114" s="768"/>
      <c r="GC114" s="768"/>
      <c r="GD114" s="768"/>
      <c r="GE114" s="768"/>
      <c r="GF114" s="768"/>
      <c r="GG114" s="768"/>
      <c r="GH114" s="768"/>
      <c r="GI114" s="768"/>
      <c r="GJ114" s="768"/>
      <c r="GK114" s="768"/>
      <c r="GL114" s="768"/>
      <c r="GM114" s="768"/>
      <c r="GN114" s="768"/>
      <c r="GO114" s="768"/>
      <c r="GP114" s="768"/>
      <c r="GQ114" s="768"/>
      <c r="GR114" s="768"/>
      <c r="GS114" s="768"/>
      <c r="GT114" s="768"/>
      <c r="GU114" s="768"/>
      <c r="GV114" s="768"/>
      <c r="GW114" s="768"/>
      <c r="GX114" s="768"/>
      <c r="GY114" s="768"/>
      <c r="GZ114" s="768"/>
      <c r="HA114" s="768"/>
      <c r="HB114" s="768"/>
      <c r="HC114" s="768"/>
      <c r="HD114" s="768"/>
      <c r="HE114" s="768"/>
      <c r="HF114" s="768"/>
      <c r="HG114" s="768"/>
      <c r="HH114" s="768"/>
      <c r="HI114" s="768"/>
    </row>
    <row r="115" spans="1:217" s="485" customFormat="1" ht="14.25" x14ac:dyDescent="0.2">
      <c r="A115" s="421"/>
      <c r="B115" s="417"/>
      <c r="C115" s="419"/>
      <c r="D115" s="419"/>
      <c r="E115" s="419"/>
      <c r="F115" s="419"/>
      <c r="G115" s="419"/>
      <c r="H115" s="419"/>
      <c r="I115" s="419"/>
      <c r="J115" s="419"/>
      <c r="K115" s="419"/>
      <c r="L115" s="419"/>
      <c r="M115" s="419"/>
      <c r="N115" s="419"/>
      <c r="O115" s="501"/>
      <c r="P115" s="501"/>
      <c r="Q115" s="501"/>
      <c r="R115" s="501"/>
      <c r="S115" s="501"/>
      <c r="T115" s="501"/>
      <c r="U115" s="501"/>
      <c r="V115" s="501"/>
      <c r="W115" s="501"/>
      <c r="X115" s="501"/>
      <c r="Y115" s="501"/>
      <c r="Z115" s="501"/>
      <c r="AA115" s="501"/>
      <c r="AB115" s="501"/>
      <c r="AC115" s="501"/>
      <c r="AD115" s="501"/>
      <c r="AE115" s="501"/>
      <c r="AF115" s="501"/>
      <c r="AG115" s="501"/>
      <c r="AH115" s="501"/>
      <c r="AI115" s="501"/>
      <c r="AJ115" s="501"/>
      <c r="AK115" s="501"/>
      <c r="AL115" s="501"/>
      <c r="AM115" s="501"/>
      <c r="AN115" s="501"/>
      <c r="AO115" s="501"/>
      <c r="AP115" s="501"/>
      <c r="AQ115" s="501"/>
      <c r="AR115" s="501"/>
      <c r="AS115" s="501"/>
      <c r="AT115" s="501"/>
      <c r="AU115" s="501"/>
      <c r="AV115" s="501"/>
      <c r="AW115" s="501"/>
      <c r="AX115" s="501"/>
      <c r="AY115" s="501"/>
      <c r="AZ115" s="501"/>
      <c r="BA115" s="501"/>
      <c r="BB115" s="909"/>
      <c r="BC115" s="909"/>
      <c r="BD115" s="909"/>
      <c r="BE115" s="909"/>
      <c r="BF115" s="909"/>
      <c r="BG115" s="909"/>
      <c r="BH115" s="909"/>
      <c r="BI115" s="909"/>
      <c r="BJ115" s="909"/>
      <c r="BK115" s="909"/>
      <c r="BL115" s="909"/>
      <c r="BM115" s="909"/>
      <c r="BN115" s="909"/>
      <c r="BO115" s="909"/>
      <c r="BP115" s="909"/>
      <c r="BQ115" s="909"/>
      <c r="BR115" s="909"/>
      <c r="BS115" s="909"/>
      <c r="BT115" s="909"/>
      <c r="BU115" s="909"/>
      <c r="BV115" s="909"/>
      <c r="BW115" s="909"/>
      <c r="BX115" s="909"/>
      <c r="BY115" s="909"/>
      <c r="BZ115" s="909"/>
      <c r="CA115" s="909"/>
      <c r="CB115" s="909"/>
      <c r="CC115" s="909"/>
      <c r="CD115" s="909"/>
      <c r="CE115" s="909"/>
      <c r="CF115" s="909"/>
      <c r="CG115" s="909"/>
      <c r="CH115" s="909"/>
      <c r="CI115" s="909"/>
      <c r="CJ115" s="909"/>
      <c r="CK115" s="909"/>
      <c r="CL115" s="909"/>
      <c r="CM115" s="909"/>
      <c r="CN115" s="909"/>
      <c r="CO115" s="909"/>
      <c r="CP115" s="909"/>
      <c r="CQ115" s="909"/>
      <c r="CR115" s="909"/>
      <c r="CS115" s="909"/>
      <c r="CT115" s="909"/>
      <c r="CU115" s="909"/>
      <c r="CV115" s="909"/>
      <c r="CW115" s="909"/>
      <c r="CX115" s="909"/>
      <c r="CY115" s="909"/>
      <c r="CZ115" s="909"/>
      <c r="DA115" s="909"/>
      <c r="DB115" s="909"/>
      <c r="DC115" s="909"/>
      <c r="DD115" s="909"/>
      <c r="DE115" s="909"/>
      <c r="DF115" s="909"/>
      <c r="DG115" s="909"/>
      <c r="DH115" s="909"/>
      <c r="DI115" s="909"/>
      <c r="DJ115" s="909"/>
      <c r="DK115" s="909"/>
      <c r="DL115" s="909"/>
      <c r="DM115" s="909"/>
      <c r="DN115" s="909"/>
      <c r="DO115" s="909"/>
      <c r="DP115" s="909"/>
      <c r="DQ115" s="909"/>
      <c r="DR115" s="909"/>
      <c r="DS115" s="909"/>
      <c r="DT115" s="909"/>
      <c r="DU115" s="910"/>
      <c r="DV115" s="910"/>
      <c r="DW115" s="910"/>
      <c r="DX115" s="910"/>
      <c r="DY115" s="910"/>
      <c r="DZ115" s="910"/>
      <c r="EA115" s="910"/>
      <c r="EB115" s="910"/>
      <c r="EC115" s="910"/>
      <c r="ED115" s="910"/>
      <c r="EE115" s="910"/>
      <c r="EF115" s="910"/>
      <c r="EG115" s="910"/>
      <c r="EH115" s="910"/>
      <c r="EI115" s="910"/>
      <c r="EJ115" s="910"/>
      <c r="EK115" s="910"/>
      <c r="EL115" s="910"/>
      <c r="EM115" s="910"/>
      <c r="EN115" s="910"/>
      <c r="EO115" s="910"/>
      <c r="EP115" s="910"/>
      <c r="EQ115" s="910"/>
      <c r="ER115" s="910"/>
      <c r="ES115" s="910"/>
      <c r="ET115" s="910"/>
      <c r="EU115" s="910"/>
      <c r="EV115" s="910"/>
      <c r="EW115" s="910"/>
      <c r="EX115" s="910"/>
      <c r="EY115" s="910"/>
      <c r="EZ115" s="910"/>
      <c r="FA115" s="910"/>
      <c r="FB115" s="910"/>
      <c r="FC115" s="910"/>
      <c r="FD115" s="910"/>
      <c r="FE115" s="910"/>
      <c r="FF115" s="910"/>
      <c r="FG115" s="910"/>
      <c r="FH115" s="910"/>
      <c r="FI115" s="910"/>
      <c r="FJ115" s="910"/>
      <c r="FK115" s="910"/>
      <c r="FL115" s="910"/>
      <c r="FM115" s="910"/>
      <c r="FN115" s="910"/>
      <c r="FO115" s="910"/>
      <c r="FP115" s="910"/>
      <c r="FQ115" s="910"/>
      <c r="FR115" s="910"/>
      <c r="FS115" s="910"/>
      <c r="FT115" s="910"/>
      <c r="FU115" s="910"/>
      <c r="FV115" s="910"/>
      <c r="FW115" s="910"/>
      <c r="FX115" s="797"/>
      <c r="FY115" s="856"/>
      <c r="FZ115" s="768"/>
      <c r="GA115" s="768"/>
      <c r="GB115" s="768"/>
      <c r="GC115" s="768"/>
      <c r="GD115" s="768"/>
      <c r="GE115" s="768"/>
      <c r="GF115" s="768"/>
      <c r="GG115" s="768"/>
      <c r="GH115" s="768"/>
      <c r="GI115" s="768"/>
      <c r="GJ115" s="768"/>
      <c r="GK115" s="768"/>
      <c r="GL115" s="768"/>
      <c r="GM115" s="768"/>
      <c r="GN115" s="768"/>
      <c r="GO115" s="768"/>
      <c r="GP115" s="768"/>
      <c r="GQ115" s="768"/>
      <c r="GR115" s="768"/>
      <c r="GS115" s="768"/>
      <c r="GT115" s="768"/>
      <c r="GU115" s="768"/>
      <c r="GV115" s="768"/>
      <c r="GW115" s="768"/>
      <c r="GX115" s="768"/>
      <c r="GY115" s="768"/>
      <c r="GZ115" s="768"/>
      <c r="HA115" s="768"/>
      <c r="HB115" s="768"/>
      <c r="HC115" s="768"/>
      <c r="HD115" s="768"/>
      <c r="HE115" s="768"/>
      <c r="HF115" s="768"/>
      <c r="HG115" s="768"/>
      <c r="HH115" s="768"/>
      <c r="HI115" s="768"/>
    </row>
    <row r="116" spans="1:217" ht="14.25" x14ac:dyDescent="0.2">
      <c r="B116" s="428"/>
      <c r="C116" s="434"/>
      <c r="D116" s="434"/>
      <c r="E116" s="434"/>
      <c r="F116" s="434"/>
      <c r="G116" s="434"/>
      <c r="H116" s="434"/>
      <c r="I116" s="434"/>
      <c r="J116" s="434"/>
      <c r="K116" s="434"/>
      <c r="L116" s="434"/>
      <c r="M116" s="434"/>
      <c r="N116" s="434"/>
      <c r="O116" s="434"/>
      <c r="P116" s="434"/>
      <c r="Q116" s="434"/>
      <c r="R116" s="434"/>
      <c r="S116" s="434"/>
      <c r="T116" s="434"/>
      <c r="U116" s="434"/>
      <c r="V116" s="434"/>
      <c r="W116" s="434"/>
      <c r="X116" s="434"/>
      <c r="Y116" s="434"/>
      <c r="Z116" s="434"/>
      <c r="AA116" s="434"/>
      <c r="AB116" s="434"/>
      <c r="AC116" s="434"/>
      <c r="AD116" s="434"/>
      <c r="AE116" s="434"/>
      <c r="AF116" s="434"/>
      <c r="AG116" s="434"/>
      <c r="AH116" s="434"/>
      <c r="AI116" s="434"/>
      <c r="AJ116" s="434"/>
      <c r="AK116" s="434"/>
      <c r="AL116" s="434"/>
      <c r="AM116" s="434"/>
      <c r="AN116" s="434"/>
      <c r="AO116" s="434"/>
      <c r="AP116" s="434"/>
      <c r="AQ116" s="434"/>
      <c r="AR116" s="434"/>
      <c r="AS116" s="434"/>
      <c r="AT116" s="434"/>
      <c r="AU116" s="434"/>
      <c r="AV116" s="434"/>
      <c r="AW116" s="434"/>
      <c r="AX116" s="434"/>
      <c r="AY116" s="434"/>
      <c r="AZ116" s="434"/>
      <c r="BA116" s="434"/>
      <c r="BB116" s="909"/>
      <c r="BC116" s="909"/>
      <c r="BD116" s="909"/>
      <c r="BE116" s="909"/>
      <c r="BF116" s="909"/>
      <c r="BG116" s="909"/>
      <c r="BH116" s="909"/>
      <c r="BI116" s="909"/>
      <c r="BJ116" s="909"/>
      <c r="BK116" s="909"/>
      <c r="BL116" s="909"/>
      <c r="BM116" s="909"/>
      <c r="BN116" s="909"/>
      <c r="BO116" s="909"/>
      <c r="BP116" s="909"/>
      <c r="BQ116" s="909"/>
      <c r="BR116" s="909"/>
      <c r="BS116" s="909"/>
      <c r="BT116" s="909"/>
      <c r="BU116" s="909"/>
      <c r="BV116" s="909"/>
      <c r="BW116" s="909"/>
      <c r="BX116" s="909"/>
      <c r="BY116" s="909"/>
      <c r="BZ116" s="909"/>
      <c r="CA116" s="909"/>
      <c r="CB116" s="909"/>
      <c r="CC116" s="909"/>
      <c r="CD116" s="909"/>
      <c r="CE116" s="909"/>
      <c r="CF116" s="909"/>
      <c r="CG116" s="909"/>
      <c r="CH116" s="909"/>
      <c r="CI116" s="909"/>
      <c r="CJ116" s="909"/>
      <c r="CK116" s="909"/>
      <c r="CL116" s="909"/>
      <c r="CM116" s="909"/>
      <c r="CN116" s="909"/>
      <c r="CO116" s="909"/>
      <c r="CP116" s="909"/>
      <c r="CQ116" s="909"/>
      <c r="CR116" s="909"/>
      <c r="CS116" s="909"/>
      <c r="CT116" s="909"/>
      <c r="CU116" s="909"/>
      <c r="CV116" s="909"/>
      <c r="CW116" s="909"/>
      <c r="CX116" s="909"/>
      <c r="CY116" s="909"/>
      <c r="CZ116" s="909"/>
      <c r="DA116" s="909"/>
      <c r="DB116" s="909"/>
      <c r="DC116" s="909"/>
      <c r="DD116" s="909"/>
      <c r="DE116" s="909"/>
      <c r="DF116" s="909"/>
      <c r="DG116" s="909"/>
      <c r="DH116" s="909"/>
      <c r="DI116" s="909"/>
      <c r="DJ116" s="909"/>
      <c r="DK116" s="909"/>
      <c r="DL116" s="909"/>
      <c r="DM116" s="909"/>
      <c r="DN116" s="909"/>
      <c r="DO116" s="909"/>
      <c r="DP116" s="909"/>
      <c r="DQ116" s="909"/>
      <c r="DR116" s="909"/>
      <c r="DS116" s="909"/>
      <c r="DT116" s="909"/>
      <c r="DU116" s="911"/>
      <c r="DV116" s="911"/>
      <c r="DW116" s="911"/>
      <c r="DX116" s="911"/>
      <c r="DY116" s="911"/>
      <c r="DZ116" s="911"/>
      <c r="EA116" s="911"/>
      <c r="EB116" s="911"/>
      <c r="EC116" s="911"/>
      <c r="ED116" s="911"/>
      <c r="EE116" s="911"/>
      <c r="EF116" s="911"/>
      <c r="EG116" s="911"/>
      <c r="EH116" s="911"/>
      <c r="EI116" s="911"/>
      <c r="EJ116" s="911"/>
      <c r="EK116" s="911"/>
      <c r="EL116" s="911"/>
      <c r="EM116" s="911"/>
      <c r="EN116" s="911"/>
      <c r="EO116" s="911"/>
      <c r="EP116" s="911"/>
      <c r="EQ116" s="911"/>
      <c r="ER116" s="911"/>
      <c r="ES116" s="911"/>
      <c r="ET116" s="911"/>
      <c r="EU116" s="911"/>
      <c r="EV116" s="911"/>
      <c r="EW116" s="911"/>
      <c r="EX116" s="911"/>
      <c r="EY116" s="911"/>
      <c r="EZ116" s="911"/>
      <c r="FA116" s="911"/>
      <c r="FB116" s="911"/>
      <c r="FC116" s="911"/>
      <c r="FD116" s="911"/>
      <c r="FE116" s="911"/>
      <c r="FF116" s="911"/>
      <c r="FG116" s="911"/>
      <c r="FH116" s="911"/>
      <c r="FI116" s="911"/>
      <c r="FJ116" s="911"/>
      <c r="FK116" s="911"/>
      <c r="FL116" s="911"/>
      <c r="FM116" s="911"/>
      <c r="FN116" s="911"/>
      <c r="FO116" s="911"/>
      <c r="FP116" s="911"/>
      <c r="FQ116" s="911"/>
      <c r="FR116" s="911"/>
      <c r="FS116" s="911"/>
      <c r="FT116" s="911"/>
      <c r="FU116" s="911"/>
      <c r="FV116" s="911"/>
      <c r="FW116" s="911"/>
      <c r="FX116" s="797"/>
    </row>
    <row r="117" spans="1:217" ht="7.5" customHeight="1" x14ac:dyDescent="0.25">
      <c r="B117" s="416"/>
      <c r="C117" s="418"/>
      <c r="D117" s="418"/>
      <c r="E117" s="418"/>
      <c r="F117" s="418"/>
      <c r="G117" s="418"/>
      <c r="H117" s="418"/>
      <c r="I117" s="418"/>
      <c r="J117" s="418"/>
      <c r="K117" s="418"/>
      <c r="L117" s="418"/>
      <c r="M117" s="418"/>
      <c r="N117" s="418"/>
      <c r="O117" s="418"/>
      <c r="P117" s="418"/>
      <c r="Q117" s="418"/>
      <c r="R117" s="418"/>
      <c r="S117" s="418"/>
      <c r="T117" s="418"/>
      <c r="U117" s="418"/>
      <c r="V117" s="418"/>
      <c r="W117" s="418"/>
      <c r="X117" s="418"/>
      <c r="Y117" s="418"/>
      <c r="Z117" s="418"/>
      <c r="AA117" s="418"/>
      <c r="AB117" s="418"/>
      <c r="AC117" s="418"/>
      <c r="AD117" s="418"/>
      <c r="AE117" s="418"/>
      <c r="AF117" s="418"/>
      <c r="AG117" s="418"/>
      <c r="AH117" s="418"/>
      <c r="AI117" s="418"/>
      <c r="AJ117" s="418"/>
      <c r="AK117" s="418"/>
      <c r="AL117" s="418"/>
      <c r="AM117" s="418"/>
      <c r="AN117" s="418"/>
      <c r="AO117" s="418"/>
      <c r="AP117" s="418"/>
      <c r="AQ117" s="418"/>
      <c r="AR117" s="418"/>
      <c r="AS117" s="418"/>
      <c r="AT117" s="418"/>
      <c r="AU117" s="418"/>
      <c r="AV117" s="418"/>
      <c r="AW117" s="418"/>
      <c r="AX117" s="418"/>
      <c r="AY117" s="418"/>
      <c r="AZ117" s="418"/>
      <c r="BA117" s="418"/>
      <c r="BB117" s="901"/>
      <c r="BC117" s="901"/>
      <c r="BD117" s="901"/>
      <c r="BE117" s="901"/>
      <c r="BF117" s="901"/>
      <c r="BG117" s="901"/>
      <c r="BH117" s="901"/>
      <c r="BI117" s="901"/>
      <c r="BJ117" s="901"/>
      <c r="BK117" s="901"/>
      <c r="BL117" s="901"/>
      <c r="BM117" s="901"/>
      <c r="BN117" s="901"/>
      <c r="BO117" s="901"/>
      <c r="BP117" s="901"/>
      <c r="BQ117" s="901"/>
      <c r="BR117" s="901"/>
      <c r="BS117" s="902"/>
      <c r="BT117" s="902"/>
      <c r="BU117" s="902"/>
      <c r="BV117" s="902"/>
      <c r="BW117" s="901"/>
      <c r="BX117" s="901"/>
      <c r="BY117" s="901"/>
      <c r="BZ117" s="901"/>
      <c r="CA117" s="901"/>
      <c r="CB117" s="901"/>
      <c r="CC117" s="901"/>
      <c r="CD117" s="901"/>
      <c r="CE117" s="901"/>
      <c r="CF117" s="901"/>
      <c r="CG117" s="901"/>
      <c r="CH117" s="901"/>
      <c r="CI117" s="901"/>
      <c r="CJ117" s="901"/>
      <c r="CK117" s="901"/>
      <c r="CL117" s="901"/>
      <c r="CM117" s="901"/>
      <c r="CN117" s="901"/>
      <c r="CO117" s="901"/>
      <c r="CP117" s="901"/>
      <c r="CQ117" s="901"/>
      <c r="CR117" s="901"/>
      <c r="CS117" s="901"/>
      <c r="CT117" s="901"/>
      <c r="CU117" s="901"/>
      <c r="CV117" s="901"/>
      <c r="CW117" s="901"/>
      <c r="CX117" s="901"/>
      <c r="CY117" s="901"/>
      <c r="CZ117" s="901"/>
      <c r="DA117" s="901"/>
      <c r="DB117" s="901"/>
      <c r="DC117" s="901"/>
      <c r="DD117" s="901"/>
      <c r="DE117" s="901"/>
      <c r="DF117" s="901"/>
      <c r="DG117" s="901"/>
      <c r="DH117" s="901"/>
      <c r="DI117" s="901"/>
      <c r="DJ117" s="901"/>
      <c r="DK117" s="901"/>
      <c r="DL117" s="901"/>
      <c r="DM117" s="901"/>
      <c r="DN117" s="901"/>
      <c r="DO117" s="901"/>
      <c r="DP117" s="901"/>
      <c r="DQ117" s="901"/>
      <c r="DR117" s="901"/>
      <c r="DS117" s="901"/>
      <c r="DT117" s="901"/>
      <c r="DU117" s="912"/>
      <c r="DV117" s="912"/>
      <c r="DW117" s="912"/>
      <c r="DX117" s="912"/>
      <c r="DY117" s="912"/>
      <c r="DZ117" s="912"/>
      <c r="EA117" s="912"/>
      <c r="EB117" s="912"/>
      <c r="EC117" s="912"/>
      <c r="ED117" s="912"/>
      <c r="EE117" s="912"/>
      <c r="EF117" s="912"/>
      <c r="EG117" s="912"/>
      <c r="EH117" s="912"/>
      <c r="EI117" s="912"/>
      <c r="EJ117" s="912"/>
      <c r="EK117" s="912"/>
      <c r="EL117" s="912"/>
      <c r="EM117" s="912"/>
      <c r="EN117" s="912"/>
      <c r="EO117" s="912"/>
      <c r="EP117" s="912"/>
      <c r="EQ117" s="912"/>
      <c r="ER117" s="912"/>
      <c r="ES117" s="912"/>
      <c r="ET117" s="912"/>
      <c r="EU117" s="912"/>
      <c r="EV117" s="912"/>
      <c r="EW117" s="912"/>
      <c r="EX117" s="912"/>
      <c r="EY117" s="912"/>
      <c r="EZ117" s="912"/>
      <c r="FA117" s="912"/>
      <c r="FB117" s="912"/>
      <c r="FC117" s="912"/>
      <c r="FD117" s="912"/>
      <c r="FE117" s="912"/>
      <c r="FF117" s="912"/>
      <c r="FG117" s="912"/>
      <c r="FH117" s="912"/>
      <c r="FI117" s="912"/>
      <c r="FJ117" s="912"/>
      <c r="FK117" s="912"/>
      <c r="FL117" s="912"/>
      <c r="FM117" s="912"/>
      <c r="FN117" s="912"/>
      <c r="FO117" s="912"/>
      <c r="FP117" s="912"/>
      <c r="FQ117" s="912"/>
      <c r="FR117" s="912"/>
      <c r="FS117" s="912"/>
      <c r="FT117" s="912"/>
      <c r="FU117" s="912"/>
      <c r="FV117" s="912"/>
      <c r="FW117" s="912"/>
      <c r="FX117" s="797"/>
    </row>
    <row r="118" spans="1:217" ht="7.5" customHeight="1" x14ac:dyDescent="0.25">
      <c r="B118" s="425"/>
      <c r="C118" s="422"/>
      <c r="D118" s="422"/>
      <c r="E118" s="422"/>
      <c r="F118" s="422"/>
      <c r="G118" s="422"/>
      <c r="H118" s="422"/>
      <c r="I118" s="422"/>
      <c r="J118" s="422"/>
      <c r="K118" s="422"/>
      <c r="L118" s="422"/>
      <c r="M118" s="422"/>
      <c r="N118" s="422"/>
      <c r="O118" s="422"/>
      <c r="P118" s="422"/>
      <c r="Q118" s="422"/>
      <c r="R118" s="422"/>
      <c r="S118" s="422"/>
      <c r="T118" s="422"/>
      <c r="U118" s="422"/>
      <c r="V118" s="422"/>
      <c r="W118" s="422"/>
      <c r="X118" s="422"/>
      <c r="Y118" s="422"/>
      <c r="Z118" s="422"/>
      <c r="AA118" s="422"/>
      <c r="AB118" s="422"/>
      <c r="AC118" s="422"/>
      <c r="AD118" s="422"/>
      <c r="AE118" s="422"/>
      <c r="AF118" s="422"/>
      <c r="AG118" s="422"/>
      <c r="AH118" s="422"/>
      <c r="AI118" s="422"/>
      <c r="AJ118" s="422"/>
      <c r="AK118" s="422"/>
      <c r="AL118" s="422"/>
      <c r="AM118" s="422"/>
      <c r="AN118" s="422"/>
      <c r="AO118" s="422"/>
      <c r="AP118" s="422"/>
      <c r="AQ118" s="422"/>
      <c r="AR118" s="422"/>
      <c r="AS118" s="422"/>
      <c r="AT118" s="422"/>
      <c r="AU118" s="422"/>
      <c r="AV118" s="422"/>
      <c r="AW118" s="422"/>
      <c r="AX118" s="422"/>
      <c r="AY118" s="422"/>
      <c r="AZ118" s="422"/>
      <c r="BA118" s="422"/>
      <c r="BB118" s="903"/>
      <c r="BC118" s="903"/>
      <c r="BD118" s="903"/>
      <c r="BE118" s="903"/>
      <c r="BF118" s="903"/>
      <c r="BG118" s="903"/>
      <c r="BH118" s="903"/>
      <c r="BI118" s="903"/>
      <c r="BJ118" s="903"/>
      <c r="BK118" s="903"/>
      <c r="BL118" s="903"/>
      <c r="BM118" s="903"/>
      <c r="BN118" s="903"/>
      <c r="BO118" s="903"/>
      <c r="BP118" s="903"/>
      <c r="BQ118" s="903"/>
      <c r="BR118" s="903"/>
      <c r="BS118" s="904"/>
      <c r="BT118" s="904"/>
      <c r="BU118" s="904"/>
      <c r="BV118" s="904"/>
      <c r="BW118" s="903"/>
      <c r="BX118" s="903"/>
      <c r="BY118" s="903"/>
      <c r="BZ118" s="903"/>
      <c r="CA118" s="903"/>
      <c r="CB118" s="903"/>
      <c r="CC118" s="903"/>
      <c r="CD118" s="903"/>
      <c r="CE118" s="903"/>
      <c r="CF118" s="903"/>
      <c r="CG118" s="903"/>
      <c r="CH118" s="903"/>
      <c r="CI118" s="903"/>
      <c r="CJ118" s="903"/>
      <c r="CK118" s="903"/>
      <c r="CL118" s="903"/>
      <c r="CM118" s="903"/>
      <c r="CN118" s="903"/>
      <c r="CO118" s="903"/>
      <c r="CP118" s="903"/>
      <c r="CQ118" s="903"/>
      <c r="CR118" s="903"/>
      <c r="CS118" s="903"/>
      <c r="CT118" s="903"/>
      <c r="CU118" s="903"/>
      <c r="CV118" s="903"/>
      <c r="CW118" s="903"/>
      <c r="CX118" s="903"/>
      <c r="CY118" s="903"/>
      <c r="CZ118" s="903"/>
      <c r="DA118" s="903"/>
      <c r="DB118" s="903"/>
      <c r="DC118" s="903"/>
      <c r="DD118" s="903"/>
      <c r="DE118" s="903"/>
      <c r="DF118" s="903"/>
      <c r="DG118" s="903"/>
      <c r="DH118" s="903"/>
      <c r="DI118" s="903"/>
      <c r="DJ118" s="903"/>
      <c r="DK118" s="903"/>
      <c r="DL118" s="903"/>
      <c r="DM118" s="903"/>
      <c r="DN118" s="903"/>
      <c r="DO118" s="903"/>
      <c r="DP118" s="903"/>
      <c r="DQ118" s="903"/>
      <c r="DR118" s="903"/>
      <c r="DS118" s="903"/>
      <c r="DT118" s="903"/>
      <c r="DU118" s="913"/>
      <c r="DV118" s="913"/>
      <c r="DW118" s="913"/>
      <c r="DX118" s="913"/>
      <c r="DY118" s="913"/>
      <c r="DZ118" s="913"/>
      <c r="EA118" s="913"/>
      <c r="EB118" s="913"/>
      <c r="EC118" s="913"/>
      <c r="ED118" s="913"/>
      <c r="EE118" s="913"/>
      <c r="EF118" s="913"/>
      <c r="EG118" s="913"/>
      <c r="EH118" s="913"/>
      <c r="EI118" s="913"/>
      <c r="EJ118" s="913"/>
      <c r="EK118" s="913"/>
      <c r="EL118" s="913"/>
      <c r="EM118" s="913"/>
      <c r="EN118" s="913"/>
      <c r="EO118" s="913"/>
      <c r="EP118" s="913"/>
      <c r="EQ118" s="913"/>
      <c r="ER118" s="913"/>
      <c r="ES118" s="913"/>
      <c r="ET118" s="913"/>
      <c r="EU118" s="913"/>
      <c r="EV118" s="913"/>
      <c r="EW118" s="913"/>
      <c r="EX118" s="913"/>
      <c r="EY118" s="913"/>
      <c r="EZ118" s="913"/>
      <c r="FA118" s="913"/>
      <c r="FB118" s="913"/>
      <c r="FC118" s="913"/>
      <c r="FD118" s="913"/>
      <c r="FE118" s="913"/>
      <c r="FF118" s="913"/>
      <c r="FG118" s="913"/>
      <c r="FH118" s="913"/>
      <c r="FI118" s="913"/>
      <c r="FJ118" s="913"/>
      <c r="FK118" s="913"/>
      <c r="FL118" s="913"/>
      <c r="FM118" s="913"/>
      <c r="FN118" s="913"/>
      <c r="FO118" s="913"/>
      <c r="FP118" s="913"/>
      <c r="FQ118" s="913"/>
      <c r="FR118" s="913"/>
      <c r="FS118" s="913"/>
      <c r="FT118" s="913"/>
      <c r="FU118" s="913"/>
      <c r="FV118" s="913"/>
      <c r="FW118" s="913"/>
      <c r="FX118" s="797"/>
    </row>
    <row r="119" spans="1:217" s="489" customFormat="1" ht="15" x14ac:dyDescent="0.25">
      <c r="B119" s="427"/>
      <c r="C119" s="520"/>
      <c r="D119" s="520"/>
      <c r="E119" s="520"/>
      <c r="F119" s="520"/>
      <c r="G119" s="520"/>
      <c r="H119" s="520"/>
      <c r="I119" s="520"/>
      <c r="J119" s="520"/>
      <c r="K119" s="520"/>
      <c r="L119" s="520"/>
      <c r="M119" s="520"/>
      <c r="N119" s="520"/>
      <c r="O119" s="520"/>
      <c r="P119" s="520"/>
      <c r="Q119" s="520"/>
      <c r="R119" s="520"/>
      <c r="S119" s="520"/>
      <c r="T119" s="520"/>
      <c r="U119" s="520"/>
      <c r="V119" s="520"/>
      <c r="W119" s="520"/>
      <c r="X119" s="520"/>
      <c r="Y119" s="520"/>
      <c r="Z119" s="520"/>
      <c r="AA119" s="520"/>
      <c r="AB119" s="520"/>
      <c r="AC119" s="520"/>
      <c r="AD119" s="520"/>
      <c r="AE119" s="520"/>
      <c r="AF119" s="520"/>
      <c r="AG119" s="520"/>
      <c r="AH119" s="520"/>
      <c r="AI119" s="520"/>
      <c r="AJ119" s="520"/>
      <c r="AK119" s="520"/>
      <c r="AL119" s="520"/>
      <c r="AM119" s="520"/>
      <c r="AN119" s="520"/>
      <c r="AO119" s="520"/>
      <c r="AP119" s="520"/>
      <c r="AQ119" s="520"/>
      <c r="AR119" s="520"/>
      <c r="AS119" s="520"/>
      <c r="AT119" s="520"/>
      <c r="AU119" s="520"/>
      <c r="AV119" s="520"/>
      <c r="AW119" s="520"/>
      <c r="AX119" s="520"/>
      <c r="AY119" s="520"/>
      <c r="AZ119" s="520"/>
      <c r="BA119" s="520"/>
      <c r="BB119" s="914"/>
      <c r="BC119" s="914"/>
      <c r="BD119" s="914"/>
      <c r="BE119" s="914"/>
      <c r="BF119" s="914"/>
      <c r="BG119" s="914"/>
      <c r="BH119" s="914"/>
      <c r="BI119" s="914"/>
      <c r="BJ119" s="914"/>
      <c r="BK119" s="914"/>
      <c r="BL119" s="914"/>
      <c r="BM119" s="914"/>
      <c r="BN119" s="914"/>
      <c r="BO119" s="914"/>
      <c r="BP119" s="914"/>
      <c r="BQ119" s="914"/>
      <c r="BR119" s="914"/>
      <c r="BS119" s="914"/>
      <c r="BT119" s="914"/>
      <c r="BU119" s="914"/>
      <c r="BV119" s="914"/>
      <c r="BW119" s="914"/>
      <c r="BX119" s="914"/>
      <c r="BY119" s="914"/>
      <c r="BZ119" s="914"/>
      <c r="CA119" s="914"/>
      <c r="CB119" s="914"/>
      <c r="CC119" s="914"/>
      <c r="CD119" s="914"/>
      <c r="CE119" s="914"/>
      <c r="CF119" s="914"/>
      <c r="CG119" s="914"/>
      <c r="CH119" s="914"/>
      <c r="CI119" s="914"/>
      <c r="CJ119" s="914"/>
      <c r="CK119" s="914"/>
      <c r="CL119" s="914"/>
      <c r="CM119" s="914"/>
      <c r="CN119" s="914"/>
      <c r="CO119" s="914"/>
      <c r="CP119" s="914"/>
      <c r="CQ119" s="914"/>
      <c r="CR119" s="914"/>
      <c r="CS119" s="914"/>
      <c r="CT119" s="914"/>
      <c r="CU119" s="914"/>
      <c r="CV119" s="914"/>
      <c r="CW119" s="914"/>
      <c r="CX119" s="914"/>
      <c r="CY119" s="914"/>
      <c r="CZ119" s="914"/>
      <c r="DA119" s="914"/>
      <c r="DB119" s="914"/>
      <c r="DC119" s="914"/>
      <c r="DD119" s="914"/>
      <c r="DE119" s="914"/>
      <c r="DF119" s="914"/>
      <c r="DG119" s="914"/>
      <c r="DH119" s="914"/>
      <c r="DI119" s="914"/>
      <c r="DJ119" s="914"/>
      <c r="DK119" s="914"/>
      <c r="DL119" s="914"/>
      <c r="DM119" s="914"/>
      <c r="DN119" s="914"/>
      <c r="DO119" s="914"/>
      <c r="DP119" s="914"/>
      <c r="DQ119" s="914"/>
      <c r="DR119" s="914"/>
      <c r="DS119" s="914"/>
      <c r="DT119" s="914"/>
      <c r="DU119" s="910"/>
      <c r="DV119" s="910"/>
      <c r="DW119" s="910"/>
      <c r="DX119" s="910"/>
      <c r="DY119" s="910"/>
      <c r="DZ119" s="910"/>
      <c r="EA119" s="910"/>
      <c r="EB119" s="910"/>
      <c r="EC119" s="910"/>
      <c r="ED119" s="910"/>
      <c r="EE119" s="910"/>
      <c r="EF119" s="910"/>
      <c r="EG119" s="910"/>
      <c r="EH119" s="910"/>
      <c r="EI119" s="910"/>
      <c r="EJ119" s="910"/>
      <c r="EK119" s="910"/>
      <c r="EL119" s="910"/>
      <c r="EM119" s="910"/>
      <c r="EN119" s="910"/>
      <c r="EO119" s="910"/>
      <c r="EP119" s="910"/>
      <c r="EQ119" s="910"/>
      <c r="ER119" s="910"/>
      <c r="ES119" s="910"/>
      <c r="ET119" s="910"/>
      <c r="EU119" s="910"/>
      <c r="EV119" s="910"/>
      <c r="EW119" s="910"/>
      <c r="EX119" s="910"/>
      <c r="EY119" s="910"/>
      <c r="EZ119" s="910"/>
      <c r="FA119" s="910"/>
      <c r="FB119" s="910"/>
      <c r="FC119" s="910"/>
      <c r="FD119" s="910"/>
      <c r="FE119" s="910"/>
      <c r="FF119" s="910"/>
      <c r="FG119" s="910"/>
      <c r="FH119" s="910"/>
      <c r="FI119" s="910"/>
      <c r="FJ119" s="910"/>
      <c r="FK119" s="910"/>
      <c r="FL119" s="910"/>
      <c r="FM119" s="910"/>
      <c r="FN119" s="910"/>
      <c r="FO119" s="910"/>
      <c r="FP119" s="910"/>
      <c r="FQ119" s="910"/>
      <c r="FR119" s="910"/>
      <c r="FS119" s="910"/>
      <c r="FT119" s="910"/>
      <c r="FU119" s="910"/>
      <c r="FV119" s="910"/>
      <c r="FW119" s="910"/>
      <c r="FX119" s="797"/>
    </row>
    <row r="120" spans="1:217" s="489" customFormat="1" ht="15" x14ac:dyDescent="0.25">
      <c r="B120" s="427"/>
      <c r="C120" s="520"/>
      <c r="D120" s="520"/>
      <c r="E120" s="520"/>
      <c r="F120" s="520"/>
      <c r="G120" s="520"/>
      <c r="H120" s="520"/>
      <c r="I120" s="520"/>
      <c r="J120" s="520"/>
      <c r="K120" s="520"/>
      <c r="L120" s="520"/>
      <c r="M120" s="520"/>
      <c r="N120" s="520"/>
      <c r="O120" s="532"/>
      <c r="P120" s="532"/>
      <c r="Q120" s="532"/>
      <c r="R120" s="532"/>
      <c r="S120" s="532"/>
      <c r="T120" s="532"/>
      <c r="U120" s="532"/>
      <c r="V120" s="532"/>
      <c r="W120" s="532"/>
      <c r="X120" s="532"/>
      <c r="Y120" s="532"/>
      <c r="Z120" s="532"/>
      <c r="AA120" s="532"/>
      <c r="AB120" s="532"/>
      <c r="AC120" s="532"/>
      <c r="AD120" s="532"/>
      <c r="AE120" s="532"/>
      <c r="AF120" s="532"/>
      <c r="AG120" s="532"/>
      <c r="AH120" s="532"/>
      <c r="AI120" s="532"/>
      <c r="AJ120" s="532"/>
      <c r="AK120" s="532"/>
      <c r="AL120" s="532"/>
      <c r="AM120" s="532"/>
      <c r="AN120" s="532"/>
      <c r="AO120" s="532"/>
      <c r="AP120" s="532"/>
      <c r="AQ120" s="532"/>
      <c r="AR120" s="532"/>
      <c r="AS120" s="532"/>
      <c r="AT120" s="532"/>
      <c r="AU120" s="532"/>
      <c r="AV120" s="532"/>
      <c r="AW120" s="532"/>
      <c r="AX120" s="532"/>
      <c r="AY120" s="532"/>
      <c r="AZ120" s="532"/>
      <c r="BA120" s="532"/>
      <c r="BB120" s="915"/>
      <c r="BC120" s="915"/>
      <c r="BD120" s="915"/>
      <c r="BE120" s="915"/>
      <c r="BF120" s="915"/>
      <c r="BG120" s="915"/>
      <c r="BH120" s="915"/>
      <c r="BI120" s="915"/>
      <c r="BJ120" s="915"/>
      <c r="BK120" s="915"/>
      <c r="BL120" s="915"/>
      <c r="BM120" s="915"/>
      <c r="BN120" s="915"/>
      <c r="BO120" s="915"/>
      <c r="BP120" s="915"/>
      <c r="BQ120" s="915"/>
      <c r="BR120" s="915"/>
      <c r="BS120" s="915"/>
      <c r="BT120" s="915"/>
      <c r="BU120" s="915"/>
      <c r="BV120" s="915"/>
      <c r="BW120" s="915"/>
      <c r="BX120" s="915"/>
      <c r="BY120" s="915"/>
      <c r="BZ120" s="915"/>
      <c r="CA120" s="915"/>
      <c r="CB120" s="915"/>
      <c r="CC120" s="915"/>
      <c r="CD120" s="915"/>
      <c r="CE120" s="915"/>
      <c r="CF120" s="915"/>
      <c r="CG120" s="915"/>
      <c r="CH120" s="915"/>
      <c r="CI120" s="915"/>
      <c r="CJ120" s="915"/>
      <c r="CK120" s="915"/>
      <c r="CL120" s="915"/>
      <c r="CM120" s="915"/>
      <c r="CN120" s="915"/>
      <c r="CO120" s="915"/>
      <c r="CP120" s="915"/>
      <c r="CQ120" s="915"/>
      <c r="CR120" s="915"/>
      <c r="CS120" s="915"/>
      <c r="CT120" s="915"/>
      <c r="CU120" s="915"/>
      <c r="CV120" s="915"/>
      <c r="CW120" s="915"/>
      <c r="CX120" s="915"/>
      <c r="CY120" s="915"/>
      <c r="CZ120" s="915"/>
      <c r="DA120" s="915"/>
      <c r="DB120" s="915"/>
      <c r="DC120" s="915"/>
      <c r="DD120" s="915"/>
      <c r="DE120" s="915"/>
      <c r="DF120" s="915"/>
      <c r="DG120" s="915"/>
      <c r="DH120" s="915"/>
      <c r="DI120" s="915"/>
      <c r="DJ120" s="915"/>
      <c r="DK120" s="915"/>
      <c r="DL120" s="915"/>
      <c r="DM120" s="915"/>
      <c r="DN120" s="915"/>
      <c r="DO120" s="915"/>
      <c r="DP120" s="915"/>
      <c r="DQ120" s="915"/>
      <c r="DR120" s="915"/>
      <c r="DS120" s="915"/>
      <c r="DT120" s="915"/>
      <c r="DU120" s="916"/>
      <c r="DV120" s="916"/>
      <c r="DW120" s="916"/>
      <c r="DX120" s="916"/>
      <c r="DY120" s="916"/>
      <c r="DZ120" s="916"/>
      <c r="EA120" s="916"/>
      <c r="EB120" s="916"/>
      <c r="EC120" s="916"/>
      <c r="ED120" s="916"/>
      <c r="EE120" s="916"/>
      <c r="EF120" s="916"/>
      <c r="EG120" s="916"/>
      <c r="EH120" s="916"/>
      <c r="EI120" s="916"/>
      <c r="EJ120" s="916"/>
      <c r="EK120" s="916"/>
      <c r="EL120" s="916"/>
      <c r="EM120" s="916"/>
      <c r="EN120" s="916"/>
      <c r="EO120" s="916"/>
      <c r="EP120" s="916"/>
      <c r="EQ120" s="916"/>
      <c r="ER120" s="935"/>
      <c r="ES120" s="935"/>
      <c r="ET120" s="935"/>
      <c r="EU120" s="935"/>
      <c r="EV120" s="935"/>
      <c r="EW120" s="935"/>
      <c r="EX120" s="935"/>
      <c r="EY120" s="935"/>
      <c r="EZ120" s="916"/>
      <c r="FA120" s="916"/>
      <c r="FB120" s="916"/>
      <c r="FC120" s="916"/>
      <c r="FD120" s="916"/>
      <c r="FE120" s="916"/>
      <c r="FF120" s="916"/>
      <c r="FG120" s="916"/>
      <c r="FH120" s="916"/>
      <c r="FI120" s="916"/>
      <c r="FJ120" s="916"/>
      <c r="FK120" s="916"/>
      <c r="FL120" s="916"/>
      <c r="FM120" s="916"/>
      <c r="FN120" s="916"/>
      <c r="FO120" s="916"/>
      <c r="FP120" s="916"/>
      <c r="FQ120" s="916"/>
      <c r="FR120" s="916"/>
      <c r="FS120" s="916"/>
      <c r="FT120" s="916"/>
      <c r="FU120" s="916"/>
      <c r="FV120" s="916"/>
      <c r="FW120" s="916"/>
      <c r="FX120" s="797"/>
    </row>
    <row r="121" spans="1:217" s="489" customFormat="1" ht="15" x14ac:dyDescent="0.25">
      <c r="B121" s="427"/>
      <c r="C121" s="520"/>
      <c r="D121" s="520"/>
      <c r="E121" s="520"/>
      <c r="F121" s="520"/>
      <c r="G121" s="520"/>
      <c r="H121" s="520"/>
      <c r="I121" s="520"/>
      <c r="J121" s="520"/>
      <c r="K121" s="520"/>
      <c r="L121" s="520"/>
      <c r="M121" s="520"/>
      <c r="N121" s="520"/>
      <c r="O121" s="531"/>
      <c r="P121" s="531"/>
      <c r="Q121" s="531"/>
      <c r="R121" s="531"/>
      <c r="S121" s="531"/>
      <c r="T121" s="531"/>
      <c r="U121" s="531"/>
      <c r="V121" s="531"/>
      <c r="W121" s="531"/>
      <c r="X121" s="531"/>
      <c r="Y121" s="531"/>
      <c r="Z121" s="531"/>
      <c r="AA121" s="531"/>
      <c r="AB121" s="531"/>
      <c r="AC121" s="531"/>
      <c r="AD121" s="531"/>
      <c r="AE121" s="531"/>
      <c r="AF121" s="531"/>
      <c r="AG121" s="531"/>
      <c r="AH121" s="531"/>
      <c r="AI121" s="531"/>
      <c r="AJ121" s="531"/>
      <c r="AK121" s="531"/>
      <c r="AL121" s="531"/>
      <c r="AM121" s="531"/>
      <c r="AN121" s="531"/>
      <c r="AO121" s="531"/>
      <c r="AP121" s="531"/>
      <c r="AQ121" s="531"/>
      <c r="AR121" s="531"/>
      <c r="AS121" s="531"/>
      <c r="AT121" s="531"/>
      <c r="AU121" s="531"/>
      <c r="AV121" s="531"/>
      <c r="AW121" s="531"/>
      <c r="AX121" s="531"/>
      <c r="AY121" s="531"/>
      <c r="AZ121" s="531"/>
      <c r="BA121" s="531"/>
      <c r="BB121" s="914"/>
      <c r="BC121" s="914"/>
      <c r="BD121" s="914"/>
      <c r="BE121" s="914"/>
      <c r="BF121" s="914"/>
      <c r="BG121" s="914"/>
      <c r="BH121" s="914"/>
      <c r="BI121" s="914"/>
      <c r="BJ121" s="914"/>
      <c r="BK121" s="914"/>
      <c r="BL121" s="914"/>
      <c r="BM121" s="914"/>
      <c r="BN121" s="914"/>
      <c r="BO121" s="914"/>
      <c r="BP121" s="914"/>
      <c r="BQ121" s="914"/>
      <c r="BR121" s="914"/>
      <c r="BS121" s="914"/>
      <c r="BT121" s="914"/>
      <c r="BU121" s="914"/>
      <c r="BV121" s="914"/>
      <c r="BW121" s="914"/>
      <c r="BX121" s="914"/>
      <c r="BY121" s="914"/>
      <c r="BZ121" s="914"/>
      <c r="CA121" s="914"/>
      <c r="CB121" s="914"/>
      <c r="CC121" s="914"/>
      <c r="CD121" s="914"/>
      <c r="CE121" s="914"/>
      <c r="CF121" s="914"/>
      <c r="CG121" s="914"/>
      <c r="CH121" s="914"/>
      <c r="CI121" s="914"/>
      <c r="CJ121" s="914"/>
      <c r="CK121" s="914"/>
      <c r="CL121" s="914"/>
      <c r="CM121" s="914"/>
      <c r="CN121" s="914"/>
      <c r="CO121" s="914"/>
      <c r="CP121" s="914"/>
      <c r="CQ121" s="914"/>
      <c r="CR121" s="914"/>
      <c r="CS121" s="914"/>
      <c r="CT121" s="914"/>
      <c r="CU121" s="914"/>
      <c r="CV121" s="914"/>
      <c r="CW121" s="914"/>
      <c r="CX121" s="914"/>
      <c r="CY121" s="914"/>
      <c r="CZ121" s="914"/>
      <c r="DA121" s="914"/>
      <c r="DB121" s="914"/>
      <c r="DC121" s="914"/>
      <c r="DD121" s="914"/>
      <c r="DE121" s="914"/>
      <c r="DF121" s="914"/>
      <c r="DG121" s="914"/>
      <c r="DH121" s="914"/>
      <c r="DI121" s="914"/>
      <c r="DJ121" s="914"/>
      <c r="DK121" s="914"/>
      <c r="DL121" s="914"/>
      <c r="DM121" s="914"/>
      <c r="DN121" s="914"/>
      <c r="DO121" s="914"/>
      <c r="DP121" s="914"/>
      <c r="DQ121" s="914"/>
      <c r="DR121" s="914"/>
      <c r="DS121" s="914"/>
      <c r="DT121" s="914"/>
      <c r="DU121" s="910"/>
      <c r="DV121" s="910"/>
      <c r="DW121" s="910"/>
      <c r="DX121" s="910"/>
      <c r="DY121" s="910"/>
      <c r="DZ121" s="910"/>
      <c r="EA121" s="910"/>
      <c r="EB121" s="910"/>
      <c r="EC121" s="910"/>
      <c r="ED121" s="910"/>
      <c r="EE121" s="910"/>
      <c r="EF121" s="910"/>
      <c r="EG121" s="910"/>
      <c r="EH121" s="910"/>
      <c r="EI121" s="910"/>
      <c r="EJ121" s="910"/>
      <c r="EK121" s="910"/>
      <c r="EL121" s="910"/>
      <c r="EM121" s="910"/>
      <c r="EN121" s="910"/>
      <c r="EO121" s="910"/>
      <c r="EP121" s="910"/>
      <c r="EQ121" s="910"/>
      <c r="ER121" s="910"/>
      <c r="ES121" s="910"/>
      <c r="ET121" s="910"/>
      <c r="EU121" s="910"/>
      <c r="EV121" s="910"/>
      <c r="EW121" s="910"/>
      <c r="EX121" s="910"/>
      <c r="EY121" s="910"/>
      <c r="EZ121" s="910"/>
      <c r="FA121" s="910"/>
      <c r="FB121" s="910"/>
      <c r="FC121" s="910"/>
      <c r="FD121" s="910"/>
      <c r="FE121" s="910"/>
      <c r="FF121" s="910"/>
      <c r="FG121" s="910"/>
      <c r="FH121" s="910"/>
      <c r="FI121" s="910"/>
      <c r="FJ121" s="910"/>
      <c r="FK121" s="910"/>
      <c r="FL121" s="910"/>
      <c r="FM121" s="910"/>
      <c r="FN121" s="910"/>
      <c r="FO121" s="910"/>
      <c r="FP121" s="910"/>
      <c r="FQ121" s="910"/>
      <c r="FR121" s="910"/>
      <c r="FS121" s="910"/>
      <c r="FT121" s="910"/>
      <c r="FU121" s="910"/>
      <c r="FV121" s="910"/>
      <c r="FW121" s="910"/>
      <c r="FX121" s="797"/>
    </row>
    <row r="122" spans="1:217" s="489" customFormat="1" ht="15" x14ac:dyDescent="0.25">
      <c r="B122" s="427"/>
      <c r="C122" s="520"/>
      <c r="D122" s="520"/>
      <c r="E122" s="520"/>
      <c r="F122" s="520"/>
      <c r="G122" s="520"/>
      <c r="H122" s="520"/>
      <c r="I122" s="520"/>
      <c r="J122" s="520"/>
      <c r="K122" s="520"/>
      <c r="L122" s="520"/>
      <c r="M122" s="520"/>
      <c r="N122" s="520"/>
      <c r="O122" s="531"/>
      <c r="P122" s="531"/>
      <c r="Q122" s="531"/>
      <c r="R122" s="531"/>
      <c r="S122" s="531"/>
      <c r="T122" s="531"/>
      <c r="U122" s="531"/>
      <c r="V122" s="531"/>
      <c r="W122" s="531"/>
      <c r="X122" s="531"/>
      <c r="Y122" s="531"/>
      <c r="Z122" s="531"/>
      <c r="AA122" s="531"/>
      <c r="AB122" s="531"/>
      <c r="AC122" s="531"/>
      <c r="AD122" s="531"/>
      <c r="AE122" s="531"/>
      <c r="AF122" s="531"/>
      <c r="AG122" s="531"/>
      <c r="AH122" s="531"/>
      <c r="AI122" s="531"/>
      <c r="AJ122" s="531"/>
      <c r="AK122" s="531"/>
      <c r="AL122" s="531"/>
      <c r="AM122" s="531"/>
      <c r="AN122" s="531"/>
      <c r="AO122" s="531"/>
      <c r="AP122" s="531"/>
      <c r="AQ122" s="531"/>
      <c r="AR122" s="531"/>
      <c r="AS122" s="531"/>
      <c r="AT122" s="531"/>
      <c r="AU122" s="531"/>
      <c r="AV122" s="531"/>
      <c r="AW122" s="531"/>
      <c r="AX122" s="531"/>
      <c r="AY122" s="531"/>
      <c r="AZ122" s="531"/>
      <c r="BA122" s="531"/>
      <c r="BB122" s="914"/>
      <c r="BC122" s="914"/>
      <c r="BD122" s="914"/>
      <c r="BE122" s="914"/>
      <c r="BF122" s="914"/>
      <c r="BG122" s="914"/>
      <c r="BH122" s="914"/>
      <c r="BI122" s="914"/>
      <c r="BJ122" s="914"/>
      <c r="BK122" s="914"/>
      <c r="BL122" s="914"/>
      <c r="BM122" s="914"/>
      <c r="BN122" s="914"/>
      <c r="BO122" s="914"/>
      <c r="BP122" s="914"/>
      <c r="BQ122" s="914"/>
      <c r="BR122" s="914"/>
      <c r="BS122" s="914"/>
      <c r="BT122" s="914"/>
      <c r="BU122" s="914"/>
      <c r="BV122" s="914"/>
      <c r="BW122" s="914"/>
      <c r="BX122" s="914"/>
      <c r="BY122" s="914"/>
      <c r="BZ122" s="914"/>
      <c r="CA122" s="914"/>
      <c r="CB122" s="914"/>
      <c r="CC122" s="914"/>
      <c r="CD122" s="914"/>
      <c r="CE122" s="914"/>
      <c r="CF122" s="914"/>
      <c r="CG122" s="914"/>
      <c r="CH122" s="914"/>
      <c r="CI122" s="914"/>
      <c r="CJ122" s="914"/>
      <c r="CK122" s="914"/>
      <c r="CL122" s="914"/>
      <c r="CM122" s="914"/>
      <c r="CN122" s="914"/>
      <c r="CO122" s="914"/>
      <c r="CP122" s="914"/>
      <c r="CQ122" s="914"/>
      <c r="CR122" s="914"/>
      <c r="CS122" s="914"/>
      <c r="CT122" s="914"/>
      <c r="CU122" s="914"/>
      <c r="CV122" s="914"/>
      <c r="CW122" s="914"/>
      <c r="CX122" s="914"/>
      <c r="CY122" s="914"/>
      <c r="CZ122" s="914"/>
      <c r="DA122" s="914"/>
      <c r="DB122" s="914"/>
      <c r="DC122" s="914"/>
      <c r="DD122" s="914"/>
      <c r="DE122" s="914"/>
      <c r="DF122" s="914"/>
      <c r="DG122" s="914"/>
      <c r="DH122" s="914"/>
      <c r="DI122" s="914"/>
      <c r="DJ122" s="914"/>
      <c r="DK122" s="914"/>
      <c r="DL122" s="914"/>
      <c r="DM122" s="914"/>
      <c r="DN122" s="914"/>
      <c r="DO122" s="914"/>
      <c r="DP122" s="914"/>
      <c r="DQ122" s="914"/>
      <c r="DR122" s="914"/>
      <c r="DS122" s="914"/>
      <c r="DT122" s="914"/>
      <c r="DU122" s="910"/>
      <c r="DV122" s="910"/>
      <c r="DW122" s="910"/>
      <c r="DX122" s="910"/>
      <c r="DY122" s="910"/>
      <c r="DZ122" s="910"/>
      <c r="EA122" s="910"/>
      <c r="EB122" s="910"/>
      <c r="EC122" s="910"/>
      <c r="ED122" s="910"/>
      <c r="EE122" s="910"/>
      <c r="EF122" s="910"/>
      <c r="EG122" s="910"/>
      <c r="EH122" s="910"/>
      <c r="EI122" s="910"/>
      <c r="EJ122" s="910"/>
      <c r="EK122" s="910"/>
      <c r="EL122" s="910"/>
      <c r="EM122" s="910"/>
      <c r="EN122" s="910"/>
      <c r="EO122" s="910"/>
      <c r="EP122" s="910"/>
      <c r="EQ122" s="910"/>
      <c r="ER122" s="910"/>
      <c r="ES122" s="910"/>
      <c r="ET122" s="910"/>
      <c r="EU122" s="910"/>
      <c r="EV122" s="910"/>
      <c r="EW122" s="910"/>
      <c r="EX122" s="910"/>
      <c r="EY122" s="910"/>
      <c r="EZ122" s="910"/>
      <c r="FA122" s="910"/>
      <c r="FB122" s="910"/>
      <c r="FC122" s="910"/>
      <c r="FD122" s="910"/>
      <c r="FE122" s="910"/>
      <c r="FF122" s="910"/>
      <c r="FG122" s="910"/>
      <c r="FH122" s="910"/>
      <c r="FI122" s="910"/>
      <c r="FJ122" s="910"/>
      <c r="FK122" s="910"/>
      <c r="FL122" s="910"/>
      <c r="FM122" s="910"/>
      <c r="FN122" s="910"/>
      <c r="FO122" s="910"/>
      <c r="FP122" s="910"/>
      <c r="FQ122" s="910"/>
      <c r="FR122" s="910"/>
      <c r="FS122" s="910"/>
      <c r="FT122" s="910"/>
      <c r="FU122" s="910"/>
      <c r="FV122" s="910"/>
      <c r="FW122" s="910"/>
      <c r="FX122" s="797"/>
    </row>
    <row r="123" spans="1:217" s="421" customFormat="1" ht="7.5" customHeight="1" x14ac:dyDescent="0.25">
      <c r="B123" s="416"/>
      <c r="C123" s="418"/>
      <c r="D123" s="418"/>
      <c r="E123" s="418"/>
      <c r="F123" s="418"/>
      <c r="G123" s="418"/>
      <c r="H123" s="418"/>
      <c r="I123" s="418"/>
      <c r="J123" s="418"/>
      <c r="K123" s="418"/>
      <c r="L123" s="418"/>
      <c r="M123" s="418"/>
      <c r="N123" s="418"/>
      <c r="O123" s="418"/>
      <c r="P123" s="418"/>
      <c r="Q123" s="418"/>
      <c r="R123" s="418"/>
      <c r="S123" s="418"/>
      <c r="T123" s="418"/>
      <c r="U123" s="418"/>
      <c r="V123" s="418"/>
      <c r="W123" s="418"/>
      <c r="X123" s="418"/>
      <c r="Y123" s="418"/>
      <c r="Z123" s="418"/>
      <c r="AA123" s="418"/>
      <c r="AB123" s="418"/>
      <c r="AC123" s="418"/>
      <c r="AD123" s="418"/>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901"/>
      <c r="BC123" s="901"/>
      <c r="BD123" s="901"/>
      <c r="BE123" s="901"/>
      <c r="BF123" s="901"/>
      <c r="BG123" s="901"/>
      <c r="BH123" s="901"/>
      <c r="BI123" s="901"/>
      <c r="BJ123" s="901"/>
      <c r="BK123" s="901"/>
      <c r="BL123" s="901"/>
      <c r="BM123" s="901"/>
      <c r="BN123" s="901"/>
      <c r="BO123" s="901"/>
      <c r="BP123" s="901"/>
      <c r="BQ123" s="901"/>
      <c r="BR123" s="901"/>
      <c r="BS123" s="902"/>
      <c r="BT123" s="902"/>
      <c r="BU123" s="902"/>
      <c r="BV123" s="902"/>
      <c r="BW123" s="901"/>
      <c r="BX123" s="901"/>
      <c r="BY123" s="901"/>
      <c r="BZ123" s="901"/>
      <c r="CA123" s="901"/>
      <c r="CB123" s="901"/>
      <c r="CC123" s="901"/>
      <c r="CD123" s="901"/>
      <c r="CE123" s="901"/>
      <c r="CF123" s="901"/>
      <c r="CG123" s="901"/>
      <c r="CH123" s="901"/>
      <c r="CI123" s="901"/>
      <c r="CJ123" s="901"/>
      <c r="CK123" s="901"/>
      <c r="CL123" s="901"/>
      <c r="CM123" s="901"/>
      <c r="CN123" s="901"/>
      <c r="CO123" s="901"/>
      <c r="CP123" s="901"/>
      <c r="CQ123" s="901"/>
      <c r="CR123" s="901"/>
      <c r="CS123" s="901"/>
      <c r="CT123" s="901"/>
      <c r="CU123" s="901"/>
      <c r="CV123" s="901"/>
      <c r="CW123" s="901"/>
      <c r="CX123" s="901"/>
      <c r="CY123" s="901"/>
      <c r="CZ123" s="901"/>
      <c r="DA123" s="901"/>
      <c r="DB123" s="901"/>
      <c r="DC123" s="901"/>
      <c r="DD123" s="901"/>
      <c r="DE123" s="901"/>
      <c r="DF123" s="901"/>
      <c r="DG123" s="901"/>
      <c r="DH123" s="901"/>
      <c r="DI123" s="901"/>
      <c r="DJ123" s="901"/>
      <c r="DK123" s="901"/>
      <c r="DL123" s="901"/>
      <c r="DM123" s="901"/>
      <c r="DN123" s="901"/>
      <c r="DO123" s="901"/>
      <c r="DP123" s="901"/>
      <c r="DQ123" s="901"/>
      <c r="DR123" s="901"/>
      <c r="DS123" s="901"/>
      <c r="DT123" s="901"/>
      <c r="DU123" s="900"/>
      <c r="DV123" s="900"/>
      <c r="DW123" s="900"/>
      <c r="DX123" s="900"/>
      <c r="DY123" s="900"/>
      <c r="DZ123" s="900"/>
      <c r="EA123" s="900"/>
      <c r="EB123" s="900"/>
      <c r="EC123" s="900"/>
      <c r="ED123" s="900"/>
      <c r="EE123" s="900"/>
      <c r="EF123" s="900"/>
      <c r="EG123" s="900"/>
      <c r="EH123" s="900"/>
      <c r="EI123" s="900"/>
      <c r="EJ123" s="900"/>
      <c r="EK123" s="900"/>
      <c r="EL123" s="900"/>
      <c r="EM123" s="900"/>
      <c r="EN123" s="900"/>
      <c r="EO123" s="900"/>
      <c r="EP123" s="900"/>
      <c r="EQ123" s="900"/>
      <c r="ER123" s="900"/>
      <c r="ES123" s="900"/>
      <c r="ET123" s="900"/>
      <c r="EU123" s="900"/>
      <c r="EV123" s="900"/>
      <c r="EW123" s="900"/>
      <c r="EX123" s="900"/>
      <c r="EY123" s="900"/>
      <c r="EZ123" s="900"/>
      <c r="FA123" s="900"/>
      <c r="FB123" s="900"/>
      <c r="FC123" s="900"/>
      <c r="FD123" s="900"/>
      <c r="FE123" s="900"/>
      <c r="FF123" s="900"/>
      <c r="FG123" s="900"/>
      <c r="FH123" s="900"/>
      <c r="FI123" s="900"/>
      <c r="FJ123" s="900"/>
      <c r="FK123" s="900"/>
      <c r="FL123" s="900"/>
      <c r="FM123" s="900"/>
      <c r="FN123" s="900"/>
      <c r="FO123" s="900"/>
      <c r="FP123" s="900"/>
      <c r="FQ123" s="900"/>
      <c r="FR123" s="900"/>
      <c r="FS123" s="900"/>
      <c r="FT123" s="900"/>
      <c r="FU123" s="900"/>
      <c r="FV123" s="900"/>
      <c r="FW123" s="900"/>
      <c r="FX123" s="797"/>
      <c r="FY123" s="406"/>
      <c r="FZ123" s="406"/>
      <c r="GA123" s="406"/>
      <c r="GB123" s="406"/>
      <c r="GC123" s="406"/>
      <c r="GD123" s="406"/>
      <c r="GE123" s="406"/>
      <c r="GF123" s="406"/>
      <c r="GG123" s="406"/>
      <c r="GH123" s="406"/>
      <c r="GI123" s="406"/>
      <c r="GJ123" s="406"/>
      <c r="GK123" s="406"/>
      <c r="GL123" s="406"/>
      <c r="GM123" s="406"/>
      <c r="GN123" s="406"/>
      <c r="GO123" s="406"/>
      <c r="GP123" s="406"/>
      <c r="GQ123" s="406"/>
      <c r="GR123" s="406"/>
      <c r="GS123" s="406"/>
      <c r="GT123" s="406"/>
      <c r="GU123" s="406"/>
      <c r="GV123" s="406"/>
      <c r="GW123" s="406"/>
      <c r="GX123" s="406"/>
      <c r="GY123" s="406"/>
      <c r="GZ123" s="406"/>
      <c r="HA123" s="406"/>
      <c r="HB123" s="406"/>
      <c r="HC123" s="406"/>
      <c r="HD123" s="406"/>
      <c r="HE123" s="406"/>
      <c r="HF123" s="406"/>
      <c r="HG123" s="406"/>
      <c r="HH123" s="406"/>
      <c r="HI123" s="406"/>
    </row>
    <row r="124" spans="1:217" s="421" customFormat="1" ht="6.75" customHeight="1" x14ac:dyDescent="0.25">
      <c r="B124" s="425"/>
      <c r="C124" s="422"/>
      <c r="D124" s="422"/>
      <c r="E124" s="422"/>
      <c r="F124" s="422"/>
      <c r="G124" s="422"/>
      <c r="H124" s="422"/>
      <c r="I124" s="422"/>
      <c r="J124" s="422"/>
      <c r="K124" s="422"/>
      <c r="L124" s="422"/>
      <c r="M124" s="422"/>
      <c r="N124" s="422"/>
      <c r="O124" s="422"/>
      <c r="P124" s="422"/>
      <c r="Q124" s="422"/>
      <c r="R124" s="422"/>
      <c r="S124" s="422"/>
      <c r="T124" s="422"/>
      <c r="U124" s="422"/>
      <c r="V124" s="422"/>
      <c r="W124" s="422"/>
      <c r="X124" s="422"/>
      <c r="Y124" s="422"/>
      <c r="Z124" s="422"/>
      <c r="AA124" s="422"/>
      <c r="AB124" s="422"/>
      <c r="AC124" s="422"/>
      <c r="AD124" s="422"/>
      <c r="AE124" s="422"/>
      <c r="AF124" s="422"/>
      <c r="AG124" s="422"/>
      <c r="AH124" s="422"/>
      <c r="AI124" s="422"/>
      <c r="AJ124" s="422"/>
      <c r="AK124" s="422"/>
      <c r="AL124" s="422"/>
      <c r="AM124" s="422"/>
      <c r="AN124" s="422"/>
      <c r="AO124" s="422"/>
      <c r="AP124" s="422"/>
      <c r="AQ124" s="422"/>
      <c r="AR124" s="422"/>
      <c r="AS124" s="422"/>
      <c r="AT124" s="422"/>
      <c r="AU124" s="422"/>
      <c r="AV124" s="422"/>
      <c r="AW124" s="422"/>
      <c r="AX124" s="422"/>
      <c r="AY124" s="422"/>
      <c r="AZ124" s="422"/>
      <c r="BA124" s="422"/>
      <c r="BB124" s="903"/>
      <c r="BC124" s="903"/>
      <c r="BD124" s="903"/>
      <c r="BE124" s="903"/>
      <c r="BF124" s="903"/>
      <c r="BG124" s="903"/>
      <c r="BH124" s="903"/>
      <c r="BI124" s="903"/>
      <c r="BJ124" s="903"/>
      <c r="BK124" s="903"/>
      <c r="BL124" s="903"/>
      <c r="BM124" s="903"/>
      <c r="BN124" s="903"/>
      <c r="BO124" s="903"/>
      <c r="BP124" s="903"/>
      <c r="BQ124" s="903"/>
      <c r="BR124" s="903"/>
      <c r="BS124" s="904"/>
      <c r="BT124" s="904"/>
      <c r="BU124" s="904"/>
      <c r="BV124" s="904"/>
      <c r="BW124" s="903"/>
      <c r="BX124" s="903"/>
      <c r="BY124" s="903"/>
      <c r="BZ124" s="903"/>
      <c r="CA124" s="903"/>
      <c r="CB124" s="903"/>
      <c r="CC124" s="903"/>
      <c r="CD124" s="903"/>
      <c r="CE124" s="903"/>
      <c r="CF124" s="903"/>
      <c r="CG124" s="903"/>
      <c r="CH124" s="903"/>
      <c r="CI124" s="903"/>
      <c r="CJ124" s="903"/>
      <c r="CK124" s="903"/>
      <c r="CL124" s="903"/>
      <c r="CM124" s="903"/>
      <c r="CN124" s="903"/>
      <c r="CO124" s="903"/>
      <c r="CP124" s="903"/>
      <c r="CQ124" s="903"/>
      <c r="CR124" s="903"/>
      <c r="CS124" s="903"/>
      <c r="CT124" s="903"/>
      <c r="CU124" s="903"/>
      <c r="CV124" s="903"/>
      <c r="CW124" s="903"/>
      <c r="CX124" s="903"/>
      <c r="CY124" s="903"/>
      <c r="CZ124" s="903"/>
      <c r="DA124" s="903"/>
      <c r="DB124" s="903"/>
      <c r="DC124" s="903"/>
      <c r="DD124" s="903"/>
      <c r="DE124" s="903"/>
      <c r="DF124" s="903"/>
      <c r="DG124" s="903"/>
      <c r="DH124" s="903"/>
      <c r="DI124" s="903"/>
      <c r="DJ124" s="903"/>
      <c r="DK124" s="903"/>
      <c r="DL124" s="903"/>
      <c r="DM124" s="903"/>
      <c r="DN124" s="903"/>
      <c r="DO124" s="903"/>
      <c r="DP124" s="903"/>
      <c r="DQ124" s="903"/>
      <c r="DR124" s="903"/>
      <c r="DS124" s="903"/>
      <c r="DT124" s="903"/>
      <c r="DU124" s="905"/>
      <c r="DV124" s="905"/>
      <c r="DW124" s="905"/>
      <c r="DX124" s="905"/>
      <c r="DY124" s="905"/>
      <c r="DZ124" s="905"/>
      <c r="EA124" s="905"/>
      <c r="EB124" s="905"/>
      <c r="EC124" s="905"/>
      <c r="ED124" s="905"/>
      <c r="EE124" s="905"/>
      <c r="EF124" s="905"/>
      <c r="EG124" s="905"/>
      <c r="EH124" s="905"/>
      <c r="EI124" s="905"/>
      <c r="EJ124" s="905"/>
      <c r="EK124" s="905"/>
      <c r="EL124" s="905"/>
      <c r="EM124" s="905"/>
      <c r="EN124" s="905"/>
      <c r="EO124" s="905"/>
      <c r="EP124" s="905"/>
      <c r="EQ124" s="905"/>
      <c r="ER124" s="905"/>
      <c r="ES124" s="905"/>
      <c r="ET124" s="905"/>
      <c r="EU124" s="905"/>
      <c r="EV124" s="905"/>
      <c r="EW124" s="905"/>
      <c r="EX124" s="905"/>
      <c r="EY124" s="905"/>
      <c r="EZ124" s="905"/>
      <c r="FA124" s="905"/>
      <c r="FB124" s="905"/>
      <c r="FC124" s="905"/>
      <c r="FD124" s="905"/>
      <c r="FE124" s="905"/>
      <c r="FF124" s="905"/>
      <c r="FG124" s="905"/>
      <c r="FH124" s="905"/>
      <c r="FI124" s="905"/>
      <c r="FJ124" s="905"/>
      <c r="FK124" s="905"/>
      <c r="FL124" s="905"/>
      <c r="FM124" s="905"/>
      <c r="FN124" s="905"/>
      <c r="FO124" s="905"/>
      <c r="FP124" s="905"/>
      <c r="FQ124" s="905"/>
      <c r="FR124" s="905"/>
      <c r="FS124" s="905"/>
      <c r="FT124" s="905"/>
      <c r="FU124" s="905"/>
      <c r="FV124" s="905"/>
      <c r="FW124" s="905"/>
      <c r="FX124" s="797"/>
      <c r="FY124" s="406"/>
      <c r="FZ124" s="406"/>
      <c r="GA124" s="406"/>
      <c r="GB124" s="406"/>
      <c r="GC124" s="406"/>
      <c r="GD124" s="406"/>
      <c r="GE124" s="406"/>
      <c r="GF124" s="406"/>
      <c r="GG124" s="406"/>
      <c r="GH124" s="406"/>
      <c r="GI124" s="406"/>
      <c r="GJ124" s="406"/>
      <c r="GK124" s="406"/>
      <c r="GL124" s="406"/>
      <c r="GM124" s="406"/>
      <c r="GN124" s="406"/>
      <c r="GO124" s="406"/>
      <c r="GP124" s="406"/>
      <c r="GQ124" s="406"/>
      <c r="GR124" s="406"/>
      <c r="GS124" s="406"/>
      <c r="GT124" s="406"/>
      <c r="GU124" s="406"/>
      <c r="GV124" s="406"/>
      <c r="GW124" s="406"/>
      <c r="GX124" s="406"/>
      <c r="GY124" s="406"/>
      <c r="GZ124" s="406"/>
      <c r="HA124" s="406"/>
      <c r="HB124" s="406"/>
      <c r="HC124" s="406"/>
      <c r="HD124" s="406"/>
      <c r="HE124" s="406"/>
      <c r="HF124" s="406"/>
      <c r="HG124" s="406"/>
      <c r="HH124" s="406"/>
      <c r="HI124" s="406"/>
    </row>
    <row r="125" spans="1:217" s="448" customFormat="1" ht="15" x14ac:dyDescent="0.25">
      <c r="B125" s="427"/>
      <c r="C125" s="449"/>
      <c r="D125" s="449"/>
      <c r="E125" s="449"/>
      <c r="F125" s="449"/>
      <c r="G125" s="449"/>
      <c r="H125" s="449"/>
      <c r="I125" s="449"/>
      <c r="J125" s="449"/>
      <c r="K125" s="449"/>
      <c r="L125" s="449"/>
      <c r="M125" s="449"/>
      <c r="N125" s="449"/>
      <c r="O125" s="450"/>
      <c r="P125" s="450"/>
      <c r="Q125" s="450"/>
      <c r="R125" s="450"/>
      <c r="S125" s="450"/>
      <c r="T125" s="450"/>
      <c r="U125" s="450"/>
      <c r="V125" s="450"/>
      <c r="W125" s="450"/>
      <c r="X125" s="450"/>
      <c r="Y125" s="450"/>
      <c r="Z125" s="450"/>
      <c r="AA125" s="450"/>
      <c r="AB125" s="450"/>
      <c r="AC125" s="450"/>
      <c r="AD125" s="450"/>
      <c r="AE125" s="450"/>
      <c r="AF125" s="450"/>
      <c r="AG125" s="450"/>
      <c r="AH125" s="450"/>
      <c r="AI125" s="450"/>
      <c r="AJ125" s="450"/>
      <c r="AK125" s="450"/>
      <c r="AL125" s="450"/>
      <c r="AM125" s="450"/>
      <c r="AN125" s="450"/>
      <c r="AO125" s="450"/>
      <c r="AP125" s="450"/>
      <c r="AQ125" s="450"/>
      <c r="AR125" s="450"/>
      <c r="AS125" s="450"/>
      <c r="AT125" s="450"/>
      <c r="AU125" s="450"/>
      <c r="AV125" s="450"/>
      <c r="AW125" s="450"/>
      <c r="AX125" s="450"/>
      <c r="AY125" s="450"/>
      <c r="AZ125" s="450"/>
      <c r="BA125" s="450"/>
      <c r="BB125" s="917"/>
      <c r="BC125" s="917"/>
      <c r="BD125" s="917"/>
      <c r="BE125" s="917"/>
      <c r="BF125" s="917"/>
      <c r="BG125" s="917"/>
      <c r="BH125" s="917"/>
      <c r="BI125" s="917"/>
      <c r="BJ125" s="917"/>
      <c r="BK125" s="917"/>
      <c r="BL125" s="917"/>
      <c r="BM125" s="917"/>
      <c r="BN125" s="917"/>
      <c r="BO125" s="917"/>
      <c r="BP125" s="917"/>
      <c r="BQ125" s="917"/>
      <c r="BR125" s="917"/>
      <c r="BS125" s="917"/>
      <c r="BT125" s="917"/>
      <c r="BU125" s="917"/>
      <c r="BV125" s="917"/>
      <c r="BW125" s="917"/>
      <c r="BX125" s="917"/>
      <c r="BY125" s="917"/>
      <c r="BZ125" s="917"/>
      <c r="CA125" s="917"/>
      <c r="CB125" s="917"/>
      <c r="CC125" s="917"/>
      <c r="CD125" s="917"/>
      <c r="CE125" s="917"/>
      <c r="CF125" s="917"/>
      <c r="CG125" s="917"/>
      <c r="CH125" s="917"/>
      <c r="CI125" s="917"/>
      <c r="CJ125" s="917"/>
      <c r="CK125" s="917"/>
      <c r="CL125" s="917"/>
      <c r="CM125" s="917"/>
      <c r="CN125" s="917"/>
      <c r="CO125" s="917"/>
      <c r="CP125" s="917"/>
      <c r="CQ125" s="917"/>
      <c r="CR125" s="917"/>
      <c r="CS125" s="917"/>
      <c r="CT125" s="917"/>
      <c r="CU125" s="917"/>
      <c r="CV125" s="917"/>
      <c r="CW125" s="917"/>
      <c r="CX125" s="917"/>
      <c r="CY125" s="917"/>
      <c r="CZ125" s="917"/>
      <c r="DA125" s="917"/>
      <c r="DB125" s="917"/>
      <c r="DC125" s="917"/>
      <c r="DD125" s="917"/>
      <c r="DE125" s="917"/>
      <c r="DF125" s="917"/>
      <c r="DG125" s="917"/>
      <c r="DH125" s="917"/>
      <c r="DI125" s="917"/>
      <c r="DJ125" s="917"/>
      <c r="DK125" s="917"/>
      <c r="DL125" s="917"/>
      <c r="DM125" s="917"/>
      <c r="DN125" s="917"/>
      <c r="DO125" s="917"/>
      <c r="DP125" s="917"/>
      <c r="DQ125" s="917"/>
      <c r="DR125" s="917"/>
      <c r="DS125" s="917"/>
      <c r="DT125" s="917"/>
      <c r="DU125" s="918"/>
      <c r="DV125" s="918"/>
      <c r="DW125" s="918"/>
      <c r="DX125" s="918"/>
      <c r="DY125" s="918"/>
      <c r="DZ125" s="918"/>
      <c r="EA125" s="918"/>
      <c r="EB125" s="918"/>
      <c r="EC125" s="918"/>
      <c r="ED125" s="918"/>
      <c r="EE125" s="918"/>
      <c r="EF125" s="918"/>
      <c r="EG125" s="918"/>
      <c r="EH125" s="918"/>
      <c r="EI125" s="918"/>
      <c r="EJ125" s="918"/>
      <c r="EK125" s="918"/>
      <c r="EL125" s="918"/>
      <c r="EM125" s="918"/>
      <c r="EN125" s="918"/>
      <c r="EO125" s="918"/>
      <c r="EP125" s="918"/>
      <c r="EQ125" s="918"/>
      <c r="ER125" s="918"/>
      <c r="ES125" s="918"/>
      <c r="ET125" s="918"/>
      <c r="EU125" s="918"/>
      <c r="EV125" s="918"/>
      <c r="EW125" s="918"/>
      <c r="EX125" s="918"/>
      <c r="EY125" s="918"/>
      <c r="EZ125" s="918"/>
      <c r="FA125" s="918"/>
      <c r="FB125" s="918"/>
      <c r="FC125" s="918"/>
      <c r="FD125" s="918"/>
      <c r="FE125" s="918"/>
      <c r="FF125" s="918"/>
      <c r="FG125" s="918"/>
      <c r="FH125" s="918"/>
      <c r="FI125" s="918"/>
      <c r="FJ125" s="918"/>
      <c r="FK125" s="918"/>
      <c r="FL125" s="918"/>
      <c r="FM125" s="918"/>
      <c r="FN125" s="918"/>
      <c r="FO125" s="918"/>
      <c r="FP125" s="918"/>
      <c r="FQ125" s="918"/>
      <c r="FR125" s="918"/>
      <c r="FS125" s="918"/>
      <c r="FT125" s="918"/>
      <c r="FU125" s="918"/>
      <c r="FV125" s="918"/>
      <c r="FW125" s="918"/>
      <c r="FX125" s="797"/>
      <c r="FY125" s="865"/>
      <c r="FZ125" s="865"/>
      <c r="GA125" s="865"/>
      <c r="GB125" s="865"/>
      <c r="GC125" s="865"/>
      <c r="GD125" s="865"/>
      <c r="GE125" s="865"/>
      <c r="GF125" s="865"/>
      <c r="GG125" s="865"/>
      <c r="GH125" s="865"/>
      <c r="GI125" s="865"/>
      <c r="GJ125" s="865"/>
      <c r="GK125" s="865"/>
      <c r="GL125" s="865"/>
      <c r="GM125" s="865"/>
      <c r="GN125" s="865"/>
      <c r="GO125" s="865"/>
      <c r="GP125" s="865"/>
      <c r="GQ125" s="865"/>
      <c r="GR125" s="865"/>
      <c r="GS125" s="865"/>
      <c r="GT125" s="865"/>
      <c r="GU125" s="865"/>
      <c r="GV125" s="865"/>
      <c r="GW125" s="865"/>
      <c r="GX125" s="865"/>
      <c r="GY125" s="865"/>
      <c r="GZ125" s="865"/>
      <c r="HA125" s="865"/>
      <c r="HB125" s="865"/>
      <c r="HC125" s="865"/>
      <c r="HD125" s="865"/>
      <c r="HE125" s="865"/>
      <c r="HF125" s="865"/>
      <c r="HG125" s="865"/>
      <c r="HH125" s="865"/>
      <c r="HI125" s="865"/>
    </row>
    <row r="126" spans="1:217" s="448" customFormat="1" ht="15" x14ac:dyDescent="0.25">
      <c r="B126" s="427"/>
      <c r="C126" s="449"/>
      <c r="D126" s="449"/>
      <c r="E126" s="449"/>
      <c r="F126" s="449"/>
      <c r="G126" s="449"/>
      <c r="H126" s="449"/>
      <c r="I126" s="449"/>
      <c r="J126" s="449"/>
      <c r="K126" s="449"/>
      <c r="L126" s="449"/>
      <c r="M126" s="449"/>
      <c r="N126" s="449"/>
      <c r="O126" s="451"/>
      <c r="P126" s="451"/>
      <c r="Q126" s="451"/>
      <c r="R126" s="451"/>
      <c r="S126" s="451"/>
      <c r="T126" s="451"/>
      <c r="U126" s="451"/>
      <c r="V126" s="451"/>
      <c r="W126" s="451"/>
      <c r="X126" s="451"/>
      <c r="Y126" s="451"/>
      <c r="Z126" s="451"/>
      <c r="AA126" s="451"/>
      <c r="AB126" s="451"/>
      <c r="AC126" s="451"/>
      <c r="AD126" s="451"/>
      <c r="AE126" s="451"/>
      <c r="AF126" s="451"/>
      <c r="AG126" s="451"/>
      <c r="AH126" s="451"/>
      <c r="AI126" s="451"/>
      <c r="AJ126" s="451"/>
      <c r="AK126" s="451"/>
      <c r="AL126" s="451"/>
      <c r="AM126" s="451"/>
      <c r="AN126" s="451"/>
      <c r="AO126" s="451"/>
      <c r="AP126" s="451"/>
      <c r="AQ126" s="451"/>
      <c r="AR126" s="451"/>
      <c r="AS126" s="451"/>
      <c r="AT126" s="451"/>
      <c r="AU126" s="451"/>
      <c r="AV126" s="451"/>
      <c r="AW126" s="451"/>
      <c r="AX126" s="451"/>
      <c r="AY126" s="451"/>
      <c r="AZ126" s="451"/>
      <c r="BA126" s="451"/>
      <c r="BB126" s="919"/>
      <c r="BC126" s="919"/>
      <c r="BD126" s="919"/>
      <c r="BE126" s="919"/>
      <c r="BF126" s="919"/>
      <c r="BG126" s="919"/>
      <c r="BH126" s="919"/>
      <c r="BI126" s="919"/>
      <c r="BJ126" s="919"/>
      <c r="BK126" s="919"/>
      <c r="BL126" s="919"/>
      <c r="BM126" s="919"/>
      <c r="BN126" s="919"/>
      <c r="BO126" s="919"/>
      <c r="BP126" s="919"/>
      <c r="BQ126" s="919"/>
      <c r="BR126" s="919"/>
      <c r="BS126" s="919"/>
      <c r="BT126" s="919"/>
      <c r="BU126" s="919"/>
      <c r="BV126" s="919"/>
      <c r="BW126" s="919"/>
      <c r="BX126" s="919"/>
      <c r="BY126" s="919"/>
      <c r="BZ126" s="919"/>
      <c r="CA126" s="919"/>
      <c r="CB126" s="919"/>
      <c r="CC126" s="919"/>
      <c r="CD126" s="919"/>
      <c r="CE126" s="919"/>
      <c r="CF126" s="919"/>
      <c r="CG126" s="919"/>
      <c r="CH126" s="919"/>
      <c r="CI126" s="919"/>
      <c r="CJ126" s="919"/>
      <c r="CK126" s="919"/>
      <c r="CL126" s="919"/>
      <c r="CM126" s="919"/>
      <c r="CN126" s="919"/>
      <c r="CO126" s="919"/>
      <c r="CP126" s="919"/>
      <c r="CQ126" s="919"/>
      <c r="CR126" s="919"/>
      <c r="CS126" s="919"/>
      <c r="CT126" s="919"/>
      <c r="CU126" s="919"/>
      <c r="CV126" s="919"/>
      <c r="CW126" s="919"/>
      <c r="CX126" s="919"/>
      <c r="CY126" s="919"/>
      <c r="CZ126" s="919"/>
      <c r="DA126" s="919"/>
      <c r="DB126" s="919"/>
      <c r="DC126" s="919"/>
      <c r="DD126" s="919"/>
      <c r="DE126" s="919"/>
      <c r="DF126" s="919"/>
      <c r="DG126" s="919"/>
      <c r="DH126" s="919"/>
      <c r="DI126" s="919"/>
      <c r="DJ126" s="919"/>
      <c r="DK126" s="919"/>
      <c r="DL126" s="919"/>
      <c r="DM126" s="919"/>
      <c r="DN126" s="919"/>
      <c r="DO126" s="919"/>
      <c r="DP126" s="919"/>
      <c r="DQ126" s="919"/>
      <c r="DR126" s="919"/>
      <c r="DS126" s="919"/>
      <c r="DT126" s="919"/>
      <c r="DU126" s="920"/>
      <c r="DV126" s="920"/>
      <c r="DW126" s="920"/>
      <c r="DX126" s="920"/>
      <c r="DY126" s="920"/>
      <c r="DZ126" s="920"/>
      <c r="EA126" s="920"/>
      <c r="EB126" s="920"/>
      <c r="EC126" s="920"/>
      <c r="ED126" s="920"/>
      <c r="EE126" s="920"/>
      <c r="EF126" s="920"/>
      <c r="EG126" s="920"/>
      <c r="EH126" s="920"/>
      <c r="EI126" s="920"/>
      <c r="EJ126" s="920"/>
      <c r="EK126" s="920"/>
      <c r="EL126" s="920"/>
      <c r="EM126" s="920"/>
      <c r="EN126" s="920"/>
      <c r="EO126" s="920"/>
      <c r="EP126" s="920"/>
      <c r="EQ126" s="920"/>
      <c r="ER126" s="920"/>
      <c r="ES126" s="920"/>
      <c r="ET126" s="920"/>
      <c r="EU126" s="920"/>
      <c r="EV126" s="920"/>
      <c r="EW126" s="920"/>
      <c r="EX126" s="920"/>
      <c r="EY126" s="920"/>
      <c r="EZ126" s="920"/>
      <c r="FA126" s="920"/>
      <c r="FB126" s="920"/>
      <c r="FC126" s="920"/>
      <c r="FD126" s="920"/>
      <c r="FE126" s="920"/>
      <c r="FF126" s="920"/>
      <c r="FG126" s="920"/>
      <c r="FH126" s="920"/>
      <c r="FI126" s="920"/>
      <c r="FJ126" s="920"/>
      <c r="FK126" s="920"/>
      <c r="FL126" s="920"/>
      <c r="FM126" s="920"/>
      <c r="FN126" s="920"/>
      <c r="FO126" s="920"/>
      <c r="FP126" s="920"/>
      <c r="FQ126" s="920"/>
      <c r="FR126" s="920"/>
      <c r="FS126" s="920"/>
      <c r="FT126" s="920"/>
      <c r="FU126" s="920"/>
      <c r="FV126" s="920"/>
      <c r="FW126" s="920"/>
      <c r="FX126" s="797"/>
      <c r="FY126" s="865"/>
      <c r="FZ126" s="865"/>
      <c r="GA126" s="865"/>
      <c r="GB126" s="865"/>
      <c r="GC126" s="865"/>
      <c r="GD126" s="865"/>
      <c r="GE126" s="865"/>
      <c r="GF126" s="865"/>
      <c r="GG126" s="865"/>
      <c r="GH126" s="865"/>
      <c r="GI126" s="865"/>
      <c r="GJ126" s="865"/>
      <c r="GK126" s="865"/>
      <c r="GL126" s="865"/>
      <c r="GM126" s="865"/>
      <c r="GN126" s="865"/>
      <c r="GO126" s="865"/>
      <c r="GP126" s="865"/>
      <c r="GQ126" s="865"/>
      <c r="GR126" s="865"/>
      <c r="GS126" s="865"/>
      <c r="GT126" s="865"/>
      <c r="GU126" s="865"/>
      <c r="GV126" s="865"/>
      <c r="GW126" s="865"/>
      <c r="GX126" s="865"/>
      <c r="GY126" s="865"/>
      <c r="GZ126" s="865"/>
      <c r="HA126" s="865"/>
      <c r="HB126" s="865"/>
      <c r="HC126" s="865"/>
      <c r="HD126" s="865"/>
      <c r="HE126" s="865"/>
      <c r="HF126" s="865"/>
      <c r="HG126" s="865"/>
      <c r="HH126" s="865"/>
      <c r="HI126" s="865"/>
    </row>
    <row r="127" spans="1:217" ht="9" customHeight="1" x14ac:dyDescent="0.25">
      <c r="B127" s="416"/>
      <c r="C127" s="418"/>
      <c r="D127" s="418"/>
      <c r="E127" s="418"/>
      <c r="F127" s="418"/>
      <c r="G127" s="418"/>
      <c r="H127" s="418"/>
      <c r="I127" s="418"/>
      <c r="J127" s="418"/>
      <c r="K127" s="418"/>
      <c r="L127" s="418"/>
      <c r="M127" s="418"/>
      <c r="N127" s="418"/>
      <c r="O127" s="418"/>
      <c r="P127" s="418"/>
      <c r="Q127" s="418"/>
      <c r="R127" s="418"/>
      <c r="S127" s="418"/>
      <c r="T127" s="418"/>
      <c r="U127" s="418"/>
      <c r="V127" s="418"/>
      <c r="W127" s="418"/>
      <c r="X127" s="418"/>
      <c r="Y127" s="418"/>
      <c r="Z127" s="418"/>
      <c r="AA127" s="418"/>
      <c r="AB127" s="418"/>
      <c r="AC127" s="418"/>
      <c r="AD127" s="418"/>
      <c r="AE127" s="418"/>
      <c r="AF127" s="418"/>
      <c r="AG127" s="418"/>
      <c r="AH127" s="418"/>
      <c r="AI127" s="418"/>
      <c r="AJ127" s="418"/>
      <c r="AK127" s="418"/>
      <c r="AL127" s="418"/>
      <c r="AM127" s="418"/>
      <c r="AN127" s="418"/>
      <c r="AO127" s="418"/>
      <c r="AP127" s="418"/>
      <c r="AQ127" s="418"/>
      <c r="AR127" s="418"/>
      <c r="AS127" s="418"/>
      <c r="AT127" s="418"/>
      <c r="AU127" s="418"/>
      <c r="AV127" s="418"/>
      <c r="AW127" s="418"/>
      <c r="AX127" s="418"/>
      <c r="AY127" s="418"/>
      <c r="AZ127" s="418"/>
      <c r="BA127" s="418"/>
      <c r="BB127" s="901"/>
      <c r="BC127" s="901"/>
      <c r="BD127" s="901"/>
      <c r="BE127" s="901"/>
      <c r="BF127" s="901"/>
      <c r="BG127" s="901"/>
      <c r="BH127" s="901"/>
      <c r="BI127" s="901"/>
      <c r="BJ127" s="901"/>
      <c r="BK127" s="901"/>
      <c r="BL127" s="901"/>
      <c r="BM127" s="901"/>
      <c r="BN127" s="901"/>
      <c r="BO127" s="901"/>
      <c r="BP127" s="901"/>
      <c r="BQ127" s="901"/>
      <c r="BR127" s="901"/>
      <c r="BS127" s="902"/>
      <c r="BT127" s="902"/>
      <c r="BU127" s="902"/>
      <c r="BV127" s="902"/>
      <c r="BW127" s="901"/>
      <c r="BX127" s="901"/>
      <c r="BY127" s="901"/>
      <c r="BZ127" s="901"/>
      <c r="CA127" s="901"/>
      <c r="CB127" s="901"/>
      <c r="CC127" s="901"/>
      <c r="CD127" s="901"/>
      <c r="CE127" s="901"/>
      <c r="CF127" s="901"/>
      <c r="CG127" s="901"/>
      <c r="CH127" s="901"/>
      <c r="CI127" s="901"/>
      <c r="CJ127" s="901"/>
      <c r="CK127" s="901"/>
      <c r="CL127" s="901"/>
      <c r="CM127" s="901"/>
      <c r="CN127" s="901"/>
      <c r="CO127" s="901"/>
      <c r="CP127" s="901"/>
      <c r="CQ127" s="901"/>
      <c r="CR127" s="901"/>
      <c r="CS127" s="901"/>
      <c r="CT127" s="901"/>
      <c r="CU127" s="901"/>
      <c r="CV127" s="901"/>
      <c r="CW127" s="901"/>
      <c r="CX127" s="901"/>
      <c r="CY127" s="901"/>
      <c r="CZ127" s="901"/>
      <c r="DA127" s="901"/>
      <c r="DB127" s="901"/>
      <c r="DC127" s="901"/>
      <c r="DD127" s="901"/>
      <c r="DE127" s="901"/>
      <c r="DF127" s="901"/>
      <c r="DG127" s="901"/>
      <c r="DH127" s="901"/>
      <c r="DI127" s="901"/>
      <c r="DJ127" s="901"/>
      <c r="DK127" s="901"/>
      <c r="DL127" s="901"/>
      <c r="DM127" s="901"/>
      <c r="DN127" s="901"/>
      <c r="DO127" s="901"/>
      <c r="DP127" s="901"/>
      <c r="DQ127" s="901"/>
      <c r="DR127" s="901"/>
      <c r="DS127" s="901"/>
      <c r="DT127" s="901"/>
      <c r="DU127" s="912"/>
      <c r="DV127" s="912"/>
      <c r="DW127" s="912"/>
      <c r="DX127" s="912"/>
      <c r="DY127" s="912"/>
      <c r="DZ127" s="912"/>
      <c r="EA127" s="912"/>
      <c r="EB127" s="912"/>
      <c r="EC127" s="912"/>
      <c r="ED127" s="912"/>
      <c r="EE127" s="912"/>
      <c r="EF127" s="912"/>
      <c r="EG127" s="912"/>
      <c r="EH127" s="912"/>
      <c r="EI127" s="912"/>
      <c r="EJ127" s="912"/>
      <c r="EK127" s="912"/>
      <c r="EL127" s="912"/>
      <c r="EM127" s="912"/>
      <c r="EN127" s="912"/>
      <c r="EO127" s="912"/>
      <c r="EP127" s="912"/>
      <c r="EQ127" s="912"/>
      <c r="ER127" s="912"/>
      <c r="ES127" s="912"/>
      <c r="ET127" s="912"/>
      <c r="EU127" s="912"/>
      <c r="EV127" s="912"/>
      <c r="EW127" s="912"/>
      <c r="EX127" s="912"/>
      <c r="EY127" s="912"/>
      <c r="EZ127" s="912"/>
      <c r="FA127" s="912"/>
      <c r="FB127" s="912"/>
      <c r="FC127" s="912"/>
      <c r="FD127" s="912"/>
      <c r="FE127" s="912"/>
      <c r="FF127" s="912"/>
      <c r="FG127" s="912"/>
      <c r="FH127" s="912"/>
      <c r="FI127" s="912"/>
      <c r="FJ127" s="912"/>
      <c r="FK127" s="912"/>
      <c r="FL127" s="912"/>
      <c r="FM127" s="912"/>
      <c r="FN127" s="912"/>
      <c r="FO127" s="912"/>
      <c r="FP127" s="912"/>
      <c r="FQ127" s="912"/>
      <c r="FR127" s="912"/>
      <c r="FS127" s="912"/>
      <c r="FT127" s="912"/>
      <c r="FU127" s="912"/>
      <c r="FV127" s="912"/>
      <c r="FW127" s="912"/>
      <c r="FX127" s="797"/>
    </row>
    <row r="128" spans="1:217" ht="9" customHeight="1" x14ac:dyDescent="0.25">
      <c r="B128" s="425"/>
      <c r="C128" s="422"/>
      <c r="D128" s="422"/>
      <c r="E128" s="422"/>
      <c r="F128" s="422"/>
      <c r="G128" s="422"/>
      <c r="H128" s="422"/>
      <c r="I128" s="422"/>
      <c r="J128" s="422"/>
      <c r="K128" s="422"/>
      <c r="L128" s="422"/>
      <c r="M128" s="422"/>
      <c r="N128" s="422"/>
      <c r="O128" s="422"/>
      <c r="P128" s="422"/>
      <c r="Q128" s="422"/>
      <c r="R128" s="422"/>
      <c r="S128" s="422"/>
      <c r="T128" s="422"/>
      <c r="U128" s="422"/>
      <c r="V128" s="422"/>
      <c r="W128" s="422"/>
      <c r="X128" s="422"/>
      <c r="Y128" s="422"/>
      <c r="Z128" s="422"/>
      <c r="AA128" s="422"/>
      <c r="AB128" s="422"/>
      <c r="AC128" s="422"/>
      <c r="AD128" s="422"/>
      <c r="AE128" s="422"/>
      <c r="AF128" s="422"/>
      <c r="AG128" s="422"/>
      <c r="AH128" s="422"/>
      <c r="AI128" s="422"/>
      <c r="AJ128" s="422"/>
      <c r="AK128" s="422"/>
      <c r="AL128" s="422"/>
      <c r="AM128" s="422"/>
      <c r="AN128" s="422"/>
      <c r="AO128" s="422"/>
      <c r="AP128" s="422"/>
      <c r="AQ128" s="422"/>
      <c r="AR128" s="422"/>
      <c r="AS128" s="422"/>
      <c r="AT128" s="422"/>
      <c r="AU128" s="422"/>
      <c r="AV128" s="422"/>
      <c r="AW128" s="422"/>
      <c r="AX128" s="422"/>
      <c r="AY128" s="422"/>
      <c r="AZ128" s="422"/>
      <c r="BA128" s="422"/>
      <c r="BB128" s="903"/>
      <c r="BC128" s="903"/>
      <c r="BD128" s="903"/>
      <c r="BE128" s="903"/>
      <c r="BF128" s="903"/>
      <c r="BG128" s="903"/>
      <c r="BH128" s="903"/>
      <c r="BI128" s="903"/>
      <c r="BJ128" s="903"/>
      <c r="BK128" s="903"/>
      <c r="BL128" s="903"/>
      <c r="BM128" s="903"/>
      <c r="BN128" s="903"/>
      <c r="BO128" s="903"/>
      <c r="BP128" s="903"/>
      <c r="BQ128" s="903"/>
      <c r="BR128" s="903"/>
      <c r="BS128" s="904"/>
      <c r="BT128" s="904"/>
      <c r="BU128" s="904"/>
      <c r="BV128" s="904"/>
      <c r="BW128" s="903"/>
      <c r="BX128" s="903"/>
      <c r="BY128" s="903"/>
      <c r="BZ128" s="903"/>
      <c r="CA128" s="903"/>
      <c r="CB128" s="903"/>
      <c r="CC128" s="903"/>
      <c r="CD128" s="903"/>
      <c r="CE128" s="903"/>
      <c r="CF128" s="903"/>
      <c r="CG128" s="903"/>
      <c r="CH128" s="903"/>
      <c r="CI128" s="903"/>
      <c r="CJ128" s="903"/>
      <c r="CK128" s="903"/>
      <c r="CL128" s="903"/>
      <c r="CM128" s="903"/>
      <c r="CN128" s="903"/>
      <c r="CO128" s="903"/>
      <c r="CP128" s="903"/>
      <c r="CQ128" s="903"/>
      <c r="CR128" s="903"/>
      <c r="CS128" s="903"/>
      <c r="CT128" s="903"/>
      <c r="CU128" s="903"/>
      <c r="CV128" s="903"/>
      <c r="CW128" s="903"/>
      <c r="CX128" s="903"/>
      <c r="CY128" s="903"/>
      <c r="CZ128" s="903"/>
      <c r="DA128" s="903"/>
      <c r="DB128" s="903"/>
      <c r="DC128" s="903"/>
      <c r="DD128" s="903"/>
      <c r="DE128" s="903"/>
      <c r="DF128" s="903"/>
      <c r="DG128" s="903"/>
      <c r="DH128" s="903"/>
      <c r="DI128" s="903"/>
      <c r="DJ128" s="903"/>
      <c r="DK128" s="903"/>
      <c r="DL128" s="903"/>
      <c r="DM128" s="903"/>
      <c r="DN128" s="903"/>
      <c r="DO128" s="903"/>
      <c r="DP128" s="903"/>
      <c r="DQ128" s="903"/>
      <c r="DR128" s="903"/>
      <c r="DS128" s="903"/>
      <c r="DT128" s="903"/>
      <c r="DU128" s="913"/>
      <c r="DV128" s="913"/>
      <c r="DW128" s="913"/>
      <c r="DX128" s="913"/>
      <c r="DY128" s="913"/>
      <c r="DZ128" s="913"/>
      <c r="EA128" s="913"/>
      <c r="EB128" s="913"/>
      <c r="EC128" s="913"/>
      <c r="ED128" s="913"/>
      <c r="EE128" s="913"/>
      <c r="EF128" s="913"/>
      <c r="EG128" s="913"/>
      <c r="EH128" s="913"/>
      <c r="EI128" s="913"/>
      <c r="EJ128" s="913"/>
      <c r="EK128" s="913"/>
      <c r="EL128" s="913"/>
      <c r="EM128" s="913"/>
      <c r="EN128" s="913"/>
      <c r="EO128" s="913"/>
      <c r="EP128" s="913"/>
      <c r="EQ128" s="913"/>
      <c r="ER128" s="913"/>
      <c r="ES128" s="913"/>
      <c r="ET128" s="913"/>
      <c r="EU128" s="913"/>
      <c r="EV128" s="913"/>
      <c r="EW128" s="913"/>
      <c r="EX128" s="913"/>
      <c r="EY128" s="913"/>
      <c r="EZ128" s="913"/>
      <c r="FA128" s="913"/>
      <c r="FB128" s="913"/>
      <c r="FC128" s="913"/>
      <c r="FD128" s="913"/>
      <c r="FE128" s="913"/>
      <c r="FF128" s="913"/>
      <c r="FG128" s="913"/>
      <c r="FH128" s="913"/>
      <c r="FI128" s="913"/>
      <c r="FJ128" s="913"/>
      <c r="FK128" s="913"/>
      <c r="FL128" s="913"/>
      <c r="FM128" s="913"/>
      <c r="FN128" s="913"/>
      <c r="FO128" s="913"/>
      <c r="FP128" s="913"/>
      <c r="FQ128" s="913"/>
      <c r="FR128" s="913"/>
      <c r="FS128" s="913"/>
      <c r="FT128" s="913"/>
      <c r="FU128" s="913"/>
      <c r="FV128" s="913"/>
      <c r="FW128" s="913"/>
      <c r="FX128" s="797"/>
    </row>
    <row r="129" spans="2:191" s="489" customFormat="1" ht="15" x14ac:dyDescent="0.25">
      <c r="B129" s="427"/>
      <c r="C129" s="520"/>
      <c r="D129" s="520"/>
      <c r="E129" s="520"/>
      <c r="F129" s="520"/>
      <c r="G129" s="520"/>
      <c r="H129" s="520"/>
      <c r="I129" s="520"/>
      <c r="J129" s="520"/>
      <c r="K129" s="520"/>
      <c r="L129" s="520"/>
      <c r="M129" s="520"/>
      <c r="N129" s="520"/>
      <c r="O129" s="520"/>
      <c r="P129" s="520"/>
      <c r="Q129" s="520"/>
      <c r="R129" s="520"/>
      <c r="S129" s="520"/>
      <c r="T129" s="520"/>
      <c r="U129" s="520"/>
      <c r="V129" s="520"/>
      <c r="W129" s="520"/>
      <c r="X129" s="520"/>
      <c r="Y129" s="520"/>
      <c r="Z129" s="520"/>
      <c r="AA129" s="520"/>
      <c r="AB129" s="520"/>
      <c r="AC129" s="520"/>
      <c r="AD129" s="520"/>
      <c r="AE129" s="520"/>
      <c r="AF129" s="520"/>
      <c r="AG129" s="520"/>
      <c r="AH129" s="520"/>
      <c r="AI129" s="520"/>
      <c r="AJ129" s="520"/>
      <c r="AK129" s="520"/>
      <c r="AL129" s="520"/>
      <c r="AM129" s="520"/>
      <c r="AN129" s="520"/>
      <c r="AO129" s="520"/>
      <c r="AP129" s="520"/>
      <c r="AQ129" s="520"/>
      <c r="AR129" s="520"/>
      <c r="AS129" s="520"/>
      <c r="AT129" s="520"/>
      <c r="AU129" s="520"/>
      <c r="AV129" s="520"/>
      <c r="AW129" s="520"/>
      <c r="AX129" s="520"/>
      <c r="AY129" s="520"/>
      <c r="AZ129" s="520"/>
      <c r="BA129" s="520"/>
      <c r="BB129" s="914"/>
      <c r="BC129" s="914"/>
      <c r="BD129" s="914"/>
      <c r="BE129" s="914"/>
      <c r="BF129" s="914"/>
      <c r="BG129" s="914"/>
      <c r="BH129" s="914"/>
      <c r="BI129" s="914"/>
      <c r="BJ129" s="914"/>
      <c r="BK129" s="914"/>
      <c r="BL129" s="914"/>
      <c r="BM129" s="914"/>
      <c r="BN129" s="914"/>
      <c r="BO129" s="914"/>
      <c r="BP129" s="914"/>
      <c r="BQ129" s="914"/>
      <c r="BR129" s="914"/>
      <c r="BS129" s="914"/>
      <c r="BT129" s="914"/>
      <c r="BU129" s="914"/>
      <c r="BV129" s="914"/>
      <c r="BW129" s="914"/>
      <c r="BX129" s="914"/>
      <c r="BY129" s="914"/>
      <c r="BZ129" s="914"/>
      <c r="CA129" s="914"/>
      <c r="CB129" s="914"/>
      <c r="CC129" s="914"/>
      <c r="CD129" s="914"/>
      <c r="CE129" s="914"/>
      <c r="CF129" s="914"/>
      <c r="CG129" s="914"/>
      <c r="CH129" s="914"/>
      <c r="CI129" s="914"/>
      <c r="CJ129" s="914"/>
      <c r="CK129" s="914"/>
      <c r="CL129" s="914"/>
      <c r="CM129" s="914"/>
      <c r="CN129" s="914"/>
      <c r="CO129" s="914"/>
      <c r="CP129" s="914"/>
      <c r="CQ129" s="914"/>
      <c r="CR129" s="914"/>
      <c r="CS129" s="914"/>
      <c r="CT129" s="914"/>
      <c r="CU129" s="914"/>
      <c r="CV129" s="914"/>
      <c r="CW129" s="914"/>
      <c r="CX129" s="914"/>
      <c r="CY129" s="914"/>
      <c r="CZ129" s="914"/>
      <c r="DA129" s="914"/>
      <c r="DB129" s="914"/>
      <c r="DC129" s="914"/>
      <c r="DD129" s="914"/>
      <c r="DE129" s="914"/>
      <c r="DF129" s="914"/>
      <c r="DG129" s="914"/>
      <c r="DH129" s="914"/>
      <c r="DI129" s="914"/>
      <c r="DJ129" s="914"/>
      <c r="DK129" s="914"/>
      <c r="DL129" s="914"/>
      <c r="DM129" s="914"/>
      <c r="DN129" s="914"/>
      <c r="DO129" s="914"/>
      <c r="DP129" s="914"/>
      <c r="DQ129" s="914"/>
      <c r="DR129" s="914"/>
      <c r="DS129" s="914"/>
      <c r="DT129" s="914"/>
      <c r="DU129" s="910"/>
      <c r="DV129" s="910"/>
      <c r="DW129" s="910"/>
      <c r="DX129" s="910"/>
      <c r="DY129" s="910"/>
      <c r="DZ129" s="910"/>
      <c r="EA129" s="910"/>
      <c r="EB129" s="910"/>
      <c r="EC129" s="910"/>
      <c r="ED129" s="910"/>
      <c r="EE129" s="910"/>
      <c r="EF129" s="910"/>
      <c r="EG129" s="910"/>
      <c r="EH129" s="910"/>
      <c r="EI129" s="910"/>
      <c r="EJ129" s="910"/>
      <c r="EK129" s="910"/>
      <c r="EL129" s="910"/>
      <c r="EM129" s="910"/>
      <c r="EN129" s="910"/>
      <c r="EO129" s="910"/>
      <c r="EP129" s="910"/>
      <c r="EQ129" s="910"/>
      <c r="ER129" s="910"/>
      <c r="ES129" s="910"/>
      <c r="ET129" s="910"/>
      <c r="EU129" s="910"/>
      <c r="EV129" s="910"/>
      <c r="EW129" s="910"/>
      <c r="EX129" s="910"/>
      <c r="EY129" s="910"/>
      <c r="EZ129" s="910"/>
      <c r="FA129" s="910"/>
      <c r="FB129" s="910"/>
      <c r="FC129" s="910"/>
      <c r="FD129" s="910"/>
      <c r="FE129" s="910"/>
      <c r="FF129" s="910"/>
      <c r="FG129" s="910"/>
      <c r="FH129" s="910"/>
      <c r="FI129" s="910"/>
      <c r="FJ129" s="910"/>
      <c r="FK129" s="910"/>
      <c r="FL129" s="910"/>
      <c r="FM129" s="910"/>
      <c r="FN129" s="910"/>
      <c r="FO129" s="910"/>
      <c r="FP129" s="910"/>
      <c r="FQ129" s="910"/>
      <c r="FR129" s="910"/>
      <c r="FS129" s="910"/>
      <c r="FT129" s="910"/>
      <c r="FU129" s="910"/>
      <c r="FV129" s="910"/>
      <c r="FW129" s="910"/>
      <c r="FX129" s="797"/>
    </row>
    <row r="130" spans="2:191" s="489" customFormat="1" ht="15" x14ac:dyDescent="0.25">
      <c r="B130" s="427"/>
      <c r="C130" s="520"/>
      <c r="D130" s="520"/>
      <c r="E130" s="520"/>
      <c r="F130" s="520"/>
      <c r="G130" s="520"/>
      <c r="H130" s="520"/>
      <c r="I130" s="520"/>
      <c r="J130" s="520"/>
      <c r="K130" s="520"/>
      <c r="L130" s="520"/>
      <c r="M130" s="520"/>
      <c r="N130" s="520"/>
      <c r="O130" s="520"/>
      <c r="P130" s="520"/>
      <c r="Q130" s="520"/>
      <c r="R130" s="520"/>
      <c r="S130" s="520"/>
      <c r="T130" s="520"/>
      <c r="U130" s="520"/>
      <c r="V130" s="520"/>
      <c r="W130" s="520"/>
      <c r="X130" s="520"/>
      <c r="Y130" s="520"/>
      <c r="Z130" s="520"/>
      <c r="AA130" s="520"/>
      <c r="AB130" s="520"/>
      <c r="AC130" s="520"/>
      <c r="AD130" s="520"/>
      <c r="AE130" s="520"/>
      <c r="AF130" s="520"/>
      <c r="AG130" s="520"/>
      <c r="AH130" s="520"/>
      <c r="AI130" s="520"/>
      <c r="AJ130" s="520"/>
      <c r="AK130" s="520"/>
      <c r="AL130" s="520"/>
      <c r="AM130" s="520"/>
      <c r="AN130" s="520"/>
      <c r="AO130" s="520"/>
      <c r="AP130" s="520"/>
      <c r="AQ130" s="520"/>
      <c r="AR130" s="520"/>
      <c r="AS130" s="520"/>
      <c r="AT130" s="520"/>
      <c r="AU130" s="520"/>
      <c r="AV130" s="520"/>
      <c r="AW130" s="520"/>
      <c r="AX130" s="520"/>
      <c r="AY130" s="520"/>
      <c r="AZ130" s="520"/>
      <c r="BA130" s="520"/>
      <c r="BB130" s="914"/>
      <c r="BC130" s="914"/>
      <c r="BD130" s="914"/>
      <c r="BE130" s="914"/>
      <c r="BF130" s="914"/>
      <c r="BG130" s="914"/>
      <c r="BH130" s="914"/>
      <c r="BI130" s="914"/>
      <c r="BJ130" s="914"/>
      <c r="BK130" s="914"/>
      <c r="BL130" s="914"/>
      <c r="BM130" s="914"/>
      <c r="BN130" s="914"/>
      <c r="BO130" s="914"/>
      <c r="BP130" s="914"/>
      <c r="BQ130" s="914"/>
      <c r="BR130" s="914"/>
      <c r="BS130" s="914"/>
      <c r="BT130" s="914"/>
      <c r="BU130" s="914"/>
      <c r="BV130" s="914"/>
      <c r="BW130" s="914"/>
      <c r="BX130" s="914"/>
      <c r="BY130" s="914"/>
      <c r="BZ130" s="914"/>
      <c r="CA130" s="914"/>
      <c r="CB130" s="914"/>
      <c r="CC130" s="914"/>
      <c r="CD130" s="914"/>
      <c r="CE130" s="914"/>
      <c r="CF130" s="914"/>
      <c r="CG130" s="914"/>
      <c r="CH130" s="914"/>
      <c r="CI130" s="914"/>
      <c r="CJ130" s="914"/>
      <c r="CK130" s="914"/>
      <c r="CL130" s="914"/>
      <c r="CM130" s="914"/>
      <c r="CN130" s="914"/>
      <c r="CO130" s="914"/>
      <c r="CP130" s="914"/>
      <c r="CQ130" s="914"/>
      <c r="CR130" s="914"/>
      <c r="CS130" s="914"/>
      <c r="CT130" s="914"/>
      <c r="CU130" s="914"/>
      <c r="CV130" s="914"/>
      <c r="CW130" s="914"/>
      <c r="CX130" s="914"/>
      <c r="CY130" s="914"/>
      <c r="CZ130" s="914"/>
      <c r="DA130" s="914"/>
      <c r="DB130" s="914"/>
      <c r="DC130" s="914"/>
      <c r="DD130" s="914"/>
      <c r="DE130" s="914"/>
      <c r="DF130" s="914"/>
      <c r="DG130" s="914"/>
      <c r="DH130" s="914"/>
      <c r="DI130" s="914"/>
      <c r="DJ130" s="914"/>
      <c r="DK130" s="914"/>
      <c r="DL130" s="914"/>
      <c r="DM130" s="914"/>
      <c r="DN130" s="914"/>
      <c r="DO130" s="914"/>
      <c r="DP130" s="914"/>
      <c r="DQ130" s="914"/>
      <c r="DR130" s="914"/>
      <c r="DS130" s="914"/>
      <c r="DT130" s="914"/>
      <c r="DU130" s="910"/>
      <c r="DV130" s="910"/>
      <c r="DW130" s="910"/>
      <c r="DX130" s="910"/>
      <c r="DY130" s="910"/>
      <c r="DZ130" s="910"/>
      <c r="EA130" s="910"/>
      <c r="EB130" s="910"/>
      <c r="EC130" s="910"/>
      <c r="ED130" s="910"/>
      <c r="EE130" s="910"/>
      <c r="EF130" s="910"/>
      <c r="EG130" s="910"/>
      <c r="EH130" s="910"/>
      <c r="EI130" s="910"/>
      <c r="EJ130" s="910"/>
      <c r="EK130" s="910"/>
      <c r="EL130" s="910"/>
      <c r="EM130" s="910"/>
      <c r="EN130" s="910"/>
      <c r="EO130" s="910"/>
      <c r="EP130" s="910"/>
      <c r="EQ130" s="910"/>
      <c r="ER130" s="910"/>
      <c r="ES130" s="910"/>
      <c r="ET130" s="910"/>
      <c r="EU130" s="910"/>
      <c r="EV130" s="910"/>
      <c r="EW130" s="910"/>
      <c r="EX130" s="910"/>
      <c r="EY130" s="910"/>
      <c r="EZ130" s="910"/>
      <c r="FA130" s="910"/>
      <c r="FB130" s="910"/>
      <c r="FC130" s="910"/>
      <c r="FD130" s="910"/>
      <c r="FE130" s="910"/>
      <c r="FF130" s="910"/>
      <c r="FG130" s="910"/>
      <c r="FH130" s="910"/>
      <c r="FI130" s="910"/>
      <c r="FJ130" s="910"/>
      <c r="FK130" s="910"/>
      <c r="FL130" s="910"/>
      <c r="FM130" s="910"/>
      <c r="FN130" s="910"/>
      <c r="FO130" s="910"/>
      <c r="FP130" s="910"/>
      <c r="FQ130" s="910"/>
      <c r="FR130" s="910"/>
      <c r="FS130" s="910"/>
      <c r="FT130" s="910"/>
      <c r="FU130" s="910"/>
      <c r="FV130" s="910"/>
      <c r="FW130" s="910"/>
      <c r="FX130" s="797"/>
    </row>
    <row r="131" spans="2:191" s="489" customFormat="1" ht="14.25" x14ac:dyDescent="0.2">
      <c r="B131" s="428"/>
      <c r="C131" s="520"/>
      <c r="D131" s="520"/>
      <c r="E131" s="520"/>
      <c r="F131" s="520"/>
      <c r="G131" s="520"/>
      <c r="H131" s="520"/>
      <c r="I131" s="520"/>
      <c r="J131" s="520"/>
      <c r="K131" s="520"/>
      <c r="L131" s="520"/>
      <c r="M131" s="520"/>
      <c r="N131" s="520"/>
      <c r="O131" s="520"/>
      <c r="P131" s="520"/>
      <c r="Q131" s="520"/>
      <c r="R131" s="520"/>
      <c r="S131" s="520"/>
      <c r="T131" s="520"/>
      <c r="U131" s="520"/>
      <c r="V131" s="520"/>
      <c r="W131" s="520"/>
      <c r="X131" s="520"/>
      <c r="Y131" s="520"/>
      <c r="Z131" s="520"/>
      <c r="AA131" s="520"/>
      <c r="AB131" s="520"/>
      <c r="AC131" s="520"/>
      <c r="AD131" s="520"/>
      <c r="AE131" s="520"/>
      <c r="AF131" s="520"/>
      <c r="AG131" s="520"/>
      <c r="AH131" s="520"/>
      <c r="AI131" s="520"/>
      <c r="AJ131" s="520"/>
      <c r="AK131" s="520"/>
      <c r="AL131" s="520"/>
      <c r="AM131" s="520"/>
      <c r="AN131" s="520"/>
      <c r="AO131" s="520"/>
      <c r="AP131" s="520"/>
      <c r="AQ131" s="520"/>
      <c r="AR131" s="520"/>
      <c r="AS131" s="520"/>
      <c r="AT131" s="520"/>
      <c r="AU131" s="520"/>
      <c r="AV131" s="521"/>
      <c r="AW131" s="521"/>
      <c r="AX131" s="521"/>
      <c r="AY131" s="521"/>
      <c r="AZ131" s="521"/>
      <c r="BA131" s="521"/>
      <c r="BB131" s="921"/>
      <c r="BC131" s="921"/>
      <c r="BD131" s="921"/>
      <c r="BE131" s="921"/>
      <c r="BF131" s="921"/>
      <c r="BG131" s="921"/>
      <c r="BH131" s="921"/>
      <c r="BI131" s="921"/>
      <c r="BJ131" s="921"/>
      <c r="BK131" s="921"/>
      <c r="BL131" s="921"/>
      <c r="BM131" s="921"/>
      <c r="BN131" s="921"/>
      <c r="BO131" s="921"/>
      <c r="BP131" s="921"/>
      <c r="BQ131" s="921"/>
      <c r="BR131" s="921"/>
      <c r="BS131" s="921"/>
      <c r="BT131" s="921"/>
      <c r="BU131" s="921"/>
      <c r="BV131" s="921"/>
      <c r="BW131" s="921"/>
      <c r="BX131" s="921"/>
      <c r="BY131" s="921"/>
      <c r="BZ131" s="921"/>
      <c r="CA131" s="921"/>
      <c r="CB131" s="921"/>
      <c r="CC131" s="921"/>
      <c r="CD131" s="921"/>
      <c r="CE131" s="921"/>
      <c r="CF131" s="921"/>
      <c r="CG131" s="921"/>
      <c r="CH131" s="921"/>
      <c r="CI131" s="921"/>
      <c r="CJ131" s="921"/>
      <c r="CK131" s="921"/>
      <c r="CL131" s="921"/>
      <c r="CM131" s="921"/>
      <c r="CN131" s="921"/>
      <c r="CO131" s="921"/>
      <c r="CP131" s="921"/>
      <c r="CQ131" s="921"/>
      <c r="CR131" s="921"/>
      <c r="CS131" s="921"/>
      <c r="CT131" s="921"/>
      <c r="CU131" s="921"/>
      <c r="CV131" s="921"/>
      <c r="CW131" s="921"/>
      <c r="CX131" s="921"/>
      <c r="CY131" s="921"/>
      <c r="CZ131" s="921"/>
      <c r="DA131" s="921"/>
      <c r="DB131" s="921"/>
      <c r="DC131" s="921"/>
      <c r="DD131" s="921"/>
      <c r="DE131" s="921"/>
      <c r="DF131" s="921"/>
      <c r="DG131" s="921"/>
      <c r="DH131" s="921"/>
      <c r="DI131" s="921"/>
      <c r="DJ131" s="921"/>
      <c r="DK131" s="921"/>
      <c r="DL131" s="921"/>
      <c r="DM131" s="921"/>
      <c r="DN131" s="921"/>
      <c r="DO131" s="921"/>
      <c r="DP131" s="921"/>
      <c r="DQ131" s="921"/>
      <c r="DR131" s="921"/>
      <c r="DS131" s="921"/>
      <c r="DT131" s="921"/>
      <c r="DU131" s="922"/>
      <c r="DV131" s="922"/>
      <c r="DW131" s="922"/>
      <c r="DX131" s="922"/>
      <c r="DY131" s="922"/>
      <c r="DZ131" s="922"/>
      <c r="EA131" s="922"/>
      <c r="EB131" s="922"/>
      <c r="EC131" s="922"/>
      <c r="ED131" s="922"/>
      <c r="EE131" s="922"/>
      <c r="EF131" s="922"/>
      <c r="EG131" s="922"/>
      <c r="EH131" s="922"/>
      <c r="EI131" s="922"/>
      <c r="EJ131" s="922"/>
      <c r="EK131" s="922"/>
      <c r="EL131" s="922"/>
      <c r="EM131" s="922"/>
      <c r="EN131" s="922"/>
      <c r="EO131" s="922"/>
      <c r="EP131" s="922"/>
      <c r="EQ131" s="922"/>
      <c r="ER131" s="922"/>
      <c r="ES131" s="922"/>
      <c r="ET131" s="922"/>
      <c r="EU131" s="922"/>
      <c r="EV131" s="922"/>
      <c r="EW131" s="922"/>
      <c r="EX131" s="922"/>
      <c r="EY131" s="922"/>
      <c r="EZ131" s="922"/>
      <c r="FA131" s="922"/>
      <c r="FB131" s="922"/>
      <c r="FC131" s="922"/>
      <c r="FD131" s="922"/>
      <c r="FE131" s="922"/>
      <c r="FF131" s="922"/>
      <c r="FG131" s="922"/>
      <c r="FH131" s="922"/>
      <c r="FI131" s="922"/>
      <c r="FJ131" s="922"/>
      <c r="FK131" s="922"/>
      <c r="FL131" s="922"/>
      <c r="FM131" s="922"/>
      <c r="FN131" s="922"/>
      <c r="FO131" s="922"/>
      <c r="FP131" s="922"/>
      <c r="FQ131" s="922"/>
      <c r="FR131" s="922"/>
      <c r="FS131" s="922"/>
      <c r="FT131" s="922"/>
      <c r="FU131" s="922"/>
      <c r="FV131" s="922"/>
      <c r="FW131" s="922"/>
      <c r="FX131" s="797"/>
    </row>
    <row r="132" spans="2:191" x14ac:dyDescent="0.2">
      <c r="FX132" s="797"/>
    </row>
    <row r="133" spans="2:191" x14ac:dyDescent="0.2">
      <c r="FX133" s="797"/>
    </row>
    <row r="141" spans="2:191" x14ac:dyDescent="0.2">
      <c r="BB141" s="683"/>
      <c r="BC141" s="683"/>
      <c r="BD141" s="683"/>
      <c r="BE141" s="683"/>
      <c r="BF141" s="683"/>
      <c r="BG141" s="683"/>
      <c r="BH141" s="683"/>
      <c r="BI141" s="683"/>
      <c r="BJ141" s="683"/>
      <c r="BK141" s="683"/>
      <c r="BL141" s="683"/>
      <c r="BM141" s="683"/>
      <c r="BN141" s="683"/>
      <c r="BO141" s="683"/>
      <c r="BP141" s="683"/>
      <c r="BQ141" s="683"/>
      <c r="BR141" s="683"/>
      <c r="BS141" s="683"/>
      <c r="BT141" s="683"/>
      <c r="BU141" s="683"/>
      <c r="BV141" s="683"/>
      <c r="BW141" s="683"/>
      <c r="BX141" s="683"/>
      <c r="BY141" s="683"/>
      <c r="BZ141" s="683"/>
      <c r="CA141" s="683"/>
      <c r="CB141" s="683"/>
      <c r="CC141" s="683"/>
      <c r="CD141" s="683"/>
      <c r="CE141" s="683"/>
      <c r="CF141" s="683"/>
      <c r="CG141" s="683"/>
      <c r="CH141" s="683"/>
      <c r="CI141" s="683"/>
      <c r="CJ141" s="683"/>
      <c r="CK141" s="683"/>
      <c r="CL141" s="683"/>
      <c r="CM141" s="683"/>
      <c r="CN141" s="683"/>
      <c r="CO141" s="683"/>
      <c r="CP141" s="683"/>
      <c r="CQ141" s="683"/>
      <c r="CR141" s="683"/>
      <c r="CS141" s="683"/>
      <c r="CT141" s="683"/>
      <c r="CU141" s="683"/>
      <c r="CV141" s="683"/>
      <c r="CW141" s="683"/>
      <c r="CX141" s="683"/>
      <c r="CY141" s="683"/>
      <c r="CZ141" s="683"/>
      <c r="DA141" s="683"/>
      <c r="DB141" s="683"/>
      <c r="DC141" s="683"/>
      <c r="DD141" s="683"/>
      <c r="DE141" s="683"/>
      <c r="DF141" s="683"/>
      <c r="DG141" s="683"/>
      <c r="DH141" s="683"/>
      <c r="DI141" s="683"/>
      <c r="DJ141" s="683"/>
      <c r="DK141" s="683"/>
      <c r="DL141" s="683"/>
      <c r="DM141" s="683"/>
      <c r="DN141" s="683"/>
      <c r="DO141" s="683"/>
      <c r="DP141" s="683"/>
      <c r="DQ141" s="683"/>
      <c r="DR141" s="683"/>
      <c r="DS141" s="683"/>
      <c r="DT141" s="683"/>
      <c r="DU141" s="683"/>
      <c r="DV141" s="683"/>
      <c r="DW141" s="683"/>
      <c r="DX141" s="683"/>
      <c r="DY141" s="683"/>
      <c r="DZ141" s="683"/>
      <c r="EA141" s="683"/>
      <c r="EB141" s="683"/>
      <c r="EC141" s="683"/>
      <c r="ED141" s="683"/>
      <c r="EE141" s="683"/>
      <c r="EF141" s="683"/>
      <c r="EG141" s="683"/>
      <c r="EH141" s="683"/>
      <c r="EI141" s="683"/>
      <c r="EJ141" s="683"/>
      <c r="EK141" s="683"/>
      <c r="EL141" s="683"/>
      <c r="EM141" s="683"/>
      <c r="EN141" s="683"/>
      <c r="EO141" s="683"/>
      <c r="EP141" s="683"/>
      <c r="EQ141" s="683"/>
      <c r="ER141" s="683"/>
      <c r="ES141" s="683"/>
      <c r="ET141" s="683"/>
      <c r="EU141" s="683"/>
      <c r="EV141" s="683"/>
      <c r="EW141" s="683"/>
      <c r="EX141" s="683"/>
      <c r="EY141" s="683"/>
      <c r="EZ141" s="683"/>
      <c r="FA141" s="683"/>
      <c r="FB141" s="683"/>
      <c r="FC141" s="683"/>
      <c r="FD141" s="683"/>
      <c r="FE141" s="683"/>
      <c r="FF141" s="683"/>
      <c r="FG141" s="683"/>
      <c r="FH141" s="683"/>
      <c r="FI141" s="683"/>
      <c r="FJ141" s="683"/>
      <c r="FK141" s="683"/>
      <c r="FL141" s="683"/>
      <c r="FM141" s="683"/>
      <c r="FN141" s="683"/>
      <c r="FO141" s="683"/>
      <c r="FP141" s="683"/>
      <c r="FQ141" s="683"/>
      <c r="FR141" s="683"/>
      <c r="FS141" s="683"/>
      <c r="FT141" s="683"/>
      <c r="FU141" s="683"/>
      <c r="FV141" s="683"/>
      <c r="FW141" s="683"/>
      <c r="FX141" s="977"/>
      <c r="FY141" s="683"/>
      <c r="FZ141" s="683"/>
      <c r="GA141" s="683"/>
      <c r="GB141" s="683"/>
      <c r="GC141" s="683"/>
      <c r="GD141" s="683"/>
      <c r="GE141" s="683"/>
      <c r="GF141" s="683"/>
      <c r="GG141" s="683"/>
      <c r="GH141" s="683"/>
      <c r="GI141" s="683"/>
    </row>
    <row r="142" spans="2:191" x14ac:dyDescent="0.2">
      <c r="BB142" s="683"/>
      <c r="BC142" s="683"/>
      <c r="BD142" s="683"/>
      <c r="BE142" s="683"/>
      <c r="BF142" s="683"/>
      <c r="BG142" s="683"/>
      <c r="BH142" s="683"/>
      <c r="BI142" s="683"/>
      <c r="BJ142" s="683"/>
      <c r="BK142" s="683"/>
      <c r="BL142" s="683"/>
      <c r="BM142" s="683"/>
      <c r="BN142" s="683"/>
      <c r="BO142" s="683"/>
      <c r="BP142" s="683"/>
      <c r="BQ142" s="683"/>
      <c r="BR142" s="683"/>
      <c r="BS142" s="683"/>
      <c r="BT142" s="683"/>
      <c r="BU142" s="683"/>
      <c r="BV142" s="683"/>
      <c r="BW142" s="683"/>
      <c r="BX142" s="683"/>
      <c r="BY142" s="683"/>
      <c r="BZ142" s="683"/>
      <c r="CA142" s="683"/>
      <c r="CB142" s="683"/>
      <c r="CC142" s="683"/>
      <c r="CD142" s="683"/>
      <c r="CE142" s="683"/>
      <c r="CF142" s="683"/>
      <c r="CG142" s="683"/>
      <c r="CH142" s="683"/>
      <c r="CI142" s="683"/>
      <c r="CJ142" s="683"/>
      <c r="CK142" s="683"/>
      <c r="CL142" s="683"/>
      <c r="CM142" s="683"/>
      <c r="CN142" s="683"/>
      <c r="CO142" s="683"/>
      <c r="CP142" s="683"/>
      <c r="CQ142" s="683"/>
      <c r="CR142" s="683"/>
      <c r="CS142" s="683"/>
      <c r="CT142" s="683"/>
      <c r="CU142" s="683"/>
      <c r="CV142" s="683"/>
      <c r="CW142" s="683"/>
      <c r="CX142" s="683"/>
      <c r="CY142" s="683"/>
      <c r="CZ142" s="683"/>
      <c r="DA142" s="683"/>
      <c r="DB142" s="683"/>
      <c r="DC142" s="683"/>
      <c r="DD142" s="683"/>
      <c r="DE142" s="683"/>
      <c r="DF142" s="683"/>
      <c r="DG142" s="683"/>
      <c r="DH142" s="683"/>
      <c r="DI142" s="683"/>
      <c r="DJ142" s="683"/>
      <c r="DK142" s="683"/>
      <c r="DL142" s="683"/>
      <c r="DM142" s="683"/>
      <c r="DN142" s="683"/>
      <c r="DO142" s="683"/>
      <c r="DP142" s="683"/>
      <c r="DQ142" s="683"/>
      <c r="DR142" s="683"/>
      <c r="DS142" s="683"/>
      <c r="DT142" s="683"/>
      <c r="DU142" s="683"/>
      <c r="DV142" s="683"/>
      <c r="DW142" s="683"/>
      <c r="DX142" s="683"/>
      <c r="DY142" s="683"/>
      <c r="DZ142" s="683"/>
      <c r="EA142" s="683"/>
      <c r="EB142" s="683"/>
      <c r="EC142" s="683"/>
      <c r="ED142" s="683"/>
      <c r="EE142" s="683"/>
      <c r="EF142" s="683"/>
      <c r="EG142" s="683"/>
      <c r="EH142" s="683"/>
      <c r="EI142" s="683"/>
      <c r="EJ142" s="683"/>
      <c r="EK142" s="683"/>
      <c r="EL142" s="683"/>
      <c r="EM142" s="683"/>
      <c r="EN142" s="683"/>
      <c r="EO142" s="683"/>
      <c r="EP142" s="683"/>
      <c r="EQ142" s="683"/>
      <c r="ER142" s="683"/>
      <c r="ES142" s="683"/>
      <c r="ET142" s="683"/>
      <c r="EU142" s="683"/>
      <c r="EV142" s="683"/>
      <c r="EW142" s="683"/>
      <c r="EX142" s="683"/>
      <c r="EY142" s="683"/>
      <c r="EZ142" s="683"/>
      <c r="FA142" s="683"/>
      <c r="FB142" s="683"/>
      <c r="FC142" s="683"/>
      <c r="FD142" s="683"/>
      <c r="FE142" s="683"/>
      <c r="FF142" s="683"/>
      <c r="FG142" s="683"/>
      <c r="FH142" s="683"/>
      <c r="FI142" s="683"/>
      <c r="FJ142" s="683"/>
      <c r="FK142" s="683"/>
      <c r="FL142" s="683"/>
      <c r="FM142" s="683"/>
      <c r="FN142" s="683"/>
      <c r="FO142" s="683"/>
      <c r="FP142" s="683"/>
      <c r="FQ142" s="683"/>
      <c r="FR142" s="683"/>
      <c r="FS142" s="683"/>
      <c r="FT142" s="683"/>
      <c r="FU142" s="683"/>
      <c r="FV142" s="683"/>
      <c r="FW142" s="683"/>
      <c r="FX142" s="977"/>
      <c r="FY142" s="683"/>
      <c r="FZ142" s="683"/>
      <c r="GA142" s="683"/>
      <c r="GB142" s="683"/>
      <c r="GC142" s="683"/>
      <c r="GD142" s="683"/>
      <c r="GE142" s="683"/>
      <c r="GF142" s="683"/>
      <c r="GG142" s="683"/>
      <c r="GH142" s="683"/>
      <c r="GI142" s="683"/>
    </row>
    <row r="143" spans="2:191" x14ac:dyDescent="0.2">
      <c r="BB143" s="683"/>
      <c r="BC143" s="683"/>
      <c r="BD143" s="683"/>
      <c r="BE143" s="683"/>
      <c r="BF143" s="683"/>
      <c r="BG143" s="683"/>
      <c r="BH143" s="683"/>
      <c r="BI143" s="683"/>
      <c r="BJ143" s="683"/>
      <c r="BK143" s="683"/>
      <c r="BL143" s="683"/>
      <c r="BM143" s="683"/>
      <c r="BN143" s="683"/>
      <c r="BO143" s="683"/>
      <c r="BP143" s="683"/>
      <c r="BQ143" s="683"/>
      <c r="BR143" s="683"/>
      <c r="BS143" s="683"/>
      <c r="BT143" s="683"/>
      <c r="BU143" s="683"/>
      <c r="BV143" s="683"/>
      <c r="BW143" s="683"/>
      <c r="BX143" s="683"/>
      <c r="BY143" s="683"/>
      <c r="BZ143" s="683"/>
      <c r="CA143" s="683"/>
      <c r="CB143" s="683"/>
      <c r="CC143" s="683"/>
      <c r="CD143" s="683"/>
      <c r="CE143" s="683"/>
      <c r="CF143" s="683"/>
      <c r="CG143" s="683"/>
      <c r="CH143" s="683"/>
      <c r="CI143" s="683"/>
      <c r="CJ143" s="683"/>
      <c r="CK143" s="683"/>
      <c r="CL143" s="683"/>
      <c r="CM143" s="683"/>
      <c r="CN143" s="683"/>
      <c r="CO143" s="683"/>
      <c r="CP143" s="683"/>
      <c r="CQ143" s="683"/>
      <c r="CR143" s="683"/>
      <c r="CS143" s="683"/>
      <c r="CT143" s="683"/>
      <c r="CU143" s="683"/>
      <c r="CV143" s="683"/>
      <c r="CW143" s="683"/>
      <c r="CX143" s="683"/>
      <c r="CY143" s="683"/>
      <c r="CZ143" s="683"/>
      <c r="DA143" s="683"/>
      <c r="DB143" s="683"/>
      <c r="DC143" s="683"/>
      <c r="DD143" s="683"/>
      <c r="DE143" s="683"/>
      <c r="DF143" s="683"/>
      <c r="DG143" s="683"/>
      <c r="DH143" s="683"/>
      <c r="DI143" s="683"/>
      <c r="DJ143" s="683"/>
      <c r="DK143" s="683"/>
      <c r="DL143" s="683"/>
      <c r="DM143" s="683"/>
      <c r="DN143" s="683"/>
      <c r="DO143" s="683"/>
      <c r="DP143" s="683"/>
      <c r="DQ143" s="683"/>
      <c r="DR143" s="683"/>
      <c r="DS143" s="683"/>
      <c r="DT143" s="683"/>
      <c r="DU143" s="683"/>
      <c r="DV143" s="683"/>
      <c r="DW143" s="683"/>
      <c r="DX143" s="683"/>
      <c r="DY143" s="683"/>
      <c r="DZ143" s="683"/>
      <c r="EA143" s="683"/>
      <c r="EB143" s="683"/>
      <c r="EC143" s="683"/>
      <c r="ED143" s="683"/>
      <c r="EE143" s="683"/>
      <c r="EF143" s="683"/>
      <c r="EG143" s="683"/>
      <c r="EH143" s="683"/>
      <c r="EI143" s="683"/>
      <c r="EJ143" s="683"/>
      <c r="EK143" s="683"/>
      <c r="EL143" s="683"/>
      <c r="EM143" s="683"/>
      <c r="EN143" s="683"/>
      <c r="EO143" s="683"/>
      <c r="EP143" s="683"/>
      <c r="EQ143" s="683"/>
      <c r="ER143" s="683"/>
      <c r="ES143" s="683"/>
      <c r="ET143" s="683"/>
      <c r="EU143" s="683"/>
      <c r="EV143" s="683"/>
      <c r="EW143" s="683"/>
      <c r="EX143" s="683"/>
      <c r="EY143" s="683"/>
      <c r="EZ143" s="683"/>
      <c r="FA143" s="683"/>
      <c r="FB143" s="683"/>
      <c r="FC143" s="683"/>
      <c r="FD143" s="683"/>
      <c r="FE143" s="683"/>
      <c r="FF143" s="683"/>
      <c r="FG143" s="683"/>
      <c r="FH143" s="683"/>
      <c r="FI143" s="683"/>
      <c r="FJ143" s="683"/>
      <c r="FK143" s="683"/>
      <c r="FL143" s="683"/>
      <c r="FM143" s="683"/>
      <c r="FN143" s="683"/>
      <c r="FO143" s="683"/>
      <c r="FP143" s="683"/>
      <c r="FQ143" s="683"/>
      <c r="FR143" s="683"/>
      <c r="FS143" s="683"/>
      <c r="FT143" s="683"/>
      <c r="FU143" s="683"/>
      <c r="FV143" s="683"/>
      <c r="FW143" s="683"/>
      <c r="FX143" s="977"/>
      <c r="FY143" s="683"/>
      <c r="FZ143" s="683"/>
      <c r="GA143" s="683"/>
      <c r="GB143" s="683"/>
      <c r="GC143" s="683"/>
      <c r="GD143" s="683"/>
      <c r="GE143" s="683"/>
      <c r="GF143" s="683"/>
      <c r="GG143" s="683"/>
      <c r="GH143" s="683"/>
      <c r="GI143" s="683"/>
    </row>
    <row r="145" spans="54:179" x14ac:dyDescent="0.2">
      <c r="BB145" s="505"/>
      <c r="BC145" s="505"/>
      <c r="BD145" s="505"/>
      <c r="BE145" s="505"/>
      <c r="BF145" s="505"/>
      <c r="BG145" s="505"/>
      <c r="BH145" s="505"/>
      <c r="BI145" s="505"/>
      <c r="BJ145" s="505"/>
      <c r="BK145" s="505"/>
      <c r="BL145" s="505"/>
      <c r="BM145" s="505"/>
      <c r="BN145" s="505"/>
      <c r="BO145" s="505"/>
      <c r="BP145" s="505"/>
      <c r="BQ145" s="505"/>
      <c r="BR145" s="505"/>
      <c r="BS145" s="505"/>
      <c r="BT145" s="505"/>
      <c r="BU145" s="505"/>
      <c r="BV145" s="505"/>
      <c r="BW145" s="505"/>
      <c r="BX145" s="505"/>
      <c r="BY145" s="505"/>
      <c r="BZ145" s="505"/>
      <c r="CA145" s="505"/>
      <c r="CB145" s="505"/>
      <c r="CC145" s="505"/>
      <c r="CD145" s="505"/>
      <c r="CE145" s="505"/>
      <c r="CF145" s="505"/>
      <c r="CG145" s="505"/>
      <c r="CH145" s="505"/>
      <c r="CI145" s="505"/>
      <c r="CJ145" s="505"/>
      <c r="CK145" s="505"/>
      <c r="CL145" s="505"/>
      <c r="CM145" s="505"/>
      <c r="CN145" s="505"/>
      <c r="CO145" s="505"/>
      <c r="CP145" s="505"/>
      <c r="CQ145" s="505"/>
      <c r="CR145" s="505"/>
      <c r="CS145" s="505"/>
      <c r="CT145" s="505"/>
      <c r="CU145" s="505"/>
      <c r="CV145" s="505"/>
      <c r="CW145" s="505"/>
      <c r="CX145" s="505"/>
      <c r="CY145" s="505"/>
      <c r="CZ145" s="505"/>
      <c r="DA145" s="505"/>
      <c r="DB145" s="505"/>
      <c r="DC145" s="505"/>
      <c r="DD145" s="505"/>
      <c r="DE145" s="505"/>
      <c r="DF145" s="505"/>
      <c r="DG145" s="505"/>
      <c r="DH145" s="505"/>
      <c r="DI145" s="505"/>
      <c r="DJ145" s="505"/>
      <c r="DK145" s="505"/>
      <c r="DL145" s="505"/>
      <c r="DM145" s="505"/>
      <c r="DN145" s="505"/>
      <c r="DO145" s="505"/>
      <c r="DP145" s="505"/>
      <c r="DQ145" s="505"/>
      <c r="DR145" s="505"/>
      <c r="DS145" s="505"/>
      <c r="DT145" s="505"/>
      <c r="DU145" s="505"/>
      <c r="DV145" s="505"/>
      <c r="DW145" s="505"/>
      <c r="DX145" s="505"/>
      <c r="DY145" s="505"/>
      <c r="DZ145" s="505"/>
      <c r="EA145" s="505"/>
      <c r="EB145" s="505"/>
      <c r="EC145" s="505"/>
      <c r="ED145" s="505"/>
      <c r="EE145" s="505"/>
      <c r="EF145" s="505"/>
      <c r="EG145" s="505"/>
      <c r="EH145" s="505"/>
      <c r="EI145" s="505"/>
      <c r="EJ145" s="505"/>
      <c r="EK145" s="505"/>
      <c r="EL145" s="505"/>
      <c r="EM145" s="505"/>
      <c r="EN145" s="505"/>
      <c r="EO145" s="505"/>
      <c r="EP145" s="505"/>
      <c r="EQ145" s="505"/>
      <c r="ER145" s="505"/>
      <c r="ES145" s="505"/>
      <c r="ET145" s="505"/>
      <c r="EU145" s="505"/>
      <c r="EV145" s="505"/>
      <c r="EW145" s="505"/>
      <c r="EX145" s="505"/>
      <c r="EY145" s="505"/>
      <c r="EZ145" s="505"/>
      <c r="FA145" s="505"/>
      <c r="FB145" s="505"/>
      <c r="FC145" s="505"/>
      <c r="FD145" s="505"/>
      <c r="FE145" s="505"/>
      <c r="FF145" s="505"/>
      <c r="FG145" s="505"/>
      <c r="FH145" s="505"/>
      <c r="FI145" s="505"/>
      <c r="FJ145" s="505"/>
      <c r="FK145" s="505"/>
      <c r="FL145" s="505"/>
      <c r="FM145" s="505"/>
      <c r="FN145" s="505"/>
      <c r="FO145" s="505"/>
      <c r="FP145" s="505"/>
      <c r="FQ145" s="505"/>
      <c r="FR145" s="505"/>
      <c r="FS145" s="505"/>
      <c r="FT145" s="505"/>
      <c r="FU145" s="505"/>
      <c r="FV145" s="505"/>
      <c r="FW145" s="505"/>
    </row>
    <row r="146" spans="54:179" x14ac:dyDescent="0.2">
      <c r="BB146" s="505"/>
      <c r="BC146" s="505"/>
      <c r="BD146" s="505"/>
      <c r="BE146" s="505"/>
      <c r="BF146" s="505"/>
      <c r="BG146" s="505"/>
      <c r="BH146" s="505"/>
      <c r="BI146" s="505"/>
      <c r="BJ146" s="505"/>
      <c r="BK146" s="505"/>
      <c r="BL146" s="505"/>
      <c r="BM146" s="505"/>
      <c r="BN146" s="505"/>
      <c r="BO146" s="505"/>
      <c r="BP146" s="505"/>
      <c r="BQ146" s="505"/>
      <c r="BR146" s="505"/>
      <c r="BS146" s="505"/>
      <c r="BT146" s="505"/>
      <c r="BU146" s="505"/>
      <c r="BV146" s="505"/>
      <c r="BW146" s="505"/>
      <c r="BX146" s="505"/>
      <c r="BY146" s="505"/>
      <c r="BZ146" s="505"/>
      <c r="CA146" s="505"/>
      <c r="CB146" s="505"/>
      <c r="CC146" s="505"/>
      <c r="CD146" s="505"/>
      <c r="CE146" s="505"/>
      <c r="CF146" s="505"/>
      <c r="CG146" s="505"/>
      <c r="CH146" s="505"/>
      <c r="CI146" s="505"/>
      <c r="CJ146" s="505"/>
      <c r="CK146" s="505"/>
      <c r="CL146" s="505"/>
      <c r="CM146" s="505"/>
      <c r="CN146" s="505"/>
      <c r="CO146" s="505"/>
      <c r="CP146" s="505"/>
      <c r="CQ146" s="505"/>
      <c r="CR146" s="505"/>
      <c r="CS146" s="505"/>
      <c r="CT146" s="505"/>
      <c r="CU146" s="505"/>
      <c r="CV146" s="505"/>
      <c r="CW146" s="505"/>
      <c r="CX146" s="505"/>
      <c r="CY146" s="505"/>
      <c r="CZ146" s="505"/>
      <c r="DA146" s="505"/>
      <c r="DB146" s="505"/>
      <c r="DC146" s="505"/>
      <c r="DD146" s="505"/>
      <c r="DE146" s="505"/>
      <c r="DF146" s="505"/>
      <c r="DG146" s="505"/>
      <c r="DH146" s="505"/>
      <c r="DI146" s="505"/>
      <c r="DJ146" s="505"/>
      <c r="DK146" s="505"/>
      <c r="DL146" s="505"/>
      <c r="DM146" s="505"/>
      <c r="DN146" s="505"/>
      <c r="DO146" s="505"/>
      <c r="DP146" s="505"/>
      <c r="DQ146" s="505"/>
      <c r="DR146" s="505"/>
      <c r="DS146" s="505"/>
      <c r="DT146" s="505"/>
      <c r="DU146" s="505"/>
      <c r="DV146" s="505"/>
      <c r="DW146" s="505"/>
      <c r="DX146" s="505"/>
      <c r="DY146" s="505"/>
      <c r="DZ146" s="505"/>
      <c r="EA146" s="505"/>
      <c r="EB146" s="505"/>
      <c r="EC146" s="505"/>
      <c r="ED146" s="505"/>
      <c r="EE146" s="505"/>
      <c r="EF146" s="505"/>
      <c r="EG146" s="505"/>
      <c r="EH146" s="505"/>
      <c r="EI146" s="505"/>
      <c r="EJ146" s="505"/>
      <c r="EK146" s="505"/>
      <c r="EL146" s="505"/>
      <c r="EM146" s="505"/>
      <c r="EN146" s="505"/>
      <c r="EO146" s="505"/>
      <c r="EP146" s="505"/>
      <c r="EQ146" s="505"/>
      <c r="ER146" s="505"/>
      <c r="ES146" s="505"/>
      <c r="ET146" s="505"/>
      <c r="EU146" s="505"/>
      <c r="EV146" s="505"/>
      <c r="EW146" s="505"/>
      <c r="EX146" s="505"/>
      <c r="EY146" s="505"/>
      <c r="EZ146" s="505"/>
      <c r="FA146" s="505"/>
      <c r="FB146" s="505"/>
      <c r="FC146" s="505"/>
      <c r="FD146" s="505"/>
      <c r="FE146" s="505"/>
      <c r="FF146" s="505"/>
      <c r="FG146" s="505"/>
      <c r="FH146" s="505"/>
      <c r="FI146" s="505"/>
      <c r="FJ146" s="505"/>
      <c r="FK146" s="505"/>
      <c r="FL146" s="505"/>
      <c r="FM146" s="505"/>
      <c r="FN146" s="505"/>
      <c r="FO146" s="505"/>
      <c r="FP146" s="505"/>
      <c r="FQ146" s="505"/>
      <c r="FR146" s="505"/>
      <c r="FS146" s="505"/>
      <c r="FT146" s="505"/>
      <c r="FU146" s="505"/>
      <c r="FV146" s="505"/>
      <c r="FW146" s="505"/>
    </row>
    <row r="147" spans="54:179" x14ac:dyDescent="0.2">
      <c r="BB147" s="505"/>
      <c r="BC147" s="505"/>
      <c r="BD147" s="505"/>
      <c r="BE147" s="505"/>
      <c r="BF147" s="505"/>
      <c r="BG147" s="505"/>
      <c r="BH147" s="505"/>
      <c r="BI147" s="505"/>
      <c r="BJ147" s="505"/>
      <c r="BK147" s="505"/>
      <c r="BL147" s="505"/>
      <c r="BM147" s="505"/>
      <c r="BN147" s="505"/>
      <c r="BO147" s="505"/>
      <c r="BP147" s="505"/>
      <c r="BQ147" s="505"/>
      <c r="BR147" s="505"/>
      <c r="BS147" s="505"/>
      <c r="BT147" s="505"/>
      <c r="BU147" s="505"/>
      <c r="BV147" s="505"/>
      <c r="BW147" s="505"/>
      <c r="BX147" s="505"/>
      <c r="BY147" s="505"/>
      <c r="BZ147" s="505"/>
      <c r="CA147" s="505"/>
      <c r="CB147" s="505"/>
      <c r="CC147" s="505"/>
      <c r="CD147" s="505"/>
      <c r="CE147" s="505"/>
      <c r="CF147" s="505"/>
      <c r="CG147" s="505"/>
      <c r="CH147" s="505"/>
      <c r="CI147" s="505"/>
      <c r="CJ147" s="505"/>
      <c r="CK147" s="505"/>
      <c r="CL147" s="505"/>
      <c r="CM147" s="505"/>
      <c r="CN147" s="505"/>
      <c r="CO147" s="505"/>
      <c r="CP147" s="505"/>
      <c r="CQ147" s="505"/>
      <c r="CR147" s="505"/>
      <c r="CS147" s="505"/>
      <c r="CT147" s="505"/>
      <c r="CU147" s="505"/>
      <c r="CV147" s="505"/>
      <c r="CW147" s="505"/>
      <c r="CX147" s="505"/>
      <c r="CY147" s="505"/>
      <c r="CZ147" s="505"/>
      <c r="DA147" s="505"/>
      <c r="DB147" s="505"/>
      <c r="DC147" s="505"/>
      <c r="DD147" s="505"/>
      <c r="DE147" s="505"/>
      <c r="DF147" s="505"/>
      <c r="DG147" s="505"/>
      <c r="DH147" s="505"/>
      <c r="DI147" s="505"/>
      <c r="DJ147" s="505"/>
      <c r="DK147" s="505"/>
      <c r="DL147" s="505"/>
      <c r="DM147" s="505"/>
      <c r="DN147" s="505"/>
      <c r="DO147" s="505"/>
      <c r="DP147" s="505"/>
      <c r="DQ147" s="505"/>
      <c r="DR147" s="505"/>
      <c r="DS147" s="505"/>
      <c r="DT147" s="505"/>
      <c r="DU147" s="505"/>
      <c r="DV147" s="505"/>
      <c r="DW147" s="505"/>
      <c r="DX147" s="505"/>
      <c r="DY147" s="505"/>
      <c r="DZ147" s="505"/>
      <c r="EA147" s="505"/>
      <c r="EB147" s="505"/>
      <c r="EC147" s="505"/>
      <c r="ED147" s="505"/>
      <c r="EE147" s="505"/>
      <c r="EF147" s="505"/>
      <c r="EG147" s="505"/>
      <c r="EH147" s="505"/>
      <c r="EI147" s="505"/>
      <c r="EJ147" s="505"/>
      <c r="EK147" s="505"/>
      <c r="EL147" s="505"/>
      <c r="EM147" s="505"/>
      <c r="EN147" s="505"/>
      <c r="EO147" s="505"/>
      <c r="EP147" s="505"/>
      <c r="EQ147" s="505"/>
      <c r="ER147" s="505"/>
      <c r="ES147" s="505"/>
      <c r="ET147" s="505"/>
      <c r="EU147" s="505"/>
      <c r="EV147" s="505"/>
      <c r="EW147" s="505"/>
      <c r="EX147" s="505"/>
      <c r="EY147" s="505"/>
      <c r="EZ147" s="505"/>
      <c r="FA147" s="505"/>
      <c r="FB147" s="505"/>
      <c r="FC147" s="505"/>
      <c r="FD147" s="505"/>
      <c r="FE147" s="505"/>
      <c r="FF147" s="505"/>
      <c r="FG147" s="505"/>
      <c r="FH147" s="505"/>
      <c r="FI147" s="505"/>
      <c r="FJ147" s="505"/>
      <c r="FK147" s="505"/>
      <c r="FL147" s="505"/>
      <c r="FM147" s="505"/>
      <c r="FN147" s="505"/>
      <c r="FO147" s="505"/>
      <c r="FP147" s="505"/>
      <c r="FQ147" s="505"/>
      <c r="FR147" s="505"/>
      <c r="FS147" s="505"/>
      <c r="FT147" s="505"/>
      <c r="FU147" s="505"/>
      <c r="FV147" s="505"/>
      <c r="FW147" s="505"/>
    </row>
    <row r="149" spans="54:179" x14ac:dyDescent="0.2">
      <c r="BB149" s="505"/>
      <c r="BC149" s="505"/>
      <c r="BD149" s="505"/>
      <c r="BE149" s="505"/>
      <c r="BF149" s="505"/>
      <c r="BG149" s="505"/>
      <c r="BH149" s="505"/>
      <c r="BI149" s="505"/>
      <c r="BJ149" s="505"/>
      <c r="BK149" s="505"/>
      <c r="BL149" s="505"/>
      <c r="BM149" s="505"/>
      <c r="BN149" s="505"/>
      <c r="BO149" s="505"/>
      <c r="BP149" s="505"/>
      <c r="BQ149" s="505"/>
      <c r="BR149" s="505"/>
      <c r="BS149" s="505"/>
      <c r="BT149" s="505"/>
      <c r="BU149" s="505"/>
      <c r="BV149" s="505"/>
      <c r="BW149" s="505"/>
      <c r="BX149" s="505"/>
      <c r="BY149" s="505"/>
      <c r="BZ149" s="505"/>
      <c r="CA149" s="505"/>
      <c r="CB149" s="505"/>
      <c r="CC149" s="505"/>
      <c r="CD149" s="505"/>
      <c r="CE149" s="505"/>
      <c r="CF149" s="505"/>
      <c r="CG149" s="505"/>
      <c r="CH149" s="505"/>
      <c r="CI149" s="505"/>
      <c r="CJ149" s="505"/>
      <c r="CK149" s="505"/>
      <c r="CL149" s="505"/>
      <c r="CM149" s="505"/>
      <c r="CN149" s="505"/>
      <c r="CO149" s="505"/>
      <c r="CP149" s="505"/>
      <c r="CQ149" s="505"/>
      <c r="CR149" s="505"/>
      <c r="CS149" s="505"/>
      <c r="CT149" s="505"/>
      <c r="CU149" s="505"/>
      <c r="CV149" s="505"/>
      <c r="CW149" s="505"/>
      <c r="CX149" s="505"/>
      <c r="CY149" s="505"/>
      <c r="CZ149" s="505"/>
      <c r="DA149" s="505"/>
      <c r="DB149" s="505"/>
      <c r="DC149" s="505"/>
      <c r="DD149" s="505"/>
      <c r="DE149" s="505"/>
      <c r="DF149" s="505"/>
      <c r="DG149" s="505"/>
      <c r="DH149" s="505"/>
      <c r="DI149" s="505"/>
      <c r="DJ149" s="505"/>
      <c r="DK149" s="505"/>
      <c r="DL149" s="505"/>
      <c r="DM149" s="505"/>
      <c r="DN149" s="505"/>
      <c r="DO149" s="505"/>
      <c r="DP149" s="505"/>
      <c r="DQ149" s="505"/>
      <c r="DR149" s="505"/>
      <c r="DS149" s="505"/>
      <c r="DT149" s="505"/>
      <c r="DU149" s="505"/>
      <c r="DV149" s="505"/>
      <c r="DW149" s="505"/>
      <c r="DX149" s="505"/>
      <c r="DY149" s="505"/>
      <c r="DZ149" s="505"/>
      <c r="EA149" s="505"/>
      <c r="EB149" s="505"/>
      <c r="EC149" s="505"/>
      <c r="ED149" s="505"/>
      <c r="EE149" s="505"/>
      <c r="EF149" s="505"/>
      <c r="EG149" s="505"/>
      <c r="EH149" s="505"/>
      <c r="EI149" s="505"/>
      <c r="EJ149" s="505"/>
      <c r="EK149" s="505"/>
      <c r="EL149" s="505"/>
      <c r="EM149" s="505"/>
      <c r="EN149" s="505"/>
      <c r="EO149" s="505"/>
      <c r="EP149" s="505"/>
      <c r="EQ149" s="505"/>
      <c r="ER149" s="505"/>
      <c r="ES149" s="505"/>
      <c r="ET149" s="505"/>
      <c r="EU149" s="505"/>
      <c r="EV149" s="505"/>
      <c r="EW149" s="505"/>
      <c r="EX149" s="505"/>
      <c r="EY149" s="505"/>
      <c r="EZ149" s="505"/>
      <c r="FA149" s="505"/>
      <c r="FB149" s="505"/>
      <c r="FC149" s="505"/>
      <c r="FD149" s="505"/>
      <c r="FE149" s="505"/>
      <c r="FF149" s="505"/>
      <c r="FG149" s="505"/>
      <c r="FH149" s="505"/>
      <c r="FI149" s="505"/>
      <c r="FJ149" s="505"/>
      <c r="FK149" s="505"/>
    </row>
    <row r="162" spans="2:162" ht="14.25" x14ac:dyDescent="0.2">
      <c r="B162" s="417"/>
    </row>
    <row r="163" spans="2:162" ht="14.25" x14ac:dyDescent="0.2">
      <c r="B163" s="417"/>
      <c r="EZ163" s="969"/>
      <c r="FA163" s="969"/>
      <c r="FB163" s="969"/>
      <c r="FC163" s="969"/>
      <c r="FD163" s="969"/>
      <c r="FE163" s="969"/>
      <c r="FF163" s="969"/>
    </row>
    <row r="164" spans="2:162" ht="14.25" x14ac:dyDescent="0.2">
      <c r="B164" s="417"/>
      <c r="EZ164" s="969"/>
      <c r="FA164" s="969"/>
      <c r="FB164" s="969"/>
      <c r="FC164" s="969"/>
      <c r="FD164" s="969"/>
      <c r="FE164" s="969"/>
      <c r="FF164" s="969"/>
    </row>
    <row r="165" spans="2:162" ht="15" x14ac:dyDescent="0.25">
      <c r="B165" s="415"/>
      <c r="EZ165" s="969"/>
      <c r="FA165" s="969"/>
      <c r="FB165" s="969"/>
      <c r="FC165" s="969"/>
      <c r="FD165" s="969"/>
      <c r="FE165" s="969"/>
      <c r="FF165" s="969"/>
    </row>
    <row r="168" spans="2:162" ht="15" x14ac:dyDescent="0.25">
      <c r="B168" s="415"/>
    </row>
    <row r="169" spans="2:162" ht="14.25" x14ac:dyDescent="0.2">
      <c r="B169" s="417"/>
      <c r="EZ169" s="969"/>
      <c r="FA169" s="969"/>
      <c r="FB169" s="969"/>
      <c r="FC169" s="969"/>
      <c r="FD169" s="969"/>
      <c r="FE169" s="969"/>
      <c r="FF169" s="969"/>
    </row>
    <row r="170" spans="2:162" ht="14.25" x14ac:dyDescent="0.2">
      <c r="B170" s="417"/>
      <c r="EZ170" s="969"/>
      <c r="FA170" s="969"/>
      <c r="FB170" s="969"/>
      <c r="FC170" s="969"/>
      <c r="FD170" s="969"/>
      <c r="FE170" s="969"/>
      <c r="FF170" s="969"/>
    </row>
    <row r="171" spans="2:162" ht="14.25" x14ac:dyDescent="0.2">
      <c r="B171" s="417"/>
      <c r="EZ171" s="969"/>
      <c r="FA171" s="969"/>
      <c r="FB171" s="969"/>
      <c r="FC171" s="969"/>
      <c r="FD171" s="969"/>
      <c r="FE171" s="969"/>
      <c r="FF171" s="969"/>
    </row>
    <row r="172" spans="2:162" ht="14.25" x14ac:dyDescent="0.2">
      <c r="B172" s="417"/>
      <c r="EZ172" s="969"/>
      <c r="FA172" s="969"/>
      <c r="FB172" s="969"/>
      <c r="FC172" s="969"/>
      <c r="FD172" s="969"/>
      <c r="FE172" s="969"/>
      <c r="FF172" s="969"/>
    </row>
    <row r="173" spans="2:162" ht="15" x14ac:dyDescent="0.25">
      <c r="B173" s="427"/>
      <c r="EZ173" s="969"/>
      <c r="FA173" s="969"/>
      <c r="FB173" s="969"/>
      <c r="FC173" s="969"/>
      <c r="FD173" s="969"/>
      <c r="FE173" s="969"/>
      <c r="FF173" s="969"/>
    </row>
    <row r="177" spans="2:167" ht="14.25" x14ac:dyDescent="0.2">
      <c r="B177" s="428"/>
      <c r="EZ177" s="969"/>
      <c r="FA177" s="969"/>
      <c r="FB177" s="969"/>
      <c r="FC177" s="969"/>
      <c r="FD177" s="969"/>
      <c r="FE177" s="969"/>
      <c r="FF177" s="969"/>
    </row>
    <row r="178" spans="2:167" ht="14.25" x14ac:dyDescent="0.2">
      <c r="B178" s="428"/>
      <c r="EY178" s="970"/>
      <c r="EZ178" s="970"/>
      <c r="FA178" s="970"/>
      <c r="FB178" s="970"/>
      <c r="FC178" s="970"/>
      <c r="FD178" s="970"/>
      <c r="FE178" s="970"/>
      <c r="FF178" s="970"/>
      <c r="FG178" s="970"/>
      <c r="FH178" s="970"/>
      <c r="FI178" s="970"/>
      <c r="FJ178" s="970"/>
      <c r="FK178" s="970"/>
    </row>
    <row r="179" spans="2:167" ht="14.25" x14ac:dyDescent="0.2">
      <c r="B179" s="428"/>
      <c r="EZ179" s="969"/>
      <c r="FA179" s="969"/>
      <c r="FB179" s="969"/>
      <c r="FC179" s="969"/>
      <c r="FD179" s="969"/>
      <c r="FE179" s="969"/>
      <c r="FF179" s="969"/>
      <c r="FG179" s="969"/>
      <c r="FH179" s="969"/>
      <c r="FI179" s="969"/>
      <c r="FJ179" s="969"/>
      <c r="FK179" s="969"/>
    </row>
    <row r="180" spans="2:167" ht="14.25" x14ac:dyDescent="0.2">
      <c r="B180" s="428"/>
      <c r="EZ180" s="969"/>
      <c r="FA180" s="969"/>
      <c r="FB180" s="969"/>
      <c r="FC180" s="969"/>
      <c r="FD180" s="969"/>
      <c r="FE180" s="969"/>
      <c r="FF180" s="969"/>
      <c r="FG180" s="969"/>
      <c r="FH180" s="969"/>
      <c r="FI180" s="969"/>
      <c r="FJ180" s="969"/>
      <c r="FK180" s="969"/>
    </row>
    <row r="181" spans="2:167" ht="14.25" x14ac:dyDescent="0.2">
      <c r="B181" s="428"/>
      <c r="EZ181" s="969"/>
      <c r="FA181" s="969"/>
      <c r="FB181" s="969"/>
      <c r="FC181" s="969"/>
      <c r="FD181" s="969"/>
      <c r="FE181" s="969"/>
      <c r="FF181" s="969"/>
      <c r="FG181" s="969"/>
      <c r="FH181" s="969"/>
      <c r="FI181" s="969"/>
      <c r="FJ181" s="969"/>
      <c r="FK181" s="969"/>
    </row>
    <row r="182" spans="2:167" ht="14.25" x14ac:dyDescent="0.2">
      <c r="B182" s="428"/>
      <c r="EZ182" s="969"/>
      <c r="FA182" s="969"/>
      <c r="FB182" s="969"/>
      <c r="FC182" s="969"/>
      <c r="FD182" s="969"/>
      <c r="FE182" s="969"/>
      <c r="FF182" s="969"/>
      <c r="FG182" s="969"/>
      <c r="FH182" s="969"/>
      <c r="FI182" s="969"/>
      <c r="FJ182" s="969"/>
      <c r="FK182" s="969"/>
    </row>
    <row r="183" spans="2:167" ht="14.25" x14ac:dyDescent="0.2">
      <c r="B183" s="428"/>
      <c r="EZ183" s="969"/>
      <c r="FA183" s="969"/>
      <c r="FB183" s="969"/>
      <c r="FC183" s="969"/>
      <c r="FD183" s="969"/>
      <c r="FE183" s="969"/>
      <c r="FF183" s="969"/>
      <c r="FG183" s="969"/>
      <c r="FH183" s="969"/>
      <c r="FI183" s="969"/>
      <c r="FJ183" s="969"/>
      <c r="FK183" s="969"/>
    </row>
    <row r="184" spans="2:167" ht="14.25" x14ac:dyDescent="0.2">
      <c r="B184" s="428"/>
      <c r="EZ184" s="969"/>
      <c r="FA184" s="969"/>
      <c r="FB184" s="969"/>
      <c r="FC184" s="969"/>
      <c r="FD184" s="969"/>
      <c r="FE184" s="969"/>
      <c r="FF184" s="969"/>
      <c r="FG184" s="969"/>
      <c r="FH184" s="969"/>
      <c r="FI184" s="969"/>
      <c r="FJ184" s="969"/>
      <c r="FK184" s="969"/>
    </row>
    <row r="185" spans="2:167" ht="14.25" x14ac:dyDescent="0.2">
      <c r="B185" s="428"/>
      <c r="EZ185" s="969"/>
      <c r="FA185" s="969"/>
      <c r="FB185" s="969"/>
      <c r="FC185" s="969"/>
      <c r="FD185" s="969"/>
      <c r="FE185" s="969"/>
      <c r="FF185" s="969"/>
      <c r="FG185" s="969"/>
      <c r="FH185" s="969"/>
      <c r="FI185" s="969"/>
      <c r="FJ185" s="969"/>
      <c r="FK185" s="969"/>
    </row>
    <row r="186" spans="2:167" ht="14.25" x14ac:dyDescent="0.2">
      <c r="B186" s="428"/>
      <c r="EZ186" s="969"/>
      <c r="FA186" s="969"/>
      <c r="FB186" s="969"/>
      <c r="FC186" s="969"/>
      <c r="FD186" s="969"/>
      <c r="FE186" s="969"/>
      <c r="FF186" s="969"/>
      <c r="FG186" s="969"/>
      <c r="FH186" s="969"/>
      <c r="FI186" s="969"/>
      <c r="FJ186" s="969"/>
      <c r="FK186" s="969"/>
    </row>
    <row r="187" spans="2:167" ht="14.25" x14ac:dyDescent="0.2">
      <c r="B187" s="417"/>
      <c r="EZ187" s="969"/>
      <c r="FA187" s="969"/>
      <c r="FB187" s="969"/>
      <c r="FC187" s="969"/>
      <c r="FD187" s="969"/>
      <c r="FE187" s="969"/>
      <c r="FF187" s="969"/>
      <c r="FG187" s="969"/>
      <c r="FH187" s="969"/>
      <c r="FI187" s="969"/>
      <c r="FJ187" s="969"/>
      <c r="FK187" s="969"/>
    </row>
    <row r="188" spans="2:167" ht="14.25" x14ac:dyDescent="0.2">
      <c r="B188" s="428"/>
      <c r="EZ188" s="969"/>
      <c r="FA188" s="969"/>
      <c r="FB188" s="969"/>
      <c r="FC188" s="969"/>
      <c r="FD188" s="969"/>
      <c r="FE188" s="969"/>
      <c r="FF188" s="969"/>
      <c r="FG188" s="969"/>
      <c r="FH188" s="969"/>
      <c r="FI188" s="969"/>
      <c r="FJ188" s="969"/>
      <c r="FK188" s="969"/>
    </row>
    <row r="189" spans="2:167" ht="14.25" x14ac:dyDescent="0.2">
      <c r="B189" s="417"/>
      <c r="EZ189" s="969"/>
      <c r="FA189" s="969"/>
      <c r="FB189" s="969"/>
      <c r="FC189" s="969"/>
      <c r="FD189" s="969"/>
      <c r="FE189" s="969"/>
      <c r="FF189" s="969"/>
      <c r="FG189" s="969"/>
      <c r="FH189" s="969"/>
      <c r="FI189" s="969"/>
      <c r="FJ189" s="969"/>
      <c r="FK189" s="969"/>
    </row>
    <row r="190" spans="2:167" ht="14.25" x14ac:dyDescent="0.2">
      <c r="B190" s="428"/>
      <c r="EZ190" s="969"/>
      <c r="FA190" s="969"/>
      <c r="FB190" s="969"/>
      <c r="FC190" s="969"/>
      <c r="FD190" s="969"/>
      <c r="FE190" s="969"/>
      <c r="FF190" s="969"/>
      <c r="FG190" s="969"/>
      <c r="FH190" s="969"/>
      <c r="FI190" s="969"/>
      <c r="FJ190" s="969"/>
      <c r="FK190" s="969"/>
    </row>
    <row r="191" spans="2:167" ht="14.25" x14ac:dyDescent="0.2">
      <c r="B191" s="417"/>
      <c r="EZ191" s="969"/>
      <c r="FA191" s="969"/>
      <c r="FB191" s="969"/>
      <c r="FC191" s="969"/>
      <c r="FD191" s="969"/>
      <c r="FE191" s="969"/>
      <c r="FF191" s="969"/>
      <c r="FG191" s="969"/>
      <c r="FH191" s="969"/>
      <c r="FI191" s="969"/>
      <c r="FJ191" s="969"/>
      <c r="FK191" s="969"/>
    </row>
    <row r="192" spans="2:167" ht="14.25" x14ac:dyDescent="0.2">
      <c r="B192" s="417"/>
      <c r="EY192" s="505"/>
      <c r="EZ192" s="969"/>
      <c r="FA192" s="969"/>
      <c r="FB192" s="969"/>
      <c r="FC192" s="969"/>
      <c r="FD192" s="969"/>
      <c r="FE192" s="969"/>
      <c r="FF192" s="969"/>
      <c r="FG192" s="969"/>
      <c r="FH192" s="969"/>
      <c r="FI192" s="969"/>
      <c r="FJ192" s="969"/>
      <c r="FK192" s="969"/>
    </row>
    <row r="193" spans="2:167" ht="14.25" x14ac:dyDescent="0.2">
      <c r="B193" s="417"/>
      <c r="EY193" s="505"/>
      <c r="EZ193" s="969"/>
      <c r="FA193" s="969"/>
      <c r="FB193" s="969"/>
      <c r="FC193" s="969"/>
      <c r="FD193" s="969"/>
      <c r="FE193" s="969"/>
      <c r="FF193" s="969"/>
      <c r="FG193" s="969"/>
      <c r="FH193" s="969"/>
      <c r="FI193" s="969"/>
      <c r="FJ193" s="969"/>
      <c r="FK193" s="969"/>
    </row>
    <row r="194" spans="2:167" ht="14.25" x14ac:dyDescent="0.2">
      <c r="B194" s="417"/>
      <c r="EY194" s="505"/>
      <c r="EZ194" s="969"/>
      <c r="FA194" s="969"/>
      <c r="FB194" s="969"/>
      <c r="FC194" s="969"/>
      <c r="FD194" s="969"/>
      <c r="FE194" s="969"/>
      <c r="FF194" s="969"/>
      <c r="FG194" s="969"/>
      <c r="FH194" s="969"/>
      <c r="FI194" s="969"/>
      <c r="FJ194" s="969"/>
      <c r="FK194" s="969"/>
    </row>
    <row r="195" spans="2:167" x14ac:dyDescent="0.2">
      <c r="FF195" s="969"/>
    </row>
    <row r="196" spans="2:167" ht="14.25" x14ac:dyDescent="0.2">
      <c r="B196" s="417"/>
      <c r="EY196" s="505"/>
      <c r="EZ196" s="969"/>
      <c r="FA196" s="969"/>
      <c r="FB196" s="969"/>
      <c r="FC196" s="969"/>
      <c r="FD196" s="969"/>
      <c r="FE196" s="969"/>
      <c r="FF196" s="969"/>
      <c r="FG196" s="969"/>
      <c r="FH196" s="969"/>
      <c r="FI196" s="969"/>
      <c r="FJ196" s="969"/>
      <c r="FK196" s="969"/>
    </row>
    <row r="197" spans="2:167" ht="14.25" x14ac:dyDescent="0.2">
      <c r="B197" s="417"/>
      <c r="EY197" s="505"/>
      <c r="EZ197" s="969"/>
      <c r="FA197" s="969"/>
      <c r="FB197" s="969"/>
      <c r="FC197" s="969"/>
      <c r="FD197" s="969"/>
      <c r="FE197" s="969"/>
      <c r="FF197" s="969"/>
      <c r="FG197" s="969"/>
      <c r="FH197" s="969"/>
      <c r="FI197" s="969"/>
      <c r="FJ197" s="969"/>
      <c r="FK197" s="969"/>
    </row>
    <row r="198" spans="2:167" ht="14.25" x14ac:dyDescent="0.2">
      <c r="B198" s="417"/>
      <c r="EY198" s="505"/>
      <c r="EZ198" s="969"/>
      <c r="FA198" s="969"/>
      <c r="FB198" s="969"/>
      <c r="FC198" s="969"/>
      <c r="FD198" s="969"/>
      <c r="FE198" s="969"/>
      <c r="FF198" s="969"/>
      <c r="FG198" s="969"/>
      <c r="FH198" s="969"/>
      <c r="FI198" s="969"/>
      <c r="FJ198" s="969"/>
      <c r="FK198" s="969"/>
    </row>
  </sheetData>
  <mergeCells count="12">
    <mergeCell ref="FU77:FV77"/>
    <mergeCell ref="EC77:ED77"/>
    <mergeCell ref="EF77:EG77"/>
    <mergeCell ref="EK77:EL77"/>
    <mergeCell ref="EO77:EP77"/>
    <mergeCell ref="ER77:ES77"/>
    <mergeCell ref="EW77:EX77"/>
    <mergeCell ref="FA77:FB77"/>
    <mergeCell ref="FD77:FE77"/>
    <mergeCell ref="FI77:FJ77"/>
    <mergeCell ref="FM77:FN77"/>
    <mergeCell ref="FP77:FQ77"/>
  </mergeCells>
  <printOptions horizontalCentered="1" verticalCentered="1"/>
  <pageMargins left="0.25" right="0.25" top="0.75" bottom="0.75" header="0.3" footer="0.3"/>
  <pageSetup scale="65" orientation="landscape" horizontalDpi="4294967295" verticalDpi="4294967295" r:id="rId1"/>
  <headerFooter>
    <oddFooter>&amp;L&amp;F&amp;R&amp;D</oddFooter>
  </headerFooter>
  <colBreaks count="9" manualBreakCount="9">
    <brk id="53" min="1" max="61" man="1"/>
    <brk id="65" min="1" max="61" man="1"/>
    <brk id="77" min="1" max="61" man="1"/>
    <brk id="81" min="1" max="60" man="1"/>
    <brk id="86" min="1" max="60" man="1"/>
    <brk id="91" min="1" max="60" man="1"/>
    <brk id="96" min="1" max="77" man="1"/>
    <brk id="101" min="1" max="77" man="1"/>
    <brk id="106" min="1" max="77" man="1"/>
  </colBreaks>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F0"/>
    <pageSetUpPr fitToPage="1"/>
  </sheetPr>
  <dimension ref="A1:HI101"/>
  <sheetViews>
    <sheetView workbookViewId="0"/>
  </sheetViews>
  <sheetFormatPr defaultColWidth="9.140625" defaultRowHeight="12.75" x14ac:dyDescent="0.2"/>
  <cols>
    <col min="1" max="1" width="2.85546875" style="406" customWidth="1"/>
    <col min="2" max="2" width="79.7109375" style="407" customWidth="1"/>
    <col min="3" max="5" width="12.42578125" style="406" hidden="1" customWidth="1"/>
    <col min="6" max="6" width="12.7109375" style="406" hidden="1" customWidth="1"/>
    <col min="7" max="9" width="12.42578125" style="406" hidden="1" customWidth="1"/>
    <col min="10" max="11" width="12.7109375" style="406" hidden="1" customWidth="1"/>
    <col min="12" max="13" width="13" style="406" hidden="1" customWidth="1"/>
    <col min="14" max="14" width="12.42578125" style="406" hidden="1" customWidth="1"/>
    <col min="15" max="15" width="13" style="406" hidden="1" customWidth="1"/>
    <col min="16" max="18" width="12.7109375" style="406" hidden="1" customWidth="1"/>
    <col min="19" max="20" width="13" style="406" hidden="1" customWidth="1"/>
    <col min="21" max="21" width="12.7109375" style="406" hidden="1" customWidth="1"/>
    <col min="22" max="22" width="13" style="406" hidden="1" customWidth="1"/>
    <col min="23" max="23" width="12.7109375" style="406" hidden="1" customWidth="1"/>
    <col min="24" max="24" width="13.28515625" style="406" hidden="1" customWidth="1"/>
    <col min="25" max="25" width="12.7109375" style="406" hidden="1" customWidth="1"/>
    <col min="26" max="28" width="13" style="406" hidden="1" customWidth="1"/>
    <col min="29" max="30" width="12.7109375" style="406" hidden="1" customWidth="1"/>
    <col min="31" max="32" width="13" style="406" hidden="1" customWidth="1"/>
    <col min="33" max="34" width="12.7109375" style="406" hidden="1" customWidth="1"/>
    <col min="35" max="36" width="12.85546875" style="406" hidden="1" customWidth="1"/>
    <col min="37" max="37" width="13" style="406" hidden="1" customWidth="1"/>
    <col min="38" max="38" width="12.85546875" style="406" hidden="1" customWidth="1"/>
    <col min="39" max="40" width="13" style="406" hidden="1" customWidth="1"/>
    <col min="41" max="41" width="12.85546875" style="406" hidden="1" customWidth="1"/>
    <col min="42" max="42" width="12.28515625" style="406" hidden="1" customWidth="1"/>
    <col min="43" max="43" width="13" style="406" hidden="1" customWidth="1"/>
    <col min="44" max="44" width="12.28515625" style="406" hidden="1" customWidth="1"/>
    <col min="45" max="45" width="12.7109375" style="406" hidden="1" customWidth="1"/>
    <col min="46" max="46" width="12.28515625" style="406" hidden="1" customWidth="1"/>
    <col min="47" max="47" width="13" style="406" hidden="1" customWidth="1"/>
    <col min="48" max="48" width="12.85546875" style="406" hidden="1" customWidth="1"/>
    <col min="49" max="49" width="12.42578125" style="406" hidden="1" customWidth="1"/>
    <col min="50" max="52" width="13" style="406" hidden="1" customWidth="1"/>
    <col min="53" max="53" width="12.7109375" style="406" hidden="1" customWidth="1"/>
    <col min="54" max="54" width="13" style="406" customWidth="1"/>
    <col min="55" max="56" width="12.7109375" style="406" customWidth="1"/>
    <col min="57" max="57" width="13" style="406" customWidth="1"/>
    <col min="58" max="58" width="12.7109375" style="406" customWidth="1"/>
    <col min="59" max="59" width="13" style="406" customWidth="1"/>
    <col min="60" max="60" width="12.7109375" style="406" customWidth="1"/>
    <col min="61" max="61" width="12.28515625" style="406" customWidth="1"/>
    <col min="62" max="62" width="12.42578125" style="406" customWidth="1"/>
    <col min="63" max="63" width="13" style="406" customWidth="1"/>
    <col min="64" max="64" width="12.85546875" style="406" customWidth="1"/>
    <col min="65" max="65" width="13" style="406" customWidth="1"/>
    <col min="66" max="66" width="12.85546875" style="406" customWidth="1"/>
    <col min="67" max="68" width="12.7109375" style="406" customWidth="1"/>
    <col min="69" max="70" width="12.28515625" style="406" customWidth="1"/>
    <col min="71" max="71" width="13" style="406" customWidth="1"/>
    <col min="72" max="72" width="12.85546875" style="406" customWidth="1"/>
    <col min="73" max="73" width="13" style="406" customWidth="1"/>
    <col min="74" max="74" width="13.28515625" style="406" customWidth="1"/>
    <col min="75" max="75" width="12.7109375" style="406" customWidth="1"/>
    <col min="76" max="76" width="13" style="406" customWidth="1"/>
    <col min="77" max="77" width="12.7109375" style="406" customWidth="1"/>
    <col min="78" max="78" width="12.28515625" style="406" customWidth="1"/>
    <col min="79" max="79" width="13" style="406" customWidth="1"/>
    <col min="80" max="80" width="12.85546875" style="406" customWidth="1"/>
    <col min="81" max="83" width="13" style="406" customWidth="1"/>
    <col min="84" max="84" width="12.85546875" style="406" customWidth="1"/>
    <col min="85" max="85" width="13" style="406" customWidth="1"/>
    <col min="86" max="88" width="12.85546875" style="406" customWidth="1"/>
    <col min="89" max="89" width="12.7109375" style="406" customWidth="1"/>
    <col min="90" max="90" width="13" style="406" customWidth="1"/>
    <col min="91" max="91" width="12.85546875" style="406" customWidth="1"/>
    <col min="92" max="97" width="12.28515625" style="406" customWidth="1"/>
    <col min="98" max="98" width="11.5703125" style="406" customWidth="1"/>
    <col min="99" max="104" width="11.140625" style="406" customWidth="1"/>
    <col min="105" max="107" width="11.5703125" style="406" customWidth="1"/>
    <col min="108" max="110" width="11.42578125" style="406" customWidth="1"/>
    <col min="111" max="112" width="11.5703125" style="406" customWidth="1"/>
    <col min="113" max="119" width="10.7109375" style="406" customWidth="1"/>
    <col min="120" max="121" width="11" style="406" customWidth="1"/>
    <col min="122" max="122" width="11.42578125" style="406" customWidth="1"/>
    <col min="123" max="125" width="11.140625" style="406" customWidth="1"/>
    <col min="126" max="128" width="11" style="406" customWidth="1"/>
    <col min="129" max="129" width="12.42578125" style="483" customWidth="1"/>
    <col min="130" max="143" width="12.42578125" style="406" customWidth="1"/>
    <col min="144" max="179" width="12.140625" style="406" bestFit="1" customWidth="1"/>
    <col min="180" max="180" width="9.140625" style="433"/>
    <col min="181" max="184" width="10.28515625" style="406" bestFit="1" customWidth="1"/>
    <col min="185" max="191" width="9.140625" style="406"/>
    <col min="192" max="192" width="9.85546875" style="406" bestFit="1" customWidth="1"/>
    <col min="193" max="204" width="9.140625" style="406"/>
    <col min="205" max="205" width="10.5703125" style="406" bestFit="1" customWidth="1"/>
    <col min="206" max="16384" width="9.140625" style="406"/>
  </cols>
  <sheetData>
    <row r="1" spans="2:217" x14ac:dyDescent="0.2">
      <c r="G1" s="408"/>
      <c r="H1" s="408"/>
      <c r="I1" s="408"/>
      <c r="J1" s="408"/>
      <c r="K1" s="408"/>
      <c r="L1" s="408"/>
      <c r="M1" s="408"/>
      <c r="N1" s="408"/>
      <c r="O1" s="408"/>
      <c r="P1" s="408"/>
      <c r="Q1" s="408"/>
      <c r="R1" s="408"/>
      <c r="S1" s="408"/>
      <c r="T1" s="408"/>
      <c r="U1" s="408"/>
      <c r="V1" s="408"/>
      <c r="W1" s="408"/>
      <c r="X1" s="408"/>
      <c r="Y1" s="408"/>
      <c r="Z1" s="408"/>
      <c r="AA1" s="408"/>
      <c r="AB1" s="408"/>
      <c r="AC1" s="408"/>
      <c r="AD1" s="408"/>
      <c r="AE1" s="408"/>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c r="CP1" s="408"/>
      <c r="CQ1" s="408"/>
      <c r="CR1" s="408"/>
      <c r="CS1" s="408"/>
      <c r="CT1" s="408"/>
      <c r="CU1" s="408"/>
      <c r="CV1" s="408"/>
      <c r="CW1" s="408"/>
      <c r="CX1" s="408"/>
      <c r="CY1" s="408"/>
      <c r="CZ1" s="408"/>
      <c r="DA1" s="408"/>
      <c r="DB1" s="408"/>
      <c r="DC1" s="408"/>
      <c r="DD1" s="408"/>
      <c r="DE1" s="408"/>
      <c r="DF1" s="408"/>
      <c r="DG1" s="408"/>
      <c r="DH1" s="408"/>
    </row>
    <row r="2" spans="2:217" ht="23.25" x14ac:dyDescent="0.35">
      <c r="B2" s="409" t="s">
        <v>580</v>
      </c>
      <c r="CH2" s="488"/>
      <c r="CI2" s="488"/>
      <c r="CJ2" s="488"/>
      <c r="DL2" s="482"/>
      <c r="DM2" s="482"/>
      <c r="DN2" s="482"/>
      <c r="DO2" s="482"/>
      <c r="DP2" s="482"/>
      <c r="DQ2" s="482"/>
      <c r="DR2" s="482"/>
      <c r="DY2" s="517"/>
      <c r="DZ2" s="612"/>
      <c r="EA2" s="612"/>
      <c r="EB2" s="612"/>
      <c r="EC2" s="612"/>
      <c r="ED2" s="612"/>
      <c r="EE2" s="612"/>
      <c r="EF2" s="612"/>
      <c r="EG2" s="612"/>
      <c r="EH2" s="612"/>
      <c r="EI2" s="612"/>
      <c r="EJ2" s="612"/>
      <c r="EK2" s="612"/>
      <c r="EL2" s="612"/>
      <c r="EM2" s="612"/>
      <c r="EN2" s="612"/>
      <c r="EO2" s="612"/>
      <c r="EP2" s="612"/>
      <c r="EQ2" s="612"/>
      <c r="ER2" s="612"/>
      <c r="ES2" s="612"/>
      <c r="ET2" s="612"/>
      <c r="EU2" s="612"/>
      <c r="EV2" s="612"/>
      <c r="EW2" s="612"/>
      <c r="EX2" s="612"/>
      <c r="EY2" s="612"/>
      <c r="EZ2" s="612"/>
      <c r="FA2" s="612"/>
      <c r="FB2" s="612"/>
      <c r="FC2" s="612"/>
      <c r="FD2" s="612"/>
      <c r="FE2" s="612"/>
      <c r="FF2" s="612"/>
      <c r="FG2" s="612"/>
      <c r="FH2" s="612"/>
      <c r="FI2" s="612"/>
      <c r="FJ2" s="612"/>
      <c r="FK2" s="612"/>
      <c r="FL2" s="612"/>
      <c r="FM2" s="612"/>
      <c r="FN2" s="612"/>
      <c r="FO2" s="612"/>
      <c r="FP2" s="612"/>
      <c r="FQ2" s="612"/>
      <c r="FR2" s="612"/>
      <c r="FS2" s="612"/>
      <c r="FT2" s="612"/>
      <c r="FU2" s="612"/>
      <c r="FV2" s="612"/>
      <c r="FW2" s="612"/>
    </row>
    <row r="3" spans="2:217" ht="36.75" customHeight="1" thickBot="1" x14ac:dyDescent="0.3">
      <c r="B3" s="511"/>
      <c r="DY3" s="517"/>
    </row>
    <row r="4" spans="2:217" ht="21.75" customHeight="1" x14ac:dyDescent="0.25">
      <c r="B4" s="514"/>
      <c r="C4" s="410"/>
      <c r="D4" s="410"/>
      <c r="E4" s="410"/>
      <c r="F4" s="410"/>
      <c r="G4" s="410"/>
      <c r="H4" s="410"/>
      <c r="I4" s="410"/>
      <c r="J4" s="410"/>
      <c r="K4" s="410"/>
      <c r="L4" s="410"/>
      <c r="M4" s="410"/>
      <c r="N4" s="410"/>
      <c r="O4" s="410"/>
      <c r="P4" s="410"/>
      <c r="Q4" s="410"/>
      <c r="R4" s="410"/>
      <c r="S4" s="410"/>
      <c r="T4" s="410"/>
      <c r="U4" s="410"/>
      <c r="V4" s="410"/>
      <c r="W4" s="410"/>
      <c r="X4" s="410"/>
      <c r="Y4" s="410"/>
      <c r="Z4" s="410"/>
      <c r="AA4" s="410"/>
      <c r="AB4" s="410"/>
      <c r="AC4" s="410"/>
      <c r="AD4" s="410"/>
      <c r="AE4" s="410"/>
      <c r="AF4" s="410"/>
      <c r="AG4" s="410"/>
      <c r="AH4" s="410"/>
      <c r="AI4" s="410"/>
      <c r="AJ4" s="410"/>
      <c r="AK4" s="410"/>
      <c r="AL4" s="410"/>
      <c r="AM4" s="410"/>
      <c r="AN4" s="410"/>
      <c r="AO4" s="410"/>
      <c r="AP4" s="410"/>
      <c r="AQ4" s="410"/>
      <c r="AR4" s="410"/>
      <c r="AS4" s="410"/>
      <c r="AT4" s="410"/>
      <c r="AU4" s="410"/>
      <c r="AV4" s="410"/>
      <c r="AW4" s="410"/>
      <c r="AX4" s="515" t="s">
        <v>436</v>
      </c>
      <c r="AY4" s="486" t="s">
        <v>373</v>
      </c>
      <c r="AZ4" s="486" t="s">
        <v>373</v>
      </c>
      <c r="BA4" s="486" t="s">
        <v>373</v>
      </c>
      <c r="BB4" s="486" t="s">
        <v>373</v>
      </c>
      <c r="BC4" s="486" t="s">
        <v>373</v>
      </c>
      <c r="BD4" s="486" t="s">
        <v>373</v>
      </c>
      <c r="BE4" s="486" t="s">
        <v>373</v>
      </c>
      <c r="BF4" s="486" t="s">
        <v>373</v>
      </c>
      <c r="BG4" s="486" t="s">
        <v>372</v>
      </c>
      <c r="BH4" s="486" t="s">
        <v>372</v>
      </c>
      <c r="BI4" s="486" t="s">
        <v>372</v>
      </c>
      <c r="BJ4" s="486" t="s">
        <v>372</v>
      </c>
      <c r="BK4" s="486" t="s">
        <v>373</v>
      </c>
      <c r="BL4" s="486" t="s">
        <v>373</v>
      </c>
      <c r="BM4" s="486" t="s">
        <v>373</v>
      </c>
      <c r="BN4" s="486" t="s">
        <v>373</v>
      </c>
      <c r="BO4" s="486" t="s">
        <v>373</v>
      </c>
      <c r="BP4" s="486" t="s">
        <v>373</v>
      </c>
      <c r="BQ4" s="486" t="s">
        <v>373</v>
      </c>
      <c r="BR4" s="486" t="s">
        <v>373</v>
      </c>
      <c r="BS4" s="486" t="s">
        <v>372</v>
      </c>
      <c r="BT4" s="486" t="s">
        <v>372</v>
      </c>
      <c r="BU4" s="486" t="s">
        <v>372</v>
      </c>
      <c r="BV4" s="486" t="s">
        <v>372</v>
      </c>
      <c r="BW4" s="486" t="s">
        <v>373</v>
      </c>
      <c r="BX4" s="486" t="s">
        <v>373</v>
      </c>
      <c r="BY4" s="486" t="s">
        <v>373</v>
      </c>
      <c r="BZ4" s="486" t="s">
        <v>373</v>
      </c>
      <c r="CA4" s="486" t="s">
        <v>373</v>
      </c>
      <c r="CB4" s="486" t="s">
        <v>373</v>
      </c>
      <c r="CC4" s="486" t="s">
        <v>373</v>
      </c>
      <c r="CD4" s="486" t="s">
        <v>373</v>
      </c>
      <c r="CE4" s="486" t="s">
        <v>372</v>
      </c>
      <c r="CF4" s="486" t="s">
        <v>372</v>
      </c>
      <c r="CG4" s="486" t="s">
        <v>372</v>
      </c>
      <c r="CH4" s="486" t="s">
        <v>372</v>
      </c>
      <c r="CI4" s="486" t="s">
        <v>373</v>
      </c>
      <c r="CJ4" s="486" t="s">
        <v>373</v>
      </c>
      <c r="CK4" s="486" t="s">
        <v>373</v>
      </c>
      <c r="CL4" s="486" t="s">
        <v>373</v>
      </c>
      <c r="CM4" s="486" t="s">
        <v>373</v>
      </c>
      <c r="CN4" s="486" t="s">
        <v>373</v>
      </c>
      <c r="CO4" s="486" t="s">
        <v>373</v>
      </c>
      <c r="CP4" s="486" t="s">
        <v>373</v>
      </c>
      <c r="CQ4" s="486" t="s">
        <v>372</v>
      </c>
      <c r="CR4" s="486" t="s">
        <v>372</v>
      </c>
      <c r="CS4" s="486" t="s">
        <v>372</v>
      </c>
      <c r="CT4" s="486" t="s">
        <v>372</v>
      </c>
      <c r="CU4" s="486" t="s">
        <v>373</v>
      </c>
      <c r="CV4" s="486" t="s">
        <v>373</v>
      </c>
      <c r="CW4" s="486" t="s">
        <v>373</v>
      </c>
      <c r="CX4" s="486" t="s">
        <v>373</v>
      </c>
      <c r="CY4" s="486" t="s">
        <v>373</v>
      </c>
      <c r="CZ4" s="486" t="s">
        <v>373</v>
      </c>
      <c r="DA4" s="486" t="s">
        <v>373</v>
      </c>
      <c r="DB4" s="486" t="s">
        <v>373</v>
      </c>
      <c r="DC4" s="486" t="s">
        <v>372</v>
      </c>
      <c r="DD4" s="486" t="s">
        <v>372</v>
      </c>
      <c r="DE4" s="486" t="s">
        <v>372</v>
      </c>
      <c r="DF4" s="486" t="s">
        <v>372</v>
      </c>
      <c r="DG4" s="486" t="s">
        <v>373</v>
      </c>
      <c r="DH4" s="486" t="s">
        <v>373</v>
      </c>
      <c r="DI4" s="486" t="s">
        <v>373</v>
      </c>
      <c r="DJ4" s="486" t="s">
        <v>373</v>
      </c>
      <c r="DK4" s="486" t="s">
        <v>373</v>
      </c>
      <c r="DL4" s="486" t="s">
        <v>373</v>
      </c>
      <c r="DM4" s="486" t="s">
        <v>373</v>
      </c>
      <c r="DN4" s="486" t="s">
        <v>373</v>
      </c>
      <c r="DO4" s="486" t="s">
        <v>372</v>
      </c>
      <c r="DP4" s="486" t="s">
        <v>372</v>
      </c>
      <c r="DQ4" s="486" t="s">
        <v>372</v>
      </c>
      <c r="DR4" s="486" t="s">
        <v>372</v>
      </c>
      <c r="DS4" s="486" t="s">
        <v>373</v>
      </c>
      <c r="DT4" s="486" t="s">
        <v>373</v>
      </c>
      <c r="DU4" s="486" t="s">
        <v>373</v>
      </c>
      <c r="DV4" s="486" t="s">
        <v>373</v>
      </c>
      <c r="DW4" s="486" t="s">
        <v>373</v>
      </c>
      <c r="DX4" s="486" t="s">
        <v>373</v>
      </c>
      <c r="DY4" s="713" t="s">
        <v>373</v>
      </c>
      <c r="DZ4" s="486" t="s">
        <v>373</v>
      </c>
      <c r="EA4" s="486" t="s">
        <v>372</v>
      </c>
      <c r="EB4" s="486" t="s">
        <v>372</v>
      </c>
      <c r="EC4" s="486" t="s">
        <v>372</v>
      </c>
      <c r="ED4" s="486" t="s">
        <v>372</v>
      </c>
      <c r="EE4" s="486" t="s">
        <v>373</v>
      </c>
      <c r="EF4" s="486" t="s">
        <v>373</v>
      </c>
      <c r="EG4" s="486" t="s">
        <v>373</v>
      </c>
      <c r="EH4" s="486" t="s">
        <v>373</v>
      </c>
      <c r="EI4" s="486" t="s">
        <v>373</v>
      </c>
      <c r="EJ4" s="486" t="s">
        <v>373</v>
      </c>
      <c r="EK4" s="486" t="s">
        <v>373</v>
      </c>
      <c r="EL4" s="486" t="s">
        <v>373</v>
      </c>
      <c r="EM4" s="486" t="s">
        <v>372</v>
      </c>
      <c r="EN4" s="486" t="s">
        <v>372</v>
      </c>
      <c r="EO4" s="486" t="s">
        <v>372</v>
      </c>
      <c r="EP4" s="486" t="s">
        <v>372</v>
      </c>
      <c r="EQ4" s="486" t="s">
        <v>373</v>
      </c>
      <c r="ER4" s="486" t="s">
        <v>373</v>
      </c>
      <c r="ES4" s="486" t="s">
        <v>373</v>
      </c>
      <c r="ET4" s="486" t="s">
        <v>373</v>
      </c>
      <c r="EU4" s="486" t="s">
        <v>373</v>
      </c>
      <c r="EV4" s="486" t="s">
        <v>373</v>
      </c>
      <c r="EW4" s="486" t="s">
        <v>373</v>
      </c>
      <c r="EX4" s="486" t="s">
        <v>373</v>
      </c>
      <c r="EY4" s="486" t="s">
        <v>372</v>
      </c>
      <c r="EZ4" s="486" t="s">
        <v>372</v>
      </c>
      <c r="FA4" s="486" t="s">
        <v>372</v>
      </c>
      <c r="FB4" s="486" t="s">
        <v>372</v>
      </c>
      <c r="FC4" s="486" t="s">
        <v>373</v>
      </c>
      <c r="FD4" s="486" t="s">
        <v>373</v>
      </c>
      <c r="FE4" s="486" t="s">
        <v>373</v>
      </c>
      <c r="FF4" s="486" t="s">
        <v>373</v>
      </c>
      <c r="FG4" s="486" t="s">
        <v>373</v>
      </c>
      <c r="FH4" s="486" t="s">
        <v>373</v>
      </c>
      <c r="FI4" s="486" t="s">
        <v>373</v>
      </c>
      <c r="FJ4" s="486" t="s">
        <v>373</v>
      </c>
      <c r="FK4" s="486" t="s">
        <v>372</v>
      </c>
      <c r="FL4" s="486" t="s">
        <v>372</v>
      </c>
      <c r="FM4" s="486" t="s">
        <v>372</v>
      </c>
      <c r="FN4" s="486" t="s">
        <v>372</v>
      </c>
      <c r="FO4" s="486" t="s">
        <v>373</v>
      </c>
      <c r="FP4" s="486" t="s">
        <v>373</v>
      </c>
      <c r="FQ4" s="486" t="s">
        <v>373</v>
      </c>
      <c r="FR4" s="486" t="s">
        <v>373</v>
      </c>
      <c r="FS4" s="486" t="s">
        <v>373</v>
      </c>
      <c r="FT4" s="486" t="s">
        <v>373</v>
      </c>
      <c r="FU4" s="486" t="s">
        <v>373</v>
      </c>
      <c r="FV4" s="486" t="s">
        <v>373</v>
      </c>
      <c r="FW4" s="486" t="s">
        <v>372</v>
      </c>
      <c r="FX4" s="486" t="s">
        <v>272</v>
      </c>
    </row>
    <row r="5" spans="2:217" s="411" customFormat="1" ht="13.5" thickBot="1" x14ac:dyDescent="0.25">
      <c r="B5" s="512" t="s">
        <v>0</v>
      </c>
      <c r="C5" s="512">
        <v>38626</v>
      </c>
      <c r="D5" s="512">
        <v>38657</v>
      </c>
      <c r="E5" s="512">
        <v>38687</v>
      </c>
      <c r="F5" s="512">
        <v>38718</v>
      </c>
      <c r="G5" s="512">
        <v>38749</v>
      </c>
      <c r="H5" s="512">
        <v>38777</v>
      </c>
      <c r="I5" s="512">
        <v>38808</v>
      </c>
      <c r="J5" s="512">
        <v>38838</v>
      </c>
      <c r="K5" s="512">
        <v>38869</v>
      </c>
      <c r="L5" s="512">
        <v>38899</v>
      </c>
      <c r="M5" s="512">
        <v>38930</v>
      </c>
      <c r="N5" s="512">
        <v>38961</v>
      </c>
      <c r="O5" s="512">
        <v>38991</v>
      </c>
      <c r="P5" s="512">
        <v>39022</v>
      </c>
      <c r="Q5" s="512">
        <v>39052</v>
      </c>
      <c r="R5" s="512">
        <v>39083</v>
      </c>
      <c r="S5" s="512">
        <v>39114</v>
      </c>
      <c r="T5" s="512">
        <v>39142</v>
      </c>
      <c r="U5" s="512">
        <v>39173</v>
      </c>
      <c r="V5" s="512">
        <v>39203</v>
      </c>
      <c r="W5" s="512">
        <v>39234</v>
      </c>
      <c r="X5" s="512">
        <v>39264</v>
      </c>
      <c r="Y5" s="512">
        <v>39295</v>
      </c>
      <c r="Z5" s="512">
        <v>39326</v>
      </c>
      <c r="AA5" s="512">
        <v>39356</v>
      </c>
      <c r="AB5" s="512">
        <v>39387</v>
      </c>
      <c r="AC5" s="512">
        <v>39417</v>
      </c>
      <c r="AD5" s="512">
        <v>39448</v>
      </c>
      <c r="AE5" s="512">
        <v>39479</v>
      </c>
      <c r="AF5" s="512">
        <v>39508</v>
      </c>
      <c r="AG5" s="512">
        <v>39539</v>
      </c>
      <c r="AH5" s="512">
        <v>39569</v>
      </c>
      <c r="AI5" s="512">
        <v>39600</v>
      </c>
      <c r="AJ5" s="512">
        <v>39630</v>
      </c>
      <c r="AK5" s="512">
        <v>39661</v>
      </c>
      <c r="AL5" s="512">
        <v>39692</v>
      </c>
      <c r="AM5" s="512">
        <v>39722</v>
      </c>
      <c r="AN5" s="512">
        <v>39753</v>
      </c>
      <c r="AO5" s="512">
        <v>39783</v>
      </c>
      <c r="AP5" s="512">
        <v>39814</v>
      </c>
      <c r="AQ5" s="512">
        <v>39845</v>
      </c>
      <c r="AR5" s="512">
        <v>39873</v>
      </c>
      <c r="AS5" s="512">
        <v>39904</v>
      </c>
      <c r="AT5" s="512">
        <v>39934</v>
      </c>
      <c r="AU5" s="512">
        <v>39965</v>
      </c>
      <c r="AV5" s="512">
        <v>39995</v>
      </c>
      <c r="AW5" s="512">
        <v>40026</v>
      </c>
      <c r="AX5" s="512">
        <v>40057</v>
      </c>
      <c r="AY5" s="512">
        <v>40087</v>
      </c>
      <c r="AZ5" s="512">
        <v>40118</v>
      </c>
      <c r="BA5" s="512">
        <v>40148</v>
      </c>
      <c r="BB5" s="512">
        <v>40179</v>
      </c>
      <c r="BC5" s="512">
        <v>40210</v>
      </c>
      <c r="BD5" s="512">
        <v>40238</v>
      </c>
      <c r="BE5" s="512">
        <v>40269</v>
      </c>
      <c r="BF5" s="512">
        <v>40299</v>
      </c>
      <c r="BG5" s="512">
        <v>40330</v>
      </c>
      <c r="BH5" s="512">
        <v>40360</v>
      </c>
      <c r="BI5" s="512">
        <v>40391</v>
      </c>
      <c r="BJ5" s="512">
        <v>40422</v>
      </c>
      <c r="BK5" s="512">
        <v>40452</v>
      </c>
      <c r="BL5" s="512">
        <v>40483</v>
      </c>
      <c r="BM5" s="512">
        <v>40513</v>
      </c>
      <c r="BN5" s="512">
        <v>40544</v>
      </c>
      <c r="BO5" s="512">
        <v>40575</v>
      </c>
      <c r="BP5" s="512">
        <v>40603</v>
      </c>
      <c r="BQ5" s="512">
        <v>40634</v>
      </c>
      <c r="BR5" s="512">
        <v>40664</v>
      </c>
      <c r="BS5" s="512">
        <v>40695</v>
      </c>
      <c r="BT5" s="512">
        <v>40725</v>
      </c>
      <c r="BU5" s="512">
        <v>40756</v>
      </c>
      <c r="BV5" s="512">
        <v>40787</v>
      </c>
      <c r="BW5" s="512">
        <v>40817</v>
      </c>
      <c r="BX5" s="512">
        <v>40848</v>
      </c>
      <c r="BY5" s="512">
        <v>40878</v>
      </c>
      <c r="BZ5" s="512">
        <v>40909</v>
      </c>
      <c r="CA5" s="512">
        <v>40940</v>
      </c>
      <c r="CB5" s="512">
        <v>40969</v>
      </c>
      <c r="CC5" s="512">
        <v>41000</v>
      </c>
      <c r="CD5" s="512">
        <v>41030</v>
      </c>
      <c r="CE5" s="512">
        <v>41061</v>
      </c>
      <c r="CF5" s="512">
        <v>41091</v>
      </c>
      <c r="CG5" s="512">
        <v>41122</v>
      </c>
      <c r="CH5" s="512">
        <v>41153</v>
      </c>
      <c r="CI5" s="512">
        <v>41183</v>
      </c>
      <c r="CJ5" s="512">
        <v>41224</v>
      </c>
      <c r="CK5" s="512">
        <v>41244</v>
      </c>
      <c r="CL5" s="512">
        <v>41275</v>
      </c>
      <c r="CM5" s="512">
        <v>41306</v>
      </c>
      <c r="CN5" s="512">
        <v>41334</v>
      </c>
      <c r="CO5" s="512">
        <v>41365</v>
      </c>
      <c r="CP5" s="512">
        <v>41395</v>
      </c>
      <c r="CQ5" s="512">
        <v>41426</v>
      </c>
      <c r="CR5" s="512">
        <v>41456</v>
      </c>
      <c r="CS5" s="512">
        <v>41487</v>
      </c>
      <c r="CT5" s="512">
        <v>41518</v>
      </c>
      <c r="CU5" s="512">
        <v>41548</v>
      </c>
      <c r="CV5" s="512">
        <v>41579</v>
      </c>
      <c r="CW5" s="512">
        <v>41609</v>
      </c>
      <c r="CX5" s="512">
        <v>41640</v>
      </c>
      <c r="CY5" s="512">
        <v>41671</v>
      </c>
      <c r="CZ5" s="512">
        <v>41699</v>
      </c>
      <c r="DA5" s="512">
        <v>41730</v>
      </c>
      <c r="DB5" s="512">
        <v>41760</v>
      </c>
      <c r="DC5" s="512">
        <v>41791</v>
      </c>
      <c r="DD5" s="512">
        <v>41821</v>
      </c>
      <c r="DE5" s="512">
        <v>41852</v>
      </c>
      <c r="DF5" s="512">
        <v>41883</v>
      </c>
      <c r="DG5" s="512">
        <v>41913</v>
      </c>
      <c r="DH5" s="512">
        <v>41944</v>
      </c>
      <c r="DI5" s="512">
        <v>41974</v>
      </c>
      <c r="DJ5" s="512">
        <v>42005</v>
      </c>
      <c r="DK5" s="512">
        <v>42036</v>
      </c>
      <c r="DL5" s="512">
        <v>42064</v>
      </c>
      <c r="DM5" s="512">
        <v>42095</v>
      </c>
      <c r="DN5" s="512">
        <v>42125</v>
      </c>
      <c r="DO5" s="512">
        <v>42156</v>
      </c>
      <c r="DP5" s="512">
        <v>42186</v>
      </c>
      <c r="DQ5" s="512">
        <v>42217</v>
      </c>
      <c r="DR5" s="512">
        <v>42248</v>
      </c>
      <c r="DS5" s="512">
        <v>42278</v>
      </c>
      <c r="DT5" s="512">
        <v>42309</v>
      </c>
      <c r="DU5" s="512">
        <v>42339</v>
      </c>
      <c r="DV5" s="512">
        <v>42370</v>
      </c>
      <c r="DW5" s="512">
        <v>42401</v>
      </c>
      <c r="DX5" s="512">
        <v>42430</v>
      </c>
      <c r="DY5" s="518">
        <v>42461</v>
      </c>
      <c r="DZ5" s="512">
        <v>42491</v>
      </c>
      <c r="EA5" s="512">
        <v>42522</v>
      </c>
      <c r="EB5" s="512">
        <v>42552</v>
      </c>
      <c r="EC5" s="512">
        <v>42583</v>
      </c>
      <c r="ED5" s="512">
        <v>42614</v>
      </c>
      <c r="EE5" s="512">
        <v>42644</v>
      </c>
      <c r="EF5" s="512">
        <v>42675</v>
      </c>
      <c r="EG5" s="512">
        <v>42705</v>
      </c>
      <c r="EH5" s="512">
        <v>42736</v>
      </c>
      <c r="EI5" s="512">
        <v>42767</v>
      </c>
      <c r="EJ5" s="512">
        <v>42795</v>
      </c>
      <c r="EK5" s="512">
        <v>42826</v>
      </c>
      <c r="EL5" s="512">
        <v>42856</v>
      </c>
      <c r="EM5" s="512">
        <v>42887</v>
      </c>
      <c r="EN5" s="512">
        <v>42917</v>
      </c>
      <c r="EO5" s="512">
        <v>42948</v>
      </c>
      <c r="EP5" s="512">
        <v>42979</v>
      </c>
      <c r="EQ5" s="512">
        <v>43009</v>
      </c>
      <c r="ER5" s="512">
        <v>43040</v>
      </c>
      <c r="ES5" s="512">
        <v>43070</v>
      </c>
      <c r="ET5" s="512">
        <v>43101</v>
      </c>
      <c r="EU5" s="512">
        <v>43132</v>
      </c>
      <c r="EV5" s="512">
        <v>43160</v>
      </c>
      <c r="EW5" s="512">
        <v>43191</v>
      </c>
      <c r="EX5" s="512">
        <v>43221</v>
      </c>
      <c r="EY5" s="512">
        <v>43252</v>
      </c>
      <c r="EZ5" s="512">
        <v>43282</v>
      </c>
      <c r="FA5" s="512">
        <v>43313</v>
      </c>
      <c r="FB5" s="512">
        <v>43344</v>
      </c>
      <c r="FC5" s="512">
        <v>43374</v>
      </c>
      <c r="FD5" s="512">
        <v>43405</v>
      </c>
      <c r="FE5" s="512">
        <v>43435</v>
      </c>
      <c r="FF5" s="512">
        <v>43466</v>
      </c>
      <c r="FG5" s="512">
        <v>43497</v>
      </c>
      <c r="FH5" s="512">
        <v>43525</v>
      </c>
      <c r="FI5" s="512">
        <v>43556</v>
      </c>
      <c r="FJ5" s="512">
        <v>43586</v>
      </c>
      <c r="FK5" s="512">
        <v>43617</v>
      </c>
      <c r="FL5" s="512">
        <v>43647</v>
      </c>
      <c r="FM5" s="512">
        <v>43678</v>
      </c>
      <c r="FN5" s="512">
        <v>43709</v>
      </c>
      <c r="FO5" s="512">
        <v>43739</v>
      </c>
      <c r="FP5" s="512">
        <v>43770</v>
      </c>
      <c r="FQ5" s="512">
        <v>43800</v>
      </c>
      <c r="FR5" s="512">
        <v>43831</v>
      </c>
      <c r="FS5" s="512">
        <v>43862</v>
      </c>
      <c r="FT5" s="512">
        <v>43891</v>
      </c>
      <c r="FU5" s="512">
        <v>43922</v>
      </c>
      <c r="FV5" s="512">
        <v>43952</v>
      </c>
      <c r="FW5" s="512">
        <v>43983</v>
      </c>
      <c r="FX5" s="534">
        <f>+FW5</f>
        <v>43983</v>
      </c>
      <c r="FY5" s="406"/>
      <c r="FZ5" s="406"/>
      <c r="GA5" s="406"/>
      <c r="GB5" s="406"/>
      <c r="GC5" s="406"/>
      <c r="GD5" s="406"/>
      <c r="GE5" s="406"/>
      <c r="GF5" s="406"/>
      <c r="GG5" s="406"/>
      <c r="GH5" s="406"/>
      <c r="GI5" s="406"/>
      <c r="GJ5" s="406"/>
      <c r="GK5" s="406"/>
      <c r="GL5" s="406"/>
      <c r="GM5" s="406"/>
      <c r="GN5" s="406"/>
      <c r="GO5" s="406"/>
      <c r="GP5" s="406"/>
      <c r="GQ5" s="406"/>
      <c r="GR5" s="406"/>
      <c r="GS5" s="406"/>
      <c r="GT5" s="406"/>
      <c r="GU5" s="406"/>
      <c r="GV5" s="406"/>
      <c r="GW5" s="406"/>
      <c r="GX5" s="406"/>
      <c r="GY5" s="406"/>
      <c r="GZ5" s="406"/>
      <c r="HA5" s="406"/>
      <c r="HB5" s="406"/>
      <c r="HC5" s="406"/>
      <c r="HD5" s="406"/>
      <c r="HE5" s="406"/>
      <c r="HF5" s="406"/>
      <c r="HG5" s="406"/>
      <c r="HH5" s="406"/>
      <c r="HI5" s="406"/>
    </row>
    <row r="6" spans="2:217" ht="9.75" customHeight="1" x14ac:dyDescent="0.2">
      <c r="DY6" s="519"/>
    </row>
    <row r="7" spans="2:217" s="421" customFormat="1" ht="22.5" customHeight="1" x14ac:dyDescent="0.25">
      <c r="B7" s="415" t="s">
        <v>438</v>
      </c>
      <c r="DY7" s="490"/>
      <c r="FX7" s="797" t="s">
        <v>272</v>
      </c>
      <c r="FY7" s="406"/>
      <c r="FZ7" s="406"/>
      <c r="GA7" s="406"/>
      <c r="GB7" s="406"/>
      <c r="GC7" s="406"/>
      <c r="GD7" s="406"/>
      <c r="GE7" s="406"/>
      <c r="GF7" s="406"/>
      <c r="GG7" s="406"/>
      <c r="GH7" s="406"/>
      <c r="GI7" s="406"/>
      <c r="GJ7" s="406"/>
      <c r="GK7" s="406"/>
      <c r="GL7" s="406"/>
      <c r="GM7" s="406"/>
      <c r="GN7" s="406"/>
      <c r="GO7" s="406"/>
      <c r="GP7" s="406"/>
      <c r="GQ7" s="406"/>
      <c r="GR7" s="406"/>
      <c r="GS7" s="406"/>
      <c r="GT7" s="406"/>
      <c r="GU7" s="406"/>
      <c r="GV7" s="406"/>
      <c r="GW7" s="406"/>
      <c r="GX7" s="406"/>
      <c r="GY7" s="406"/>
      <c r="GZ7" s="406"/>
      <c r="HA7" s="406"/>
      <c r="HB7" s="406"/>
      <c r="HC7" s="406"/>
      <c r="HD7" s="406"/>
      <c r="HE7" s="406"/>
      <c r="HF7" s="406"/>
      <c r="HG7" s="406"/>
      <c r="HH7" s="406"/>
      <c r="HI7" s="406"/>
    </row>
    <row r="8" spans="2:217" s="421" customFormat="1" ht="14.25" x14ac:dyDescent="0.2">
      <c r="B8" s="417" t="s">
        <v>321</v>
      </c>
      <c r="C8" s="494"/>
      <c r="D8" s="494"/>
      <c r="E8" s="494"/>
      <c r="F8" s="494"/>
      <c r="G8" s="494"/>
      <c r="H8" s="494"/>
      <c r="I8" s="494"/>
      <c r="J8" s="494"/>
      <c r="K8" s="494"/>
      <c r="L8" s="494"/>
      <c r="M8" s="494"/>
      <c r="N8" s="494"/>
      <c r="O8" s="494">
        <v>7.288E-2</v>
      </c>
      <c r="P8" s="494">
        <v>7.288E-2</v>
      </c>
      <c r="Q8" s="494">
        <v>7.288E-2</v>
      </c>
      <c r="R8" s="494">
        <v>7.288E-2</v>
      </c>
      <c r="S8" s="494">
        <v>7.288E-2</v>
      </c>
      <c r="T8" s="494">
        <v>7.288E-2</v>
      </c>
      <c r="U8" s="494">
        <v>7.288E-2</v>
      </c>
      <c r="V8" s="494">
        <v>7.288E-2</v>
      </c>
      <c r="W8" s="494">
        <v>7.288E-2</v>
      </c>
      <c r="X8" s="494">
        <v>7.288E-2</v>
      </c>
      <c r="Y8" s="494">
        <v>7.288E-2</v>
      </c>
      <c r="Z8" s="494">
        <v>7.288E-2</v>
      </c>
      <c r="AA8" s="494">
        <v>7.288E-2</v>
      </c>
      <c r="AB8" s="494">
        <v>7.288E-2</v>
      </c>
      <c r="AC8" s="494">
        <v>7.288E-2</v>
      </c>
      <c r="AD8" s="494">
        <v>7.288E-2</v>
      </c>
      <c r="AE8" s="494">
        <v>7.288E-2</v>
      </c>
      <c r="AF8" s="494">
        <v>7.288E-2</v>
      </c>
      <c r="AG8" s="494">
        <v>7.288E-2</v>
      </c>
      <c r="AH8" s="494">
        <v>7.288E-2</v>
      </c>
      <c r="AI8" s="494">
        <v>7.288E-2</v>
      </c>
      <c r="AJ8" s="494">
        <v>7.288E-2</v>
      </c>
      <c r="AK8" s="494">
        <v>7.288E-2</v>
      </c>
      <c r="AL8" s="494">
        <v>7.288E-2</v>
      </c>
      <c r="AM8" s="494">
        <v>7.288E-2</v>
      </c>
      <c r="AN8" s="494">
        <v>7.288E-2</v>
      </c>
      <c r="AO8" s="494">
        <v>7.288E-2</v>
      </c>
      <c r="AP8" s="494">
        <v>7.288E-2</v>
      </c>
      <c r="AQ8" s="494">
        <v>7.288E-2</v>
      </c>
      <c r="AR8" s="494">
        <v>7.288E-2</v>
      </c>
      <c r="AS8" s="494">
        <v>7.288E-2</v>
      </c>
      <c r="AT8" s="494">
        <v>7.288E-2</v>
      </c>
      <c r="AU8" s="494">
        <v>7.288E-2</v>
      </c>
      <c r="AV8" s="494">
        <v>7.0199999999999999E-2</v>
      </c>
      <c r="AW8" s="494">
        <v>7.0199999999999999E-2</v>
      </c>
      <c r="AX8" s="494">
        <v>7.0199999999999999E-2</v>
      </c>
      <c r="AY8" s="494">
        <v>7.0199999999999999E-2</v>
      </c>
      <c r="AZ8" s="494">
        <v>7.0199999999999999E-2</v>
      </c>
      <c r="BA8" s="494">
        <v>7.0199999999999999E-2</v>
      </c>
      <c r="BB8" s="494">
        <v>7.0199999999999999E-2</v>
      </c>
      <c r="BC8" s="494">
        <v>7.0199999999999999E-2</v>
      </c>
      <c r="BD8" s="494">
        <v>7.0199999999999999E-2</v>
      </c>
      <c r="BE8" s="494">
        <v>7.0199999999999999E-2</v>
      </c>
      <c r="BF8" s="494">
        <v>7.0199999999999999E-2</v>
      </c>
      <c r="BG8" s="494">
        <v>7.0199999999999999E-2</v>
      </c>
      <c r="BH8" s="494">
        <v>7.0199999999999999E-2</v>
      </c>
      <c r="BI8" s="494">
        <v>7.0199999999999999E-2</v>
      </c>
      <c r="BJ8" s="494">
        <v>7.0199999999999999E-2</v>
      </c>
      <c r="BK8" s="494">
        <v>7.0199999999999999E-2</v>
      </c>
      <c r="BL8" s="494">
        <v>7.0199999999999999E-2</v>
      </c>
      <c r="BM8" s="494">
        <v>7.0199999999999999E-2</v>
      </c>
      <c r="BN8" s="494">
        <v>7.0199999999999999E-2</v>
      </c>
      <c r="BO8" s="494">
        <v>7.0199999999999999E-2</v>
      </c>
      <c r="BP8" s="494">
        <v>7.0199999999999999E-2</v>
      </c>
      <c r="BQ8" s="494">
        <v>7.0199999999999999E-2</v>
      </c>
      <c r="BR8" s="494">
        <v>7.0199999999999999E-2</v>
      </c>
      <c r="BS8" s="494">
        <v>7.0199999999999999E-2</v>
      </c>
      <c r="BT8" s="494">
        <v>7.0199999999999999E-2</v>
      </c>
      <c r="BU8" s="494">
        <v>7.0199999999999999E-2</v>
      </c>
      <c r="BV8" s="494">
        <v>7.0199999999999999E-2</v>
      </c>
      <c r="BW8" s="494">
        <v>7.0199999999999999E-2</v>
      </c>
      <c r="BX8" s="494">
        <v>7.0199999999999999E-2</v>
      </c>
      <c r="BY8" s="494">
        <v>7.0199999999999999E-2</v>
      </c>
      <c r="BZ8" s="494">
        <v>7.0199999999999999E-2</v>
      </c>
      <c r="CA8" s="494">
        <v>7.0199999999999999E-2</v>
      </c>
      <c r="CB8" s="494">
        <v>7.0199999999999999E-2</v>
      </c>
      <c r="CC8" s="494">
        <v>7.0199999999999999E-2</v>
      </c>
      <c r="CD8" s="494">
        <v>7.0199999999999999E-2</v>
      </c>
      <c r="CE8" s="494">
        <v>7.0199999999999999E-2</v>
      </c>
      <c r="CF8" s="494">
        <v>7.0199999999999999E-2</v>
      </c>
      <c r="CG8" s="494">
        <v>7.0199999999999999E-2</v>
      </c>
      <c r="CH8" s="494">
        <v>7.0199999999999999E-2</v>
      </c>
      <c r="CI8" s="494">
        <v>7.0199999999999999E-2</v>
      </c>
      <c r="CJ8" s="494">
        <v>7.0199999999999985E-2</v>
      </c>
      <c r="CK8" s="494">
        <v>7.0199999999999985E-2</v>
      </c>
      <c r="CL8" s="494">
        <v>7.0199999999999985E-2</v>
      </c>
      <c r="CM8" s="494">
        <v>7.0199999999999985E-2</v>
      </c>
      <c r="CN8" s="494">
        <v>7.0199999999999985E-2</v>
      </c>
      <c r="CO8" s="494">
        <v>7.0199999999999985E-2</v>
      </c>
      <c r="CP8" s="494">
        <v>7.0199999999999985E-2</v>
      </c>
      <c r="CQ8" s="494">
        <v>7.0199999999999985E-2</v>
      </c>
      <c r="CR8" s="494">
        <v>7.0199999999999985E-2</v>
      </c>
      <c r="CS8" s="494">
        <v>7.0199999999999985E-2</v>
      </c>
      <c r="CT8" s="494">
        <v>7.0199999999999985E-2</v>
      </c>
      <c r="CU8" s="494">
        <v>7.0199999999999985E-2</v>
      </c>
      <c r="CV8" s="494">
        <v>7.0199999999999985E-2</v>
      </c>
      <c r="CW8" s="494">
        <v>7.0199999999999985E-2</v>
      </c>
      <c r="CX8" s="494">
        <v>7.0199999999999985E-2</v>
      </c>
      <c r="CY8" s="494">
        <v>7.0199999999999985E-2</v>
      </c>
      <c r="CZ8" s="494">
        <v>7.0199999999999985E-2</v>
      </c>
      <c r="DA8" s="494">
        <v>7.0199999999999985E-2</v>
      </c>
      <c r="DB8" s="494">
        <v>7.0199999999999985E-2</v>
      </c>
      <c r="DC8" s="494">
        <v>7.0199999999999985E-2</v>
      </c>
      <c r="DD8" s="494">
        <v>7.0199999999999985E-2</v>
      </c>
      <c r="DE8" s="494">
        <v>7.0199999999999985E-2</v>
      </c>
      <c r="DF8" s="494">
        <v>7.0199999999999985E-2</v>
      </c>
      <c r="DG8" s="494">
        <v>7.0199999999999985E-2</v>
      </c>
      <c r="DH8" s="494">
        <v>7.0199999999999985E-2</v>
      </c>
      <c r="DI8" s="494">
        <v>7.0199999999999985E-2</v>
      </c>
      <c r="DJ8" s="494">
        <v>7.0199999999999985E-2</v>
      </c>
      <c r="DK8" s="494">
        <v>7.0199999999999985E-2</v>
      </c>
      <c r="DL8" s="495">
        <v>7.0199999999999985E-2</v>
      </c>
      <c r="DM8" s="495">
        <v>7.0199999999999985E-2</v>
      </c>
      <c r="DN8" s="495">
        <v>7.0199999999999985E-2</v>
      </c>
      <c r="DO8" s="495">
        <v>7.0199999999999985E-2</v>
      </c>
      <c r="DP8" s="495">
        <v>7.0199999999999985E-2</v>
      </c>
      <c r="DQ8" s="495">
        <v>7.0199999999999985E-2</v>
      </c>
      <c r="DR8" s="496">
        <v>7.0199999999999985E-2</v>
      </c>
      <c r="DS8" s="496">
        <v>7.0199999999999985E-2</v>
      </c>
      <c r="DT8" s="496">
        <v>7.0199999999999985E-2</v>
      </c>
      <c r="DU8" s="496">
        <v>7.0199999999999985E-2</v>
      </c>
      <c r="DV8" s="496">
        <v>7.0199999999999985E-2</v>
      </c>
      <c r="DW8" s="496">
        <v>7.0199999999999985E-2</v>
      </c>
      <c r="DX8" s="838">
        <v>7.0199999999999985E-2</v>
      </c>
      <c r="DY8" s="836">
        <v>7.0199999999999999E-2</v>
      </c>
      <c r="DZ8" s="837">
        <v>7.0199999999999999E-2</v>
      </c>
      <c r="EA8" s="837">
        <v>7.0199999999999999E-2</v>
      </c>
      <c r="EB8" s="837">
        <v>7.0199999999999999E-2</v>
      </c>
      <c r="EC8" s="837">
        <v>7.0199999999999999E-2</v>
      </c>
      <c r="ED8" s="838">
        <v>7.0199999999999999E-2</v>
      </c>
      <c r="EE8" s="838">
        <v>7.0199999999999999E-2</v>
      </c>
      <c r="EF8" s="838">
        <v>7.0199999999999999E-2</v>
      </c>
      <c r="EG8" s="838">
        <v>7.0199999999999999E-2</v>
      </c>
      <c r="EH8" s="838">
        <v>7.0199999999999999E-2</v>
      </c>
      <c r="EI8" s="838">
        <v>7.0199999999999999E-2</v>
      </c>
      <c r="EJ8" s="838">
        <v>7.0199999999999999E-2</v>
      </c>
      <c r="EK8" s="838">
        <v>7.0199999999999999E-2</v>
      </c>
      <c r="EL8" s="837">
        <v>7.0199999999999999E-2</v>
      </c>
      <c r="EM8" s="837">
        <v>7.0199999999999999E-2</v>
      </c>
      <c r="EN8" s="837">
        <v>7.0199999999999999E-2</v>
      </c>
      <c r="EO8" s="837">
        <v>7.0199999999999999E-2</v>
      </c>
      <c r="EP8" s="838">
        <v>7.0199999999999999E-2</v>
      </c>
      <c r="EQ8" s="838">
        <v>7.0199999999999999E-2</v>
      </c>
      <c r="ER8" s="838">
        <v>7.0199999999999999E-2</v>
      </c>
      <c r="ES8" s="838">
        <v>7.0199999999999999E-2</v>
      </c>
      <c r="ET8" s="838">
        <v>7.0199999999999999E-2</v>
      </c>
      <c r="EU8" s="838">
        <v>7.0199999999999999E-2</v>
      </c>
      <c r="EV8" s="838">
        <v>7.0199999999999999E-2</v>
      </c>
      <c r="EW8" s="838">
        <v>7.0199999999999999E-2</v>
      </c>
      <c r="EX8" s="837">
        <v>7.0199999999999999E-2</v>
      </c>
      <c r="EY8" s="837">
        <v>7.0199999999999999E-2</v>
      </c>
      <c r="EZ8" s="837">
        <v>7.0199999999999999E-2</v>
      </c>
      <c r="FA8" s="837">
        <v>7.0199999999999999E-2</v>
      </c>
      <c r="FB8" s="838">
        <v>7.0199999999999999E-2</v>
      </c>
      <c r="FC8" s="838">
        <v>7.0199999999999999E-2</v>
      </c>
      <c r="FD8" s="838">
        <v>7.0199999999999999E-2</v>
      </c>
      <c r="FE8" s="838">
        <v>7.0199999999999999E-2</v>
      </c>
      <c r="FF8" s="838">
        <v>7.0199999999999999E-2</v>
      </c>
      <c r="FG8" s="838">
        <v>7.0199999999999999E-2</v>
      </c>
      <c r="FH8" s="838">
        <v>7.0199999999999999E-2</v>
      </c>
      <c r="FI8" s="838">
        <v>7.0199999999999999E-2</v>
      </c>
      <c r="FJ8" s="837">
        <v>7.0199999999999999E-2</v>
      </c>
      <c r="FK8" s="837">
        <v>7.0199999999999999E-2</v>
      </c>
      <c r="FL8" s="837">
        <v>7.0199999999999999E-2</v>
      </c>
      <c r="FM8" s="837">
        <v>7.0199999999999999E-2</v>
      </c>
      <c r="FN8" s="837">
        <v>7.0199999999999999E-2</v>
      </c>
      <c r="FO8" s="838">
        <v>7.0199999999999999E-2</v>
      </c>
      <c r="FP8" s="838">
        <v>7.0199999999999999E-2</v>
      </c>
      <c r="FQ8" s="838">
        <v>7.0199999999999999E-2</v>
      </c>
      <c r="FR8" s="838">
        <v>7.0199999999999999E-2</v>
      </c>
      <c r="FS8" s="838">
        <v>7.0199999999999999E-2</v>
      </c>
      <c r="FT8" s="838">
        <v>7.0199999999999999E-2</v>
      </c>
      <c r="FU8" s="838">
        <v>7.0199999999999999E-2</v>
      </c>
      <c r="FV8" s="838">
        <v>7.0199999999999999E-2</v>
      </c>
      <c r="FW8" s="837">
        <v>7.0199999999999999E-2</v>
      </c>
      <c r="FX8" s="797" t="s">
        <v>272</v>
      </c>
      <c r="FY8" s="406"/>
      <c r="FZ8" s="406"/>
      <c r="GA8" s="406"/>
      <c r="GB8" s="406"/>
      <c r="GC8" s="406"/>
      <c r="GD8" s="406"/>
      <c r="GE8" s="406"/>
      <c r="GF8" s="406"/>
      <c r="GG8" s="406"/>
      <c r="GH8" s="406"/>
      <c r="GI8" s="406"/>
      <c r="GJ8" s="406"/>
      <c r="GK8" s="675"/>
      <c r="GL8" s="675"/>
      <c r="GM8" s="675"/>
      <c r="GN8" s="675"/>
      <c r="GO8" s="675"/>
      <c r="GP8" s="675"/>
      <c r="GQ8" s="675"/>
      <c r="GR8" s="675"/>
      <c r="GS8" s="675"/>
      <c r="GT8" s="675"/>
      <c r="GU8" s="675"/>
      <c r="GV8" s="675"/>
      <c r="GW8" s="505"/>
      <c r="GX8" s="406"/>
      <c r="GY8" s="406"/>
      <c r="GZ8" s="406"/>
      <c r="HA8" s="406"/>
      <c r="HB8" s="406"/>
      <c r="HC8" s="406"/>
      <c r="HD8" s="406"/>
      <c r="HE8" s="406"/>
      <c r="HF8" s="406"/>
      <c r="HG8" s="406"/>
      <c r="HH8" s="406"/>
      <c r="HI8" s="406"/>
    </row>
    <row r="9" spans="2:217" s="421" customFormat="1" ht="14.25" x14ac:dyDescent="0.2">
      <c r="B9" s="417" t="s">
        <v>322</v>
      </c>
      <c r="C9" s="494"/>
      <c r="D9" s="494"/>
      <c r="E9" s="494"/>
      <c r="F9" s="494"/>
      <c r="G9" s="494"/>
      <c r="H9" s="494"/>
      <c r="I9" s="494"/>
      <c r="J9" s="494"/>
      <c r="K9" s="494"/>
      <c r="L9" s="494"/>
      <c r="M9" s="494"/>
      <c r="N9" s="494"/>
      <c r="O9" s="494">
        <f t="shared" ref="O9:BF10" si="0">+O8</f>
        <v>7.288E-2</v>
      </c>
      <c r="P9" s="494">
        <f t="shared" si="0"/>
        <v>7.288E-2</v>
      </c>
      <c r="Q9" s="494">
        <f t="shared" si="0"/>
        <v>7.288E-2</v>
      </c>
      <c r="R9" s="494">
        <f t="shared" si="0"/>
        <v>7.288E-2</v>
      </c>
      <c r="S9" s="494">
        <f t="shared" si="0"/>
        <v>7.288E-2</v>
      </c>
      <c r="T9" s="494">
        <f t="shared" si="0"/>
        <v>7.288E-2</v>
      </c>
      <c r="U9" s="494">
        <f t="shared" si="0"/>
        <v>7.288E-2</v>
      </c>
      <c r="V9" s="494">
        <f t="shared" si="0"/>
        <v>7.288E-2</v>
      </c>
      <c r="W9" s="494">
        <f t="shared" si="0"/>
        <v>7.288E-2</v>
      </c>
      <c r="X9" s="494">
        <f t="shared" si="0"/>
        <v>7.288E-2</v>
      </c>
      <c r="Y9" s="494">
        <f t="shared" si="0"/>
        <v>7.288E-2</v>
      </c>
      <c r="Z9" s="494">
        <f t="shared" si="0"/>
        <v>7.288E-2</v>
      </c>
      <c r="AA9" s="494">
        <f t="shared" si="0"/>
        <v>7.288E-2</v>
      </c>
      <c r="AB9" s="494">
        <f t="shared" si="0"/>
        <v>7.288E-2</v>
      </c>
      <c r="AC9" s="494">
        <f t="shared" si="0"/>
        <v>7.288E-2</v>
      </c>
      <c r="AD9" s="494">
        <f t="shared" si="0"/>
        <v>7.288E-2</v>
      </c>
      <c r="AE9" s="494">
        <f t="shared" si="0"/>
        <v>7.288E-2</v>
      </c>
      <c r="AF9" s="494">
        <f t="shared" si="0"/>
        <v>7.288E-2</v>
      </c>
      <c r="AG9" s="494">
        <f t="shared" si="0"/>
        <v>7.288E-2</v>
      </c>
      <c r="AH9" s="494">
        <f t="shared" si="0"/>
        <v>7.288E-2</v>
      </c>
      <c r="AI9" s="494">
        <f t="shared" si="0"/>
        <v>7.288E-2</v>
      </c>
      <c r="AJ9" s="494">
        <f t="shared" si="0"/>
        <v>7.288E-2</v>
      </c>
      <c r="AK9" s="494">
        <f t="shared" si="0"/>
        <v>7.288E-2</v>
      </c>
      <c r="AL9" s="494">
        <f t="shared" si="0"/>
        <v>7.288E-2</v>
      </c>
      <c r="AM9" s="494">
        <f t="shared" si="0"/>
        <v>7.288E-2</v>
      </c>
      <c r="AN9" s="494">
        <f t="shared" si="0"/>
        <v>7.288E-2</v>
      </c>
      <c r="AO9" s="494">
        <f t="shared" si="0"/>
        <v>7.288E-2</v>
      </c>
      <c r="AP9" s="494">
        <f t="shared" si="0"/>
        <v>7.288E-2</v>
      </c>
      <c r="AQ9" s="494">
        <f t="shared" si="0"/>
        <v>7.288E-2</v>
      </c>
      <c r="AR9" s="494">
        <f t="shared" si="0"/>
        <v>7.288E-2</v>
      </c>
      <c r="AS9" s="494">
        <f t="shared" si="0"/>
        <v>7.288E-2</v>
      </c>
      <c r="AT9" s="494">
        <f t="shared" si="0"/>
        <v>7.288E-2</v>
      </c>
      <c r="AU9" s="494">
        <f t="shared" si="0"/>
        <v>7.288E-2</v>
      </c>
      <c r="AV9" s="494">
        <f t="shared" si="0"/>
        <v>7.0199999999999999E-2</v>
      </c>
      <c r="AW9" s="494">
        <f t="shared" si="0"/>
        <v>7.0199999999999999E-2</v>
      </c>
      <c r="AX9" s="494">
        <f t="shared" si="0"/>
        <v>7.0199999999999999E-2</v>
      </c>
      <c r="AY9" s="494">
        <f t="shared" si="0"/>
        <v>7.0199999999999999E-2</v>
      </c>
      <c r="AZ9" s="494">
        <f t="shared" si="0"/>
        <v>7.0199999999999999E-2</v>
      </c>
      <c r="BA9" s="494">
        <f t="shared" si="0"/>
        <v>7.0199999999999999E-2</v>
      </c>
      <c r="BB9" s="494">
        <f t="shared" si="0"/>
        <v>7.0199999999999999E-2</v>
      </c>
      <c r="BC9" s="494">
        <f t="shared" si="0"/>
        <v>7.0199999999999999E-2</v>
      </c>
      <c r="BD9" s="494">
        <f t="shared" si="0"/>
        <v>7.0199999999999999E-2</v>
      </c>
      <c r="BE9" s="494">
        <f t="shared" si="0"/>
        <v>7.0199999999999999E-2</v>
      </c>
      <c r="BF9" s="494">
        <f t="shared" si="0"/>
        <v>7.0199999999999999E-2</v>
      </c>
      <c r="BG9" s="494">
        <v>8.5199999999999998E-2</v>
      </c>
      <c r="BH9" s="494">
        <v>8.5199999999999998E-2</v>
      </c>
      <c r="BI9" s="494">
        <v>8.5199999999999998E-2</v>
      </c>
      <c r="BJ9" s="494">
        <v>8.5199999999999998E-2</v>
      </c>
      <c r="BK9" s="494">
        <v>7.0199999999999999E-2</v>
      </c>
      <c r="BL9" s="494">
        <v>7.0199999999999999E-2</v>
      </c>
      <c r="BM9" s="494">
        <v>7.0199999999999999E-2</v>
      </c>
      <c r="BN9" s="494">
        <v>7.0199999999999999E-2</v>
      </c>
      <c r="BO9" s="494">
        <v>7.0199999999999999E-2</v>
      </c>
      <c r="BP9" s="494">
        <v>7.0199999999999999E-2</v>
      </c>
      <c r="BQ9" s="494">
        <v>7.0199999999999999E-2</v>
      </c>
      <c r="BR9" s="494">
        <v>7.0199999999999999E-2</v>
      </c>
      <c r="BS9" s="494">
        <v>8.5199999999999998E-2</v>
      </c>
      <c r="BT9" s="494">
        <v>8.5199999999999998E-2</v>
      </c>
      <c r="BU9" s="494">
        <v>8.5199999999999998E-2</v>
      </c>
      <c r="BV9" s="494">
        <v>8.5199999999999998E-2</v>
      </c>
      <c r="BW9" s="494">
        <v>7.0199999999999999E-2</v>
      </c>
      <c r="BX9" s="494">
        <v>7.0199999999999999E-2</v>
      </c>
      <c r="BY9" s="494">
        <v>7.0199999999999999E-2</v>
      </c>
      <c r="BZ9" s="494">
        <v>7.0199999999999999E-2</v>
      </c>
      <c r="CA9" s="494">
        <v>7.0199999999999999E-2</v>
      </c>
      <c r="CB9" s="494">
        <v>7.0199999999999999E-2</v>
      </c>
      <c r="CC9" s="494">
        <v>7.0199999999999999E-2</v>
      </c>
      <c r="CD9" s="494">
        <v>7.0199999999999999E-2</v>
      </c>
      <c r="CE9" s="494">
        <v>8.5199999999999998E-2</v>
      </c>
      <c r="CF9" s="494">
        <v>8.5199999999999998E-2</v>
      </c>
      <c r="CG9" s="494">
        <v>8.5199999999999998E-2</v>
      </c>
      <c r="CH9" s="494">
        <v>8.5199999999999998E-2</v>
      </c>
      <c r="CI9" s="494">
        <v>7.0199999999999999E-2</v>
      </c>
      <c r="CJ9" s="494">
        <v>7.0199999999999985E-2</v>
      </c>
      <c r="CK9" s="494">
        <v>7.0199999999999985E-2</v>
      </c>
      <c r="CL9" s="494">
        <v>7.0199999999999985E-2</v>
      </c>
      <c r="CM9" s="494">
        <v>7.0199999999999985E-2</v>
      </c>
      <c r="CN9" s="494">
        <v>7.0199999999999985E-2</v>
      </c>
      <c r="CO9" s="494">
        <v>7.0199999999999985E-2</v>
      </c>
      <c r="CP9" s="494">
        <v>7.0199999999999985E-2</v>
      </c>
      <c r="CQ9" s="494">
        <v>8.5199999999999984E-2</v>
      </c>
      <c r="CR9" s="494">
        <v>8.5199999999999984E-2</v>
      </c>
      <c r="CS9" s="494">
        <v>8.5199999999999984E-2</v>
      </c>
      <c r="CT9" s="494">
        <v>8.5199999999999984E-2</v>
      </c>
      <c r="CU9" s="494">
        <v>7.0199999999999985E-2</v>
      </c>
      <c r="CV9" s="494">
        <v>7.0199999999999985E-2</v>
      </c>
      <c r="CW9" s="494">
        <v>7.0199999999999985E-2</v>
      </c>
      <c r="CX9" s="494">
        <v>7.0199999999999985E-2</v>
      </c>
      <c r="CY9" s="494">
        <v>7.0199999999999985E-2</v>
      </c>
      <c r="CZ9" s="494">
        <v>7.0199999999999985E-2</v>
      </c>
      <c r="DA9" s="494">
        <v>7.0199999999999985E-2</v>
      </c>
      <c r="DB9" s="494">
        <v>7.0199999999999985E-2</v>
      </c>
      <c r="DC9" s="494">
        <v>8.5199999999999984E-2</v>
      </c>
      <c r="DD9" s="494">
        <v>8.5199999999999984E-2</v>
      </c>
      <c r="DE9" s="494">
        <v>8.5199999999999984E-2</v>
      </c>
      <c r="DF9" s="494">
        <v>8.5199999999999984E-2</v>
      </c>
      <c r="DG9" s="494">
        <v>7.0199999999999985E-2</v>
      </c>
      <c r="DH9" s="494">
        <v>7.0199999999999985E-2</v>
      </c>
      <c r="DI9" s="494">
        <v>7.0199999999999985E-2</v>
      </c>
      <c r="DJ9" s="494">
        <v>7.0199999999999985E-2</v>
      </c>
      <c r="DK9" s="494">
        <v>7.0199999999999985E-2</v>
      </c>
      <c r="DL9" s="495">
        <v>7.0199999999999985E-2</v>
      </c>
      <c r="DM9" s="495">
        <v>7.0199999999999985E-2</v>
      </c>
      <c r="DN9" s="495">
        <v>7.0199999999999985E-2</v>
      </c>
      <c r="DO9" s="495">
        <v>8.5199999999999984E-2</v>
      </c>
      <c r="DP9" s="495">
        <v>8.5199999999999984E-2</v>
      </c>
      <c r="DQ9" s="495">
        <v>8.5199999999999984E-2</v>
      </c>
      <c r="DR9" s="496">
        <v>8.5199999999999984E-2</v>
      </c>
      <c r="DS9" s="496">
        <v>7.0199999999999985E-2</v>
      </c>
      <c r="DT9" s="496">
        <v>7.0199999999999985E-2</v>
      </c>
      <c r="DU9" s="496">
        <v>7.0199999999999985E-2</v>
      </c>
      <c r="DV9" s="496">
        <v>7.0199999999999985E-2</v>
      </c>
      <c r="DW9" s="496">
        <v>7.0199999999999985E-2</v>
      </c>
      <c r="DX9" s="838">
        <v>7.0199999999999985E-2</v>
      </c>
      <c r="DY9" s="836">
        <v>7.0199999999999999E-2</v>
      </c>
      <c r="DZ9" s="837">
        <v>7.0199999999999999E-2</v>
      </c>
      <c r="EA9" s="837">
        <v>8.5199999999999998E-2</v>
      </c>
      <c r="EB9" s="837">
        <v>8.5199999999999998E-2</v>
      </c>
      <c r="EC9" s="837">
        <v>8.5199999999999998E-2</v>
      </c>
      <c r="ED9" s="838">
        <v>8.5199999999999998E-2</v>
      </c>
      <c r="EE9" s="838">
        <v>7.0199999999999999E-2</v>
      </c>
      <c r="EF9" s="838">
        <v>7.0199999999999999E-2</v>
      </c>
      <c r="EG9" s="838">
        <v>7.0199999999999999E-2</v>
      </c>
      <c r="EH9" s="838">
        <v>7.0199999999999999E-2</v>
      </c>
      <c r="EI9" s="838">
        <v>7.0199999999999999E-2</v>
      </c>
      <c r="EJ9" s="838">
        <v>7.0199999999999999E-2</v>
      </c>
      <c r="EK9" s="838">
        <v>7.0199999999999999E-2</v>
      </c>
      <c r="EL9" s="837">
        <v>7.0199999999999999E-2</v>
      </c>
      <c r="EM9" s="837">
        <v>8.5199999999999998E-2</v>
      </c>
      <c r="EN9" s="837">
        <v>8.5199999999999998E-2</v>
      </c>
      <c r="EO9" s="837">
        <v>8.5199999999999998E-2</v>
      </c>
      <c r="EP9" s="838">
        <v>8.5199999999999998E-2</v>
      </c>
      <c r="EQ9" s="838">
        <v>7.0199999999999999E-2</v>
      </c>
      <c r="ER9" s="838">
        <v>7.0199999999999999E-2</v>
      </c>
      <c r="ES9" s="838">
        <v>7.0199999999999999E-2</v>
      </c>
      <c r="ET9" s="838">
        <v>7.0199999999999999E-2</v>
      </c>
      <c r="EU9" s="838">
        <v>7.0199999999999999E-2</v>
      </c>
      <c r="EV9" s="838">
        <v>7.0199999999999999E-2</v>
      </c>
      <c r="EW9" s="838">
        <v>7.0199999999999999E-2</v>
      </c>
      <c r="EX9" s="837">
        <v>7.0199999999999999E-2</v>
      </c>
      <c r="EY9" s="837">
        <v>8.5199999999999998E-2</v>
      </c>
      <c r="EZ9" s="837">
        <v>8.5199999999999998E-2</v>
      </c>
      <c r="FA9" s="837">
        <v>8.5199999999999998E-2</v>
      </c>
      <c r="FB9" s="838">
        <v>8.5199999999999998E-2</v>
      </c>
      <c r="FC9" s="838">
        <v>7.0199999999999999E-2</v>
      </c>
      <c r="FD9" s="838">
        <v>7.0199999999999999E-2</v>
      </c>
      <c r="FE9" s="838">
        <v>7.0199999999999999E-2</v>
      </c>
      <c r="FF9" s="838">
        <v>7.0199999999999999E-2</v>
      </c>
      <c r="FG9" s="838">
        <v>7.0199999999999999E-2</v>
      </c>
      <c r="FH9" s="838">
        <v>7.0199999999999999E-2</v>
      </c>
      <c r="FI9" s="838">
        <v>7.0199999999999999E-2</v>
      </c>
      <c r="FJ9" s="837">
        <v>7.0199999999999999E-2</v>
      </c>
      <c r="FK9" s="837">
        <v>8.5199999999999998E-2</v>
      </c>
      <c r="FL9" s="837">
        <v>8.5199999999999998E-2</v>
      </c>
      <c r="FM9" s="837">
        <v>8.5199999999999998E-2</v>
      </c>
      <c r="FN9" s="837">
        <v>8.5199999999999998E-2</v>
      </c>
      <c r="FO9" s="838">
        <v>7.0199999999999999E-2</v>
      </c>
      <c r="FP9" s="838">
        <v>7.0199999999999999E-2</v>
      </c>
      <c r="FQ9" s="838">
        <v>7.0199999999999999E-2</v>
      </c>
      <c r="FR9" s="838">
        <v>7.0199999999999999E-2</v>
      </c>
      <c r="FS9" s="838">
        <v>7.0199999999999999E-2</v>
      </c>
      <c r="FT9" s="838">
        <v>7.0199999999999999E-2</v>
      </c>
      <c r="FU9" s="838">
        <v>7.0199999999999999E-2</v>
      </c>
      <c r="FV9" s="838">
        <v>7.0199999999999999E-2</v>
      </c>
      <c r="FW9" s="837">
        <v>8.5199999999999998E-2</v>
      </c>
      <c r="FX9" s="797" t="s">
        <v>272</v>
      </c>
      <c r="FY9" s="406"/>
      <c r="FZ9" s="406"/>
      <c r="GA9" s="406"/>
      <c r="GB9" s="406"/>
      <c r="GC9" s="406"/>
      <c r="GD9" s="406"/>
      <c r="GE9" s="406"/>
      <c r="GF9" s="406"/>
      <c r="GG9" s="406"/>
      <c r="GH9" s="406"/>
      <c r="GI9" s="406"/>
      <c r="GJ9" s="406"/>
      <c r="GK9" s="675"/>
      <c r="GL9" s="675"/>
      <c r="GM9" s="675"/>
      <c r="GN9" s="675"/>
      <c r="GO9" s="675"/>
      <c r="GP9" s="675"/>
      <c r="GQ9" s="675"/>
      <c r="GR9" s="675"/>
      <c r="GS9" s="675"/>
      <c r="GT9" s="675"/>
      <c r="GU9" s="675"/>
      <c r="GV9" s="675"/>
      <c r="GW9" s="505"/>
      <c r="GX9" s="406"/>
      <c r="GY9" s="406"/>
      <c r="GZ9" s="406"/>
      <c r="HA9" s="406"/>
      <c r="HB9" s="406"/>
      <c r="HC9" s="406"/>
      <c r="HD9" s="406"/>
      <c r="HE9" s="406"/>
      <c r="HF9" s="406"/>
      <c r="HG9" s="406"/>
      <c r="HH9" s="406"/>
      <c r="HI9" s="406"/>
    </row>
    <row r="10" spans="2:217" s="421" customFormat="1" ht="14.25" x14ac:dyDescent="0.2">
      <c r="B10" s="417" t="s">
        <v>323</v>
      </c>
      <c r="C10" s="494"/>
      <c r="D10" s="494"/>
      <c r="E10" s="494"/>
      <c r="F10" s="494"/>
      <c r="G10" s="494"/>
      <c r="H10" s="494"/>
      <c r="I10" s="494"/>
      <c r="J10" s="494"/>
      <c r="K10" s="494"/>
      <c r="L10" s="494"/>
      <c r="M10" s="494"/>
      <c r="N10" s="494"/>
      <c r="O10" s="494">
        <f t="shared" si="0"/>
        <v>7.288E-2</v>
      </c>
      <c r="P10" s="494">
        <f t="shared" si="0"/>
        <v>7.288E-2</v>
      </c>
      <c r="Q10" s="494">
        <f t="shared" si="0"/>
        <v>7.288E-2</v>
      </c>
      <c r="R10" s="494">
        <f t="shared" si="0"/>
        <v>7.288E-2</v>
      </c>
      <c r="S10" s="494">
        <f t="shared" si="0"/>
        <v>7.288E-2</v>
      </c>
      <c r="T10" s="494">
        <f t="shared" si="0"/>
        <v>7.288E-2</v>
      </c>
      <c r="U10" s="494">
        <f t="shared" si="0"/>
        <v>7.288E-2</v>
      </c>
      <c r="V10" s="494">
        <f t="shared" si="0"/>
        <v>7.288E-2</v>
      </c>
      <c r="W10" s="494">
        <f t="shared" si="0"/>
        <v>7.288E-2</v>
      </c>
      <c r="X10" s="494">
        <f t="shared" si="0"/>
        <v>7.288E-2</v>
      </c>
      <c r="Y10" s="494">
        <f t="shared" si="0"/>
        <v>7.288E-2</v>
      </c>
      <c r="Z10" s="494">
        <f t="shared" si="0"/>
        <v>7.288E-2</v>
      </c>
      <c r="AA10" s="494">
        <f t="shared" si="0"/>
        <v>7.288E-2</v>
      </c>
      <c r="AB10" s="494">
        <f t="shared" si="0"/>
        <v>7.288E-2</v>
      </c>
      <c r="AC10" s="494">
        <f t="shared" si="0"/>
        <v>7.288E-2</v>
      </c>
      <c r="AD10" s="494">
        <f t="shared" si="0"/>
        <v>7.288E-2</v>
      </c>
      <c r="AE10" s="494">
        <f t="shared" si="0"/>
        <v>7.288E-2</v>
      </c>
      <c r="AF10" s="494">
        <f t="shared" si="0"/>
        <v>7.288E-2</v>
      </c>
      <c r="AG10" s="494">
        <f t="shared" si="0"/>
        <v>7.288E-2</v>
      </c>
      <c r="AH10" s="494">
        <f t="shared" si="0"/>
        <v>7.288E-2</v>
      </c>
      <c r="AI10" s="494">
        <f t="shared" si="0"/>
        <v>7.288E-2</v>
      </c>
      <c r="AJ10" s="494">
        <f t="shared" si="0"/>
        <v>7.288E-2</v>
      </c>
      <c r="AK10" s="494">
        <f t="shared" si="0"/>
        <v>7.288E-2</v>
      </c>
      <c r="AL10" s="494">
        <f t="shared" si="0"/>
        <v>7.288E-2</v>
      </c>
      <c r="AM10" s="494">
        <f t="shared" si="0"/>
        <v>7.288E-2</v>
      </c>
      <c r="AN10" s="494">
        <f t="shared" si="0"/>
        <v>7.288E-2</v>
      </c>
      <c r="AO10" s="494">
        <f t="shared" si="0"/>
        <v>7.288E-2</v>
      </c>
      <c r="AP10" s="494">
        <f t="shared" si="0"/>
        <v>7.288E-2</v>
      </c>
      <c r="AQ10" s="494">
        <f t="shared" si="0"/>
        <v>7.288E-2</v>
      </c>
      <c r="AR10" s="494">
        <f t="shared" si="0"/>
        <v>7.288E-2</v>
      </c>
      <c r="AS10" s="494">
        <f t="shared" si="0"/>
        <v>7.288E-2</v>
      </c>
      <c r="AT10" s="494">
        <f t="shared" si="0"/>
        <v>7.288E-2</v>
      </c>
      <c r="AU10" s="494">
        <f t="shared" si="0"/>
        <v>7.288E-2</v>
      </c>
      <c r="AV10" s="494">
        <f t="shared" si="0"/>
        <v>7.0199999999999999E-2</v>
      </c>
      <c r="AW10" s="494">
        <f t="shared" si="0"/>
        <v>7.0199999999999999E-2</v>
      </c>
      <c r="AX10" s="494">
        <f t="shared" si="0"/>
        <v>7.0199999999999999E-2</v>
      </c>
      <c r="AY10" s="494">
        <f t="shared" si="0"/>
        <v>7.0199999999999999E-2</v>
      </c>
      <c r="AZ10" s="494">
        <f t="shared" si="0"/>
        <v>7.0199999999999999E-2</v>
      </c>
      <c r="BA10" s="494">
        <f t="shared" si="0"/>
        <v>7.0199999999999999E-2</v>
      </c>
      <c r="BB10" s="494">
        <f t="shared" si="0"/>
        <v>7.0199999999999999E-2</v>
      </c>
      <c r="BC10" s="494">
        <f t="shared" si="0"/>
        <v>7.0199999999999999E-2</v>
      </c>
      <c r="BD10" s="494">
        <f t="shared" si="0"/>
        <v>7.0199999999999999E-2</v>
      </c>
      <c r="BE10" s="494">
        <f t="shared" si="0"/>
        <v>7.0199999999999999E-2</v>
      </c>
      <c r="BF10" s="494">
        <f t="shared" si="0"/>
        <v>7.0199999999999999E-2</v>
      </c>
      <c r="BG10" s="494">
        <v>0.12</v>
      </c>
      <c r="BH10" s="494">
        <v>0.12</v>
      </c>
      <c r="BI10" s="494">
        <v>0.12</v>
      </c>
      <c r="BJ10" s="494">
        <v>0.12</v>
      </c>
      <c r="BK10" s="494">
        <v>7.0199999999999999E-2</v>
      </c>
      <c r="BL10" s="494">
        <v>7.0199999999999999E-2</v>
      </c>
      <c r="BM10" s="494">
        <v>7.0199999999999999E-2</v>
      </c>
      <c r="BN10" s="494">
        <v>7.0199999999999999E-2</v>
      </c>
      <c r="BO10" s="494">
        <v>7.0199999999999999E-2</v>
      </c>
      <c r="BP10" s="494">
        <v>7.0199999999999999E-2</v>
      </c>
      <c r="BQ10" s="494">
        <v>7.0199999999999999E-2</v>
      </c>
      <c r="BR10" s="494">
        <v>7.0199999999999999E-2</v>
      </c>
      <c r="BS10" s="494">
        <v>0.12</v>
      </c>
      <c r="BT10" s="494">
        <v>0.12</v>
      </c>
      <c r="BU10" s="494">
        <v>0.12</v>
      </c>
      <c r="BV10" s="494">
        <v>0.12</v>
      </c>
      <c r="BW10" s="494">
        <v>7.0199999999999999E-2</v>
      </c>
      <c r="BX10" s="494">
        <v>7.0199999999999999E-2</v>
      </c>
      <c r="BY10" s="494">
        <v>7.0199999999999999E-2</v>
      </c>
      <c r="BZ10" s="494">
        <v>7.0199999999999999E-2</v>
      </c>
      <c r="CA10" s="494">
        <v>7.0199999999999999E-2</v>
      </c>
      <c r="CB10" s="494">
        <v>7.0199999999999999E-2</v>
      </c>
      <c r="CC10" s="494">
        <v>7.0199999999999999E-2</v>
      </c>
      <c r="CD10" s="494">
        <v>7.0199999999999999E-2</v>
      </c>
      <c r="CE10" s="494">
        <v>0.12</v>
      </c>
      <c r="CF10" s="494">
        <v>0.12</v>
      </c>
      <c r="CG10" s="494">
        <v>0.12</v>
      </c>
      <c r="CH10" s="494">
        <v>0.12</v>
      </c>
      <c r="CI10" s="494">
        <v>7.0199999999999999E-2</v>
      </c>
      <c r="CJ10" s="494">
        <v>7.0199999999999985E-2</v>
      </c>
      <c r="CK10" s="494">
        <v>7.0199999999999985E-2</v>
      </c>
      <c r="CL10" s="494">
        <v>7.0199999999999985E-2</v>
      </c>
      <c r="CM10" s="494">
        <v>7.0199999999999985E-2</v>
      </c>
      <c r="CN10" s="494">
        <v>7.0199999999999985E-2</v>
      </c>
      <c r="CO10" s="494">
        <v>7.0199999999999985E-2</v>
      </c>
      <c r="CP10" s="494">
        <v>7.0199999999999985E-2</v>
      </c>
      <c r="CQ10" s="494">
        <v>0.11999999999999998</v>
      </c>
      <c r="CR10" s="494">
        <v>0.12</v>
      </c>
      <c r="CS10" s="494">
        <v>0.12</v>
      </c>
      <c r="CT10" s="494">
        <v>0.12</v>
      </c>
      <c r="CU10" s="494">
        <v>7.0199999999999985E-2</v>
      </c>
      <c r="CV10" s="494">
        <v>7.0199999999999985E-2</v>
      </c>
      <c r="CW10" s="494">
        <v>7.0199999999999985E-2</v>
      </c>
      <c r="CX10" s="494">
        <v>7.0199999999999985E-2</v>
      </c>
      <c r="CY10" s="494">
        <v>7.0199999999999985E-2</v>
      </c>
      <c r="CZ10" s="494">
        <v>7.0199999999999985E-2</v>
      </c>
      <c r="DA10" s="494">
        <v>7.0199999999999985E-2</v>
      </c>
      <c r="DB10" s="494">
        <v>7.0199999999999985E-2</v>
      </c>
      <c r="DC10" s="494">
        <v>0.12</v>
      </c>
      <c r="DD10" s="494">
        <v>0.12</v>
      </c>
      <c r="DE10" s="494">
        <v>0.12</v>
      </c>
      <c r="DF10" s="494">
        <v>0.12</v>
      </c>
      <c r="DG10" s="494">
        <v>7.0199999999999985E-2</v>
      </c>
      <c r="DH10" s="494">
        <v>7.0199999999999985E-2</v>
      </c>
      <c r="DI10" s="494">
        <v>7.0199999999999985E-2</v>
      </c>
      <c r="DJ10" s="494">
        <v>7.0199999999999985E-2</v>
      </c>
      <c r="DK10" s="494">
        <v>7.0199999999999985E-2</v>
      </c>
      <c r="DL10" s="495">
        <v>7.0199999999999985E-2</v>
      </c>
      <c r="DM10" s="495">
        <v>7.0199999999999985E-2</v>
      </c>
      <c r="DN10" s="495">
        <v>7.0199999999999985E-2</v>
      </c>
      <c r="DO10" s="495">
        <v>0.12</v>
      </c>
      <c r="DP10" s="495">
        <v>0.12</v>
      </c>
      <c r="DQ10" s="495">
        <v>0.12</v>
      </c>
      <c r="DR10" s="496">
        <v>0.12</v>
      </c>
      <c r="DS10" s="496">
        <v>7.0199999999999985E-2</v>
      </c>
      <c r="DT10" s="496">
        <v>7.0199999999999985E-2</v>
      </c>
      <c r="DU10" s="496">
        <v>7.0199999999999985E-2</v>
      </c>
      <c r="DV10" s="496">
        <v>7.0199999999999985E-2</v>
      </c>
      <c r="DW10" s="496">
        <v>7.0199999999999985E-2</v>
      </c>
      <c r="DX10" s="838">
        <v>7.0199999999999985E-2</v>
      </c>
      <c r="DY10" s="836">
        <v>7.0199999999999999E-2</v>
      </c>
      <c r="DZ10" s="837">
        <v>7.0199999999999999E-2</v>
      </c>
      <c r="EA10" s="837">
        <v>0.12</v>
      </c>
      <c r="EB10" s="837">
        <v>0.12</v>
      </c>
      <c r="EC10" s="837">
        <v>0.12</v>
      </c>
      <c r="ED10" s="838">
        <v>0.12</v>
      </c>
      <c r="EE10" s="838">
        <v>7.0199999999999999E-2</v>
      </c>
      <c r="EF10" s="838">
        <v>7.0199999999999999E-2</v>
      </c>
      <c r="EG10" s="838">
        <v>7.0199999999999999E-2</v>
      </c>
      <c r="EH10" s="838">
        <v>7.0199999999999999E-2</v>
      </c>
      <c r="EI10" s="838">
        <v>7.0199999999999999E-2</v>
      </c>
      <c r="EJ10" s="838">
        <v>7.0199999999999999E-2</v>
      </c>
      <c r="EK10" s="838">
        <v>7.0199999999999999E-2</v>
      </c>
      <c r="EL10" s="837">
        <v>7.0199999999999999E-2</v>
      </c>
      <c r="EM10" s="837">
        <v>0.12</v>
      </c>
      <c r="EN10" s="837">
        <v>0.12</v>
      </c>
      <c r="EO10" s="837">
        <v>0.12</v>
      </c>
      <c r="EP10" s="838">
        <v>0.12</v>
      </c>
      <c r="EQ10" s="838">
        <v>7.0199999999999999E-2</v>
      </c>
      <c r="ER10" s="838">
        <v>7.0199999999999999E-2</v>
      </c>
      <c r="ES10" s="838">
        <v>7.0199999999999999E-2</v>
      </c>
      <c r="ET10" s="838">
        <v>7.0199999999999999E-2</v>
      </c>
      <c r="EU10" s="838">
        <v>7.0199999999999999E-2</v>
      </c>
      <c r="EV10" s="838">
        <v>7.0199999999999999E-2</v>
      </c>
      <c r="EW10" s="838">
        <v>7.0199999999999999E-2</v>
      </c>
      <c r="EX10" s="837">
        <v>7.0199999999999999E-2</v>
      </c>
      <c r="EY10" s="837">
        <v>0.12</v>
      </c>
      <c r="EZ10" s="837">
        <v>0.12</v>
      </c>
      <c r="FA10" s="837">
        <v>0.12</v>
      </c>
      <c r="FB10" s="838">
        <v>0.12</v>
      </c>
      <c r="FC10" s="838">
        <v>7.0199999999999999E-2</v>
      </c>
      <c r="FD10" s="838">
        <v>7.0199999999999999E-2</v>
      </c>
      <c r="FE10" s="838">
        <v>7.0199999999999999E-2</v>
      </c>
      <c r="FF10" s="838">
        <v>7.0199999999999999E-2</v>
      </c>
      <c r="FG10" s="838">
        <v>7.0199999999999999E-2</v>
      </c>
      <c r="FH10" s="838">
        <v>7.0199999999999999E-2</v>
      </c>
      <c r="FI10" s="838">
        <v>7.0199999999999999E-2</v>
      </c>
      <c r="FJ10" s="837">
        <v>7.0199999999999999E-2</v>
      </c>
      <c r="FK10" s="837">
        <v>0.12</v>
      </c>
      <c r="FL10" s="837">
        <v>0.12</v>
      </c>
      <c r="FM10" s="837">
        <v>0.12</v>
      </c>
      <c r="FN10" s="837">
        <v>0.12</v>
      </c>
      <c r="FO10" s="838">
        <v>7.0199999999999999E-2</v>
      </c>
      <c r="FP10" s="838">
        <v>7.0199999999999999E-2</v>
      </c>
      <c r="FQ10" s="838">
        <v>7.0199999999999999E-2</v>
      </c>
      <c r="FR10" s="838">
        <v>7.0199999999999999E-2</v>
      </c>
      <c r="FS10" s="838">
        <v>7.0199999999999999E-2</v>
      </c>
      <c r="FT10" s="838">
        <v>7.0199999999999999E-2</v>
      </c>
      <c r="FU10" s="838">
        <v>7.0199999999999999E-2</v>
      </c>
      <c r="FV10" s="838">
        <v>7.0199999999999999E-2</v>
      </c>
      <c r="FW10" s="837">
        <v>0.12</v>
      </c>
      <c r="FX10" s="797" t="s">
        <v>272</v>
      </c>
      <c r="FY10" s="406"/>
      <c r="FZ10" s="406"/>
      <c r="GA10" s="406"/>
      <c r="GB10" s="406"/>
      <c r="GC10" s="406"/>
      <c r="GD10" s="406"/>
      <c r="GE10" s="406"/>
      <c r="GF10" s="406"/>
      <c r="GG10" s="406"/>
      <c r="GH10" s="406"/>
      <c r="GI10" s="406"/>
      <c r="GJ10" s="406"/>
      <c r="GK10" s="675"/>
      <c r="GL10" s="675"/>
      <c r="GM10" s="675"/>
      <c r="GN10" s="675"/>
      <c r="GO10" s="675"/>
      <c r="GP10" s="675"/>
      <c r="GQ10" s="675"/>
      <c r="GR10" s="675"/>
      <c r="GS10" s="675"/>
      <c r="GT10" s="675"/>
      <c r="GU10" s="675"/>
      <c r="GV10" s="675"/>
      <c r="GW10" s="505"/>
      <c r="GX10" s="406"/>
      <c r="GY10" s="406"/>
      <c r="GZ10" s="406"/>
      <c r="HA10" s="406"/>
      <c r="HB10" s="406"/>
      <c r="HC10" s="406"/>
      <c r="HD10" s="406"/>
      <c r="HE10" s="406"/>
      <c r="HF10" s="406"/>
      <c r="HG10" s="406"/>
      <c r="HH10" s="406"/>
      <c r="HI10" s="406"/>
    </row>
    <row r="11" spans="2:217" s="421" customFormat="1" ht="23.25" customHeight="1" x14ac:dyDescent="0.25">
      <c r="B11" s="415" t="s">
        <v>439</v>
      </c>
      <c r="C11" s="418"/>
      <c r="D11" s="418"/>
      <c r="E11" s="418"/>
      <c r="F11" s="418"/>
      <c r="G11" s="418"/>
      <c r="H11" s="418"/>
      <c r="I11" s="418"/>
      <c r="J11" s="418"/>
      <c r="K11" s="418"/>
      <c r="L11" s="418"/>
      <c r="M11" s="418"/>
      <c r="N11" s="418"/>
      <c r="O11" s="418"/>
      <c r="P11" s="418"/>
      <c r="Q11" s="418"/>
      <c r="R11" s="418"/>
      <c r="S11" s="418"/>
      <c r="T11" s="418"/>
      <c r="U11" s="418"/>
      <c r="V11" s="418"/>
      <c r="W11" s="418"/>
      <c r="X11" s="418"/>
      <c r="Y11" s="418"/>
      <c r="Z11" s="418"/>
      <c r="AA11" s="418"/>
      <c r="AB11" s="418"/>
      <c r="AC11" s="418"/>
      <c r="AD11" s="418"/>
      <c r="AE11" s="418"/>
      <c r="AF11" s="418"/>
      <c r="AG11" s="418"/>
      <c r="AH11" s="418"/>
      <c r="AI11" s="418"/>
      <c r="AJ11" s="418"/>
      <c r="AK11" s="418"/>
      <c r="AL11" s="418"/>
      <c r="AM11" s="418"/>
      <c r="AN11" s="418"/>
      <c r="AO11" s="418"/>
      <c r="AP11" s="418"/>
      <c r="AQ11" s="418"/>
      <c r="AR11" s="418"/>
      <c r="AS11" s="418"/>
      <c r="AT11" s="418"/>
      <c r="AU11" s="418"/>
      <c r="AV11" s="418"/>
      <c r="AW11" s="418"/>
      <c r="AX11" s="418"/>
      <c r="AY11" s="418"/>
      <c r="AZ11" s="418"/>
      <c r="BA11" s="418"/>
      <c r="BB11" s="418"/>
      <c r="BC11" s="418"/>
      <c r="BD11" s="418"/>
      <c r="BE11" s="418"/>
      <c r="BF11" s="418"/>
      <c r="BG11" s="418"/>
      <c r="BH11" s="418"/>
      <c r="BI11" s="418"/>
      <c r="BJ11" s="418"/>
      <c r="BK11" s="418"/>
      <c r="BL11" s="418"/>
      <c r="BM11" s="418"/>
      <c r="BN11" s="418"/>
      <c r="BO11" s="418"/>
      <c r="BP11" s="418"/>
      <c r="BQ11" s="418"/>
      <c r="BR11" s="418"/>
      <c r="BS11" s="418"/>
      <c r="BT11" s="418"/>
      <c r="BU11" s="418"/>
      <c r="BV11" s="418"/>
      <c r="BW11" s="418"/>
      <c r="BX11" s="418"/>
      <c r="BY11" s="418"/>
      <c r="BZ11" s="418"/>
      <c r="CA11" s="418"/>
      <c r="CB11" s="418"/>
      <c r="CC11" s="418"/>
      <c r="CD11" s="418"/>
      <c r="CE11" s="418"/>
      <c r="CF11" s="418"/>
      <c r="CG11" s="418"/>
      <c r="CH11" s="418"/>
      <c r="CI11" s="418"/>
      <c r="CJ11" s="418"/>
      <c r="CK11" s="418"/>
      <c r="CL11" s="418"/>
      <c r="CM11" s="418"/>
      <c r="CN11" s="418"/>
      <c r="CO11" s="418"/>
      <c r="CP11" s="418"/>
      <c r="CQ11" s="418"/>
      <c r="CR11" s="418"/>
      <c r="CS11" s="418"/>
      <c r="CT11" s="418"/>
      <c r="CU11" s="418"/>
      <c r="CV11" s="418"/>
      <c r="CW11" s="418"/>
      <c r="CX11" s="418"/>
      <c r="CY11" s="418"/>
      <c r="CZ11" s="418"/>
      <c r="DA11" s="418"/>
      <c r="DB11" s="418"/>
      <c r="DC11" s="418"/>
      <c r="DD11" s="418"/>
      <c r="DE11" s="418"/>
      <c r="DF11" s="418"/>
      <c r="DG11" s="418"/>
      <c r="DH11" s="418"/>
      <c r="DI11" s="418"/>
      <c r="DJ11" s="418"/>
      <c r="DK11" s="418"/>
      <c r="DL11" s="418"/>
      <c r="DM11" s="418"/>
      <c r="DN11" s="418"/>
      <c r="DO11" s="418"/>
      <c r="DX11" s="406"/>
      <c r="DY11" s="519"/>
      <c r="DZ11" s="489"/>
      <c r="EA11" s="489"/>
      <c r="EB11" s="489"/>
      <c r="EC11" s="489"/>
      <c r="ED11" s="489"/>
      <c r="EE11" s="489"/>
      <c r="EF11" s="489"/>
      <c r="EG11" s="489"/>
      <c r="EH11" s="489"/>
      <c r="EI11" s="489"/>
      <c r="EJ11" s="489"/>
      <c r="EK11" s="489"/>
      <c r="EL11" s="489"/>
      <c r="EM11" s="489"/>
      <c r="EN11" s="489"/>
      <c r="EO11" s="489"/>
      <c r="EP11" s="489"/>
      <c r="EQ11" s="489"/>
      <c r="ER11" s="489"/>
      <c r="ES11" s="489"/>
      <c r="ET11" s="489"/>
      <c r="EU11" s="489"/>
      <c r="EV11" s="489"/>
      <c r="EW11" s="489"/>
      <c r="EX11" s="489"/>
      <c r="EY11" s="489"/>
      <c r="EZ11" s="489"/>
      <c r="FA11" s="489"/>
      <c r="FB11" s="489"/>
      <c r="FC11" s="489"/>
      <c r="FD11" s="489"/>
      <c r="FE11" s="489"/>
      <c r="FF11" s="489"/>
      <c r="FG11" s="489"/>
      <c r="FH11" s="489"/>
      <c r="FI11" s="489"/>
      <c r="FJ11" s="489"/>
      <c r="FK11" s="489"/>
      <c r="FL11" s="489"/>
      <c r="FM11" s="489"/>
      <c r="FN11" s="489"/>
      <c r="FO11" s="489"/>
      <c r="FP11" s="489"/>
      <c r="FQ11" s="489"/>
      <c r="FR11" s="489"/>
      <c r="FS11" s="489"/>
      <c r="FT11" s="489"/>
      <c r="FU11" s="489"/>
      <c r="FV11" s="489"/>
      <c r="FW11" s="489"/>
      <c r="FX11" s="797" t="s">
        <v>272</v>
      </c>
      <c r="FY11" s="406"/>
      <c r="FZ11" s="406"/>
      <c r="GA11" s="406"/>
      <c r="GB11" s="406"/>
      <c r="GC11" s="406"/>
      <c r="GD11" s="406"/>
      <c r="GE11" s="406"/>
      <c r="GF11" s="406"/>
      <c r="GG11" s="406"/>
      <c r="GH11" s="406"/>
      <c r="GI11" s="406"/>
      <c r="GJ11" s="406"/>
      <c r="GK11" s="406"/>
      <c r="GL11" s="406"/>
      <c r="GM11" s="406"/>
      <c r="GN11" s="406"/>
      <c r="GO11" s="406"/>
      <c r="GP11" s="406"/>
      <c r="GQ11" s="406"/>
      <c r="GR11" s="406"/>
      <c r="GS11" s="406"/>
      <c r="GT11" s="406"/>
      <c r="GU11" s="406"/>
      <c r="GV11" s="406"/>
      <c r="GW11" s="406"/>
      <c r="GX11" s="406"/>
      <c r="GY11" s="406"/>
      <c r="GZ11" s="406"/>
      <c r="HA11" s="406"/>
      <c r="HB11" s="406"/>
      <c r="HC11" s="406"/>
      <c r="HD11" s="406"/>
      <c r="HE11" s="406"/>
      <c r="HF11" s="406"/>
      <c r="HG11" s="406"/>
      <c r="HH11" s="406"/>
      <c r="HI11" s="406"/>
    </row>
    <row r="12" spans="2:217" s="421" customFormat="1" ht="14.25" x14ac:dyDescent="0.2">
      <c r="B12" s="417" t="s">
        <v>321</v>
      </c>
      <c r="C12" s="418"/>
      <c r="D12" s="418"/>
      <c r="E12" s="418"/>
      <c r="F12" s="418"/>
      <c r="G12" s="418"/>
      <c r="H12" s="418"/>
      <c r="I12" s="418"/>
      <c r="J12" s="418"/>
      <c r="K12" s="418"/>
      <c r="L12" s="418"/>
      <c r="M12" s="418"/>
      <c r="N12" s="418"/>
      <c r="O12" s="494"/>
      <c r="P12" s="494"/>
      <c r="Q12" s="494"/>
      <c r="R12" s="494"/>
      <c r="S12" s="494"/>
      <c r="T12" s="494"/>
      <c r="U12" s="494"/>
      <c r="V12" s="494"/>
      <c r="W12" s="494"/>
      <c r="X12" s="494"/>
      <c r="Y12" s="494"/>
      <c r="Z12" s="494"/>
      <c r="AA12" s="494"/>
      <c r="AB12" s="494"/>
      <c r="AC12" s="494"/>
      <c r="AD12" s="494"/>
      <c r="AE12" s="494"/>
      <c r="AF12" s="494"/>
      <c r="AG12" s="494"/>
      <c r="AH12" s="494"/>
      <c r="AI12" s="494"/>
      <c r="AJ12" s="494"/>
      <c r="AK12" s="494"/>
      <c r="AL12" s="494"/>
      <c r="AM12" s="494"/>
      <c r="AN12" s="494"/>
      <c r="AO12" s="494"/>
      <c r="AP12" s="494"/>
      <c r="AQ12" s="494"/>
      <c r="AR12" s="494"/>
      <c r="AS12" s="494"/>
      <c r="AT12" s="494"/>
      <c r="AU12" s="494"/>
      <c r="AV12" s="494"/>
      <c r="AW12" s="494"/>
      <c r="AX12" s="494"/>
      <c r="AY12" s="494"/>
      <c r="AZ12" s="494"/>
      <c r="BA12" s="494"/>
      <c r="BB12" s="494"/>
      <c r="BC12" s="494"/>
      <c r="BD12" s="494"/>
      <c r="BE12" s="494"/>
      <c r="BF12" s="494"/>
      <c r="BG12" s="494"/>
      <c r="BH12" s="494"/>
      <c r="BI12" s="494"/>
      <c r="BJ12" s="494"/>
      <c r="BK12" s="494"/>
      <c r="BL12" s="494"/>
      <c r="BM12" s="494"/>
      <c r="BN12" s="494"/>
      <c r="BO12" s="494"/>
      <c r="BP12" s="494"/>
      <c r="BQ12" s="494"/>
      <c r="BR12" s="494"/>
      <c r="BS12" s="494"/>
      <c r="BT12" s="494"/>
      <c r="BU12" s="494"/>
      <c r="BV12" s="494"/>
      <c r="BW12" s="494"/>
      <c r="BX12" s="494"/>
      <c r="BY12" s="494"/>
      <c r="BZ12" s="494"/>
      <c r="CA12" s="494"/>
      <c r="CB12" s="494"/>
      <c r="CC12" s="494"/>
      <c r="CD12" s="494"/>
      <c r="CE12" s="494"/>
      <c r="CF12" s="494"/>
      <c r="CG12" s="494"/>
      <c r="CH12" s="494"/>
      <c r="CI12" s="494" t="s">
        <v>1</v>
      </c>
      <c r="CJ12" s="494">
        <v>1.6100000000000001E-3</v>
      </c>
      <c r="CK12" s="494">
        <v>1.6100000000000001E-3</v>
      </c>
      <c r="CL12" s="494">
        <v>1.6100000000000001E-3</v>
      </c>
      <c r="CM12" s="494">
        <v>1.6100000000000001E-3</v>
      </c>
      <c r="CN12" s="494">
        <v>1.6100000000000001E-3</v>
      </c>
      <c r="CO12" s="494">
        <v>1.6100000000000001E-3</v>
      </c>
      <c r="CP12" s="494">
        <v>1.6100000000000001E-3</v>
      </c>
      <c r="CQ12" s="494">
        <v>1.6100000000000001E-3</v>
      </c>
      <c r="CR12" s="494">
        <v>9.7000000000000005E-4</v>
      </c>
      <c r="CS12" s="494">
        <v>9.7000000000000005E-4</v>
      </c>
      <c r="CT12" s="494">
        <v>9.7000000000000005E-4</v>
      </c>
      <c r="CU12" s="494">
        <v>9.7000000000000005E-4</v>
      </c>
      <c r="CV12" s="494">
        <v>9.7000000000000005E-4</v>
      </c>
      <c r="CW12" s="494">
        <v>9.7000000000000005E-4</v>
      </c>
      <c r="CX12" s="494">
        <v>9.7000000000000005E-4</v>
      </c>
      <c r="CY12" s="494">
        <v>9.7000000000000005E-4</v>
      </c>
      <c r="CZ12" s="494">
        <v>9.7000000000000005E-4</v>
      </c>
      <c r="DA12" s="494">
        <v>9.7000000000000005E-4</v>
      </c>
      <c r="DB12" s="494">
        <v>9.7000000000000005E-4</v>
      </c>
      <c r="DC12" s="494">
        <v>9.7000000000000005E-4</v>
      </c>
      <c r="DD12" s="494">
        <v>9.7000000000000005E-4</v>
      </c>
      <c r="DE12" s="494">
        <v>9.7000000000000005E-4</v>
      </c>
      <c r="DF12" s="494">
        <v>9.7000000000000005E-4</v>
      </c>
      <c r="DG12" s="494">
        <v>9.7000000000000005E-4</v>
      </c>
      <c r="DH12" s="494">
        <v>9.7000000000000005E-4</v>
      </c>
      <c r="DI12" s="494">
        <v>9.7000000000000005E-4</v>
      </c>
      <c r="DJ12" s="494">
        <v>9.7000000000000005E-4</v>
      </c>
      <c r="DK12" s="494">
        <v>9.7000000000000005E-4</v>
      </c>
      <c r="DL12" s="495">
        <v>9.7000000000000005E-4</v>
      </c>
      <c r="DM12" s="495">
        <v>9.7000000000000005E-4</v>
      </c>
      <c r="DN12" s="495">
        <v>9.7000000000000005E-4</v>
      </c>
      <c r="DO12" s="495">
        <v>9.7000000000000005E-4</v>
      </c>
      <c r="DP12" s="495">
        <v>9.7000000000000005E-4</v>
      </c>
      <c r="DQ12" s="495">
        <v>9.7000000000000005E-4</v>
      </c>
      <c r="DR12" s="496">
        <v>9.7000000000000005E-4</v>
      </c>
      <c r="DS12" s="496">
        <v>9.7000000000000005E-4</v>
      </c>
      <c r="DT12" s="496">
        <v>9.7000000000000005E-4</v>
      </c>
      <c r="DU12" s="496">
        <v>9.7000000000000005E-4</v>
      </c>
      <c r="DV12" s="496">
        <v>9.7000000000000005E-4</v>
      </c>
      <c r="DW12" s="496">
        <v>9.7000000000000005E-4</v>
      </c>
      <c r="DX12" s="838">
        <v>9.7000000000000005E-4</v>
      </c>
      <c r="DY12" s="836">
        <v>-4.0000000000000002E-4</v>
      </c>
      <c r="DZ12" s="837">
        <v>-4.0000000000000002E-4</v>
      </c>
      <c r="EA12" s="838">
        <v>-4.0000000000000002E-4</v>
      </c>
      <c r="EB12" s="837">
        <v>4.5700000000000003E-3</v>
      </c>
      <c r="EC12" s="837">
        <v>4.5700000000000003E-3</v>
      </c>
      <c r="ED12" s="838">
        <v>4.5700000000000003E-3</v>
      </c>
      <c r="EE12" s="838">
        <v>4.5700000000000003E-3</v>
      </c>
      <c r="EF12" s="838">
        <v>4.5700000000000003E-3</v>
      </c>
      <c r="EG12" s="838">
        <v>4.5700000000000003E-3</v>
      </c>
      <c r="EH12" s="838">
        <v>4.5700000000000003E-3</v>
      </c>
      <c r="EI12" s="838">
        <v>4.5700000000000003E-3</v>
      </c>
      <c r="EJ12" s="838">
        <v>4.5700000000000003E-3</v>
      </c>
      <c r="EK12" s="838">
        <v>4.5700000000000003E-3</v>
      </c>
      <c r="EL12" s="837">
        <v>4.5700000000000003E-3</v>
      </c>
      <c r="EM12" s="837">
        <v>4.5700000000000003E-3</v>
      </c>
      <c r="EN12" s="837">
        <v>2.9499999999999999E-3</v>
      </c>
      <c r="EO12" s="837">
        <v>2.9499999999999999E-3</v>
      </c>
      <c r="EP12" s="838">
        <v>2.9499999999999999E-3</v>
      </c>
      <c r="EQ12" s="838">
        <v>2.9499999999999999E-3</v>
      </c>
      <c r="ER12" s="838">
        <v>2.9499999999999999E-3</v>
      </c>
      <c r="ES12" s="838">
        <v>2.9499999999999999E-3</v>
      </c>
      <c r="ET12" s="838">
        <v>2.9499999999999999E-3</v>
      </c>
      <c r="EU12" s="838">
        <v>2.9499999999999999E-3</v>
      </c>
      <c r="EV12" s="838">
        <v>2.9499999999999999E-3</v>
      </c>
      <c r="EW12" s="838">
        <v>2.9499999999999999E-3</v>
      </c>
      <c r="EX12" s="837">
        <v>2.9499999999999999E-3</v>
      </c>
      <c r="EY12" s="837">
        <v>2.9499999999999999E-3</v>
      </c>
      <c r="EZ12" s="837">
        <v>2.33E-3</v>
      </c>
      <c r="FA12" s="837">
        <v>2.33E-3</v>
      </c>
      <c r="FB12" s="838">
        <v>2.33E-3</v>
      </c>
      <c r="FC12" s="838">
        <v>2.33E-3</v>
      </c>
      <c r="FD12" s="838">
        <v>2.33E-3</v>
      </c>
      <c r="FE12" s="838">
        <v>2.33E-3</v>
      </c>
      <c r="FF12" s="838">
        <v>2.33E-3</v>
      </c>
      <c r="FG12" s="838">
        <v>2.33E-3</v>
      </c>
      <c r="FH12" s="838">
        <v>2.33E-3</v>
      </c>
      <c r="FI12" s="838">
        <v>2.33E-3</v>
      </c>
      <c r="FJ12" s="837">
        <v>2.33E-3</v>
      </c>
      <c r="FK12" s="837">
        <v>2.33E-3</v>
      </c>
      <c r="FL12" s="837">
        <v>1.2199999999999999E-3</v>
      </c>
      <c r="FM12" s="837">
        <v>1.2199999999999999E-3</v>
      </c>
      <c r="FN12" s="837">
        <v>1.2199999999999999E-3</v>
      </c>
      <c r="FO12" s="838">
        <v>1.2199999999999999E-3</v>
      </c>
      <c r="FP12" s="838">
        <v>1.2199999999999999E-3</v>
      </c>
      <c r="FQ12" s="838">
        <v>1.2199999999999999E-3</v>
      </c>
      <c r="FR12" s="838">
        <v>1.2199999999999999E-3</v>
      </c>
      <c r="FS12" s="838">
        <v>1.2199999999999999E-3</v>
      </c>
      <c r="FT12" s="838">
        <v>1.2199999999999999E-3</v>
      </c>
      <c r="FU12" s="838">
        <v>1.2199999999999999E-3</v>
      </c>
      <c r="FV12" s="838">
        <v>1.2199999999999999E-3</v>
      </c>
      <c r="FW12" s="837">
        <v>1.2199999999999999E-3</v>
      </c>
      <c r="FX12" s="797" t="s">
        <v>272</v>
      </c>
      <c r="FY12" s="406"/>
      <c r="FZ12" s="406"/>
      <c r="GA12" s="406"/>
      <c r="GB12" s="406"/>
      <c r="GC12" s="406"/>
      <c r="GD12" s="406"/>
      <c r="GE12" s="406"/>
      <c r="GF12" s="406"/>
      <c r="GG12" s="406"/>
      <c r="GH12" s="406"/>
      <c r="GI12" s="406"/>
      <c r="GJ12" s="406"/>
      <c r="GK12" s="406"/>
      <c r="GL12" s="406"/>
      <c r="GM12" s="406"/>
      <c r="GN12" s="406"/>
      <c r="GO12" s="406"/>
      <c r="GP12" s="406"/>
      <c r="GQ12" s="406"/>
      <c r="GR12" s="406"/>
      <c r="GS12" s="406"/>
      <c r="GT12" s="406"/>
      <c r="GU12" s="406"/>
      <c r="GV12" s="406"/>
      <c r="GW12" s="406"/>
      <c r="GX12" s="406"/>
      <c r="GY12" s="406"/>
      <c r="GZ12" s="406"/>
      <c r="HA12" s="406"/>
      <c r="HB12" s="406"/>
      <c r="HC12" s="406"/>
      <c r="HD12" s="406"/>
      <c r="HE12" s="406"/>
      <c r="HF12" s="406"/>
      <c r="HG12" s="406"/>
      <c r="HH12" s="406"/>
      <c r="HI12" s="406"/>
    </row>
    <row r="13" spans="2:217" s="421" customFormat="1" ht="14.25" x14ac:dyDescent="0.2">
      <c r="B13" s="417" t="s">
        <v>322</v>
      </c>
      <c r="C13" s="418"/>
      <c r="D13" s="418"/>
      <c r="E13" s="418"/>
      <c r="F13" s="418"/>
      <c r="G13" s="418"/>
      <c r="H13" s="418"/>
      <c r="I13" s="418"/>
      <c r="J13" s="418"/>
      <c r="K13" s="418"/>
      <c r="L13" s="418"/>
      <c r="M13" s="418"/>
      <c r="N13" s="418"/>
      <c r="O13" s="494"/>
      <c r="P13" s="494"/>
      <c r="Q13" s="494"/>
      <c r="R13" s="494"/>
      <c r="S13" s="494"/>
      <c r="T13" s="494"/>
      <c r="U13" s="494"/>
      <c r="V13" s="494"/>
      <c r="W13" s="494"/>
      <c r="X13" s="494"/>
      <c r="Y13" s="494"/>
      <c r="Z13" s="494"/>
      <c r="AA13" s="494"/>
      <c r="AB13" s="494"/>
      <c r="AC13" s="494"/>
      <c r="AD13" s="494"/>
      <c r="AE13" s="494"/>
      <c r="AF13" s="494"/>
      <c r="AG13" s="494"/>
      <c r="AH13" s="494"/>
      <c r="AI13" s="494"/>
      <c r="AJ13" s="494"/>
      <c r="AK13" s="494"/>
      <c r="AL13" s="494"/>
      <c r="AM13" s="494"/>
      <c r="AN13" s="494"/>
      <c r="AO13" s="494"/>
      <c r="AP13" s="494"/>
      <c r="AQ13" s="494"/>
      <c r="AR13" s="494"/>
      <c r="AS13" s="494"/>
      <c r="AT13" s="494"/>
      <c r="AU13" s="494"/>
      <c r="AV13" s="494"/>
      <c r="AW13" s="494"/>
      <c r="AX13" s="494"/>
      <c r="AY13" s="494"/>
      <c r="AZ13" s="494"/>
      <c r="BA13" s="494"/>
      <c r="BB13" s="494"/>
      <c r="BC13" s="494"/>
      <c r="BD13" s="494"/>
      <c r="BE13" s="494"/>
      <c r="BF13" s="494"/>
      <c r="BG13" s="494"/>
      <c r="BH13" s="494"/>
      <c r="BI13" s="494"/>
      <c r="BJ13" s="494"/>
      <c r="BK13" s="494"/>
      <c r="BL13" s="494"/>
      <c r="BM13" s="494"/>
      <c r="BN13" s="494"/>
      <c r="BO13" s="494"/>
      <c r="BP13" s="494"/>
      <c r="BQ13" s="494"/>
      <c r="BR13" s="494"/>
      <c r="BS13" s="494"/>
      <c r="BT13" s="494"/>
      <c r="BU13" s="494"/>
      <c r="BV13" s="494"/>
      <c r="BW13" s="494"/>
      <c r="BX13" s="494"/>
      <c r="BY13" s="494"/>
      <c r="BZ13" s="494"/>
      <c r="CA13" s="494"/>
      <c r="CB13" s="494"/>
      <c r="CC13" s="494"/>
      <c r="CD13" s="494"/>
      <c r="CE13" s="494"/>
      <c r="CF13" s="494"/>
      <c r="CG13" s="494"/>
      <c r="CH13" s="494"/>
      <c r="CI13" s="494" t="s">
        <v>1</v>
      </c>
      <c r="CJ13" s="494">
        <v>1.7510000000000001E-2</v>
      </c>
      <c r="CK13" s="494">
        <v>1.7510000000000001E-2</v>
      </c>
      <c r="CL13" s="494">
        <v>1.7510000000000001E-2</v>
      </c>
      <c r="CM13" s="494">
        <v>1.7510000000000001E-2</v>
      </c>
      <c r="CN13" s="494">
        <v>1.7510000000000001E-2</v>
      </c>
      <c r="CO13" s="494">
        <v>1.7510000000000001E-2</v>
      </c>
      <c r="CP13" s="494">
        <v>1.7510000000000001E-2</v>
      </c>
      <c r="CQ13" s="494">
        <v>2.5100000000000001E-3</v>
      </c>
      <c r="CR13" s="494">
        <v>1.397E-2</v>
      </c>
      <c r="CS13" s="494">
        <v>1.397E-2</v>
      </c>
      <c r="CT13" s="494">
        <v>1.397E-2</v>
      </c>
      <c r="CU13" s="494">
        <v>2.8969999999999999E-2</v>
      </c>
      <c r="CV13" s="494">
        <v>2.8969999999999999E-2</v>
      </c>
      <c r="CW13" s="494">
        <v>2.8969999999999999E-2</v>
      </c>
      <c r="CX13" s="494">
        <v>2.8969999999999999E-2</v>
      </c>
      <c r="CY13" s="494">
        <v>2.8969999999999999E-2</v>
      </c>
      <c r="CZ13" s="494">
        <v>2.8969999999999999E-2</v>
      </c>
      <c r="DA13" s="494">
        <v>2.8969999999999999E-2</v>
      </c>
      <c r="DB13" s="494">
        <v>2.8969999999999999E-2</v>
      </c>
      <c r="DC13" s="494">
        <v>1.397E-2</v>
      </c>
      <c r="DD13" s="494">
        <v>1.397E-2</v>
      </c>
      <c r="DE13" s="494">
        <v>1.397E-2</v>
      </c>
      <c r="DF13" s="494">
        <v>1.397E-2</v>
      </c>
      <c r="DG13" s="494">
        <v>2.8969999999999999E-2</v>
      </c>
      <c r="DH13" s="494">
        <v>2.8969999999999999E-2</v>
      </c>
      <c r="DI13" s="494">
        <v>2.8969999999999999E-2</v>
      </c>
      <c r="DJ13" s="494">
        <v>2.8969999999999999E-2</v>
      </c>
      <c r="DK13" s="494">
        <v>2.8969999999999999E-2</v>
      </c>
      <c r="DL13" s="495">
        <v>2.8969999999999999E-2</v>
      </c>
      <c r="DM13" s="495">
        <v>2.8969999999999999E-2</v>
      </c>
      <c r="DN13" s="495">
        <v>2.8969999999999999E-2</v>
      </c>
      <c r="DO13" s="495">
        <v>1.397E-2</v>
      </c>
      <c r="DP13" s="495">
        <v>1.397E-2</v>
      </c>
      <c r="DQ13" s="495">
        <v>1.397E-2</v>
      </c>
      <c r="DR13" s="496">
        <v>1.397E-2</v>
      </c>
      <c r="DS13" s="496">
        <v>2.8969999999999999E-2</v>
      </c>
      <c r="DT13" s="496">
        <v>2.8969999999999999E-2</v>
      </c>
      <c r="DU13" s="496">
        <v>2.8969999999999999E-2</v>
      </c>
      <c r="DV13" s="496">
        <v>2.8969999999999999E-2</v>
      </c>
      <c r="DW13" s="496">
        <v>2.8969999999999999E-2</v>
      </c>
      <c r="DX13" s="838">
        <v>2.8969999999999999E-2</v>
      </c>
      <c r="DY13" s="836">
        <v>3.1780000000000003E-2</v>
      </c>
      <c r="DZ13" s="837">
        <v>3.1780000000000003E-2</v>
      </c>
      <c r="EA13" s="838">
        <v>1.678E-2</v>
      </c>
      <c r="EB13" s="837">
        <v>2.486E-2</v>
      </c>
      <c r="EC13" s="837">
        <v>2.486E-2</v>
      </c>
      <c r="ED13" s="838">
        <v>2.486E-2</v>
      </c>
      <c r="EE13" s="838">
        <v>3.986E-2</v>
      </c>
      <c r="EF13" s="838">
        <v>3.986E-2</v>
      </c>
      <c r="EG13" s="838">
        <v>3.986E-2</v>
      </c>
      <c r="EH13" s="838">
        <v>3.986E-2</v>
      </c>
      <c r="EI13" s="838">
        <v>3.986E-2</v>
      </c>
      <c r="EJ13" s="838">
        <v>3.986E-2</v>
      </c>
      <c r="EK13" s="838">
        <v>3.986E-2</v>
      </c>
      <c r="EL13" s="837">
        <v>3.986E-2</v>
      </c>
      <c r="EM13" s="837">
        <v>2.486E-2</v>
      </c>
      <c r="EN13" s="837">
        <v>2.8230000000000002E-2</v>
      </c>
      <c r="EO13" s="837">
        <v>2.8230000000000002E-2</v>
      </c>
      <c r="EP13" s="838">
        <v>2.8230000000000002E-2</v>
      </c>
      <c r="EQ13" s="838">
        <v>4.3229999999999998E-2</v>
      </c>
      <c r="ER13" s="838">
        <v>4.3229999999999998E-2</v>
      </c>
      <c r="ES13" s="838">
        <v>4.3229999999999998E-2</v>
      </c>
      <c r="ET13" s="838">
        <v>4.3229999999999998E-2</v>
      </c>
      <c r="EU13" s="838">
        <v>4.3229999999999998E-2</v>
      </c>
      <c r="EV13" s="838">
        <v>4.3229999999999998E-2</v>
      </c>
      <c r="EW13" s="838">
        <v>4.3229999999999998E-2</v>
      </c>
      <c r="EX13" s="837">
        <v>4.3229999999999998E-2</v>
      </c>
      <c r="EY13" s="837">
        <v>2.8230000000000002E-2</v>
      </c>
      <c r="EZ13" s="837">
        <v>3.5659999999999997E-2</v>
      </c>
      <c r="FA13" s="837">
        <v>3.5659999999999997E-2</v>
      </c>
      <c r="FB13" s="838">
        <v>3.5659999999999997E-2</v>
      </c>
      <c r="FC13" s="838">
        <v>5.0659999999999997E-2</v>
      </c>
      <c r="FD13" s="838">
        <v>5.0659999999999997E-2</v>
      </c>
      <c r="FE13" s="838">
        <v>5.0659999999999997E-2</v>
      </c>
      <c r="FF13" s="838">
        <v>5.0659999999999997E-2</v>
      </c>
      <c r="FG13" s="838">
        <v>5.0659999999999997E-2</v>
      </c>
      <c r="FH13" s="838">
        <v>5.0659999999999997E-2</v>
      </c>
      <c r="FI13" s="838">
        <v>5.0659999999999997E-2</v>
      </c>
      <c r="FJ13" s="837">
        <v>5.0659999999999997E-2</v>
      </c>
      <c r="FK13" s="837">
        <v>3.5659999999999997E-2</v>
      </c>
      <c r="FL13" s="837">
        <v>4.4810000000000003E-2</v>
      </c>
      <c r="FM13" s="837">
        <v>4.4810000000000003E-2</v>
      </c>
      <c r="FN13" s="837">
        <v>4.4810000000000003E-2</v>
      </c>
      <c r="FO13" s="838">
        <v>5.9810000000000002E-2</v>
      </c>
      <c r="FP13" s="838">
        <v>5.9810000000000002E-2</v>
      </c>
      <c r="FQ13" s="838">
        <v>5.9810000000000002E-2</v>
      </c>
      <c r="FR13" s="838">
        <v>5.9810000000000002E-2</v>
      </c>
      <c r="FS13" s="838">
        <v>5.9810000000000002E-2</v>
      </c>
      <c r="FT13" s="838">
        <v>5.9810000000000002E-2</v>
      </c>
      <c r="FU13" s="838">
        <v>5.9810000000000002E-2</v>
      </c>
      <c r="FV13" s="838">
        <v>5.9810000000000002E-2</v>
      </c>
      <c r="FW13" s="837">
        <v>4.4810000000000003E-2</v>
      </c>
      <c r="FX13" s="797" t="s">
        <v>272</v>
      </c>
      <c r="FY13" s="406"/>
      <c r="FZ13" s="406"/>
      <c r="GA13" s="406"/>
      <c r="GB13" s="406"/>
      <c r="GC13" s="406"/>
      <c r="GD13" s="406"/>
      <c r="GE13" s="406"/>
      <c r="GF13" s="406"/>
      <c r="GG13" s="406"/>
      <c r="GH13" s="406"/>
      <c r="GI13" s="406"/>
      <c r="GJ13" s="406"/>
      <c r="GK13" s="406"/>
      <c r="GL13" s="406"/>
      <c r="GM13" s="406"/>
      <c r="GN13" s="406"/>
      <c r="GO13" s="406"/>
      <c r="GP13" s="406"/>
      <c r="GQ13" s="406"/>
      <c r="GR13" s="406"/>
      <c r="GS13" s="406"/>
      <c r="GT13" s="406"/>
      <c r="GU13" s="406"/>
      <c r="GV13" s="406"/>
      <c r="GW13" s="406"/>
      <c r="GX13" s="406"/>
      <c r="GY13" s="406"/>
      <c r="GZ13" s="406"/>
      <c r="HA13" s="406"/>
      <c r="HB13" s="406"/>
      <c r="HC13" s="406"/>
      <c r="HD13" s="406"/>
      <c r="HE13" s="406"/>
      <c r="HF13" s="406"/>
      <c r="HG13" s="406"/>
      <c r="HH13" s="406"/>
      <c r="HI13" s="406"/>
    </row>
    <row r="14" spans="2:217" s="421" customFormat="1" ht="14.25" x14ac:dyDescent="0.2">
      <c r="B14" s="417" t="s">
        <v>323</v>
      </c>
      <c r="C14" s="418"/>
      <c r="D14" s="418"/>
      <c r="E14" s="418"/>
      <c r="F14" s="418"/>
      <c r="G14" s="418"/>
      <c r="H14" s="418"/>
      <c r="I14" s="418"/>
      <c r="J14" s="418"/>
      <c r="K14" s="418"/>
      <c r="L14" s="418"/>
      <c r="M14" s="418"/>
      <c r="N14" s="418"/>
      <c r="O14" s="494"/>
      <c r="P14" s="494"/>
      <c r="Q14" s="494"/>
      <c r="R14" s="494"/>
      <c r="S14" s="494"/>
      <c r="T14" s="494"/>
      <c r="U14" s="494"/>
      <c r="V14" s="494"/>
      <c r="W14" s="494"/>
      <c r="X14" s="494"/>
      <c r="Y14" s="494"/>
      <c r="Z14" s="494"/>
      <c r="AA14" s="494"/>
      <c r="AB14" s="494"/>
      <c r="AC14" s="494"/>
      <c r="AD14" s="494"/>
      <c r="AE14" s="494"/>
      <c r="AF14" s="494"/>
      <c r="AG14" s="494"/>
      <c r="AH14" s="494"/>
      <c r="AI14" s="494"/>
      <c r="AJ14" s="494"/>
      <c r="AK14" s="494"/>
      <c r="AL14" s="494"/>
      <c r="AM14" s="494"/>
      <c r="AN14" s="494"/>
      <c r="AO14" s="494"/>
      <c r="AP14" s="494"/>
      <c r="AQ14" s="494"/>
      <c r="AR14" s="494"/>
      <c r="AS14" s="494"/>
      <c r="AT14" s="494"/>
      <c r="AU14" s="494"/>
      <c r="AV14" s="494"/>
      <c r="AW14" s="494"/>
      <c r="AX14" s="494"/>
      <c r="AY14" s="494"/>
      <c r="AZ14" s="494"/>
      <c r="BA14" s="494"/>
      <c r="BB14" s="494"/>
      <c r="BC14" s="494"/>
      <c r="BD14" s="494"/>
      <c r="BE14" s="494"/>
      <c r="BF14" s="494"/>
      <c r="BG14" s="494"/>
      <c r="BH14" s="494"/>
      <c r="BI14" s="494"/>
      <c r="BJ14" s="494"/>
      <c r="BK14" s="494"/>
      <c r="BL14" s="494"/>
      <c r="BM14" s="494"/>
      <c r="BN14" s="494"/>
      <c r="BO14" s="494"/>
      <c r="BP14" s="494"/>
      <c r="BQ14" s="494"/>
      <c r="BR14" s="494"/>
      <c r="BS14" s="494"/>
      <c r="BT14" s="494"/>
      <c r="BU14" s="494"/>
      <c r="BV14" s="494"/>
      <c r="BW14" s="494"/>
      <c r="BX14" s="494"/>
      <c r="BY14" s="494"/>
      <c r="BZ14" s="494"/>
      <c r="CA14" s="494"/>
      <c r="CB14" s="494"/>
      <c r="CC14" s="494"/>
      <c r="CD14" s="494"/>
      <c r="CE14" s="494"/>
      <c r="CF14" s="494"/>
      <c r="CG14" s="494"/>
      <c r="CH14" s="494"/>
      <c r="CI14" s="494" t="s">
        <v>1</v>
      </c>
      <c r="CJ14" s="494">
        <v>1.7510000000000001E-2</v>
      </c>
      <c r="CK14" s="494">
        <v>1.7510000000000001E-2</v>
      </c>
      <c r="CL14" s="494">
        <v>1.7510000000000001E-2</v>
      </c>
      <c r="CM14" s="494">
        <v>1.7510000000000001E-2</v>
      </c>
      <c r="CN14" s="494">
        <v>1.7510000000000001E-2</v>
      </c>
      <c r="CO14" s="494">
        <v>1.7510000000000001E-2</v>
      </c>
      <c r="CP14" s="494">
        <v>1.7510000000000001E-2</v>
      </c>
      <c r="CQ14" s="494">
        <v>4.5100000000000001E-3</v>
      </c>
      <c r="CR14" s="494">
        <v>2.087E-2</v>
      </c>
      <c r="CS14" s="494">
        <v>2.087E-2</v>
      </c>
      <c r="CT14" s="494">
        <v>2.087E-2</v>
      </c>
      <c r="CU14" s="494">
        <v>2.8969999999999999E-2</v>
      </c>
      <c r="CV14" s="494">
        <v>2.8969999999999999E-2</v>
      </c>
      <c r="CW14" s="494">
        <v>2.8969999999999999E-2</v>
      </c>
      <c r="CX14" s="494">
        <v>2.8969999999999999E-2</v>
      </c>
      <c r="CY14" s="494">
        <v>2.8969999999999999E-2</v>
      </c>
      <c r="CZ14" s="494">
        <v>2.8969999999999999E-2</v>
      </c>
      <c r="DA14" s="494">
        <v>2.8969999999999999E-2</v>
      </c>
      <c r="DB14" s="494">
        <v>2.8969999999999999E-2</v>
      </c>
      <c r="DC14" s="494">
        <v>2.087E-2</v>
      </c>
      <c r="DD14" s="494">
        <v>2.087E-2</v>
      </c>
      <c r="DE14" s="494">
        <v>2.087E-2</v>
      </c>
      <c r="DF14" s="494">
        <v>2.087E-2</v>
      </c>
      <c r="DG14" s="494">
        <v>2.8969999999999999E-2</v>
      </c>
      <c r="DH14" s="494">
        <v>2.8969999999999999E-2</v>
      </c>
      <c r="DI14" s="494">
        <v>2.8969999999999999E-2</v>
      </c>
      <c r="DJ14" s="494">
        <v>2.8969999999999999E-2</v>
      </c>
      <c r="DK14" s="494">
        <v>2.8969999999999999E-2</v>
      </c>
      <c r="DL14" s="495">
        <v>2.8969999999999999E-2</v>
      </c>
      <c r="DM14" s="495">
        <v>2.8969999999999999E-2</v>
      </c>
      <c r="DN14" s="495">
        <v>2.8969999999999999E-2</v>
      </c>
      <c r="DO14" s="495">
        <v>2.087E-2</v>
      </c>
      <c r="DP14" s="495">
        <v>2.087E-2</v>
      </c>
      <c r="DQ14" s="495">
        <v>2.087E-2</v>
      </c>
      <c r="DR14" s="496">
        <v>2.087E-2</v>
      </c>
      <c r="DS14" s="496">
        <v>2.8969999999999999E-2</v>
      </c>
      <c r="DT14" s="496">
        <v>2.8969999999999999E-2</v>
      </c>
      <c r="DU14" s="496">
        <v>2.8969999999999999E-2</v>
      </c>
      <c r="DV14" s="496">
        <v>2.8969999999999999E-2</v>
      </c>
      <c r="DW14" s="496">
        <v>2.8969999999999999E-2</v>
      </c>
      <c r="DX14" s="838">
        <v>2.8969999999999999E-2</v>
      </c>
      <c r="DY14" s="836">
        <v>3.1780000000000003E-2</v>
      </c>
      <c r="DZ14" s="837">
        <v>3.1780000000000003E-2</v>
      </c>
      <c r="EA14" s="838">
        <v>3.0939999999999999E-2</v>
      </c>
      <c r="EB14" s="837">
        <v>4.5830000000000003E-2</v>
      </c>
      <c r="EC14" s="837">
        <v>4.5830000000000003E-2</v>
      </c>
      <c r="ED14" s="838">
        <v>4.5830000000000003E-2</v>
      </c>
      <c r="EE14" s="838">
        <v>3.986E-2</v>
      </c>
      <c r="EF14" s="838">
        <v>3.986E-2</v>
      </c>
      <c r="EG14" s="838">
        <v>3.986E-2</v>
      </c>
      <c r="EH14" s="838">
        <v>3.986E-2</v>
      </c>
      <c r="EI14" s="838">
        <v>3.986E-2</v>
      </c>
      <c r="EJ14" s="838">
        <v>3.986E-2</v>
      </c>
      <c r="EK14" s="838">
        <v>3.986E-2</v>
      </c>
      <c r="EL14" s="837">
        <v>3.986E-2</v>
      </c>
      <c r="EM14" s="837">
        <v>4.5830000000000003E-2</v>
      </c>
      <c r="EN14" s="837">
        <v>6.1280000000000001E-2</v>
      </c>
      <c r="EO14" s="837">
        <v>6.1280000000000001E-2</v>
      </c>
      <c r="EP14" s="838">
        <v>6.1280000000000001E-2</v>
      </c>
      <c r="EQ14" s="838">
        <v>4.3229999999999998E-2</v>
      </c>
      <c r="ER14" s="838">
        <v>4.3229999999999998E-2</v>
      </c>
      <c r="ES14" s="838">
        <v>4.3229999999999998E-2</v>
      </c>
      <c r="ET14" s="838">
        <v>4.3229999999999998E-2</v>
      </c>
      <c r="EU14" s="838">
        <v>4.3229999999999998E-2</v>
      </c>
      <c r="EV14" s="838">
        <v>4.3229999999999998E-2</v>
      </c>
      <c r="EW14" s="838">
        <v>4.3229999999999998E-2</v>
      </c>
      <c r="EX14" s="837">
        <v>4.3229999999999998E-2</v>
      </c>
      <c r="EY14" s="837">
        <v>6.1280000000000001E-2</v>
      </c>
      <c r="EZ14" s="837">
        <v>7.6960000000000001E-2</v>
      </c>
      <c r="FA14" s="837">
        <v>7.6960000000000001E-2</v>
      </c>
      <c r="FB14" s="838">
        <v>7.6960000000000001E-2</v>
      </c>
      <c r="FC14" s="838">
        <v>5.0659999999999997E-2</v>
      </c>
      <c r="FD14" s="838">
        <v>5.0659999999999997E-2</v>
      </c>
      <c r="FE14" s="838">
        <v>5.0659999999999997E-2</v>
      </c>
      <c r="FF14" s="838">
        <v>5.0659999999999997E-2</v>
      </c>
      <c r="FG14" s="838">
        <v>5.0659999999999997E-2</v>
      </c>
      <c r="FH14" s="838">
        <v>5.0659999999999997E-2</v>
      </c>
      <c r="FI14" s="838">
        <v>5.0659999999999997E-2</v>
      </c>
      <c r="FJ14" s="837">
        <v>5.0659999999999997E-2</v>
      </c>
      <c r="FK14" s="837">
        <v>7.6960000000000001E-2</v>
      </c>
      <c r="FL14" s="837">
        <v>9.7019999999999995E-2</v>
      </c>
      <c r="FM14" s="837">
        <v>9.7019999999999995E-2</v>
      </c>
      <c r="FN14" s="837">
        <v>9.7019999999999995E-2</v>
      </c>
      <c r="FO14" s="838">
        <v>5.9810000000000002E-2</v>
      </c>
      <c r="FP14" s="838">
        <v>5.9810000000000002E-2</v>
      </c>
      <c r="FQ14" s="838">
        <v>5.9810000000000002E-2</v>
      </c>
      <c r="FR14" s="838">
        <v>5.9810000000000002E-2</v>
      </c>
      <c r="FS14" s="838">
        <v>5.9810000000000002E-2</v>
      </c>
      <c r="FT14" s="838">
        <v>5.9810000000000002E-2</v>
      </c>
      <c r="FU14" s="838">
        <v>5.9810000000000002E-2</v>
      </c>
      <c r="FV14" s="838">
        <v>5.9810000000000002E-2</v>
      </c>
      <c r="FW14" s="837">
        <v>9.7019999999999995E-2</v>
      </c>
      <c r="FX14" s="797" t="s">
        <v>272</v>
      </c>
      <c r="FY14" s="406"/>
      <c r="FZ14" s="406"/>
      <c r="GA14" s="406"/>
      <c r="GB14" s="406"/>
      <c r="GC14" s="406"/>
      <c r="GD14" s="406"/>
      <c r="GE14" s="406"/>
      <c r="GF14" s="406"/>
      <c r="GG14" s="406"/>
      <c r="GH14" s="406"/>
      <c r="GI14" s="406"/>
      <c r="GJ14" s="406"/>
      <c r="GK14" s="406"/>
      <c r="GL14" s="406"/>
      <c r="GM14" s="406"/>
      <c r="GN14" s="406"/>
      <c r="GO14" s="406"/>
      <c r="GP14" s="406"/>
      <c r="GQ14" s="406"/>
      <c r="GR14" s="406"/>
      <c r="GS14" s="406"/>
      <c r="GT14" s="406"/>
      <c r="GU14" s="406"/>
      <c r="GV14" s="406"/>
      <c r="GW14" s="406"/>
      <c r="GX14" s="406"/>
      <c r="GY14" s="406"/>
      <c r="GZ14" s="406"/>
      <c r="HA14" s="406"/>
      <c r="HB14" s="406"/>
      <c r="HC14" s="406"/>
      <c r="HD14" s="406"/>
      <c r="HE14" s="406"/>
      <c r="HF14" s="406"/>
      <c r="HG14" s="406"/>
      <c r="HH14" s="406"/>
      <c r="HI14" s="406"/>
    </row>
    <row r="15" spans="2:217" s="421" customFormat="1" ht="20.25" customHeight="1" x14ac:dyDescent="0.25">
      <c r="B15" s="415" t="s">
        <v>440</v>
      </c>
      <c r="C15" s="418"/>
      <c r="D15" s="418"/>
      <c r="E15" s="418"/>
      <c r="F15" s="418"/>
      <c r="G15" s="418"/>
      <c r="H15" s="418"/>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418"/>
      <c r="AO15" s="418"/>
      <c r="AP15" s="418"/>
      <c r="AQ15" s="418"/>
      <c r="AR15" s="418"/>
      <c r="AS15" s="418"/>
      <c r="AT15" s="418"/>
      <c r="AU15" s="418"/>
      <c r="AV15" s="418"/>
      <c r="AW15" s="418"/>
      <c r="AX15" s="418"/>
      <c r="AY15" s="418"/>
      <c r="AZ15" s="418"/>
      <c r="BA15" s="418"/>
      <c r="BB15" s="418"/>
      <c r="BC15" s="418"/>
      <c r="BD15" s="418"/>
      <c r="BE15" s="418"/>
      <c r="BF15" s="418"/>
      <c r="BG15" s="418"/>
      <c r="BH15" s="418"/>
      <c r="BI15" s="418"/>
      <c r="BJ15" s="418"/>
      <c r="BK15" s="418"/>
      <c r="BL15" s="418"/>
      <c r="BM15" s="418"/>
      <c r="BN15" s="418"/>
      <c r="BO15" s="418"/>
      <c r="BP15" s="418"/>
      <c r="BQ15" s="418"/>
      <c r="BR15" s="418"/>
      <c r="BS15" s="418"/>
      <c r="BT15" s="418"/>
      <c r="BU15" s="418"/>
      <c r="BV15" s="418"/>
      <c r="BW15" s="418"/>
      <c r="BX15" s="418"/>
      <c r="BY15" s="418"/>
      <c r="BZ15" s="418"/>
      <c r="CA15" s="418"/>
      <c r="CB15" s="418"/>
      <c r="CC15" s="418"/>
      <c r="CD15" s="418"/>
      <c r="CE15" s="418"/>
      <c r="CF15" s="418"/>
      <c r="CG15" s="418"/>
      <c r="CH15" s="418"/>
      <c r="CI15" s="418"/>
      <c r="CJ15" s="418"/>
      <c r="CK15" s="418"/>
      <c r="CL15" s="418"/>
      <c r="CM15" s="418"/>
      <c r="CN15" s="418"/>
      <c r="CO15" s="418"/>
      <c r="CP15" s="418"/>
      <c r="CQ15" s="418"/>
      <c r="DC15" s="418"/>
      <c r="DD15" s="418"/>
      <c r="DE15" s="418"/>
      <c r="DF15" s="418"/>
      <c r="DG15" s="418"/>
      <c r="DH15" s="418"/>
      <c r="DI15" s="418"/>
      <c r="DJ15" s="418"/>
      <c r="DK15" s="418"/>
      <c r="DL15" s="418"/>
      <c r="DM15" s="418"/>
      <c r="DN15" s="418"/>
      <c r="DO15" s="418"/>
      <c r="DP15" s="418"/>
      <c r="DQ15" s="418"/>
      <c r="DR15" s="418"/>
      <c r="DS15" s="418"/>
      <c r="DX15" s="406"/>
      <c r="DY15" s="519"/>
      <c r="DZ15" s="489"/>
      <c r="EA15" s="489"/>
      <c r="EB15" s="489"/>
      <c r="EC15" s="489"/>
      <c r="ED15" s="489"/>
      <c r="EE15" s="489"/>
      <c r="EF15" s="489"/>
      <c r="EG15" s="489"/>
      <c r="EH15" s="489"/>
      <c r="EI15" s="489"/>
      <c r="EJ15" s="489"/>
      <c r="EK15" s="489"/>
      <c r="EL15" s="489"/>
      <c r="EM15" s="489"/>
      <c r="EN15" s="489"/>
      <c r="EO15" s="489"/>
      <c r="EP15" s="489"/>
      <c r="EQ15" s="489"/>
      <c r="ER15" s="489"/>
      <c r="ES15" s="489"/>
      <c r="ET15" s="489"/>
      <c r="EU15" s="489"/>
      <c r="EV15" s="489"/>
      <c r="EW15" s="489"/>
      <c r="EX15" s="489"/>
      <c r="EY15" s="489"/>
      <c r="EZ15" s="489"/>
      <c r="FA15" s="489"/>
      <c r="FB15" s="489"/>
      <c r="FC15" s="489"/>
      <c r="FD15" s="489"/>
      <c r="FE15" s="489"/>
      <c r="FF15" s="489"/>
      <c r="FG15" s="489"/>
      <c r="FH15" s="489"/>
      <c r="FI15" s="489"/>
      <c r="FJ15" s="489"/>
      <c r="FK15" s="489"/>
      <c r="FL15" s="489"/>
      <c r="FM15" s="489"/>
      <c r="FN15" s="489"/>
      <c r="FO15" s="489"/>
      <c r="FP15" s="489"/>
      <c r="FQ15" s="489"/>
      <c r="FR15" s="489"/>
      <c r="FS15" s="489"/>
      <c r="FT15" s="489"/>
      <c r="FU15" s="489"/>
      <c r="FV15" s="489"/>
      <c r="FW15" s="489"/>
      <c r="FX15" s="797" t="s">
        <v>272</v>
      </c>
      <c r="FY15" s="406"/>
      <c r="FZ15" s="406"/>
      <c r="GA15" s="406"/>
      <c r="GB15" s="406"/>
      <c r="GC15" s="406"/>
      <c r="GD15" s="406"/>
      <c r="GE15" s="406"/>
      <c r="GF15" s="406"/>
      <c r="GG15" s="406"/>
      <c r="GH15" s="406"/>
      <c r="GI15" s="406"/>
      <c r="GJ15" s="406"/>
      <c r="GK15" s="406"/>
      <c r="GL15" s="406"/>
      <c r="GM15" s="406"/>
      <c r="GN15" s="406"/>
      <c r="GO15" s="406"/>
      <c r="GP15" s="406"/>
      <c r="GQ15" s="406"/>
      <c r="GR15" s="406"/>
      <c r="GS15" s="406"/>
      <c r="GT15" s="406"/>
      <c r="GU15" s="406"/>
      <c r="GV15" s="406"/>
      <c r="GW15" s="406"/>
      <c r="GX15" s="406"/>
      <c r="GY15" s="406"/>
      <c r="GZ15" s="406"/>
      <c r="HA15" s="406"/>
      <c r="HB15" s="406"/>
      <c r="HC15" s="406"/>
      <c r="HD15" s="406"/>
      <c r="HE15" s="406"/>
      <c r="HF15" s="406"/>
      <c r="HG15" s="406"/>
      <c r="HH15" s="406"/>
      <c r="HI15" s="406"/>
    </row>
    <row r="16" spans="2:217" s="421" customFormat="1" ht="14.25" x14ac:dyDescent="0.2">
      <c r="B16" s="417" t="s">
        <v>321</v>
      </c>
      <c r="C16" s="423">
        <v>7.288E-2</v>
      </c>
      <c r="D16" s="423">
        <v>7.288E-2</v>
      </c>
      <c r="E16" s="423">
        <v>7.288E-2</v>
      </c>
      <c r="F16" s="423">
        <v>7.288E-2</v>
      </c>
      <c r="G16" s="423">
        <v>7.288E-2</v>
      </c>
      <c r="H16" s="423">
        <v>7.288E-2</v>
      </c>
      <c r="I16" s="423">
        <v>7.288E-2</v>
      </c>
      <c r="J16" s="423">
        <v>7.288E-2</v>
      </c>
      <c r="K16" s="423">
        <v>7.288E-2</v>
      </c>
      <c r="L16" s="423">
        <v>7.288E-2</v>
      </c>
      <c r="M16" s="423">
        <v>7.288E-2</v>
      </c>
      <c r="N16" s="423">
        <v>7.288E-2</v>
      </c>
      <c r="O16" s="423">
        <f t="shared" ref="O16:AT16" si="1">+O8+O12</f>
        <v>7.288E-2</v>
      </c>
      <c r="P16" s="423">
        <f t="shared" si="1"/>
        <v>7.288E-2</v>
      </c>
      <c r="Q16" s="423">
        <f t="shared" si="1"/>
        <v>7.288E-2</v>
      </c>
      <c r="R16" s="423">
        <f t="shared" si="1"/>
        <v>7.288E-2</v>
      </c>
      <c r="S16" s="423">
        <f t="shared" si="1"/>
        <v>7.288E-2</v>
      </c>
      <c r="T16" s="423">
        <f t="shared" si="1"/>
        <v>7.288E-2</v>
      </c>
      <c r="U16" s="423">
        <f t="shared" si="1"/>
        <v>7.288E-2</v>
      </c>
      <c r="V16" s="423">
        <f t="shared" si="1"/>
        <v>7.288E-2</v>
      </c>
      <c r="W16" s="423">
        <f t="shared" si="1"/>
        <v>7.288E-2</v>
      </c>
      <c r="X16" s="423">
        <f t="shared" si="1"/>
        <v>7.288E-2</v>
      </c>
      <c r="Y16" s="423">
        <f t="shared" si="1"/>
        <v>7.288E-2</v>
      </c>
      <c r="Z16" s="423">
        <f t="shared" si="1"/>
        <v>7.288E-2</v>
      </c>
      <c r="AA16" s="423">
        <f t="shared" si="1"/>
        <v>7.288E-2</v>
      </c>
      <c r="AB16" s="423">
        <f t="shared" si="1"/>
        <v>7.288E-2</v>
      </c>
      <c r="AC16" s="423">
        <f t="shared" si="1"/>
        <v>7.288E-2</v>
      </c>
      <c r="AD16" s="423">
        <f t="shared" si="1"/>
        <v>7.288E-2</v>
      </c>
      <c r="AE16" s="423">
        <f t="shared" si="1"/>
        <v>7.288E-2</v>
      </c>
      <c r="AF16" s="423">
        <f t="shared" si="1"/>
        <v>7.288E-2</v>
      </c>
      <c r="AG16" s="423">
        <f t="shared" si="1"/>
        <v>7.288E-2</v>
      </c>
      <c r="AH16" s="423">
        <f t="shared" si="1"/>
        <v>7.288E-2</v>
      </c>
      <c r="AI16" s="423">
        <f t="shared" si="1"/>
        <v>7.288E-2</v>
      </c>
      <c r="AJ16" s="423">
        <f t="shared" si="1"/>
        <v>7.288E-2</v>
      </c>
      <c r="AK16" s="423">
        <f t="shared" si="1"/>
        <v>7.288E-2</v>
      </c>
      <c r="AL16" s="423">
        <f t="shared" si="1"/>
        <v>7.288E-2</v>
      </c>
      <c r="AM16" s="423">
        <f t="shared" si="1"/>
        <v>7.288E-2</v>
      </c>
      <c r="AN16" s="423">
        <f t="shared" si="1"/>
        <v>7.288E-2</v>
      </c>
      <c r="AO16" s="423">
        <f t="shared" si="1"/>
        <v>7.288E-2</v>
      </c>
      <c r="AP16" s="423">
        <f t="shared" si="1"/>
        <v>7.288E-2</v>
      </c>
      <c r="AQ16" s="423">
        <f t="shared" si="1"/>
        <v>7.288E-2</v>
      </c>
      <c r="AR16" s="423">
        <f t="shared" si="1"/>
        <v>7.288E-2</v>
      </c>
      <c r="AS16" s="423">
        <f t="shared" si="1"/>
        <v>7.288E-2</v>
      </c>
      <c r="AT16" s="423">
        <f t="shared" si="1"/>
        <v>7.288E-2</v>
      </c>
      <c r="AU16" s="423">
        <f t="shared" ref="AU16:BZ16" si="2">+AU8+AU12</f>
        <v>7.288E-2</v>
      </c>
      <c r="AV16" s="423">
        <f t="shared" si="2"/>
        <v>7.0199999999999999E-2</v>
      </c>
      <c r="AW16" s="423">
        <f t="shared" si="2"/>
        <v>7.0199999999999999E-2</v>
      </c>
      <c r="AX16" s="423">
        <f t="shared" si="2"/>
        <v>7.0199999999999999E-2</v>
      </c>
      <c r="AY16" s="423">
        <f t="shared" si="2"/>
        <v>7.0199999999999999E-2</v>
      </c>
      <c r="AZ16" s="423">
        <f t="shared" si="2"/>
        <v>7.0199999999999999E-2</v>
      </c>
      <c r="BA16" s="423">
        <f t="shared" si="2"/>
        <v>7.0199999999999999E-2</v>
      </c>
      <c r="BB16" s="423">
        <f t="shared" si="2"/>
        <v>7.0199999999999999E-2</v>
      </c>
      <c r="BC16" s="423">
        <f t="shared" si="2"/>
        <v>7.0199999999999999E-2</v>
      </c>
      <c r="BD16" s="423">
        <f t="shared" si="2"/>
        <v>7.0199999999999999E-2</v>
      </c>
      <c r="BE16" s="423">
        <f t="shared" si="2"/>
        <v>7.0199999999999999E-2</v>
      </c>
      <c r="BF16" s="423">
        <f t="shared" si="2"/>
        <v>7.0199999999999999E-2</v>
      </c>
      <c r="BG16" s="423">
        <f t="shared" si="2"/>
        <v>7.0199999999999999E-2</v>
      </c>
      <c r="BH16" s="423">
        <f t="shared" si="2"/>
        <v>7.0199999999999999E-2</v>
      </c>
      <c r="BI16" s="423">
        <f t="shared" si="2"/>
        <v>7.0199999999999999E-2</v>
      </c>
      <c r="BJ16" s="423">
        <f t="shared" si="2"/>
        <v>7.0199999999999999E-2</v>
      </c>
      <c r="BK16" s="423">
        <f t="shared" si="2"/>
        <v>7.0199999999999999E-2</v>
      </c>
      <c r="BL16" s="423">
        <f t="shared" si="2"/>
        <v>7.0199999999999999E-2</v>
      </c>
      <c r="BM16" s="423">
        <f t="shared" si="2"/>
        <v>7.0199999999999999E-2</v>
      </c>
      <c r="BN16" s="423">
        <f t="shared" si="2"/>
        <v>7.0199999999999999E-2</v>
      </c>
      <c r="BO16" s="423">
        <f t="shared" si="2"/>
        <v>7.0199999999999999E-2</v>
      </c>
      <c r="BP16" s="423">
        <f t="shared" si="2"/>
        <v>7.0199999999999999E-2</v>
      </c>
      <c r="BQ16" s="423">
        <f t="shared" si="2"/>
        <v>7.0199999999999999E-2</v>
      </c>
      <c r="BR16" s="423">
        <f t="shared" si="2"/>
        <v>7.0199999999999999E-2</v>
      </c>
      <c r="BS16" s="423">
        <f t="shared" si="2"/>
        <v>7.0199999999999999E-2</v>
      </c>
      <c r="BT16" s="423">
        <f t="shared" si="2"/>
        <v>7.0199999999999999E-2</v>
      </c>
      <c r="BU16" s="423">
        <f t="shared" si="2"/>
        <v>7.0199999999999999E-2</v>
      </c>
      <c r="BV16" s="423">
        <f t="shared" si="2"/>
        <v>7.0199999999999999E-2</v>
      </c>
      <c r="BW16" s="423">
        <f t="shared" si="2"/>
        <v>7.0199999999999999E-2</v>
      </c>
      <c r="BX16" s="423">
        <f t="shared" si="2"/>
        <v>7.0199999999999999E-2</v>
      </c>
      <c r="BY16" s="423">
        <f t="shared" si="2"/>
        <v>7.0199999999999999E-2</v>
      </c>
      <c r="BZ16" s="423">
        <f t="shared" si="2"/>
        <v>7.0199999999999999E-2</v>
      </c>
      <c r="CA16" s="423">
        <f t="shared" ref="CA16:CH16" si="3">+CA8+CA12</f>
        <v>7.0199999999999999E-2</v>
      </c>
      <c r="CB16" s="423">
        <f t="shared" si="3"/>
        <v>7.0199999999999999E-2</v>
      </c>
      <c r="CC16" s="423">
        <f t="shared" si="3"/>
        <v>7.0199999999999999E-2</v>
      </c>
      <c r="CD16" s="423">
        <f t="shared" si="3"/>
        <v>7.0199999999999999E-2</v>
      </c>
      <c r="CE16" s="423">
        <f t="shared" si="3"/>
        <v>7.0199999999999999E-2</v>
      </c>
      <c r="CF16" s="423">
        <f t="shared" si="3"/>
        <v>7.0199999999999999E-2</v>
      </c>
      <c r="CG16" s="423">
        <f t="shared" si="3"/>
        <v>7.0199999999999999E-2</v>
      </c>
      <c r="CH16" s="423">
        <f t="shared" si="3"/>
        <v>7.0199999999999999E-2</v>
      </c>
      <c r="CI16" s="423">
        <f>SUM(+CI8,CI12)</f>
        <v>7.0199999999999999E-2</v>
      </c>
      <c r="CJ16" s="423">
        <f t="shared" ref="CJ16:DX16" si="4">+CJ8+CJ12</f>
        <v>7.1809999999999985E-2</v>
      </c>
      <c r="CK16" s="423">
        <f t="shared" si="4"/>
        <v>7.1809999999999985E-2</v>
      </c>
      <c r="CL16" s="423">
        <f t="shared" si="4"/>
        <v>7.1809999999999985E-2</v>
      </c>
      <c r="CM16" s="423">
        <f t="shared" si="4"/>
        <v>7.1809999999999985E-2</v>
      </c>
      <c r="CN16" s="423">
        <f t="shared" si="4"/>
        <v>7.1809999999999985E-2</v>
      </c>
      <c r="CO16" s="423">
        <f t="shared" si="4"/>
        <v>7.1809999999999985E-2</v>
      </c>
      <c r="CP16" s="423">
        <f t="shared" si="4"/>
        <v>7.1809999999999985E-2</v>
      </c>
      <c r="CQ16" s="423">
        <f t="shared" si="4"/>
        <v>7.1809999999999985E-2</v>
      </c>
      <c r="CR16" s="423">
        <f t="shared" si="4"/>
        <v>7.1169999999999983E-2</v>
      </c>
      <c r="CS16" s="423">
        <f t="shared" si="4"/>
        <v>7.1169999999999983E-2</v>
      </c>
      <c r="CT16" s="423">
        <f t="shared" si="4"/>
        <v>7.1169999999999983E-2</v>
      </c>
      <c r="CU16" s="423">
        <f t="shared" si="4"/>
        <v>7.1169999999999983E-2</v>
      </c>
      <c r="CV16" s="423">
        <f t="shared" si="4"/>
        <v>7.1169999999999983E-2</v>
      </c>
      <c r="CW16" s="423">
        <f t="shared" si="4"/>
        <v>7.1169999999999983E-2</v>
      </c>
      <c r="CX16" s="423">
        <f t="shared" si="4"/>
        <v>7.1169999999999983E-2</v>
      </c>
      <c r="CY16" s="423">
        <f t="shared" si="4"/>
        <v>7.1169999999999983E-2</v>
      </c>
      <c r="CZ16" s="423">
        <f t="shared" si="4"/>
        <v>7.1169999999999983E-2</v>
      </c>
      <c r="DA16" s="423">
        <f t="shared" si="4"/>
        <v>7.1169999999999983E-2</v>
      </c>
      <c r="DB16" s="423">
        <f t="shared" si="4"/>
        <v>7.1169999999999983E-2</v>
      </c>
      <c r="DC16" s="423">
        <f t="shared" si="4"/>
        <v>7.1169999999999983E-2</v>
      </c>
      <c r="DD16" s="423">
        <f t="shared" si="4"/>
        <v>7.1169999999999983E-2</v>
      </c>
      <c r="DE16" s="423">
        <f t="shared" si="4"/>
        <v>7.1169999999999983E-2</v>
      </c>
      <c r="DF16" s="423">
        <f t="shared" si="4"/>
        <v>7.1169999999999983E-2</v>
      </c>
      <c r="DG16" s="423">
        <f t="shared" si="4"/>
        <v>7.1169999999999983E-2</v>
      </c>
      <c r="DH16" s="423">
        <f t="shared" si="4"/>
        <v>7.1169999999999983E-2</v>
      </c>
      <c r="DI16" s="423">
        <f t="shared" si="4"/>
        <v>7.1169999999999983E-2</v>
      </c>
      <c r="DJ16" s="423">
        <f t="shared" si="4"/>
        <v>7.1169999999999983E-2</v>
      </c>
      <c r="DK16" s="423">
        <f t="shared" si="4"/>
        <v>7.1169999999999983E-2</v>
      </c>
      <c r="DL16" s="491">
        <f t="shared" si="4"/>
        <v>7.1169999999999983E-2</v>
      </c>
      <c r="DM16" s="491">
        <f t="shared" si="4"/>
        <v>7.1169999999999983E-2</v>
      </c>
      <c r="DN16" s="491">
        <f t="shared" si="4"/>
        <v>7.1169999999999983E-2</v>
      </c>
      <c r="DO16" s="491">
        <f t="shared" si="4"/>
        <v>7.1169999999999983E-2</v>
      </c>
      <c r="DP16" s="491">
        <f t="shared" si="4"/>
        <v>7.1169999999999983E-2</v>
      </c>
      <c r="DQ16" s="491">
        <f t="shared" si="4"/>
        <v>7.1169999999999983E-2</v>
      </c>
      <c r="DR16" s="497">
        <f t="shared" si="4"/>
        <v>7.1169999999999983E-2</v>
      </c>
      <c r="DS16" s="497">
        <f t="shared" si="4"/>
        <v>7.1169999999999983E-2</v>
      </c>
      <c r="DT16" s="497">
        <f t="shared" si="4"/>
        <v>7.1169999999999983E-2</v>
      </c>
      <c r="DU16" s="497">
        <f t="shared" si="4"/>
        <v>7.1169999999999983E-2</v>
      </c>
      <c r="DV16" s="497">
        <f t="shared" si="4"/>
        <v>7.1169999999999983E-2</v>
      </c>
      <c r="DW16" s="497">
        <f t="shared" si="4"/>
        <v>7.1169999999999983E-2</v>
      </c>
      <c r="DX16" s="840">
        <f t="shared" si="4"/>
        <v>7.1169999999999983E-2</v>
      </c>
      <c r="DY16" s="839">
        <f t="shared" ref="DY16:FD16" si="5">DY8+DY12</f>
        <v>6.9800000000000001E-2</v>
      </c>
      <c r="DZ16" s="840">
        <f t="shared" si="5"/>
        <v>6.9800000000000001E-2</v>
      </c>
      <c r="EA16" s="841">
        <f t="shared" si="5"/>
        <v>6.9800000000000001E-2</v>
      </c>
      <c r="EB16" s="841">
        <f t="shared" si="5"/>
        <v>7.4770000000000003E-2</v>
      </c>
      <c r="EC16" s="841">
        <f t="shared" si="5"/>
        <v>7.4770000000000003E-2</v>
      </c>
      <c r="ED16" s="840">
        <f t="shared" si="5"/>
        <v>7.4770000000000003E-2</v>
      </c>
      <c r="EE16" s="840">
        <f t="shared" si="5"/>
        <v>7.4770000000000003E-2</v>
      </c>
      <c r="EF16" s="840">
        <f t="shared" si="5"/>
        <v>7.4770000000000003E-2</v>
      </c>
      <c r="EG16" s="840">
        <f t="shared" si="5"/>
        <v>7.4770000000000003E-2</v>
      </c>
      <c r="EH16" s="840">
        <f t="shared" si="5"/>
        <v>7.4770000000000003E-2</v>
      </c>
      <c r="EI16" s="840">
        <f t="shared" si="5"/>
        <v>7.4770000000000003E-2</v>
      </c>
      <c r="EJ16" s="840">
        <f t="shared" si="5"/>
        <v>7.4770000000000003E-2</v>
      </c>
      <c r="EK16" s="840">
        <f t="shared" si="5"/>
        <v>7.4770000000000003E-2</v>
      </c>
      <c r="EL16" s="841">
        <f t="shared" si="5"/>
        <v>7.4770000000000003E-2</v>
      </c>
      <c r="EM16" s="841">
        <f t="shared" si="5"/>
        <v>7.4770000000000003E-2</v>
      </c>
      <c r="EN16" s="841">
        <f t="shared" si="5"/>
        <v>7.3149999999999993E-2</v>
      </c>
      <c r="EO16" s="841">
        <f t="shared" si="5"/>
        <v>7.3149999999999993E-2</v>
      </c>
      <c r="EP16" s="840">
        <f t="shared" si="5"/>
        <v>7.3149999999999993E-2</v>
      </c>
      <c r="EQ16" s="840">
        <f t="shared" si="5"/>
        <v>7.3149999999999993E-2</v>
      </c>
      <c r="ER16" s="840">
        <f t="shared" si="5"/>
        <v>7.3149999999999993E-2</v>
      </c>
      <c r="ES16" s="840">
        <f t="shared" si="5"/>
        <v>7.3149999999999993E-2</v>
      </c>
      <c r="ET16" s="840">
        <f t="shared" si="5"/>
        <v>7.3149999999999993E-2</v>
      </c>
      <c r="EU16" s="840">
        <f t="shared" si="5"/>
        <v>7.3149999999999993E-2</v>
      </c>
      <c r="EV16" s="840">
        <f t="shared" si="5"/>
        <v>7.3149999999999993E-2</v>
      </c>
      <c r="EW16" s="840">
        <f t="shared" si="5"/>
        <v>7.3149999999999993E-2</v>
      </c>
      <c r="EX16" s="841">
        <f t="shared" si="5"/>
        <v>7.3149999999999993E-2</v>
      </c>
      <c r="EY16" s="841">
        <f t="shared" si="5"/>
        <v>7.3149999999999993E-2</v>
      </c>
      <c r="EZ16" s="841">
        <f t="shared" si="5"/>
        <v>7.2529999999999997E-2</v>
      </c>
      <c r="FA16" s="841">
        <f t="shared" si="5"/>
        <v>7.2529999999999997E-2</v>
      </c>
      <c r="FB16" s="840">
        <f t="shared" si="5"/>
        <v>7.2529999999999997E-2</v>
      </c>
      <c r="FC16" s="840">
        <f t="shared" si="5"/>
        <v>7.2529999999999997E-2</v>
      </c>
      <c r="FD16" s="840">
        <f t="shared" si="5"/>
        <v>7.2529999999999997E-2</v>
      </c>
      <c r="FE16" s="840">
        <f t="shared" ref="FE16:FW16" si="6">FE8+FE12</f>
        <v>7.2529999999999997E-2</v>
      </c>
      <c r="FF16" s="840">
        <f t="shared" si="6"/>
        <v>7.2529999999999997E-2</v>
      </c>
      <c r="FG16" s="840">
        <f t="shared" si="6"/>
        <v>7.2529999999999997E-2</v>
      </c>
      <c r="FH16" s="840">
        <f t="shared" si="6"/>
        <v>7.2529999999999997E-2</v>
      </c>
      <c r="FI16" s="840">
        <f t="shared" si="6"/>
        <v>7.2529999999999997E-2</v>
      </c>
      <c r="FJ16" s="841">
        <f t="shared" si="6"/>
        <v>7.2529999999999997E-2</v>
      </c>
      <c r="FK16" s="841">
        <f t="shared" si="6"/>
        <v>7.2529999999999997E-2</v>
      </c>
      <c r="FL16" s="841">
        <f t="shared" si="6"/>
        <v>7.1419999999999997E-2</v>
      </c>
      <c r="FM16" s="841">
        <f t="shared" si="6"/>
        <v>7.1419999999999997E-2</v>
      </c>
      <c r="FN16" s="841">
        <f t="shared" si="6"/>
        <v>7.1419999999999997E-2</v>
      </c>
      <c r="FO16" s="840">
        <f t="shared" si="6"/>
        <v>7.1419999999999997E-2</v>
      </c>
      <c r="FP16" s="840">
        <f t="shared" si="6"/>
        <v>7.1419999999999997E-2</v>
      </c>
      <c r="FQ16" s="840">
        <f t="shared" si="6"/>
        <v>7.1419999999999997E-2</v>
      </c>
      <c r="FR16" s="840">
        <f t="shared" si="6"/>
        <v>7.1419999999999997E-2</v>
      </c>
      <c r="FS16" s="840">
        <f t="shared" si="6"/>
        <v>7.1419999999999997E-2</v>
      </c>
      <c r="FT16" s="840">
        <f t="shared" si="6"/>
        <v>7.1419999999999997E-2</v>
      </c>
      <c r="FU16" s="840">
        <f t="shared" si="6"/>
        <v>7.1419999999999997E-2</v>
      </c>
      <c r="FV16" s="840">
        <f t="shared" si="6"/>
        <v>7.1419999999999997E-2</v>
      </c>
      <c r="FW16" s="841">
        <f t="shared" si="6"/>
        <v>7.1419999999999997E-2</v>
      </c>
      <c r="FX16" s="797" t="s">
        <v>272</v>
      </c>
      <c r="FY16" s="406"/>
      <c r="FZ16" s="406"/>
      <c r="GA16" s="406"/>
      <c r="GB16" s="406"/>
      <c r="GC16" s="406"/>
      <c r="GD16" s="406"/>
      <c r="GE16" s="406"/>
      <c r="GF16" s="406"/>
      <c r="GG16" s="406"/>
      <c r="GH16" s="406"/>
      <c r="GI16" s="406"/>
      <c r="GJ16" s="406"/>
      <c r="GK16" s="406"/>
      <c r="GL16" s="406"/>
      <c r="GM16" s="406"/>
      <c r="GN16" s="406"/>
      <c r="GO16" s="406"/>
      <c r="GP16" s="406"/>
      <c r="GQ16" s="406"/>
      <c r="GR16" s="406"/>
      <c r="GS16" s="406"/>
      <c r="GT16" s="406"/>
      <c r="GU16" s="406"/>
      <c r="GV16" s="406"/>
      <c r="GW16" s="406"/>
      <c r="GX16" s="406"/>
      <c r="GY16" s="406"/>
      <c r="GZ16" s="406"/>
      <c r="HA16" s="406"/>
      <c r="HB16" s="406"/>
      <c r="HC16" s="406"/>
      <c r="HD16" s="406"/>
      <c r="HE16" s="406"/>
      <c r="HF16" s="406"/>
      <c r="HG16" s="406"/>
      <c r="HH16" s="406"/>
      <c r="HI16" s="406"/>
    </row>
    <row r="17" spans="1:217" s="421" customFormat="1" ht="14.25" x14ac:dyDescent="0.2">
      <c r="B17" s="417" t="s">
        <v>322</v>
      </c>
      <c r="C17" s="419">
        <f t="shared" ref="C17:N18" si="7">+C16</f>
        <v>7.288E-2</v>
      </c>
      <c r="D17" s="419">
        <f t="shared" si="7"/>
        <v>7.288E-2</v>
      </c>
      <c r="E17" s="419">
        <f t="shared" si="7"/>
        <v>7.288E-2</v>
      </c>
      <c r="F17" s="419">
        <f t="shared" si="7"/>
        <v>7.288E-2</v>
      </c>
      <c r="G17" s="419">
        <f t="shared" si="7"/>
        <v>7.288E-2</v>
      </c>
      <c r="H17" s="419">
        <f t="shared" si="7"/>
        <v>7.288E-2</v>
      </c>
      <c r="I17" s="419">
        <f t="shared" si="7"/>
        <v>7.288E-2</v>
      </c>
      <c r="J17" s="419">
        <f t="shared" si="7"/>
        <v>7.288E-2</v>
      </c>
      <c r="K17" s="419">
        <f t="shared" si="7"/>
        <v>7.288E-2</v>
      </c>
      <c r="L17" s="419">
        <f t="shared" si="7"/>
        <v>7.288E-2</v>
      </c>
      <c r="M17" s="419">
        <f t="shared" si="7"/>
        <v>7.288E-2</v>
      </c>
      <c r="N17" s="419">
        <f t="shared" si="7"/>
        <v>7.288E-2</v>
      </c>
      <c r="O17" s="419">
        <f t="shared" ref="O17:AT17" si="8">+O9+O13</f>
        <v>7.288E-2</v>
      </c>
      <c r="P17" s="419">
        <f t="shared" si="8"/>
        <v>7.288E-2</v>
      </c>
      <c r="Q17" s="419">
        <f t="shared" si="8"/>
        <v>7.288E-2</v>
      </c>
      <c r="R17" s="419">
        <f t="shared" si="8"/>
        <v>7.288E-2</v>
      </c>
      <c r="S17" s="419">
        <f t="shared" si="8"/>
        <v>7.288E-2</v>
      </c>
      <c r="T17" s="419">
        <f t="shared" si="8"/>
        <v>7.288E-2</v>
      </c>
      <c r="U17" s="419">
        <f t="shared" si="8"/>
        <v>7.288E-2</v>
      </c>
      <c r="V17" s="419">
        <f t="shared" si="8"/>
        <v>7.288E-2</v>
      </c>
      <c r="W17" s="419">
        <f t="shared" si="8"/>
        <v>7.288E-2</v>
      </c>
      <c r="X17" s="419">
        <f t="shared" si="8"/>
        <v>7.288E-2</v>
      </c>
      <c r="Y17" s="419">
        <f t="shared" si="8"/>
        <v>7.288E-2</v>
      </c>
      <c r="Z17" s="419">
        <f t="shared" si="8"/>
        <v>7.288E-2</v>
      </c>
      <c r="AA17" s="419">
        <f t="shared" si="8"/>
        <v>7.288E-2</v>
      </c>
      <c r="AB17" s="419">
        <f t="shared" si="8"/>
        <v>7.288E-2</v>
      </c>
      <c r="AC17" s="419">
        <f t="shared" si="8"/>
        <v>7.288E-2</v>
      </c>
      <c r="AD17" s="419">
        <f t="shared" si="8"/>
        <v>7.288E-2</v>
      </c>
      <c r="AE17" s="419">
        <f t="shared" si="8"/>
        <v>7.288E-2</v>
      </c>
      <c r="AF17" s="419">
        <f t="shared" si="8"/>
        <v>7.288E-2</v>
      </c>
      <c r="AG17" s="419">
        <f t="shared" si="8"/>
        <v>7.288E-2</v>
      </c>
      <c r="AH17" s="419">
        <f t="shared" si="8"/>
        <v>7.288E-2</v>
      </c>
      <c r="AI17" s="419">
        <f t="shared" si="8"/>
        <v>7.288E-2</v>
      </c>
      <c r="AJ17" s="419">
        <f t="shared" si="8"/>
        <v>7.288E-2</v>
      </c>
      <c r="AK17" s="419">
        <f t="shared" si="8"/>
        <v>7.288E-2</v>
      </c>
      <c r="AL17" s="419">
        <f t="shared" si="8"/>
        <v>7.288E-2</v>
      </c>
      <c r="AM17" s="419">
        <f t="shared" si="8"/>
        <v>7.288E-2</v>
      </c>
      <c r="AN17" s="419">
        <f t="shared" si="8"/>
        <v>7.288E-2</v>
      </c>
      <c r="AO17" s="419">
        <f t="shared" si="8"/>
        <v>7.288E-2</v>
      </c>
      <c r="AP17" s="419">
        <f t="shared" si="8"/>
        <v>7.288E-2</v>
      </c>
      <c r="AQ17" s="419">
        <f t="shared" si="8"/>
        <v>7.288E-2</v>
      </c>
      <c r="AR17" s="419">
        <f t="shared" si="8"/>
        <v>7.288E-2</v>
      </c>
      <c r="AS17" s="419">
        <f t="shared" si="8"/>
        <v>7.288E-2</v>
      </c>
      <c r="AT17" s="419">
        <f t="shared" si="8"/>
        <v>7.288E-2</v>
      </c>
      <c r="AU17" s="419">
        <f t="shared" ref="AU17:BZ17" si="9">+AU9+AU13</f>
        <v>7.288E-2</v>
      </c>
      <c r="AV17" s="419">
        <f t="shared" si="9"/>
        <v>7.0199999999999999E-2</v>
      </c>
      <c r="AW17" s="419">
        <f t="shared" si="9"/>
        <v>7.0199999999999999E-2</v>
      </c>
      <c r="AX17" s="419">
        <f t="shared" si="9"/>
        <v>7.0199999999999999E-2</v>
      </c>
      <c r="AY17" s="419">
        <f t="shared" si="9"/>
        <v>7.0199999999999999E-2</v>
      </c>
      <c r="AZ17" s="419">
        <f t="shared" si="9"/>
        <v>7.0199999999999999E-2</v>
      </c>
      <c r="BA17" s="419">
        <f t="shared" si="9"/>
        <v>7.0199999999999999E-2</v>
      </c>
      <c r="BB17" s="419">
        <f t="shared" si="9"/>
        <v>7.0199999999999999E-2</v>
      </c>
      <c r="BC17" s="419">
        <f t="shared" si="9"/>
        <v>7.0199999999999999E-2</v>
      </c>
      <c r="BD17" s="419">
        <f t="shared" si="9"/>
        <v>7.0199999999999999E-2</v>
      </c>
      <c r="BE17" s="419">
        <f t="shared" si="9"/>
        <v>7.0199999999999999E-2</v>
      </c>
      <c r="BF17" s="419">
        <f t="shared" si="9"/>
        <v>7.0199999999999999E-2</v>
      </c>
      <c r="BG17" s="419">
        <f t="shared" si="9"/>
        <v>8.5199999999999998E-2</v>
      </c>
      <c r="BH17" s="419">
        <f t="shared" si="9"/>
        <v>8.5199999999999998E-2</v>
      </c>
      <c r="BI17" s="419">
        <f t="shared" si="9"/>
        <v>8.5199999999999998E-2</v>
      </c>
      <c r="BJ17" s="419">
        <f t="shared" si="9"/>
        <v>8.5199999999999998E-2</v>
      </c>
      <c r="BK17" s="419">
        <f t="shared" si="9"/>
        <v>7.0199999999999999E-2</v>
      </c>
      <c r="BL17" s="419">
        <f t="shared" si="9"/>
        <v>7.0199999999999999E-2</v>
      </c>
      <c r="BM17" s="419">
        <f t="shared" si="9"/>
        <v>7.0199999999999999E-2</v>
      </c>
      <c r="BN17" s="419">
        <f t="shared" si="9"/>
        <v>7.0199999999999999E-2</v>
      </c>
      <c r="BO17" s="419">
        <f t="shared" si="9"/>
        <v>7.0199999999999999E-2</v>
      </c>
      <c r="BP17" s="419">
        <f t="shared" si="9"/>
        <v>7.0199999999999999E-2</v>
      </c>
      <c r="BQ17" s="419">
        <f t="shared" si="9"/>
        <v>7.0199999999999999E-2</v>
      </c>
      <c r="BR17" s="419">
        <f t="shared" si="9"/>
        <v>7.0199999999999999E-2</v>
      </c>
      <c r="BS17" s="419">
        <f t="shared" si="9"/>
        <v>8.5199999999999998E-2</v>
      </c>
      <c r="BT17" s="419">
        <f t="shared" si="9"/>
        <v>8.5199999999999998E-2</v>
      </c>
      <c r="BU17" s="419">
        <f t="shared" si="9"/>
        <v>8.5199999999999998E-2</v>
      </c>
      <c r="BV17" s="419">
        <f t="shared" si="9"/>
        <v>8.5199999999999998E-2</v>
      </c>
      <c r="BW17" s="419">
        <f t="shared" si="9"/>
        <v>7.0199999999999999E-2</v>
      </c>
      <c r="BX17" s="419">
        <f t="shared" si="9"/>
        <v>7.0199999999999999E-2</v>
      </c>
      <c r="BY17" s="419">
        <f t="shared" si="9"/>
        <v>7.0199999999999999E-2</v>
      </c>
      <c r="BZ17" s="419">
        <f t="shared" si="9"/>
        <v>7.0199999999999999E-2</v>
      </c>
      <c r="CA17" s="419">
        <f t="shared" ref="CA17:CH17" si="10">+CA9+CA13</f>
        <v>7.0199999999999999E-2</v>
      </c>
      <c r="CB17" s="419">
        <f t="shared" si="10"/>
        <v>7.0199999999999999E-2</v>
      </c>
      <c r="CC17" s="419">
        <f t="shared" si="10"/>
        <v>7.0199999999999999E-2</v>
      </c>
      <c r="CD17" s="419">
        <f t="shared" si="10"/>
        <v>7.0199999999999999E-2</v>
      </c>
      <c r="CE17" s="419">
        <f t="shared" si="10"/>
        <v>8.5199999999999998E-2</v>
      </c>
      <c r="CF17" s="419">
        <f t="shared" si="10"/>
        <v>8.5199999999999998E-2</v>
      </c>
      <c r="CG17" s="419">
        <f t="shared" si="10"/>
        <v>8.5199999999999998E-2</v>
      </c>
      <c r="CH17" s="419">
        <f t="shared" si="10"/>
        <v>8.5199999999999998E-2</v>
      </c>
      <c r="CI17" s="419">
        <f>SUM(+CI9,CI13)</f>
        <v>7.0199999999999999E-2</v>
      </c>
      <c r="CJ17" s="419">
        <f t="shared" ref="CJ17:DX17" si="11">+CJ9+CJ13</f>
        <v>8.7709999999999982E-2</v>
      </c>
      <c r="CK17" s="419">
        <f t="shared" si="11"/>
        <v>8.7709999999999982E-2</v>
      </c>
      <c r="CL17" s="419">
        <f t="shared" si="11"/>
        <v>8.7709999999999982E-2</v>
      </c>
      <c r="CM17" s="419">
        <f t="shared" si="11"/>
        <v>8.7709999999999982E-2</v>
      </c>
      <c r="CN17" s="419">
        <f t="shared" si="11"/>
        <v>8.7709999999999982E-2</v>
      </c>
      <c r="CO17" s="419">
        <f t="shared" si="11"/>
        <v>8.7709999999999982E-2</v>
      </c>
      <c r="CP17" s="419">
        <f t="shared" si="11"/>
        <v>8.7709999999999982E-2</v>
      </c>
      <c r="CQ17" s="419">
        <f t="shared" si="11"/>
        <v>8.7709999999999982E-2</v>
      </c>
      <c r="CR17" s="419">
        <f t="shared" si="11"/>
        <v>9.916999999999998E-2</v>
      </c>
      <c r="CS17" s="419">
        <f t="shared" si="11"/>
        <v>9.916999999999998E-2</v>
      </c>
      <c r="CT17" s="419">
        <f t="shared" si="11"/>
        <v>9.916999999999998E-2</v>
      </c>
      <c r="CU17" s="419">
        <f t="shared" si="11"/>
        <v>9.916999999999998E-2</v>
      </c>
      <c r="CV17" s="419">
        <f t="shared" si="11"/>
        <v>9.916999999999998E-2</v>
      </c>
      <c r="CW17" s="419">
        <f t="shared" si="11"/>
        <v>9.916999999999998E-2</v>
      </c>
      <c r="CX17" s="419">
        <f t="shared" si="11"/>
        <v>9.916999999999998E-2</v>
      </c>
      <c r="CY17" s="419">
        <f t="shared" si="11"/>
        <v>9.916999999999998E-2</v>
      </c>
      <c r="CZ17" s="419">
        <f t="shared" si="11"/>
        <v>9.916999999999998E-2</v>
      </c>
      <c r="DA17" s="419">
        <f t="shared" si="11"/>
        <v>9.916999999999998E-2</v>
      </c>
      <c r="DB17" s="419">
        <f t="shared" si="11"/>
        <v>9.916999999999998E-2</v>
      </c>
      <c r="DC17" s="419">
        <f t="shared" si="11"/>
        <v>9.916999999999998E-2</v>
      </c>
      <c r="DD17" s="419">
        <f t="shared" si="11"/>
        <v>9.916999999999998E-2</v>
      </c>
      <c r="DE17" s="419">
        <f t="shared" si="11"/>
        <v>9.916999999999998E-2</v>
      </c>
      <c r="DF17" s="419">
        <f t="shared" si="11"/>
        <v>9.916999999999998E-2</v>
      </c>
      <c r="DG17" s="419">
        <f t="shared" si="11"/>
        <v>9.916999999999998E-2</v>
      </c>
      <c r="DH17" s="419">
        <f t="shared" si="11"/>
        <v>9.916999999999998E-2</v>
      </c>
      <c r="DI17" s="419">
        <f t="shared" si="11"/>
        <v>9.916999999999998E-2</v>
      </c>
      <c r="DJ17" s="419">
        <f t="shared" si="11"/>
        <v>9.916999999999998E-2</v>
      </c>
      <c r="DK17" s="419">
        <f t="shared" si="11"/>
        <v>9.916999999999998E-2</v>
      </c>
      <c r="DL17" s="498">
        <f t="shared" si="11"/>
        <v>9.916999999999998E-2</v>
      </c>
      <c r="DM17" s="498">
        <f t="shared" si="11"/>
        <v>9.916999999999998E-2</v>
      </c>
      <c r="DN17" s="498">
        <f t="shared" si="11"/>
        <v>9.916999999999998E-2</v>
      </c>
      <c r="DO17" s="498">
        <f t="shared" si="11"/>
        <v>9.916999999999998E-2</v>
      </c>
      <c r="DP17" s="498">
        <f t="shared" si="11"/>
        <v>9.916999999999998E-2</v>
      </c>
      <c r="DQ17" s="498">
        <f t="shared" si="11"/>
        <v>9.916999999999998E-2</v>
      </c>
      <c r="DR17" s="492">
        <f t="shared" si="11"/>
        <v>9.916999999999998E-2</v>
      </c>
      <c r="DS17" s="492">
        <f t="shared" si="11"/>
        <v>9.916999999999998E-2</v>
      </c>
      <c r="DT17" s="492">
        <f t="shared" si="11"/>
        <v>9.916999999999998E-2</v>
      </c>
      <c r="DU17" s="492">
        <f t="shared" si="11"/>
        <v>9.916999999999998E-2</v>
      </c>
      <c r="DV17" s="492">
        <f t="shared" si="11"/>
        <v>9.916999999999998E-2</v>
      </c>
      <c r="DW17" s="492">
        <f t="shared" si="11"/>
        <v>9.916999999999998E-2</v>
      </c>
      <c r="DX17" s="843">
        <f t="shared" si="11"/>
        <v>9.916999999999998E-2</v>
      </c>
      <c r="DY17" s="842">
        <f t="shared" ref="DY17:FD17" si="12">DY9+DY13</f>
        <v>0.10198</v>
      </c>
      <c r="DZ17" s="843">
        <f t="shared" si="12"/>
        <v>0.10198</v>
      </c>
      <c r="EA17" s="844">
        <f t="shared" si="12"/>
        <v>0.10198</v>
      </c>
      <c r="EB17" s="844">
        <f t="shared" si="12"/>
        <v>0.11005999999999999</v>
      </c>
      <c r="EC17" s="844">
        <f t="shared" si="12"/>
        <v>0.11005999999999999</v>
      </c>
      <c r="ED17" s="843">
        <f t="shared" si="12"/>
        <v>0.11005999999999999</v>
      </c>
      <c r="EE17" s="843">
        <f t="shared" si="12"/>
        <v>0.11005999999999999</v>
      </c>
      <c r="EF17" s="843">
        <f t="shared" si="12"/>
        <v>0.11005999999999999</v>
      </c>
      <c r="EG17" s="843">
        <f t="shared" si="12"/>
        <v>0.11005999999999999</v>
      </c>
      <c r="EH17" s="843">
        <f t="shared" si="12"/>
        <v>0.11005999999999999</v>
      </c>
      <c r="EI17" s="843">
        <f t="shared" si="12"/>
        <v>0.11005999999999999</v>
      </c>
      <c r="EJ17" s="843">
        <f t="shared" si="12"/>
        <v>0.11005999999999999</v>
      </c>
      <c r="EK17" s="843">
        <f t="shared" si="12"/>
        <v>0.11005999999999999</v>
      </c>
      <c r="EL17" s="844">
        <f t="shared" si="12"/>
        <v>0.11005999999999999</v>
      </c>
      <c r="EM17" s="844">
        <f t="shared" si="12"/>
        <v>0.11005999999999999</v>
      </c>
      <c r="EN17" s="844">
        <f t="shared" si="12"/>
        <v>0.11343</v>
      </c>
      <c r="EO17" s="844">
        <f t="shared" si="12"/>
        <v>0.11343</v>
      </c>
      <c r="EP17" s="843">
        <f t="shared" si="12"/>
        <v>0.11343</v>
      </c>
      <c r="EQ17" s="843">
        <f t="shared" si="12"/>
        <v>0.11343</v>
      </c>
      <c r="ER17" s="843">
        <f t="shared" si="12"/>
        <v>0.11343</v>
      </c>
      <c r="ES17" s="843">
        <f t="shared" si="12"/>
        <v>0.11343</v>
      </c>
      <c r="ET17" s="843">
        <f t="shared" si="12"/>
        <v>0.11343</v>
      </c>
      <c r="EU17" s="843">
        <f t="shared" si="12"/>
        <v>0.11343</v>
      </c>
      <c r="EV17" s="843">
        <f t="shared" si="12"/>
        <v>0.11343</v>
      </c>
      <c r="EW17" s="843">
        <f t="shared" si="12"/>
        <v>0.11343</v>
      </c>
      <c r="EX17" s="844">
        <f t="shared" si="12"/>
        <v>0.11343</v>
      </c>
      <c r="EY17" s="844">
        <f t="shared" si="12"/>
        <v>0.11343</v>
      </c>
      <c r="EZ17" s="844">
        <f t="shared" si="12"/>
        <v>0.12086</v>
      </c>
      <c r="FA17" s="844">
        <f t="shared" si="12"/>
        <v>0.12086</v>
      </c>
      <c r="FB17" s="843">
        <f t="shared" si="12"/>
        <v>0.12086</v>
      </c>
      <c r="FC17" s="843">
        <f t="shared" si="12"/>
        <v>0.12086</v>
      </c>
      <c r="FD17" s="843">
        <f t="shared" si="12"/>
        <v>0.12086</v>
      </c>
      <c r="FE17" s="843">
        <f t="shared" ref="FE17:FW17" si="13">FE9+FE13</f>
        <v>0.12086</v>
      </c>
      <c r="FF17" s="843">
        <f t="shared" si="13"/>
        <v>0.12086</v>
      </c>
      <c r="FG17" s="843">
        <f t="shared" si="13"/>
        <v>0.12086</v>
      </c>
      <c r="FH17" s="843">
        <f t="shared" si="13"/>
        <v>0.12086</v>
      </c>
      <c r="FI17" s="843">
        <f t="shared" si="13"/>
        <v>0.12086</v>
      </c>
      <c r="FJ17" s="844">
        <f t="shared" si="13"/>
        <v>0.12086</v>
      </c>
      <c r="FK17" s="844">
        <f t="shared" si="13"/>
        <v>0.12086</v>
      </c>
      <c r="FL17" s="844">
        <f t="shared" si="13"/>
        <v>0.13001000000000001</v>
      </c>
      <c r="FM17" s="844">
        <f t="shared" si="13"/>
        <v>0.13001000000000001</v>
      </c>
      <c r="FN17" s="844">
        <f t="shared" si="13"/>
        <v>0.13001000000000001</v>
      </c>
      <c r="FO17" s="843">
        <f t="shared" si="13"/>
        <v>0.13001000000000001</v>
      </c>
      <c r="FP17" s="843">
        <f t="shared" si="13"/>
        <v>0.13001000000000001</v>
      </c>
      <c r="FQ17" s="843">
        <f t="shared" si="13"/>
        <v>0.13001000000000001</v>
      </c>
      <c r="FR17" s="843">
        <f t="shared" si="13"/>
        <v>0.13001000000000001</v>
      </c>
      <c r="FS17" s="843">
        <f t="shared" si="13"/>
        <v>0.13001000000000001</v>
      </c>
      <c r="FT17" s="843">
        <f t="shared" si="13"/>
        <v>0.13001000000000001</v>
      </c>
      <c r="FU17" s="843">
        <f t="shared" si="13"/>
        <v>0.13001000000000001</v>
      </c>
      <c r="FV17" s="843">
        <f t="shared" si="13"/>
        <v>0.13001000000000001</v>
      </c>
      <c r="FW17" s="844">
        <f t="shared" si="13"/>
        <v>0.13001000000000001</v>
      </c>
      <c r="FX17" s="797" t="s">
        <v>272</v>
      </c>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row>
    <row r="18" spans="1:217" s="421" customFormat="1" ht="14.25" x14ac:dyDescent="0.2">
      <c r="B18" s="417" t="s">
        <v>323</v>
      </c>
      <c r="C18" s="419">
        <f t="shared" si="7"/>
        <v>7.288E-2</v>
      </c>
      <c r="D18" s="419">
        <f t="shared" si="7"/>
        <v>7.288E-2</v>
      </c>
      <c r="E18" s="419">
        <f t="shared" si="7"/>
        <v>7.288E-2</v>
      </c>
      <c r="F18" s="419">
        <f t="shared" si="7"/>
        <v>7.288E-2</v>
      </c>
      <c r="G18" s="419">
        <f t="shared" si="7"/>
        <v>7.288E-2</v>
      </c>
      <c r="H18" s="419">
        <f t="shared" si="7"/>
        <v>7.288E-2</v>
      </c>
      <c r="I18" s="419">
        <f t="shared" si="7"/>
        <v>7.288E-2</v>
      </c>
      <c r="J18" s="419">
        <f t="shared" si="7"/>
        <v>7.288E-2</v>
      </c>
      <c r="K18" s="419">
        <f t="shared" si="7"/>
        <v>7.288E-2</v>
      </c>
      <c r="L18" s="419">
        <f t="shared" si="7"/>
        <v>7.288E-2</v>
      </c>
      <c r="M18" s="419">
        <f t="shared" si="7"/>
        <v>7.288E-2</v>
      </c>
      <c r="N18" s="419">
        <f t="shared" si="7"/>
        <v>7.288E-2</v>
      </c>
      <c r="O18" s="419">
        <f t="shared" ref="O18:AT18" si="14">+O10+O14</f>
        <v>7.288E-2</v>
      </c>
      <c r="P18" s="419">
        <f t="shared" si="14"/>
        <v>7.288E-2</v>
      </c>
      <c r="Q18" s="419">
        <f t="shared" si="14"/>
        <v>7.288E-2</v>
      </c>
      <c r="R18" s="419">
        <f t="shared" si="14"/>
        <v>7.288E-2</v>
      </c>
      <c r="S18" s="419">
        <f t="shared" si="14"/>
        <v>7.288E-2</v>
      </c>
      <c r="T18" s="419">
        <f t="shared" si="14"/>
        <v>7.288E-2</v>
      </c>
      <c r="U18" s="419">
        <f t="shared" si="14"/>
        <v>7.288E-2</v>
      </c>
      <c r="V18" s="419">
        <f t="shared" si="14"/>
        <v>7.288E-2</v>
      </c>
      <c r="W18" s="419">
        <f t="shared" si="14"/>
        <v>7.288E-2</v>
      </c>
      <c r="X18" s="419">
        <f t="shared" si="14"/>
        <v>7.288E-2</v>
      </c>
      <c r="Y18" s="419">
        <f t="shared" si="14"/>
        <v>7.288E-2</v>
      </c>
      <c r="Z18" s="419">
        <f t="shared" si="14"/>
        <v>7.288E-2</v>
      </c>
      <c r="AA18" s="419">
        <f t="shared" si="14"/>
        <v>7.288E-2</v>
      </c>
      <c r="AB18" s="419">
        <f t="shared" si="14"/>
        <v>7.288E-2</v>
      </c>
      <c r="AC18" s="419">
        <f t="shared" si="14"/>
        <v>7.288E-2</v>
      </c>
      <c r="AD18" s="419">
        <f t="shared" si="14"/>
        <v>7.288E-2</v>
      </c>
      <c r="AE18" s="419">
        <f t="shared" si="14"/>
        <v>7.288E-2</v>
      </c>
      <c r="AF18" s="419">
        <f t="shared" si="14"/>
        <v>7.288E-2</v>
      </c>
      <c r="AG18" s="419">
        <f t="shared" si="14"/>
        <v>7.288E-2</v>
      </c>
      <c r="AH18" s="419">
        <f t="shared" si="14"/>
        <v>7.288E-2</v>
      </c>
      <c r="AI18" s="419">
        <f t="shared" si="14"/>
        <v>7.288E-2</v>
      </c>
      <c r="AJ18" s="419">
        <f t="shared" si="14"/>
        <v>7.288E-2</v>
      </c>
      <c r="AK18" s="419">
        <f t="shared" si="14"/>
        <v>7.288E-2</v>
      </c>
      <c r="AL18" s="419">
        <f t="shared" si="14"/>
        <v>7.288E-2</v>
      </c>
      <c r="AM18" s="419">
        <f t="shared" si="14"/>
        <v>7.288E-2</v>
      </c>
      <c r="AN18" s="419">
        <f t="shared" si="14"/>
        <v>7.288E-2</v>
      </c>
      <c r="AO18" s="419">
        <f t="shared" si="14"/>
        <v>7.288E-2</v>
      </c>
      <c r="AP18" s="419">
        <f t="shared" si="14"/>
        <v>7.288E-2</v>
      </c>
      <c r="AQ18" s="419">
        <f t="shared" si="14"/>
        <v>7.288E-2</v>
      </c>
      <c r="AR18" s="419">
        <f t="shared" si="14"/>
        <v>7.288E-2</v>
      </c>
      <c r="AS18" s="419">
        <f t="shared" si="14"/>
        <v>7.288E-2</v>
      </c>
      <c r="AT18" s="419">
        <f t="shared" si="14"/>
        <v>7.288E-2</v>
      </c>
      <c r="AU18" s="419">
        <f t="shared" ref="AU18:BZ18" si="15">+AU10+AU14</f>
        <v>7.288E-2</v>
      </c>
      <c r="AV18" s="419">
        <f t="shared" si="15"/>
        <v>7.0199999999999999E-2</v>
      </c>
      <c r="AW18" s="419">
        <f t="shared" si="15"/>
        <v>7.0199999999999999E-2</v>
      </c>
      <c r="AX18" s="419">
        <f t="shared" si="15"/>
        <v>7.0199999999999999E-2</v>
      </c>
      <c r="AY18" s="419">
        <f t="shared" si="15"/>
        <v>7.0199999999999999E-2</v>
      </c>
      <c r="AZ18" s="419">
        <f t="shared" si="15"/>
        <v>7.0199999999999999E-2</v>
      </c>
      <c r="BA18" s="419">
        <f t="shared" si="15"/>
        <v>7.0199999999999999E-2</v>
      </c>
      <c r="BB18" s="419">
        <f t="shared" si="15"/>
        <v>7.0199999999999999E-2</v>
      </c>
      <c r="BC18" s="419">
        <f t="shared" si="15"/>
        <v>7.0199999999999999E-2</v>
      </c>
      <c r="BD18" s="419">
        <f t="shared" si="15"/>
        <v>7.0199999999999999E-2</v>
      </c>
      <c r="BE18" s="419">
        <f t="shared" si="15"/>
        <v>7.0199999999999999E-2</v>
      </c>
      <c r="BF18" s="419">
        <f t="shared" si="15"/>
        <v>7.0199999999999999E-2</v>
      </c>
      <c r="BG18" s="419">
        <f t="shared" si="15"/>
        <v>0.12</v>
      </c>
      <c r="BH18" s="419">
        <f t="shared" si="15"/>
        <v>0.12</v>
      </c>
      <c r="BI18" s="419">
        <f t="shared" si="15"/>
        <v>0.12</v>
      </c>
      <c r="BJ18" s="419">
        <f t="shared" si="15"/>
        <v>0.12</v>
      </c>
      <c r="BK18" s="419">
        <f t="shared" si="15"/>
        <v>7.0199999999999999E-2</v>
      </c>
      <c r="BL18" s="419">
        <f t="shared" si="15"/>
        <v>7.0199999999999999E-2</v>
      </c>
      <c r="BM18" s="419">
        <f t="shared" si="15"/>
        <v>7.0199999999999999E-2</v>
      </c>
      <c r="BN18" s="419">
        <f t="shared" si="15"/>
        <v>7.0199999999999999E-2</v>
      </c>
      <c r="BO18" s="419">
        <f t="shared" si="15"/>
        <v>7.0199999999999999E-2</v>
      </c>
      <c r="BP18" s="419">
        <f t="shared" si="15"/>
        <v>7.0199999999999999E-2</v>
      </c>
      <c r="BQ18" s="419">
        <f t="shared" si="15"/>
        <v>7.0199999999999999E-2</v>
      </c>
      <c r="BR18" s="419">
        <f t="shared" si="15"/>
        <v>7.0199999999999999E-2</v>
      </c>
      <c r="BS18" s="419">
        <f t="shared" si="15"/>
        <v>0.12</v>
      </c>
      <c r="BT18" s="419">
        <f t="shared" si="15"/>
        <v>0.12</v>
      </c>
      <c r="BU18" s="419">
        <f t="shared" si="15"/>
        <v>0.12</v>
      </c>
      <c r="BV18" s="419">
        <f t="shared" si="15"/>
        <v>0.12</v>
      </c>
      <c r="BW18" s="419">
        <f t="shared" si="15"/>
        <v>7.0199999999999999E-2</v>
      </c>
      <c r="BX18" s="419">
        <f t="shared" si="15"/>
        <v>7.0199999999999999E-2</v>
      </c>
      <c r="BY18" s="419">
        <f t="shared" si="15"/>
        <v>7.0199999999999999E-2</v>
      </c>
      <c r="BZ18" s="419">
        <f t="shared" si="15"/>
        <v>7.0199999999999999E-2</v>
      </c>
      <c r="CA18" s="419">
        <f t="shared" ref="CA18:CH18" si="16">+CA10+CA14</f>
        <v>7.0199999999999999E-2</v>
      </c>
      <c r="CB18" s="419">
        <f t="shared" si="16"/>
        <v>7.0199999999999999E-2</v>
      </c>
      <c r="CC18" s="419">
        <f t="shared" si="16"/>
        <v>7.0199999999999999E-2</v>
      </c>
      <c r="CD18" s="419">
        <f t="shared" si="16"/>
        <v>7.0199999999999999E-2</v>
      </c>
      <c r="CE18" s="419">
        <f t="shared" si="16"/>
        <v>0.12</v>
      </c>
      <c r="CF18" s="419">
        <f t="shared" si="16"/>
        <v>0.12</v>
      </c>
      <c r="CG18" s="419">
        <f t="shared" si="16"/>
        <v>0.12</v>
      </c>
      <c r="CH18" s="419">
        <f t="shared" si="16"/>
        <v>0.12</v>
      </c>
      <c r="CI18" s="419">
        <f>SUM(+CI10,CI14)</f>
        <v>7.0199999999999999E-2</v>
      </c>
      <c r="CJ18" s="419">
        <f t="shared" ref="CJ18:DX18" si="17">+CJ10+CJ14</f>
        <v>8.7709999999999982E-2</v>
      </c>
      <c r="CK18" s="419">
        <f t="shared" si="17"/>
        <v>8.7709999999999982E-2</v>
      </c>
      <c r="CL18" s="419">
        <f t="shared" si="17"/>
        <v>8.7709999999999982E-2</v>
      </c>
      <c r="CM18" s="419">
        <f t="shared" si="17"/>
        <v>8.7709999999999982E-2</v>
      </c>
      <c r="CN18" s="419">
        <f t="shared" si="17"/>
        <v>8.7709999999999982E-2</v>
      </c>
      <c r="CO18" s="419">
        <f t="shared" si="17"/>
        <v>8.7709999999999982E-2</v>
      </c>
      <c r="CP18" s="419">
        <f t="shared" si="17"/>
        <v>8.7709999999999982E-2</v>
      </c>
      <c r="CQ18" s="419">
        <f t="shared" si="17"/>
        <v>0.12450999999999998</v>
      </c>
      <c r="CR18" s="419">
        <f t="shared" si="17"/>
        <v>0.14087</v>
      </c>
      <c r="CS18" s="419">
        <f t="shared" si="17"/>
        <v>0.14087</v>
      </c>
      <c r="CT18" s="419">
        <f t="shared" si="17"/>
        <v>0.14087</v>
      </c>
      <c r="CU18" s="419">
        <f t="shared" si="17"/>
        <v>9.916999999999998E-2</v>
      </c>
      <c r="CV18" s="419">
        <f t="shared" si="17"/>
        <v>9.916999999999998E-2</v>
      </c>
      <c r="CW18" s="419">
        <f t="shared" si="17"/>
        <v>9.916999999999998E-2</v>
      </c>
      <c r="CX18" s="419">
        <f t="shared" si="17"/>
        <v>9.916999999999998E-2</v>
      </c>
      <c r="CY18" s="419">
        <f t="shared" si="17"/>
        <v>9.916999999999998E-2</v>
      </c>
      <c r="CZ18" s="419">
        <f t="shared" si="17"/>
        <v>9.916999999999998E-2</v>
      </c>
      <c r="DA18" s="419">
        <f t="shared" si="17"/>
        <v>9.916999999999998E-2</v>
      </c>
      <c r="DB18" s="419">
        <f t="shared" si="17"/>
        <v>9.916999999999998E-2</v>
      </c>
      <c r="DC18" s="419">
        <f t="shared" si="17"/>
        <v>0.14087</v>
      </c>
      <c r="DD18" s="419">
        <f t="shared" si="17"/>
        <v>0.14087</v>
      </c>
      <c r="DE18" s="419">
        <f t="shared" si="17"/>
        <v>0.14087</v>
      </c>
      <c r="DF18" s="419">
        <f t="shared" si="17"/>
        <v>0.14087</v>
      </c>
      <c r="DG18" s="419">
        <f t="shared" si="17"/>
        <v>9.916999999999998E-2</v>
      </c>
      <c r="DH18" s="419">
        <f t="shared" si="17"/>
        <v>9.916999999999998E-2</v>
      </c>
      <c r="DI18" s="419">
        <f t="shared" si="17"/>
        <v>9.916999999999998E-2</v>
      </c>
      <c r="DJ18" s="419">
        <f t="shared" si="17"/>
        <v>9.916999999999998E-2</v>
      </c>
      <c r="DK18" s="419">
        <f t="shared" si="17"/>
        <v>9.916999999999998E-2</v>
      </c>
      <c r="DL18" s="498">
        <f t="shared" si="17"/>
        <v>9.916999999999998E-2</v>
      </c>
      <c r="DM18" s="498">
        <f t="shared" si="17"/>
        <v>9.916999999999998E-2</v>
      </c>
      <c r="DN18" s="498">
        <f t="shared" si="17"/>
        <v>9.916999999999998E-2</v>
      </c>
      <c r="DO18" s="498">
        <f t="shared" si="17"/>
        <v>0.14087</v>
      </c>
      <c r="DP18" s="498">
        <f t="shared" si="17"/>
        <v>0.14087</v>
      </c>
      <c r="DQ18" s="498">
        <f t="shared" si="17"/>
        <v>0.14087</v>
      </c>
      <c r="DR18" s="492">
        <f t="shared" si="17"/>
        <v>0.14087</v>
      </c>
      <c r="DS18" s="492">
        <f t="shared" si="17"/>
        <v>9.916999999999998E-2</v>
      </c>
      <c r="DT18" s="492">
        <f t="shared" si="17"/>
        <v>9.916999999999998E-2</v>
      </c>
      <c r="DU18" s="492">
        <f t="shared" si="17"/>
        <v>9.916999999999998E-2</v>
      </c>
      <c r="DV18" s="492">
        <f t="shared" si="17"/>
        <v>9.916999999999998E-2</v>
      </c>
      <c r="DW18" s="492">
        <f t="shared" si="17"/>
        <v>9.916999999999998E-2</v>
      </c>
      <c r="DX18" s="843">
        <f t="shared" si="17"/>
        <v>9.916999999999998E-2</v>
      </c>
      <c r="DY18" s="842">
        <f t="shared" ref="DY18:FD18" si="18">DY10+DY14</f>
        <v>0.10198</v>
      </c>
      <c r="DZ18" s="843">
        <f t="shared" si="18"/>
        <v>0.10198</v>
      </c>
      <c r="EA18" s="844">
        <f t="shared" si="18"/>
        <v>0.15093999999999999</v>
      </c>
      <c r="EB18" s="844">
        <f t="shared" si="18"/>
        <v>0.16583000000000001</v>
      </c>
      <c r="EC18" s="844">
        <f t="shared" si="18"/>
        <v>0.16583000000000001</v>
      </c>
      <c r="ED18" s="843">
        <f t="shared" si="18"/>
        <v>0.16583000000000001</v>
      </c>
      <c r="EE18" s="843">
        <f t="shared" si="18"/>
        <v>0.11005999999999999</v>
      </c>
      <c r="EF18" s="843">
        <f t="shared" si="18"/>
        <v>0.11005999999999999</v>
      </c>
      <c r="EG18" s="843">
        <f t="shared" si="18"/>
        <v>0.11005999999999999</v>
      </c>
      <c r="EH18" s="843">
        <f t="shared" si="18"/>
        <v>0.11005999999999999</v>
      </c>
      <c r="EI18" s="843">
        <f t="shared" si="18"/>
        <v>0.11005999999999999</v>
      </c>
      <c r="EJ18" s="843">
        <f t="shared" si="18"/>
        <v>0.11005999999999999</v>
      </c>
      <c r="EK18" s="843">
        <f t="shared" si="18"/>
        <v>0.11005999999999999</v>
      </c>
      <c r="EL18" s="844">
        <f t="shared" si="18"/>
        <v>0.11005999999999999</v>
      </c>
      <c r="EM18" s="844">
        <f t="shared" si="18"/>
        <v>0.16583000000000001</v>
      </c>
      <c r="EN18" s="844">
        <f t="shared" si="18"/>
        <v>0.18128</v>
      </c>
      <c r="EO18" s="844">
        <f t="shared" si="18"/>
        <v>0.18128</v>
      </c>
      <c r="EP18" s="843">
        <f t="shared" si="18"/>
        <v>0.18128</v>
      </c>
      <c r="EQ18" s="843">
        <f t="shared" si="18"/>
        <v>0.11343</v>
      </c>
      <c r="ER18" s="843">
        <f t="shared" si="18"/>
        <v>0.11343</v>
      </c>
      <c r="ES18" s="843">
        <f t="shared" si="18"/>
        <v>0.11343</v>
      </c>
      <c r="ET18" s="843">
        <f t="shared" si="18"/>
        <v>0.11343</v>
      </c>
      <c r="EU18" s="843">
        <f t="shared" si="18"/>
        <v>0.11343</v>
      </c>
      <c r="EV18" s="843">
        <f t="shared" si="18"/>
        <v>0.11343</v>
      </c>
      <c r="EW18" s="843">
        <f t="shared" si="18"/>
        <v>0.11343</v>
      </c>
      <c r="EX18" s="844">
        <f t="shared" si="18"/>
        <v>0.11343</v>
      </c>
      <c r="EY18" s="844">
        <f t="shared" si="18"/>
        <v>0.18128</v>
      </c>
      <c r="EZ18" s="844">
        <f t="shared" si="18"/>
        <v>0.19696</v>
      </c>
      <c r="FA18" s="844">
        <f t="shared" si="18"/>
        <v>0.19696</v>
      </c>
      <c r="FB18" s="843">
        <f t="shared" si="18"/>
        <v>0.19696</v>
      </c>
      <c r="FC18" s="843">
        <f t="shared" si="18"/>
        <v>0.12086</v>
      </c>
      <c r="FD18" s="843">
        <f t="shared" si="18"/>
        <v>0.12086</v>
      </c>
      <c r="FE18" s="843">
        <f t="shared" ref="FE18:FW18" si="19">FE10+FE14</f>
        <v>0.12086</v>
      </c>
      <c r="FF18" s="843">
        <f t="shared" si="19"/>
        <v>0.12086</v>
      </c>
      <c r="FG18" s="843">
        <f t="shared" si="19"/>
        <v>0.12086</v>
      </c>
      <c r="FH18" s="843">
        <f t="shared" si="19"/>
        <v>0.12086</v>
      </c>
      <c r="FI18" s="843">
        <f t="shared" si="19"/>
        <v>0.12086</v>
      </c>
      <c r="FJ18" s="844">
        <f t="shared" si="19"/>
        <v>0.12086</v>
      </c>
      <c r="FK18" s="844">
        <f t="shared" si="19"/>
        <v>0.19696</v>
      </c>
      <c r="FL18" s="844">
        <f t="shared" si="19"/>
        <v>0.21701999999999999</v>
      </c>
      <c r="FM18" s="844">
        <f t="shared" si="19"/>
        <v>0.21701999999999999</v>
      </c>
      <c r="FN18" s="844">
        <f t="shared" si="19"/>
        <v>0.21701999999999999</v>
      </c>
      <c r="FO18" s="843">
        <f t="shared" si="19"/>
        <v>0.13001000000000001</v>
      </c>
      <c r="FP18" s="843">
        <f t="shared" si="19"/>
        <v>0.13001000000000001</v>
      </c>
      <c r="FQ18" s="843">
        <f t="shared" si="19"/>
        <v>0.13001000000000001</v>
      </c>
      <c r="FR18" s="843">
        <f t="shared" si="19"/>
        <v>0.13001000000000001</v>
      </c>
      <c r="FS18" s="843">
        <f t="shared" si="19"/>
        <v>0.13001000000000001</v>
      </c>
      <c r="FT18" s="843">
        <f t="shared" si="19"/>
        <v>0.13001000000000001</v>
      </c>
      <c r="FU18" s="843">
        <f t="shared" si="19"/>
        <v>0.13001000000000001</v>
      </c>
      <c r="FV18" s="843">
        <f t="shared" si="19"/>
        <v>0.13001000000000001</v>
      </c>
      <c r="FW18" s="844">
        <f t="shared" si="19"/>
        <v>0.21701999999999999</v>
      </c>
      <c r="FX18" s="797" t="s">
        <v>272</v>
      </c>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row>
    <row r="19" spans="1:217" s="421" customFormat="1" ht="24" customHeight="1" x14ac:dyDescent="0.25">
      <c r="B19" s="427" t="s">
        <v>423</v>
      </c>
      <c r="C19" s="418"/>
      <c r="D19" s="418"/>
      <c r="E19" s="418"/>
      <c r="F19" s="418"/>
      <c r="G19" s="418"/>
      <c r="H19" s="418"/>
      <c r="I19" s="418"/>
      <c r="J19" s="418"/>
      <c r="K19" s="418"/>
      <c r="L19" s="418"/>
      <c r="M19" s="418"/>
      <c r="N19" s="418"/>
      <c r="O19" s="418"/>
      <c r="P19" s="418"/>
      <c r="Q19" s="418"/>
      <c r="R19" s="418"/>
      <c r="S19" s="418"/>
      <c r="T19" s="418"/>
      <c r="U19" s="418"/>
      <c r="V19" s="418"/>
      <c r="W19" s="418"/>
      <c r="X19" s="418"/>
      <c r="Y19" s="418"/>
      <c r="Z19" s="418"/>
      <c r="AA19" s="418"/>
      <c r="AB19" s="418"/>
      <c r="AC19" s="418"/>
      <c r="AD19" s="418"/>
      <c r="AE19" s="418"/>
      <c r="AF19" s="418"/>
      <c r="AG19" s="418"/>
      <c r="AH19" s="418"/>
      <c r="AI19" s="418"/>
      <c r="AJ19" s="418"/>
      <c r="AK19" s="418"/>
      <c r="AL19" s="418"/>
      <c r="AM19" s="418"/>
      <c r="AN19" s="418"/>
      <c r="AO19" s="418"/>
      <c r="AP19" s="418"/>
      <c r="AQ19" s="418"/>
      <c r="AR19" s="418"/>
      <c r="AS19" s="418"/>
      <c r="AT19" s="418"/>
      <c r="AU19" s="418"/>
      <c r="AV19" s="418"/>
      <c r="AW19" s="418"/>
      <c r="AX19" s="418"/>
      <c r="AY19" s="418"/>
      <c r="AZ19" s="418"/>
      <c r="BA19" s="418"/>
      <c r="BB19" s="418"/>
      <c r="BC19" s="418"/>
      <c r="BD19" s="418"/>
      <c r="BE19" s="418"/>
      <c r="BF19" s="418"/>
      <c r="BG19" s="418"/>
      <c r="BH19" s="418"/>
      <c r="BI19" s="418"/>
      <c r="BJ19" s="418"/>
      <c r="BK19" s="418"/>
      <c r="BL19" s="418"/>
      <c r="BM19" s="418"/>
      <c r="BN19" s="418"/>
      <c r="BO19" s="418"/>
      <c r="BP19" s="418"/>
      <c r="BQ19" s="418"/>
      <c r="BR19" s="418"/>
      <c r="BS19" s="418"/>
      <c r="BT19" s="418"/>
      <c r="BU19" s="418"/>
      <c r="BV19" s="418"/>
      <c r="BW19" s="418"/>
      <c r="BX19" s="418"/>
      <c r="BY19" s="418"/>
      <c r="BZ19" s="418"/>
      <c r="CA19" s="418"/>
      <c r="CB19" s="418"/>
      <c r="CC19" s="418"/>
      <c r="CD19" s="418"/>
      <c r="CE19" s="418"/>
      <c r="CF19" s="418"/>
      <c r="CG19" s="418"/>
      <c r="CH19" s="418"/>
      <c r="CI19" s="418"/>
      <c r="CJ19" s="418"/>
      <c r="CK19" s="418"/>
      <c r="CL19" s="418"/>
      <c r="CM19" s="418"/>
      <c r="CN19" s="418"/>
      <c r="CO19" s="418"/>
      <c r="CP19" s="418"/>
      <c r="CQ19" s="418"/>
      <c r="CX19" s="418"/>
      <c r="CY19" s="418"/>
      <c r="CZ19" s="418"/>
      <c r="DA19" s="418"/>
      <c r="DB19" s="418"/>
      <c r="DC19" s="418"/>
      <c r="DD19" s="418"/>
      <c r="DE19" s="418"/>
      <c r="DF19" s="418"/>
      <c r="DG19" s="418"/>
      <c r="DH19" s="418"/>
      <c r="DI19" s="418"/>
      <c r="DJ19" s="418"/>
      <c r="DK19" s="418"/>
      <c r="DL19" s="418"/>
      <c r="DM19" s="418"/>
      <c r="DN19" s="418"/>
      <c r="DO19" s="418"/>
      <c r="DP19" s="418"/>
      <c r="DQ19" s="418"/>
      <c r="DR19" s="418"/>
      <c r="DS19" s="418"/>
      <c r="DX19" s="406"/>
      <c r="DY19" s="519"/>
      <c r="DZ19" s="489"/>
      <c r="EA19" s="489"/>
      <c r="EB19" s="489"/>
      <c r="EC19" s="489"/>
      <c r="ED19" s="489"/>
      <c r="EE19" s="489"/>
      <c r="EF19" s="489"/>
      <c r="EG19" s="489"/>
      <c r="EH19" s="489"/>
      <c r="EI19" s="489"/>
      <c r="EJ19" s="489"/>
      <c r="EK19" s="489"/>
      <c r="EL19" s="489"/>
      <c r="EM19" s="489"/>
      <c r="EN19" s="489"/>
      <c r="EO19" s="489"/>
      <c r="EP19" s="489"/>
      <c r="EQ19" s="489"/>
      <c r="ER19" s="489"/>
      <c r="ES19" s="489"/>
      <c r="ET19" s="489"/>
      <c r="EU19" s="489"/>
      <c r="EV19" s="489"/>
      <c r="EW19" s="489"/>
      <c r="EX19" s="489"/>
      <c r="EY19" s="489"/>
      <c r="EZ19" s="489"/>
      <c r="FA19" s="489"/>
      <c r="FB19" s="489"/>
      <c r="FC19" s="489"/>
      <c r="FD19" s="489"/>
      <c r="FE19" s="489"/>
      <c r="FF19" s="489"/>
      <c r="FG19" s="489"/>
      <c r="FH19" s="489"/>
      <c r="FI19" s="489"/>
      <c r="FJ19" s="489"/>
      <c r="FK19" s="489"/>
      <c r="FL19" s="489"/>
      <c r="FM19" s="489"/>
      <c r="FN19" s="489"/>
      <c r="FO19" s="489"/>
      <c r="FP19" s="489"/>
      <c r="FQ19" s="489"/>
      <c r="FR19" s="489"/>
      <c r="FS19" s="489"/>
      <c r="FT19" s="489"/>
      <c r="FU19" s="489"/>
      <c r="FV19" s="489"/>
      <c r="FW19" s="489"/>
      <c r="FX19" s="797" t="s">
        <v>272</v>
      </c>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row>
    <row r="20" spans="1:217" s="500" customFormat="1" ht="14.25" x14ac:dyDescent="0.2">
      <c r="B20" s="428" t="s">
        <v>425</v>
      </c>
      <c r="C20" s="500">
        <v>2.9399999999999999E-2</v>
      </c>
      <c r="D20" s="500">
        <v>2.9399999999999999E-2</v>
      </c>
      <c r="E20" s="500">
        <v>2.9399999999999999E-2</v>
      </c>
      <c r="F20" s="500">
        <v>2.9399999999999999E-2</v>
      </c>
      <c r="G20" s="500">
        <v>2.9399999999999999E-2</v>
      </c>
      <c r="H20" s="500">
        <v>2.9399999999999999E-2</v>
      </c>
      <c r="I20" s="500">
        <v>2.9399999999999999E-2</v>
      </c>
      <c r="J20" s="500">
        <v>2.9399999999999999E-2</v>
      </c>
      <c r="K20" s="500">
        <v>2.9399999999999999E-2</v>
      </c>
      <c r="L20" s="500">
        <v>2.9399999999999999E-2</v>
      </c>
      <c r="M20" s="500">
        <v>2.9399999999999999E-2</v>
      </c>
      <c r="N20" s="500">
        <v>2.9399999999999999E-2</v>
      </c>
      <c r="O20" s="500">
        <v>3.04E-2</v>
      </c>
      <c r="P20" s="500">
        <v>3.04E-2</v>
      </c>
      <c r="Q20" s="500">
        <v>3.04E-2</v>
      </c>
      <c r="R20" s="500">
        <v>3.1399999999999997E-2</v>
      </c>
      <c r="S20" s="500">
        <v>3.1399999999999997E-2</v>
      </c>
      <c r="T20" s="500">
        <v>3.1399999999999997E-2</v>
      </c>
      <c r="U20" s="500">
        <v>3.2399999999999998E-2</v>
      </c>
      <c r="V20" s="500">
        <v>3.2399999999999998E-2</v>
      </c>
      <c r="W20" s="500">
        <v>3.2399999999999998E-2</v>
      </c>
      <c r="X20" s="500">
        <v>3.3399999999999999E-2</v>
      </c>
      <c r="Y20" s="500">
        <v>3.3399999999999999E-2</v>
      </c>
      <c r="Z20" s="500">
        <v>3.3399999999999999E-2</v>
      </c>
      <c r="AA20" s="500">
        <v>3.44E-2</v>
      </c>
      <c r="AB20" s="500">
        <v>3.44E-2</v>
      </c>
      <c r="AC20" s="500">
        <v>3.44E-2</v>
      </c>
      <c r="AD20" s="500">
        <v>3.5400000000000001E-2</v>
      </c>
      <c r="AE20" s="500">
        <v>3.5400000000000001E-2</v>
      </c>
      <c r="AF20" s="500">
        <v>3.5400000000000001E-2</v>
      </c>
      <c r="AG20" s="500">
        <v>3.6400000000000002E-2</v>
      </c>
      <c r="AH20" s="500">
        <v>3.8899999999999997E-2</v>
      </c>
      <c r="AI20" s="500">
        <v>3.8899999999999997E-2</v>
      </c>
      <c r="AJ20" s="500">
        <v>4.24E-2</v>
      </c>
      <c r="AK20" s="500">
        <v>4.24E-2</v>
      </c>
      <c r="AL20" s="500">
        <v>4.24E-2</v>
      </c>
      <c r="AM20" s="500">
        <v>4.3400000000000001E-2</v>
      </c>
      <c r="AN20" s="500">
        <v>4.3400000000000001E-2</v>
      </c>
      <c r="AO20" s="500">
        <v>4.3400000000000001E-2</v>
      </c>
      <c r="AP20" s="500">
        <v>4.4400000000000002E-2</v>
      </c>
      <c r="AQ20" s="500">
        <v>4.4400000000000002E-2</v>
      </c>
      <c r="AR20" s="500">
        <v>4.4400000000000002E-2</v>
      </c>
      <c r="AS20" s="500">
        <v>4.5400000000000003E-2</v>
      </c>
      <c r="AT20" s="500">
        <v>4.5400000000000003E-2</v>
      </c>
      <c r="AU20" s="500">
        <v>4.5400000000000003E-2</v>
      </c>
      <c r="AV20" s="500">
        <v>4.8899999999999999E-2</v>
      </c>
      <c r="AW20" s="500">
        <v>4.8899999999999999E-2</v>
      </c>
      <c r="AX20" s="500">
        <v>4.8899999999999999E-2</v>
      </c>
      <c r="AY20" s="500">
        <v>4.99E-2</v>
      </c>
      <c r="AZ20" s="500">
        <v>4.99E-2</v>
      </c>
      <c r="BA20" s="500">
        <v>4.99E-2</v>
      </c>
      <c r="BB20" s="500">
        <v>5.0900000000000001E-2</v>
      </c>
      <c r="BC20" s="500">
        <v>5.0900000000000001E-2</v>
      </c>
      <c r="BD20" s="500">
        <v>5.0900000000000001E-2</v>
      </c>
      <c r="BE20" s="500">
        <v>5.0900000000000001E-2</v>
      </c>
      <c r="BF20" s="500">
        <v>5.0900000000000001E-2</v>
      </c>
      <c r="BG20" s="500">
        <v>5.0900000000000001E-2</v>
      </c>
      <c r="BH20" s="500">
        <v>5.6899999999999999E-2</v>
      </c>
      <c r="BI20" s="500">
        <v>5.6899999999999999E-2</v>
      </c>
      <c r="BJ20" s="500">
        <v>5.6899999999999999E-2</v>
      </c>
      <c r="BK20" s="500">
        <v>5.6899999999999999E-2</v>
      </c>
      <c r="BL20" s="500">
        <v>5.6899999999999999E-2</v>
      </c>
      <c r="BM20" s="500">
        <v>5.6899999999999999E-2</v>
      </c>
      <c r="BN20" s="500">
        <v>5.6899999999999999E-2</v>
      </c>
      <c r="BO20" s="500">
        <v>5.6899999999999999E-2</v>
      </c>
      <c r="BP20" s="500">
        <v>5.6899999999999999E-2</v>
      </c>
      <c r="BQ20" s="500">
        <v>5.6899999999999999E-2</v>
      </c>
      <c r="BR20" s="500">
        <v>5.6899999999999999E-2</v>
      </c>
      <c r="BS20" s="500">
        <v>5.6899999999999999E-2</v>
      </c>
      <c r="BT20" s="500">
        <v>5.6899999999999999E-2</v>
      </c>
      <c r="BU20" s="500">
        <v>5.6899999999999999E-2</v>
      </c>
      <c r="BV20" s="500">
        <v>5.6899999999999999E-2</v>
      </c>
      <c r="BW20" s="500">
        <v>5.6899999999999999E-2</v>
      </c>
      <c r="BX20" s="500">
        <v>5.6899999999999999E-2</v>
      </c>
      <c r="BY20" s="500">
        <v>5.6899999999999999E-2</v>
      </c>
      <c r="BZ20" s="500">
        <v>5.6899999999999999E-2</v>
      </c>
      <c r="CA20" s="500">
        <v>5.6899999999999999E-2</v>
      </c>
      <c r="CB20" s="500">
        <v>5.6899999999999999E-2</v>
      </c>
      <c r="CC20" s="500">
        <v>5.6899999999999999E-2</v>
      </c>
      <c r="CD20" s="500">
        <v>5.6899999999999999E-2</v>
      </c>
      <c r="CE20" s="500">
        <v>5.6899999999999999E-2</v>
      </c>
      <c r="CF20" s="500">
        <v>5.6899999999999999E-2</v>
      </c>
      <c r="CG20" s="500">
        <v>5.6899999999999999E-2</v>
      </c>
      <c r="CH20" s="500">
        <v>5.6899999999999999E-2</v>
      </c>
      <c r="CI20" s="500">
        <v>5.6899999999999999E-2</v>
      </c>
      <c r="CJ20" s="500">
        <v>5.6899999999999999E-2</v>
      </c>
      <c r="CK20" s="500">
        <v>5.6899999999999999E-2</v>
      </c>
      <c r="CL20" s="500">
        <v>5.6899999999999999E-2</v>
      </c>
      <c r="CM20" s="500">
        <v>5.6899999999999999E-2</v>
      </c>
      <c r="CN20" s="500">
        <v>5.6899999999999999E-2</v>
      </c>
      <c r="CO20" s="500">
        <v>5.6899999999999999E-2</v>
      </c>
      <c r="CP20" s="500">
        <v>5.6899999999999999E-2</v>
      </c>
      <c r="CQ20" s="500">
        <v>5.6899999999999999E-2</v>
      </c>
      <c r="CR20" s="500">
        <v>5.6899999999999999E-2</v>
      </c>
      <c r="CS20" s="500">
        <v>5.6899999999999999E-2</v>
      </c>
      <c r="CT20" s="500">
        <v>5.6899999999999999E-2</v>
      </c>
      <c r="CU20" s="500">
        <v>5.6899999999999999E-2</v>
      </c>
      <c r="CV20" s="500">
        <v>5.6899999999999999E-2</v>
      </c>
      <c r="CW20" s="500">
        <v>5.6899999999999999E-2</v>
      </c>
      <c r="CX20" s="500">
        <v>5.6899999999999999E-2</v>
      </c>
      <c r="CY20" s="500">
        <v>5.6899999999999999E-2</v>
      </c>
      <c r="CZ20" s="500">
        <v>5.6899999999999999E-2</v>
      </c>
      <c r="DA20" s="500">
        <v>5.6899999999999999E-2</v>
      </c>
      <c r="DB20" s="500">
        <v>5.6899999999999999E-2</v>
      </c>
      <c r="DC20" s="500">
        <v>5.6899999999999999E-2</v>
      </c>
      <c r="DD20" s="500">
        <v>5.6899999999999999E-2</v>
      </c>
      <c r="DE20" s="500">
        <v>5.6899999999999999E-2</v>
      </c>
      <c r="DF20" s="500">
        <v>5.6899999999999999E-2</v>
      </c>
      <c r="DG20" s="500">
        <v>5.6899999999999999E-2</v>
      </c>
      <c r="DH20" s="500">
        <v>5.6899999999999999E-2</v>
      </c>
      <c r="DI20" s="500">
        <v>5.6899999999999999E-2</v>
      </c>
      <c r="DJ20" s="500">
        <v>5.6899999999999999E-2</v>
      </c>
      <c r="DK20" s="500">
        <v>5.6899999999999999E-2</v>
      </c>
      <c r="DL20" s="500">
        <v>5.6899999999999999E-2</v>
      </c>
      <c r="DM20" s="500">
        <v>5.6899999999999999E-2</v>
      </c>
      <c r="DN20" s="500">
        <v>5.6899999999999999E-2</v>
      </c>
      <c r="DO20" s="500">
        <v>5.6899999999999999E-2</v>
      </c>
      <c r="DP20" s="500">
        <v>5.6899999999999999E-2</v>
      </c>
      <c r="DQ20" s="500">
        <v>5.6899999999999999E-2</v>
      </c>
      <c r="DR20" s="500">
        <v>5.6899999999999999E-2</v>
      </c>
      <c r="DS20" s="500">
        <v>5.6899999999999999E-2</v>
      </c>
      <c r="DT20" s="500">
        <v>5.6899999999999999E-2</v>
      </c>
      <c r="DU20" s="500">
        <v>5.6899999999999999E-2</v>
      </c>
      <c r="DV20" s="500">
        <v>5.6899999999999999E-2</v>
      </c>
      <c r="DW20" s="500">
        <v>5.6899999999999999E-2</v>
      </c>
      <c r="DX20" s="677">
        <v>5.6899999999999999E-2</v>
      </c>
      <c r="DY20" s="845">
        <v>5.6899999999999999E-2</v>
      </c>
      <c r="DZ20" s="677">
        <v>5.6899999999999999E-2</v>
      </c>
      <c r="EA20" s="677">
        <v>5.6899999999999999E-2</v>
      </c>
      <c r="EB20" s="677">
        <v>5.6899999999999999E-2</v>
      </c>
      <c r="EC20" s="677">
        <v>5.6899999999999999E-2</v>
      </c>
      <c r="ED20" s="677">
        <v>5.6899999999999999E-2</v>
      </c>
      <c r="EE20" s="677">
        <v>5.6899999999999999E-2</v>
      </c>
      <c r="EF20" s="677">
        <v>5.6899999999999999E-2</v>
      </c>
      <c r="EG20" s="677">
        <v>5.6899999999999999E-2</v>
      </c>
      <c r="EH20" s="677">
        <v>5.6899999999999999E-2</v>
      </c>
      <c r="EI20" s="677">
        <v>5.6899999999999999E-2</v>
      </c>
      <c r="EJ20" s="677">
        <v>5.6899999999999999E-2</v>
      </c>
      <c r="EK20" s="677">
        <v>5.6899999999999999E-2</v>
      </c>
      <c r="EL20" s="677">
        <v>5.6899999999999999E-2</v>
      </c>
      <c r="EM20" s="677">
        <v>5.6899999999999999E-2</v>
      </c>
      <c r="EN20" s="677">
        <v>5.6899999999999999E-2</v>
      </c>
      <c r="EO20" s="677">
        <v>5.6899999999999999E-2</v>
      </c>
      <c r="EP20" s="677">
        <v>5.6899999999999999E-2</v>
      </c>
      <c r="EQ20" s="677">
        <v>5.6899999999999999E-2</v>
      </c>
      <c r="ER20" s="677">
        <v>5.6899999999999999E-2</v>
      </c>
      <c r="ES20" s="677">
        <v>5.6899999999999999E-2</v>
      </c>
      <c r="ET20" s="677">
        <v>5.6899999999999999E-2</v>
      </c>
      <c r="EU20" s="677">
        <v>5.6899999999999999E-2</v>
      </c>
      <c r="EV20" s="677">
        <v>5.6899999999999999E-2</v>
      </c>
      <c r="EW20" s="677">
        <v>5.6899999999999999E-2</v>
      </c>
      <c r="EX20" s="677">
        <v>5.6899999999999999E-2</v>
      </c>
      <c r="EY20" s="677">
        <v>5.6899999999999999E-2</v>
      </c>
      <c r="EZ20" s="677">
        <v>5.6899999999999999E-2</v>
      </c>
      <c r="FA20" s="677">
        <v>5.6899999999999999E-2</v>
      </c>
      <c r="FB20" s="677">
        <v>5.6899999999999999E-2</v>
      </c>
      <c r="FC20" s="677">
        <v>5.6899999999999999E-2</v>
      </c>
      <c r="FD20" s="677">
        <v>5.6899999999999999E-2</v>
      </c>
      <c r="FE20" s="677">
        <v>5.6899999999999999E-2</v>
      </c>
      <c r="FF20" s="677">
        <v>5.6899999999999999E-2</v>
      </c>
      <c r="FG20" s="677">
        <v>5.6899999999999999E-2</v>
      </c>
      <c r="FH20" s="677">
        <v>5.6899999999999999E-2</v>
      </c>
      <c r="FI20" s="677">
        <v>5.6899999999999999E-2</v>
      </c>
      <c r="FJ20" s="677">
        <v>5.6899999999999999E-2</v>
      </c>
      <c r="FK20" s="677">
        <v>5.6899999999999999E-2</v>
      </c>
      <c r="FL20" s="677">
        <v>5.6899999999999999E-2</v>
      </c>
      <c r="FM20" s="677">
        <v>5.6899999999999999E-2</v>
      </c>
      <c r="FN20" s="677">
        <v>5.6899999999999999E-2</v>
      </c>
      <c r="FO20" s="677">
        <v>5.6899999999999999E-2</v>
      </c>
      <c r="FP20" s="677">
        <v>5.6899999999999999E-2</v>
      </c>
      <c r="FQ20" s="677">
        <v>5.6899999999999999E-2</v>
      </c>
      <c r="FR20" s="677">
        <v>5.6899999999999999E-2</v>
      </c>
      <c r="FS20" s="677">
        <v>5.6899999999999999E-2</v>
      </c>
      <c r="FT20" s="677">
        <v>5.6899999999999999E-2</v>
      </c>
      <c r="FU20" s="677">
        <v>5.6899999999999999E-2</v>
      </c>
      <c r="FV20" s="677">
        <v>5.6899999999999999E-2</v>
      </c>
      <c r="FW20" s="677">
        <v>5.6899999999999999E-2</v>
      </c>
      <c r="FX20" s="797" t="s">
        <v>272</v>
      </c>
      <c r="FY20" s="677"/>
      <c r="FZ20" s="677"/>
      <c r="GA20" s="677"/>
      <c r="GB20" s="677"/>
      <c r="GC20" s="677"/>
      <c r="GD20" s="677"/>
      <c r="GE20" s="677"/>
      <c r="GF20" s="677"/>
      <c r="GG20" s="677"/>
      <c r="GH20" s="677"/>
      <c r="GI20" s="677"/>
      <c r="GJ20" s="677"/>
      <c r="GK20" s="677"/>
      <c r="GL20" s="677"/>
      <c r="GM20" s="677"/>
      <c r="GN20" s="677"/>
      <c r="GO20" s="677"/>
      <c r="GP20" s="677"/>
      <c r="GQ20" s="677"/>
      <c r="GR20" s="677"/>
      <c r="GS20" s="677"/>
      <c r="GT20" s="677"/>
      <c r="GU20" s="677"/>
      <c r="GV20" s="677"/>
      <c r="GW20" s="677"/>
      <c r="GX20" s="677"/>
      <c r="GY20" s="677"/>
      <c r="GZ20" s="677"/>
      <c r="HA20" s="677"/>
      <c r="HB20" s="677"/>
      <c r="HC20" s="677"/>
      <c r="HD20" s="677"/>
      <c r="HE20" s="677"/>
      <c r="HF20" s="677"/>
      <c r="HG20" s="677"/>
      <c r="HH20" s="677"/>
      <c r="HI20" s="677"/>
    </row>
    <row r="21" spans="1:217" s="500" customFormat="1" ht="14.25" x14ac:dyDescent="0.2">
      <c r="B21" s="428" t="s">
        <v>540</v>
      </c>
      <c r="C21" s="500">
        <v>1.47E-3</v>
      </c>
      <c r="D21" s="500">
        <v>1.47E-3</v>
      </c>
      <c r="E21" s="500">
        <v>1.47E-3</v>
      </c>
      <c r="F21" s="500">
        <v>1.47E-3</v>
      </c>
      <c r="G21" s="500">
        <v>1.47E-3</v>
      </c>
      <c r="H21" s="500">
        <v>1.47E-3</v>
      </c>
      <c r="I21" s="500">
        <v>1.47E-3</v>
      </c>
      <c r="J21" s="500">
        <v>1.47E-3</v>
      </c>
      <c r="K21" s="500">
        <v>1.47E-3</v>
      </c>
      <c r="L21" s="500">
        <v>1.47E-3</v>
      </c>
      <c r="M21" s="500">
        <v>1.47E-3</v>
      </c>
      <c r="N21" s="500">
        <v>1.47E-3</v>
      </c>
      <c r="O21" s="500">
        <v>1.47E-3</v>
      </c>
      <c r="P21" s="500">
        <v>1.47E-3</v>
      </c>
      <c r="Q21" s="500">
        <v>1.47E-3</v>
      </c>
      <c r="R21" s="500">
        <v>1.47E-3</v>
      </c>
      <c r="S21" s="500">
        <v>1.47E-3</v>
      </c>
      <c r="T21" s="500">
        <v>1.47E-3</v>
      </c>
      <c r="U21" s="500">
        <v>1.47E-3</v>
      </c>
      <c r="V21" s="500">
        <v>1.47E-3</v>
      </c>
      <c r="W21" s="500">
        <v>1.47E-3</v>
      </c>
      <c r="X21" s="500">
        <v>1.47E-3</v>
      </c>
      <c r="Y21" s="500">
        <v>1.47E-3</v>
      </c>
      <c r="Z21" s="500">
        <v>1.47E-3</v>
      </c>
      <c r="AA21" s="500">
        <v>1.47E-3</v>
      </c>
      <c r="AB21" s="500">
        <v>1.47E-3</v>
      </c>
      <c r="AC21" s="500">
        <v>1.47E-3</v>
      </c>
      <c r="AD21" s="500">
        <v>1.47E-3</v>
      </c>
      <c r="AE21" s="500">
        <v>1.47E-3</v>
      </c>
      <c r="AF21" s="500">
        <v>1.47E-3</v>
      </c>
      <c r="AG21" s="500">
        <v>1.47E-3</v>
      </c>
      <c r="AH21" s="500">
        <v>1.47E-3</v>
      </c>
      <c r="AI21" s="500">
        <v>1.47E-3</v>
      </c>
      <c r="AJ21" s="500">
        <v>1.47E-3</v>
      </c>
      <c r="AK21" s="500">
        <v>1.47E-3</v>
      </c>
      <c r="AL21" s="500">
        <v>1.47E-3</v>
      </c>
      <c r="AM21" s="500">
        <v>1.47E-3</v>
      </c>
      <c r="AN21" s="500">
        <v>1.47E-3</v>
      </c>
      <c r="AO21" s="500">
        <v>1.47E-3</v>
      </c>
      <c r="AP21" s="500">
        <v>1.47E-3</v>
      </c>
      <c r="AQ21" s="500">
        <v>1.47E-3</v>
      </c>
      <c r="AR21" s="500">
        <v>1.47E-3</v>
      </c>
      <c r="AS21" s="500">
        <v>1.47E-3</v>
      </c>
      <c r="AT21" s="500">
        <v>1.47E-3</v>
      </c>
      <c r="AU21" s="500">
        <v>1.47E-3</v>
      </c>
      <c r="AV21" s="500">
        <v>1.47E-3</v>
      </c>
      <c r="AW21" s="500">
        <v>1.47E-3</v>
      </c>
      <c r="AX21" s="500">
        <v>1.47E-3</v>
      </c>
      <c r="AY21" s="500">
        <v>1.47E-3</v>
      </c>
      <c r="AZ21" s="500">
        <v>1.47E-3</v>
      </c>
      <c r="BA21" s="500">
        <v>1.47E-3</v>
      </c>
      <c r="BB21" s="500">
        <v>1.47E-3</v>
      </c>
      <c r="BC21" s="500">
        <v>1.47E-3</v>
      </c>
      <c r="BD21" s="500">
        <v>1.47E-3</v>
      </c>
      <c r="BE21" s="500">
        <v>1.47E-3</v>
      </c>
      <c r="BF21" s="500">
        <v>1.47E-3</v>
      </c>
      <c r="BG21" s="500">
        <v>1.47E-3</v>
      </c>
      <c r="BH21" s="500">
        <v>1.47E-3</v>
      </c>
      <c r="BI21" s="500">
        <v>1.47E-3</v>
      </c>
      <c r="BJ21" s="500">
        <v>1.47E-3</v>
      </c>
      <c r="BK21" s="500">
        <v>1.47E-3</v>
      </c>
      <c r="BL21" s="500">
        <v>1.47E-3</v>
      </c>
      <c r="BM21" s="500">
        <v>1.47E-3</v>
      </c>
      <c r="BN21" s="500">
        <v>1.47E-3</v>
      </c>
      <c r="BO21" s="500">
        <v>1.47E-3</v>
      </c>
      <c r="BP21" s="500">
        <v>1.47E-3</v>
      </c>
      <c r="BQ21" s="500">
        <v>1.47E-3</v>
      </c>
      <c r="BR21" s="500">
        <v>1.47E-3</v>
      </c>
      <c r="BS21" s="500">
        <v>1.47E-3</v>
      </c>
      <c r="BT21" s="500">
        <v>1.47E-3</v>
      </c>
      <c r="BU21" s="500">
        <v>1.47E-3</v>
      </c>
      <c r="BV21" s="500">
        <v>1.47E-3</v>
      </c>
      <c r="BW21" s="500">
        <v>1.47E-3</v>
      </c>
      <c r="BX21" s="500">
        <v>1.47E-3</v>
      </c>
      <c r="BY21" s="500">
        <v>1.47E-3</v>
      </c>
      <c r="BZ21" s="500">
        <v>1.47E-3</v>
      </c>
      <c r="CA21" s="500">
        <v>1.47E-3</v>
      </c>
      <c r="CB21" s="500">
        <v>1.47E-3</v>
      </c>
      <c r="CC21" s="500">
        <v>1.47E-3</v>
      </c>
      <c r="CD21" s="500">
        <v>1.47E-3</v>
      </c>
      <c r="CE21" s="500">
        <v>1.47E-3</v>
      </c>
      <c r="CF21" s="500">
        <v>1.47E-3</v>
      </c>
      <c r="CG21" s="500">
        <v>1.47E-3</v>
      </c>
      <c r="CH21" s="500">
        <v>1.47E-3</v>
      </c>
      <c r="CI21" s="500">
        <v>1.47E-3</v>
      </c>
      <c r="CJ21" s="500">
        <v>1.47E-3</v>
      </c>
      <c r="CK21" s="500">
        <v>1.47E-3</v>
      </c>
      <c r="CL21" s="500">
        <v>1.47E-3</v>
      </c>
      <c r="CM21" s="500">
        <v>1.47E-3</v>
      </c>
      <c r="CN21" s="500">
        <v>1.47E-3</v>
      </c>
      <c r="CO21" s="500">
        <v>1.47E-3</v>
      </c>
      <c r="CP21" s="500">
        <v>1.47E-3</v>
      </c>
      <c r="CQ21" s="500">
        <v>1.47E-3</v>
      </c>
      <c r="CR21" s="500">
        <v>1.47E-3</v>
      </c>
      <c r="CS21" s="500">
        <v>1.47E-3</v>
      </c>
      <c r="CT21" s="500">
        <v>1.47E-3</v>
      </c>
      <c r="CU21" s="500">
        <v>1.47E-3</v>
      </c>
      <c r="CV21" s="500">
        <v>1.47E-3</v>
      </c>
      <c r="CW21" s="500">
        <v>1.47E-3</v>
      </c>
      <c r="CX21" s="500">
        <v>1.47E-3</v>
      </c>
      <c r="CY21" s="500">
        <v>1.47E-3</v>
      </c>
      <c r="CZ21" s="500">
        <v>1.47E-3</v>
      </c>
      <c r="DA21" s="500">
        <v>1.47E-3</v>
      </c>
      <c r="DB21" s="500">
        <v>1.47E-3</v>
      </c>
      <c r="DC21" s="500">
        <v>1.47E-3</v>
      </c>
      <c r="DD21" s="500">
        <v>1.47E-3</v>
      </c>
      <c r="DE21" s="500">
        <v>1.47E-3</v>
      </c>
      <c r="DF21" s="500">
        <v>1.47E-3</v>
      </c>
      <c r="DG21" s="500">
        <v>1.47E-3</v>
      </c>
      <c r="DH21" s="500">
        <v>1.47E-3</v>
      </c>
      <c r="DI21" s="500">
        <v>1.47E-3</v>
      </c>
      <c r="DJ21" s="500">
        <v>1.47E-3</v>
      </c>
      <c r="DK21" s="500">
        <v>1.47E-3</v>
      </c>
      <c r="DL21" s="500">
        <v>1.47E-3</v>
      </c>
      <c r="DM21" s="500">
        <v>1.47E-3</v>
      </c>
      <c r="DN21" s="500">
        <v>1.47E-3</v>
      </c>
      <c r="DO21" s="500">
        <v>1.47E-3</v>
      </c>
      <c r="DP21" s="500">
        <v>1.47E-3</v>
      </c>
      <c r="DQ21" s="500">
        <v>1.47E-3</v>
      </c>
      <c r="DR21" s="500">
        <v>1.47E-3</v>
      </c>
      <c r="DS21" s="500">
        <v>1.47E-3</v>
      </c>
      <c r="DT21" s="500">
        <v>1.47E-3</v>
      </c>
      <c r="DU21" s="500">
        <v>1.47E-3</v>
      </c>
      <c r="DV21" s="500">
        <v>1.47E-3</v>
      </c>
      <c r="DW21" s="500">
        <v>1.47E-3</v>
      </c>
      <c r="DX21" s="677">
        <v>1.47E-3</v>
      </c>
      <c r="DY21" s="845">
        <v>1.47E-3</v>
      </c>
      <c r="DZ21" s="677">
        <v>1.47E-3</v>
      </c>
      <c r="EA21" s="677">
        <v>1.47E-3</v>
      </c>
      <c r="EB21" s="677">
        <v>1.47E-3</v>
      </c>
      <c r="EC21" s="677">
        <v>1.47E-3</v>
      </c>
      <c r="ED21" s="677">
        <v>1.47E-3</v>
      </c>
      <c r="EE21" s="677">
        <v>1.47E-3</v>
      </c>
      <c r="EF21" s="677">
        <v>1.47E-3</v>
      </c>
      <c r="EG21" s="677">
        <v>1.47E-3</v>
      </c>
      <c r="EH21" s="677">
        <v>1.47E-3</v>
      </c>
      <c r="EI21" s="677">
        <v>1.47E-3</v>
      </c>
      <c r="EJ21" s="677">
        <v>1.47E-3</v>
      </c>
      <c r="EK21" s="677">
        <v>1.47E-3</v>
      </c>
      <c r="EL21" s="677">
        <v>1.47E-3</v>
      </c>
      <c r="EM21" s="677">
        <v>1.47E-3</v>
      </c>
      <c r="EN21" s="677">
        <v>1.47E-3</v>
      </c>
      <c r="EO21" s="677">
        <v>1.47E-3</v>
      </c>
      <c r="EP21" s="677">
        <v>1.47E-3</v>
      </c>
      <c r="EQ21" s="677">
        <v>1.47E-3</v>
      </c>
      <c r="ER21" s="677">
        <v>1.47E-3</v>
      </c>
      <c r="ES21" s="677">
        <v>1.47E-3</v>
      </c>
      <c r="ET21" s="677">
        <v>1.47E-3</v>
      </c>
      <c r="EU21" s="677">
        <v>1.47E-3</v>
      </c>
      <c r="EV21" s="677">
        <v>1.47E-3</v>
      </c>
      <c r="EW21" s="677">
        <v>1.47E-3</v>
      </c>
      <c r="EX21" s="677">
        <v>1.47E-3</v>
      </c>
      <c r="EY21" s="677">
        <v>1.47E-3</v>
      </c>
      <c r="EZ21" s="677">
        <v>1.47E-3</v>
      </c>
      <c r="FA21" s="677">
        <v>1.47E-3</v>
      </c>
      <c r="FB21" s="677">
        <v>1.47E-3</v>
      </c>
      <c r="FC21" s="677">
        <v>1.47E-3</v>
      </c>
      <c r="FD21" s="677">
        <v>1.47E-3</v>
      </c>
      <c r="FE21" s="677">
        <v>1.47E-3</v>
      </c>
      <c r="FF21" s="677">
        <v>1.47E-3</v>
      </c>
      <c r="FG21" s="677">
        <v>1.47E-3</v>
      </c>
      <c r="FH21" s="677">
        <v>1.47E-3</v>
      </c>
      <c r="FI21" s="677">
        <v>1.47E-3</v>
      </c>
      <c r="FJ21" s="677">
        <v>1.47E-3</v>
      </c>
      <c r="FK21" s="677">
        <v>1.47E-3</v>
      </c>
      <c r="FL21" s="677">
        <v>1.47E-3</v>
      </c>
      <c r="FM21" s="677">
        <v>1.47E-3</v>
      </c>
      <c r="FN21" s="677">
        <v>1.47E-3</v>
      </c>
      <c r="FO21" s="677">
        <v>1.47E-3</v>
      </c>
      <c r="FP21" s="677">
        <v>1.47E-3</v>
      </c>
      <c r="FQ21" s="677">
        <v>1.47E-3</v>
      </c>
      <c r="FR21" s="677">
        <v>1.47E-3</v>
      </c>
      <c r="FS21" s="677">
        <v>1.47E-3</v>
      </c>
      <c r="FT21" s="677">
        <v>1.47E-3</v>
      </c>
      <c r="FU21" s="677">
        <v>1.47E-3</v>
      </c>
      <c r="FV21" s="677">
        <v>1.47E-3</v>
      </c>
      <c r="FW21" s="677">
        <v>1.47E-3</v>
      </c>
      <c r="FX21" s="797" t="s">
        <v>272</v>
      </c>
      <c r="FY21" s="677"/>
      <c r="FZ21" s="677"/>
      <c r="GA21" s="677"/>
      <c r="GB21" s="677"/>
      <c r="GC21" s="677"/>
      <c r="GD21" s="677"/>
      <c r="GE21" s="677"/>
      <c r="GF21" s="677"/>
      <c r="GG21" s="677"/>
      <c r="GH21" s="677"/>
      <c r="GI21" s="677"/>
      <c r="GJ21" s="677"/>
      <c r="GK21" s="677"/>
      <c r="GL21" s="677"/>
      <c r="GM21" s="677"/>
      <c r="GN21" s="677"/>
      <c r="GO21" s="677"/>
      <c r="GP21" s="677"/>
      <c r="GQ21" s="677"/>
      <c r="GR21" s="677"/>
      <c r="GS21" s="677"/>
      <c r="GT21" s="677"/>
      <c r="GU21" s="677"/>
      <c r="GV21" s="677"/>
      <c r="GW21" s="677"/>
      <c r="GX21" s="677"/>
      <c r="GY21" s="677"/>
      <c r="GZ21" s="677"/>
      <c r="HA21" s="677"/>
      <c r="HB21" s="677"/>
      <c r="HC21" s="677"/>
      <c r="HD21" s="677"/>
      <c r="HE21" s="677"/>
      <c r="HF21" s="677"/>
      <c r="HG21" s="677"/>
      <c r="HH21" s="677"/>
      <c r="HI21" s="677"/>
    </row>
    <row r="22" spans="1:217" s="500" customFormat="1" ht="14.25" x14ac:dyDescent="0.2">
      <c r="B22" s="428" t="s">
        <v>424</v>
      </c>
      <c r="C22" s="500" t="s">
        <v>1</v>
      </c>
      <c r="D22" s="500" t="s">
        <v>1</v>
      </c>
      <c r="E22" s="500" t="s">
        <v>1</v>
      </c>
      <c r="F22" s="500" t="s">
        <v>1</v>
      </c>
      <c r="G22" s="500" t="s">
        <v>1</v>
      </c>
      <c r="H22" s="500" t="s">
        <v>1</v>
      </c>
      <c r="I22" s="500" t="s">
        <v>1</v>
      </c>
      <c r="J22" s="500" t="s">
        <v>1</v>
      </c>
      <c r="K22" s="500" t="s">
        <v>1</v>
      </c>
      <c r="AG22" s="500" t="s">
        <v>1</v>
      </c>
      <c r="AH22" s="500">
        <v>1E-3</v>
      </c>
      <c r="AI22" s="500">
        <v>1E-3</v>
      </c>
      <c r="AJ22" s="500">
        <v>2E-3</v>
      </c>
      <c r="AK22" s="500">
        <v>2E-3</v>
      </c>
      <c r="AL22" s="500">
        <v>2E-3</v>
      </c>
      <c r="AM22" s="500">
        <v>2E-3</v>
      </c>
      <c r="AN22" s="500">
        <v>2E-3</v>
      </c>
      <c r="AO22" s="500">
        <v>2E-3</v>
      </c>
      <c r="AP22" s="500">
        <v>2E-3</v>
      </c>
      <c r="AQ22" s="500">
        <v>2E-3</v>
      </c>
      <c r="AR22" s="500">
        <v>2E-3</v>
      </c>
      <c r="AS22" s="500">
        <v>2E-3</v>
      </c>
      <c r="AT22" s="500">
        <v>2E-3</v>
      </c>
      <c r="AU22" s="500">
        <v>2E-3</v>
      </c>
      <c r="AV22" s="500">
        <v>3.0000000000000001E-3</v>
      </c>
      <c r="AW22" s="500">
        <v>3.0000000000000001E-3</v>
      </c>
      <c r="AX22" s="500">
        <v>3.0000000000000001E-3</v>
      </c>
      <c r="AY22" s="500">
        <v>3.0000000000000001E-3</v>
      </c>
      <c r="AZ22" s="500">
        <v>3.0000000000000001E-3</v>
      </c>
      <c r="BA22" s="500">
        <v>3.0000000000000001E-3</v>
      </c>
      <c r="BB22" s="500">
        <v>3.0000000000000001E-3</v>
      </c>
      <c r="BC22" s="500">
        <v>3.0000000000000001E-3</v>
      </c>
      <c r="BD22" s="500">
        <v>3.0000000000000001E-3</v>
      </c>
      <c r="BE22" s="500">
        <v>3.0000000000000001E-3</v>
      </c>
      <c r="BF22" s="500">
        <v>3.0000000000000001E-3</v>
      </c>
      <c r="BG22" s="500">
        <v>3.0000000000000001E-3</v>
      </c>
      <c r="BH22" s="500">
        <v>3.0000000000000001E-3</v>
      </c>
      <c r="BI22" s="500">
        <v>3.0000000000000001E-3</v>
      </c>
      <c r="BJ22" s="500">
        <v>3.0000000000000001E-3</v>
      </c>
      <c r="BK22" s="500">
        <v>3.0000000000000001E-3</v>
      </c>
      <c r="BL22" s="500">
        <v>3.0000000000000001E-3</v>
      </c>
      <c r="BM22" s="500">
        <v>3.0000000000000001E-3</v>
      </c>
      <c r="BN22" s="500">
        <v>3.0000000000000001E-3</v>
      </c>
      <c r="BO22" s="500">
        <v>3.0000000000000001E-3</v>
      </c>
      <c r="BP22" s="500">
        <v>3.0000000000000001E-3</v>
      </c>
      <c r="BQ22" s="500">
        <v>3.0000000000000001E-3</v>
      </c>
      <c r="BR22" s="500">
        <v>3.0000000000000001E-3</v>
      </c>
      <c r="BS22" s="500">
        <v>3.0000000000000001E-3</v>
      </c>
      <c r="BT22" s="500">
        <v>3.0000000000000001E-3</v>
      </c>
      <c r="BU22" s="500">
        <v>3.0000000000000001E-3</v>
      </c>
      <c r="BV22" s="500">
        <v>3.0000000000000001E-3</v>
      </c>
      <c r="BW22" s="500">
        <v>3.0000000000000001E-3</v>
      </c>
      <c r="BX22" s="500">
        <v>3.0000000000000001E-3</v>
      </c>
      <c r="BY22" s="500">
        <v>3.0000000000000001E-3</v>
      </c>
      <c r="BZ22" s="500">
        <v>3.0000000000000001E-3</v>
      </c>
      <c r="CA22" s="500">
        <v>3.0000000000000001E-3</v>
      </c>
      <c r="CB22" s="500">
        <v>3.0000000000000001E-3</v>
      </c>
      <c r="CC22" s="500">
        <v>3.0000000000000001E-3</v>
      </c>
      <c r="CD22" s="500">
        <v>3.0000000000000001E-3</v>
      </c>
      <c r="CE22" s="500">
        <v>3.0000000000000001E-3</v>
      </c>
      <c r="CF22" s="500">
        <v>3.0000000000000001E-3</v>
      </c>
      <c r="CG22" s="500">
        <v>3.0000000000000001E-3</v>
      </c>
      <c r="CH22" s="500">
        <v>3.0000000000000001E-3</v>
      </c>
      <c r="CI22" s="500">
        <v>3.0000000000000001E-3</v>
      </c>
      <c r="CJ22" s="500">
        <v>3.0000000000000001E-3</v>
      </c>
      <c r="CK22" s="500">
        <v>3.0000000000000001E-3</v>
      </c>
      <c r="CL22" s="500">
        <v>3.0000000000000001E-3</v>
      </c>
      <c r="CM22" s="500">
        <v>3.0000000000000001E-3</v>
      </c>
      <c r="CN22" s="500">
        <v>3.0000000000000001E-3</v>
      </c>
      <c r="CO22" s="500">
        <v>3.0000000000000001E-3</v>
      </c>
      <c r="CP22" s="500">
        <v>3.0000000000000001E-3</v>
      </c>
      <c r="CQ22" s="500">
        <v>3.0000000000000001E-3</v>
      </c>
      <c r="CR22" s="500">
        <v>3.0000000000000001E-3</v>
      </c>
      <c r="CS22" s="500">
        <v>3.0000000000000001E-3</v>
      </c>
      <c r="CT22" s="500">
        <v>3.0000000000000001E-3</v>
      </c>
      <c r="CU22" s="500">
        <v>3.0000000000000001E-3</v>
      </c>
      <c r="CV22" s="500">
        <v>3.0000000000000001E-3</v>
      </c>
      <c r="CW22" s="500">
        <v>3.0000000000000001E-3</v>
      </c>
      <c r="CX22" s="500">
        <v>3.0000000000000001E-3</v>
      </c>
      <c r="CY22" s="500">
        <v>3.0000000000000001E-3</v>
      </c>
      <c r="CZ22" s="500">
        <v>3.0000000000000001E-3</v>
      </c>
      <c r="DA22" s="500">
        <v>3.0000000000000001E-3</v>
      </c>
      <c r="DB22" s="500">
        <v>3.0000000000000001E-3</v>
      </c>
      <c r="DC22" s="500">
        <v>3.0000000000000001E-3</v>
      </c>
      <c r="DD22" s="500">
        <v>3.0000000000000001E-3</v>
      </c>
      <c r="DE22" s="500">
        <v>3.0000000000000001E-3</v>
      </c>
      <c r="DF22" s="500">
        <v>3.0000000000000001E-3</v>
      </c>
      <c r="DG22" s="500">
        <v>3.0000000000000001E-3</v>
      </c>
      <c r="DH22" s="500">
        <v>3.0000000000000001E-3</v>
      </c>
      <c r="DI22" s="500">
        <v>3.0000000000000001E-3</v>
      </c>
      <c r="DJ22" s="500">
        <v>3.0000000000000001E-3</v>
      </c>
      <c r="DK22" s="500">
        <v>3.0000000000000001E-3</v>
      </c>
      <c r="DL22" s="500">
        <v>3.0000000000000001E-3</v>
      </c>
      <c r="DM22" s="500">
        <v>3.0000000000000001E-3</v>
      </c>
      <c r="DN22" s="500">
        <v>3.0000000000000001E-3</v>
      </c>
      <c r="DO22" s="500">
        <v>3.0000000000000001E-3</v>
      </c>
      <c r="DP22" s="500">
        <v>3.0000000000000001E-3</v>
      </c>
      <c r="DQ22" s="500">
        <v>3.0000000000000001E-3</v>
      </c>
      <c r="DR22" s="500">
        <v>3.0000000000000001E-3</v>
      </c>
      <c r="DS22" s="500">
        <v>3.0000000000000001E-3</v>
      </c>
      <c r="DT22" s="500">
        <v>3.0000000000000001E-3</v>
      </c>
      <c r="DU22" s="500">
        <v>3.0000000000000001E-3</v>
      </c>
      <c r="DV22" s="500">
        <v>3.0000000000000001E-3</v>
      </c>
      <c r="DW22" s="500">
        <v>3.0000000000000001E-3</v>
      </c>
      <c r="DX22" s="677">
        <v>3.0000000000000001E-3</v>
      </c>
      <c r="DY22" s="845">
        <v>3.0000000000000001E-3</v>
      </c>
      <c r="DZ22" s="677">
        <v>3.0000000000000001E-3</v>
      </c>
      <c r="EA22" s="677">
        <v>3.0000000000000001E-3</v>
      </c>
      <c r="EB22" s="677">
        <v>3.0000000000000001E-3</v>
      </c>
      <c r="EC22" s="677">
        <v>3.0000000000000001E-3</v>
      </c>
      <c r="ED22" s="677">
        <v>3.0000000000000001E-3</v>
      </c>
      <c r="EE22" s="677">
        <v>3.0000000000000001E-3</v>
      </c>
      <c r="EF22" s="677">
        <v>3.0000000000000001E-3</v>
      </c>
      <c r="EG22" s="677">
        <v>3.0000000000000001E-3</v>
      </c>
      <c r="EH22" s="677">
        <v>3.0000000000000001E-3</v>
      </c>
      <c r="EI22" s="677">
        <v>3.0000000000000001E-3</v>
      </c>
      <c r="EJ22" s="677">
        <v>3.0000000000000001E-3</v>
      </c>
      <c r="EK22" s="677">
        <v>3.0000000000000001E-3</v>
      </c>
      <c r="EL22" s="677">
        <v>3.0000000000000001E-3</v>
      </c>
      <c r="EM22" s="677">
        <v>3.0000000000000001E-3</v>
      </c>
      <c r="EN22" s="677">
        <v>3.0000000000000001E-3</v>
      </c>
      <c r="EO22" s="677">
        <v>3.0000000000000001E-3</v>
      </c>
      <c r="EP22" s="677">
        <v>3.0000000000000001E-3</v>
      </c>
      <c r="EQ22" s="677">
        <v>3.0000000000000001E-3</v>
      </c>
      <c r="ER22" s="677">
        <v>3.0000000000000001E-3</v>
      </c>
      <c r="ES22" s="677">
        <v>3.0000000000000001E-3</v>
      </c>
      <c r="ET22" s="677">
        <v>3.0000000000000001E-3</v>
      </c>
      <c r="EU22" s="677">
        <v>3.0000000000000001E-3</v>
      </c>
      <c r="EV22" s="677">
        <v>3.0000000000000001E-3</v>
      </c>
      <c r="EW22" s="677">
        <v>3.0000000000000001E-3</v>
      </c>
      <c r="EX22" s="677">
        <v>3.0000000000000001E-3</v>
      </c>
      <c r="EY22" s="677">
        <v>3.0000000000000001E-3</v>
      </c>
      <c r="EZ22" s="677">
        <v>3.0000000000000001E-3</v>
      </c>
      <c r="FA22" s="677">
        <v>3.0000000000000001E-3</v>
      </c>
      <c r="FB22" s="677">
        <v>3.0000000000000001E-3</v>
      </c>
      <c r="FC22" s="677">
        <v>3.0000000000000001E-3</v>
      </c>
      <c r="FD22" s="677">
        <v>3.0000000000000001E-3</v>
      </c>
      <c r="FE22" s="677">
        <v>3.0000000000000001E-3</v>
      </c>
      <c r="FF22" s="677">
        <v>3.0000000000000001E-3</v>
      </c>
      <c r="FG22" s="677">
        <v>3.0000000000000001E-3</v>
      </c>
      <c r="FH22" s="677">
        <v>3.0000000000000001E-3</v>
      </c>
      <c r="FI22" s="677">
        <v>3.0000000000000001E-3</v>
      </c>
      <c r="FJ22" s="677">
        <v>3.0000000000000001E-3</v>
      </c>
      <c r="FK22" s="677">
        <v>3.0000000000000001E-3</v>
      </c>
      <c r="FL22" s="677">
        <v>3.0000000000000001E-3</v>
      </c>
      <c r="FM22" s="677">
        <v>3.0000000000000001E-3</v>
      </c>
      <c r="FN22" s="677">
        <v>3.0000000000000001E-3</v>
      </c>
      <c r="FO22" s="677">
        <v>3.0000000000000001E-3</v>
      </c>
      <c r="FP22" s="677">
        <v>3.0000000000000001E-3</v>
      </c>
      <c r="FQ22" s="677">
        <v>3.0000000000000001E-3</v>
      </c>
      <c r="FR22" s="677">
        <v>3.0000000000000001E-3</v>
      </c>
      <c r="FS22" s="677">
        <v>3.0000000000000001E-3</v>
      </c>
      <c r="FT22" s="677">
        <v>3.0000000000000001E-3</v>
      </c>
      <c r="FU22" s="677">
        <v>3.0000000000000001E-3</v>
      </c>
      <c r="FV22" s="677">
        <v>3.0000000000000001E-3</v>
      </c>
      <c r="FW22" s="677">
        <v>3.0000000000000001E-3</v>
      </c>
      <c r="FX22" s="797" t="s">
        <v>272</v>
      </c>
      <c r="FY22" s="677"/>
      <c r="FZ22" s="677"/>
      <c r="GA22" s="677"/>
      <c r="GB22" s="677"/>
      <c r="GC22" s="677"/>
      <c r="GD22" s="677"/>
      <c r="GE22" s="677"/>
      <c r="GF22" s="677"/>
      <c r="GG22" s="677"/>
      <c r="GH22" s="677"/>
      <c r="GI22" s="677"/>
      <c r="GJ22" s="677"/>
      <c r="GK22" s="677"/>
      <c r="GL22" s="677"/>
      <c r="GM22" s="677"/>
      <c r="GN22" s="677"/>
      <c r="GO22" s="677"/>
      <c r="GP22" s="677"/>
      <c r="GQ22" s="677"/>
      <c r="GR22" s="677"/>
      <c r="GS22" s="677"/>
      <c r="GT22" s="677"/>
      <c r="GU22" s="677"/>
      <c r="GV22" s="677"/>
      <c r="GW22" s="677"/>
      <c r="GX22" s="677"/>
      <c r="GY22" s="677"/>
      <c r="GZ22" s="677"/>
      <c r="HA22" s="677"/>
      <c r="HB22" s="677"/>
      <c r="HC22" s="677"/>
      <c r="HD22" s="677"/>
      <c r="HE22" s="677"/>
      <c r="HF22" s="677"/>
      <c r="HG22" s="677"/>
      <c r="HH22" s="677"/>
      <c r="HI22" s="677"/>
    </row>
    <row r="23" spans="1:217" s="421" customFormat="1" ht="14.25" x14ac:dyDescent="0.2">
      <c r="B23" s="428" t="s">
        <v>324</v>
      </c>
      <c r="C23" s="423">
        <f t="shared" ref="C23:AH23" si="20">SUM(C20:C22)</f>
        <v>3.0869999999999998E-2</v>
      </c>
      <c r="D23" s="423">
        <f t="shared" si="20"/>
        <v>3.0869999999999998E-2</v>
      </c>
      <c r="E23" s="423">
        <f t="shared" si="20"/>
        <v>3.0869999999999998E-2</v>
      </c>
      <c r="F23" s="423">
        <f t="shared" si="20"/>
        <v>3.0869999999999998E-2</v>
      </c>
      <c r="G23" s="423">
        <f t="shared" si="20"/>
        <v>3.0869999999999998E-2</v>
      </c>
      <c r="H23" s="423">
        <f t="shared" si="20"/>
        <v>3.0869999999999998E-2</v>
      </c>
      <c r="I23" s="423">
        <f t="shared" si="20"/>
        <v>3.0869999999999998E-2</v>
      </c>
      <c r="J23" s="423">
        <f t="shared" si="20"/>
        <v>3.0869999999999998E-2</v>
      </c>
      <c r="K23" s="423">
        <f t="shared" si="20"/>
        <v>3.0869999999999998E-2</v>
      </c>
      <c r="L23" s="423">
        <f t="shared" si="20"/>
        <v>3.0869999999999998E-2</v>
      </c>
      <c r="M23" s="423">
        <f t="shared" si="20"/>
        <v>3.0869999999999998E-2</v>
      </c>
      <c r="N23" s="423">
        <f t="shared" si="20"/>
        <v>3.0869999999999998E-2</v>
      </c>
      <c r="O23" s="423">
        <f t="shared" si="20"/>
        <v>3.1870000000000002E-2</v>
      </c>
      <c r="P23" s="423">
        <f t="shared" si="20"/>
        <v>3.1870000000000002E-2</v>
      </c>
      <c r="Q23" s="423">
        <f t="shared" si="20"/>
        <v>3.1870000000000002E-2</v>
      </c>
      <c r="R23" s="423">
        <f t="shared" si="20"/>
        <v>3.2869999999999996E-2</v>
      </c>
      <c r="S23" s="423">
        <f t="shared" si="20"/>
        <v>3.2869999999999996E-2</v>
      </c>
      <c r="T23" s="423">
        <f t="shared" si="20"/>
        <v>3.2869999999999996E-2</v>
      </c>
      <c r="U23" s="423">
        <f t="shared" si="20"/>
        <v>3.3869999999999997E-2</v>
      </c>
      <c r="V23" s="423">
        <f t="shared" si="20"/>
        <v>3.3869999999999997E-2</v>
      </c>
      <c r="W23" s="423">
        <f t="shared" si="20"/>
        <v>3.3869999999999997E-2</v>
      </c>
      <c r="X23" s="423">
        <f t="shared" si="20"/>
        <v>3.4869999999999998E-2</v>
      </c>
      <c r="Y23" s="423">
        <f t="shared" si="20"/>
        <v>3.4869999999999998E-2</v>
      </c>
      <c r="Z23" s="423">
        <f t="shared" si="20"/>
        <v>3.4869999999999998E-2</v>
      </c>
      <c r="AA23" s="423">
        <f t="shared" si="20"/>
        <v>3.5869999999999999E-2</v>
      </c>
      <c r="AB23" s="423">
        <f t="shared" si="20"/>
        <v>3.5869999999999999E-2</v>
      </c>
      <c r="AC23" s="423">
        <f t="shared" si="20"/>
        <v>3.5869999999999999E-2</v>
      </c>
      <c r="AD23" s="423">
        <f t="shared" si="20"/>
        <v>3.687E-2</v>
      </c>
      <c r="AE23" s="423">
        <f t="shared" si="20"/>
        <v>3.687E-2</v>
      </c>
      <c r="AF23" s="423">
        <f t="shared" si="20"/>
        <v>3.687E-2</v>
      </c>
      <c r="AG23" s="423">
        <f t="shared" si="20"/>
        <v>3.7870000000000001E-2</v>
      </c>
      <c r="AH23" s="423">
        <f t="shared" si="20"/>
        <v>4.1369999999999997E-2</v>
      </c>
      <c r="AI23" s="423">
        <f t="shared" ref="AI23:CT23" si="21">SUM(AI20:AI22)</f>
        <v>4.1369999999999997E-2</v>
      </c>
      <c r="AJ23" s="423">
        <f t="shared" si="21"/>
        <v>4.5870000000000001E-2</v>
      </c>
      <c r="AK23" s="423">
        <f t="shared" si="21"/>
        <v>4.5870000000000001E-2</v>
      </c>
      <c r="AL23" s="423">
        <f t="shared" si="21"/>
        <v>4.5870000000000001E-2</v>
      </c>
      <c r="AM23" s="423">
        <f t="shared" si="21"/>
        <v>4.6870000000000002E-2</v>
      </c>
      <c r="AN23" s="423">
        <f t="shared" si="21"/>
        <v>4.6870000000000002E-2</v>
      </c>
      <c r="AO23" s="423">
        <f t="shared" si="21"/>
        <v>4.6870000000000002E-2</v>
      </c>
      <c r="AP23" s="423">
        <f t="shared" si="21"/>
        <v>4.7870000000000003E-2</v>
      </c>
      <c r="AQ23" s="423">
        <f t="shared" si="21"/>
        <v>4.7870000000000003E-2</v>
      </c>
      <c r="AR23" s="423">
        <f t="shared" si="21"/>
        <v>4.7870000000000003E-2</v>
      </c>
      <c r="AS23" s="423">
        <f t="shared" si="21"/>
        <v>4.8870000000000004E-2</v>
      </c>
      <c r="AT23" s="423">
        <f t="shared" si="21"/>
        <v>4.8870000000000004E-2</v>
      </c>
      <c r="AU23" s="423">
        <f t="shared" si="21"/>
        <v>4.8870000000000004E-2</v>
      </c>
      <c r="AV23" s="423">
        <f t="shared" si="21"/>
        <v>5.3370000000000001E-2</v>
      </c>
      <c r="AW23" s="423">
        <f t="shared" si="21"/>
        <v>5.3370000000000001E-2</v>
      </c>
      <c r="AX23" s="423">
        <f t="shared" si="21"/>
        <v>5.3370000000000001E-2</v>
      </c>
      <c r="AY23" s="423">
        <f t="shared" si="21"/>
        <v>5.4370000000000002E-2</v>
      </c>
      <c r="AZ23" s="423">
        <f t="shared" si="21"/>
        <v>5.4370000000000002E-2</v>
      </c>
      <c r="BA23" s="423">
        <f t="shared" si="21"/>
        <v>5.4370000000000002E-2</v>
      </c>
      <c r="BB23" s="423">
        <f t="shared" si="21"/>
        <v>5.5370000000000003E-2</v>
      </c>
      <c r="BC23" s="423">
        <f t="shared" si="21"/>
        <v>5.5370000000000003E-2</v>
      </c>
      <c r="BD23" s="423">
        <f t="shared" si="21"/>
        <v>5.5370000000000003E-2</v>
      </c>
      <c r="BE23" s="423">
        <f t="shared" si="21"/>
        <v>5.5370000000000003E-2</v>
      </c>
      <c r="BF23" s="423">
        <f t="shared" si="21"/>
        <v>5.5370000000000003E-2</v>
      </c>
      <c r="BG23" s="423">
        <f t="shared" si="21"/>
        <v>5.5370000000000003E-2</v>
      </c>
      <c r="BH23" s="423">
        <f t="shared" si="21"/>
        <v>6.1370000000000001E-2</v>
      </c>
      <c r="BI23" s="423">
        <f t="shared" si="21"/>
        <v>6.1370000000000001E-2</v>
      </c>
      <c r="BJ23" s="423">
        <f t="shared" si="21"/>
        <v>6.1370000000000001E-2</v>
      </c>
      <c r="BK23" s="423">
        <f t="shared" si="21"/>
        <v>6.1370000000000001E-2</v>
      </c>
      <c r="BL23" s="423">
        <f t="shared" si="21"/>
        <v>6.1370000000000001E-2</v>
      </c>
      <c r="BM23" s="423">
        <f t="shared" si="21"/>
        <v>6.1370000000000001E-2</v>
      </c>
      <c r="BN23" s="423">
        <f t="shared" si="21"/>
        <v>6.1370000000000001E-2</v>
      </c>
      <c r="BO23" s="423">
        <f t="shared" si="21"/>
        <v>6.1370000000000001E-2</v>
      </c>
      <c r="BP23" s="423">
        <f t="shared" si="21"/>
        <v>6.1370000000000001E-2</v>
      </c>
      <c r="BQ23" s="423">
        <f t="shared" si="21"/>
        <v>6.1370000000000001E-2</v>
      </c>
      <c r="BR23" s="423">
        <f t="shared" si="21"/>
        <v>6.1370000000000001E-2</v>
      </c>
      <c r="BS23" s="423">
        <f t="shared" si="21"/>
        <v>6.1370000000000001E-2</v>
      </c>
      <c r="BT23" s="423">
        <f t="shared" si="21"/>
        <v>6.1370000000000001E-2</v>
      </c>
      <c r="BU23" s="423">
        <f t="shared" si="21"/>
        <v>6.1370000000000001E-2</v>
      </c>
      <c r="BV23" s="423">
        <f t="shared" si="21"/>
        <v>6.1370000000000001E-2</v>
      </c>
      <c r="BW23" s="423">
        <f t="shared" si="21"/>
        <v>6.1370000000000001E-2</v>
      </c>
      <c r="BX23" s="423">
        <f t="shared" si="21"/>
        <v>6.1370000000000001E-2</v>
      </c>
      <c r="BY23" s="423">
        <f t="shared" si="21"/>
        <v>6.1370000000000001E-2</v>
      </c>
      <c r="BZ23" s="423">
        <f t="shared" si="21"/>
        <v>6.1370000000000001E-2</v>
      </c>
      <c r="CA23" s="423">
        <f t="shared" si="21"/>
        <v>6.1370000000000001E-2</v>
      </c>
      <c r="CB23" s="423">
        <f t="shared" si="21"/>
        <v>6.1370000000000001E-2</v>
      </c>
      <c r="CC23" s="423">
        <f t="shared" si="21"/>
        <v>6.1370000000000001E-2</v>
      </c>
      <c r="CD23" s="423">
        <f t="shared" si="21"/>
        <v>6.1370000000000001E-2</v>
      </c>
      <c r="CE23" s="423">
        <f t="shared" si="21"/>
        <v>6.1370000000000001E-2</v>
      </c>
      <c r="CF23" s="423">
        <f t="shared" si="21"/>
        <v>6.1370000000000001E-2</v>
      </c>
      <c r="CG23" s="423">
        <f t="shared" si="21"/>
        <v>6.1370000000000001E-2</v>
      </c>
      <c r="CH23" s="423">
        <f t="shared" si="21"/>
        <v>6.1370000000000001E-2</v>
      </c>
      <c r="CI23" s="423">
        <f t="shared" si="21"/>
        <v>6.1370000000000001E-2</v>
      </c>
      <c r="CJ23" s="423">
        <f t="shared" si="21"/>
        <v>6.1370000000000001E-2</v>
      </c>
      <c r="CK23" s="423">
        <f t="shared" si="21"/>
        <v>6.1370000000000001E-2</v>
      </c>
      <c r="CL23" s="423">
        <f t="shared" si="21"/>
        <v>6.1370000000000001E-2</v>
      </c>
      <c r="CM23" s="423">
        <f t="shared" si="21"/>
        <v>6.1370000000000001E-2</v>
      </c>
      <c r="CN23" s="423">
        <f t="shared" si="21"/>
        <v>6.1370000000000001E-2</v>
      </c>
      <c r="CO23" s="423">
        <f t="shared" si="21"/>
        <v>6.1370000000000001E-2</v>
      </c>
      <c r="CP23" s="423">
        <f t="shared" si="21"/>
        <v>6.1370000000000001E-2</v>
      </c>
      <c r="CQ23" s="423">
        <f t="shared" si="21"/>
        <v>6.1370000000000001E-2</v>
      </c>
      <c r="CR23" s="423">
        <f t="shared" si="21"/>
        <v>6.1370000000000001E-2</v>
      </c>
      <c r="CS23" s="423">
        <f t="shared" si="21"/>
        <v>6.1370000000000001E-2</v>
      </c>
      <c r="CT23" s="423">
        <f t="shared" si="21"/>
        <v>6.1370000000000001E-2</v>
      </c>
      <c r="CU23" s="423">
        <f t="shared" ref="CU23:DH23" si="22">SUM(CU20:CU22)</f>
        <v>6.1370000000000001E-2</v>
      </c>
      <c r="CV23" s="423">
        <f t="shared" si="22"/>
        <v>6.1370000000000001E-2</v>
      </c>
      <c r="CW23" s="423">
        <f t="shared" si="22"/>
        <v>6.1370000000000001E-2</v>
      </c>
      <c r="CX23" s="423">
        <f t="shared" si="22"/>
        <v>6.1370000000000001E-2</v>
      </c>
      <c r="CY23" s="423">
        <f t="shared" si="22"/>
        <v>6.1370000000000001E-2</v>
      </c>
      <c r="CZ23" s="423">
        <f t="shared" si="22"/>
        <v>6.1370000000000001E-2</v>
      </c>
      <c r="DA23" s="423">
        <f t="shared" si="22"/>
        <v>6.1370000000000001E-2</v>
      </c>
      <c r="DB23" s="423">
        <f t="shared" si="22"/>
        <v>6.1370000000000001E-2</v>
      </c>
      <c r="DC23" s="423">
        <f t="shared" si="22"/>
        <v>6.1370000000000001E-2</v>
      </c>
      <c r="DD23" s="423">
        <f t="shared" si="22"/>
        <v>6.1370000000000001E-2</v>
      </c>
      <c r="DE23" s="423">
        <f t="shared" si="22"/>
        <v>6.1370000000000001E-2</v>
      </c>
      <c r="DF23" s="423">
        <f t="shared" si="22"/>
        <v>6.1370000000000001E-2</v>
      </c>
      <c r="DG23" s="423">
        <f t="shared" si="22"/>
        <v>6.1370000000000001E-2</v>
      </c>
      <c r="DH23" s="423">
        <f t="shared" si="22"/>
        <v>6.1370000000000001E-2</v>
      </c>
      <c r="DI23" s="423">
        <f t="shared" ref="DI23:DO23" si="23">SUM(DI20:DI22)</f>
        <v>6.1370000000000001E-2</v>
      </c>
      <c r="DJ23" s="423">
        <f t="shared" si="23"/>
        <v>6.1370000000000001E-2</v>
      </c>
      <c r="DK23" s="423">
        <f t="shared" si="23"/>
        <v>6.1370000000000001E-2</v>
      </c>
      <c r="DL23" s="423">
        <f t="shared" si="23"/>
        <v>6.1370000000000001E-2</v>
      </c>
      <c r="DM23" s="423">
        <f t="shared" si="23"/>
        <v>6.1370000000000001E-2</v>
      </c>
      <c r="DN23" s="423">
        <f t="shared" si="23"/>
        <v>6.1370000000000001E-2</v>
      </c>
      <c r="DO23" s="423">
        <f t="shared" si="23"/>
        <v>6.1370000000000001E-2</v>
      </c>
      <c r="DP23" s="423">
        <f t="shared" ref="DP23:DW23" si="24">SUM(DP20:DP22)</f>
        <v>6.1370000000000001E-2</v>
      </c>
      <c r="DQ23" s="423">
        <f t="shared" si="24"/>
        <v>6.1370000000000001E-2</v>
      </c>
      <c r="DR23" s="423">
        <f t="shared" si="24"/>
        <v>6.1370000000000001E-2</v>
      </c>
      <c r="DS23" s="423">
        <f t="shared" si="24"/>
        <v>6.1370000000000001E-2</v>
      </c>
      <c r="DT23" s="423">
        <f t="shared" si="24"/>
        <v>6.1370000000000001E-2</v>
      </c>
      <c r="DU23" s="423">
        <f t="shared" si="24"/>
        <v>6.1370000000000001E-2</v>
      </c>
      <c r="DV23" s="423">
        <f t="shared" si="24"/>
        <v>6.1370000000000001E-2</v>
      </c>
      <c r="DW23" s="423">
        <f t="shared" si="24"/>
        <v>6.1370000000000001E-2</v>
      </c>
      <c r="DX23" s="679">
        <f t="shared" ref="DX23:FC23" si="25">SUM(DX20:DX22)</f>
        <v>6.1370000000000001E-2</v>
      </c>
      <c r="DY23" s="846">
        <f t="shared" si="25"/>
        <v>6.1370000000000001E-2</v>
      </c>
      <c r="DZ23" s="847">
        <f t="shared" si="25"/>
        <v>6.1370000000000001E-2</v>
      </c>
      <c r="EA23" s="847">
        <f t="shared" si="25"/>
        <v>6.1370000000000001E-2</v>
      </c>
      <c r="EB23" s="847">
        <f t="shared" si="25"/>
        <v>6.1370000000000001E-2</v>
      </c>
      <c r="EC23" s="847">
        <f t="shared" si="25"/>
        <v>6.1370000000000001E-2</v>
      </c>
      <c r="ED23" s="847">
        <f t="shared" si="25"/>
        <v>6.1370000000000001E-2</v>
      </c>
      <c r="EE23" s="847">
        <f t="shared" si="25"/>
        <v>6.1370000000000001E-2</v>
      </c>
      <c r="EF23" s="847">
        <f t="shared" si="25"/>
        <v>6.1370000000000001E-2</v>
      </c>
      <c r="EG23" s="847">
        <f t="shared" si="25"/>
        <v>6.1370000000000001E-2</v>
      </c>
      <c r="EH23" s="847">
        <f t="shared" si="25"/>
        <v>6.1370000000000001E-2</v>
      </c>
      <c r="EI23" s="847">
        <f t="shared" si="25"/>
        <v>6.1370000000000001E-2</v>
      </c>
      <c r="EJ23" s="847">
        <f t="shared" si="25"/>
        <v>6.1370000000000001E-2</v>
      </c>
      <c r="EK23" s="847">
        <f t="shared" si="25"/>
        <v>6.1370000000000001E-2</v>
      </c>
      <c r="EL23" s="847">
        <f t="shared" si="25"/>
        <v>6.1370000000000001E-2</v>
      </c>
      <c r="EM23" s="847">
        <f t="shared" si="25"/>
        <v>6.1370000000000001E-2</v>
      </c>
      <c r="EN23" s="847">
        <f t="shared" si="25"/>
        <v>6.1370000000000001E-2</v>
      </c>
      <c r="EO23" s="847">
        <f t="shared" si="25"/>
        <v>6.1370000000000001E-2</v>
      </c>
      <c r="EP23" s="847">
        <f t="shared" si="25"/>
        <v>6.1370000000000001E-2</v>
      </c>
      <c r="EQ23" s="847">
        <f t="shared" si="25"/>
        <v>6.1370000000000001E-2</v>
      </c>
      <c r="ER23" s="847">
        <f t="shared" si="25"/>
        <v>6.1370000000000001E-2</v>
      </c>
      <c r="ES23" s="847">
        <f t="shared" si="25"/>
        <v>6.1370000000000001E-2</v>
      </c>
      <c r="ET23" s="847">
        <f t="shared" si="25"/>
        <v>6.1370000000000001E-2</v>
      </c>
      <c r="EU23" s="847">
        <f t="shared" si="25"/>
        <v>6.1370000000000001E-2</v>
      </c>
      <c r="EV23" s="847">
        <f t="shared" si="25"/>
        <v>6.1370000000000001E-2</v>
      </c>
      <c r="EW23" s="847">
        <f t="shared" si="25"/>
        <v>6.1370000000000001E-2</v>
      </c>
      <c r="EX23" s="847">
        <f t="shared" si="25"/>
        <v>6.1370000000000001E-2</v>
      </c>
      <c r="EY23" s="847">
        <f t="shared" si="25"/>
        <v>6.1370000000000001E-2</v>
      </c>
      <c r="EZ23" s="847">
        <f t="shared" si="25"/>
        <v>6.1370000000000001E-2</v>
      </c>
      <c r="FA23" s="847">
        <f t="shared" si="25"/>
        <v>6.1370000000000001E-2</v>
      </c>
      <c r="FB23" s="847">
        <f t="shared" si="25"/>
        <v>6.1370000000000001E-2</v>
      </c>
      <c r="FC23" s="847">
        <f t="shared" si="25"/>
        <v>6.1370000000000001E-2</v>
      </c>
      <c r="FD23" s="847">
        <f t="shared" ref="FD23:FW23" si="26">SUM(FD20:FD22)</f>
        <v>6.1370000000000001E-2</v>
      </c>
      <c r="FE23" s="847">
        <f t="shared" si="26"/>
        <v>6.1370000000000001E-2</v>
      </c>
      <c r="FF23" s="847">
        <f t="shared" si="26"/>
        <v>6.1370000000000001E-2</v>
      </c>
      <c r="FG23" s="847">
        <f t="shared" si="26"/>
        <v>6.1370000000000001E-2</v>
      </c>
      <c r="FH23" s="847">
        <f t="shared" si="26"/>
        <v>6.1370000000000001E-2</v>
      </c>
      <c r="FI23" s="847">
        <f t="shared" si="26"/>
        <v>6.1370000000000001E-2</v>
      </c>
      <c r="FJ23" s="847">
        <f t="shared" si="26"/>
        <v>6.1370000000000001E-2</v>
      </c>
      <c r="FK23" s="847">
        <f t="shared" si="26"/>
        <v>6.1370000000000001E-2</v>
      </c>
      <c r="FL23" s="847">
        <f t="shared" si="26"/>
        <v>6.1370000000000001E-2</v>
      </c>
      <c r="FM23" s="847">
        <f t="shared" si="26"/>
        <v>6.1370000000000001E-2</v>
      </c>
      <c r="FN23" s="847">
        <f t="shared" si="26"/>
        <v>6.1370000000000001E-2</v>
      </c>
      <c r="FO23" s="847">
        <f t="shared" si="26"/>
        <v>6.1370000000000001E-2</v>
      </c>
      <c r="FP23" s="847">
        <f t="shared" si="26"/>
        <v>6.1370000000000001E-2</v>
      </c>
      <c r="FQ23" s="847">
        <f t="shared" si="26"/>
        <v>6.1370000000000001E-2</v>
      </c>
      <c r="FR23" s="847">
        <f t="shared" si="26"/>
        <v>6.1370000000000001E-2</v>
      </c>
      <c r="FS23" s="847">
        <f t="shared" si="26"/>
        <v>6.1370000000000001E-2</v>
      </c>
      <c r="FT23" s="847">
        <f t="shared" si="26"/>
        <v>6.1370000000000001E-2</v>
      </c>
      <c r="FU23" s="847">
        <f t="shared" si="26"/>
        <v>6.1370000000000001E-2</v>
      </c>
      <c r="FV23" s="847">
        <f t="shared" si="26"/>
        <v>6.1370000000000001E-2</v>
      </c>
      <c r="FW23" s="847">
        <f t="shared" si="26"/>
        <v>6.1370000000000001E-2</v>
      </c>
      <c r="FX23" s="797" t="s">
        <v>272</v>
      </c>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row>
    <row r="24" spans="1:217" s="421" customFormat="1" ht="23.25" customHeight="1" x14ac:dyDescent="0.25">
      <c r="B24" s="427" t="s">
        <v>437</v>
      </c>
      <c r="C24" s="418"/>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c r="AY24" s="418"/>
      <c r="AZ24" s="418"/>
      <c r="BA24" s="418"/>
      <c r="BB24" s="418"/>
      <c r="BC24" s="418"/>
      <c r="BD24" s="418"/>
      <c r="BE24" s="418"/>
      <c r="BF24" s="418"/>
      <c r="BG24" s="418"/>
      <c r="BH24" s="418"/>
      <c r="BI24" s="418"/>
      <c r="BJ24" s="418"/>
      <c r="BK24" s="418"/>
      <c r="BL24" s="418"/>
      <c r="BM24" s="418"/>
      <c r="BN24" s="429"/>
      <c r="BO24" s="429"/>
      <c r="BP24" s="429"/>
      <c r="BQ24" s="429"/>
      <c r="BR24" s="429"/>
      <c r="BS24" s="429"/>
      <c r="BT24" s="429"/>
      <c r="BU24" s="429"/>
      <c r="BV24" s="429"/>
      <c r="BW24" s="429"/>
      <c r="BX24" s="429"/>
      <c r="BY24" s="429"/>
      <c r="BZ24" s="429"/>
      <c r="CA24" s="429"/>
      <c r="CB24" s="429"/>
      <c r="CC24" s="429"/>
      <c r="CD24" s="429"/>
      <c r="CE24" s="429"/>
      <c r="CF24" s="429"/>
      <c r="CG24" s="429"/>
      <c r="CH24" s="429"/>
      <c r="CI24" s="429"/>
      <c r="CJ24" s="429"/>
      <c r="CK24" s="429"/>
      <c r="CL24" s="429"/>
      <c r="CM24" s="429"/>
      <c r="CN24" s="429"/>
      <c r="CO24" s="429"/>
      <c r="CP24" s="429"/>
      <c r="CQ24" s="429"/>
      <c r="CR24" s="429"/>
      <c r="CS24" s="429"/>
      <c r="CT24" s="429"/>
      <c r="CU24" s="429"/>
      <c r="CV24" s="429"/>
      <c r="CW24" s="429"/>
      <c r="CX24" s="429"/>
      <c r="CY24" s="429"/>
      <c r="CZ24" s="429"/>
      <c r="DA24" s="429"/>
      <c r="DB24" s="429"/>
      <c r="DC24" s="429"/>
      <c r="DD24" s="429"/>
      <c r="DE24" s="429"/>
      <c r="DF24" s="429"/>
      <c r="DG24" s="429"/>
      <c r="DH24" s="429"/>
      <c r="DI24" s="429"/>
      <c r="DJ24" s="429"/>
      <c r="DK24" s="429"/>
      <c r="DL24" s="429"/>
      <c r="DM24" s="429"/>
      <c r="DN24" s="429"/>
      <c r="DO24" s="429"/>
      <c r="DP24" s="429"/>
      <c r="DQ24" s="429"/>
      <c r="DR24" s="429"/>
      <c r="DS24" s="429"/>
      <c r="DX24" s="406"/>
      <c r="DY24" s="519"/>
      <c r="DZ24" s="489"/>
      <c r="EA24" s="489"/>
      <c r="EB24" s="489"/>
      <c r="EC24" s="489"/>
      <c r="ED24" s="489"/>
      <c r="EE24" s="489"/>
      <c r="EF24" s="489"/>
      <c r="EG24" s="489"/>
      <c r="EH24" s="489"/>
      <c r="EI24" s="489"/>
      <c r="EJ24" s="489"/>
      <c r="EK24" s="489"/>
      <c r="EL24" s="489"/>
      <c r="EM24" s="489"/>
      <c r="EN24" s="489"/>
      <c r="EO24" s="489"/>
      <c r="EP24" s="489"/>
      <c r="EQ24" s="489"/>
      <c r="ER24" s="489"/>
      <c r="ES24" s="489"/>
      <c r="ET24" s="489"/>
      <c r="EU24" s="489"/>
      <c r="EV24" s="489"/>
      <c r="EW24" s="489"/>
      <c r="EX24" s="489"/>
      <c r="EY24" s="489"/>
      <c r="EZ24" s="489"/>
      <c r="FA24" s="489"/>
      <c r="FB24" s="489"/>
      <c r="FC24" s="489"/>
      <c r="FD24" s="489"/>
      <c r="FE24" s="489"/>
      <c r="FF24" s="489"/>
      <c r="FG24" s="489"/>
      <c r="FH24" s="489"/>
      <c r="FI24" s="489"/>
      <c r="FJ24" s="489"/>
      <c r="FK24" s="489"/>
      <c r="FL24" s="489"/>
      <c r="FM24" s="489"/>
      <c r="FN24" s="489"/>
      <c r="FO24" s="489"/>
      <c r="FP24" s="489"/>
      <c r="FQ24" s="489"/>
      <c r="FR24" s="489"/>
      <c r="FS24" s="489"/>
      <c r="FT24" s="489"/>
      <c r="FU24" s="489"/>
      <c r="FV24" s="489"/>
      <c r="FW24" s="489"/>
      <c r="FX24" s="797" t="s">
        <v>272</v>
      </c>
      <c r="FY24" s="406"/>
      <c r="FZ24" s="406"/>
      <c r="GA24" s="406"/>
      <c r="GB24" s="406"/>
      <c r="GC24" s="406"/>
      <c r="GD24" s="406"/>
      <c r="GE24" s="406"/>
      <c r="GF24" s="406"/>
      <c r="GG24" s="406"/>
      <c r="GH24" s="406"/>
      <c r="GI24" s="406"/>
      <c r="GJ24" s="406"/>
      <c r="GK24" s="406"/>
      <c r="GL24" s="406"/>
      <c r="GM24" s="406"/>
      <c r="GN24" s="406"/>
      <c r="GO24" s="406"/>
      <c r="GP24" s="406"/>
      <c r="GQ24" s="406"/>
      <c r="GR24" s="406"/>
      <c r="GS24" s="406"/>
      <c r="GT24" s="406"/>
      <c r="GU24" s="406"/>
      <c r="GV24" s="406"/>
      <c r="GW24" s="406"/>
      <c r="GX24" s="406"/>
      <c r="GY24" s="406"/>
      <c r="GZ24" s="406"/>
      <c r="HA24" s="406"/>
      <c r="HB24" s="406"/>
      <c r="HC24" s="406"/>
      <c r="HD24" s="406"/>
      <c r="HE24" s="406"/>
      <c r="HF24" s="406"/>
      <c r="HG24" s="406"/>
      <c r="HH24" s="406"/>
      <c r="HI24" s="406"/>
    </row>
    <row r="25" spans="1:217" s="494" customFormat="1" ht="14.25" x14ac:dyDescent="0.2">
      <c r="A25" s="428"/>
      <c r="B25" s="428" t="s">
        <v>532</v>
      </c>
      <c r="CJ25" s="494">
        <v>-3.3400000000000001E-3</v>
      </c>
      <c r="CK25" s="494">
        <v>-3.3400000000000001E-3</v>
      </c>
      <c r="CL25" s="494">
        <v>-2.6900000000000001E-3</v>
      </c>
      <c r="CM25" s="494">
        <v>-2.6900000000000001E-3</v>
      </c>
      <c r="CN25" s="494">
        <v>-2.6900000000000001E-3</v>
      </c>
      <c r="CO25" s="494">
        <v>-2.99E-3</v>
      </c>
      <c r="CP25" s="494">
        <v>-2.99E-3</v>
      </c>
      <c r="CQ25" s="494">
        <v>-2.99E-3</v>
      </c>
      <c r="CR25" s="494">
        <v>-2.5300000000000001E-3</v>
      </c>
      <c r="CS25" s="494">
        <v>-2.5300000000000001E-3</v>
      </c>
      <c r="CT25" s="494">
        <v>-2.5300000000000001E-3</v>
      </c>
      <c r="CU25" s="494">
        <v>9.8999999999999999E-4</v>
      </c>
      <c r="CV25" s="494">
        <v>9.8999999999999999E-4</v>
      </c>
      <c r="CW25" s="494">
        <v>9.8999999999999999E-4</v>
      </c>
      <c r="CX25" s="494">
        <v>3.5799999999999998E-3</v>
      </c>
      <c r="CY25" s="494">
        <v>3.5799999999999998E-3</v>
      </c>
      <c r="CZ25" s="494">
        <v>3.5799999999999998E-3</v>
      </c>
      <c r="DA25" s="494">
        <v>5.3200000000000001E-3</v>
      </c>
      <c r="DB25" s="494">
        <v>5.3200000000000001E-3</v>
      </c>
      <c r="DC25" s="494">
        <v>5.3200000000000001E-3</v>
      </c>
      <c r="DD25" s="494">
        <v>1.0529999999999999E-2</v>
      </c>
      <c r="DE25" s="494">
        <v>1.0529999999999999E-2</v>
      </c>
      <c r="DF25" s="494">
        <v>1.0529999999999999E-2</v>
      </c>
      <c r="DG25" s="494">
        <v>1.2290000000000001E-2</v>
      </c>
      <c r="DH25" s="494">
        <v>1.2290000000000001E-2</v>
      </c>
      <c r="DI25" s="494">
        <v>1.2290000000000001E-2</v>
      </c>
      <c r="DJ25" s="494">
        <v>8.2199999999999999E-3</v>
      </c>
      <c r="DK25" s="494">
        <v>8.2199999999999999E-3</v>
      </c>
      <c r="DL25" s="494">
        <v>8.2199999999999999E-3</v>
      </c>
      <c r="DM25" s="494">
        <v>7.3299999999999997E-3</v>
      </c>
      <c r="DN25" s="494">
        <v>7.3299999999999997E-3</v>
      </c>
      <c r="DO25" s="494">
        <v>7.3299999999999997E-3</v>
      </c>
      <c r="DP25" s="494">
        <v>5.11E-3</v>
      </c>
      <c r="DQ25" s="494">
        <v>5.11E-3</v>
      </c>
      <c r="DR25" s="494">
        <v>5.11E-3</v>
      </c>
      <c r="DS25" s="494">
        <v>3.2799999999999999E-3</v>
      </c>
      <c r="DT25" s="494">
        <v>3.2799999999999999E-3</v>
      </c>
      <c r="DU25" s="494">
        <v>3.2799999999999999E-3</v>
      </c>
      <c r="DV25" s="494">
        <v>-3.1199999999999999E-3</v>
      </c>
      <c r="DW25" s="494">
        <v>-3.1199999999999999E-3</v>
      </c>
      <c r="DX25" s="681">
        <v>-3.1199999999999999E-3</v>
      </c>
      <c r="DY25" s="848">
        <v>-6.5829326439401379E-3</v>
      </c>
      <c r="DZ25" s="849">
        <v>-6.5829326439401379E-3</v>
      </c>
      <c r="EA25" s="850">
        <v>-6.5829326439401379E-3</v>
      </c>
      <c r="EB25" s="849">
        <v>-7.1352234496476451E-3</v>
      </c>
      <c r="EC25" s="849">
        <v>-7.1352234496476451E-3</v>
      </c>
      <c r="ED25" s="849">
        <v>-7.1352234496476451E-3</v>
      </c>
      <c r="EE25" s="849">
        <v>-7.7085946874856683E-3</v>
      </c>
      <c r="EF25" s="849">
        <v>-7.7085946874856683E-3</v>
      </c>
      <c r="EG25" s="849">
        <v>-7.7085946874856683E-3</v>
      </c>
      <c r="EH25" s="849">
        <v>-5.4839372179773171E-3</v>
      </c>
      <c r="EI25" s="849">
        <v>-5.4839372179773171E-3</v>
      </c>
      <c r="EJ25" s="849">
        <v>-5.4839372179773171E-3</v>
      </c>
      <c r="EK25" s="849">
        <v>-5.1334087776049664E-3</v>
      </c>
      <c r="EL25" s="849">
        <v>-5.1334087776049664E-3</v>
      </c>
      <c r="EM25" s="849">
        <v>-5.1334087776049699E-3</v>
      </c>
      <c r="EN25" s="849">
        <v>-5.1065821150657695E-3</v>
      </c>
      <c r="EO25" s="849">
        <v>-5.1065821150657695E-3</v>
      </c>
      <c r="EP25" s="849">
        <v>-5.1065821150657695E-3</v>
      </c>
      <c r="EQ25" s="849">
        <v>-5.6602262888762397E-3</v>
      </c>
      <c r="ER25" s="849">
        <v>-5.6602262888762397E-3</v>
      </c>
      <c r="ES25" s="849">
        <v>-5.6602262888762397E-3</v>
      </c>
      <c r="ET25" s="849">
        <v>-8.4610854846543411E-3</v>
      </c>
      <c r="EU25" s="849">
        <v>-8.4610854846543411E-3</v>
      </c>
      <c r="EV25" s="849">
        <v>-8.4610854846543411E-3</v>
      </c>
      <c r="EW25" s="849">
        <v>-7.9425357652473678E-3</v>
      </c>
      <c r="EX25" s="849">
        <v>-7.9425357652473678E-3</v>
      </c>
      <c r="EY25" s="849">
        <v>-7.9425357652473678E-3</v>
      </c>
      <c r="EZ25" s="849">
        <v>-7.8155350350296166E-3</v>
      </c>
      <c r="FA25" s="849">
        <v>-7.8155350350296166E-3</v>
      </c>
      <c r="FB25" s="849">
        <v>-7.8155350350296166E-3</v>
      </c>
      <c r="FC25" s="849">
        <v>-8.3418077572943432E-3</v>
      </c>
      <c r="FD25" s="849">
        <v>-8.3418077572943432E-3</v>
      </c>
      <c r="FE25" s="849">
        <v>-8.3418077572943432E-3</v>
      </c>
      <c r="FF25" s="849">
        <v>-9.78845617818477E-3</v>
      </c>
      <c r="FG25" s="849">
        <v>-9.78845617818477E-3</v>
      </c>
      <c r="FH25" s="849">
        <v>-9.78845617818477E-3</v>
      </c>
      <c r="FI25" s="849">
        <v>-8.9690481554625563E-3</v>
      </c>
      <c r="FJ25" s="849">
        <v>-8.9690481554625563E-3</v>
      </c>
      <c r="FK25" s="849">
        <v>-8.9690481554625563E-3</v>
      </c>
      <c r="FL25" s="849">
        <v>-8.6734994114488814E-3</v>
      </c>
      <c r="FM25" s="849">
        <v>-8.6734994114488814E-3</v>
      </c>
      <c r="FN25" s="849">
        <v>-8.6734994114488814E-3</v>
      </c>
      <c r="FO25" s="849">
        <v>-9.3778088510291183E-3</v>
      </c>
      <c r="FP25" s="849">
        <v>-9.3778088510291183E-3</v>
      </c>
      <c r="FQ25" s="849">
        <v>-9.3778088510291183E-3</v>
      </c>
      <c r="FR25" s="849">
        <v>-9.034488455014528E-3</v>
      </c>
      <c r="FS25" s="849">
        <v>-9.034488455014528E-3</v>
      </c>
      <c r="FT25" s="849">
        <v>-9.034488455014528E-3</v>
      </c>
      <c r="FU25" s="849">
        <v>-8.2094290062070564E-3</v>
      </c>
      <c r="FV25" s="849">
        <v>-8.2094290062070564E-3</v>
      </c>
      <c r="FW25" s="849">
        <v>-8.2094290062070564E-3</v>
      </c>
      <c r="FX25" s="797" t="s">
        <v>272</v>
      </c>
      <c r="FY25" s="406"/>
      <c r="FZ25" s="406"/>
      <c r="GA25" s="406"/>
      <c r="GB25" s="406"/>
      <c r="GC25" s="681"/>
      <c r="GD25" s="681"/>
      <c r="GE25" s="681"/>
      <c r="GF25" s="681"/>
      <c r="GG25" s="681"/>
      <c r="GH25" s="681"/>
      <c r="GI25" s="681"/>
      <c r="GJ25" s="681"/>
      <c r="GK25" s="681"/>
      <c r="GL25" s="681"/>
      <c r="GM25" s="681"/>
      <c r="GN25" s="681"/>
      <c r="GO25" s="681"/>
      <c r="GP25" s="681"/>
      <c r="GQ25" s="681"/>
      <c r="GR25" s="681"/>
      <c r="GS25" s="681"/>
      <c r="GT25" s="681"/>
      <c r="GU25" s="681"/>
      <c r="GV25" s="681"/>
      <c r="GW25" s="681"/>
      <c r="GX25" s="681"/>
      <c r="GY25" s="681"/>
      <c r="GZ25" s="681"/>
      <c r="HA25" s="681"/>
      <c r="HB25" s="681"/>
      <c r="HC25" s="681"/>
      <c r="HD25" s="681"/>
      <c r="HE25" s="681"/>
      <c r="HF25" s="681"/>
      <c r="HG25" s="681"/>
      <c r="HH25" s="681"/>
      <c r="HI25" s="681"/>
    </row>
    <row r="26" spans="1:217" s="499" customFormat="1" ht="14.25" x14ac:dyDescent="0.2">
      <c r="A26" s="428"/>
      <c r="B26" s="428" t="s">
        <v>533</v>
      </c>
      <c r="C26" s="494"/>
      <c r="D26" s="494"/>
      <c r="E26" s="494"/>
      <c r="F26" s="494"/>
      <c r="G26" s="494"/>
      <c r="H26" s="494"/>
      <c r="I26" s="494"/>
      <c r="J26" s="494"/>
      <c r="K26" s="494"/>
      <c r="L26" s="494"/>
      <c r="M26" s="494"/>
      <c r="N26" s="494"/>
      <c r="O26" s="494"/>
      <c r="P26" s="494"/>
      <c r="Q26" s="494"/>
      <c r="R26" s="494"/>
      <c r="S26" s="494"/>
      <c r="T26" s="494"/>
      <c r="U26" s="494"/>
      <c r="V26" s="494"/>
      <c r="W26" s="494"/>
      <c r="X26" s="494"/>
      <c r="Y26" s="494"/>
      <c r="Z26" s="494"/>
      <c r="AA26" s="494"/>
      <c r="AB26" s="494"/>
      <c r="AC26" s="494"/>
      <c r="AD26" s="494"/>
      <c r="AE26" s="494"/>
      <c r="AF26" s="494"/>
      <c r="AG26" s="494"/>
      <c r="AH26" s="494"/>
      <c r="AI26" s="494"/>
      <c r="AJ26" s="494"/>
      <c r="AK26" s="494"/>
      <c r="AL26" s="494"/>
      <c r="AM26" s="494"/>
      <c r="AN26" s="494"/>
      <c r="AO26" s="494"/>
      <c r="AP26" s="494"/>
      <c r="AQ26" s="494"/>
      <c r="AR26" s="494"/>
      <c r="AS26" s="494"/>
      <c r="AT26" s="494"/>
      <c r="AU26" s="494"/>
      <c r="AV26" s="494"/>
      <c r="AW26" s="494"/>
      <c r="AX26" s="494"/>
      <c r="AY26" s="494"/>
      <c r="AZ26" s="494"/>
      <c r="BA26" s="494"/>
      <c r="BB26" s="494"/>
      <c r="BC26" s="494"/>
      <c r="BD26" s="494"/>
      <c r="BE26" s="494"/>
      <c r="BF26" s="494"/>
      <c r="BG26" s="494"/>
      <c r="BH26" s="494"/>
      <c r="BI26" s="494"/>
      <c r="BJ26" s="494"/>
      <c r="BK26" s="494"/>
      <c r="BL26" s="494"/>
      <c r="BM26" s="494"/>
      <c r="BN26" s="494"/>
      <c r="BO26" s="494"/>
      <c r="BP26" s="494"/>
      <c r="BQ26" s="494"/>
      <c r="BR26" s="494"/>
      <c r="BS26" s="494"/>
      <c r="BT26" s="494"/>
      <c r="BU26" s="494"/>
      <c r="BV26" s="494"/>
      <c r="BW26" s="494"/>
      <c r="BX26" s="494"/>
      <c r="BY26" s="494"/>
      <c r="BZ26" s="494"/>
      <c r="CA26" s="494"/>
      <c r="CB26" s="494"/>
      <c r="CC26" s="494"/>
      <c r="CD26" s="494"/>
      <c r="CE26" s="494"/>
      <c r="CF26" s="494"/>
      <c r="CG26" s="494"/>
      <c r="CH26" s="494"/>
      <c r="CI26" s="494"/>
      <c r="CJ26" s="494">
        <v>-2.3000000000000001E-4</v>
      </c>
      <c r="CK26" s="494">
        <v>-2.3000000000000001E-4</v>
      </c>
      <c r="CL26" s="494">
        <v>-5.9999999999999995E-4</v>
      </c>
      <c r="CM26" s="494">
        <v>-5.9999999999999995E-4</v>
      </c>
      <c r="CN26" s="494">
        <v>-5.9999999999999995E-4</v>
      </c>
      <c r="CO26" s="494">
        <v>6.4999999999999997E-4</v>
      </c>
      <c r="CP26" s="494">
        <v>6.4999999999999997E-4</v>
      </c>
      <c r="CQ26" s="494">
        <v>6.4999999999999997E-4</v>
      </c>
      <c r="CR26" s="494">
        <v>1.6900000000000001E-3</v>
      </c>
      <c r="CS26" s="494">
        <v>1.6900000000000001E-3</v>
      </c>
      <c r="CT26" s="494">
        <v>1.6900000000000001E-3</v>
      </c>
      <c r="CU26" s="494">
        <v>1.9499999999999999E-3</v>
      </c>
      <c r="CV26" s="494">
        <v>1.9499999999999999E-3</v>
      </c>
      <c r="CW26" s="494">
        <v>1.9499999999999999E-3</v>
      </c>
      <c r="CX26" s="494">
        <v>5.0000000000000001E-4</v>
      </c>
      <c r="CY26" s="494">
        <v>5.0000000000000001E-4</v>
      </c>
      <c r="CZ26" s="494">
        <v>5.0000000000000001E-4</v>
      </c>
      <c r="DA26" s="494">
        <v>4.4999999999999999E-4</v>
      </c>
      <c r="DB26" s="494">
        <v>4.4999999999999999E-4</v>
      </c>
      <c r="DC26" s="494">
        <v>4.4999999999999999E-4</v>
      </c>
      <c r="DD26" s="494">
        <v>-1.3500000000000001E-3</v>
      </c>
      <c r="DE26" s="494">
        <v>-1.3500000000000001E-3</v>
      </c>
      <c r="DF26" s="494">
        <v>-1.3500000000000001E-3</v>
      </c>
      <c r="DG26" s="494">
        <v>-4.4000000000000002E-4</v>
      </c>
      <c r="DH26" s="494">
        <v>-4.4000000000000002E-4</v>
      </c>
      <c r="DI26" s="494">
        <v>-4.4000000000000002E-4</v>
      </c>
      <c r="DJ26" s="494">
        <v>8.0999999999999996E-4</v>
      </c>
      <c r="DK26" s="494">
        <v>8.0999999999999996E-4</v>
      </c>
      <c r="DL26" s="494">
        <v>8.0999999999999996E-4</v>
      </c>
      <c r="DM26" s="494">
        <v>8.0000000000000004E-4</v>
      </c>
      <c r="DN26" s="494">
        <v>8.0000000000000004E-4</v>
      </c>
      <c r="DO26" s="494">
        <v>8.0000000000000004E-4</v>
      </c>
      <c r="DP26" s="494">
        <v>6.8999999999999997E-4</v>
      </c>
      <c r="DQ26" s="494">
        <v>6.8999999999999997E-4</v>
      </c>
      <c r="DR26" s="494">
        <v>6.8999999999999997E-4</v>
      </c>
      <c r="DS26" s="494">
        <v>1.83E-3</v>
      </c>
      <c r="DT26" s="494">
        <v>1.83E-3</v>
      </c>
      <c r="DU26" s="494">
        <v>1.83E-3</v>
      </c>
      <c r="DV26" s="499">
        <v>2.5300000000000001E-3</v>
      </c>
      <c r="DW26" s="499">
        <v>2.5300000000000001E-3</v>
      </c>
      <c r="DX26" s="683">
        <v>2.5300000000000001E-3</v>
      </c>
      <c r="DY26" s="845">
        <v>1.9166395708197059E-3</v>
      </c>
      <c r="DZ26" s="849">
        <v>1.9166395708197059E-3</v>
      </c>
      <c r="EA26" s="850">
        <v>1.9166395708197059E-3</v>
      </c>
      <c r="EB26" s="849">
        <v>2.3138929280248754E-3</v>
      </c>
      <c r="EC26" s="849">
        <v>2.3138929280248754E-3</v>
      </c>
      <c r="ED26" s="849">
        <v>2.3138929280248754E-3</v>
      </c>
      <c r="EE26" s="849">
        <v>2.701372131216523E-3</v>
      </c>
      <c r="EF26" s="849">
        <v>2.701372131216523E-3</v>
      </c>
      <c r="EG26" s="849">
        <v>2.701372131216523E-3</v>
      </c>
      <c r="EH26" s="849">
        <v>3.2410563905947197E-3</v>
      </c>
      <c r="EI26" s="849">
        <v>3.2410563905947197E-3</v>
      </c>
      <c r="EJ26" s="849">
        <v>3.2410563905947197E-3</v>
      </c>
      <c r="EK26" s="849">
        <v>3.8394685647150594E-3</v>
      </c>
      <c r="EL26" s="849">
        <v>3.8394685647150594E-3</v>
      </c>
      <c r="EM26" s="849">
        <v>3.8394685647150594E-3</v>
      </c>
      <c r="EN26" s="849">
        <v>4.3453732630242114E-3</v>
      </c>
      <c r="EO26" s="849">
        <v>4.3453732630242114E-3</v>
      </c>
      <c r="EP26" s="849">
        <v>4.3453732630242114E-3</v>
      </c>
      <c r="EQ26" s="849">
        <v>4.4731241710318868E-3</v>
      </c>
      <c r="ER26" s="849">
        <v>4.4731241710318868E-3</v>
      </c>
      <c r="ES26" s="849">
        <v>4.4731241710318868E-3</v>
      </c>
      <c r="ET26" s="849">
        <v>4.8341550329278702E-3</v>
      </c>
      <c r="EU26" s="849">
        <v>4.8341550329278702E-3</v>
      </c>
      <c r="EV26" s="849">
        <v>4.8341550329278702E-3</v>
      </c>
      <c r="EW26" s="849">
        <v>5.3280570807586495E-3</v>
      </c>
      <c r="EX26" s="849">
        <v>5.3280570807586495E-3</v>
      </c>
      <c r="EY26" s="849">
        <v>5.3280570807586495E-3</v>
      </c>
      <c r="EZ26" s="849">
        <v>5.7643630594925773E-3</v>
      </c>
      <c r="FA26" s="849">
        <v>5.7643630594925773E-3</v>
      </c>
      <c r="FB26" s="849">
        <v>5.7643630594925773E-3</v>
      </c>
      <c r="FC26" s="849">
        <v>5.9730927642077606E-3</v>
      </c>
      <c r="FD26" s="849">
        <v>5.9730927642077606E-3</v>
      </c>
      <c r="FE26" s="849">
        <v>5.9730927642077606E-3</v>
      </c>
      <c r="FF26" s="849">
        <v>6.4403909510773764E-3</v>
      </c>
      <c r="FG26" s="849">
        <v>6.4403909510773764E-3</v>
      </c>
      <c r="FH26" s="849">
        <v>6.4403909510773764E-3</v>
      </c>
      <c r="FI26" s="849">
        <v>7.0401920824036835E-3</v>
      </c>
      <c r="FJ26" s="849">
        <v>7.0401920824036835E-3</v>
      </c>
      <c r="FK26" s="849">
        <v>7.0401920824036835E-3</v>
      </c>
      <c r="FL26" s="849">
        <v>7.5618753759195256E-3</v>
      </c>
      <c r="FM26" s="849">
        <v>7.5618753759195256E-3</v>
      </c>
      <c r="FN26" s="849">
        <v>7.5618753759195256E-3</v>
      </c>
      <c r="FO26" s="849">
        <v>7.7685563491277521E-3</v>
      </c>
      <c r="FP26" s="849">
        <v>7.7685563491277521E-3</v>
      </c>
      <c r="FQ26" s="849">
        <v>7.7685563491277521E-3</v>
      </c>
      <c r="FR26" s="849">
        <v>8.2593275168598834E-3</v>
      </c>
      <c r="FS26" s="849">
        <v>8.2593275168598834E-3</v>
      </c>
      <c r="FT26" s="849">
        <v>8.2593275168598834E-3</v>
      </c>
      <c r="FU26" s="849">
        <v>8.8951057857531209E-3</v>
      </c>
      <c r="FV26" s="849">
        <v>8.8951057857531209E-3</v>
      </c>
      <c r="FW26" s="849">
        <v>8.8951057857531209E-3</v>
      </c>
      <c r="FX26" s="797" t="s">
        <v>272</v>
      </c>
      <c r="FY26" s="406"/>
      <c r="FZ26" s="406"/>
      <c r="GA26" s="406"/>
      <c r="GB26" s="406"/>
      <c r="GC26" s="683"/>
      <c r="GD26" s="683"/>
      <c r="GE26" s="683"/>
      <c r="GF26" s="683"/>
      <c r="GG26" s="683"/>
      <c r="GH26" s="683"/>
      <c r="GI26" s="683"/>
      <c r="GJ26" s="683"/>
      <c r="GK26" s="683"/>
      <c r="GL26" s="683"/>
      <c r="GM26" s="683"/>
      <c r="GN26" s="683"/>
      <c r="GO26" s="683"/>
      <c r="GP26" s="683"/>
      <c r="GQ26" s="683"/>
      <c r="GR26" s="683"/>
      <c r="GS26" s="683"/>
      <c r="GT26" s="683"/>
      <c r="GU26" s="683"/>
      <c r="GV26" s="683"/>
      <c r="GW26" s="683"/>
      <c r="GX26" s="683"/>
      <c r="GY26" s="683"/>
      <c r="GZ26" s="683"/>
      <c r="HA26" s="683"/>
      <c r="HB26" s="683"/>
      <c r="HC26" s="683"/>
      <c r="HD26" s="683"/>
      <c r="HE26" s="683"/>
      <c r="HF26" s="683"/>
      <c r="HG26" s="683"/>
      <c r="HH26" s="683"/>
      <c r="HI26" s="683"/>
    </row>
    <row r="27" spans="1:217" s="499" customFormat="1" ht="14.25" x14ac:dyDescent="0.2">
      <c r="A27" s="428"/>
      <c r="B27" s="428" t="s">
        <v>534</v>
      </c>
      <c r="C27" s="494"/>
      <c r="D27" s="494"/>
      <c r="E27" s="494"/>
      <c r="F27" s="494"/>
      <c r="G27" s="494"/>
      <c r="H27" s="494"/>
      <c r="I27" s="494"/>
      <c r="J27" s="494"/>
      <c r="K27" s="494"/>
      <c r="L27" s="494"/>
      <c r="M27" s="494"/>
      <c r="N27" s="494"/>
      <c r="O27" s="494"/>
      <c r="P27" s="494"/>
      <c r="Q27" s="494"/>
      <c r="R27" s="494"/>
      <c r="S27" s="494"/>
      <c r="T27" s="494"/>
      <c r="U27" s="494"/>
      <c r="V27" s="494"/>
      <c r="W27" s="494"/>
      <c r="X27" s="494"/>
      <c r="Y27" s="494"/>
      <c r="Z27" s="494"/>
      <c r="AA27" s="494"/>
      <c r="AB27" s="494"/>
      <c r="AC27" s="494"/>
      <c r="AD27" s="494"/>
      <c r="AE27" s="494"/>
      <c r="AF27" s="494"/>
      <c r="AG27" s="494"/>
      <c r="AH27" s="494"/>
      <c r="AI27" s="494"/>
      <c r="AJ27" s="494"/>
      <c r="AK27" s="494"/>
      <c r="AL27" s="494"/>
      <c r="AM27" s="494"/>
      <c r="AN27" s="494"/>
      <c r="AO27" s="494"/>
      <c r="AP27" s="494"/>
      <c r="AQ27" s="494"/>
      <c r="AR27" s="494"/>
      <c r="AS27" s="494"/>
      <c r="AT27" s="494"/>
      <c r="AU27" s="494"/>
      <c r="AV27" s="494"/>
      <c r="AW27" s="494"/>
      <c r="AX27" s="494"/>
      <c r="AY27" s="494"/>
      <c r="AZ27" s="494"/>
      <c r="BA27" s="494"/>
      <c r="BB27" s="494"/>
      <c r="BC27" s="494"/>
      <c r="BD27" s="494"/>
      <c r="BE27" s="494"/>
      <c r="BF27" s="494"/>
      <c r="BG27" s="494"/>
      <c r="BH27" s="494"/>
      <c r="BI27" s="494"/>
      <c r="BJ27" s="494"/>
      <c r="BK27" s="494"/>
      <c r="BL27" s="494"/>
      <c r="BM27" s="494"/>
      <c r="BN27" s="494"/>
      <c r="BO27" s="494"/>
      <c r="BP27" s="494"/>
      <c r="BQ27" s="494"/>
      <c r="BR27" s="494"/>
      <c r="BS27" s="494"/>
      <c r="BT27" s="494"/>
      <c r="BU27" s="494"/>
      <c r="BV27" s="494"/>
      <c r="BW27" s="494"/>
      <c r="BX27" s="494"/>
      <c r="BY27" s="494"/>
      <c r="BZ27" s="494"/>
      <c r="CA27" s="494"/>
      <c r="CB27" s="494"/>
      <c r="CC27" s="494"/>
      <c r="CD27" s="494"/>
      <c r="CE27" s="494"/>
      <c r="CF27" s="494"/>
      <c r="CG27" s="494"/>
      <c r="CH27" s="494"/>
      <c r="CI27" s="494"/>
      <c r="CJ27" s="494">
        <v>4.3200000000000001E-3</v>
      </c>
      <c r="CK27" s="494">
        <v>4.3200000000000001E-3</v>
      </c>
      <c r="CL27" s="494">
        <v>4.4600000000000004E-3</v>
      </c>
      <c r="CM27" s="494">
        <v>4.4600000000000004E-3</v>
      </c>
      <c r="CN27" s="494">
        <v>4.4600000000000004E-3</v>
      </c>
      <c r="CO27" s="494">
        <v>3.98E-3</v>
      </c>
      <c r="CP27" s="494">
        <v>3.98E-3</v>
      </c>
      <c r="CQ27" s="494">
        <v>3.98E-3</v>
      </c>
      <c r="CR27" s="494">
        <v>4.8399999999999997E-3</v>
      </c>
      <c r="CS27" s="494">
        <v>4.8399999999999997E-3</v>
      </c>
      <c r="CT27" s="494">
        <v>4.8399999999999997E-3</v>
      </c>
      <c r="CU27" s="494">
        <v>1.92E-3</v>
      </c>
      <c r="CV27" s="494">
        <v>1.92E-3</v>
      </c>
      <c r="CW27" s="494">
        <v>1.92E-3</v>
      </c>
      <c r="CX27" s="494">
        <v>3.6000000000000002E-4</v>
      </c>
      <c r="CY27" s="494">
        <v>3.6000000000000002E-4</v>
      </c>
      <c r="CZ27" s="494">
        <v>3.6000000000000002E-4</v>
      </c>
      <c r="DA27" s="494">
        <v>-6.7000000000000002E-4</v>
      </c>
      <c r="DB27" s="494">
        <v>-6.7000000000000002E-4</v>
      </c>
      <c r="DC27" s="494">
        <v>-6.7000000000000002E-4</v>
      </c>
      <c r="DD27" s="494">
        <v>1.82E-3</v>
      </c>
      <c r="DE27" s="494">
        <v>1.82E-3</v>
      </c>
      <c r="DF27" s="494">
        <v>1.82E-3</v>
      </c>
      <c r="DG27" s="494">
        <v>2.7499999999999998E-3</v>
      </c>
      <c r="DH27" s="494">
        <v>2.7499999999999998E-3</v>
      </c>
      <c r="DI27" s="494">
        <v>2.7499999999999998E-3</v>
      </c>
      <c r="DJ27" s="494">
        <v>1.99E-3</v>
      </c>
      <c r="DK27" s="494">
        <v>1.99E-3</v>
      </c>
      <c r="DL27" s="494">
        <v>1.99E-3</v>
      </c>
      <c r="DM27" s="494">
        <v>3.7499999999999999E-3</v>
      </c>
      <c r="DN27" s="494">
        <v>3.7499999999999999E-3</v>
      </c>
      <c r="DO27" s="494">
        <v>3.7499999999999999E-3</v>
      </c>
      <c r="DP27" s="494">
        <v>5.6100000000000004E-3</v>
      </c>
      <c r="DQ27" s="494">
        <v>5.6100000000000004E-3</v>
      </c>
      <c r="DR27" s="494">
        <v>5.6100000000000004E-3</v>
      </c>
      <c r="DS27" s="494">
        <v>8.1099999999999992E-3</v>
      </c>
      <c r="DT27" s="494">
        <v>8.1099999999999992E-3</v>
      </c>
      <c r="DU27" s="494">
        <v>8.1099999999999992E-3</v>
      </c>
      <c r="DV27" s="499">
        <v>8.5699999999999995E-3</v>
      </c>
      <c r="DW27" s="499">
        <v>8.5699999999999995E-3</v>
      </c>
      <c r="DX27" s="683">
        <v>8.5699999999999995E-3</v>
      </c>
      <c r="DY27" s="845">
        <v>8.4640077294573617E-3</v>
      </c>
      <c r="DZ27" s="849">
        <v>8.4640077294573617E-3</v>
      </c>
      <c r="EA27" s="850">
        <v>8.4640077294573617E-3</v>
      </c>
      <c r="EB27" s="849">
        <v>1.1525685758029041E-2</v>
      </c>
      <c r="EC27" s="849">
        <v>1.1525685758029041E-2</v>
      </c>
      <c r="ED27" s="849">
        <v>1.1525685758029041E-2</v>
      </c>
      <c r="EE27" s="849">
        <v>1.3461730256347212E-2</v>
      </c>
      <c r="EF27" s="849">
        <v>1.3461730256347212E-2</v>
      </c>
      <c r="EG27" s="849">
        <v>1.3461730256347212E-2</v>
      </c>
      <c r="EH27" s="849">
        <v>1.3155555333747895E-2</v>
      </c>
      <c r="EI27" s="849">
        <v>1.3155555333747895E-2</v>
      </c>
      <c r="EJ27" s="849">
        <v>1.3155555333747895E-2</v>
      </c>
      <c r="EK27" s="849">
        <v>1.3416987087271286E-2</v>
      </c>
      <c r="EL27" s="849">
        <v>1.3416987087271286E-2</v>
      </c>
      <c r="EM27" s="849">
        <v>1.3416987087271286E-2</v>
      </c>
      <c r="EN27" s="849">
        <v>1.5769851119277884E-2</v>
      </c>
      <c r="EO27" s="849">
        <v>1.5769851119277884E-2</v>
      </c>
      <c r="EP27" s="849">
        <v>1.5769851119277884E-2</v>
      </c>
      <c r="EQ27" s="849">
        <v>1.6977065380456492E-2</v>
      </c>
      <c r="ER27" s="849">
        <v>1.6977065380456492E-2</v>
      </c>
      <c r="ES27" s="849">
        <v>1.6977065380456492E-2</v>
      </c>
      <c r="ET27" s="849">
        <v>1.6064368600751361E-2</v>
      </c>
      <c r="EU27" s="849">
        <v>1.6064368600751361E-2</v>
      </c>
      <c r="EV27" s="849">
        <v>1.6064368600751361E-2</v>
      </c>
      <c r="EW27" s="849">
        <v>1.5891596147260878E-2</v>
      </c>
      <c r="EX27" s="849">
        <v>1.5891596147260878E-2</v>
      </c>
      <c r="EY27" s="849">
        <v>1.5891596147260878E-2</v>
      </c>
      <c r="EZ27" s="849">
        <v>1.7972950595212714E-2</v>
      </c>
      <c r="FA27" s="849">
        <v>1.7972950595212714E-2</v>
      </c>
      <c r="FB27" s="849">
        <v>1.7972950595212714E-2</v>
      </c>
      <c r="FC27" s="849">
        <v>1.8856964674552633E-2</v>
      </c>
      <c r="FD27" s="849">
        <v>1.8856964674552633E-2</v>
      </c>
      <c r="FE27" s="849">
        <v>1.8856964674552633E-2</v>
      </c>
      <c r="FF27" s="849">
        <v>1.7713101272705534E-2</v>
      </c>
      <c r="FG27" s="849">
        <v>1.7713101272705534E-2</v>
      </c>
      <c r="FH27" s="849">
        <v>1.7713101272705534E-2</v>
      </c>
      <c r="FI27" s="849">
        <v>1.7357663030972872E-2</v>
      </c>
      <c r="FJ27" s="849">
        <v>1.7357663030972872E-2</v>
      </c>
      <c r="FK27" s="849">
        <v>1.7357663030972872E-2</v>
      </c>
      <c r="FL27" s="849">
        <v>1.9279776351252859E-2</v>
      </c>
      <c r="FM27" s="849">
        <v>1.9279776351252859E-2</v>
      </c>
      <c r="FN27" s="849">
        <v>1.9279776351252859E-2</v>
      </c>
      <c r="FO27" s="849">
        <v>1.9971172894422847E-2</v>
      </c>
      <c r="FP27" s="849">
        <v>1.9971172894422847E-2</v>
      </c>
      <c r="FQ27" s="849">
        <v>1.9971172894422847E-2</v>
      </c>
      <c r="FR27" s="849">
        <v>1.8663130255403605E-2</v>
      </c>
      <c r="FS27" s="849">
        <v>1.8663130255403605E-2</v>
      </c>
      <c r="FT27" s="849">
        <v>1.8663130255403605E-2</v>
      </c>
      <c r="FU27" s="849">
        <v>1.8148593482937056E-2</v>
      </c>
      <c r="FV27" s="849">
        <v>1.8148593482937056E-2</v>
      </c>
      <c r="FW27" s="849">
        <v>1.8148593482937056E-2</v>
      </c>
      <c r="FX27" s="797" t="s">
        <v>272</v>
      </c>
      <c r="FY27" s="406"/>
      <c r="FZ27" s="406"/>
      <c r="GA27" s="406"/>
      <c r="GB27" s="406"/>
      <c r="GC27" s="683"/>
      <c r="GD27" s="683"/>
      <c r="GE27" s="683"/>
      <c r="GF27" s="683"/>
      <c r="GG27" s="683"/>
      <c r="GH27" s="683"/>
      <c r="GI27" s="683"/>
      <c r="GJ27" s="683"/>
      <c r="GK27" s="683"/>
      <c r="GL27" s="683"/>
      <c r="GM27" s="683"/>
      <c r="GN27" s="683"/>
      <c r="GO27" s="683"/>
      <c r="GP27" s="683"/>
      <c r="GQ27" s="683"/>
      <c r="GR27" s="683"/>
      <c r="GS27" s="683"/>
      <c r="GT27" s="683"/>
      <c r="GU27" s="683"/>
      <c r="GV27" s="683"/>
      <c r="GW27" s="683"/>
      <c r="GX27" s="683"/>
      <c r="GY27" s="683"/>
      <c r="GZ27" s="683"/>
      <c r="HA27" s="683"/>
      <c r="HB27" s="683"/>
      <c r="HC27" s="683"/>
      <c r="HD27" s="683"/>
      <c r="HE27" s="683"/>
      <c r="HF27" s="683"/>
      <c r="HG27" s="683"/>
      <c r="HH27" s="683"/>
      <c r="HI27" s="683"/>
    </row>
    <row r="28" spans="1:217" s="499" customFormat="1" ht="14.25" x14ac:dyDescent="0.2">
      <c r="A28" s="428"/>
      <c r="B28" s="428" t="s">
        <v>366</v>
      </c>
      <c r="C28" s="494"/>
      <c r="D28" s="494"/>
      <c r="E28" s="494"/>
      <c r="F28" s="494"/>
      <c r="G28" s="494"/>
      <c r="H28" s="494"/>
      <c r="I28" s="494"/>
      <c r="J28" s="494"/>
      <c r="K28" s="494"/>
      <c r="L28" s="494"/>
      <c r="M28" s="494"/>
      <c r="N28" s="494"/>
      <c r="O28" s="494"/>
      <c r="P28" s="494"/>
      <c r="Q28" s="494"/>
      <c r="R28" s="494"/>
      <c r="S28" s="494"/>
      <c r="T28" s="494"/>
      <c r="U28" s="494"/>
      <c r="V28" s="494"/>
      <c r="W28" s="494"/>
      <c r="X28" s="494"/>
      <c r="Y28" s="494"/>
      <c r="Z28" s="494"/>
      <c r="AA28" s="494"/>
      <c r="AB28" s="494"/>
      <c r="AC28" s="494"/>
      <c r="AD28" s="494"/>
      <c r="AE28" s="494"/>
      <c r="AF28" s="494"/>
      <c r="AG28" s="494"/>
      <c r="AH28" s="494"/>
      <c r="AI28" s="494"/>
      <c r="AJ28" s="494"/>
      <c r="AK28" s="494"/>
      <c r="AL28" s="494"/>
      <c r="AM28" s="494"/>
      <c r="AN28" s="494"/>
      <c r="AO28" s="494"/>
      <c r="AP28" s="494"/>
      <c r="AQ28" s="494"/>
      <c r="AR28" s="494"/>
      <c r="AS28" s="494"/>
      <c r="AT28" s="494"/>
      <c r="AU28" s="494"/>
      <c r="AV28" s="494"/>
      <c r="AW28" s="494"/>
      <c r="AX28" s="494"/>
      <c r="AY28" s="494"/>
      <c r="AZ28" s="494"/>
      <c r="BA28" s="494"/>
      <c r="BB28" s="494"/>
      <c r="BC28" s="494"/>
      <c r="BD28" s="494"/>
      <c r="BE28" s="494"/>
      <c r="BF28" s="494"/>
      <c r="BG28" s="494"/>
      <c r="BH28" s="494"/>
      <c r="BI28" s="494"/>
      <c r="BJ28" s="494"/>
      <c r="BK28" s="494"/>
      <c r="BL28" s="494"/>
      <c r="BM28" s="494"/>
      <c r="BN28" s="494"/>
      <c r="BO28" s="494"/>
      <c r="BP28" s="494"/>
      <c r="BQ28" s="494"/>
      <c r="BR28" s="494"/>
      <c r="BS28" s="494"/>
      <c r="BT28" s="494"/>
      <c r="BU28" s="494"/>
      <c r="BV28" s="494"/>
      <c r="BW28" s="494"/>
      <c r="BX28" s="494"/>
      <c r="BY28" s="494"/>
      <c r="BZ28" s="494"/>
      <c r="CA28" s="494"/>
      <c r="CB28" s="494"/>
      <c r="CC28" s="494"/>
      <c r="CD28" s="494"/>
      <c r="CE28" s="494"/>
      <c r="CF28" s="494"/>
      <c r="CG28" s="494"/>
      <c r="CH28" s="494"/>
      <c r="CI28" s="494"/>
      <c r="CJ28" s="494">
        <v>1.2700000000000001E-3</v>
      </c>
      <c r="CK28" s="494">
        <v>1.2700000000000001E-3</v>
      </c>
      <c r="CL28" s="494">
        <v>1.2700000000000001E-3</v>
      </c>
      <c r="CM28" s="494">
        <v>1.2700000000000001E-3</v>
      </c>
      <c r="CN28" s="494">
        <v>1.2700000000000001E-3</v>
      </c>
      <c r="CO28" s="494">
        <v>1.2700000000000001E-3</v>
      </c>
      <c r="CP28" s="494">
        <v>1.2700000000000001E-3</v>
      </c>
      <c r="CQ28" s="494">
        <v>1.2700000000000001E-3</v>
      </c>
      <c r="CR28" s="494">
        <v>2.2200000000000002E-3</v>
      </c>
      <c r="CS28" s="494">
        <v>2.2200000000000002E-3</v>
      </c>
      <c r="CT28" s="494">
        <v>2.2200000000000002E-3</v>
      </c>
      <c r="CU28" s="494">
        <v>2.2200000000000002E-3</v>
      </c>
      <c r="CV28" s="494">
        <v>2.2200000000000002E-3</v>
      </c>
      <c r="CW28" s="494">
        <v>2.2200000000000002E-3</v>
      </c>
      <c r="CX28" s="494">
        <v>2.2200000000000002E-3</v>
      </c>
      <c r="CY28" s="494">
        <v>2.2200000000000002E-3</v>
      </c>
      <c r="CZ28" s="494">
        <v>2.2200000000000002E-3</v>
      </c>
      <c r="DA28" s="494">
        <v>2.2200000000000002E-3</v>
      </c>
      <c r="DB28" s="494">
        <v>2.2200000000000002E-3</v>
      </c>
      <c r="DC28" s="494">
        <v>2.2200000000000002E-3</v>
      </c>
      <c r="DD28" s="494">
        <v>2.2200000000000002E-3</v>
      </c>
      <c r="DE28" s="494">
        <v>2.2200000000000002E-3</v>
      </c>
      <c r="DF28" s="494">
        <v>2.2200000000000002E-3</v>
      </c>
      <c r="DG28" s="494">
        <v>2.2200000000000002E-3</v>
      </c>
      <c r="DH28" s="494">
        <v>2.2200000000000002E-3</v>
      </c>
      <c r="DI28" s="494">
        <v>2.2200000000000002E-3</v>
      </c>
      <c r="DJ28" s="494">
        <v>2.2200000000000002E-3</v>
      </c>
      <c r="DK28" s="494">
        <v>2.2200000000000002E-3</v>
      </c>
      <c r="DL28" s="494">
        <v>2.2200000000000002E-3</v>
      </c>
      <c r="DM28" s="494">
        <v>2.2200000000000002E-3</v>
      </c>
      <c r="DN28" s="494">
        <v>2.2200000000000002E-3</v>
      </c>
      <c r="DO28" s="494">
        <v>2.2200000000000002E-3</v>
      </c>
      <c r="DP28" s="494">
        <v>2.2200000000000002E-3</v>
      </c>
      <c r="DQ28" s="494">
        <v>2.2200000000000002E-3</v>
      </c>
      <c r="DR28" s="494">
        <v>2.2200000000000002E-3</v>
      </c>
      <c r="DS28" s="494">
        <v>2.2200000000000002E-3</v>
      </c>
      <c r="DT28" s="494">
        <v>2.2200000000000002E-3</v>
      </c>
      <c r="DU28" s="494">
        <v>2.2200000000000002E-3</v>
      </c>
      <c r="DV28" s="494">
        <v>2.2200000000000002E-3</v>
      </c>
      <c r="DW28" s="494">
        <v>2.2200000000000002E-3</v>
      </c>
      <c r="DX28" s="681">
        <v>2.2200000000000002E-3</v>
      </c>
      <c r="DY28" s="845">
        <v>2.2200000000000002E-3</v>
      </c>
      <c r="DZ28" s="849">
        <v>2.2200000000000002E-3</v>
      </c>
      <c r="EA28" s="850">
        <v>2.2200000000000002E-3</v>
      </c>
      <c r="EB28" s="849">
        <v>4.7995471968108197E-3</v>
      </c>
      <c r="EC28" s="849">
        <v>4.7995471968108197E-3</v>
      </c>
      <c r="ED28" s="849">
        <v>4.7995471968108197E-3</v>
      </c>
      <c r="EE28" s="849">
        <v>4.7995471968108197E-3</v>
      </c>
      <c r="EF28" s="849">
        <v>4.7995471968108197E-3</v>
      </c>
      <c r="EG28" s="849">
        <v>4.7995471968108197E-3</v>
      </c>
      <c r="EH28" s="849">
        <v>4.7995471968108197E-3</v>
      </c>
      <c r="EI28" s="849">
        <v>4.7995471968108197E-3</v>
      </c>
      <c r="EJ28" s="849">
        <v>4.7995471968108197E-3</v>
      </c>
      <c r="EK28" s="849">
        <v>4.7995471968108197E-3</v>
      </c>
      <c r="EL28" s="849">
        <v>4.7995471968108197E-3</v>
      </c>
      <c r="EM28" s="849">
        <v>4.7995471968108197E-3</v>
      </c>
      <c r="EN28" s="849">
        <v>5.6334416878699774E-3</v>
      </c>
      <c r="EO28" s="849">
        <v>5.6334416878699774E-3</v>
      </c>
      <c r="EP28" s="849">
        <v>5.6334416878699774E-3</v>
      </c>
      <c r="EQ28" s="849">
        <v>5.6334416878699774E-3</v>
      </c>
      <c r="ER28" s="849">
        <v>5.6334416878699774E-3</v>
      </c>
      <c r="ES28" s="849">
        <v>5.6334416878699774E-3</v>
      </c>
      <c r="ET28" s="849">
        <v>5.6334416878699774E-3</v>
      </c>
      <c r="EU28" s="849">
        <v>5.6334416878699774E-3</v>
      </c>
      <c r="EV28" s="849">
        <v>5.6334416878699774E-3</v>
      </c>
      <c r="EW28" s="849">
        <v>5.6334416878699774E-3</v>
      </c>
      <c r="EX28" s="849">
        <v>5.6334416878699774E-3</v>
      </c>
      <c r="EY28" s="849">
        <v>5.6334416878699774E-3</v>
      </c>
      <c r="EZ28" s="849">
        <v>5.0745841013652825E-3</v>
      </c>
      <c r="FA28" s="849">
        <v>5.0745841013652825E-3</v>
      </c>
      <c r="FB28" s="849">
        <v>5.0745841013652825E-3</v>
      </c>
      <c r="FC28" s="849">
        <v>5.0745841013652799E-3</v>
      </c>
      <c r="FD28" s="849">
        <v>5.0745841013652799E-3</v>
      </c>
      <c r="FE28" s="849">
        <v>5.0745841013652799E-3</v>
      </c>
      <c r="FF28" s="849">
        <v>5.0745841013652799E-3</v>
      </c>
      <c r="FG28" s="849">
        <v>5.0745841013652799E-3</v>
      </c>
      <c r="FH28" s="849">
        <v>5.0745841013652799E-3</v>
      </c>
      <c r="FI28" s="849">
        <v>5.0745841013652799E-3</v>
      </c>
      <c r="FJ28" s="849">
        <v>5.0745841013652799E-3</v>
      </c>
      <c r="FK28" s="849">
        <v>5.0745841013652799E-3</v>
      </c>
      <c r="FL28" s="849">
        <v>5.5029315579499102E-3</v>
      </c>
      <c r="FM28" s="849">
        <v>5.5029315579499102E-3</v>
      </c>
      <c r="FN28" s="849">
        <v>5.5029315579499102E-3</v>
      </c>
      <c r="FO28" s="849">
        <v>5.5029315579499102E-3</v>
      </c>
      <c r="FP28" s="849">
        <v>5.5029315579499102E-3</v>
      </c>
      <c r="FQ28" s="849">
        <v>5.5029315579499102E-3</v>
      </c>
      <c r="FR28" s="849">
        <v>5.5029315579499102E-3</v>
      </c>
      <c r="FS28" s="849">
        <v>5.5029315579499102E-3</v>
      </c>
      <c r="FT28" s="849">
        <v>5.5029315579499102E-3</v>
      </c>
      <c r="FU28" s="849">
        <v>5.5029315579499102E-3</v>
      </c>
      <c r="FV28" s="849">
        <v>5.5029315579499102E-3</v>
      </c>
      <c r="FW28" s="849">
        <v>5.5029315579499102E-3</v>
      </c>
      <c r="FX28" s="797" t="s">
        <v>272</v>
      </c>
      <c r="FY28" s="406"/>
      <c r="FZ28" s="406"/>
      <c r="GA28" s="406"/>
      <c r="GB28" s="406"/>
      <c r="GC28" s="683"/>
      <c r="GD28" s="683"/>
      <c r="GE28" s="683"/>
      <c r="GF28" s="683"/>
      <c r="GG28" s="683"/>
      <c r="GH28" s="683"/>
      <c r="GI28" s="683"/>
      <c r="GJ28" s="683"/>
      <c r="GK28" s="683"/>
      <c r="GL28" s="683"/>
      <c r="GM28" s="683"/>
      <c r="GN28" s="683"/>
      <c r="GO28" s="683"/>
      <c r="GP28" s="683"/>
      <c r="GQ28" s="683"/>
      <c r="GR28" s="683"/>
      <c r="GS28" s="683"/>
      <c r="GT28" s="683"/>
      <c r="GU28" s="683"/>
      <c r="GV28" s="683"/>
      <c r="GW28" s="683"/>
      <c r="GX28" s="683"/>
      <c r="GY28" s="683"/>
      <c r="GZ28" s="683"/>
      <c r="HA28" s="683"/>
      <c r="HB28" s="683"/>
      <c r="HC28" s="683"/>
      <c r="HD28" s="683"/>
      <c r="HE28" s="683"/>
      <c r="HF28" s="683"/>
      <c r="HG28" s="683"/>
      <c r="HH28" s="683"/>
      <c r="HI28" s="683"/>
    </row>
    <row r="29" spans="1:217" s="421" customFormat="1" ht="14.25" x14ac:dyDescent="0.2">
      <c r="A29" s="428"/>
      <c r="B29" s="428" t="s">
        <v>435</v>
      </c>
      <c r="BN29" s="429"/>
      <c r="BO29" s="429"/>
      <c r="BP29" s="429"/>
      <c r="BQ29" s="429"/>
      <c r="BR29" s="429"/>
      <c r="BS29" s="429"/>
      <c r="BT29" s="429"/>
      <c r="BU29" s="429"/>
      <c r="BV29" s="429"/>
      <c r="BW29" s="429"/>
      <c r="BX29" s="429"/>
      <c r="BY29" s="429"/>
      <c r="BZ29" s="429"/>
      <c r="CA29" s="429"/>
      <c r="CB29" s="429"/>
      <c r="CC29" s="429"/>
      <c r="CD29" s="429"/>
      <c r="CE29" s="429"/>
      <c r="CF29" s="429"/>
      <c r="CG29" s="429"/>
      <c r="CH29" s="429"/>
      <c r="CI29" s="516" t="s">
        <v>1</v>
      </c>
      <c r="CJ29" s="430">
        <f t="shared" ref="CJ29:DH29" si="27">SUM(CJ25:CJ28)</f>
        <v>2.0200000000000001E-3</v>
      </c>
      <c r="CK29" s="430">
        <f t="shared" si="27"/>
        <v>2.0200000000000001E-3</v>
      </c>
      <c r="CL29" s="423">
        <f t="shared" si="27"/>
        <v>2.4400000000000003E-3</v>
      </c>
      <c r="CM29" s="423">
        <f t="shared" si="27"/>
        <v>2.4400000000000003E-3</v>
      </c>
      <c r="CN29" s="423">
        <f t="shared" si="27"/>
        <v>2.4400000000000003E-3</v>
      </c>
      <c r="CO29" s="423">
        <f t="shared" si="27"/>
        <v>2.9100000000000003E-3</v>
      </c>
      <c r="CP29" s="423">
        <f t="shared" si="27"/>
        <v>2.9100000000000003E-3</v>
      </c>
      <c r="CQ29" s="423">
        <f t="shared" si="27"/>
        <v>2.9100000000000003E-3</v>
      </c>
      <c r="CR29" s="423">
        <f t="shared" si="27"/>
        <v>6.2199999999999998E-3</v>
      </c>
      <c r="CS29" s="423">
        <f t="shared" si="27"/>
        <v>6.2199999999999998E-3</v>
      </c>
      <c r="CT29" s="423">
        <f t="shared" si="27"/>
        <v>6.2199999999999998E-3</v>
      </c>
      <c r="CU29" s="423">
        <f t="shared" si="27"/>
        <v>7.0799999999999995E-3</v>
      </c>
      <c r="CV29" s="423">
        <f t="shared" si="27"/>
        <v>7.0799999999999995E-3</v>
      </c>
      <c r="CW29" s="423">
        <f t="shared" si="27"/>
        <v>7.0799999999999995E-3</v>
      </c>
      <c r="CX29" s="423">
        <f t="shared" si="27"/>
        <v>6.660000000000001E-3</v>
      </c>
      <c r="CY29" s="423">
        <f t="shared" si="27"/>
        <v>6.660000000000001E-3</v>
      </c>
      <c r="CZ29" s="423">
        <f t="shared" si="27"/>
        <v>6.660000000000001E-3</v>
      </c>
      <c r="DA29" s="423">
        <f t="shared" si="27"/>
        <v>7.3200000000000001E-3</v>
      </c>
      <c r="DB29" s="423">
        <f t="shared" si="27"/>
        <v>7.3200000000000001E-3</v>
      </c>
      <c r="DC29" s="423">
        <f t="shared" si="27"/>
        <v>7.3200000000000001E-3</v>
      </c>
      <c r="DD29" s="423">
        <f t="shared" si="27"/>
        <v>1.3219999999999999E-2</v>
      </c>
      <c r="DE29" s="423">
        <f t="shared" si="27"/>
        <v>1.3219999999999999E-2</v>
      </c>
      <c r="DF29" s="423">
        <f t="shared" si="27"/>
        <v>1.3219999999999999E-2</v>
      </c>
      <c r="DG29" s="423">
        <f t="shared" si="27"/>
        <v>1.6820000000000002E-2</v>
      </c>
      <c r="DH29" s="423">
        <f t="shared" si="27"/>
        <v>1.6820000000000002E-2</v>
      </c>
      <c r="DI29" s="423">
        <f t="shared" ref="DI29:DO29" si="28">SUM(DI25:DI28)</f>
        <v>1.6820000000000002E-2</v>
      </c>
      <c r="DJ29" s="423">
        <f t="shared" si="28"/>
        <v>1.324E-2</v>
      </c>
      <c r="DK29" s="423">
        <f t="shared" si="28"/>
        <v>1.324E-2</v>
      </c>
      <c r="DL29" s="423">
        <f t="shared" si="28"/>
        <v>1.324E-2</v>
      </c>
      <c r="DM29" s="423">
        <f t="shared" si="28"/>
        <v>1.41E-2</v>
      </c>
      <c r="DN29" s="423">
        <f t="shared" si="28"/>
        <v>1.41E-2</v>
      </c>
      <c r="DO29" s="423">
        <f t="shared" si="28"/>
        <v>1.41E-2</v>
      </c>
      <c r="DP29" s="423">
        <f t="shared" ref="DP29:DX29" si="29">SUM(DP25:DP28)</f>
        <v>1.363E-2</v>
      </c>
      <c r="DQ29" s="423">
        <f t="shared" si="29"/>
        <v>1.363E-2</v>
      </c>
      <c r="DR29" s="423">
        <f t="shared" si="29"/>
        <v>1.363E-2</v>
      </c>
      <c r="DS29" s="423">
        <f t="shared" si="29"/>
        <v>1.5439999999999999E-2</v>
      </c>
      <c r="DT29" s="423">
        <f t="shared" si="29"/>
        <v>1.5439999999999999E-2</v>
      </c>
      <c r="DU29" s="423">
        <f t="shared" si="29"/>
        <v>1.5439999999999999E-2</v>
      </c>
      <c r="DV29" s="423">
        <f t="shared" si="29"/>
        <v>1.0199999999999999E-2</v>
      </c>
      <c r="DW29" s="423">
        <f t="shared" si="29"/>
        <v>1.0199999999999999E-2</v>
      </c>
      <c r="DX29" s="679">
        <f t="shared" si="29"/>
        <v>1.0199999999999999E-2</v>
      </c>
      <c r="DY29" s="685">
        <f>SUM(DY25:DY28)</f>
        <v>6.0177146563369296E-3</v>
      </c>
      <c r="DZ29" s="686">
        <f t="shared" ref="DZ29:FW29" si="30">SUM(DZ25:DZ28)</f>
        <v>6.0177146563369296E-3</v>
      </c>
      <c r="EA29" s="686">
        <f t="shared" si="30"/>
        <v>6.0177146563369296E-3</v>
      </c>
      <c r="EB29" s="686">
        <f t="shared" si="30"/>
        <v>1.1503902433217091E-2</v>
      </c>
      <c r="EC29" s="686">
        <f t="shared" si="30"/>
        <v>1.1503902433217091E-2</v>
      </c>
      <c r="ED29" s="686">
        <f t="shared" si="30"/>
        <v>1.1503902433217091E-2</v>
      </c>
      <c r="EE29" s="686">
        <f t="shared" si="30"/>
        <v>1.3254054896888887E-2</v>
      </c>
      <c r="EF29" s="686">
        <f t="shared" si="30"/>
        <v>1.3254054896888887E-2</v>
      </c>
      <c r="EG29" s="686">
        <f t="shared" si="30"/>
        <v>1.3254054896888887E-2</v>
      </c>
      <c r="EH29" s="686">
        <f t="shared" si="30"/>
        <v>1.5712221703176116E-2</v>
      </c>
      <c r="EI29" s="686">
        <f t="shared" si="30"/>
        <v>1.5712221703176116E-2</v>
      </c>
      <c r="EJ29" s="686">
        <f t="shared" si="30"/>
        <v>1.5712221703176116E-2</v>
      </c>
      <c r="EK29" s="686">
        <f t="shared" si="30"/>
        <v>1.6922594071192197E-2</v>
      </c>
      <c r="EL29" s="686">
        <f t="shared" si="30"/>
        <v>1.6922594071192197E-2</v>
      </c>
      <c r="EM29" s="686">
        <f t="shared" si="30"/>
        <v>1.6922594071192194E-2</v>
      </c>
      <c r="EN29" s="686">
        <f t="shared" si="30"/>
        <v>2.0642083955106305E-2</v>
      </c>
      <c r="EO29" s="686">
        <f t="shared" si="30"/>
        <v>2.0642083955106305E-2</v>
      </c>
      <c r="EP29" s="686">
        <f t="shared" si="30"/>
        <v>2.0642083955106305E-2</v>
      </c>
      <c r="EQ29" s="686">
        <f t="shared" si="30"/>
        <v>2.1423404950482117E-2</v>
      </c>
      <c r="ER29" s="686">
        <f t="shared" si="30"/>
        <v>2.1423404950482117E-2</v>
      </c>
      <c r="ES29" s="686">
        <f t="shared" si="30"/>
        <v>2.1423404950482117E-2</v>
      </c>
      <c r="ET29" s="686">
        <f t="shared" si="30"/>
        <v>1.8070879836894867E-2</v>
      </c>
      <c r="EU29" s="686">
        <f t="shared" si="30"/>
        <v>1.8070879836894867E-2</v>
      </c>
      <c r="EV29" s="686">
        <f t="shared" si="30"/>
        <v>1.8070879836894867E-2</v>
      </c>
      <c r="EW29" s="686">
        <f t="shared" si="30"/>
        <v>1.8910559150642138E-2</v>
      </c>
      <c r="EX29" s="686">
        <f t="shared" si="30"/>
        <v>1.8910559150642138E-2</v>
      </c>
      <c r="EY29" s="686">
        <f t="shared" si="30"/>
        <v>1.8910559150642138E-2</v>
      </c>
      <c r="EZ29" s="686">
        <f t="shared" si="30"/>
        <v>2.0996362721040961E-2</v>
      </c>
      <c r="FA29" s="686">
        <f t="shared" si="30"/>
        <v>2.0996362721040961E-2</v>
      </c>
      <c r="FB29" s="686">
        <f t="shared" si="30"/>
        <v>2.0996362721040961E-2</v>
      </c>
      <c r="FC29" s="686">
        <f t="shared" si="30"/>
        <v>2.1562833782831331E-2</v>
      </c>
      <c r="FD29" s="686">
        <f t="shared" si="30"/>
        <v>2.1562833782831331E-2</v>
      </c>
      <c r="FE29" s="686">
        <f t="shared" si="30"/>
        <v>2.1562833782831331E-2</v>
      </c>
      <c r="FF29" s="686">
        <f t="shared" si="30"/>
        <v>1.9439620146963422E-2</v>
      </c>
      <c r="FG29" s="686">
        <f t="shared" si="30"/>
        <v>1.9439620146963422E-2</v>
      </c>
      <c r="FH29" s="686">
        <f t="shared" si="30"/>
        <v>1.9439620146963422E-2</v>
      </c>
      <c r="FI29" s="686">
        <f t="shared" si="30"/>
        <v>2.0503391059279279E-2</v>
      </c>
      <c r="FJ29" s="686">
        <f t="shared" si="30"/>
        <v>2.0503391059279279E-2</v>
      </c>
      <c r="FK29" s="686">
        <f t="shared" si="30"/>
        <v>2.0503391059279279E-2</v>
      </c>
      <c r="FL29" s="686">
        <f t="shared" si="30"/>
        <v>2.3671083873673414E-2</v>
      </c>
      <c r="FM29" s="686">
        <f t="shared" si="30"/>
        <v>2.3671083873673414E-2</v>
      </c>
      <c r="FN29" s="686">
        <f t="shared" si="30"/>
        <v>2.3671083873673414E-2</v>
      </c>
      <c r="FO29" s="686">
        <f t="shared" si="30"/>
        <v>2.3864851950471392E-2</v>
      </c>
      <c r="FP29" s="686">
        <f t="shared" si="30"/>
        <v>2.3864851950471392E-2</v>
      </c>
      <c r="FQ29" s="686">
        <f t="shared" si="30"/>
        <v>2.3864851950471392E-2</v>
      </c>
      <c r="FR29" s="686">
        <f t="shared" si="30"/>
        <v>2.3390900875198871E-2</v>
      </c>
      <c r="FS29" s="686">
        <f t="shared" si="30"/>
        <v>2.3390900875198871E-2</v>
      </c>
      <c r="FT29" s="686">
        <f t="shared" si="30"/>
        <v>2.3390900875198871E-2</v>
      </c>
      <c r="FU29" s="686">
        <f t="shared" si="30"/>
        <v>2.433720182043303E-2</v>
      </c>
      <c r="FV29" s="686">
        <f t="shared" si="30"/>
        <v>2.433720182043303E-2</v>
      </c>
      <c r="FW29" s="686">
        <f t="shared" si="30"/>
        <v>2.433720182043303E-2</v>
      </c>
      <c r="FX29" s="797" t="s">
        <v>272</v>
      </c>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row>
    <row r="30" spans="1:217" s="421" customFormat="1" ht="24.75" customHeight="1" x14ac:dyDescent="0.25">
      <c r="B30" s="427" t="s">
        <v>448</v>
      </c>
      <c r="C30" s="431"/>
      <c r="D30" s="431"/>
      <c r="E30" s="431"/>
      <c r="F30" s="431"/>
      <c r="BN30" s="429"/>
      <c r="BO30" s="429"/>
      <c r="BP30" s="429"/>
      <c r="BQ30" s="429"/>
      <c r="BR30" s="429"/>
      <c r="BS30" s="429"/>
      <c r="BT30" s="429"/>
      <c r="BU30" s="429"/>
      <c r="BV30" s="429"/>
      <c r="BW30" s="429"/>
      <c r="BX30" s="429"/>
      <c r="BY30" s="429"/>
      <c r="BZ30" s="429"/>
      <c r="CA30" s="429"/>
      <c r="CB30" s="429"/>
      <c r="CC30" s="429"/>
      <c r="CD30" s="429"/>
      <c r="CE30" s="429"/>
      <c r="CF30" s="429"/>
      <c r="CG30" s="429"/>
      <c r="CH30" s="429"/>
      <c r="CI30" s="429"/>
      <c r="CJ30" s="429"/>
      <c r="CK30" s="429"/>
      <c r="CL30" s="429"/>
      <c r="CM30" s="429"/>
      <c r="CN30" s="429"/>
      <c r="CO30" s="429"/>
      <c r="CP30" s="429"/>
      <c r="CQ30" s="429"/>
      <c r="CR30" s="429"/>
      <c r="CS30" s="429"/>
      <c r="CT30" s="429"/>
      <c r="CU30" s="429"/>
      <c r="CV30" s="429"/>
      <c r="CW30" s="429"/>
      <c r="CX30" s="429"/>
      <c r="CY30" s="429"/>
      <c r="CZ30" s="429"/>
      <c r="DA30" s="432"/>
      <c r="DB30" s="432"/>
      <c r="DC30" s="429"/>
      <c r="DD30" s="429"/>
      <c r="DE30" s="429"/>
      <c r="DF30" s="429"/>
      <c r="DG30" s="429"/>
      <c r="DH30" s="429"/>
      <c r="DI30" s="429"/>
      <c r="DJ30" s="429"/>
      <c r="DK30" s="429"/>
      <c r="DL30" s="429"/>
      <c r="DM30" s="429"/>
      <c r="DN30" s="429"/>
      <c r="DO30" s="429"/>
      <c r="DP30" s="429"/>
      <c r="DQ30" s="429"/>
      <c r="DR30" s="429"/>
      <c r="DS30" s="429"/>
      <c r="DV30" s="484"/>
      <c r="DX30" s="406"/>
      <c r="DY30" s="519"/>
      <c r="DZ30" s="489"/>
      <c r="EA30" s="489"/>
      <c r="EB30" s="489"/>
      <c r="EC30" s="489"/>
      <c r="ED30" s="489"/>
      <c r="EE30" s="489"/>
      <c r="EF30" s="489"/>
      <c r="EG30" s="489"/>
      <c r="EH30" s="489"/>
      <c r="EI30" s="489"/>
      <c r="EJ30" s="489"/>
      <c r="EK30" s="489"/>
      <c r="EL30" s="489"/>
      <c r="EM30" s="489"/>
      <c r="EN30" s="489"/>
      <c r="EO30" s="489"/>
      <c r="EP30" s="489"/>
      <c r="EQ30" s="489"/>
      <c r="ER30" s="489"/>
      <c r="ES30" s="489"/>
      <c r="ET30" s="489"/>
      <c r="EU30" s="489"/>
      <c r="EV30" s="489"/>
      <c r="EW30" s="489"/>
      <c r="EX30" s="489"/>
      <c r="EY30" s="489"/>
      <c r="EZ30" s="489"/>
      <c r="FA30" s="489"/>
      <c r="FB30" s="489"/>
      <c r="FC30" s="489"/>
      <c r="FD30" s="489"/>
      <c r="FE30" s="489"/>
      <c r="FF30" s="489"/>
      <c r="FG30" s="489"/>
      <c r="FH30" s="489"/>
      <c r="FI30" s="489"/>
      <c r="FJ30" s="489"/>
      <c r="FK30" s="489"/>
      <c r="FL30" s="489"/>
      <c r="FM30" s="489"/>
      <c r="FN30" s="489"/>
      <c r="FO30" s="489"/>
      <c r="FP30" s="489"/>
      <c r="FQ30" s="489"/>
      <c r="FR30" s="489"/>
      <c r="FS30" s="489"/>
      <c r="FT30" s="489"/>
      <c r="FU30" s="489"/>
      <c r="FV30" s="489"/>
      <c r="FW30" s="489"/>
      <c r="FX30" s="797" t="s">
        <v>272</v>
      </c>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row>
    <row r="31" spans="1:217" s="421" customFormat="1" ht="14.25" x14ac:dyDescent="0.2">
      <c r="B31" s="417" t="s">
        <v>321</v>
      </c>
      <c r="C31" s="419">
        <f t="shared" ref="C31:N31" si="31">+C23+C16</f>
        <v>0.10375</v>
      </c>
      <c r="D31" s="419">
        <f t="shared" si="31"/>
        <v>0.10375</v>
      </c>
      <c r="E31" s="419">
        <f t="shared" si="31"/>
        <v>0.10375</v>
      </c>
      <c r="F31" s="419">
        <f t="shared" si="31"/>
        <v>0.10375</v>
      </c>
      <c r="G31" s="419">
        <f t="shared" si="31"/>
        <v>0.10375</v>
      </c>
      <c r="H31" s="419">
        <f t="shared" si="31"/>
        <v>0.10375</v>
      </c>
      <c r="I31" s="419">
        <f t="shared" si="31"/>
        <v>0.10375</v>
      </c>
      <c r="J31" s="419">
        <f t="shared" si="31"/>
        <v>0.10375</v>
      </c>
      <c r="K31" s="419">
        <f t="shared" si="31"/>
        <v>0.10375</v>
      </c>
      <c r="L31" s="419">
        <f t="shared" si="31"/>
        <v>0.10375</v>
      </c>
      <c r="M31" s="419">
        <f t="shared" si="31"/>
        <v>0.10375</v>
      </c>
      <c r="N31" s="419">
        <f t="shared" si="31"/>
        <v>0.10375</v>
      </c>
      <c r="O31" s="493">
        <f t="shared" ref="O31:AT31" si="32">SUM(O16,O$23,O$29)</f>
        <v>0.10475000000000001</v>
      </c>
      <c r="P31" s="493">
        <f t="shared" si="32"/>
        <v>0.10475000000000001</v>
      </c>
      <c r="Q31" s="493">
        <f t="shared" si="32"/>
        <v>0.10475000000000001</v>
      </c>
      <c r="R31" s="493">
        <f t="shared" si="32"/>
        <v>0.10575</v>
      </c>
      <c r="S31" s="493">
        <f t="shared" si="32"/>
        <v>0.10575</v>
      </c>
      <c r="T31" s="493">
        <f t="shared" si="32"/>
        <v>0.10575</v>
      </c>
      <c r="U31" s="493">
        <f t="shared" si="32"/>
        <v>0.10675</v>
      </c>
      <c r="V31" s="493">
        <f t="shared" si="32"/>
        <v>0.10675</v>
      </c>
      <c r="W31" s="493">
        <f t="shared" si="32"/>
        <v>0.10675</v>
      </c>
      <c r="X31" s="493">
        <f t="shared" si="32"/>
        <v>0.10775</v>
      </c>
      <c r="Y31" s="493">
        <f t="shared" si="32"/>
        <v>0.10775</v>
      </c>
      <c r="Z31" s="493">
        <f t="shared" si="32"/>
        <v>0.10775</v>
      </c>
      <c r="AA31" s="493">
        <f t="shared" si="32"/>
        <v>0.10875</v>
      </c>
      <c r="AB31" s="493">
        <f t="shared" si="32"/>
        <v>0.10875</v>
      </c>
      <c r="AC31" s="493">
        <f t="shared" si="32"/>
        <v>0.10875</v>
      </c>
      <c r="AD31" s="493">
        <f t="shared" si="32"/>
        <v>0.10975</v>
      </c>
      <c r="AE31" s="493">
        <f t="shared" si="32"/>
        <v>0.10975</v>
      </c>
      <c r="AF31" s="493">
        <f t="shared" si="32"/>
        <v>0.10975</v>
      </c>
      <c r="AG31" s="493">
        <f t="shared" si="32"/>
        <v>0.11075</v>
      </c>
      <c r="AH31" s="493">
        <f t="shared" si="32"/>
        <v>0.11424999999999999</v>
      </c>
      <c r="AI31" s="493">
        <f t="shared" si="32"/>
        <v>0.11424999999999999</v>
      </c>
      <c r="AJ31" s="493">
        <f t="shared" si="32"/>
        <v>0.11874999999999999</v>
      </c>
      <c r="AK31" s="493">
        <f t="shared" si="32"/>
        <v>0.11874999999999999</v>
      </c>
      <c r="AL31" s="493">
        <f t="shared" si="32"/>
        <v>0.11874999999999999</v>
      </c>
      <c r="AM31" s="493">
        <f t="shared" si="32"/>
        <v>0.11975</v>
      </c>
      <c r="AN31" s="493">
        <f t="shared" si="32"/>
        <v>0.11975</v>
      </c>
      <c r="AO31" s="493">
        <f t="shared" si="32"/>
        <v>0.11975</v>
      </c>
      <c r="AP31" s="493">
        <f t="shared" si="32"/>
        <v>0.12075</v>
      </c>
      <c r="AQ31" s="493">
        <f t="shared" si="32"/>
        <v>0.12075</v>
      </c>
      <c r="AR31" s="493">
        <f t="shared" si="32"/>
        <v>0.12075</v>
      </c>
      <c r="AS31" s="493">
        <f t="shared" si="32"/>
        <v>0.12175</v>
      </c>
      <c r="AT31" s="493">
        <f t="shared" si="32"/>
        <v>0.12175</v>
      </c>
      <c r="AU31" s="493">
        <f t="shared" ref="AU31:BZ31" si="33">SUM(AU16,AU$23,AU$29)</f>
        <v>0.12175</v>
      </c>
      <c r="AV31" s="493">
        <f t="shared" si="33"/>
        <v>0.12357</v>
      </c>
      <c r="AW31" s="493">
        <f t="shared" si="33"/>
        <v>0.12357</v>
      </c>
      <c r="AX31" s="493">
        <f t="shared" si="33"/>
        <v>0.12357</v>
      </c>
      <c r="AY31" s="493">
        <f t="shared" si="33"/>
        <v>0.12457</v>
      </c>
      <c r="AZ31" s="493">
        <f t="shared" si="33"/>
        <v>0.12457</v>
      </c>
      <c r="BA31" s="493">
        <f t="shared" si="33"/>
        <v>0.12457</v>
      </c>
      <c r="BB31" s="493">
        <f t="shared" si="33"/>
        <v>0.12557000000000001</v>
      </c>
      <c r="BC31" s="493">
        <f t="shared" si="33"/>
        <v>0.12557000000000001</v>
      </c>
      <c r="BD31" s="493">
        <f t="shared" si="33"/>
        <v>0.12557000000000001</v>
      </c>
      <c r="BE31" s="493">
        <f t="shared" si="33"/>
        <v>0.12557000000000001</v>
      </c>
      <c r="BF31" s="493">
        <f t="shared" si="33"/>
        <v>0.12557000000000001</v>
      </c>
      <c r="BG31" s="493">
        <f t="shared" si="33"/>
        <v>0.12557000000000001</v>
      </c>
      <c r="BH31" s="493">
        <f t="shared" si="33"/>
        <v>0.13156999999999999</v>
      </c>
      <c r="BI31" s="493">
        <f t="shared" si="33"/>
        <v>0.13156999999999999</v>
      </c>
      <c r="BJ31" s="493">
        <f t="shared" si="33"/>
        <v>0.13156999999999999</v>
      </c>
      <c r="BK31" s="493">
        <f t="shared" si="33"/>
        <v>0.13156999999999999</v>
      </c>
      <c r="BL31" s="493">
        <f t="shared" si="33"/>
        <v>0.13156999999999999</v>
      </c>
      <c r="BM31" s="493">
        <f t="shared" si="33"/>
        <v>0.13156999999999999</v>
      </c>
      <c r="BN31" s="493">
        <f t="shared" si="33"/>
        <v>0.13156999999999999</v>
      </c>
      <c r="BO31" s="493">
        <f t="shared" si="33"/>
        <v>0.13156999999999999</v>
      </c>
      <c r="BP31" s="493">
        <f t="shared" si="33"/>
        <v>0.13156999999999999</v>
      </c>
      <c r="BQ31" s="493">
        <f t="shared" si="33"/>
        <v>0.13156999999999999</v>
      </c>
      <c r="BR31" s="493">
        <f t="shared" si="33"/>
        <v>0.13156999999999999</v>
      </c>
      <c r="BS31" s="493">
        <f t="shared" si="33"/>
        <v>0.13156999999999999</v>
      </c>
      <c r="BT31" s="493">
        <f t="shared" si="33"/>
        <v>0.13156999999999999</v>
      </c>
      <c r="BU31" s="493">
        <f t="shared" si="33"/>
        <v>0.13156999999999999</v>
      </c>
      <c r="BV31" s="493">
        <f t="shared" si="33"/>
        <v>0.13156999999999999</v>
      </c>
      <c r="BW31" s="493">
        <f t="shared" si="33"/>
        <v>0.13156999999999999</v>
      </c>
      <c r="BX31" s="493">
        <f t="shared" si="33"/>
        <v>0.13156999999999999</v>
      </c>
      <c r="BY31" s="493">
        <f t="shared" si="33"/>
        <v>0.13156999999999999</v>
      </c>
      <c r="BZ31" s="493">
        <f t="shared" si="33"/>
        <v>0.13156999999999999</v>
      </c>
      <c r="CA31" s="493">
        <f t="shared" ref="CA31:DF31" si="34">SUM(CA16,CA$23,CA$29)</f>
        <v>0.13156999999999999</v>
      </c>
      <c r="CB31" s="493">
        <f t="shared" si="34"/>
        <v>0.13156999999999999</v>
      </c>
      <c r="CC31" s="493">
        <f t="shared" si="34"/>
        <v>0.13156999999999999</v>
      </c>
      <c r="CD31" s="493">
        <f t="shared" si="34"/>
        <v>0.13156999999999999</v>
      </c>
      <c r="CE31" s="493">
        <f t="shared" si="34"/>
        <v>0.13156999999999999</v>
      </c>
      <c r="CF31" s="493">
        <f t="shared" si="34"/>
        <v>0.13156999999999999</v>
      </c>
      <c r="CG31" s="493">
        <f t="shared" si="34"/>
        <v>0.13156999999999999</v>
      </c>
      <c r="CH31" s="493">
        <f t="shared" si="34"/>
        <v>0.13156999999999999</v>
      </c>
      <c r="CI31" s="493">
        <f t="shared" si="34"/>
        <v>0.13156999999999999</v>
      </c>
      <c r="CJ31" s="493">
        <f t="shared" si="34"/>
        <v>0.13519999999999999</v>
      </c>
      <c r="CK31" s="493">
        <f t="shared" si="34"/>
        <v>0.13519999999999999</v>
      </c>
      <c r="CL31" s="493">
        <f t="shared" si="34"/>
        <v>0.13561999999999999</v>
      </c>
      <c r="CM31" s="493">
        <f t="shared" si="34"/>
        <v>0.13561999999999999</v>
      </c>
      <c r="CN31" s="493">
        <f t="shared" si="34"/>
        <v>0.13561999999999999</v>
      </c>
      <c r="CO31" s="493">
        <f t="shared" si="34"/>
        <v>0.13608999999999999</v>
      </c>
      <c r="CP31" s="493">
        <f t="shared" si="34"/>
        <v>0.13608999999999999</v>
      </c>
      <c r="CQ31" s="493">
        <f t="shared" si="34"/>
        <v>0.13608999999999999</v>
      </c>
      <c r="CR31" s="493">
        <f t="shared" si="34"/>
        <v>0.13875999999999999</v>
      </c>
      <c r="CS31" s="493">
        <f t="shared" si="34"/>
        <v>0.13875999999999999</v>
      </c>
      <c r="CT31" s="493">
        <f t="shared" si="34"/>
        <v>0.13875999999999999</v>
      </c>
      <c r="CU31" s="493">
        <f t="shared" si="34"/>
        <v>0.13961999999999999</v>
      </c>
      <c r="CV31" s="493">
        <f t="shared" si="34"/>
        <v>0.13961999999999999</v>
      </c>
      <c r="CW31" s="493">
        <f t="shared" si="34"/>
        <v>0.13961999999999999</v>
      </c>
      <c r="CX31" s="493">
        <f t="shared" si="34"/>
        <v>0.13919999999999999</v>
      </c>
      <c r="CY31" s="493">
        <f t="shared" si="34"/>
        <v>0.13919999999999999</v>
      </c>
      <c r="CZ31" s="493">
        <f t="shared" si="34"/>
        <v>0.13919999999999999</v>
      </c>
      <c r="DA31" s="493">
        <f t="shared" si="34"/>
        <v>0.13985999999999998</v>
      </c>
      <c r="DB31" s="493">
        <f t="shared" si="34"/>
        <v>0.13985999999999998</v>
      </c>
      <c r="DC31" s="493">
        <f t="shared" si="34"/>
        <v>0.13985999999999998</v>
      </c>
      <c r="DD31" s="493">
        <f t="shared" si="34"/>
        <v>0.14576</v>
      </c>
      <c r="DE31" s="493">
        <f t="shared" si="34"/>
        <v>0.14576</v>
      </c>
      <c r="DF31" s="493">
        <f t="shared" si="34"/>
        <v>0.14576</v>
      </c>
      <c r="DG31" s="493">
        <f t="shared" ref="DG31:EL31" si="35">SUM(DG16,DG$23,DG$29)</f>
        <v>0.14935999999999999</v>
      </c>
      <c r="DH31" s="493">
        <f t="shared" si="35"/>
        <v>0.14935999999999999</v>
      </c>
      <c r="DI31" s="493">
        <f t="shared" si="35"/>
        <v>0.14935999999999999</v>
      </c>
      <c r="DJ31" s="493">
        <f t="shared" si="35"/>
        <v>0.14577999999999999</v>
      </c>
      <c r="DK31" s="493">
        <f t="shared" si="35"/>
        <v>0.14577999999999999</v>
      </c>
      <c r="DL31" s="493">
        <f t="shared" si="35"/>
        <v>0.14577999999999999</v>
      </c>
      <c r="DM31" s="493">
        <f t="shared" si="35"/>
        <v>0.14663999999999999</v>
      </c>
      <c r="DN31" s="493">
        <f t="shared" si="35"/>
        <v>0.14663999999999999</v>
      </c>
      <c r="DO31" s="493">
        <f t="shared" si="35"/>
        <v>0.14663999999999999</v>
      </c>
      <c r="DP31" s="493">
        <f t="shared" si="35"/>
        <v>0.14616999999999999</v>
      </c>
      <c r="DQ31" s="493">
        <f t="shared" si="35"/>
        <v>0.14616999999999999</v>
      </c>
      <c r="DR31" s="493">
        <f t="shared" si="35"/>
        <v>0.14616999999999999</v>
      </c>
      <c r="DS31" s="493">
        <f t="shared" si="35"/>
        <v>0.14798</v>
      </c>
      <c r="DT31" s="493">
        <f t="shared" si="35"/>
        <v>0.14798</v>
      </c>
      <c r="DU31" s="493">
        <f t="shared" si="35"/>
        <v>0.14798</v>
      </c>
      <c r="DV31" s="493">
        <f t="shared" si="35"/>
        <v>0.14273999999999998</v>
      </c>
      <c r="DW31" s="493">
        <f t="shared" si="35"/>
        <v>0.14273999999999998</v>
      </c>
      <c r="DX31" s="524">
        <f t="shared" si="35"/>
        <v>0.14273999999999998</v>
      </c>
      <c r="DY31" s="851">
        <f t="shared" si="35"/>
        <v>0.13718771465633695</v>
      </c>
      <c r="DZ31" s="524">
        <f t="shared" si="35"/>
        <v>0.13718771465633695</v>
      </c>
      <c r="EA31" s="524">
        <f t="shared" si="35"/>
        <v>0.13718771465633695</v>
      </c>
      <c r="EB31" s="524">
        <f t="shared" si="35"/>
        <v>0.14764390243321709</v>
      </c>
      <c r="EC31" s="524">
        <f t="shared" si="35"/>
        <v>0.14764390243321709</v>
      </c>
      <c r="ED31" s="524">
        <f t="shared" si="35"/>
        <v>0.14764390243321709</v>
      </c>
      <c r="EE31" s="524">
        <f t="shared" si="35"/>
        <v>0.14939405489688889</v>
      </c>
      <c r="EF31" s="524">
        <f t="shared" si="35"/>
        <v>0.14939405489688889</v>
      </c>
      <c r="EG31" s="524">
        <f t="shared" si="35"/>
        <v>0.14939405489688889</v>
      </c>
      <c r="EH31" s="524">
        <f t="shared" si="35"/>
        <v>0.15185222170317614</v>
      </c>
      <c r="EI31" s="524">
        <f t="shared" si="35"/>
        <v>0.15185222170317614</v>
      </c>
      <c r="EJ31" s="524">
        <f t="shared" si="35"/>
        <v>0.15185222170317614</v>
      </c>
      <c r="EK31" s="524">
        <f t="shared" si="35"/>
        <v>0.15306259407119222</v>
      </c>
      <c r="EL31" s="524">
        <f t="shared" si="35"/>
        <v>0.15306259407119222</v>
      </c>
      <c r="EM31" s="524">
        <f t="shared" ref="EM31:FW31" si="36">SUM(EM16,EM$23,EM$29)</f>
        <v>0.15306259407119222</v>
      </c>
      <c r="EN31" s="524">
        <f t="shared" si="36"/>
        <v>0.15516208395510631</v>
      </c>
      <c r="EO31" s="524">
        <f t="shared" si="36"/>
        <v>0.15516208395510631</v>
      </c>
      <c r="EP31" s="524">
        <f t="shared" si="36"/>
        <v>0.15516208395510631</v>
      </c>
      <c r="EQ31" s="524">
        <f t="shared" si="36"/>
        <v>0.15594340495048212</v>
      </c>
      <c r="ER31" s="524">
        <f t="shared" si="36"/>
        <v>0.15594340495048212</v>
      </c>
      <c r="ES31" s="524">
        <f t="shared" si="36"/>
        <v>0.15594340495048212</v>
      </c>
      <c r="ET31" s="524">
        <f t="shared" si="36"/>
        <v>0.15259087983689487</v>
      </c>
      <c r="EU31" s="524">
        <f t="shared" si="36"/>
        <v>0.15259087983689487</v>
      </c>
      <c r="EV31" s="524">
        <f t="shared" si="36"/>
        <v>0.15259087983689487</v>
      </c>
      <c r="EW31" s="524">
        <f t="shared" si="36"/>
        <v>0.15343055915064213</v>
      </c>
      <c r="EX31" s="524">
        <f t="shared" si="36"/>
        <v>0.15343055915064213</v>
      </c>
      <c r="EY31" s="524">
        <f t="shared" si="36"/>
        <v>0.15343055915064213</v>
      </c>
      <c r="EZ31" s="524">
        <f t="shared" si="36"/>
        <v>0.15489636272104096</v>
      </c>
      <c r="FA31" s="524">
        <f t="shared" si="36"/>
        <v>0.15489636272104096</v>
      </c>
      <c r="FB31" s="524">
        <f t="shared" si="36"/>
        <v>0.15489636272104096</v>
      </c>
      <c r="FC31" s="524">
        <f t="shared" si="36"/>
        <v>0.15546283378283132</v>
      </c>
      <c r="FD31" s="524">
        <f t="shared" si="36"/>
        <v>0.15546283378283132</v>
      </c>
      <c r="FE31" s="524">
        <f t="shared" si="36"/>
        <v>0.15546283378283132</v>
      </c>
      <c r="FF31" s="524">
        <f t="shared" si="36"/>
        <v>0.15333962014696342</v>
      </c>
      <c r="FG31" s="524">
        <f t="shared" si="36"/>
        <v>0.15333962014696342</v>
      </c>
      <c r="FH31" s="524">
        <f t="shared" si="36"/>
        <v>0.15333962014696342</v>
      </c>
      <c r="FI31" s="524">
        <f t="shared" si="36"/>
        <v>0.15440339105927928</v>
      </c>
      <c r="FJ31" s="524">
        <f t="shared" si="36"/>
        <v>0.15440339105927928</v>
      </c>
      <c r="FK31" s="524">
        <f t="shared" si="36"/>
        <v>0.15440339105927928</v>
      </c>
      <c r="FL31" s="524">
        <f t="shared" si="36"/>
        <v>0.15646108387367341</v>
      </c>
      <c r="FM31" s="524">
        <f t="shared" si="36"/>
        <v>0.15646108387367341</v>
      </c>
      <c r="FN31" s="524">
        <f t="shared" si="36"/>
        <v>0.15646108387367341</v>
      </c>
      <c r="FO31" s="524">
        <f t="shared" si="36"/>
        <v>0.15665485195047138</v>
      </c>
      <c r="FP31" s="524">
        <f t="shared" si="36"/>
        <v>0.15665485195047138</v>
      </c>
      <c r="FQ31" s="524">
        <f t="shared" si="36"/>
        <v>0.15665485195047138</v>
      </c>
      <c r="FR31" s="524">
        <f t="shared" si="36"/>
        <v>0.15618090087519887</v>
      </c>
      <c r="FS31" s="524">
        <f t="shared" si="36"/>
        <v>0.15618090087519887</v>
      </c>
      <c r="FT31" s="524">
        <f t="shared" si="36"/>
        <v>0.15618090087519887</v>
      </c>
      <c r="FU31" s="524">
        <f t="shared" si="36"/>
        <v>0.15712720182043302</v>
      </c>
      <c r="FV31" s="524">
        <f t="shared" si="36"/>
        <v>0.15712720182043302</v>
      </c>
      <c r="FW31" s="524">
        <f t="shared" si="36"/>
        <v>0.15712720182043302</v>
      </c>
      <c r="FX31" s="797" t="s">
        <v>272</v>
      </c>
      <c r="FY31" s="406"/>
      <c r="FZ31" s="406"/>
      <c r="GA31" s="406"/>
      <c r="GB31" s="406"/>
      <c r="GC31" s="406"/>
      <c r="GD31" s="406"/>
      <c r="GE31" s="406"/>
      <c r="GF31" s="406"/>
      <c r="GG31" s="406"/>
      <c r="GH31" s="406"/>
      <c r="GI31" s="406"/>
      <c r="GJ31" s="406"/>
      <c r="GK31" s="406"/>
      <c r="GL31" s="406"/>
      <c r="GM31" s="406"/>
      <c r="GN31" s="406"/>
      <c r="GO31" s="406"/>
      <c r="GP31" s="406"/>
      <c r="GQ31" s="406"/>
      <c r="GR31" s="406"/>
      <c r="GS31" s="406"/>
      <c r="GT31" s="406"/>
      <c r="GU31" s="406"/>
      <c r="GV31" s="406"/>
      <c r="GW31" s="406"/>
      <c r="GX31" s="406"/>
      <c r="GY31" s="406"/>
      <c r="GZ31" s="406"/>
      <c r="HA31" s="406"/>
      <c r="HB31" s="406"/>
      <c r="HC31" s="406"/>
      <c r="HD31" s="406"/>
      <c r="HE31" s="406"/>
      <c r="HF31" s="406"/>
      <c r="HG31" s="406"/>
      <c r="HH31" s="406"/>
      <c r="HI31" s="406"/>
    </row>
    <row r="32" spans="1:217" s="421" customFormat="1" ht="14.25" x14ac:dyDescent="0.2">
      <c r="B32" s="417" t="s">
        <v>322</v>
      </c>
      <c r="C32" s="419">
        <f t="shared" ref="C32:N32" si="37">+C31</f>
        <v>0.10375</v>
      </c>
      <c r="D32" s="419">
        <f t="shared" si="37"/>
        <v>0.10375</v>
      </c>
      <c r="E32" s="419">
        <f t="shared" si="37"/>
        <v>0.10375</v>
      </c>
      <c r="F32" s="419">
        <f t="shared" si="37"/>
        <v>0.10375</v>
      </c>
      <c r="G32" s="419">
        <f t="shared" si="37"/>
        <v>0.10375</v>
      </c>
      <c r="H32" s="419">
        <f t="shared" si="37"/>
        <v>0.10375</v>
      </c>
      <c r="I32" s="419">
        <f t="shared" si="37"/>
        <v>0.10375</v>
      </c>
      <c r="J32" s="419">
        <f t="shared" si="37"/>
        <v>0.10375</v>
      </c>
      <c r="K32" s="419">
        <f t="shared" si="37"/>
        <v>0.10375</v>
      </c>
      <c r="L32" s="419">
        <f t="shared" si="37"/>
        <v>0.10375</v>
      </c>
      <c r="M32" s="419">
        <f t="shared" si="37"/>
        <v>0.10375</v>
      </c>
      <c r="N32" s="419">
        <f t="shared" si="37"/>
        <v>0.10375</v>
      </c>
      <c r="O32" s="493">
        <f t="shared" ref="O32:AT32" si="38">SUM(O17,O$23,O$29)</f>
        <v>0.10475000000000001</v>
      </c>
      <c r="P32" s="493">
        <f t="shared" si="38"/>
        <v>0.10475000000000001</v>
      </c>
      <c r="Q32" s="493">
        <f t="shared" si="38"/>
        <v>0.10475000000000001</v>
      </c>
      <c r="R32" s="493">
        <f t="shared" si="38"/>
        <v>0.10575</v>
      </c>
      <c r="S32" s="493">
        <f t="shared" si="38"/>
        <v>0.10575</v>
      </c>
      <c r="T32" s="493">
        <f t="shared" si="38"/>
        <v>0.10575</v>
      </c>
      <c r="U32" s="493">
        <f t="shared" si="38"/>
        <v>0.10675</v>
      </c>
      <c r="V32" s="493">
        <f t="shared" si="38"/>
        <v>0.10675</v>
      </c>
      <c r="W32" s="493">
        <f t="shared" si="38"/>
        <v>0.10675</v>
      </c>
      <c r="X32" s="493">
        <f t="shared" si="38"/>
        <v>0.10775</v>
      </c>
      <c r="Y32" s="493">
        <f t="shared" si="38"/>
        <v>0.10775</v>
      </c>
      <c r="Z32" s="493">
        <f t="shared" si="38"/>
        <v>0.10775</v>
      </c>
      <c r="AA32" s="493">
        <f t="shared" si="38"/>
        <v>0.10875</v>
      </c>
      <c r="AB32" s="493">
        <f t="shared" si="38"/>
        <v>0.10875</v>
      </c>
      <c r="AC32" s="493">
        <f t="shared" si="38"/>
        <v>0.10875</v>
      </c>
      <c r="AD32" s="493">
        <f t="shared" si="38"/>
        <v>0.10975</v>
      </c>
      <c r="AE32" s="493">
        <f t="shared" si="38"/>
        <v>0.10975</v>
      </c>
      <c r="AF32" s="493">
        <f t="shared" si="38"/>
        <v>0.10975</v>
      </c>
      <c r="AG32" s="493">
        <f t="shared" si="38"/>
        <v>0.11075</v>
      </c>
      <c r="AH32" s="493">
        <f t="shared" si="38"/>
        <v>0.11424999999999999</v>
      </c>
      <c r="AI32" s="493">
        <f t="shared" si="38"/>
        <v>0.11424999999999999</v>
      </c>
      <c r="AJ32" s="493">
        <f t="shared" si="38"/>
        <v>0.11874999999999999</v>
      </c>
      <c r="AK32" s="493">
        <f t="shared" si="38"/>
        <v>0.11874999999999999</v>
      </c>
      <c r="AL32" s="493">
        <f t="shared" si="38"/>
        <v>0.11874999999999999</v>
      </c>
      <c r="AM32" s="493">
        <f t="shared" si="38"/>
        <v>0.11975</v>
      </c>
      <c r="AN32" s="493">
        <f t="shared" si="38"/>
        <v>0.11975</v>
      </c>
      <c r="AO32" s="493">
        <f t="shared" si="38"/>
        <v>0.11975</v>
      </c>
      <c r="AP32" s="493">
        <f t="shared" si="38"/>
        <v>0.12075</v>
      </c>
      <c r="AQ32" s="493">
        <f t="shared" si="38"/>
        <v>0.12075</v>
      </c>
      <c r="AR32" s="493">
        <f t="shared" si="38"/>
        <v>0.12075</v>
      </c>
      <c r="AS32" s="493">
        <f t="shared" si="38"/>
        <v>0.12175</v>
      </c>
      <c r="AT32" s="493">
        <f t="shared" si="38"/>
        <v>0.12175</v>
      </c>
      <c r="AU32" s="493">
        <f t="shared" ref="AU32:BZ32" si="39">SUM(AU17,AU$23,AU$29)</f>
        <v>0.12175</v>
      </c>
      <c r="AV32" s="493">
        <f t="shared" si="39"/>
        <v>0.12357</v>
      </c>
      <c r="AW32" s="493">
        <f t="shared" si="39"/>
        <v>0.12357</v>
      </c>
      <c r="AX32" s="493">
        <f t="shared" si="39"/>
        <v>0.12357</v>
      </c>
      <c r="AY32" s="493">
        <f t="shared" si="39"/>
        <v>0.12457</v>
      </c>
      <c r="AZ32" s="493">
        <f t="shared" si="39"/>
        <v>0.12457</v>
      </c>
      <c r="BA32" s="493">
        <f t="shared" si="39"/>
        <v>0.12457</v>
      </c>
      <c r="BB32" s="493">
        <f t="shared" si="39"/>
        <v>0.12557000000000001</v>
      </c>
      <c r="BC32" s="493">
        <f t="shared" si="39"/>
        <v>0.12557000000000001</v>
      </c>
      <c r="BD32" s="493">
        <f t="shared" si="39"/>
        <v>0.12557000000000001</v>
      </c>
      <c r="BE32" s="493">
        <f t="shared" si="39"/>
        <v>0.12557000000000001</v>
      </c>
      <c r="BF32" s="493">
        <f t="shared" si="39"/>
        <v>0.12557000000000001</v>
      </c>
      <c r="BG32" s="493">
        <f t="shared" si="39"/>
        <v>0.14057</v>
      </c>
      <c r="BH32" s="493">
        <f t="shared" si="39"/>
        <v>0.14657000000000001</v>
      </c>
      <c r="BI32" s="493">
        <f t="shared" si="39"/>
        <v>0.14657000000000001</v>
      </c>
      <c r="BJ32" s="493">
        <f t="shared" si="39"/>
        <v>0.14657000000000001</v>
      </c>
      <c r="BK32" s="493">
        <f t="shared" si="39"/>
        <v>0.13156999999999999</v>
      </c>
      <c r="BL32" s="493">
        <f t="shared" si="39"/>
        <v>0.13156999999999999</v>
      </c>
      <c r="BM32" s="493">
        <f t="shared" si="39"/>
        <v>0.13156999999999999</v>
      </c>
      <c r="BN32" s="493">
        <f t="shared" si="39"/>
        <v>0.13156999999999999</v>
      </c>
      <c r="BO32" s="493">
        <f t="shared" si="39"/>
        <v>0.13156999999999999</v>
      </c>
      <c r="BP32" s="493">
        <f t="shared" si="39"/>
        <v>0.13156999999999999</v>
      </c>
      <c r="BQ32" s="493">
        <f t="shared" si="39"/>
        <v>0.13156999999999999</v>
      </c>
      <c r="BR32" s="493">
        <f t="shared" si="39"/>
        <v>0.13156999999999999</v>
      </c>
      <c r="BS32" s="493">
        <f t="shared" si="39"/>
        <v>0.14657000000000001</v>
      </c>
      <c r="BT32" s="493">
        <f t="shared" si="39"/>
        <v>0.14657000000000001</v>
      </c>
      <c r="BU32" s="493">
        <f t="shared" si="39"/>
        <v>0.14657000000000001</v>
      </c>
      <c r="BV32" s="493">
        <f t="shared" si="39"/>
        <v>0.14657000000000001</v>
      </c>
      <c r="BW32" s="493">
        <f t="shared" si="39"/>
        <v>0.13156999999999999</v>
      </c>
      <c r="BX32" s="493">
        <f t="shared" si="39"/>
        <v>0.13156999999999999</v>
      </c>
      <c r="BY32" s="493">
        <f t="shared" si="39"/>
        <v>0.13156999999999999</v>
      </c>
      <c r="BZ32" s="493">
        <f t="shared" si="39"/>
        <v>0.13156999999999999</v>
      </c>
      <c r="CA32" s="493">
        <f t="shared" ref="CA32:DF32" si="40">SUM(CA17,CA$23,CA$29)</f>
        <v>0.13156999999999999</v>
      </c>
      <c r="CB32" s="493">
        <f t="shared" si="40"/>
        <v>0.13156999999999999</v>
      </c>
      <c r="CC32" s="493">
        <f t="shared" si="40"/>
        <v>0.13156999999999999</v>
      </c>
      <c r="CD32" s="493">
        <f t="shared" si="40"/>
        <v>0.13156999999999999</v>
      </c>
      <c r="CE32" s="493">
        <f t="shared" si="40"/>
        <v>0.14657000000000001</v>
      </c>
      <c r="CF32" s="493">
        <f t="shared" si="40"/>
        <v>0.14657000000000001</v>
      </c>
      <c r="CG32" s="493">
        <f t="shared" si="40"/>
        <v>0.14657000000000001</v>
      </c>
      <c r="CH32" s="493">
        <f t="shared" si="40"/>
        <v>0.14657000000000001</v>
      </c>
      <c r="CI32" s="493">
        <f t="shared" si="40"/>
        <v>0.13156999999999999</v>
      </c>
      <c r="CJ32" s="493">
        <f t="shared" si="40"/>
        <v>0.15109999999999998</v>
      </c>
      <c r="CK32" s="493">
        <f t="shared" si="40"/>
        <v>0.15109999999999998</v>
      </c>
      <c r="CL32" s="493">
        <f t="shared" si="40"/>
        <v>0.15151999999999999</v>
      </c>
      <c r="CM32" s="493">
        <f t="shared" si="40"/>
        <v>0.15151999999999999</v>
      </c>
      <c r="CN32" s="493">
        <f t="shared" si="40"/>
        <v>0.15151999999999999</v>
      </c>
      <c r="CO32" s="493">
        <f t="shared" si="40"/>
        <v>0.15198999999999999</v>
      </c>
      <c r="CP32" s="493">
        <f t="shared" si="40"/>
        <v>0.15198999999999999</v>
      </c>
      <c r="CQ32" s="493">
        <f t="shared" si="40"/>
        <v>0.15198999999999999</v>
      </c>
      <c r="CR32" s="493">
        <f t="shared" si="40"/>
        <v>0.16675999999999999</v>
      </c>
      <c r="CS32" s="493">
        <f t="shared" si="40"/>
        <v>0.16675999999999999</v>
      </c>
      <c r="CT32" s="493">
        <f t="shared" si="40"/>
        <v>0.16675999999999999</v>
      </c>
      <c r="CU32" s="493">
        <f t="shared" si="40"/>
        <v>0.16761999999999999</v>
      </c>
      <c r="CV32" s="493">
        <f t="shared" si="40"/>
        <v>0.16761999999999999</v>
      </c>
      <c r="CW32" s="493">
        <f t="shared" si="40"/>
        <v>0.16761999999999999</v>
      </c>
      <c r="CX32" s="493">
        <f t="shared" si="40"/>
        <v>0.16719999999999999</v>
      </c>
      <c r="CY32" s="493">
        <f t="shared" si="40"/>
        <v>0.16719999999999999</v>
      </c>
      <c r="CZ32" s="493">
        <f t="shared" si="40"/>
        <v>0.16719999999999999</v>
      </c>
      <c r="DA32" s="493">
        <f t="shared" si="40"/>
        <v>0.16785999999999998</v>
      </c>
      <c r="DB32" s="493">
        <f t="shared" si="40"/>
        <v>0.16785999999999998</v>
      </c>
      <c r="DC32" s="493">
        <f t="shared" si="40"/>
        <v>0.16785999999999998</v>
      </c>
      <c r="DD32" s="493">
        <f t="shared" si="40"/>
        <v>0.17376</v>
      </c>
      <c r="DE32" s="493">
        <f t="shared" si="40"/>
        <v>0.17376</v>
      </c>
      <c r="DF32" s="493">
        <f t="shared" si="40"/>
        <v>0.17376</v>
      </c>
      <c r="DG32" s="493">
        <f t="shared" ref="DG32:EL32" si="41">SUM(DG17,DG$23,DG$29)</f>
        <v>0.17735999999999999</v>
      </c>
      <c r="DH32" s="493">
        <f t="shared" si="41"/>
        <v>0.17735999999999999</v>
      </c>
      <c r="DI32" s="493">
        <f t="shared" si="41"/>
        <v>0.17735999999999999</v>
      </c>
      <c r="DJ32" s="493">
        <f t="shared" si="41"/>
        <v>0.17377999999999999</v>
      </c>
      <c r="DK32" s="493">
        <f t="shared" si="41"/>
        <v>0.17377999999999999</v>
      </c>
      <c r="DL32" s="493">
        <f t="shared" si="41"/>
        <v>0.17377999999999999</v>
      </c>
      <c r="DM32" s="493">
        <f t="shared" si="41"/>
        <v>0.17463999999999999</v>
      </c>
      <c r="DN32" s="493">
        <f t="shared" si="41"/>
        <v>0.17463999999999999</v>
      </c>
      <c r="DO32" s="493">
        <f t="shared" si="41"/>
        <v>0.17463999999999999</v>
      </c>
      <c r="DP32" s="493">
        <f t="shared" si="41"/>
        <v>0.17416999999999999</v>
      </c>
      <c r="DQ32" s="493">
        <f t="shared" si="41"/>
        <v>0.17416999999999999</v>
      </c>
      <c r="DR32" s="493">
        <f t="shared" si="41"/>
        <v>0.17416999999999999</v>
      </c>
      <c r="DS32" s="493">
        <f t="shared" si="41"/>
        <v>0.17598</v>
      </c>
      <c r="DT32" s="493">
        <f t="shared" si="41"/>
        <v>0.17598</v>
      </c>
      <c r="DU32" s="493">
        <f t="shared" si="41"/>
        <v>0.17598</v>
      </c>
      <c r="DV32" s="493">
        <f t="shared" si="41"/>
        <v>0.17073999999999998</v>
      </c>
      <c r="DW32" s="493">
        <f t="shared" si="41"/>
        <v>0.17073999999999998</v>
      </c>
      <c r="DX32" s="524">
        <f t="shared" si="41"/>
        <v>0.17073999999999998</v>
      </c>
      <c r="DY32" s="851">
        <f t="shared" si="41"/>
        <v>0.16936771465633693</v>
      </c>
      <c r="DZ32" s="524">
        <f t="shared" si="41"/>
        <v>0.16936771465633693</v>
      </c>
      <c r="EA32" s="524">
        <f t="shared" si="41"/>
        <v>0.16936771465633693</v>
      </c>
      <c r="EB32" s="524">
        <f t="shared" si="41"/>
        <v>0.18293390243321708</v>
      </c>
      <c r="EC32" s="524">
        <f t="shared" si="41"/>
        <v>0.18293390243321708</v>
      </c>
      <c r="ED32" s="524">
        <f t="shared" si="41"/>
        <v>0.18293390243321708</v>
      </c>
      <c r="EE32" s="524">
        <f t="shared" si="41"/>
        <v>0.18468405489688888</v>
      </c>
      <c r="EF32" s="524">
        <f t="shared" si="41"/>
        <v>0.18468405489688888</v>
      </c>
      <c r="EG32" s="524">
        <f t="shared" si="41"/>
        <v>0.18468405489688888</v>
      </c>
      <c r="EH32" s="524">
        <f t="shared" si="41"/>
        <v>0.18714222170317613</v>
      </c>
      <c r="EI32" s="524">
        <f t="shared" si="41"/>
        <v>0.18714222170317613</v>
      </c>
      <c r="EJ32" s="524">
        <f t="shared" si="41"/>
        <v>0.18714222170317613</v>
      </c>
      <c r="EK32" s="524">
        <f t="shared" si="41"/>
        <v>0.1883525940711922</v>
      </c>
      <c r="EL32" s="524">
        <f t="shared" si="41"/>
        <v>0.1883525940711922</v>
      </c>
      <c r="EM32" s="524">
        <f t="shared" ref="EM32:FW32" si="42">SUM(EM17,EM$23,EM$29)</f>
        <v>0.1883525940711922</v>
      </c>
      <c r="EN32" s="524">
        <f t="shared" si="42"/>
        <v>0.19544208395510632</v>
      </c>
      <c r="EO32" s="524">
        <f t="shared" si="42"/>
        <v>0.19544208395510632</v>
      </c>
      <c r="EP32" s="524">
        <f t="shared" si="42"/>
        <v>0.19544208395510632</v>
      </c>
      <c r="EQ32" s="524">
        <f t="shared" si="42"/>
        <v>0.19622340495048213</v>
      </c>
      <c r="ER32" s="524">
        <f t="shared" si="42"/>
        <v>0.19622340495048213</v>
      </c>
      <c r="ES32" s="524">
        <f t="shared" si="42"/>
        <v>0.19622340495048213</v>
      </c>
      <c r="ET32" s="524">
        <f t="shared" si="42"/>
        <v>0.19287087983689488</v>
      </c>
      <c r="EU32" s="524">
        <f t="shared" si="42"/>
        <v>0.19287087983689488</v>
      </c>
      <c r="EV32" s="524">
        <f t="shared" si="42"/>
        <v>0.19287087983689488</v>
      </c>
      <c r="EW32" s="524">
        <f t="shared" si="42"/>
        <v>0.19371055915064214</v>
      </c>
      <c r="EX32" s="524">
        <f t="shared" si="42"/>
        <v>0.19371055915064214</v>
      </c>
      <c r="EY32" s="524">
        <f t="shared" si="42"/>
        <v>0.19371055915064214</v>
      </c>
      <c r="EZ32" s="524">
        <f t="shared" si="42"/>
        <v>0.20322636272104097</v>
      </c>
      <c r="FA32" s="524">
        <f t="shared" si="42"/>
        <v>0.20322636272104097</v>
      </c>
      <c r="FB32" s="524">
        <f t="shared" si="42"/>
        <v>0.20322636272104097</v>
      </c>
      <c r="FC32" s="524">
        <f t="shared" si="42"/>
        <v>0.20379283378283133</v>
      </c>
      <c r="FD32" s="524">
        <f t="shared" si="42"/>
        <v>0.20379283378283133</v>
      </c>
      <c r="FE32" s="524">
        <f t="shared" si="42"/>
        <v>0.20379283378283133</v>
      </c>
      <c r="FF32" s="524">
        <f t="shared" si="42"/>
        <v>0.20166962014696344</v>
      </c>
      <c r="FG32" s="524">
        <f t="shared" si="42"/>
        <v>0.20166962014696344</v>
      </c>
      <c r="FH32" s="524">
        <f t="shared" si="42"/>
        <v>0.20166962014696344</v>
      </c>
      <c r="FI32" s="524">
        <f t="shared" si="42"/>
        <v>0.20273339105927929</v>
      </c>
      <c r="FJ32" s="524">
        <f t="shared" si="42"/>
        <v>0.20273339105927929</v>
      </c>
      <c r="FK32" s="524">
        <f t="shared" si="42"/>
        <v>0.20273339105927929</v>
      </c>
      <c r="FL32" s="524">
        <f t="shared" si="42"/>
        <v>0.21505108387367344</v>
      </c>
      <c r="FM32" s="524">
        <f t="shared" si="42"/>
        <v>0.21505108387367344</v>
      </c>
      <c r="FN32" s="524">
        <f t="shared" si="42"/>
        <v>0.21505108387367344</v>
      </c>
      <c r="FO32" s="524">
        <f t="shared" si="42"/>
        <v>0.21524485195047141</v>
      </c>
      <c r="FP32" s="524">
        <f t="shared" si="42"/>
        <v>0.21524485195047141</v>
      </c>
      <c r="FQ32" s="524">
        <f t="shared" si="42"/>
        <v>0.21524485195047141</v>
      </c>
      <c r="FR32" s="524">
        <f t="shared" si="42"/>
        <v>0.2147709008751989</v>
      </c>
      <c r="FS32" s="524">
        <f t="shared" si="42"/>
        <v>0.2147709008751989</v>
      </c>
      <c r="FT32" s="524">
        <f t="shared" si="42"/>
        <v>0.2147709008751989</v>
      </c>
      <c r="FU32" s="524">
        <f t="shared" si="42"/>
        <v>0.21571720182043305</v>
      </c>
      <c r="FV32" s="524">
        <f t="shared" si="42"/>
        <v>0.21571720182043305</v>
      </c>
      <c r="FW32" s="524">
        <f t="shared" si="42"/>
        <v>0.21571720182043305</v>
      </c>
      <c r="FX32" s="797" t="s">
        <v>272</v>
      </c>
      <c r="FY32" s="406"/>
      <c r="FZ32" s="406"/>
      <c r="GA32" s="406"/>
      <c r="GB32" s="406"/>
      <c r="GC32" s="406"/>
      <c r="GD32" s="406"/>
      <c r="GE32" s="406"/>
      <c r="GF32" s="406"/>
      <c r="GG32" s="406"/>
      <c r="GH32" s="406"/>
      <c r="GI32" s="406"/>
      <c r="GJ32" s="406"/>
      <c r="GK32" s="406"/>
      <c r="GL32" s="406"/>
      <c r="GM32" s="406"/>
      <c r="GN32" s="406"/>
      <c r="GO32" s="406"/>
      <c r="GP32" s="406"/>
      <c r="GQ32" s="406"/>
      <c r="GR32" s="406"/>
      <c r="GS32" s="406"/>
      <c r="GT32" s="406"/>
      <c r="GU32" s="406"/>
      <c r="GV32" s="406"/>
      <c r="GW32" s="406"/>
      <c r="GX32" s="406"/>
      <c r="GY32" s="406"/>
      <c r="GZ32" s="406"/>
      <c r="HA32" s="406"/>
      <c r="HB32" s="406"/>
      <c r="HC32" s="406"/>
      <c r="HD32" s="406"/>
      <c r="HE32" s="406"/>
      <c r="HF32" s="406"/>
      <c r="HG32" s="406"/>
      <c r="HH32" s="406"/>
      <c r="HI32" s="406"/>
    </row>
    <row r="33" spans="1:217" s="421" customFormat="1" ht="14.25" x14ac:dyDescent="0.2">
      <c r="B33" s="417" t="s">
        <v>323</v>
      </c>
      <c r="C33" s="419">
        <f t="shared" ref="C33:N33" si="43">+C31</f>
        <v>0.10375</v>
      </c>
      <c r="D33" s="419">
        <f t="shared" si="43"/>
        <v>0.10375</v>
      </c>
      <c r="E33" s="419">
        <f t="shared" si="43"/>
        <v>0.10375</v>
      </c>
      <c r="F33" s="419">
        <f t="shared" si="43"/>
        <v>0.10375</v>
      </c>
      <c r="G33" s="419">
        <f t="shared" si="43"/>
        <v>0.10375</v>
      </c>
      <c r="H33" s="419">
        <f t="shared" si="43"/>
        <v>0.10375</v>
      </c>
      <c r="I33" s="419">
        <f t="shared" si="43"/>
        <v>0.10375</v>
      </c>
      <c r="J33" s="419">
        <f t="shared" si="43"/>
        <v>0.10375</v>
      </c>
      <c r="K33" s="419">
        <f t="shared" si="43"/>
        <v>0.10375</v>
      </c>
      <c r="L33" s="419">
        <f t="shared" si="43"/>
        <v>0.10375</v>
      </c>
      <c r="M33" s="419">
        <f t="shared" si="43"/>
        <v>0.10375</v>
      </c>
      <c r="N33" s="419">
        <f t="shared" si="43"/>
        <v>0.10375</v>
      </c>
      <c r="O33" s="493">
        <f t="shared" ref="O33:AT33" si="44">SUM(O18,O$23,O$29)</f>
        <v>0.10475000000000001</v>
      </c>
      <c r="P33" s="493">
        <f t="shared" si="44"/>
        <v>0.10475000000000001</v>
      </c>
      <c r="Q33" s="493">
        <f t="shared" si="44"/>
        <v>0.10475000000000001</v>
      </c>
      <c r="R33" s="493">
        <f t="shared" si="44"/>
        <v>0.10575</v>
      </c>
      <c r="S33" s="493">
        <f t="shared" si="44"/>
        <v>0.10575</v>
      </c>
      <c r="T33" s="493">
        <f t="shared" si="44"/>
        <v>0.10575</v>
      </c>
      <c r="U33" s="493">
        <f t="shared" si="44"/>
        <v>0.10675</v>
      </c>
      <c r="V33" s="493">
        <f t="shared" si="44"/>
        <v>0.10675</v>
      </c>
      <c r="W33" s="493">
        <f t="shared" si="44"/>
        <v>0.10675</v>
      </c>
      <c r="X33" s="493">
        <f t="shared" si="44"/>
        <v>0.10775</v>
      </c>
      <c r="Y33" s="493">
        <f t="shared" si="44"/>
        <v>0.10775</v>
      </c>
      <c r="Z33" s="493">
        <f t="shared" si="44"/>
        <v>0.10775</v>
      </c>
      <c r="AA33" s="493">
        <f t="shared" si="44"/>
        <v>0.10875</v>
      </c>
      <c r="AB33" s="493">
        <f t="shared" si="44"/>
        <v>0.10875</v>
      </c>
      <c r="AC33" s="493">
        <f t="shared" si="44"/>
        <v>0.10875</v>
      </c>
      <c r="AD33" s="493">
        <f t="shared" si="44"/>
        <v>0.10975</v>
      </c>
      <c r="AE33" s="493">
        <f t="shared" si="44"/>
        <v>0.10975</v>
      </c>
      <c r="AF33" s="493">
        <f t="shared" si="44"/>
        <v>0.10975</v>
      </c>
      <c r="AG33" s="493">
        <f t="shared" si="44"/>
        <v>0.11075</v>
      </c>
      <c r="AH33" s="493">
        <f t="shared" si="44"/>
        <v>0.11424999999999999</v>
      </c>
      <c r="AI33" s="493">
        <f t="shared" si="44"/>
        <v>0.11424999999999999</v>
      </c>
      <c r="AJ33" s="493">
        <f t="shared" si="44"/>
        <v>0.11874999999999999</v>
      </c>
      <c r="AK33" s="493">
        <f t="shared" si="44"/>
        <v>0.11874999999999999</v>
      </c>
      <c r="AL33" s="493">
        <f t="shared" si="44"/>
        <v>0.11874999999999999</v>
      </c>
      <c r="AM33" s="493">
        <f t="shared" si="44"/>
        <v>0.11975</v>
      </c>
      <c r="AN33" s="493">
        <f t="shared" si="44"/>
        <v>0.11975</v>
      </c>
      <c r="AO33" s="493">
        <f t="shared" si="44"/>
        <v>0.11975</v>
      </c>
      <c r="AP33" s="493">
        <f t="shared" si="44"/>
        <v>0.12075</v>
      </c>
      <c r="AQ33" s="493">
        <f t="shared" si="44"/>
        <v>0.12075</v>
      </c>
      <c r="AR33" s="493">
        <f t="shared" si="44"/>
        <v>0.12075</v>
      </c>
      <c r="AS33" s="493">
        <f t="shared" si="44"/>
        <v>0.12175</v>
      </c>
      <c r="AT33" s="493">
        <f t="shared" si="44"/>
        <v>0.12175</v>
      </c>
      <c r="AU33" s="493">
        <f t="shared" ref="AU33:BZ33" si="45">SUM(AU18,AU$23,AU$29)</f>
        <v>0.12175</v>
      </c>
      <c r="AV33" s="493">
        <f t="shared" si="45"/>
        <v>0.12357</v>
      </c>
      <c r="AW33" s="493">
        <f t="shared" si="45"/>
        <v>0.12357</v>
      </c>
      <c r="AX33" s="493">
        <f t="shared" si="45"/>
        <v>0.12357</v>
      </c>
      <c r="AY33" s="493">
        <f t="shared" si="45"/>
        <v>0.12457</v>
      </c>
      <c r="AZ33" s="493">
        <f t="shared" si="45"/>
        <v>0.12457</v>
      </c>
      <c r="BA33" s="493">
        <f t="shared" si="45"/>
        <v>0.12457</v>
      </c>
      <c r="BB33" s="493">
        <f t="shared" si="45"/>
        <v>0.12557000000000001</v>
      </c>
      <c r="BC33" s="493">
        <f t="shared" si="45"/>
        <v>0.12557000000000001</v>
      </c>
      <c r="BD33" s="493">
        <f t="shared" si="45"/>
        <v>0.12557000000000001</v>
      </c>
      <c r="BE33" s="493">
        <f t="shared" si="45"/>
        <v>0.12557000000000001</v>
      </c>
      <c r="BF33" s="493">
        <f t="shared" si="45"/>
        <v>0.12557000000000001</v>
      </c>
      <c r="BG33" s="493">
        <f t="shared" si="45"/>
        <v>0.17537</v>
      </c>
      <c r="BH33" s="493">
        <f t="shared" si="45"/>
        <v>0.18137</v>
      </c>
      <c r="BI33" s="493">
        <f t="shared" si="45"/>
        <v>0.18137</v>
      </c>
      <c r="BJ33" s="493">
        <f t="shared" si="45"/>
        <v>0.18137</v>
      </c>
      <c r="BK33" s="493">
        <f t="shared" si="45"/>
        <v>0.13156999999999999</v>
      </c>
      <c r="BL33" s="493">
        <f t="shared" si="45"/>
        <v>0.13156999999999999</v>
      </c>
      <c r="BM33" s="493">
        <f t="shared" si="45"/>
        <v>0.13156999999999999</v>
      </c>
      <c r="BN33" s="493">
        <f t="shared" si="45"/>
        <v>0.13156999999999999</v>
      </c>
      <c r="BO33" s="493">
        <f t="shared" si="45"/>
        <v>0.13156999999999999</v>
      </c>
      <c r="BP33" s="493">
        <f t="shared" si="45"/>
        <v>0.13156999999999999</v>
      </c>
      <c r="BQ33" s="493">
        <f t="shared" si="45"/>
        <v>0.13156999999999999</v>
      </c>
      <c r="BR33" s="493">
        <f t="shared" si="45"/>
        <v>0.13156999999999999</v>
      </c>
      <c r="BS33" s="493">
        <f t="shared" si="45"/>
        <v>0.18137</v>
      </c>
      <c r="BT33" s="493">
        <f t="shared" si="45"/>
        <v>0.18137</v>
      </c>
      <c r="BU33" s="493">
        <f t="shared" si="45"/>
        <v>0.18137</v>
      </c>
      <c r="BV33" s="493">
        <f t="shared" si="45"/>
        <v>0.18137</v>
      </c>
      <c r="BW33" s="493">
        <f t="shared" si="45"/>
        <v>0.13156999999999999</v>
      </c>
      <c r="BX33" s="493">
        <f t="shared" si="45"/>
        <v>0.13156999999999999</v>
      </c>
      <c r="BY33" s="493">
        <f t="shared" si="45"/>
        <v>0.13156999999999999</v>
      </c>
      <c r="BZ33" s="493">
        <f t="shared" si="45"/>
        <v>0.13156999999999999</v>
      </c>
      <c r="CA33" s="493">
        <f t="shared" ref="CA33:DF33" si="46">SUM(CA18,CA$23,CA$29)</f>
        <v>0.13156999999999999</v>
      </c>
      <c r="CB33" s="493">
        <f t="shared" si="46"/>
        <v>0.13156999999999999</v>
      </c>
      <c r="CC33" s="493">
        <f t="shared" si="46"/>
        <v>0.13156999999999999</v>
      </c>
      <c r="CD33" s="493">
        <f t="shared" si="46"/>
        <v>0.13156999999999999</v>
      </c>
      <c r="CE33" s="493">
        <f t="shared" si="46"/>
        <v>0.18137</v>
      </c>
      <c r="CF33" s="493">
        <f t="shared" si="46"/>
        <v>0.18137</v>
      </c>
      <c r="CG33" s="493">
        <f t="shared" si="46"/>
        <v>0.18137</v>
      </c>
      <c r="CH33" s="493">
        <f t="shared" si="46"/>
        <v>0.18137</v>
      </c>
      <c r="CI33" s="493">
        <f t="shared" si="46"/>
        <v>0.13156999999999999</v>
      </c>
      <c r="CJ33" s="493">
        <f t="shared" si="46"/>
        <v>0.15109999999999998</v>
      </c>
      <c r="CK33" s="493">
        <f t="shared" si="46"/>
        <v>0.15109999999999998</v>
      </c>
      <c r="CL33" s="493">
        <f t="shared" si="46"/>
        <v>0.15151999999999999</v>
      </c>
      <c r="CM33" s="493">
        <f t="shared" si="46"/>
        <v>0.15151999999999999</v>
      </c>
      <c r="CN33" s="493">
        <f t="shared" si="46"/>
        <v>0.15151999999999999</v>
      </c>
      <c r="CO33" s="493">
        <f t="shared" si="46"/>
        <v>0.15198999999999999</v>
      </c>
      <c r="CP33" s="493">
        <f t="shared" si="46"/>
        <v>0.15198999999999999</v>
      </c>
      <c r="CQ33" s="493">
        <f t="shared" si="46"/>
        <v>0.18878999999999999</v>
      </c>
      <c r="CR33" s="493">
        <f t="shared" si="46"/>
        <v>0.20846000000000001</v>
      </c>
      <c r="CS33" s="493">
        <f t="shared" si="46"/>
        <v>0.20846000000000001</v>
      </c>
      <c r="CT33" s="493">
        <f t="shared" si="46"/>
        <v>0.20846000000000001</v>
      </c>
      <c r="CU33" s="493">
        <f t="shared" si="46"/>
        <v>0.16761999999999999</v>
      </c>
      <c r="CV33" s="493">
        <f t="shared" si="46"/>
        <v>0.16761999999999999</v>
      </c>
      <c r="CW33" s="493">
        <f t="shared" si="46"/>
        <v>0.16761999999999999</v>
      </c>
      <c r="CX33" s="493">
        <f t="shared" si="46"/>
        <v>0.16719999999999999</v>
      </c>
      <c r="CY33" s="493">
        <f t="shared" si="46"/>
        <v>0.16719999999999999</v>
      </c>
      <c r="CZ33" s="493">
        <f t="shared" si="46"/>
        <v>0.16719999999999999</v>
      </c>
      <c r="DA33" s="493">
        <f t="shared" si="46"/>
        <v>0.16785999999999998</v>
      </c>
      <c r="DB33" s="493">
        <f t="shared" si="46"/>
        <v>0.16785999999999998</v>
      </c>
      <c r="DC33" s="493">
        <f t="shared" si="46"/>
        <v>0.20956</v>
      </c>
      <c r="DD33" s="493">
        <f t="shared" si="46"/>
        <v>0.21546000000000001</v>
      </c>
      <c r="DE33" s="493">
        <f t="shared" si="46"/>
        <v>0.21546000000000001</v>
      </c>
      <c r="DF33" s="493">
        <f t="shared" si="46"/>
        <v>0.21546000000000001</v>
      </c>
      <c r="DG33" s="493">
        <f t="shared" ref="DG33:EL33" si="47">SUM(DG18,DG$23,DG$29)</f>
        <v>0.17735999999999999</v>
      </c>
      <c r="DH33" s="493">
        <f t="shared" si="47"/>
        <v>0.17735999999999999</v>
      </c>
      <c r="DI33" s="493">
        <f t="shared" si="47"/>
        <v>0.17735999999999999</v>
      </c>
      <c r="DJ33" s="493">
        <f t="shared" si="47"/>
        <v>0.17377999999999999</v>
      </c>
      <c r="DK33" s="493">
        <f t="shared" si="47"/>
        <v>0.17377999999999999</v>
      </c>
      <c r="DL33" s="493">
        <f t="shared" si="47"/>
        <v>0.17377999999999999</v>
      </c>
      <c r="DM33" s="493">
        <f t="shared" si="47"/>
        <v>0.17463999999999999</v>
      </c>
      <c r="DN33" s="493">
        <f t="shared" si="47"/>
        <v>0.17463999999999999</v>
      </c>
      <c r="DO33" s="493">
        <f t="shared" si="47"/>
        <v>0.21634</v>
      </c>
      <c r="DP33" s="493">
        <f t="shared" si="47"/>
        <v>0.21587000000000001</v>
      </c>
      <c r="DQ33" s="493">
        <f t="shared" si="47"/>
        <v>0.21587000000000001</v>
      </c>
      <c r="DR33" s="493">
        <f t="shared" si="47"/>
        <v>0.21587000000000001</v>
      </c>
      <c r="DS33" s="493">
        <f t="shared" si="47"/>
        <v>0.17598</v>
      </c>
      <c r="DT33" s="493">
        <f t="shared" si="47"/>
        <v>0.17598</v>
      </c>
      <c r="DU33" s="493">
        <f t="shared" si="47"/>
        <v>0.17598</v>
      </c>
      <c r="DV33" s="493">
        <f t="shared" si="47"/>
        <v>0.17073999999999998</v>
      </c>
      <c r="DW33" s="493">
        <f t="shared" si="47"/>
        <v>0.17073999999999998</v>
      </c>
      <c r="DX33" s="524">
        <f t="shared" si="47"/>
        <v>0.17073999999999998</v>
      </c>
      <c r="DY33" s="851">
        <f t="shared" si="47"/>
        <v>0.16936771465633693</v>
      </c>
      <c r="DZ33" s="524">
        <f t="shared" si="47"/>
        <v>0.16936771465633693</v>
      </c>
      <c r="EA33" s="524">
        <f t="shared" si="47"/>
        <v>0.21832771465633694</v>
      </c>
      <c r="EB33" s="524">
        <f t="shared" si="47"/>
        <v>0.2387039024332171</v>
      </c>
      <c r="EC33" s="524">
        <f t="shared" si="47"/>
        <v>0.2387039024332171</v>
      </c>
      <c r="ED33" s="524">
        <f t="shared" si="47"/>
        <v>0.2387039024332171</v>
      </c>
      <c r="EE33" s="524">
        <f t="shared" si="47"/>
        <v>0.18468405489688888</v>
      </c>
      <c r="EF33" s="524">
        <f t="shared" si="47"/>
        <v>0.18468405489688888</v>
      </c>
      <c r="EG33" s="524">
        <f t="shared" si="47"/>
        <v>0.18468405489688888</v>
      </c>
      <c r="EH33" s="524">
        <f t="shared" si="47"/>
        <v>0.18714222170317613</v>
      </c>
      <c r="EI33" s="524">
        <f t="shared" si="47"/>
        <v>0.18714222170317613</v>
      </c>
      <c r="EJ33" s="524">
        <f t="shared" si="47"/>
        <v>0.18714222170317613</v>
      </c>
      <c r="EK33" s="524">
        <f t="shared" si="47"/>
        <v>0.1883525940711922</v>
      </c>
      <c r="EL33" s="524">
        <f t="shared" si="47"/>
        <v>0.1883525940711922</v>
      </c>
      <c r="EM33" s="524">
        <f t="shared" ref="EM33:FW33" si="48">SUM(EM18,EM$23,EM$29)</f>
        <v>0.24412259407119222</v>
      </c>
      <c r="EN33" s="524">
        <f t="shared" si="48"/>
        <v>0.26329208395510628</v>
      </c>
      <c r="EO33" s="524">
        <f t="shared" si="48"/>
        <v>0.26329208395510628</v>
      </c>
      <c r="EP33" s="524">
        <f t="shared" si="48"/>
        <v>0.26329208395510628</v>
      </c>
      <c r="EQ33" s="524">
        <f t="shared" si="48"/>
        <v>0.19622340495048213</v>
      </c>
      <c r="ER33" s="524">
        <f t="shared" si="48"/>
        <v>0.19622340495048213</v>
      </c>
      <c r="ES33" s="524">
        <f t="shared" si="48"/>
        <v>0.19622340495048213</v>
      </c>
      <c r="ET33" s="524">
        <f t="shared" si="48"/>
        <v>0.19287087983689488</v>
      </c>
      <c r="EU33" s="524">
        <f t="shared" si="48"/>
        <v>0.19287087983689488</v>
      </c>
      <c r="EV33" s="524">
        <f t="shared" si="48"/>
        <v>0.19287087983689488</v>
      </c>
      <c r="EW33" s="524">
        <f t="shared" si="48"/>
        <v>0.19371055915064214</v>
      </c>
      <c r="EX33" s="524">
        <f t="shared" si="48"/>
        <v>0.19371055915064214</v>
      </c>
      <c r="EY33" s="524">
        <f t="shared" si="48"/>
        <v>0.26156055915064214</v>
      </c>
      <c r="EZ33" s="524">
        <f t="shared" si="48"/>
        <v>0.27932636272104094</v>
      </c>
      <c r="FA33" s="524">
        <f t="shared" si="48"/>
        <v>0.27932636272104094</v>
      </c>
      <c r="FB33" s="524">
        <f t="shared" si="48"/>
        <v>0.27932636272104094</v>
      </c>
      <c r="FC33" s="524">
        <f t="shared" si="48"/>
        <v>0.20379283378283133</v>
      </c>
      <c r="FD33" s="524">
        <f t="shared" si="48"/>
        <v>0.20379283378283133</v>
      </c>
      <c r="FE33" s="524">
        <f t="shared" si="48"/>
        <v>0.20379283378283133</v>
      </c>
      <c r="FF33" s="524">
        <f t="shared" si="48"/>
        <v>0.20166962014696344</v>
      </c>
      <c r="FG33" s="524">
        <f t="shared" si="48"/>
        <v>0.20166962014696344</v>
      </c>
      <c r="FH33" s="524">
        <f t="shared" si="48"/>
        <v>0.20166962014696344</v>
      </c>
      <c r="FI33" s="524">
        <f t="shared" si="48"/>
        <v>0.20273339105927929</v>
      </c>
      <c r="FJ33" s="524">
        <f t="shared" si="48"/>
        <v>0.20273339105927929</v>
      </c>
      <c r="FK33" s="524">
        <f t="shared" si="48"/>
        <v>0.27883339105927929</v>
      </c>
      <c r="FL33" s="524">
        <f t="shared" si="48"/>
        <v>0.30206108387367336</v>
      </c>
      <c r="FM33" s="524">
        <f t="shared" si="48"/>
        <v>0.30206108387367336</v>
      </c>
      <c r="FN33" s="524">
        <f t="shared" si="48"/>
        <v>0.30206108387367336</v>
      </c>
      <c r="FO33" s="524">
        <f t="shared" si="48"/>
        <v>0.21524485195047141</v>
      </c>
      <c r="FP33" s="524">
        <f t="shared" si="48"/>
        <v>0.21524485195047141</v>
      </c>
      <c r="FQ33" s="524">
        <f t="shared" si="48"/>
        <v>0.21524485195047141</v>
      </c>
      <c r="FR33" s="524">
        <f t="shared" si="48"/>
        <v>0.2147709008751989</v>
      </c>
      <c r="FS33" s="524">
        <f t="shared" si="48"/>
        <v>0.2147709008751989</v>
      </c>
      <c r="FT33" s="524">
        <f t="shared" si="48"/>
        <v>0.2147709008751989</v>
      </c>
      <c r="FU33" s="524">
        <f t="shared" si="48"/>
        <v>0.21571720182043305</v>
      </c>
      <c r="FV33" s="524">
        <f t="shared" si="48"/>
        <v>0.21571720182043305</v>
      </c>
      <c r="FW33" s="524">
        <f t="shared" si="48"/>
        <v>0.302727201820433</v>
      </c>
      <c r="FX33" s="797" t="s">
        <v>272</v>
      </c>
      <c r="FY33" s="406"/>
      <c r="FZ33" s="406"/>
      <c r="GA33" s="406"/>
      <c r="GB33" s="406"/>
      <c r="GC33" s="406"/>
      <c r="GD33" s="406"/>
      <c r="GE33" s="406"/>
      <c r="GF33" s="406"/>
      <c r="GG33" s="406"/>
      <c r="GH33" s="406"/>
      <c r="GI33" s="406"/>
      <c r="GJ33" s="406"/>
      <c r="GK33" s="406"/>
      <c r="GL33" s="406"/>
      <c r="GM33" s="406"/>
      <c r="GN33" s="406"/>
      <c r="GO33" s="406"/>
      <c r="GP33" s="406"/>
      <c r="GQ33" s="406"/>
      <c r="GR33" s="406"/>
      <c r="GS33" s="406"/>
      <c r="GT33" s="406"/>
      <c r="GU33" s="406"/>
      <c r="GV33" s="406"/>
      <c r="GW33" s="406"/>
      <c r="GX33" s="406"/>
      <c r="GY33" s="406"/>
      <c r="GZ33" s="406"/>
      <c r="HA33" s="406"/>
      <c r="HB33" s="406"/>
      <c r="HC33" s="406"/>
      <c r="HD33" s="406"/>
      <c r="HE33" s="406"/>
      <c r="HF33" s="406"/>
      <c r="HG33" s="406"/>
      <c r="HH33" s="406"/>
      <c r="HI33" s="406"/>
    </row>
    <row r="34" spans="1:217" s="421" customFormat="1" ht="10.5" customHeight="1" x14ac:dyDescent="0.25">
      <c r="B34" s="416"/>
      <c r="C34" s="418"/>
      <c r="D34" s="418"/>
      <c r="E34" s="418"/>
      <c r="F34" s="418"/>
      <c r="G34" s="418"/>
      <c r="H34" s="418"/>
      <c r="I34" s="418"/>
      <c r="J34" s="418"/>
      <c r="K34" s="418"/>
      <c r="L34" s="418"/>
      <c r="M34" s="418"/>
      <c r="N34" s="418"/>
      <c r="O34" s="418"/>
      <c r="P34" s="418"/>
      <c r="Q34" s="418"/>
      <c r="R34" s="418"/>
      <c r="S34" s="418"/>
      <c r="T34" s="418"/>
      <c r="U34" s="418"/>
      <c r="V34" s="418"/>
      <c r="W34" s="418"/>
      <c r="X34" s="418"/>
      <c r="Y34" s="418"/>
      <c r="Z34" s="418"/>
      <c r="AA34" s="418"/>
      <c r="AB34" s="418"/>
      <c r="AC34" s="418"/>
      <c r="AD34" s="418"/>
      <c r="AE34" s="418"/>
      <c r="AF34" s="418"/>
      <c r="AG34" s="418"/>
      <c r="AH34" s="418"/>
      <c r="AI34" s="418"/>
      <c r="AJ34" s="418"/>
      <c r="AK34" s="418"/>
      <c r="AL34" s="418"/>
      <c r="AM34" s="418"/>
      <c r="AN34" s="418"/>
      <c r="AO34" s="418"/>
      <c r="AP34" s="418"/>
      <c r="AQ34" s="418"/>
      <c r="AR34" s="418"/>
      <c r="AS34" s="418"/>
      <c r="AT34" s="418"/>
      <c r="AU34" s="418"/>
      <c r="AV34" s="418"/>
      <c r="AW34" s="418"/>
      <c r="AX34" s="418"/>
      <c r="AY34" s="418"/>
      <c r="AZ34" s="418"/>
      <c r="BA34" s="418"/>
      <c r="BB34" s="418"/>
      <c r="BC34" s="418"/>
      <c r="BD34" s="418"/>
      <c r="BE34" s="418"/>
      <c r="BF34" s="418"/>
      <c r="BG34" s="418"/>
      <c r="BH34" s="418"/>
      <c r="BI34" s="418"/>
      <c r="BJ34" s="418"/>
      <c r="BK34" s="418"/>
      <c r="BL34" s="418"/>
      <c r="BM34" s="418"/>
      <c r="BN34" s="418"/>
      <c r="BO34" s="418"/>
      <c r="BP34" s="418"/>
      <c r="BQ34" s="418"/>
      <c r="BR34" s="418"/>
      <c r="BS34" s="424"/>
      <c r="BT34" s="424"/>
      <c r="BU34" s="424"/>
      <c r="BV34" s="424"/>
      <c r="BW34" s="418"/>
      <c r="BX34" s="418"/>
      <c r="BY34" s="418"/>
      <c r="BZ34" s="418"/>
      <c r="CA34" s="418"/>
      <c r="CB34" s="418"/>
      <c r="CC34" s="418"/>
      <c r="CD34" s="418"/>
      <c r="CE34" s="418"/>
      <c r="CF34" s="418"/>
      <c r="CG34" s="418"/>
      <c r="CH34" s="418"/>
      <c r="CI34" s="418"/>
      <c r="CJ34" s="418"/>
      <c r="CK34" s="418"/>
      <c r="CL34" s="418"/>
      <c r="CM34" s="418"/>
      <c r="CN34" s="418"/>
      <c r="CO34" s="419"/>
      <c r="CP34" s="419"/>
      <c r="CQ34" s="419"/>
      <c r="CR34" s="419"/>
      <c r="CS34" s="419"/>
      <c r="CT34" s="419"/>
      <c r="CU34" s="419"/>
      <c r="CV34" s="419"/>
      <c r="CW34" s="419"/>
      <c r="CX34" s="419"/>
      <c r="CY34" s="419"/>
      <c r="CZ34" s="419"/>
      <c r="DA34" s="419"/>
      <c r="DB34" s="419"/>
      <c r="DC34" s="418"/>
      <c r="DD34" s="418"/>
      <c r="DE34" s="418"/>
      <c r="DF34" s="418"/>
      <c r="DG34" s="419"/>
      <c r="DH34" s="419"/>
      <c r="DI34" s="419"/>
      <c r="DJ34" s="419"/>
      <c r="DK34" s="419"/>
      <c r="DL34" s="419"/>
      <c r="DM34" s="419"/>
      <c r="DN34" s="419"/>
      <c r="DO34" s="419"/>
      <c r="DP34" s="419"/>
      <c r="DQ34" s="419"/>
      <c r="DR34" s="419"/>
      <c r="DS34" s="419"/>
      <c r="DT34" s="419"/>
      <c r="DU34" s="419"/>
      <c r="DV34" s="419"/>
      <c r="DW34" s="419"/>
      <c r="DX34" s="507"/>
      <c r="DY34" s="851"/>
      <c r="DZ34" s="524"/>
      <c r="EA34" s="524"/>
      <c r="EB34" s="524"/>
      <c r="EC34" s="524"/>
      <c r="ED34" s="524"/>
      <c r="EE34" s="524"/>
      <c r="EF34" s="524"/>
      <c r="EG34" s="524"/>
      <c r="EH34" s="524"/>
      <c r="EI34" s="524"/>
      <c r="EJ34" s="524"/>
      <c r="EK34" s="524"/>
      <c r="EL34" s="524"/>
      <c r="EM34" s="524"/>
      <c r="EN34" s="524"/>
      <c r="EO34" s="524"/>
      <c r="EP34" s="524"/>
      <c r="EQ34" s="524"/>
      <c r="ER34" s="524"/>
      <c r="ES34" s="524"/>
      <c r="ET34" s="524"/>
      <c r="EU34" s="524"/>
      <c r="EV34" s="524"/>
      <c r="EW34" s="524"/>
      <c r="EX34" s="524"/>
      <c r="EY34" s="524"/>
      <c r="EZ34" s="524"/>
      <c r="FA34" s="524"/>
      <c r="FB34" s="524"/>
      <c r="FC34" s="524"/>
      <c r="FD34" s="524"/>
      <c r="FE34" s="524"/>
      <c r="FF34" s="524"/>
      <c r="FG34" s="524"/>
      <c r="FH34" s="524"/>
      <c r="FI34" s="524"/>
      <c r="FJ34" s="524"/>
      <c r="FK34" s="524"/>
      <c r="FL34" s="524"/>
      <c r="FM34" s="524"/>
      <c r="FN34" s="524"/>
      <c r="FO34" s="524"/>
      <c r="FP34" s="524"/>
      <c r="FQ34" s="524"/>
      <c r="FR34" s="524"/>
      <c r="FS34" s="524"/>
      <c r="FT34" s="524"/>
      <c r="FU34" s="524"/>
      <c r="FV34" s="524"/>
      <c r="FW34" s="524"/>
      <c r="FX34" s="797" t="s">
        <v>272</v>
      </c>
      <c r="FY34" s="406"/>
      <c r="FZ34" s="406"/>
      <c r="GA34" s="406"/>
      <c r="GB34" s="406"/>
      <c r="GC34" s="406"/>
      <c r="GD34" s="406"/>
      <c r="GE34" s="406"/>
      <c r="GF34" s="406"/>
      <c r="GG34" s="406"/>
      <c r="GH34" s="406"/>
      <c r="GI34" s="406"/>
      <c r="GJ34" s="406"/>
      <c r="GK34" s="406"/>
      <c r="GL34" s="406"/>
      <c r="GM34" s="406"/>
      <c r="GN34" s="406"/>
      <c r="GO34" s="406"/>
      <c r="GP34" s="406"/>
      <c r="GQ34" s="406"/>
      <c r="GR34" s="406"/>
      <c r="GS34" s="406"/>
      <c r="GT34" s="406"/>
      <c r="GU34" s="406"/>
      <c r="GV34" s="406"/>
      <c r="GW34" s="406"/>
      <c r="GX34" s="406"/>
      <c r="GY34" s="406"/>
      <c r="GZ34" s="406"/>
      <c r="HA34" s="406"/>
      <c r="HB34" s="406"/>
      <c r="HC34" s="406"/>
      <c r="HD34" s="406"/>
      <c r="HE34" s="406"/>
      <c r="HF34" s="406"/>
      <c r="HG34" s="406"/>
      <c r="HH34" s="406"/>
      <c r="HI34" s="406"/>
    </row>
    <row r="35" spans="1:217" s="421" customFormat="1" ht="4.5" customHeight="1" x14ac:dyDescent="0.25">
      <c r="B35" s="425"/>
      <c r="C35" s="422"/>
      <c r="D35" s="422"/>
      <c r="E35" s="422"/>
      <c r="F35" s="422"/>
      <c r="G35" s="422"/>
      <c r="H35" s="422"/>
      <c r="I35" s="422"/>
      <c r="J35" s="422"/>
      <c r="K35" s="422"/>
      <c r="L35" s="422"/>
      <c r="M35" s="422"/>
      <c r="N35" s="422"/>
      <c r="O35" s="422"/>
      <c r="P35" s="422"/>
      <c r="Q35" s="422"/>
      <c r="R35" s="422"/>
      <c r="S35" s="422"/>
      <c r="T35" s="422"/>
      <c r="U35" s="422"/>
      <c r="V35" s="422"/>
      <c r="W35" s="422"/>
      <c r="X35" s="422"/>
      <c r="Y35" s="422"/>
      <c r="Z35" s="422"/>
      <c r="AA35" s="422"/>
      <c r="AB35" s="422"/>
      <c r="AC35" s="422"/>
      <c r="AD35" s="422"/>
      <c r="AE35" s="422"/>
      <c r="AF35" s="422"/>
      <c r="AG35" s="422"/>
      <c r="AH35" s="422"/>
      <c r="AI35" s="422"/>
      <c r="AJ35" s="422"/>
      <c r="AK35" s="422"/>
      <c r="AL35" s="422"/>
      <c r="AM35" s="422"/>
      <c r="AN35" s="422"/>
      <c r="AO35" s="422"/>
      <c r="AP35" s="422"/>
      <c r="AQ35" s="422"/>
      <c r="AR35" s="422"/>
      <c r="AS35" s="422"/>
      <c r="AT35" s="422"/>
      <c r="AU35" s="422"/>
      <c r="AV35" s="422"/>
      <c r="AW35" s="422"/>
      <c r="AX35" s="422"/>
      <c r="AY35" s="422"/>
      <c r="AZ35" s="422"/>
      <c r="BA35" s="422"/>
      <c r="BB35" s="422"/>
      <c r="BC35" s="422"/>
      <c r="BD35" s="422"/>
      <c r="BE35" s="422"/>
      <c r="BF35" s="422"/>
      <c r="BG35" s="422"/>
      <c r="BH35" s="422"/>
      <c r="BI35" s="422"/>
      <c r="BJ35" s="422"/>
      <c r="BK35" s="422"/>
      <c r="BL35" s="422"/>
      <c r="BM35" s="422"/>
      <c r="BN35" s="422"/>
      <c r="BO35" s="422"/>
      <c r="BP35" s="422"/>
      <c r="BQ35" s="422"/>
      <c r="BR35" s="422"/>
      <c r="BS35" s="426"/>
      <c r="BT35" s="426"/>
      <c r="BU35" s="426"/>
      <c r="BV35" s="426"/>
      <c r="BW35" s="422"/>
      <c r="BX35" s="422"/>
      <c r="BY35" s="422"/>
      <c r="BZ35" s="422"/>
      <c r="CA35" s="422"/>
      <c r="CB35" s="422"/>
      <c r="CC35" s="422"/>
      <c r="CD35" s="422"/>
      <c r="CE35" s="422"/>
      <c r="CF35" s="422"/>
      <c r="CG35" s="422"/>
      <c r="CH35" s="422"/>
      <c r="CI35" s="422"/>
      <c r="CJ35" s="422"/>
      <c r="CK35" s="422"/>
      <c r="CL35" s="422"/>
      <c r="CM35" s="422"/>
      <c r="CN35" s="422"/>
      <c r="CO35" s="423"/>
      <c r="CP35" s="423"/>
      <c r="CQ35" s="423"/>
      <c r="CR35" s="423"/>
      <c r="CS35" s="423"/>
      <c r="CT35" s="423"/>
      <c r="CU35" s="423"/>
      <c r="CV35" s="423"/>
      <c r="CW35" s="423"/>
      <c r="CX35" s="423"/>
      <c r="CY35" s="423"/>
      <c r="CZ35" s="423"/>
      <c r="DA35" s="423"/>
      <c r="DB35" s="423"/>
      <c r="DC35" s="422"/>
      <c r="DD35" s="422"/>
      <c r="DE35" s="422"/>
      <c r="DF35" s="422"/>
      <c r="DG35" s="423"/>
      <c r="DH35" s="423"/>
      <c r="DI35" s="423"/>
      <c r="DJ35" s="423"/>
      <c r="DK35" s="423"/>
      <c r="DL35" s="423"/>
      <c r="DM35" s="423"/>
      <c r="DN35" s="423"/>
      <c r="DO35" s="423"/>
      <c r="DP35" s="423"/>
      <c r="DQ35" s="423"/>
      <c r="DR35" s="423"/>
      <c r="DS35" s="423"/>
      <c r="DT35" s="423"/>
      <c r="DU35" s="423"/>
      <c r="DV35" s="423"/>
      <c r="DW35" s="423"/>
      <c r="DX35" s="679"/>
      <c r="DY35" s="852"/>
      <c r="DZ35" s="853"/>
      <c r="EA35" s="853"/>
      <c r="EB35" s="853"/>
      <c r="EC35" s="853"/>
      <c r="ED35" s="853"/>
      <c r="EE35" s="853"/>
      <c r="EF35" s="853"/>
      <c r="EG35" s="853"/>
      <c r="EH35" s="853"/>
      <c r="EI35" s="853"/>
      <c r="EJ35" s="853"/>
      <c r="EK35" s="853"/>
      <c r="EL35" s="853"/>
      <c r="EM35" s="853"/>
      <c r="EN35" s="853"/>
      <c r="EO35" s="853"/>
      <c r="EP35" s="853"/>
      <c r="EQ35" s="853"/>
      <c r="ER35" s="853"/>
      <c r="ES35" s="853"/>
      <c r="ET35" s="853"/>
      <c r="EU35" s="853"/>
      <c r="EV35" s="853"/>
      <c r="EW35" s="853"/>
      <c r="EX35" s="853"/>
      <c r="EY35" s="853"/>
      <c r="EZ35" s="853"/>
      <c r="FA35" s="853"/>
      <c r="FB35" s="853"/>
      <c r="FC35" s="853"/>
      <c r="FD35" s="853"/>
      <c r="FE35" s="853"/>
      <c r="FF35" s="853"/>
      <c r="FG35" s="853"/>
      <c r="FH35" s="853"/>
      <c r="FI35" s="853"/>
      <c r="FJ35" s="853"/>
      <c r="FK35" s="853"/>
      <c r="FL35" s="853"/>
      <c r="FM35" s="853"/>
      <c r="FN35" s="853"/>
      <c r="FO35" s="853"/>
      <c r="FP35" s="853"/>
      <c r="FQ35" s="853"/>
      <c r="FR35" s="853"/>
      <c r="FS35" s="853"/>
      <c r="FT35" s="853"/>
      <c r="FU35" s="853"/>
      <c r="FV35" s="853"/>
      <c r="FW35" s="853"/>
      <c r="FX35" s="797" t="s">
        <v>272</v>
      </c>
      <c r="FY35" s="406"/>
      <c r="FZ35" s="406"/>
      <c r="GA35" s="406"/>
      <c r="GB35" s="406"/>
      <c r="GC35" s="406"/>
      <c r="GD35" s="406"/>
      <c r="GE35" s="406"/>
      <c r="GF35" s="406"/>
      <c r="GG35" s="406"/>
      <c r="GH35" s="406"/>
      <c r="GI35" s="406"/>
      <c r="GJ35" s="406"/>
      <c r="GK35" s="406"/>
      <c r="GL35" s="406"/>
      <c r="GM35" s="406"/>
      <c r="GN35" s="406"/>
      <c r="GO35" s="406"/>
      <c r="GP35" s="406"/>
      <c r="GQ35" s="406"/>
      <c r="GR35" s="406"/>
      <c r="GS35" s="406"/>
      <c r="GT35" s="406"/>
      <c r="GU35" s="406"/>
      <c r="GV35" s="406"/>
      <c r="GW35" s="406"/>
      <c r="GX35" s="406"/>
      <c r="GY35" s="406"/>
      <c r="GZ35" s="406"/>
      <c r="HA35" s="406"/>
      <c r="HB35" s="406"/>
      <c r="HC35" s="406"/>
      <c r="HD35" s="406"/>
      <c r="HE35" s="406"/>
      <c r="HF35" s="406"/>
      <c r="HG35" s="406"/>
      <c r="HH35" s="406"/>
      <c r="HI35" s="406"/>
    </row>
    <row r="36" spans="1:217" s="421" customFormat="1" ht="15" x14ac:dyDescent="0.25">
      <c r="B36" s="427" t="s">
        <v>371</v>
      </c>
      <c r="C36" s="431"/>
      <c r="D36" s="431"/>
      <c r="E36" s="431"/>
      <c r="F36" s="431"/>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32"/>
      <c r="DB36" s="432"/>
      <c r="DC36" s="429"/>
      <c r="DD36" s="429"/>
      <c r="DE36" s="429"/>
      <c r="DF36" s="429"/>
      <c r="DG36" s="429"/>
      <c r="DH36" s="429"/>
      <c r="DI36" s="429"/>
      <c r="DJ36" s="429"/>
      <c r="DK36" s="429"/>
      <c r="DL36" s="429"/>
      <c r="DM36" s="429"/>
      <c r="DN36" s="429"/>
      <c r="DO36" s="429"/>
      <c r="DP36" s="429"/>
      <c r="DQ36" s="429"/>
      <c r="DR36" s="429"/>
      <c r="DS36" s="429"/>
      <c r="DV36" s="484"/>
      <c r="DX36" s="406"/>
      <c r="DY36" s="519"/>
      <c r="DZ36" s="489"/>
      <c r="EA36" s="489"/>
      <c r="EB36" s="489"/>
      <c r="EC36" s="489"/>
      <c r="ED36" s="489"/>
      <c r="EE36" s="489"/>
      <c r="EF36" s="489"/>
      <c r="EG36" s="489"/>
      <c r="EH36" s="489"/>
      <c r="EI36" s="489"/>
      <c r="EJ36" s="489"/>
      <c r="EK36" s="489"/>
      <c r="EL36" s="489"/>
      <c r="EM36" s="489"/>
      <c r="EN36" s="489"/>
      <c r="EO36" s="489"/>
      <c r="EP36" s="489"/>
      <c r="EQ36" s="489"/>
      <c r="ER36" s="489"/>
      <c r="ES36" s="489"/>
      <c r="ET36" s="489"/>
      <c r="EU36" s="489"/>
      <c r="EV36" s="489"/>
      <c r="EW36" s="489"/>
      <c r="EX36" s="489"/>
      <c r="EY36" s="489"/>
      <c r="EZ36" s="489"/>
      <c r="FA36" s="489"/>
      <c r="FB36" s="489"/>
      <c r="FC36" s="489"/>
      <c r="FD36" s="489"/>
      <c r="FE36" s="489"/>
      <c r="FF36" s="489"/>
      <c r="FG36" s="489"/>
      <c r="FH36" s="489"/>
      <c r="FI36" s="489"/>
      <c r="FJ36" s="489"/>
      <c r="FK36" s="489"/>
      <c r="FL36" s="489"/>
      <c r="FM36" s="489"/>
      <c r="FN36" s="489"/>
      <c r="FO36" s="489"/>
      <c r="FP36" s="489"/>
      <c r="FQ36" s="489"/>
      <c r="FR36" s="489"/>
      <c r="FS36" s="489"/>
      <c r="FT36" s="489"/>
      <c r="FU36" s="489"/>
      <c r="FV36" s="489"/>
      <c r="FW36" s="489"/>
      <c r="FX36" s="797" t="s">
        <v>272</v>
      </c>
      <c r="FY36" s="406"/>
      <c r="FZ36" s="406"/>
      <c r="GA36" s="406"/>
      <c r="GB36" s="406"/>
      <c r="GC36" s="406"/>
      <c r="GD36" s="406"/>
      <c r="GE36" s="406"/>
      <c r="GF36" s="406"/>
      <c r="GG36" s="406"/>
      <c r="GH36" s="406"/>
      <c r="GI36" s="406"/>
      <c r="GJ36" s="406"/>
      <c r="GK36" s="406"/>
      <c r="GL36" s="406"/>
      <c r="GM36" s="406"/>
      <c r="GN36" s="406"/>
      <c r="GO36" s="406"/>
      <c r="GP36" s="406"/>
      <c r="GQ36" s="406"/>
      <c r="GR36" s="406"/>
      <c r="GS36" s="406"/>
      <c r="GT36" s="406"/>
      <c r="GU36" s="406"/>
      <c r="GV36" s="406"/>
      <c r="GW36" s="406"/>
      <c r="GX36" s="406"/>
      <c r="GY36" s="406"/>
      <c r="GZ36" s="406"/>
      <c r="HA36" s="406"/>
      <c r="HB36" s="406"/>
      <c r="HC36" s="406"/>
      <c r="HD36" s="406"/>
      <c r="HE36" s="406"/>
      <c r="HF36" s="406"/>
      <c r="HG36" s="406"/>
      <c r="HH36" s="406"/>
      <c r="HI36" s="406"/>
    </row>
    <row r="37" spans="1:217" s="485" customFormat="1" ht="14.25" x14ac:dyDescent="0.2">
      <c r="A37" s="421"/>
      <c r="B37" s="417" t="s">
        <v>321</v>
      </c>
      <c r="C37" s="419"/>
      <c r="D37" s="419"/>
      <c r="E37" s="419"/>
      <c r="F37" s="419"/>
      <c r="G37" s="419"/>
      <c r="H37" s="419"/>
      <c r="I37" s="419"/>
      <c r="J37" s="419"/>
      <c r="K37" s="419"/>
      <c r="L37" s="419"/>
      <c r="M37" s="419"/>
      <c r="N37" s="419"/>
      <c r="O37" s="501"/>
      <c r="P37" s="501"/>
      <c r="Q37" s="501"/>
      <c r="R37" s="501"/>
      <c r="S37" s="501"/>
      <c r="T37" s="501"/>
      <c r="U37" s="501"/>
      <c r="V37" s="501"/>
      <c r="W37" s="501"/>
      <c r="X37" s="501"/>
      <c r="Y37" s="501"/>
      <c r="Z37" s="501"/>
      <c r="AA37" s="501"/>
      <c r="AB37" s="501"/>
      <c r="AC37" s="501"/>
      <c r="AD37" s="501"/>
      <c r="AE37" s="501"/>
      <c r="AF37" s="501"/>
      <c r="AG37" s="501"/>
      <c r="AH37" s="501"/>
      <c r="AI37" s="501"/>
      <c r="AJ37" s="501"/>
      <c r="AK37" s="501"/>
      <c r="AL37" s="501"/>
      <c r="AM37" s="501"/>
      <c r="AN37" s="501"/>
      <c r="AO37" s="501"/>
      <c r="AP37" s="501"/>
      <c r="AQ37" s="501"/>
      <c r="AR37" s="501"/>
      <c r="AS37" s="501"/>
      <c r="AT37" s="501"/>
      <c r="AU37" s="501"/>
      <c r="AV37" s="501"/>
      <c r="AW37" s="501"/>
      <c r="AX37" s="501"/>
      <c r="AY37" s="501"/>
      <c r="AZ37" s="501"/>
      <c r="BA37" s="501"/>
      <c r="BB37" s="501"/>
      <c r="BC37" s="501"/>
      <c r="BD37" s="501"/>
      <c r="BE37" s="501"/>
      <c r="BF37" s="501"/>
      <c r="BG37" s="501"/>
      <c r="BH37" s="501"/>
      <c r="BI37" s="501"/>
      <c r="BJ37" s="501"/>
      <c r="BK37" s="501"/>
      <c r="BL37" s="501"/>
      <c r="BM37" s="501"/>
      <c r="BN37" s="501"/>
      <c r="BO37" s="501"/>
      <c r="BP37" s="501"/>
      <c r="BQ37" s="501"/>
      <c r="BR37" s="501"/>
      <c r="BS37" s="501"/>
      <c r="BT37" s="501"/>
      <c r="BU37" s="501"/>
      <c r="BV37" s="501"/>
      <c r="BW37" s="501"/>
      <c r="BX37" s="501"/>
      <c r="BY37" s="501"/>
      <c r="BZ37" s="501"/>
      <c r="CA37" s="501"/>
      <c r="CB37" s="501"/>
      <c r="CC37" s="501"/>
      <c r="CD37" s="501"/>
      <c r="CE37" s="501"/>
      <c r="CF37" s="501"/>
      <c r="CG37" s="501"/>
      <c r="CH37" s="501"/>
      <c r="CI37" s="501"/>
      <c r="CJ37" s="501"/>
      <c r="CK37" s="501"/>
      <c r="CL37" s="501"/>
      <c r="CM37" s="501"/>
      <c r="CN37" s="501"/>
      <c r="CO37" s="501"/>
      <c r="CP37" s="501"/>
      <c r="CQ37" s="501"/>
      <c r="CR37" s="501"/>
      <c r="CS37" s="501"/>
      <c r="CT37" s="501"/>
      <c r="CU37" s="501"/>
      <c r="CV37" s="501"/>
      <c r="CW37" s="501"/>
      <c r="CX37" s="501"/>
      <c r="CY37" s="501"/>
      <c r="CZ37" s="501"/>
      <c r="DA37" s="501"/>
      <c r="DB37" s="501"/>
      <c r="DC37" s="501"/>
      <c r="DD37" s="501"/>
      <c r="DE37" s="501"/>
      <c r="DF37" s="501"/>
      <c r="DG37" s="501"/>
      <c r="DH37" s="501"/>
      <c r="DI37" s="501"/>
      <c r="DJ37" s="501"/>
      <c r="DK37" s="501"/>
      <c r="DL37" s="501"/>
      <c r="DM37" s="501"/>
      <c r="DN37" s="501"/>
      <c r="DO37" s="501"/>
      <c r="DP37" s="501"/>
      <c r="DQ37" s="501"/>
      <c r="DR37" s="501"/>
      <c r="DS37" s="501"/>
      <c r="DT37" s="501"/>
      <c r="DU37" s="501"/>
      <c r="DV37" s="501"/>
      <c r="DW37" s="501"/>
      <c r="DX37" s="881"/>
      <c r="DY37" s="854">
        <v>0.55000000000000004</v>
      </c>
      <c r="DZ37" s="855">
        <v>0.55000000000000004</v>
      </c>
      <c r="EA37" s="855">
        <v>0.55000000000000004</v>
      </c>
      <c r="EB37" s="855">
        <v>0.85</v>
      </c>
      <c r="EC37" s="855">
        <v>0.85</v>
      </c>
      <c r="ED37" s="855">
        <v>0.85</v>
      </c>
      <c r="EE37" s="855">
        <v>0.85</v>
      </c>
      <c r="EF37" s="855">
        <v>0.85</v>
      </c>
      <c r="EG37" s="855">
        <v>0.85</v>
      </c>
      <c r="EH37" s="855">
        <v>0.85</v>
      </c>
      <c r="EI37" s="855">
        <v>0.85</v>
      </c>
      <c r="EJ37" s="855">
        <v>0.85</v>
      </c>
      <c r="EK37" s="855">
        <v>0.85</v>
      </c>
      <c r="EL37" s="855">
        <v>0.85</v>
      </c>
      <c r="EM37" s="855">
        <v>0.85</v>
      </c>
      <c r="EN37" s="855">
        <v>1.3</v>
      </c>
      <c r="EO37" s="855">
        <v>1.3</v>
      </c>
      <c r="EP37" s="855">
        <v>1.3</v>
      </c>
      <c r="EQ37" s="855">
        <v>1.3</v>
      </c>
      <c r="ER37" s="855">
        <v>1.3</v>
      </c>
      <c r="ES37" s="855">
        <v>1.3</v>
      </c>
      <c r="ET37" s="855">
        <v>1.3</v>
      </c>
      <c r="EU37" s="855">
        <v>1.3</v>
      </c>
      <c r="EV37" s="855">
        <v>1.3</v>
      </c>
      <c r="EW37" s="855">
        <v>1.3</v>
      </c>
      <c r="EX37" s="855">
        <v>1.3</v>
      </c>
      <c r="EY37" s="855">
        <v>1.3</v>
      </c>
      <c r="EZ37" s="855">
        <v>1.75</v>
      </c>
      <c r="FA37" s="855">
        <v>1.75</v>
      </c>
      <c r="FB37" s="855">
        <v>1.75</v>
      </c>
      <c r="FC37" s="855">
        <v>1.75</v>
      </c>
      <c r="FD37" s="855">
        <v>1.75</v>
      </c>
      <c r="FE37" s="855">
        <v>1.75</v>
      </c>
      <c r="FF37" s="855">
        <v>1.75</v>
      </c>
      <c r="FG37" s="855">
        <v>1.75</v>
      </c>
      <c r="FH37" s="855">
        <v>1.75</v>
      </c>
      <c r="FI37" s="855">
        <v>1.75</v>
      </c>
      <c r="FJ37" s="855">
        <v>1.75</v>
      </c>
      <c r="FK37" s="855">
        <v>1.75</v>
      </c>
      <c r="FL37" s="855">
        <v>2.2999999999999998</v>
      </c>
      <c r="FM37" s="855">
        <v>2.2999999999999998</v>
      </c>
      <c r="FN37" s="855">
        <v>2.2999999999999998</v>
      </c>
      <c r="FO37" s="855">
        <v>2.2999999999999998</v>
      </c>
      <c r="FP37" s="855">
        <v>2.2999999999999998</v>
      </c>
      <c r="FQ37" s="855">
        <v>2.2999999999999998</v>
      </c>
      <c r="FR37" s="855">
        <v>2.2999999999999998</v>
      </c>
      <c r="FS37" s="855">
        <v>2.2999999999999998</v>
      </c>
      <c r="FT37" s="855">
        <v>2.2999999999999998</v>
      </c>
      <c r="FU37" s="855">
        <v>2.2999999999999998</v>
      </c>
      <c r="FV37" s="855">
        <v>2.2999999999999998</v>
      </c>
      <c r="FW37" s="855">
        <v>2.2999999999999998</v>
      </c>
      <c r="FX37" s="797" t="s">
        <v>272</v>
      </c>
      <c r="FY37" s="856"/>
      <c r="FZ37" s="768"/>
      <c r="GA37" s="768"/>
      <c r="GB37" s="768"/>
      <c r="GC37" s="768"/>
      <c r="GD37" s="768"/>
      <c r="GE37" s="768"/>
      <c r="GF37" s="768"/>
      <c r="GG37" s="768"/>
      <c r="GH37" s="768"/>
      <c r="GI37" s="768"/>
      <c r="GJ37" s="768"/>
      <c r="GK37" s="768"/>
      <c r="GL37" s="768"/>
      <c r="GM37" s="768"/>
      <c r="GN37" s="768"/>
      <c r="GO37" s="768"/>
      <c r="GP37" s="768"/>
      <c r="GQ37" s="768"/>
      <c r="GR37" s="768"/>
      <c r="GS37" s="768"/>
      <c r="GT37" s="768"/>
      <c r="GU37" s="768"/>
      <c r="GV37" s="768"/>
      <c r="GW37" s="768"/>
      <c r="GX37" s="768"/>
      <c r="GY37" s="768"/>
      <c r="GZ37" s="768"/>
      <c r="HA37" s="768"/>
      <c r="HB37" s="768"/>
      <c r="HC37" s="768"/>
      <c r="HD37" s="768"/>
      <c r="HE37" s="768"/>
      <c r="HF37" s="768"/>
      <c r="HG37" s="768"/>
      <c r="HH37" s="768"/>
      <c r="HI37" s="768"/>
    </row>
    <row r="38" spans="1:217" s="485" customFormat="1" ht="14.25" x14ac:dyDescent="0.2">
      <c r="A38" s="421"/>
      <c r="B38" s="417" t="s">
        <v>322</v>
      </c>
      <c r="C38" s="419"/>
      <c r="D38" s="419"/>
      <c r="E38" s="419"/>
      <c r="F38" s="419"/>
      <c r="G38" s="419"/>
      <c r="H38" s="419"/>
      <c r="I38" s="419"/>
      <c r="J38" s="419"/>
      <c r="K38" s="419"/>
      <c r="L38" s="419"/>
      <c r="M38" s="419"/>
      <c r="N38" s="419"/>
      <c r="O38" s="501"/>
      <c r="P38" s="501"/>
      <c r="Q38" s="501"/>
      <c r="R38" s="501"/>
      <c r="S38" s="501"/>
      <c r="T38" s="501"/>
      <c r="U38" s="501"/>
      <c r="V38" s="501"/>
      <c r="W38" s="501"/>
      <c r="X38" s="501"/>
      <c r="Y38" s="501"/>
      <c r="Z38" s="501"/>
      <c r="AA38" s="501"/>
      <c r="AB38" s="501"/>
      <c r="AC38" s="501"/>
      <c r="AD38" s="501"/>
      <c r="AE38" s="501"/>
      <c r="AF38" s="501"/>
      <c r="AG38" s="501"/>
      <c r="AH38" s="501"/>
      <c r="AI38" s="501"/>
      <c r="AJ38" s="501"/>
      <c r="AK38" s="501"/>
      <c r="AL38" s="501"/>
      <c r="AM38" s="501"/>
      <c r="AN38" s="501"/>
      <c r="AO38" s="501"/>
      <c r="AP38" s="501"/>
      <c r="AQ38" s="501"/>
      <c r="AR38" s="501"/>
      <c r="AS38" s="501"/>
      <c r="AT38" s="501"/>
      <c r="AU38" s="501"/>
      <c r="AV38" s="501"/>
      <c r="AW38" s="501"/>
      <c r="AX38" s="501"/>
      <c r="AY38" s="501"/>
      <c r="AZ38" s="501"/>
      <c r="BA38" s="501"/>
      <c r="BB38" s="501"/>
      <c r="BC38" s="501"/>
      <c r="BD38" s="501"/>
      <c r="BE38" s="501"/>
      <c r="BF38" s="501"/>
      <c r="BG38" s="501"/>
      <c r="BH38" s="501"/>
      <c r="BI38" s="501"/>
      <c r="BJ38" s="501"/>
      <c r="BK38" s="501"/>
      <c r="BL38" s="501"/>
      <c r="BM38" s="501"/>
      <c r="BN38" s="501"/>
      <c r="BO38" s="501"/>
      <c r="BP38" s="501"/>
      <c r="BQ38" s="501"/>
      <c r="BR38" s="501"/>
      <c r="BS38" s="501"/>
      <c r="BT38" s="501"/>
      <c r="BU38" s="501"/>
      <c r="BV38" s="501"/>
      <c r="BW38" s="501"/>
      <c r="BX38" s="501"/>
      <c r="BY38" s="501"/>
      <c r="BZ38" s="501"/>
      <c r="CA38" s="501"/>
      <c r="CB38" s="501"/>
      <c r="CC38" s="501"/>
      <c r="CD38" s="501"/>
      <c r="CE38" s="501"/>
      <c r="CF38" s="501"/>
      <c r="CG38" s="501"/>
      <c r="CH38" s="501"/>
      <c r="CI38" s="501"/>
      <c r="CJ38" s="501"/>
      <c r="CK38" s="501"/>
      <c r="CL38" s="501"/>
      <c r="CM38" s="501"/>
      <c r="CN38" s="501"/>
      <c r="CO38" s="501"/>
      <c r="CP38" s="501"/>
      <c r="CQ38" s="501"/>
      <c r="CR38" s="501"/>
      <c r="CS38" s="501"/>
      <c r="CT38" s="501"/>
      <c r="CU38" s="501"/>
      <c r="CV38" s="501"/>
      <c r="CW38" s="501"/>
      <c r="CX38" s="501"/>
      <c r="CY38" s="501"/>
      <c r="CZ38" s="501"/>
      <c r="DA38" s="501"/>
      <c r="DB38" s="501"/>
      <c r="DC38" s="501"/>
      <c r="DD38" s="501"/>
      <c r="DE38" s="501"/>
      <c r="DF38" s="501"/>
      <c r="DG38" s="501"/>
      <c r="DH38" s="501"/>
      <c r="DI38" s="501"/>
      <c r="DJ38" s="501"/>
      <c r="DK38" s="501"/>
      <c r="DL38" s="501"/>
      <c r="DM38" s="501"/>
      <c r="DN38" s="501"/>
      <c r="DO38" s="501"/>
      <c r="DP38" s="501"/>
      <c r="DQ38" s="501"/>
      <c r="DR38" s="501"/>
      <c r="DS38" s="501"/>
      <c r="DT38" s="501"/>
      <c r="DU38" s="501"/>
      <c r="DV38" s="501"/>
      <c r="DW38" s="501"/>
      <c r="DX38" s="881"/>
      <c r="DY38" s="854">
        <v>0.55000000000000004</v>
      </c>
      <c r="DZ38" s="855">
        <v>0.55000000000000004</v>
      </c>
      <c r="EA38" s="855">
        <v>0.55000000000000004</v>
      </c>
      <c r="EB38" s="855">
        <v>0.85</v>
      </c>
      <c r="EC38" s="855">
        <v>0.85</v>
      </c>
      <c r="ED38" s="855">
        <v>0.85</v>
      </c>
      <c r="EE38" s="855">
        <v>3</v>
      </c>
      <c r="EF38" s="855">
        <v>3</v>
      </c>
      <c r="EG38" s="855">
        <v>3</v>
      </c>
      <c r="EH38" s="855">
        <v>3</v>
      </c>
      <c r="EI38" s="855">
        <v>3</v>
      </c>
      <c r="EJ38" s="855">
        <v>3</v>
      </c>
      <c r="EK38" s="855">
        <v>3</v>
      </c>
      <c r="EL38" s="855">
        <v>3</v>
      </c>
      <c r="EM38" s="855">
        <v>3</v>
      </c>
      <c r="EN38" s="855">
        <v>4.9000000000000004</v>
      </c>
      <c r="EO38" s="855">
        <v>4.9000000000000004</v>
      </c>
      <c r="EP38" s="855">
        <v>4.9000000000000004</v>
      </c>
      <c r="EQ38" s="855">
        <v>4.9000000000000004</v>
      </c>
      <c r="ER38" s="855">
        <v>4.9000000000000004</v>
      </c>
      <c r="ES38" s="855">
        <v>4.9000000000000004</v>
      </c>
      <c r="ET38" s="855">
        <v>4.9000000000000004</v>
      </c>
      <c r="EU38" s="855">
        <v>4.9000000000000004</v>
      </c>
      <c r="EV38" s="855">
        <v>4.9000000000000004</v>
      </c>
      <c r="EW38" s="855">
        <v>4.9000000000000004</v>
      </c>
      <c r="EX38" s="855">
        <v>4.9000000000000004</v>
      </c>
      <c r="EY38" s="855">
        <v>4.9000000000000004</v>
      </c>
      <c r="EZ38" s="855">
        <v>6.25</v>
      </c>
      <c r="FA38" s="855">
        <v>6.25</v>
      </c>
      <c r="FB38" s="855">
        <v>6.25</v>
      </c>
      <c r="FC38" s="855">
        <v>6.25</v>
      </c>
      <c r="FD38" s="855">
        <v>6.25</v>
      </c>
      <c r="FE38" s="855">
        <v>6.25</v>
      </c>
      <c r="FF38" s="855">
        <v>6.25</v>
      </c>
      <c r="FG38" s="855">
        <v>6.25</v>
      </c>
      <c r="FH38" s="855">
        <v>6.25</v>
      </c>
      <c r="FI38" s="855">
        <v>6.25</v>
      </c>
      <c r="FJ38" s="855">
        <v>6.25</v>
      </c>
      <c r="FK38" s="855">
        <v>6.25</v>
      </c>
      <c r="FL38" s="855">
        <v>7.9</v>
      </c>
      <c r="FM38" s="855">
        <v>7.9</v>
      </c>
      <c r="FN38" s="855">
        <v>7.9</v>
      </c>
      <c r="FO38" s="855">
        <v>7.9</v>
      </c>
      <c r="FP38" s="855">
        <v>7.9</v>
      </c>
      <c r="FQ38" s="855">
        <v>7.9</v>
      </c>
      <c r="FR38" s="855">
        <v>7.9</v>
      </c>
      <c r="FS38" s="855">
        <v>7.9</v>
      </c>
      <c r="FT38" s="855">
        <v>7.9</v>
      </c>
      <c r="FU38" s="855">
        <v>7.9</v>
      </c>
      <c r="FV38" s="855">
        <v>7.9</v>
      </c>
      <c r="FW38" s="855">
        <v>7.9</v>
      </c>
      <c r="FX38" s="797" t="s">
        <v>272</v>
      </c>
      <c r="FY38" s="856"/>
      <c r="FZ38" s="768"/>
      <c r="GA38" s="768"/>
      <c r="GB38" s="768"/>
      <c r="GC38" s="768"/>
      <c r="GD38" s="768"/>
      <c r="GE38" s="768"/>
      <c r="GF38" s="768"/>
      <c r="GG38" s="768"/>
      <c r="GH38" s="768"/>
      <c r="GI38" s="768"/>
      <c r="GJ38" s="768"/>
      <c r="GK38" s="768"/>
      <c r="GL38" s="768"/>
      <c r="GM38" s="768"/>
      <c r="GN38" s="768"/>
      <c r="GO38" s="768"/>
      <c r="GP38" s="768"/>
      <c r="GQ38" s="768"/>
      <c r="GR38" s="768"/>
      <c r="GS38" s="768"/>
      <c r="GT38" s="768"/>
      <c r="GU38" s="768"/>
      <c r="GV38" s="768"/>
      <c r="GW38" s="768"/>
      <c r="GX38" s="768"/>
      <c r="GY38" s="768"/>
      <c r="GZ38" s="768"/>
      <c r="HA38" s="768"/>
      <c r="HB38" s="768"/>
      <c r="HC38" s="768"/>
      <c r="HD38" s="768"/>
      <c r="HE38" s="768"/>
      <c r="HF38" s="768"/>
      <c r="HG38" s="768"/>
      <c r="HH38" s="768"/>
      <c r="HI38" s="768"/>
    </row>
    <row r="39" spans="1:217" s="485" customFormat="1" ht="14.25" x14ac:dyDescent="0.2">
      <c r="A39" s="421"/>
      <c r="B39" s="417" t="s">
        <v>323</v>
      </c>
      <c r="C39" s="419"/>
      <c r="D39" s="419"/>
      <c r="E39" s="419"/>
      <c r="F39" s="419"/>
      <c r="G39" s="419"/>
      <c r="H39" s="419"/>
      <c r="I39" s="419"/>
      <c r="J39" s="419"/>
      <c r="K39" s="419"/>
      <c r="L39" s="419"/>
      <c r="M39" s="419"/>
      <c r="N39" s="419"/>
      <c r="O39" s="501"/>
      <c r="P39" s="501"/>
      <c r="Q39" s="501"/>
      <c r="R39" s="501"/>
      <c r="S39" s="501"/>
      <c r="T39" s="501"/>
      <c r="U39" s="501"/>
      <c r="V39" s="501"/>
      <c r="W39" s="501"/>
      <c r="X39" s="501"/>
      <c r="Y39" s="501"/>
      <c r="Z39" s="501"/>
      <c r="AA39" s="501"/>
      <c r="AB39" s="501"/>
      <c r="AC39" s="501"/>
      <c r="AD39" s="501"/>
      <c r="AE39" s="501"/>
      <c r="AF39" s="501"/>
      <c r="AG39" s="501"/>
      <c r="AH39" s="501"/>
      <c r="AI39" s="501"/>
      <c r="AJ39" s="501"/>
      <c r="AK39" s="501"/>
      <c r="AL39" s="501"/>
      <c r="AM39" s="501"/>
      <c r="AN39" s="501"/>
      <c r="AO39" s="501"/>
      <c r="AP39" s="501"/>
      <c r="AQ39" s="501"/>
      <c r="AR39" s="501"/>
      <c r="AS39" s="501"/>
      <c r="AT39" s="501"/>
      <c r="AU39" s="501"/>
      <c r="AV39" s="501"/>
      <c r="AW39" s="501"/>
      <c r="AX39" s="501"/>
      <c r="AY39" s="501"/>
      <c r="AZ39" s="501"/>
      <c r="BA39" s="501"/>
      <c r="BB39" s="501"/>
      <c r="BC39" s="501"/>
      <c r="BD39" s="501"/>
      <c r="BE39" s="501"/>
      <c r="BF39" s="501"/>
      <c r="BG39" s="501"/>
      <c r="BH39" s="501"/>
      <c r="BI39" s="501"/>
      <c r="BJ39" s="501"/>
      <c r="BK39" s="501"/>
      <c r="BL39" s="501"/>
      <c r="BM39" s="501"/>
      <c r="BN39" s="501"/>
      <c r="BO39" s="501"/>
      <c r="BP39" s="501"/>
      <c r="BQ39" s="501"/>
      <c r="BR39" s="501"/>
      <c r="BS39" s="501"/>
      <c r="BT39" s="501"/>
      <c r="BU39" s="501"/>
      <c r="BV39" s="501"/>
      <c r="BW39" s="501"/>
      <c r="BX39" s="501"/>
      <c r="BY39" s="501"/>
      <c r="BZ39" s="501"/>
      <c r="CA39" s="501"/>
      <c r="CB39" s="501"/>
      <c r="CC39" s="501"/>
      <c r="CD39" s="501"/>
      <c r="CE39" s="501"/>
      <c r="CF39" s="501"/>
      <c r="CG39" s="501"/>
      <c r="CH39" s="501"/>
      <c r="CI39" s="501"/>
      <c r="CJ39" s="501"/>
      <c r="CK39" s="501"/>
      <c r="CL39" s="501"/>
      <c r="CM39" s="501"/>
      <c r="CN39" s="501"/>
      <c r="CO39" s="501"/>
      <c r="CP39" s="501"/>
      <c r="CQ39" s="501"/>
      <c r="CR39" s="501"/>
      <c r="CS39" s="501"/>
      <c r="CT39" s="501"/>
      <c r="CU39" s="501"/>
      <c r="CV39" s="501"/>
      <c r="CW39" s="501"/>
      <c r="CX39" s="501"/>
      <c r="CY39" s="501"/>
      <c r="CZ39" s="501"/>
      <c r="DA39" s="501"/>
      <c r="DB39" s="501"/>
      <c r="DC39" s="501"/>
      <c r="DD39" s="501"/>
      <c r="DE39" s="501"/>
      <c r="DF39" s="501"/>
      <c r="DG39" s="501"/>
      <c r="DH39" s="501"/>
      <c r="DI39" s="501"/>
      <c r="DJ39" s="501"/>
      <c r="DK39" s="501"/>
      <c r="DL39" s="501"/>
      <c r="DM39" s="501"/>
      <c r="DN39" s="501"/>
      <c r="DO39" s="501"/>
      <c r="DP39" s="501"/>
      <c r="DQ39" s="501"/>
      <c r="DR39" s="501"/>
      <c r="DS39" s="501"/>
      <c r="DT39" s="501"/>
      <c r="DU39" s="501"/>
      <c r="DV39" s="501"/>
      <c r="DW39" s="501"/>
      <c r="DX39" s="881"/>
      <c r="DY39" s="854">
        <v>0.55000000000000004</v>
      </c>
      <c r="DZ39" s="855">
        <v>0.55000000000000004</v>
      </c>
      <c r="EA39" s="855">
        <v>0.55000000000000004</v>
      </c>
      <c r="EB39" s="855">
        <v>0.85</v>
      </c>
      <c r="EC39" s="855">
        <v>0.85</v>
      </c>
      <c r="ED39" s="855">
        <v>0.85</v>
      </c>
      <c r="EE39" s="855">
        <v>9</v>
      </c>
      <c r="EF39" s="855">
        <v>9</v>
      </c>
      <c r="EG39" s="855">
        <v>9</v>
      </c>
      <c r="EH39" s="855">
        <v>9</v>
      </c>
      <c r="EI39" s="855">
        <v>9</v>
      </c>
      <c r="EJ39" s="855">
        <v>9</v>
      </c>
      <c r="EK39" s="855">
        <v>9</v>
      </c>
      <c r="EL39" s="855">
        <v>9</v>
      </c>
      <c r="EM39" s="855">
        <v>9</v>
      </c>
      <c r="EN39" s="855">
        <v>15</v>
      </c>
      <c r="EO39" s="855">
        <v>15</v>
      </c>
      <c r="EP39" s="855">
        <v>15</v>
      </c>
      <c r="EQ39" s="855">
        <v>15</v>
      </c>
      <c r="ER39" s="855">
        <v>15</v>
      </c>
      <c r="ES39" s="855">
        <v>15</v>
      </c>
      <c r="ET39" s="855">
        <v>15</v>
      </c>
      <c r="EU39" s="855">
        <v>15</v>
      </c>
      <c r="EV39" s="855">
        <v>15</v>
      </c>
      <c r="EW39" s="855">
        <v>15</v>
      </c>
      <c r="EX39" s="855">
        <v>15</v>
      </c>
      <c r="EY39" s="855">
        <v>15</v>
      </c>
      <c r="EZ39" s="855">
        <v>18.5</v>
      </c>
      <c r="FA39" s="855">
        <v>18.5</v>
      </c>
      <c r="FB39" s="855">
        <v>18.5</v>
      </c>
      <c r="FC39" s="855">
        <v>18.5</v>
      </c>
      <c r="FD39" s="855">
        <v>18.5</v>
      </c>
      <c r="FE39" s="855">
        <v>18.5</v>
      </c>
      <c r="FF39" s="855">
        <v>18.5</v>
      </c>
      <c r="FG39" s="855">
        <v>18.5</v>
      </c>
      <c r="FH39" s="855">
        <v>18.5</v>
      </c>
      <c r="FI39" s="855">
        <v>18.5</v>
      </c>
      <c r="FJ39" s="855">
        <v>18.5</v>
      </c>
      <c r="FK39" s="855">
        <v>18.5</v>
      </c>
      <c r="FL39" s="855">
        <v>22.7</v>
      </c>
      <c r="FM39" s="855">
        <v>22.7</v>
      </c>
      <c r="FN39" s="855">
        <v>22.7</v>
      </c>
      <c r="FO39" s="855">
        <v>22.7</v>
      </c>
      <c r="FP39" s="855">
        <v>22.7</v>
      </c>
      <c r="FQ39" s="855">
        <v>22.7</v>
      </c>
      <c r="FR39" s="855">
        <v>22.7</v>
      </c>
      <c r="FS39" s="855">
        <v>22.7</v>
      </c>
      <c r="FT39" s="855">
        <v>22.7</v>
      </c>
      <c r="FU39" s="855">
        <v>22.7</v>
      </c>
      <c r="FV39" s="855">
        <v>22.7</v>
      </c>
      <c r="FW39" s="855">
        <v>22.7</v>
      </c>
      <c r="FX39" s="797" t="s">
        <v>272</v>
      </c>
      <c r="FY39" s="856"/>
      <c r="FZ39" s="768"/>
      <c r="GA39" s="768"/>
      <c r="GB39" s="768"/>
      <c r="GC39" s="768"/>
      <c r="GD39" s="768"/>
      <c r="GE39" s="768"/>
      <c r="GF39" s="768"/>
      <c r="GG39" s="768"/>
      <c r="GH39" s="768"/>
      <c r="GI39" s="768"/>
      <c r="GJ39" s="768"/>
      <c r="GK39" s="768"/>
      <c r="GL39" s="768"/>
      <c r="GM39" s="768"/>
      <c r="GN39" s="768"/>
      <c r="GO39" s="768"/>
      <c r="GP39" s="768"/>
      <c r="GQ39" s="768"/>
      <c r="GR39" s="768"/>
      <c r="GS39" s="768"/>
      <c r="GT39" s="768"/>
      <c r="GU39" s="768"/>
      <c r="GV39" s="768"/>
      <c r="GW39" s="768"/>
      <c r="GX39" s="768"/>
      <c r="GY39" s="768"/>
      <c r="GZ39" s="768"/>
      <c r="HA39" s="768"/>
      <c r="HB39" s="768"/>
      <c r="HC39" s="768"/>
      <c r="HD39" s="768"/>
      <c r="HE39" s="768"/>
      <c r="HF39" s="768"/>
      <c r="HG39" s="768"/>
      <c r="HH39" s="768"/>
      <c r="HI39" s="768"/>
    </row>
    <row r="40" spans="1:217" ht="14.25" x14ac:dyDescent="0.2">
      <c r="B40" s="428" t="s">
        <v>325</v>
      </c>
      <c r="C40" s="434">
        <v>0.3</v>
      </c>
      <c r="D40" s="434">
        <v>0.3</v>
      </c>
      <c r="E40" s="434">
        <v>0.3</v>
      </c>
      <c r="F40" s="434">
        <v>0.3</v>
      </c>
      <c r="G40" s="434">
        <v>0.3</v>
      </c>
      <c r="H40" s="434">
        <v>0.3</v>
      </c>
      <c r="I40" s="434">
        <v>0.3</v>
      </c>
      <c r="J40" s="434">
        <v>0.3</v>
      </c>
      <c r="K40" s="434">
        <v>0.3</v>
      </c>
      <c r="L40" s="434">
        <v>0.3</v>
      </c>
      <c r="M40" s="434">
        <v>0.3</v>
      </c>
      <c r="N40" s="434">
        <v>0.3</v>
      </c>
      <c r="O40" s="434">
        <v>0.3</v>
      </c>
      <c r="P40" s="434">
        <v>0.3</v>
      </c>
      <c r="Q40" s="434">
        <v>0.3</v>
      </c>
      <c r="R40" s="434">
        <v>0.3</v>
      </c>
      <c r="S40" s="434">
        <v>0.3</v>
      </c>
      <c r="T40" s="434">
        <v>0.3</v>
      </c>
      <c r="U40" s="434">
        <v>0.3</v>
      </c>
      <c r="V40" s="434">
        <v>0.3</v>
      </c>
      <c r="W40" s="434">
        <v>0.3</v>
      </c>
      <c r="X40" s="434">
        <v>0.3</v>
      </c>
      <c r="Y40" s="434">
        <v>0.3</v>
      </c>
      <c r="Z40" s="434">
        <v>0.3</v>
      </c>
      <c r="AA40" s="434">
        <v>0.3</v>
      </c>
      <c r="AB40" s="434">
        <v>0.3</v>
      </c>
      <c r="AC40" s="434">
        <v>0.3</v>
      </c>
      <c r="AD40" s="434">
        <v>0.3</v>
      </c>
      <c r="AE40" s="434">
        <v>0.3</v>
      </c>
      <c r="AF40" s="434">
        <v>0.3</v>
      </c>
      <c r="AG40" s="434">
        <v>0.3</v>
      </c>
      <c r="AH40" s="434">
        <v>0.3</v>
      </c>
      <c r="AI40" s="434">
        <v>0.3</v>
      </c>
      <c r="AJ40" s="434">
        <v>0.3</v>
      </c>
      <c r="AK40" s="434">
        <v>0.3</v>
      </c>
      <c r="AL40" s="434">
        <v>0.3</v>
      </c>
      <c r="AM40" s="434">
        <v>0.3</v>
      </c>
      <c r="AN40" s="434">
        <v>0.3</v>
      </c>
      <c r="AO40" s="434">
        <v>0.3</v>
      </c>
      <c r="AP40" s="434">
        <v>0.3</v>
      </c>
      <c r="AQ40" s="434">
        <v>0.3</v>
      </c>
      <c r="AR40" s="434">
        <v>0.3</v>
      </c>
      <c r="AS40" s="434">
        <v>0.3</v>
      </c>
      <c r="AT40" s="434">
        <v>0.3</v>
      </c>
      <c r="AU40" s="434">
        <v>0.3</v>
      </c>
      <c r="AV40" s="434" t="s">
        <v>1</v>
      </c>
      <c r="AW40" s="434"/>
      <c r="AX40" s="434"/>
      <c r="AY40" s="434"/>
      <c r="AZ40" s="434"/>
      <c r="BA40" s="434"/>
      <c r="BB40" s="434"/>
      <c r="BC40" s="434"/>
      <c r="BD40" s="434"/>
      <c r="BE40" s="434"/>
      <c r="BF40" s="434"/>
      <c r="BG40" s="434"/>
      <c r="BH40" s="434"/>
      <c r="BI40" s="434"/>
      <c r="BJ40" s="434"/>
      <c r="BK40" s="434"/>
      <c r="BL40" s="434"/>
      <c r="BM40" s="434"/>
      <c r="BN40" s="434"/>
      <c r="BO40" s="434"/>
      <c r="BP40" s="434"/>
      <c r="BQ40" s="434"/>
      <c r="BR40" s="434"/>
      <c r="BS40" s="434"/>
      <c r="BT40" s="434"/>
      <c r="BU40" s="434"/>
      <c r="BV40" s="434"/>
      <c r="BW40" s="434"/>
      <c r="BX40" s="434"/>
      <c r="BY40" s="434"/>
      <c r="BZ40" s="434"/>
      <c r="CA40" s="434"/>
      <c r="CB40" s="434"/>
      <c r="CC40" s="434"/>
      <c r="CD40" s="434"/>
      <c r="CE40" s="434"/>
      <c r="CF40" s="434"/>
      <c r="CG40" s="434"/>
      <c r="CH40" s="434"/>
      <c r="CI40" s="434"/>
      <c r="CJ40" s="434"/>
      <c r="CK40" s="434"/>
      <c r="CL40" s="434"/>
      <c r="CM40" s="434"/>
      <c r="CN40" s="434"/>
      <c r="CO40" s="434"/>
      <c r="CP40" s="434"/>
      <c r="CQ40" s="434"/>
      <c r="CR40" s="434"/>
      <c r="CS40" s="434"/>
      <c r="CT40" s="434"/>
      <c r="CU40" s="434"/>
      <c r="CV40" s="434"/>
      <c r="CW40" s="434"/>
      <c r="CX40" s="434"/>
      <c r="CY40" s="434"/>
      <c r="CZ40" s="434"/>
      <c r="DA40" s="434"/>
      <c r="DB40" s="434"/>
      <c r="DC40" s="434"/>
      <c r="DD40" s="434"/>
      <c r="DE40" s="434"/>
      <c r="DF40" s="434"/>
      <c r="DG40" s="434"/>
      <c r="DH40" s="434"/>
      <c r="DI40" s="434"/>
      <c r="DJ40" s="434"/>
      <c r="DK40" s="434"/>
      <c r="DL40" s="434"/>
      <c r="DM40" s="434"/>
      <c r="DN40" s="434"/>
      <c r="DO40" s="434"/>
      <c r="DP40" s="434"/>
      <c r="DQ40" s="434"/>
      <c r="DR40" s="434"/>
      <c r="DS40" s="434"/>
      <c r="DT40" s="434"/>
      <c r="DU40" s="434"/>
      <c r="DV40" s="434"/>
      <c r="DW40" s="434"/>
      <c r="DX40" s="858"/>
      <c r="DY40" s="857"/>
      <c r="DZ40" s="858"/>
      <c r="EA40" s="858"/>
      <c r="EB40" s="858"/>
      <c r="EC40" s="858"/>
      <c r="ED40" s="858"/>
      <c r="EE40" s="858"/>
      <c r="EF40" s="858"/>
      <c r="EG40" s="858"/>
      <c r="EH40" s="858"/>
      <c r="EI40" s="858"/>
      <c r="EJ40" s="858"/>
      <c r="EK40" s="858"/>
      <c r="EL40" s="858"/>
      <c r="EM40" s="858"/>
      <c r="EN40" s="858"/>
      <c r="EO40" s="858"/>
      <c r="EP40" s="858"/>
      <c r="EQ40" s="858"/>
      <c r="ER40" s="858"/>
      <c r="ES40" s="858"/>
      <c r="ET40" s="858"/>
      <c r="EU40" s="858"/>
      <c r="EV40" s="858"/>
      <c r="EW40" s="858"/>
      <c r="EX40" s="858"/>
      <c r="EY40" s="858"/>
      <c r="EZ40" s="858"/>
      <c r="FA40" s="858"/>
      <c r="FB40" s="858"/>
      <c r="FC40" s="858"/>
      <c r="FD40" s="858"/>
      <c r="FE40" s="858"/>
      <c r="FF40" s="858"/>
      <c r="FG40" s="858"/>
      <c r="FH40" s="858"/>
      <c r="FI40" s="858"/>
      <c r="FJ40" s="858"/>
      <c r="FK40" s="858"/>
      <c r="FL40" s="858"/>
      <c r="FM40" s="858"/>
      <c r="FN40" s="858"/>
      <c r="FO40" s="858"/>
      <c r="FP40" s="858"/>
      <c r="FQ40" s="858"/>
      <c r="FR40" s="858"/>
      <c r="FS40" s="858"/>
      <c r="FT40" s="858"/>
      <c r="FU40" s="858"/>
      <c r="FV40" s="858"/>
      <c r="FW40" s="858"/>
      <c r="FX40" s="797" t="s">
        <v>272</v>
      </c>
    </row>
    <row r="41" spans="1:217" ht="7.5" customHeight="1" x14ac:dyDescent="0.25">
      <c r="B41" s="416"/>
      <c r="C41" s="418"/>
      <c r="D41" s="418"/>
      <c r="E41" s="418"/>
      <c r="F41" s="418"/>
      <c r="G41" s="418"/>
      <c r="H41" s="418"/>
      <c r="I41" s="418"/>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8"/>
      <c r="BF41" s="418"/>
      <c r="BG41" s="418"/>
      <c r="BH41" s="418"/>
      <c r="BI41" s="418"/>
      <c r="BJ41" s="418"/>
      <c r="BK41" s="418"/>
      <c r="BL41" s="418"/>
      <c r="BM41" s="418"/>
      <c r="BN41" s="418"/>
      <c r="BO41" s="418"/>
      <c r="BP41" s="418"/>
      <c r="BQ41" s="418"/>
      <c r="BR41" s="418"/>
      <c r="BS41" s="424"/>
      <c r="BT41" s="424"/>
      <c r="BU41" s="424"/>
      <c r="BV41" s="424"/>
      <c r="BW41" s="418"/>
      <c r="BX41" s="418"/>
      <c r="BY41" s="418"/>
      <c r="BZ41" s="418"/>
      <c r="CA41" s="418"/>
      <c r="CB41" s="418"/>
      <c r="CC41" s="418"/>
      <c r="CD41" s="418"/>
      <c r="CE41" s="418"/>
      <c r="CF41" s="418"/>
      <c r="CG41" s="418"/>
      <c r="CH41" s="418"/>
      <c r="CI41" s="418"/>
      <c r="CJ41" s="418"/>
      <c r="CK41" s="418"/>
      <c r="CL41" s="418"/>
      <c r="CM41" s="418"/>
      <c r="CN41" s="418"/>
      <c r="CO41" s="419"/>
      <c r="CP41" s="419"/>
      <c r="CQ41" s="419"/>
      <c r="CR41" s="419"/>
      <c r="CS41" s="419"/>
      <c r="CT41" s="419"/>
      <c r="CU41" s="419"/>
      <c r="CV41" s="419"/>
      <c r="CW41" s="419"/>
      <c r="CX41" s="419"/>
      <c r="CY41" s="419"/>
      <c r="CZ41" s="419"/>
      <c r="DA41" s="419"/>
      <c r="DB41" s="419"/>
      <c r="DC41" s="418"/>
      <c r="DD41" s="418"/>
      <c r="DE41" s="418"/>
      <c r="DF41" s="418"/>
      <c r="DG41" s="419"/>
      <c r="DH41" s="419"/>
      <c r="DI41" s="419"/>
      <c r="DJ41" s="419"/>
      <c r="DK41" s="419"/>
      <c r="DL41" s="419"/>
      <c r="DM41" s="419"/>
      <c r="DN41" s="419"/>
      <c r="DO41" s="419"/>
      <c r="DP41" s="419"/>
      <c r="DQ41" s="419"/>
      <c r="DR41" s="419"/>
      <c r="DS41" s="419"/>
      <c r="DT41" s="419"/>
      <c r="DU41" s="419"/>
      <c r="DV41" s="419"/>
      <c r="DW41" s="419"/>
      <c r="DX41" s="507"/>
      <c r="DY41" s="851"/>
      <c r="DZ41" s="507"/>
      <c r="EA41" s="507"/>
      <c r="EB41" s="507"/>
      <c r="EC41" s="507"/>
      <c r="ED41" s="507"/>
      <c r="EE41" s="507"/>
      <c r="EF41" s="507"/>
      <c r="EG41" s="507"/>
      <c r="EH41" s="507"/>
      <c r="EI41" s="507"/>
      <c r="EJ41" s="507"/>
      <c r="EK41" s="507"/>
      <c r="EL41" s="507"/>
      <c r="EM41" s="507"/>
      <c r="EN41" s="507"/>
      <c r="EO41" s="507"/>
      <c r="EP41" s="507"/>
      <c r="EQ41" s="507"/>
      <c r="ER41" s="507"/>
      <c r="ES41" s="507"/>
      <c r="ET41" s="507"/>
      <c r="EU41" s="507"/>
      <c r="EV41" s="507"/>
      <c r="EW41" s="507"/>
      <c r="EX41" s="507"/>
      <c r="EY41" s="507"/>
      <c r="EZ41" s="507"/>
      <c r="FA41" s="507"/>
      <c r="FB41" s="507"/>
      <c r="FC41" s="507"/>
      <c r="FD41" s="507"/>
      <c r="FE41" s="507"/>
      <c r="FF41" s="507"/>
      <c r="FG41" s="507"/>
      <c r="FH41" s="507"/>
      <c r="FI41" s="507"/>
      <c r="FJ41" s="507"/>
      <c r="FK41" s="507"/>
      <c r="FL41" s="507"/>
      <c r="FM41" s="507"/>
      <c r="FN41" s="507"/>
      <c r="FO41" s="507"/>
      <c r="FP41" s="507"/>
      <c r="FQ41" s="507"/>
      <c r="FR41" s="507"/>
      <c r="FS41" s="507"/>
      <c r="FT41" s="507"/>
      <c r="FU41" s="507"/>
      <c r="FV41" s="507"/>
      <c r="FW41" s="507"/>
      <c r="FX41" s="797" t="s">
        <v>272</v>
      </c>
    </row>
    <row r="42" spans="1:217" ht="7.5" customHeight="1" x14ac:dyDescent="0.25">
      <c r="B42" s="425"/>
      <c r="C42" s="422"/>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2"/>
      <c r="AR42" s="422"/>
      <c r="AS42" s="422"/>
      <c r="AT42" s="422"/>
      <c r="AU42" s="422"/>
      <c r="AV42" s="422"/>
      <c r="AW42" s="422"/>
      <c r="AX42" s="422"/>
      <c r="AY42" s="422"/>
      <c r="AZ42" s="422"/>
      <c r="BA42" s="422"/>
      <c r="BB42" s="422"/>
      <c r="BC42" s="422"/>
      <c r="BD42" s="422"/>
      <c r="BE42" s="422"/>
      <c r="BF42" s="422"/>
      <c r="BG42" s="422"/>
      <c r="BH42" s="422"/>
      <c r="BI42" s="422"/>
      <c r="BJ42" s="422"/>
      <c r="BK42" s="422"/>
      <c r="BL42" s="422"/>
      <c r="BM42" s="422"/>
      <c r="BN42" s="422"/>
      <c r="BO42" s="422"/>
      <c r="BP42" s="422"/>
      <c r="BQ42" s="422"/>
      <c r="BR42" s="422"/>
      <c r="BS42" s="426"/>
      <c r="BT42" s="426"/>
      <c r="BU42" s="426"/>
      <c r="BV42" s="426"/>
      <c r="BW42" s="422"/>
      <c r="BX42" s="422"/>
      <c r="BY42" s="422"/>
      <c r="BZ42" s="422"/>
      <c r="CA42" s="422"/>
      <c r="CB42" s="422"/>
      <c r="CC42" s="422"/>
      <c r="CD42" s="422"/>
      <c r="CE42" s="422"/>
      <c r="CF42" s="422"/>
      <c r="CG42" s="422"/>
      <c r="CH42" s="422"/>
      <c r="CI42" s="422"/>
      <c r="CJ42" s="422"/>
      <c r="CK42" s="422"/>
      <c r="CL42" s="422"/>
      <c r="CM42" s="422"/>
      <c r="CN42" s="422"/>
      <c r="CO42" s="423"/>
      <c r="CP42" s="423"/>
      <c r="CQ42" s="423"/>
      <c r="CR42" s="423"/>
      <c r="CS42" s="423"/>
      <c r="CT42" s="423"/>
      <c r="CU42" s="423"/>
      <c r="CV42" s="423"/>
      <c r="CW42" s="423"/>
      <c r="CX42" s="423"/>
      <c r="CY42" s="423"/>
      <c r="CZ42" s="423"/>
      <c r="DA42" s="423"/>
      <c r="DB42" s="423"/>
      <c r="DC42" s="422"/>
      <c r="DD42" s="422"/>
      <c r="DE42" s="422"/>
      <c r="DF42" s="422"/>
      <c r="DG42" s="423"/>
      <c r="DH42" s="423"/>
      <c r="DI42" s="423"/>
      <c r="DJ42" s="423"/>
      <c r="DK42" s="423"/>
      <c r="DL42" s="423"/>
      <c r="DM42" s="423"/>
      <c r="DN42" s="423"/>
      <c r="DO42" s="423"/>
      <c r="DP42" s="423"/>
      <c r="DQ42" s="423"/>
      <c r="DR42" s="423"/>
      <c r="DS42" s="423"/>
      <c r="DT42" s="423"/>
      <c r="DU42" s="423"/>
      <c r="DV42" s="423"/>
      <c r="DW42" s="423"/>
      <c r="DX42" s="679"/>
      <c r="DY42" s="852"/>
      <c r="DZ42" s="679"/>
      <c r="EA42" s="679"/>
      <c r="EB42" s="679"/>
      <c r="EC42" s="679"/>
      <c r="ED42" s="679"/>
      <c r="EE42" s="679"/>
      <c r="EF42" s="679"/>
      <c r="EG42" s="679"/>
      <c r="EH42" s="679"/>
      <c r="EI42" s="679"/>
      <c r="EJ42" s="679"/>
      <c r="EK42" s="679"/>
      <c r="EL42" s="679"/>
      <c r="EM42" s="679"/>
      <c r="EN42" s="679"/>
      <c r="EO42" s="679"/>
      <c r="EP42" s="679"/>
      <c r="EQ42" s="679"/>
      <c r="ER42" s="679"/>
      <c r="ES42" s="679"/>
      <c r="ET42" s="679"/>
      <c r="EU42" s="679"/>
      <c r="EV42" s="679"/>
      <c r="EW42" s="679"/>
      <c r="EX42" s="679"/>
      <c r="EY42" s="679"/>
      <c r="EZ42" s="679"/>
      <c r="FA42" s="679"/>
      <c r="FB42" s="679"/>
      <c r="FC42" s="679"/>
      <c r="FD42" s="679"/>
      <c r="FE42" s="679"/>
      <c r="FF42" s="679"/>
      <c r="FG42" s="679"/>
      <c r="FH42" s="679"/>
      <c r="FI42" s="679"/>
      <c r="FJ42" s="679"/>
      <c r="FK42" s="679"/>
      <c r="FL42" s="679"/>
      <c r="FM42" s="679"/>
      <c r="FN42" s="679"/>
      <c r="FO42" s="679"/>
      <c r="FP42" s="679"/>
      <c r="FQ42" s="679"/>
      <c r="FR42" s="679"/>
      <c r="FS42" s="679"/>
      <c r="FT42" s="679"/>
      <c r="FU42" s="679"/>
      <c r="FV42" s="679"/>
      <c r="FW42" s="679"/>
      <c r="FX42" s="797" t="s">
        <v>272</v>
      </c>
    </row>
    <row r="43" spans="1:217" s="489" customFormat="1" ht="15" x14ac:dyDescent="0.25">
      <c r="B43" s="427" t="s">
        <v>461</v>
      </c>
      <c r="C43" s="520">
        <v>7</v>
      </c>
      <c r="D43" s="520">
        <v>7</v>
      </c>
      <c r="E43" s="520">
        <v>7</v>
      </c>
      <c r="F43" s="520">
        <v>7</v>
      </c>
      <c r="G43" s="520">
        <v>7</v>
      </c>
      <c r="H43" s="520">
        <v>7</v>
      </c>
      <c r="I43" s="520">
        <v>7</v>
      </c>
      <c r="J43" s="520">
        <v>7</v>
      </c>
      <c r="K43" s="520">
        <v>7</v>
      </c>
      <c r="L43" s="520">
        <v>7</v>
      </c>
      <c r="M43" s="520">
        <v>7</v>
      </c>
      <c r="N43" s="520">
        <v>7</v>
      </c>
      <c r="O43" s="520">
        <v>7</v>
      </c>
      <c r="P43" s="520">
        <v>7</v>
      </c>
      <c r="Q43" s="520">
        <v>7</v>
      </c>
      <c r="R43" s="520">
        <v>7</v>
      </c>
      <c r="S43" s="520">
        <v>7</v>
      </c>
      <c r="T43" s="520">
        <v>7</v>
      </c>
      <c r="U43" s="520">
        <v>7</v>
      </c>
      <c r="V43" s="520">
        <v>7</v>
      </c>
      <c r="W43" s="520">
        <v>7</v>
      </c>
      <c r="X43" s="520">
        <v>7</v>
      </c>
      <c r="Y43" s="520">
        <v>7</v>
      </c>
      <c r="Z43" s="520">
        <v>7</v>
      </c>
      <c r="AA43" s="520">
        <v>7</v>
      </c>
      <c r="AB43" s="520">
        <v>7</v>
      </c>
      <c r="AC43" s="520">
        <v>7</v>
      </c>
      <c r="AD43" s="520">
        <v>7</v>
      </c>
      <c r="AE43" s="520">
        <v>7</v>
      </c>
      <c r="AF43" s="520">
        <v>7</v>
      </c>
      <c r="AG43" s="520">
        <v>7</v>
      </c>
      <c r="AH43" s="520">
        <v>7</v>
      </c>
      <c r="AI43" s="520">
        <v>7</v>
      </c>
      <c r="AJ43" s="520">
        <v>7</v>
      </c>
      <c r="AK43" s="520">
        <v>7</v>
      </c>
      <c r="AL43" s="520">
        <v>7</v>
      </c>
      <c r="AM43" s="520">
        <v>7</v>
      </c>
      <c r="AN43" s="520">
        <v>7</v>
      </c>
      <c r="AO43" s="520">
        <v>7</v>
      </c>
      <c r="AP43" s="520">
        <v>7</v>
      </c>
      <c r="AQ43" s="520">
        <v>7</v>
      </c>
      <c r="AR43" s="520">
        <v>7</v>
      </c>
      <c r="AS43" s="520">
        <v>7</v>
      </c>
      <c r="AT43" s="520">
        <v>7</v>
      </c>
      <c r="AU43" s="520">
        <v>7</v>
      </c>
      <c r="AV43" s="520">
        <v>10</v>
      </c>
      <c r="AW43" s="520">
        <v>10</v>
      </c>
      <c r="AX43" s="520">
        <v>10</v>
      </c>
      <c r="AY43" s="520">
        <v>10</v>
      </c>
      <c r="AZ43" s="520">
        <v>10</v>
      </c>
      <c r="BA43" s="520">
        <v>10</v>
      </c>
      <c r="BB43" s="520">
        <v>10</v>
      </c>
      <c r="BC43" s="520">
        <v>10</v>
      </c>
      <c r="BD43" s="520">
        <v>10</v>
      </c>
      <c r="BE43" s="520">
        <v>10</v>
      </c>
      <c r="BF43" s="520">
        <v>10</v>
      </c>
      <c r="BG43" s="520">
        <v>10</v>
      </c>
      <c r="BH43" s="520">
        <v>10</v>
      </c>
      <c r="BI43" s="520">
        <v>10</v>
      </c>
      <c r="BJ43" s="520">
        <v>10</v>
      </c>
      <c r="BK43" s="520">
        <v>10</v>
      </c>
      <c r="BL43" s="520">
        <v>10</v>
      </c>
      <c r="BM43" s="520">
        <v>10</v>
      </c>
      <c r="BN43" s="520">
        <v>10</v>
      </c>
      <c r="BO43" s="520">
        <v>10</v>
      </c>
      <c r="BP43" s="520">
        <v>10</v>
      </c>
      <c r="BQ43" s="520">
        <v>10</v>
      </c>
      <c r="BR43" s="520">
        <v>10</v>
      </c>
      <c r="BS43" s="520">
        <v>10</v>
      </c>
      <c r="BT43" s="520">
        <v>10</v>
      </c>
      <c r="BU43" s="520">
        <v>10</v>
      </c>
      <c r="BV43" s="520">
        <v>10</v>
      </c>
      <c r="BW43" s="520">
        <v>10</v>
      </c>
      <c r="BX43" s="520">
        <v>10</v>
      </c>
      <c r="BY43" s="520">
        <v>10</v>
      </c>
      <c r="BZ43" s="520">
        <v>10</v>
      </c>
      <c r="CA43" s="520">
        <v>10</v>
      </c>
      <c r="CB43" s="520">
        <v>10</v>
      </c>
      <c r="CC43" s="520">
        <v>10</v>
      </c>
      <c r="CD43" s="520">
        <v>10</v>
      </c>
      <c r="CE43" s="520">
        <v>10</v>
      </c>
      <c r="CF43" s="520">
        <v>10</v>
      </c>
      <c r="CG43" s="520">
        <v>10</v>
      </c>
      <c r="CH43" s="520">
        <v>10</v>
      </c>
      <c r="CI43" s="520">
        <v>10</v>
      </c>
      <c r="CJ43" s="520">
        <v>10</v>
      </c>
      <c r="CK43" s="520">
        <v>10</v>
      </c>
      <c r="CL43" s="520">
        <v>10</v>
      </c>
      <c r="CM43" s="520">
        <v>10</v>
      </c>
      <c r="CN43" s="520">
        <v>10</v>
      </c>
      <c r="CO43" s="520">
        <v>10</v>
      </c>
      <c r="CP43" s="520">
        <v>10</v>
      </c>
      <c r="CQ43" s="520">
        <v>10</v>
      </c>
      <c r="CR43" s="520">
        <v>10</v>
      </c>
      <c r="CS43" s="520">
        <v>10</v>
      </c>
      <c r="CT43" s="520">
        <v>10</v>
      </c>
      <c r="CU43" s="520">
        <v>10</v>
      </c>
      <c r="CV43" s="520">
        <v>10</v>
      </c>
      <c r="CW43" s="520">
        <v>10</v>
      </c>
      <c r="CX43" s="520">
        <v>10</v>
      </c>
      <c r="CY43" s="520">
        <v>10</v>
      </c>
      <c r="CZ43" s="520">
        <v>10</v>
      </c>
      <c r="DA43" s="520">
        <v>10</v>
      </c>
      <c r="DB43" s="520">
        <v>10</v>
      </c>
      <c r="DC43" s="520">
        <v>10</v>
      </c>
      <c r="DD43" s="520">
        <v>10</v>
      </c>
      <c r="DE43" s="520">
        <v>10</v>
      </c>
      <c r="DF43" s="520">
        <v>10</v>
      </c>
      <c r="DG43" s="520">
        <v>10</v>
      </c>
      <c r="DH43" s="520">
        <v>10</v>
      </c>
      <c r="DI43" s="520">
        <v>10</v>
      </c>
      <c r="DJ43" s="520">
        <v>10</v>
      </c>
      <c r="DK43" s="520">
        <v>10</v>
      </c>
      <c r="DL43" s="520">
        <v>10</v>
      </c>
      <c r="DM43" s="520">
        <v>10</v>
      </c>
      <c r="DN43" s="520">
        <v>10</v>
      </c>
      <c r="DO43" s="520">
        <v>10</v>
      </c>
      <c r="DP43" s="520">
        <v>10</v>
      </c>
      <c r="DQ43" s="520">
        <v>10</v>
      </c>
      <c r="DR43" s="520">
        <v>10</v>
      </c>
      <c r="DS43" s="520">
        <v>10</v>
      </c>
      <c r="DT43" s="520">
        <v>10</v>
      </c>
      <c r="DU43" s="520">
        <v>10</v>
      </c>
      <c r="DV43" s="520">
        <v>10</v>
      </c>
      <c r="DW43" s="520">
        <v>10</v>
      </c>
      <c r="DX43" s="859">
        <v>10</v>
      </c>
      <c r="DY43" s="857">
        <v>10</v>
      </c>
      <c r="DZ43" s="859">
        <v>10</v>
      </c>
      <c r="EA43" s="859">
        <v>10</v>
      </c>
      <c r="EB43" s="859">
        <v>10</v>
      </c>
      <c r="EC43" s="859">
        <v>10</v>
      </c>
      <c r="ED43" s="859">
        <v>10</v>
      </c>
      <c r="EE43" s="859">
        <v>10</v>
      </c>
      <c r="EF43" s="859">
        <v>10</v>
      </c>
      <c r="EG43" s="859">
        <v>10</v>
      </c>
      <c r="EH43" s="859">
        <v>10</v>
      </c>
      <c r="EI43" s="859">
        <v>10</v>
      </c>
      <c r="EJ43" s="859">
        <v>10</v>
      </c>
      <c r="EK43" s="859">
        <v>10</v>
      </c>
      <c r="EL43" s="859">
        <v>10</v>
      </c>
      <c r="EM43" s="859">
        <v>10</v>
      </c>
      <c r="EN43" s="859">
        <v>10</v>
      </c>
      <c r="EO43" s="859">
        <v>10</v>
      </c>
      <c r="EP43" s="859">
        <v>10</v>
      </c>
      <c r="EQ43" s="859">
        <v>10</v>
      </c>
      <c r="ER43" s="859">
        <v>10</v>
      </c>
      <c r="ES43" s="859">
        <v>10</v>
      </c>
      <c r="ET43" s="859">
        <v>10</v>
      </c>
      <c r="EU43" s="859">
        <v>10</v>
      </c>
      <c r="EV43" s="859">
        <v>10</v>
      </c>
      <c r="EW43" s="859">
        <v>10</v>
      </c>
      <c r="EX43" s="859">
        <v>10</v>
      </c>
      <c r="EY43" s="859">
        <v>10</v>
      </c>
      <c r="EZ43" s="859">
        <v>10</v>
      </c>
      <c r="FA43" s="859">
        <v>10</v>
      </c>
      <c r="FB43" s="859">
        <v>10</v>
      </c>
      <c r="FC43" s="859">
        <v>10</v>
      </c>
      <c r="FD43" s="859">
        <v>10</v>
      </c>
      <c r="FE43" s="859">
        <v>10</v>
      </c>
      <c r="FF43" s="859">
        <v>10</v>
      </c>
      <c r="FG43" s="859">
        <v>10</v>
      </c>
      <c r="FH43" s="859">
        <v>10</v>
      </c>
      <c r="FI43" s="859">
        <v>10</v>
      </c>
      <c r="FJ43" s="859">
        <v>10</v>
      </c>
      <c r="FK43" s="859">
        <v>10</v>
      </c>
      <c r="FL43" s="859">
        <v>10</v>
      </c>
      <c r="FM43" s="859">
        <v>10</v>
      </c>
      <c r="FN43" s="859">
        <v>10</v>
      </c>
      <c r="FO43" s="859">
        <v>10</v>
      </c>
      <c r="FP43" s="859">
        <v>10</v>
      </c>
      <c r="FQ43" s="859">
        <v>10</v>
      </c>
      <c r="FR43" s="859">
        <v>10</v>
      </c>
      <c r="FS43" s="859">
        <v>10</v>
      </c>
      <c r="FT43" s="859">
        <v>10</v>
      </c>
      <c r="FU43" s="859">
        <v>10</v>
      </c>
      <c r="FV43" s="859">
        <v>10</v>
      </c>
      <c r="FW43" s="859">
        <v>10</v>
      </c>
      <c r="FX43" s="797" t="s">
        <v>272</v>
      </c>
    </row>
    <row r="44" spans="1:217" s="489" customFormat="1" ht="15" x14ac:dyDescent="0.25">
      <c r="B44" s="427" t="s">
        <v>462</v>
      </c>
      <c r="C44" s="520"/>
      <c r="D44" s="520"/>
      <c r="E44" s="520"/>
      <c r="F44" s="520"/>
      <c r="G44" s="520"/>
      <c r="H44" s="520"/>
      <c r="I44" s="520"/>
      <c r="J44" s="520"/>
      <c r="K44" s="520"/>
      <c r="L44" s="520"/>
      <c r="M44" s="520"/>
      <c r="N44" s="520"/>
      <c r="O44" s="532">
        <f t="shared" ref="O44:AT44" si="49">ROUND(+O43/O8,0)</f>
        <v>96</v>
      </c>
      <c r="P44" s="532">
        <f t="shared" si="49"/>
        <v>96</v>
      </c>
      <c r="Q44" s="532">
        <f t="shared" si="49"/>
        <v>96</v>
      </c>
      <c r="R44" s="532">
        <f t="shared" si="49"/>
        <v>96</v>
      </c>
      <c r="S44" s="532">
        <f t="shared" si="49"/>
        <v>96</v>
      </c>
      <c r="T44" s="532">
        <f t="shared" si="49"/>
        <v>96</v>
      </c>
      <c r="U44" s="532">
        <f t="shared" si="49"/>
        <v>96</v>
      </c>
      <c r="V44" s="532">
        <f t="shared" si="49"/>
        <v>96</v>
      </c>
      <c r="W44" s="532">
        <f t="shared" si="49"/>
        <v>96</v>
      </c>
      <c r="X44" s="532">
        <f t="shared" si="49"/>
        <v>96</v>
      </c>
      <c r="Y44" s="532">
        <f t="shared" si="49"/>
        <v>96</v>
      </c>
      <c r="Z44" s="532">
        <f t="shared" si="49"/>
        <v>96</v>
      </c>
      <c r="AA44" s="532">
        <f t="shared" si="49"/>
        <v>96</v>
      </c>
      <c r="AB44" s="532">
        <f t="shared" si="49"/>
        <v>96</v>
      </c>
      <c r="AC44" s="532">
        <f t="shared" si="49"/>
        <v>96</v>
      </c>
      <c r="AD44" s="532">
        <f t="shared" si="49"/>
        <v>96</v>
      </c>
      <c r="AE44" s="532">
        <f t="shared" si="49"/>
        <v>96</v>
      </c>
      <c r="AF44" s="532">
        <f t="shared" si="49"/>
        <v>96</v>
      </c>
      <c r="AG44" s="532">
        <f t="shared" si="49"/>
        <v>96</v>
      </c>
      <c r="AH44" s="532">
        <f t="shared" si="49"/>
        <v>96</v>
      </c>
      <c r="AI44" s="532">
        <f t="shared" si="49"/>
        <v>96</v>
      </c>
      <c r="AJ44" s="532">
        <f t="shared" si="49"/>
        <v>96</v>
      </c>
      <c r="AK44" s="532">
        <f t="shared" si="49"/>
        <v>96</v>
      </c>
      <c r="AL44" s="532">
        <f t="shared" si="49"/>
        <v>96</v>
      </c>
      <c r="AM44" s="532">
        <f t="shared" si="49"/>
        <v>96</v>
      </c>
      <c r="AN44" s="532">
        <f t="shared" si="49"/>
        <v>96</v>
      </c>
      <c r="AO44" s="532">
        <f t="shared" si="49"/>
        <v>96</v>
      </c>
      <c r="AP44" s="532">
        <f t="shared" si="49"/>
        <v>96</v>
      </c>
      <c r="AQ44" s="532">
        <f t="shared" si="49"/>
        <v>96</v>
      </c>
      <c r="AR44" s="532">
        <f t="shared" si="49"/>
        <v>96</v>
      </c>
      <c r="AS44" s="532">
        <f t="shared" si="49"/>
        <v>96</v>
      </c>
      <c r="AT44" s="532">
        <f t="shared" si="49"/>
        <v>96</v>
      </c>
      <c r="AU44" s="532">
        <f t="shared" ref="AU44:BZ44" si="50">ROUND(+AU43/AU8,0)</f>
        <v>96</v>
      </c>
      <c r="AV44" s="532">
        <f t="shared" si="50"/>
        <v>142</v>
      </c>
      <c r="AW44" s="532">
        <f t="shared" si="50"/>
        <v>142</v>
      </c>
      <c r="AX44" s="532">
        <f t="shared" si="50"/>
        <v>142</v>
      </c>
      <c r="AY44" s="532">
        <f t="shared" si="50"/>
        <v>142</v>
      </c>
      <c r="AZ44" s="532">
        <f t="shared" si="50"/>
        <v>142</v>
      </c>
      <c r="BA44" s="532">
        <f t="shared" si="50"/>
        <v>142</v>
      </c>
      <c r="BB44" s="532">
        <f t="shared" si="50"/>
        <v>142</v>
      </c>
      <c r="BC44" s="532">
        <f t="shared" si="50"/>
        <v>142</v>
      </c>
      <c r="BD44" s="532">
        <f t="shared" si="50"/>
        <v>142</v>
      </c>
      <c r="BE44" s="532">
        <f t="shared" si="50"/>
        <v>142</v>
      </c>
      <c r="BF44" s="532">
        <f t="shared" si="50"/>
        <v>142</v>
      </c>
      <c r="BG44" s="532">
        <f t="shared" si="50"/>
        <v>142</v>
      </c>
      <c r="BH44" s="532">
        <f t="shared" si="50"/>
        <v>142</v>
      </c>
      <c r="BI44" s="532">
        <f t="shared" si="50"/>
        <v>142</v>
      </c>
      <c r="BJ44" s="532">
        <f t="shared" si="50"/>
        <v>142</v>
      </c>
      <c r="BK44" s="532">
        <f t="shared" si="50"/>
        <v>142</v>
      </c>
      <c r="BL44" s="532">
        <f t="shared" si="50"/>
        <v>142</v>
      </c>
      <c r="BM44" s="532">
        <f t="shared" si="50"/>
        <v>142</v>
      </c>
      <c r="BN44" s="532">
        <f t="shared" si="50"/>
        <v>142</v>
      </c>
      <c r="BO44" s="532">
        <f t="shared" si="50"/>
        <v>142</v>
      </c>
      <c r="BP44" s="532">
        <f t="shared" si="50"/>
        <v>142</v>
      </c>
      <c r="BQ44" s="532">
        <f t="shared" si="50"/>
        <v>142</v>
      </c>
      <c r="BR44" s="532">
        <f t="shared" si="50"/>
        <v>142</v>
      </c>
      <c r="BS44" s="532">
        <f t="shared" si="50"/>
        <v>142</v>
      </c>
      <c r="BT44" s="532">
        <f t="shared" si="50"/>
        <v>142</v>
      </c>
      <c r="BU44" s="532">
        <f t="shared" si="50"/>
        <v>142</v>
      </c>
      <c r="BV44" s="532">
        <f t="shared" si="50"/>
        <v>142</v>
      </c>
      <c r="BW44" s="532">
        <f t="shared" si="50"/>
        <v>142</v>
      </c>
      <c r="BX44" s="532">
        <f t="shared" si="50"/>
        <v>142</v>
      </c>
      <c r="BY44" s="532">
        <f t="shared" si="50"/>
        <v>142</v>
      </c>
      <c r="BZ44" s="532">
        <f t="shared" si="50"/>
        <v>142</v>
      </c>
      <c r="CA44" s="532">
        <f t="shared" ref="CA44:DF44" si="51">ROUND(+CA43/CA8,0)</f>
        <v>142</v>
      </c>
      <c r="CB44" s="532">
        <f t="shared" si="51"/>
        <v>142</v>
      </c>
      <c r="CC44" s="532">
        <f t="shared" si="51"/>
        <v>142</v>
      </c>
      <c r="CD44" s="532">
        <f t="shared" si="51"/>
        <v>142</v>
      </c>
      <c r="CE44" s="532">
        <f t="shared" si="51"/>
        <v>142</v>
      </c>
      <c r="CF44" s="532">
        <f t="shared" si="51"/>
        <v>142</v>
      </c>
      <c r="CG44" s="532">
        <f t="shared" si="51"/>
        <v>142</v>
      </c>
      <c r="CH44" s="532">
        <f t="shared" si="51"/>
        <v>142</v>
      </c>
      <c r="CI44" s="532">
        <f t="shared" si="51"/>
        <v>142</v>
      </c>
      <c r="CJ44" s="532">
        <f t="shared" si="51"/>
        <v>142</v>
      </c>
      <c r="CK44" s="532">
        <f t="shared" si="51"/>
        <v>142</v>
      </c>
      <c r="CL44" s="532">
        <f t="shared" si="51"/>
        <v>142</v>
      </c>
      <c r="CM44" s="532">
        <f t="shared" si="51"/>
        <v>142</v>
      </c>
      <c r="CN44" s="532">
        <f t="shared" si="51"/>
        <v>142</v>
      </c>
      <c r="CO44" s="532">
        <f t="shared" si="51"/>
        <v>142</v>
      </c>
      <c r="CP44" s="532">
        <f t="shared" si="51"/>
        <v>142</v>
      </c>
      <c r="CQ44" s="532">
        <f t="shared" si="51"/>
        <v>142</v>
      </c>
      <c r="CR44" s="532">
        <f t="shared" si="51"/>
        <v>142</v>
      </c>
      <c r="CS44" s="532">
        <f t="shared" si="51"/>
        <v>142</v>
      </c>
      <c r="CT44" s="532">
        <f t="shared" si="51"/>
        <v>142</v>
      </c>
      <c r="CU44" s="532">
        <f t="shared" si="51"/>
        <v>142</v>
      </c>
      <c r="CV44" s="532">
        <f t="shared" si="51"/>
        <v>142</v>
      </c>
      <c r="CW44" s="532">
        <f t="shared" si="51"/>
        <v>142</v>
      </c>
      <c r="CX44" s="532">
        <f t="shared" si="51"/>
        <v>142</v>
      </c>
      <c r="CY44" s="532">
        <f t="shared" si="51"/>
        <v>142</v>
      </c>
      <c r="CZ44" s="532">
        <f t="shared" si="51"/>
        <v>142</v>
      </c>
      <c r="DA44" s="532">
        <f t="shared" si="51"/>
        <v>142</v>
      </c>
      <c r="DB44" s="532">
        <f t="shared" si="51"/>
        <v>142</v>
      </c>
      <c r="DC44" s="532">
        <f t="shared" si="51"/>
        <v>142</v>
      </c>
      <c r="DD44" s="532">
        <f t="shared" si="51"/>
        <v>142</v>
      </c>
      <c r="DE44" s="532">
        <f t="shared" si="51"/>
        <v>142</v>
      </c>
      <c r="DF44" s="532">
        <f t="shared" si="51"/>
        <v>142</v>
      </c>
      <c r="DG44" s="532">
        <f t="shared" ref="DG44:EL44" si="52">ROUND(+DG43/DG8,0)</f>
        <v>142</v>
      </c>
      <c r="DH44" s="532">
        <f t="shared" si="52"/>
        <v>142</v>
      </c>
      <c r="DI44" s="532">
        <f t="shared" si="52"/>
        <v>142</v>
      </c>
      <c r="DJ44" s="532">
        <f t="shared" si="52"/>
        <v>142</v>
      </c>
      <c r="DK44" s="532">
        <f t="shared" si="52"/>
        <v>142</v>
      </c>
      <c r="DL44" s="532">
        <f t="shared" si="52"/>
        <v>142</v>
      </c>
      <c r="DM44" s="532">
        <f t="shared" si="52"/>
        <v>142</v>
      </c>
      <c r="DN44" s="532">
        <f t="shared" si="52"/>
        <v>142</v>
      </c>
      <c r="DO44" s="532">
        <f t="shared" si="52"/>
        <v>142</v>
      </c>
      <c r="DP44" s="532">
        <f t="shared" si="52"/>
        <v>142</v>
      </c>
      <c r="DQ44" s="532">
        <f t="shared" si="52"/>
        <v>142</v>
      </c>
      <c r="DR44" s="532">
        <f t="shared" si="52"/>
        <v>142</v>
      </c>
      <c r="DS44" s="532">
        <f t="shared" si="52"/>
        <v>142</v>
      </c>
      <c r="DT44" s="532">
        <f t="shared" si="52"/>
        <v>142</v>
      </c>
      <c r="DU44" s="532">
        <f t="shared" si="52"/>
        <v>142</v>
      </c>
      <c r="DV44" s="532">
        <f t="shared" si="52"/>
        <v>142</v>
      </c>
      <c r="DW44" s="532">
        <f t="shared" si="52"/>
        <v>142</v>
      </c>
      <c r="DX44" s="861">
        <f t="shared" si="52"/>
        <v>142</v>
      </c>
      <c r="DY44" s="860">
        <f t="shared" si="52"/>
        <v>142</v>
      </c>
      <c r="DZ44" s="861">
        <f t="shared" si="52"/>
        <v>142</v>
      </c>
      <c r="EA44" s="861">
        <f t="shared" si="52"/>
        <v>142</v>
      </c>
      <c r="EB44" s="861">
        <f t="shared" si="52"/>
        <v>142</v>
      </c>
      <c r="EC44" s="861">
        <f t="shared" si="52"/>
        <v>142</v>
      </c>
      <c r="ED44" s="861">
        <f t="shared" si="52"/>
        <v>142</v>
      </c>
      <c r="EE44" s="861">
        <f t="shared" si="52"/>
        <v>142</v>
      </c>
      <c r="EF44" s="861">
        <f t="shared" si="52"/>
        <v>142</v>
      </c>
      <c r="EG44" s="861">
        <f t="shared" si="52"/>
        <v>142</v>
      </c>
      <c r="EH44" s="861">
        <f t="shared" si="52"/>
        <v>142</v>
      </c>
      <c r="EI44" s="861">
        <f t="shared" si="52"/>
        <v>142</v>
      </c>
      <c r="EJ44" s="861">
        <f t="shared" si="52"/>
        <v>142</v>
      </c>
      <c r="EK44" s="861">
        <f t="shared" si="52"/>
        <v>142</v>
      </c>
      <c r="EL44" s="861">
        <f t="shared" si="52"/>
        <v>142</v>
      </c>
      <c r="EM44" s="861">
        <f t="shared" ref="EM44:FR44" si="53">ROUND(+EM43/EM8,0)</f>
        <v>142</v>
      </c>
      <c r="EN44" s="861">
        <f t="shared" si="53"/>
        <v>142</v>
      </c>
      <c r="EO44" s="861">
        <f t="shared" si="53"/>
        <v>142</v>
      </c>
      <c r="EP44" s="861">
        <f t="shared" si="53"/>
        <v>142</v>
      </c>
      <c r="EQ44" s="861">
        <f t="shared" si="53"/>
        <v>142</v>
      </c>
      <c r="ER44" s="861">
        <f t="shared" si="53"/>
        <v>142</v>
      </c>
      <c r="ES44" s="861">
        <f t="shared" si="53"/>
        <v>142</v>
      </c>
      <c r="ET44" s="861">
        <f t="shared" si="53"/>
        <v>142</v>
      </c>
      <c r="EU44" s="861">
        <f t="shared" si="53"/>
        <v>142</v>
      </c>
      <c r="EV44" s="861">
        <f t="shared" si="53"/>
        <v>142</v>
      </c>
      <c r="EW44" s="861">
        <f t="shared" si="53"/>
        <v>142</v>
      </c>
      <c r="EX44" s="861">
        <f t="shared" si="53"/>
        <v>142</v>
      </c>
      <c r="EY44" s="861">
        <f t="shared" si="53"/>
        <v>142</v>
      </c>
      <c r="EZ44" s="861">
        <f t="shared" si="53"/>
        <v>142</v>
      </c>
      <c r="FA44" s="861">
        <f t="shared" si="53"/>
        <v>142</v>
      </c>
      <c r="FB44" s="861">
        <f t="shared" si="53"/>
        <v>142</v>
      </c>
      <c r="FC44" s="861">
        <f t="shared" si="53"/>
        <v>142</v>
      </c>
      <c r="FD44" s="861">
        <f t="shared" si="53"/>
        <v>142</v>
      </c>
      <c r="FE44" s="861">
        <f t="shared" si="53"/>
        <v>142</v>
      </c>
      <c r="FF44" s="861">
        <f t="shared" si="53"/>
        <v>142</v>
      </c>
      <c r="FG44" s="861">
        <f t="shared" si="53"/>
        <v>142</v>
      </c>
      <c r="FH44" s="861">
        <f t="shared" si="53"/>
        <v>142</v>
      </c>
      <c r="FI44" s="861">
        <f t="shared" si="53"/>
        <v>142</v>
      </c>
      <c r="FJ44" s="861">
        <f t="shared" si="53"/>
        <v>142</v>
      </c>
      <c r="FK44" s="861">
        <f t="shared" si="53"/>
        <v>142</v>
      </c>
      <c r="FL44" s="861">
        <f t="shared" si="53"/>
        <v>142</v>
      </c>
      <c r="FM44" s="861">
        <f t="shared" si="53"/>
        <v>142</v>
      </c>
      <c r="FN44" s="861">
        <f t="shared" si="53"/>
        <v>142</v>
      </c>
      <c r="FO44" s="861">
        <f t="shared" si="53"/>
        <v>142</v>
      </c>
      <c r="FP44" s="861">
        <f t="shared" si="53"/>
        <v>142</v>
      </c>
      <c r="FQ44" s="861">
        <f t="shared" si="53"/>
        <v>142</v>
      </c>
      <c r="FR44" s="861">
        <f t="shared" si="53"/>
        <v>142</v>
      </c>
      <c r="FS44" s="861">
        <f>ROUND(+FS43/FS8,0)</f>
        <v>142</v>
      </c>
      <c r="FT44" s="861">
        <f>ROUND(+FT43/FT8,0)</f>
        <v>142</v>
      </c>
      <c r="FU44" s="861">
        <f>ROUND(+FU43/FU8,0)</f>
        <v>142</v>
      </c>
      <c r="FV44" s="861">
        <f>ROUND(+FV43/FV8,0)</f>
        <v>142</v>
      </c>
      <c r="FW44" s="861">
        <f>ROUND(+FW43/FW8,0)</f>
        <v>142</v>
      </c>
      <c r="FX44" s="797" t="s">
        <v>272</v>
      </c>
    </row>
    <row r="45" spans="1:217" s="489" customFormat="1" ht="15" x14ac:dyDescent="0.25">
      <c r="B45" s="427" t="s">
        <v>465</v>
      </c>
      <c r="C45" s="520"/>
      <c r="D45" s="520"/>
      <c r="E45" s="520"/>
      <c r="F45" s="520"/>
      <c r="G45" s="520"/>
      <c r="H45" s="520"/>
      <c r="I45" s="520"/>
      <c r="J45" s="520"/>
      <c r="K45" s="520"/>
      <c r="L45" s="520"/>
      <c r="M45" s="520"/>
      <c r="N45" s="520"/>
      <c r="O45" s="531">
        <f t="shared" ref="O45:AT45" si="54">+O23</f>
        <v>3.1870000000000002E-2</v>
      </c>
      <c r="P45" s="531">
        <f t="shared" si="54"/>
        <v>3.1870000000000002E-2</v>
      </c>
      <c r="Q45" s="531">
        <f t="shared" si="54"/>
        <v>3.1870000000000002E-2</v>
      </c>
      <c r="R45" s="531">
        <f t="shared" si="54"/>
        <v>3.2869999999999996E-2</v>
      </c>
      <c r="S45" s="531">
        <f t="shared" si="54"/>
        <v>3.2869999999999996E-2</v>
      </c>
      <c r="T45" s="531">
        <f t="shared" si="54"/>
        <v>3.2869999999999996E-2</v>
      </c>
      <c r="U45" s="531">
        <f t="shared" si="54"/>
        <v>3.3869999999999997E-2</v>
      </c>
      <c r="V45" s="531">
        <f t="shared" si="54"/>
        <v>3.3869999999999997E-2</v>
      </c>
      <c r="W45" s="531">
        <f t="shared" si="54"/>
        <v>3.3869999999999997E-2</v>
      </c>
      <c r="X45" s="531">
        <f t="shared" si="54"/>
        <v>3.4869999999999998E-2</v>
      </c>
      <c r="Y45" s="531">
        <f t="shared" si="54"/>
        <v>3.4869999999999998E-2</v>
      </c>
      <c r="Z45" s="531">
        <f t="shared" si="54"/>
        <v>3.4869999999999998E-2</v>
      </c>
      <c r="AA45" s="531">
        <f t="shared" si="54"/>
        <v>3.5869999999999999E-2</v>
      </c>
      <c r="AB45" s="531">
        <f t="shared" si="54"/>
        <v>3.5869999999999999E-2</v>
      </c>
      <c r="AC45" s="531">
        <f t="shared" si="54"/>
        <v>3.5869999999999999E-2</v>
      </c>
      <c r="AD45" s="531">
        <f t="shared" si="54"/>
        <v>3.687E-2</v>
      </c>
      <c r="AE45" s="531">
        <f t="shared" si="54"/>
        <v>3.687E-2</v>
      </c>
      <c r="AF45" s="531">
        <f t="shared" si="54"/>
        <v>3.687E-2</v>
      </c>
      <c r="AG45" s="531">
        <f t="shared" si="54"/>
        <v>3.7870000000000001E-2</v>
      </c>
      <c r="AH45" s="531">
        <f t="shared" si="54"/>
        <v>4.1369999999999997E-2</v>
      </c>
      <c r="AI45" s="531">
        <f t="shared" si="54"/>
        <v>4.1369999999999997E-2</v>
      </c>
      <c r="AJ45" s="531">
        <f t="shared" si="54"/>
        <v>4.5870000000000001E-2</v>
      </c>
      <c r="AK45" s="531">
        <f t="shared" si="54"/>
        <v>4.5870000000000001E-2</v>
      </c>
      <c r="AL45" s="531">
        <f t="shared" si="54"/>
        <v>4.5870000000000001E-2</v>
      </c>
      <c r="AM45" s="531">
        <f t="shared" si="54"/>
        <v>4.6870000000000002E-2</v>
      </c>
      <c r="AN45" s="531">
        <f t="shared" si="54"/>
        <v>4.6870000000000002E-2</v>
      </c>
      <c r="AO45" s="531">
        <f t="shared" si="54"/>
        <v>4.6870000000000002E-2</v>
      </c>
      <c r="AP45" s="531">
        <f t="shared" si="54"/>
        <v>4.7870000000000003E-2</v>
      </c>
      <c r="AQ45" s="531">
        <f t="shared" si="54"/>
        <v>4.7870000000000003E-2</v>
      </c>
      <c r="AR45" s="531">
        <f t="shared" si="54"/>
        <v>4.7870000000000003E-2</v>
      </c>
      <c r="AS45" s="531">
        <f t="shared" si="54"/>
        <v>4.8870000000000004E-2</v>
      </c>
      <c r="AT45" s="531">
        <f t="shared" si="54"/>
        <v>4.8870000000000004E-2</v>
      </c>
      <c r="AU45" s="531">
        <f t="shared" ref="AU45:BZ45" si="55">+AU23</f>
        <v>4.8870000000000004E-2</v>
      </c>
      <c r="AV45" s="531">
        <f t="shared" si="55"/>
        <v>5.3370000000000001E-2</v>
      </c>
      <c r="AW45" s="531">
        <f t="shared" si="55"/>
        <v>5.3370000000000001E-2</v>
      </c>
      <c r="AX45" s="531">
        <f t="shared" si="55"/>
        <v>5.3370000000000001E-2</v>
      </c>
      <c r="AY45" s="531">
        <f t="shared" si="55"/>
        <v>5.4370000000000002E-2</v>
      </c>
      <c r="AZ45" s="531">
        <f t="shared" si="55"/>
        <v>5.4370000000000002E-2</v>
      </c>
      <c r="BA45" s="531">
        <f t="shared" si="55"/>
        <v>5.4370000000000002E-2</v>
      </c>
      <c r="BB45" s="531">
        <f t="shared" si="55"/>
        <v>5.5370000000000003E-2</v>
      </c>
      <c r="BC45" s="531">
        <f t="shared" si="55"/>
        <v>5.5370000000000003E-2</v>
      </c>
      <c r="BD45" s="531">
        <f t="shared" si="55"/>
        <v>5.5370000000000003E-2</v>
      </c>
      <c r="BE45" s="531">
        <f t="shared" si="55"/>
        <v>5.5370000000000003E-2</v>
      </c>
      <c r="BF45" s="531">
        <f t="shared" si="55"/>
        <v>5.5370000000000003E-2</v>
      </c>
      <c r="BG45" s="531">
        <f t="shared" si="55"/>
        <v>5.5370000000000003E-2</v>
      </c>
      <c r="BH45" s="531">
        <f t="shared" si="55"/>
        <v>6.1370000000000001E-2</v>
      </c>
      <c r="BI45" s="531">
        <f t="shared" si="55"/>
        <v>6.1370000000000001E-2</v>
      </c>
      <c r="BJ45" s="531">
        <f t="shared" si="55"/>
        <v>6.1370000000000001E-2</v>
      </c>
      <c r="BK45" s="531">
        <f t="shared" si="55"/>
        <v>6.1370000000000001E-2</v>
      </c>
      <c r="BL45" s="531">
        <f t="shared" si="55"/>
        <v>6.1370000000000001E-2</v>
      </c>
      <c r="BM45" s="531">
        <f t="shared" si="55"/>
        <v>6.1370000000000001E-2</v>
      </c>
      <c r="BN45" s="531">
        <f t="shared" si="55"/>
        <v>6.1370000000000001E-2</v>
      </c>
      <c r="BO45" s="531">
        <f t="shared" si="55"/>
        <v>6.1370000000000001E-2</v>
      </c>
      <c r="BP45" s="531">
        <f t="shared" si="55"/>
        <v>6.1370000000000001E-2</v>
      </c>
      <c r="BQ45" s="531">
        <f t="shared" si="55"/>
        <v>6.1370000000000001E-2</v>
      </c>
      <c r="BR45" s="531">
        <f t="shared" si="55"/>
        <v>6.1370000000000001E-2</v>
      </c>
      <c r="BS45" s="531">
        <f t="shared" si="55"/>
        <v>6.1370000000000001E-2</v>
      </c>
      <c r="BT45" s="531">
        <f t="shared" si="55"/>
        <v>6.1370000000000001E-2</v>
      </c>
      <c r="BU45" s="531">
        <f t="shared" si="55"/>
        <v>6.1370000000000001E-2</v>
      </c>
      <c r="BV45" s="531">
        <f t="shared" si="55"/>
        <v>6.1370000000000001E-2</v>
      </c>
      <c r="BW45" s="531">
        <f t="shared" si="55"/>
        <v>6.1370000000000001E-2</v>
      </c>
      <c r="BX45" s="531">
        <f t="shared" si="55"/>
        <v>6.1370000000000001E-2</v>
      </c>
      <c r="BY45" s="531">
        <f t="shared" si="55"/>
        <v>6.1370000000000001E-2</v>
      </c>
      <c r="BZ45" s="531">
        <f t="shared" si="55"/>
        <v>6.1370000000000001E-2</v>
      </c>
      <c r="CA45" s="531">
        <f t="shared" ref="CA45:DF45" si="56">+CA23</f>
        <v>6.1370000000000001E-2</v>
      </c>
      <c r="CB45" s="531">
        <f t="shared" si="56"/>
        <v>6.1370000000000001E-2</v>
      </c>
      <c r="CC45" s="531">
        <f t="shared" si="56"/>
        <v>6.1370000000000001E-2</v>
      </c>
      <c r="CD45" s="531">
        <f t="shared" si="56"/>
        <v>6.1370000000000001E-2</v>
      </c>
      <c r="CE45" s="531">
        <f t="shared" si="56"/>
        <v>6.1370000000000001E-2</v>
      </c>
      <c r="CF45" s="531">
        <f t="shared" si="56"/>
        <v>6.1370000000000001E-2</v>
      </c>
      <c r="CG45" s="531">
        <f t="shared" si="56"/>
        <v>6.1370000000000001E-2</v>
      </c>
      <c r="CH45" s="531">
        <f t="shared" si="56"/>
        <v>6.1370000000000001E-2</v>
      </c>
      <c r="CI45" s="531">
        <f t="shared" si="56"/>
        <v>6.1370000000000001E-2</v>
      </c>
      <c r="CJ45" s="531">
        <f t="shared" si="56"/>
        <v>6.1370000000000001E-2</v>
      </c>
      <c r="CK45" s="531">
        <f t="shared" si="56"/>
        <v>6.1370000000000001E-2</v>
      </c>
      <c r="CL45" s="531">
        <f t="shared" si="56"/>
        <v>6.1370000000000001E-2</v>
      </c>
      <c r="CM45" s="531">
        <f t="shared" si="56"/>
        <v>6.1370000000000001E-2</v>
      </c>
      <c r="CN45" s="531">
        <f t="shared" si="56"/>
        <v>6.1370000000000001E-2</v>
      </c>
      <c r="CO45" s="531">
        <f t="shared" si="56"/>
        <v>6.1370000000000001E-2</v>
      </c>
      <c r="CP45" s="531">
        <f t="shared" si="56"/>
        <v>6.1370000000000001E-2</v>
      </c>
      <c r="CQ45" s="531">
        <f t="shared" si="56"/>
        <v>6.1370000000000001E-2</v>
      </c>
      <c r="CR45" s="531">
        <f t="shared" si="56"/>
        <v>6.1370000000000001E-2</v>
      </c>
      <c r="CS45" s="531">
        <f t="shared" si="56"/>
        <v>6.1370000000000001E-2</v>
      </c>
      <c r="CT45" s="531">
        <f t="shared" si="56"/>
        <v>6.1370000000000001E-2</v>
      </c>
      <c r="CU45" s="531">
        <f t="shared" si="56"/>
        <v>6.1370000000000001E-2</v>
      </c>
      <c r="CV45" s="531">
        <f t="shared" si="56"/>
        <v>6.1370000000000001E-2</v>
      </c>
      <c r="CW45" s="531">
        <f t="shared" si="56"/>
        <v>6.1370000000000001E-2</v>
      </c>
      <c r="CX45" s="531">
        <f t="shared" si="56"/>
        <v>6.1370000000000001E-2</v>
      </c>
      <c r="CY45" s="531">
        <f t="shared" si="56"/>
        <v>6.1370000000000001E-2</v>
      </c>
      <c r="CZ45" s="531">
        <f t="shared" si="56"/>
        <v>6.1370000000000001E-2</v>
      </c>
      <c r="DA45" s="531">
        <f t="shared" si="56"/>
        <v>6.1370000000000001E-2</v>
      </c>
      <c r="DB45" s="531">
        <f t="shared" si="56"/>
        <v>6.1370000000000001E-2</v>
      </c>
      <c r="DC45" s="531">
        <f t="shared" si="56"/>
        <v>6.1370000000000001E-2</v>
      </c>
      <c r="DD45" s="531">
        <f t="shared" si="56"/>
        <v>6.1370000000000001E-2</v>
      </c>
      <c r="DE45" s="531">
        <f t="shared" si="56"/>
        <v>6.1370000000000001E-2</v>
      </c>
      <c r="DF45" s="531">
        <f t="shared" si="56"/>
        <v>6.1370000000000001E-2</v>
      </c>
      <c r="DG45" s="531">
        <f t="shared" ref="DG45:EL45" si="57">+DG23</f>
        <v>6.1370000000000001E-2</v>
      </c>
      <c r="DH45" s="531">
        <f t="shared" si="57"/>
        <v>6.1370000000000001E-2</v>
      </c>
      <c r="DI45" s="531">
        <f t="shared" si="57"/>
        <v>6.1370000000000001E-2</v>
      </c>
      <c r="DJ45" s="531">
        <f t="shared" si="57"/>
        <v>6.1370000000000001E-2</v>
      </c>
      <c r="DK45" s="531">
        <f t="shared" si="57"/>
        <v>6.1370000000000001E-2</v>
      </c>
      <c r="DL45" s="531">
        <f t="shared" si="57"/>
        <v>6.1370000000000001E-2</v>
      </c>
      <c r="DM45" s="531">
        <f t="shared" si="57"/>
        <v>6.1370000000000001E-2</v>
      </c>
      <c r="DN45" s="531">
        <f t="shared" si="57"/>
        <v>6.1370000000000001E-2</v>
      </c>
      <c r="DO45" s="531">
        <f t="shared" si="57"/>
        <v>6.1370000000000001E-2</v>
      </c>
      <c r="DP45" s="531">
        <f t="shared" si="57"/>
        <v>6.1370000000000001E-2</v>
      </c>
      <c r="DQ45" s="531">
        <f t="shared" si="57"/>
        <v>6.1370000000000001E-2</v>
      </c>
      <c r="DR45" s="531">
        <f t="shared" si="57"/>
        <v>6.1370000000000001E-2</v>
      </c>
      <c r="DS45" s="531">
        <f t="shared" si="57"/>
        <v>6.1370000000000001E-2</v>
      </c>
      <c r="DT45" s="531">
        <f t="shared" si="57"/>
        <v>6.1370000000000001E-2</v>
      </c>
      <c r="DU45" s="531">
        <f t="shared" si="57"/>
        <v>6.1370000000000001E-2</v>
      </c>
      <c r="DV45" s="531">
        <f t="shared" si="57"/>
        <v>6.1370000000000001E-2</v>
      </c>
      <c r="DW45" s="531">
        <f t="shared" si="57"/>
        <v>6.1370000000000001E-2</v>
      </c>
      <c r="DX45" s="525">
        <f t="shared" si="57"/>
        <v>6.1370000000000001E-2</v>
      </c>
      <c r="DY45" s="862">
        <f t="shared" si="57"/>
        <v>6.1370000000000001E-2</v>
      </c>
      <c r="DZ45" s="525">
        <f t="shared" si="57"/>
        <v>6.1370000000000001E-2</v>
      </c>
      <c r="EA45" s="525">
        <f t="shared" si="57"/>
        <v>6.1370000000000001E-2</v>
      </c>
      <c r="EB45" s="525">
        <f t="shared" si="57"/>
        <v>6.1370000000000001E-2</v>
      </c>
      <c r="EC45" s="525">
        <f t="shared" si="57"/>
        <v>6.1370000000000001E-2</v>
      </c>
      <c r="ED45" s="525">
        <f t="shared" si="57"/>
        <v>6.1370000000000001E-2</v>
      </c>
      <c r="EE45" s="525">
        <f t="shared" si="57"/>
        <v>6.1370000000000001E-2</v>
      </c>
      <c r="EF45" s="525">
        <f t="shared" si="57"/>
        <v>6.1370000000000001E-2</v>
      </c>
      <c r="EG45" s="525">
        <f t="shared" si="57"/>
        <v>6.1370000000000001E-2</v>
      </c>
      <c r="EH45" s="525">
        <f t="shared" si="57"/>
        <v>6.1370000000000001E-2</v>
      </c>
      <c r="EI45" s="525">
        <f t="shared" si="57"/>
        <v>6.1370000000000001E-2</v>
      </c>
      <c r="EJ45" s="525">
        <f t="shared" si="57"/>
        <v>6.1370000000000001E-2</v>
      </c>
      <c r="EK45" s="525">
        <f t="shared" si="57"/>
        <v>6.1370000000000001E-2</v>
      </c>
      <c r="EL45" s="525">
        <f t="shared" si="57"/>
        <v>6.1370000000000001E-2</v>
      </c>
      <c r="EM45" s="525">
        <f t="shared" ref="EM45:FW45" si="58">+EM23</f>
        <v>6.1370000000000001E-2</v>
      </c>
      <c r="EN45" s="525">
        <f t="shared" si="58"/>
        <v>6.1370000000000001E-2</v>
      </c>
      <c r="EO45" s="525">
        <f t="shared" si="58"/>
        <v>6.1370000000000001E-2</v>
      </c>
      <c r="EP45" s="525">
        <f t="shared" si="58"/>
        <v>6.1370000000000001E-2</v>
      </c>
      <c r="EQ45" s="525">
        <f t="shared" si="58"/>
        <v>6.1370000000000001E-2</v>
      </c>
      <c r="ER45" s="525">
        <f t="shared" si="58"/>
        <v>6.1370000000000001E-2</v>
      </c>
      <c r="ES45" s="525">
        <f t="shared" si="58"/>
        <v>6.1370000000000001E-2</v>
      </c>
      <c r="ET45" s="525">
        <f t="shared" si="58"/>
        <v>6.1370000000000001E-2</v>
      </c>
      <c r="EU45" s="525">
        <f t="shared" si="58"/>
        <v>6.1370000000000001E-2</v>
      </c>
      <c r="EV45" s="525">
        <f t="shared" si="58"/>
        <v>6.1370000000000001E-2</v>
      </c>
      <c r="EW45" s="525">
        <f t="shared" si="58"/>
        <v>6.1370000000000001E-2</v>
      </c>
      <c r="EX45" s="525">
        <f t="shared" si="58"/>
        <v>6.1370000000000001E-2</v>
      </c>
      <c r="EY45" s="525">
        <f t="shared" si="58"/>
        <v>6.1370000000000001E-2</v>
      </c>
      <c r="EZ45" s="525">
        <f t="shared" si="58"/>
        <v>6.1370000000000001E-2</v>
      </c>
      <c r="FA45" s="525">
        <f t="shared" si="58"/>
        <v>6.1370000000000001E-2</v>
      </c>
      <c r="FB45" s="525">
        <f t="shared" si="58"/>
        <v>6.1370000000000001E-2</v>
      </c>
      <c r="FC45" s="525">
        <f t="shared" si="58"/>
        <v>6.1370000000000001E-2</v>
      </c>
      <c r="FD45" s="525">
        <f t="shared" si="58"/>
        <v>6.1370000000000001E-2</v>
      </c>
      <c r="FE45" s="525">
        <f t="shared" si="58"/>
        <v>6.1370000000000001E-2</v>
      </c>
      <c r="FF45" s="525">
        <f t="shared" si="58"/>
        <v>6.1370000000000001E-2</v>
      </c>
      <c r="FG45" s="525">
        <f t="shared" si="58"/>
        <v>6.1370000000000001E-2</v>
      </c>
      <c r="FH45" s="525">
        <f t="shared" si="58"/>
        <v>6.1370000000000001E-2</v>
      </c>
      <c r="FI45" s="525">
        <f t="shared" si="58"/>
        <v>6.1370000000000001E-2</v>
      </c>
      <c r="FJ45" s="525">
        <f t="shared" si="58"/>
        <v>6.1370000000000001E-2</v>
      </c>
      <c r="FK45" s="525">
        <f t="shared" si="58"/>
        <v>6.1370000000000001E-2</v>
      </c>
      <c r="FL45" s="525">
        <f t="shared" si="58"/>
        <v>6.1370000000000001E-2</v>
      </c>
      <c r="FM45" s="525">
        <f t="shared" si="58"/>
        <v>6.1370000000000001E-2</v>
      </c>
      <c r="FN45" s="525">
        <f t="shared" si="58"/>
        <v>6.1370000000000001E-2</v>
      </c>
      <c r="FO45" s="525">
        <f t="shared" si="58"/>
        <v>6.1370000000000001E-2</v>
      </c>
      <c r="FP45" s="525">
        <f t="shared" si="58"/>
        <v>6.1370000000000001E-2</v>
      </c>
      <c r="FQ45" s="525">
        <f t="shared" si="58"/>
        <v>6.1370000000000001E-2</v>
      </c>
      <c r="FR45" s="525">
        <f t="shared" si="58"/>
        <v>6.1370000000000001E-2</v>
      </c>
      <c r="FS45" s="525">
        <f t="shared" si="58"/>
        <v>6.1370000000000001E-2</v>
      </c>
      <c r="FT45" s="525">
        <f t="shared" si="58"/>
        <v>6.1370000000000001E-2</v>
      </c>
      <c r="FU45" s="525">
        <f t="shared" si="58"/>
        <v>6.1370000000000001E-2</v>
      </c>
      <c r="FV45" s="525">
        <f t="shared" si="58"/>
        <v>6.1370000000000001E-2</v>
      </c>
      <c r="FW45" s="525">
        <f t="shared" si="58"/>
        <v>6.1370000000000001E-2</v>
      </c>
      <c r="FX45" s="797" t="s">
        <v>272</v>
      </c>
    </row>
    <row r="46" spans="1:217" s="489" customFormat="1" ht="15" x14ac:dyDescent="0.25">
      <c r="B46" s="427" t="s">
        <v>464</v>
      </c>
      <c r="C46" s="520"/>
      <c r="D46" s="520"/>
      <c r="E46" s="520"/>
      <c r="F46" s="520"/>
      <c r="G46" s="520"/>
      <c r="H46" s="520"/>
      <c r="I46" s="520"/>
      <c r="J46" s="520"/>
      <c r="K46" s="520"/>
      <c r="L46" s="520"/>
      <c r="M46" s="520"/>
      <c r="N46" s="520"/>
      <c r="O46" s="531">
        <f>+O45*O44</f>
        <v>3.05952</v>
      </c>
      <c r="P46" s="531">
        <f t="shared" ref="P46:CA46" si="59">+P45*P44</f>
        <v>3.05952</v>
      </c>
      <c r="Q46" s="531">
        <f t="shared" si="59"/>
        <v>3.05952</v>
      </c>
      <c r="R46" s="531">
        <f t="shared" si="59"/>
        <v>3.1555199999999997</v>
      </c>
      <c r="S46" s="531">
        <f t="shared" si="59"/>
        <v>3.1555199999999997</v>
      </c>
      <c r="T46" s="531">
        <f t="shared" si="59"/>
        <v>3.1555199999999997</v>
      </c>
      <c r="U46" s="531">
        <f t="shared" si="59"/>
        <v>3.2515199999999997</v>
      </c>
      <c r="V46" s="531">
        <f t="shared" si="59"/>
        <v>3.2515199999999997</v>
      </c>
      <c r="W46" s="531">
        <f t="shared" si="59"/>
        <v>3.2515199999999997</v>
      </c>
      <c r="X46" s="531">
        <f t="shared" si="59"/>
        <v>3.3475199999999998</v>
      </c>
      <c r="Y46" s="531">
        <f t="shared" si="59"/>
        <v>3.3475199999999998</v>
      </c>
      <c r="Z46" s="531">
        <f t="shared" si="59"/>
        <v>3.3475199999999998</v>
      </c>
      <c r="AA46" s="531">
        <f t="shared" si="59"/>
        <v>3.4435199999999999</v>
      </c>
      <c r="AB46" s="531">
        <f t="shared" si="59"/>
        <v>3.4435199999999999</v>
      </c>
      <c r="AC46" s="531">
        <f t="shared" si="59"/>
        <v>3.4435199999999999</v>
      </c>
      <c r="AD46" s="531">
        <f t="shared" si="59"/>
        <v>3.53952</v>
      </c>
      <c r="AE46" s="531">
        <f t="shared" si="59"/>
        <v>3.53952</v>
      </c>
      <c r="AF46" s="531">
        <f t="shared" si="59"/>
        <v>3.53952</v>
      </c>
      <c r="AG46" s="531">
        <f t="shared" si="59"/>
        <v>3.6355200000000001</v>
      </c>
      <c r="AH46" s="531">
        <f t="shared" si="59"/>
        <v>3.9715199999999999</v>
      </c>
      <c r="AI46" s="531">
        <f t="shared" si="59"/>
        <v>3.9715199999999999</v>
      </c>
      <c r="AJ46" s="531">
        <f t="shared" si="59"/>
        <v>4.4035200000000003</v>
      </c>
      <c r="AK46" s="531">
        <f t="shared" si="59"/>
        <v>4.4035200000000003</v>
      </c>
      <c r="AL46" s="531">
        <f t="shared" si="59"/>
        <v>4.4035200000000003</v>
      </c>
      <c r="AM46" s="531">
        <f t="shared" si="59"/>
        <v>4.4995200000000004</v>
      </c>
      <c r="AN46" s="531">
        <f t="shared" si="59"/>
        <v>4.4995200000000004</v>
      </c>
      <c r="AO46" s="531">
        <f t="shared" si="59"/>
        <v>4.4995200000000004</v>
      </c>
      <c r="AP46" s="531">
        <f t="shared" si="59"/>
        <v>4.5955200000000005</v>
      </c>
      <c r="AQ46" s="531">
        <f t="shared" si="59"/>
        <v>4.5955200000000005</v>
      </c>
      <c r="AR46" s="531">
        <f t="shared" si="59"/>
        <v>4.5955200000000005</v>
      </c>
      <c r="AS46" s="531">
        <f t="shared" si="59"/>
        <v>4.6915200000000006</v>
      </c>
      <c r="AT46" s="531">
        <f t="shared" si="59"/>
        <v>4.6915200000000006</v>
      </c>
      <c r="AU46" s="531">
        <f t="shared" si="59"/>
        <v>4.6915200000000006</v>
      </c>
      <c r="AV46" s="531">
        <f t="shared" si="59"/>
        <v>7.5785400000000003</v>
      </c>
      <c r="AW46" s="531">
        <f t="shared" si="59"/>
        <v>7.5785400000000003</v>
      </c>
      <c r="AX46" s="531">
        <f t="shared" si="59"/>
        <v>7.5785400000000003</v>
      </c>
      <c r="AY46" s="531">
        <f t="shared" si="59"/>
        <v>7.7205400000000006</v>
      </c>
      <c r="AZ46" s="531">
        <f t="shared" si="59"/>
        <v>7.7205400000000006</v>
      </c>
      <c r="BA46" s="531">
        <f t="shared" si="59"/>
        <v>7.7205400000000006</v>
      </c>
      <c r="BB46" s="531">
        <f t="shared" si="59"/>
        <v>7.8625400000000001</v>
      </c>
      <c r="BC46" s="531">
        <f t="shared" si="59"/>
        <v>7.8625400000000001</v>
      </c>
      <c r="BD46" s="531">
        <f t="shared" si="59"/>
        <v>7.8625400000000001</v>
      </c>
      <c r="BE46" s="531">
        <f t="shared" si="59"/>
        <v>7.8625400000000001</v>
      </c>
      <c r="BF46" s="531">
        <f t="shared" si="59"/>
        <v>7.8625400000000001</v>
      </c>
      <c r="BG46" s="531">
        <f t="shared" si="59"/>
        <v>7.8625400000000001</v>
      </c>
      <c r="BH46" s="531">
        <f t="shared" si="59"/>
        <v>8.7145399999999995</v>
      </c>
      <c r="BI46" s="531">
        <f t="shared" si="59"/>
        <v>8.7145399999999995</v>
      </c>
      <c r="BJ46" s="531">
        <f t="shared" si="59"/>
        <v>8.7145399999999995</v>
      </c>
      <c r="BK46" s="531">
        <f t="shared" si="59"/>
        <v>8.7145399999999995</v>
      </c>
      <c r="BL46" s="531">
        <f t="shared" si="59"/>
        <v>8.7145399999999995</v>
      </c>
      <c r="BM46" s="531">
        <f t="shared" si="59"/>
        <v>8.7145399999999995</v>
      </c>
      <c r="BN46" s="531">
        <f t="shared" si="59"/>
        <v>8.7145399999999995</v>
      </c>
      <c r="BO46" s="531">
        <f t="shared" si="59"/>
        <v>8.7145399999999995</v>
      </c>
      <c r="BP46" s="531">
        <f t="shared" si="59"/>
        <v>8.7145399999999995</v>
      </c>
      <c r="BQ46" s="531">
        <f t="shared" si="59"/>
        <v>8.7145399999999995</v>
      </c>
      <c r="BR46" s="531">
        <f t="shared" si="59"/>
        <v>8.7145399999999995</v>
      </c>
      <c r="BS46" s="531">
        <f t="shared" si="59"/>
        <v>8.7145399999999995</v>
      </c>
      <c r="BT46" s="531">
        <f t="shared" si="59"/>
        <v>8.7145399999999995</v>
      </c>
      <c r="BU46" s="531">
        <f t="shared" si="59"/>
        <v>8.7145399999999995</v>
      </c>
      <c r="BV46" s="531">
        <f t="shared" si="59"/>
        <v>8.7145399999999995</v>
      </c>
      <c r="BW46" s="531">
        <f t="shared" si="59"/>
        <v>8.7145399999999995</v>
      </c>
      <c r="BX46" s="531">
        <f t="shared" si="59"/>
        <v>8.7145399999999995</v>
      </c>
      <c r="BY46" s="531">
        <f t="shared" si="59"/>
        <v>8.7145399999999995</v>
      </c>
      <c r="BZ46" s="531">
        <f t="shared" si="59"/>
        <v>8.7145399999999995</v>
      </c>
      <c r="CA46" s="531">
        <f t="shared" si="59"/>
        <v>8.7145399999999995</v>
      </c>
      <c r="CB46" s="531">
        <f t="shared" ref="CB46:EM46" si="60">+CB45*CB44</f>
        <v>8.7145399999999995</v>
      </c>
      <c r="CC46" s="531">
        <f t="shared" si="60"/>
        <v>8.7145399999999995</v>
      </c>
      <c r="CD46" s="531">
        <f t="shared" si="60"/>
        <v>8.7145399999999995</v>
      </c>
      <c r="CE46" s="531">
        <f t="shared" si="60"/>
        <v>8.7145399999999995</v>
      </c>
      <c r="CF46" s="531">
        <f t="shared" si="60"/>
        <v>8.7145399999999995</v>
      </c>
      <c r="CG46" s="531">
        <f t="shared" si="60"/>
        <v>8.7145399999999995</v>
      </c>
      <c r="CH46" s="531">
        <f t="shared" si="60"/>
        <v>8.7145399999999995</v>
      </c>
      <c r="CI46" s="531">
        <f t="shared" si="60"/>
        <v>8.7145399999999995</v>
      </c>
      <c r="CJ46" s="531">
        <f t="shared" si="60"/>
        <v>8.7145399999999995</v>
      </c>
      <c r="CK46" s="531">
        <f t="shared" si="60"/>
        <v>8.7145399999999995</v>
      </c>
      <c r="CL46" s="531">
        <f t="shared" si="60"/>
        <v>8.7145399999999995</v>
      </c>
      <c r="CM46" s="531">
        <f t="shared" si="60"/>
        <v>8.7145399999999995</v>
      </c>
      <c r="CN46" s="531">
        <f t="shared" si="60"/>
        <v>8.7145399999999995</v>
      </c>
      <c r="CO46" s="531">
        <f t="shared" si="60"/>
        <v>8.7145399999999995</v>
      </c>
      <c r="CP46" s="531">
        <f t="shared" si="60"/>
        <v>8.7145399999999995</v>
      </c>
      <c r="CQ46" s="531">
        <f t="shared" si="60"/>
        <v>8.7145399999999995</v>
      </c>
      <c r="CR46" s="531">
        <f t="shared" si="60"/>
        <v>8.7145399999999995</v>
      </c>
      <c r="CS46" s="531">
        <f t="shared" si="60"/>
        <v>8.7145399999999995</v>
      </c>
      <c r="CT46" s="531">
        <f t="shared" si="60"/>
        <v>8.7145399999999995</v>
      </c>
      <c r="CU46" s="531">
        <f t="shared" si="60"/>
        <v>8.7145399999999995</v>
      </c>
      <c r="CV46" s="531">
        <f t="shared" si="60"/>
        <v>8.7145399999999995</v>
      </c>
      <c r="CW46" s="531">
        <f t="shared" si="60"/>
        <v>8.7145399999999995</v>
      </c>
      <c r="CX46" s="531">
        <f t="shared" si="60"/>
        <v>8.7145399999999995</v>
      </c>
      <c r="CY46" s="531">
        <f t="shared" si="60"/>
        <v>8.7145399999999995</v>
      </c>
      <c r="CZ46" s="531">
        <f t="shared" si="60"/>
        <v>8.7145399999999995</v>
      </c>
      <c r="DA46" s="531">
        <f t="shared" si="60"/>
        <v>8.7145399999999995</v>
      </c>
      <c r="DB46" s="531">
        <f t="shared" si="60"/>
        <v>8.7145399999999995</v>
      </c>
      <c r="DC46" s="531">
        <f t="shared" si="60"/>
        <v>8.7145399999999995</v>
      </c>
      <c r="DD46" s="531">
        <f t="shared" si="60"/>
        <v>8.7145399999999995</v>
      </c>
      <c r="DE46" s="531">
        <f t="shared" si="60"/>
        <v>8.7145399999999995</v>
      </c>
      <c r="DF46" s="531">
        <f t="shared" si="60"/>
        <v>8.7145399999999995</v>
      </c>
      <c r="DG46" s="531">
        <f t="shared" si="60"/>
        <v>8.7145399999999995</v>
      </c>
      <c r="DH46" s="531">
        <f t="shared" si="60"/>
        <v>8.7145399999999995</v>
      </c>
      <c r="DI46" s="531">
        <f t="shared" si="60"/>
        <v>8.7145399999999995</v>
      </c>
      <c r="DJ46" s="531">
        <f t="shared" si="60"/>
        <v>8.7145399999999995</v>
      </c>
      <c r="DK46" s="531">
        <f t="shared" si="60"/>
        <v>8.7145399999999995</v>
      </c>
      <c r="DL46" s="531">
        <f t="shared" si="60"/>
        <v>8.7145399999999995</v>
      </c>
      <c r="DM46" s="531">
        <f t="shared" si="60"/>
        <v>8.7145399999999995</v>
      </c>
      <c r="DN46" s="531">
        <f t="shared" si="60"/>
        <v>8.7145399999999995</v>
      </c>
      <c r="DO46" s="531">
        <f t="shared" si="60"/>
        <v>8.7145399999999995</v>
      </c>
      <c r="DP46" s="531">
        <f t="shared" si="60"/>
        <v>8.7145399999999995</v>
      </c>
      <c r="DQ46" s="531">
        <f t="shared" si="60"/>
        <v>8.7145399999999995</v>
      </c>
      <c r="DR46" s="531">
        <f t="shared" si="60"/>
        <v>8.7145399999999995</v>
      </c>
      <c r="DS46" s="531">
        <f t="shared" si="60"/>
        <v>8.7145399999999995</v>
      </c>
      <c r="DT46" s="531">
        <f t="shared" si="60"/>
        <v>8.7145399999999995</v>
      </c>
      <c r="DU46" s="531">
        <f t="shared" si="60"/>
        <v>8.7145399999999995</v>
      </c>
      <c r="DV46" s="531">
        <f t="shared" si="60"/>
        <v>8.7145399999999995</v>
      </c>
      <c r="DW46" s="531">
        <f t="shared" si="60"/>
        <v>8.7145399999999995</v>
      </c>
      <c r="DX46" s="525">
        <f t="shared" si="60"/>
        <v>8.7145399999999995</v>
      </c>
      <c r="DY46" s="862">
        <f t="shared" si="60"/>
        <v>8.7145399999999995</v>
      </c>
      <c r="DZ46" s="525">
        <f t="shared" si="60"/>
        <v>8.7145399999999995</v>
      </c>
      <c r="EA46" s="525">
        <f t="shared" si="60"/>
        <v>8.7145399999999995</v>
      </c>
      <c r="EB46" s="525">
        <f t="shared" si="60"/>
        <v>8.7145399999999995</v>
      </c>
      <c r="EC46" s="525">
        <f t="shared" si="60"/>
        <v>8.7145399999999995</v>
      </c>
      <c r="ED46" s="525">
        <f t="shared" si="60"/>
        <v>8.7145399999999995</v>
      </c>
      <c r="EE46" s="525">
        <f t="shared" si="60"/>
        <v>8.7145399999999995</v>
      </c>
      <c r="EF46" s="525">
        <f t="shared" si="60"/>
        <v>8.7145399999999995</v>
      </c>
      <c r="EG46" s="525">
        <f t="shared" si="60"/>
        <v>8.7145399999999995</v>
      </c>
      <c r="EH46" s="525">
        <f t="shared" si="60"/>
        <v>8.7145399999999995</v>
      </c>
      <c r="EI46" s="525">
        <f t="shared" si="60"/>
        <v>8.7145399999999995</v>
      </c>
      <c r="EJ46" s="525">
        <f t="shared" si="60"/>
        <v>8.7145399999999995</v>
      </c>
      <c r="EK46" s="525">
        <f t="shared" si="60"/>
        <v>8.7145399999999995</v>
      </c>
      <c r="EL46" s="525">
        <f t="shared" si="60"/>
        <v>8.7145399999999995</v>
      </c>
      <c r="EM46" s="525">
        <f t="shared" si="60"/>
        <v>8.7145399999999995</v>
      </c>
      <c r="EN46" s="525">
        <f t="shared" ref="EN46:FW46" si="61">+EN45*EN44</f>
        <v>8.7145399999999995</v>
      </c>
      <c r="EO46" s="525">
        <f t="shared" si="61"/>
        <v>8.7145399999999995</v>
      </c>
      <c r="EP46" s="525">
        <f t="shared" si="61"/>
        <v>8.7145399999999995</v>
      </c>
      <c r="EQ46" s="525">
        <f t="shared" si="61"/>
        <v>8.7145399999999995</v>
      </c>
      <c r="ER46" s="525">
        <f t="shared" si="61"/>
        <v>8.7145399999999995</v>
      </c>
      <c r="ES46" s="525">
        <f t="shared" si="61"/>
        <v>8.7145399999999995</v>
      </c>
      <c r="ET46" s="525">
        <f t="shared" si="61"/>
        <v>8.7145399999999995</v>
      </c>
      <c r="EU46" s="525">
        <f t="shared" si="61"/>
        <v>8.7145399999999995</v>
      </c>
      <c r="EV46" s="525">
        <f t="shared" si="61"/>
        <v>8.7145399999999995</v>
      </c>
      <c r="EW46" s="525">
        <f t="shared" si="61"/>
        <v>8.7145399999999995</v>
      </c>
      <c r="EX46" s="525">
        <f t="shared" si="61"/>
        <v>8.7145399999999995</v>
      </c>
      <c r="EY46" s="525">
        <f t="shared" si="61"/>
        <v>8.7145399999999995</v>
      </c>
      <c r="EZ46" s="525">
        <f t="shared" si="61"/>
        <v>8.7145399999999995</v>
      </c>
      <c r="FA46" s="525">
        <f t="shared" si="61"/>
        <v>8.7145399999999995</v>
      </c>
      <c r="FB46" s="525">
        <f t="shared" si="61"/>
        <v>8.7145399999999995</v>
      </c>
      <c r="FC46" s="525">
        <f t="shared" si="61"/>
        <v>8.7145399999999995</v>
      </c>
      <c r="FD46" s="525">
        <f t="shared" si="61"/>
        <v>8.7145399999999995</v>
      </c>
      <c r="FE46" s="525">
        <f t="shared" si="61"/>
        <v>8.7145399999999995</v>
      </c>
      <c r="FF46" s="525">
        <f t="shared" si="61"/>
        <v>8.7145399999999995</v>
      </c>
      <c r="FG46" s="525">
        <f t="shared" si="61"/>
        <v>8.7145399999999995</v>
      </c>
      <c r="FH46" s="525">
        <f t="shared" si="61"/>
        <v>8.7145399999999995</v>
      </c>
      <c r="FI46" s="525">
        <f t="shared" si="61"/>
        <v>8.7145399999999995</v>
      </c>
      <c r="FJ46" s="525">
        <f t="shared" si="61"/>
        <v>8.7145399999999995</v>
      </c>
      <c r="FK46" s="525">
        <f t="shared" si="61"/>
        <v>8.7145399999999995</v>
      </c>
      <c r="FL46" s="525">
        <f t="shared" si="61"/>
        <v>8.7145399999999995</v>
      </c>
      <c r="FM46" s="525">
        <f t="shared" si="61"/>
        <v>8.7145399999999995</v>
      </c>
      <c r="FN46" s="525">
        <f t="shared" si="61"/>
        <v>8.7145399999999995</v>
      </c>
      <c r="FO46" s="525">
        <f t="shared" si="61"/>
        <v>8.7145399999999995</v>
      </c>
      <c r="FP46" s="525">
        <f t="shared" si="61"/>
        <v>8.7145399999999995</v>
      </c>
      <c r="FQ46" s="525">
        <f t="shared" si="61"/>
        <v>8.7145399999999995</v>
      </c>
      <c r="FR46" s="525">
        <f t="shared" si="61"/>
        <v>8.7145399999999995</v>
      </c>
      <c r="FS46" s="525">
        <f t="shared" si="61"/>
        <v>8.7145399999999995</v>
      </c>
      <c r="FT46" s="525">
        <f t="shared" si="61"/>
        <v>8.7145399999999995</v>
      </c>
      <c r="FU46" s="525">
        <f t="shared" si="61"/>
        <v>8.7145399999999995</v>
      </c>
      <c r="FV46" s="525">
        <f t="shared" si="61"/>
        <v>8.7145399999999995</v>
      </c>
      <c r="FW46" s="525">
        <f t="shared" si="61"/>
        <v>8.7145399999999995</v>
      </c>
      <c r="FX46" s="797" t="s">
        <v>272</v>
      </c>
    </row>
    <row r="47" spans="1:217" s="421" customFormat="1" ht="7.5" customHeight="1" x14ac:dyDescent="0.25">
      <c r="B47" s="416"/>
      <c r="C47" s="418"/>
      <c r="D47" s="418"/>
      <c r="E47" s="418"/>
      <c r="F47" s="418"/>
      <c r="G47" s="418"/>
      <c r="H47" s="418"/>
      <c r="I47" s="418"/>
      <c r="J47" s="418"/>
      <c r="K47" s="418"/>
      <c r="L47" s="418"/>
      <c r="M47" s="418"/>
      <c r="N47" s="418"/>
      <c r="O47" s="418"/>
      <c r="P47" s="418"/>
      <c r="Q47" s="418"/>
      <c r="R47" s="418"/>
      <c r="S47" s="418"/>
      <c r="T47" s="418"/>
      <c r="U47" s="418"/>
      <c r="V47" s="418"/>
      <c r="W47" s="418"/>
      <c r="X47" s="418"/>
      <c r="Y47" s="418"/>
      <c r="Z47" s="418"/>
      <c r="AA47" s="418"/>
      <c r="AB47" s="418"/>
      <c r="AC47" s="418"/>
      <c r="AD47" s="418"/>
      <c r="AE47" s="418"/>
      <c r="AF47" s="418"/>
      <c r="AG47" s="418"/>
      <c r="AH47" s="418"/>
      <c r="AI47" s="418"/>
      <c r="AJ47" s="418"/>
      <c r="AK47" s="418"/>
      <c r="AL47" s="418"/>
      <c r="AM47" s="418"/>
      <c r="AN47" s="418"/>
      <c r="AO47" s="418"/>
      <c r="AP47" s="418"/>
      <c r="AQ47" s="418"/>
      <c r="AR47" s="418"/>
      <c r="AS47" s="418"/>
      <c r="AT47" s="418"/>
      <c r="AU47" s="418"/>
      <c r="AV47" s="418"/>
      <c r="AW47" s="418"/>
      <c r="AX47" s="418"/>
      <c r="AY47" s="418"/>
      <c r="AZ47" s="418"/>
      <c r="BA47" s="418"/>
      <c r="BB47" s="418"/>
      <c r="BC47" s="418"/>
      <c r="BD47" s="418"/>
      <c r="BE47" s="418"/>
      <c r="BF47" s="418"/>
      <c r="BG47" s="418"/>
      <c r="BH47" s="418"/>
      <c r="BI47" s="418"/>
      <c r="BJ47" s="418"/>
      <c r="BK47" s="418"/>
      <c r="BL47" s="418"/>
      <c r="BM47" s="418"/>
      <c r="BN47" s="418"/>
      <c r="BO47" s="418"/>
      <c r="BP47" s="418"/>
      <c r="BQ47" s="418"/>
      <c r="BR47" s="418"/>
      <c r="BS47" s="424"/>
      <c r="BT47" s="424"/>
      <c r="BU47" s="424"/>
      <c r="BV47" s="424"/>
      <c r="BW47" s="418"/>
      <c r="BX47" s="418"/>
      <c r="BY47" s="418"/>
      <c r="BZ47" s="418"/>
      <c r="CA47" s="418"/>
      <c r="CB47" s="418"/>
      <c r="CC47" s="418"/>
      <c r="CD47" s="418"/>
      <c r="CE47" s="418"/>
      <c r="CF47" s="418"/>
      <c r="CG47" s="418"/>
      <c r="CH47" s="418"/>
      <c r="CI47" s="418"/>
      <c r="CJ47" s="418"/>
      <c r="CK47" s="418"/>
      <c r="CL47" s="418"/>
      <c r="CM47" s="418"/>
      <c r="CN47" s="418"/>
      <c r="CO47" s="419"/>
      <c r="CP47" s="419"/>
      <c r="CQ47" s="419"/>
      <c r="CR47" s="419"/>
      <c r="CS47" s="419"/>
      <c r="CT47" s="419"/>
      <c r="CU47" s="419"/>
      <c r="CV47" s="419"/>
      <c r="CW47" s="419"/>
      <c r="CX47" s="419"/>
      <c r="CY47" s="419"/>
      <c r="CZ47" s="419"/>
      <c r="DA47" s="419"/>
      <c r="DB47" s="419"/>
      <c r="DC47" s="418"/>
      <c r="DD47" s="418"/>
      <c r="DE47" s="418"/>
      <c r="DF47" s="418"/>
      <c r="DG47" s="419"/>
      <c r="DH47" s="419"/>
      <c r="DI47" s="419"/>
      <c r="DJ47" s="419"/>
      <c r="DK47" s="419"/>
      <c r="DL47" s="419"/>
      <c r="DM47" s="419"/>
      <c r="DN47" s="419"/>
      <c r="DO47" s="419"/>
      <c r="DP47" s="419"/>
      <c r="DQ47" s="419"/>
      <c r="DR47" s="419"/>
      <c r="DS47" s="419"/>
      <c r="DT47" s="419"/>
      <c r="DU47" s="419"/>
      <c r="DV47" s="419"/>
      <c r="DW47" s="419"/>
      <c r="DX47" s="507"/>
      <c r="DY47" s="851"/>
      <c r="DZ47" s="524"/>
      <c r="EA47" s="524"/>
      <c r="EB47" s="524"/>
      <c r="EC47" s="524"/>
      <c r="ED47" s="524"/>
      <c r="EE47" s="524"/>
      <c r="EF47" s="524"/>
      <c r="EG47" s="524"/>
      <c r="EH47" s="524"/>
      <c r="EI47" s="524"/>
      <c r="EJ47" s="524"/>
      <c r="EK47" s="524"/>
      <c r="EL47" s="524"/>
      <c r="EM47" s="524"/>
      <c r="EN47" s="524"/>
      <c r="EO47" s="524"/>
      <c r="EP47" s="524"/>
      <c r="EQ47" s="524"/>
      <c r="ER47" s="524"/>
      <c r="ES47" s="524"/>
      <c r="ET47" s="524"/>
      <c r="EU47" s="524"/>
      <c r="EV47" s="524"/>
      <c r="EW47" s="524"/>
      <c r="EX47" s="524"/>
      <c r="EY47" s="524"/>
      <c r="EZ47" s="524"/>
      <c r="FA47" s="524"/>
      <c r="FB47" s="524"/>
      <c r="FC47" s="524"/>
      <c r="FD47" s="524"/>
      <c r="FE47" s="524"/>
      <c r="FF47" s="524"/>
      <c r="FG47" s="524"/>
      <c r="FH47" s="524"/>
      <c r="FI47" s="524"/>
      <c r="FJ47" s="524"/>
      <c r="FK47" s="524"/>
      <c r="FL47" s="524"/>
      <c r="FM47" s="524"/>
      <c r="FN47" s="524"/>
      <c r="FO47" s="524"/>
      <c r="FP47" s="524"/>
      <c r="FQ47" s="524"/>
      <c r="FR47" s="524"/>
      <c r="FS47" s="524"/>
      <c r="FT47" s="524"/>
      <c r="FU47" s="524"/>
      <c r="FV47" s="524"/>
      <c r="FW47" s="524"/>
      <c r="FX47" s="797" t="s">
        <v>272</v>
      </c>
      <c r="FY47" s="406"/>
      <c r="FZ47" s="406"/>
      <c r="GA47" s="406"/>
      <c r="GB47" s="406"/>
      <c r="GC47" s="406"/>
      <c r="GD47" s="406"/>
      <c r="GE47" s="406"/>
      <c r="GF47" s="406"/>
      <c r="GG47" s="406"/>
      <c r="GH47" s="406"/>
      <c r="GI47" s="406"/>
      <c r="GJ47" s="406"/>
      <c r="GK47" s="406"/>
      <c r="GL47" s="406"/>
      <c r="GM47" s="406"/>
      <c r="GN47" s="406"/>
      <c r="GO47" s="406"/>
      <c r="GP47" s="406"/>
      <c r="GQ47" s="406"/>
      <c r="GR47" s="406"/>
      <c r="GS47" s="406"/>
      <c r="GT47" s="406"/>
      <c r="GU47" s="406"/>
      <c r="GV47" s="406"/>
      <c r="GW47" s="406"/>
      <c r="GX47" s="406"/>
      <c r="GY47" s="406"/>
      <c r="GZ47" s="406"/>
      <c r="HA47" s="406"/>
      <c r="HB47" s="406"/>
      <c r="HC47" s="406"/>
      <c r="HD47" s="406"/>
      <c r="HE47" s="406"/>
      <c r="HF47" s="406"/>
      <c r="HG47" s="406"/>
      <c r="HH47" s="406"/>
      <c r="HI47" s="406"/>
    </row>
    <row r="48" spans="1:217" s="421" customFormat="1" ht="6.75" customHeight="1" x14ac:dyDescent="0.25">
      <c r="B48" s="425"/>
      <c r="C48" s="422"/>
      <c r="D48" s="422"/>
      <c r="E48" s="422"/>
      <c r="F48" s="422"/>
      <c r="G48" s="422"/>
      <c r="H48" s="422"/>
      <c r="I48" s="422"/>
      <c r="J48" s="422"/>
      <c r="K48" s="422"/>
      <c r="L48" s="422"/>
      <c r="M48" s="422"/>
      <c r="N48" s="422"/>
      <c r="O48" s="422"/>
      <c r="P48" s="422"/>
      <c r="Q48" s="422"/>
      <c r="R48" s="422"/>
      <c r="S48" s="422"/>
      <c r="T48" s="422"/>
      <c r="U48" s="422"/>
      <c r="V48" s="422"/>
      <c r="W48" s="422"/>
      <c r="X48" s="422"/>
      <c r="Y48" s="422"/>
      <c r="Z48" s="422"/>
      <c r="AA48" s="422"/>
      <c r="AB48" s="422"/>
      <c r="AC48" s="422"/>
      <c r="AD48" s="422"/>
      <c r="AE48" s="422"/>
      <c r="AF48" s="422"/>
      <c r="AG48" s="422"/>
      <c r="AH48" s="422"/>
      <c r="AI48" s="422"/>
      <c r="AJ48" s="422"/>
      <c r="AK48" s="422"/>
      <c r="AL48" s="422"/>
      <c r="AM48" s="422"/>
      <c r="AN48" s="422"/>
      <c r="AO48" s="422"/>
      <c r="AP48" s="422"/>
      <c r="AQ48" s="422"/>
      <c r="AR48" s="422"/>
      <c r="AS48" s="422"/>
      <c r="AT48" s="422"/>
      <c r="AU48" s="422"/>
      <c r="AV48" s="422"/>
      <c r="AW48" s="422"/>
      <c r="AX48" s="422"/>
      <c r="AY48" s="422"/>
      <c r="AZ48" s="422"/>
      <c r="BA48" s="422"/>
      <c r="BB48" s="422"/>
      <c r="BC48" s="422"/>
      <c r="BD48" s="422"/>
      <c r="BE48" s="422"/>
      <c r="BF48" s="422"/>
      <c r="BG48" s="422"/>
      <c r="BH48" s="422"/>
      <c r="BI48" s="422"/>
      <c r="BJ48" s="422"/>
      <c r="BK48" s="422"/>
      <c r="BL48" s="422"/>
      <c r="BM48" s="422"/>
      <c r="BN48" s="422"/>
      <c r="BO48" s="422"/>
      <c r="BP48" s="422"/>
      <c r="BQ48" s="422"/>
      <c r="BR48" s="422"/>
      <c r="BS48" s="426"/>
      <c r="BT48" s="426"/>
      <c r="BU48" s="426"/>
      <c r="BV48" s="426"/>
      <c r="BW48" s="422"/>
      <c r="BX48" s="422"/>
      <c r="BY48" s="422"/>
      <c r="BZ48" s="422"/>
      <c r="CA48" s="422"/>
      <c r="CB48" s="422"/>
      <c r="CC48" s="422"/>
      <c r="CD48" s="422"/>
      <c r="CE48" s="422"/>
      <c r="CF48" s="422"/>
      <c r="CG48" s="422"/>
      <c r="CH48" s="422"/>
      <c r="CI48" s="422"/>
      <c r="CJ48" s="422"/>
      <c r="CK48" s="422"/>
      <c r="CL48" s="422"/>
      <c r="CM48" s="422"/>
      <c r="CN48" s="422"/>
      <c r="CO48" s="423"/>
      <c r="CP48" s="423"/>
      <c r="CQ48" s="423"/>
      <c r="CR48" s="423"/>
      <c r="CS48" s="423"/>
      <c r="CT48" s="423"/>
      <c r="CU48" s="423"/>
      <c r="CV48" s="423"/>
      <c r="CW48" s="423"/>
      <c r="CX48" s="423"/>
      <c r="CY48" s="423"/>
      <c r="CZ48" s="423"/>
      <c r="DA48" s="423"/>
      <c r="DB48" s="423"/>
      <c r="DC48" s="422"/>
      <c r="DD48" s="422"/>
      <c r="DE48" s="422"/>
      <c r="DF48" s="422"/>
      <c r="DG48" s="423"/>
      <c r="DH48" s="423"/>
      <c r="DI48" s="423"/>
      <c r="DJ48" s="423"/>
      <c r="DK48" s="423"/>
      <c r="DL48" s="423"/>
      <c r="DM48" s="423"/>
      <c r="DN48" s="423"/>
      <c r="DO48" s="423"/>
      <c r="DP48" s="423"/>
      <c r="DQ48" s="423"/>
      <c r="DR48" s="423"/>
      <c r="DS48" s="423"/>
      <c r="DT48" s="423"/>
      <c r="DU48" s="423"/>
      <c r="DV48" s="423"/>
      <c r="DW48" s="423"/>
      <c r="DX48" s="679"/>
      <c r="DY48" s="852"/>
      <c r="DZ48" s="853"/>
      <c r="EA48" s="853"/>
      <c r="EB48" s="853"/>
      <c r="EC48" s="853"/>
      <c r="ED48" s="853"/>
      <c r="EE48" s="853"/>
      <c r="EF48" s="853"/>
      <c r="EG48" s="853"/>
      <c r="EH48" s="853"/>
      <c r="EI48" s="853"/>
      <c r="EJ48" s="853"/>
      <c r="EK48" s="853"/>
      <c r="EL48" s="853"/>
      <c r="EM48" s="853"/>
      <c r="EN48" s="853"/>
      <c r="EO48" s="853"/>
      <c r="EP48" s="853"/>
      <c r="EQ48" s="853"/>
      <c r="ER48" s="853"/>
      <c r="ES48" s="853"/>
      <c r="ET48" s="853"/>
      <c r="EU48" s="853"/>
      <c r="EV48" s="853"/>
      <c r="EW48" s="853"/>
      <c r="EX48" s="853"/>
      <c r="EY48" s="853"/>
      <c r="EZ48" s="853"/>
      <c r="FA48" s="853"/>
      <c r="FB48" s="853"/>
      <c r="FC48" s="853"/>
      <c r="FD48" s="853"/>
      <c r="FE48" s="853"/>
      <c r="FF48" s="853"/>
      <c r="FG48" s="853"/>
      <c r="FH48" s="853"/>
      <c r="FI48" s="853"/>
      <c r="FJ48" s="853"/>
      <c r="FK48" s="853"/>
      <c r="FL48" s="853"/>
      <c r="FM48" s="853"/>
      <c r="FN48" s="853"/>
      <c r="FO48" s="853"/>
      <c r="FP48" s="853"/>
      <c r="FQ48" s="853"/>
      <c r="FR48" s="853"/>
      <c r="FS48" s="853"/>
      <c r="FT48" s="853"/>
      <c r="FU48" s="853"/>
      <c r="FV48" s="853"/>
      <c r="FW48" s="853"/>
      <c r="FX48" s="797" t="s">
        <v>272</v>
      </c>
      <c r="FY48" s="406"/>
      <c r="FZ48" s="406"/>
      <c r="GA48" s="406"/>
      <c r="GB48" s="406"/>
      <c r="GC48" s="406"/>
      <c r="GD48" s="406"/>
      <c r="GE48" s="406"/>
      <c r="GF48" s="406"/>
      <c r="GG48" s="406"/>
      <c r="GH48" s="406"/>
      <c r="GI48" s="406"/>
      <c r="GJ48" s="406"/>
      <c r="GK48" s="406"/>
      <c r="GL48" s="406"/>
      <c r="GM48" s="406"/>
      <c r="GN48" s="406"/>
      <c r="GO48" s="406"/>
      <c r="GP48" s="406"/>
      <c r="GQ48" s="406"/>
      <c r="GR48" s="406"/>
      <c r="GS48" s="406"/>
      <c r="GT48" s="406"/>
      <c r="GU48" s="406"/>
      <c r="GV48" s="406"/>
      <c r="GW48" s="406"/>
      <c r="GX48" s="406"/>
      <c r="GY48" s="406"/>
      <c r="GZ48" s="406"/>
      <c r="HA48" s="406"/>
      <c r="HB48" s="406"/>
      <c r="HC48" s="406"/>
      <c r="HD48" s="406"/>
      <c r="HE48" s="406"/>
      <c r="HF48" s="406"/>
      <c r="HG48" s="406"/>
      <c r="HH48" s="406"/>
      <c r="HI48" s="406"/>
    </row>
    <row r="49" spans="2:217" s="448" customFormat="1" ht="15" x14ac:dyDescent="0.25">
      <c r="B49" s="427" t="s">
        <v>212</v>
      </c>
      <c r="C49" s="449"/>
      <c r="D49" s="449"/>
      <c r="E49" s="449"/>
      <c r="F49" s="449"/>
      <c r="G49" s="449"/>
      <c r="H49" s="449"/>
      <c r="I49" s="449"/>
      <c r="J49" s="449"/>
      <c r="K49" s="449"/>
      <c r="L49" s="449"/>
      <c r="M49" s="449"/>
      <c r="N49" s="449"/>
      <c r="O49" s="450">
        <v>0.1</v>
      </c>
      <c r="P49" s="450">
        <v>0.1</v>
      </c>
      <c r="Q49" s="450">
        <v>0.1</v>
      </c>
      <c r="R49" s="450">
        <v>0.1</v>
      </c>
      <c r="S49" s="450">
        <v>0.1</v>
      </c>
      <c r="T49" s="450">
        <v>0.1</v>
      </c>
      <c r="U49" s="450">
        <v>0.1</v>
      </c>
      <c r="V49" s="450">
        <v>0.1</v>
      </c>
      <c r="W49" s="450">
        <v>0.1</v>
      </c>
      <c r="X49" s="450">
        <v>0.1</v>
      </c>
      <c r="Y49" s="450">
        <v>0.1</v>
      </c>
      <c r="Z49" s="450">
        <v>0.1</v>
      </c>
      <c r="AA49" s="450">
        <v>0.1</v>
      </c>
      <c r="AB49" s="450">
        <v>0.1</v>
      </c>
      <c r="AC49" s="450">
        <v>0.1</v>
      </c>
      <c r="AD49" s="450">
        <v>0.1</v>
      </c>
      <c r="AE49" s="450">
        <v>0.1</v>
      </c>
      <c r="AF49" s="450">
        <v>0.1</v>
      </c>
      <c r="AG49" s="450">
        <v>0.1</v>
      </c>
      <c r="AH49" s="450">
        <v>0.1</v>
      </c>
      <c r="AI49" s="450">
        <v>0.1</v>
      </c>
      <c r="AJ49" s="450">
        <v>0.1</v>
      </c>
      <c r="AK49" s="450">
        <v>0.1</v>
      </c>
      <c r="AL49" s="450">
        <v>0.1</v>
      </c>
      <c r="AM49" s="450">
        <v>0.1</v>
      </c>
      <c r="AN49" s="450">
        <v>0.1</v>
      </c>
      <c r="AO49" s="450">
        <v>0.1</v>
      </c>
      <c r="AP49" s="450">
        <v>0.1</v>
      </c>
      <c r="AQ49" s="450">
        <v>0.1</v>
      </c>
      <c r="AR49" s="450">
        <v>0.1</v>
      </c>
      <c r="AS49" s="450">
        <v>0.1</v>
      </c>
      <c r="AT49" s="450">
        <v>0.1</v>
      </c>
      <c r="AU49" s="450">
        <v>0.1</v>
      </c>
      <c r="AV49" s="450">
        <v>0.1</v>
      </c>
      <c r="AW49" s="450">
        <v>0.1</v>
      </c>
      <c r="AX49" s="450">
        <v>0.1</v>
      </c>
      <c r="AY49" s="450">
        <v>0.1</v>
      </c>
      <c r="AZ49" s="450">
        <v>0.1</v>
      </c>
      <c r="BA49" s="450">
        <v>0.1</v>
      </c>
      <c r="BB49" s="450">
        <v>0.1</v>
      </c>
      <c r="BC49" s="450">
        <v>0.1</v>
      </c>
      <c r="BD49" s="450">
        <v>0.1</v>
      </c>
      <c r="BE49" s="450">
        <v>0.1</v>
      </c>
      <c r="BF49" s="450">
        <v>0.1</v>
      </c>
      <c r="BG49" s="450">
        <v>0.1</v>
      </c>
      <c r="BH49" s="450">
        <v>0.1</v>
      </c>
      <c r="BI49" s="450">
        <v>0.1</v>
      </c>
      <c r="BJ49" s="450">
        <v>0.1</v>
      </c>
      <c r="BK49" s="450">
        <v>0.1</v>
      </c>
      <c r="BL49" s="450">
        <v>0.1</v>
      </c>
      <c r="BM49" s="450">
        <v>0.1</v>
      </c>
      <c r="BN49" s="450">
        <v>0.1</v>
      </c>
      <c r="BO49" s="450">
        <v>0.1</v>
      </c>
      <c r="BP49" s="450">
        <v>0.1</v>
      </c>
      <c r="BQ49" s="450">
        <v>0.1</v>
      </c>
      <c r="BR49" s="450">
        <v>0.1</v>
      </c>
      <c r="BS49" s="450">
        <v>0.1</v>
      </c>
      <c r="BT49" s="450">
        <v>0.1</v>
      </c>
      <c r="BU49" s="450">
        <v>0.1</v>
      </c>
      <c r="BV49" s="450">
        <v>0.1</v>
      </c>
      <c r="BW49" s="450">
        <v>0.1</v>
      </c>
      <c r="BX49" s="450">
        <v>0.1</v>
      </c>
      <c r="BY49" s="450">
        <v>0.1</v>
      </c>
      <c r="BZ49" s="450">
        <v>0.1</v>
      </c>
      <c r="CA49" s="450">
        <v>0.1</v>
      </c>
      <c r="CB49" s="450">
        <v>0.1</v>
      </c>
      <c r="CC49" s="450">
        <v>0.1</v>
      </c>
      <c r="CD49" s="450">
        <v>0.1</v>
      </c>
      <c r="CE49" s="450">
        <v>0.1</v>
      </c>
      <c r="CF49" s="450">
        <v>0.1</v>
      </c>
      <c r="CG49" s="450">
        <v>0.1</v>
      </c>
      <c r="CH49" s="450">
        <v>0.1</v>
      </c>
      <c r="CI49" s="450">
        <v>0.1</v>
      </c>
      <c r="CJ49" s="450">
        <v>0.1</v>
      </c>
      <c r="CK49" s="450">
        <v>0.1</v>
      </c>
      <c r="CL49" s="450">
        <v>0.1</v>
      </c>
      <c r="CM49" s="450">
        <v>0.1</v>
      </c>
      <c r="CN49" s="450">
        <v>0.1</v>
      </c>
      <c r="CO49" s="450">
        <v>0.1</v>
      </c>
      <c r="CP49" s="450">
        <v>0.1</v>
      </c>
      <c r="CQ49" s="450">
        <v>0.1</v>
      </c>
      <c r="CR49" s="450">
        <v>0.1</v>
      </c>
      <c r="CS49" s="450">
        <v>0.1</v>
      </c>
      <c r="CT49" s="450">
        <v>0.1</v>
      </c>
      <c r="CU49" s="450">
        <v>0.1</v>
      </c>
      <c r="CV49" s="450">
        <v>0.1</v>
      </c>
      <c r="CW49" s="450">
        <v>0.1</v>
      </c>
      <c r="CX49" s="450">
        <v>0.1</v>
      </c>
      <c r="CY49" s="450">
        <v>0.1</v>
      </c>
      <c r="CZ49" s="450">
        <v>0.1</v>
      </c>
      <c r="DA49" s="450">
        <v>0.1</v>
      </c>
      <c r="DB49" s="450">
        <v>0.1</v>
      </c>
      <c r="DC49" s="450">
        <v>0.1</v>
      </c>
      <c r="DD49" s="450">
        <v>0.1</v>
      </c>
      <c r="DE49" s="450">
        <v>0.1</v>
      </c>
      <c r="DF49" s="450">
        <v>0.1</v>
      </c>
      <c r="DG49" s="450">
        <v>0.1</v>
      </c>
      <c r="DH49" s="450">
        <v>0.1</v>
      </c>
      <c r="DI49" s="450">
        <v>0.1</v>
      </c>
      <c r="DJ49" s="450">
        <v>0.1</v>
      </c>
      <c r="DK49" s="450">
        <v>0.1</v>
      </c>
      <c r="DL49" s="450">
        <v>0.1</v>
      </c>
      <c r="DM49" s="450">
        <v>0.1</v>
      </c>
      <c r="DN49" s="450">
        <v>0.1</v>
      </c>
      <c r="DO49" s="450">
        <v>0.1</v>
      </c>
      <c r="DP49" s="450">
        <v>0.1</v>
      </c>
      <c r="DQ49" s="450">
        <v>0.1</v>
      </c>
      <c r="DR49" s="450">
        <v>0.1</v>
      </c>
      <c r="DS49" s="450">
        <v>0.1</v>
      </c>
      <c r="DT49" s="450">
        <v>0.1</v>
      </c>
      <c r="DU49" s="450">
        <v>0.1</v>
      </c>
      <c r="DV49" s="450">
        <v>0.1</v>
      </c>
      <c r="DW49" s="450">
        <v>0.1</v>
      </c>
      <c r="DX49" s="864">
        <v>0.1</v>
      </c>
      <c r="DY49" s="863">
        <v>0.1</v>
      </c>
      <c r="DZ49" s="864">
        <v>0.1</v>
      </c>
      <c r="EA49" s="864">
        <v>0.1</v>
      </c>
      <c r="EB49" s="864">
        <v>0.1</v>
      </c>
      <c r="EC49" s="864">
        <v>0.1</v>
      </c>
      <c r="ED49" s="864">
        <v>0.1</v>
      </c>
      <c r="EE49" s="864">
        <v>0.1</v>
      </c>
      <c r="EF49" s="864">
        <v>0.1</v>
      </c>
      <c r="EG49" s="864">
        <v>0.1</v>
      </c>
      <c r="EH49" s="864">
        <v>0.1</v>
      </c>
      <c r="EI49" s="864">
        <v>0.1</v>
      </c>
      <c r="EJ49" s="864">
        <v>0.1</v>
      </c>
      <c r="EK49" s="864">
        <v>0.1</v>
      </c>
      <c r="EL49" s="864">
        <v>0.1</v>
      </c>
      <c r="EM49" s="864">
        <v>0.1</v>
      </c>
      <c r="EN49" s="864">
        <v>0.1</v>
      </c>
      <c r="EO49" s="864">
        <v>0.1</v>
      </c>
      <c r="EP49" s="864">
        <v>0.1</v>
      </c>
      <c r="EQ49" s="864">
        <v>0.1</v>
      </c>
      <c r="ER49" s="864">
        <v>0.1</v>
      </c>
      <c r="ES49" s="864">
        <v>0.1</v>
      </c>
      <c r="ET49" s="864">
        <v>0.1</v>
      </c>
      <c r="EU49" s="864">
        <v>0.1</v>
      </c>
      <c r="EV49" s="864">
        <v>0.1</v>
      </c>
      <c r="EW49" s="864">
        <v>0.1</v>
      </c>
      <c r="EX49" s="864">
        <v>0.1</v>
      </c>
      <c r="EY49" s="864">
        <v>0.1</v>
      </c>
      <c r="EZ49" s="864">
        <v>0.1</v>
      </c>
      <c r="FA49" s="864">
        <v>0.1</v>
      </c>
      <c r="FB49" s="864">
        <v>0.1</v>
      </c>
      <c r="FC49" s="864">
        <v>0.1</v>
      </c>
      <c r="FD49" s="864">
        <v>0.1</v>
      </c>
      <c r="FE49" s="864">
        <v>0.1</v>
      </c>
      <c r="FF49" s="864">
        <v>0.1</v>
      </c>
      <c r="FG49" s="864">
        <v>0.1</v>
      </c>
      <c r="FH49" s="864">
        <v>0.1</v>
      </c>
      <c r="FI49" s="864">
        <v>0.1</v>
      </c>
      <c r="FJ49" s="864">
        <v>0.1</v>
      </c>
      <c r="FK49" s="864">
        <v>0.1</v>
      </c>
      <c r="FL49" s="864">
        <v>0.1</v>
      </c>
      <c r="FM49" s="864">
        <v>0.1</v>
      </c>
      <c r="FN49" s="864">
        <v>0.1</v>
      </c>
      <c r="FO49" s="864">
        <v>0.1</v>
      </c>
      <c r="FP49" s="864">
        <v>0.1</v>
      </c>
      <c r="FQ49" s="864">
        <v>0.1</v>
      </c>
      <c r="FR49" s="864">
        <v>0.1</v>
      </c>
      <c r="FS49" s="864">
        <v>0.1</v>
      </c>
      <c r="FT49" s="864">
        <v>0.1</v>
      </c>
      <c r="FU49" s="864">
        <v>0.1</v>
      </c>
      <c r="FV49" s="864">
        <v>0.1</v>
      </c>
      <c r="FW49" s="864">
        <v>0.1</v>
      </c>
      <c r="FX49" s="797" t="s">
        <v>272</v>
      </c>
      <c r="FY49" s="865"/>
      <c r="FZ49" s="865"/>
      <c r="GA49" s="865"/>
      <c r="GB49" s="865"/>
      <c r="GC49" s="865"/>
      <c r="GD49" s="865"/>
      <c r="GE49" s="865"/>
      <c r="GF49" s="865"/>
      <c r="GG49" s="865"/>
      <c r="GH49" s="865"/>
      <c r="GI49" s="865"/>
      <c r="GJ49" s="865"/>
      <c r="GK49" s="865"/>
      <c r="GL49" s="865"/>
      <c r="GM49" s="865"/>
      <c r="GN49" s="865"/>
      <c r="GO49" s="865"/>
      <c r="GP49" s="865"/>
      <c r="GQ49" s="865"/>
      <c r="GR49" s="865"/>
      <c r="GS49" s="865"/>
      <c r="GT49" s="865"/>
      <c r="GU49" s="865"/>
      <c r="GV49" s="865"/>
      <c r="GW49" s="865"/>
      <c r="GX49" s="865"/>
      <c r="GY49" s="865"/>
      <c r="GZ49" s="865"/>
      <c r="HA49" s="865"/>
      <c r="HB49" s="865"/>
      <c r="HC49" s="865"/>
      <c r="HD49" s="865"/>
      <c r="HE49" s="865"/>
      <c r="HF49" s="865"/>
      <c r="HG49" s="865"/>
      <c r="HH49" s="865"/>
      <c r="HI49" s="865"/>
    </row>
    <row r="50" spans="2:217" s="448" customFormat="1" ht="15" x14ac:dyDescent="0.25">
      <c r="B50" s="427" t="s">
        <v>213</v>
      </c>
      <c r="C50" s="449"/>
      <c r="D50" s="449"/>
      <c r="E50" s="449"/>
      <c r="F50" s="449"/>
      <c r="G50" s="449"/>
      <c r="H50" s="449"/>
      <c r="I50" s="449"/>
      <c r="J50" s="449"/>
      <c r="K50" s="449"/>
      <c r="L50" s="449"/>
      <c r="M50" s="449"/>
      <c r="N50" s="449"/>
      <c r="O50" s="451">
        <v>2.9E-4</v>
      </c>
      <c r="P50" s="451">
        <v>2.9E-4</v>
      </c>
      <c r="Q50" s="451">
        <v>2.9E-4</v>
      </c>
      <c r="R50" s="451">
        <v>2.9E-4</v>
      </c>
      <c r="S50" s="451">
        <v>2.9E-4</v>
      </c>
      <c r="T50" s="451">
        <v>2.9E-4</v>
      </c>
      <c r="U50" s="451">
        <v>2.9E-4</v>
      </c>
      <c r="V50" s="451">
        <v>2.9E-4</v>
      </c>
      <c r="W50" s="451">
        <v>2.9E-4</v>
      </c>
      <c r="X50" s="451">
        <v>2.9E-4</v>
      </c>
      <c r="Y50" s="451">
        <v>2.9E-4</v>
      </c>
      <c r="Z50" s="451">
        <v>2.9E-4</v>
      </c>
      <c r="AA50" s="451">
        <v>2.9E-4</v>
      </c>
      <c r="AB50" s="451">
        <v>2.9E-4</v>
      </c>
      <c r="AC50" s="451">
        <v>2.9E-4</v>
      </c>
      <c r="AD50" s="451">
        <v>2.9E-4</v>
      </c>
      <c r="AE50" s="451">
        <v>2.9E-4</v>
      </c>
      <c r="AF50" s="451">
        <v>2.9E-4</v>
      </c>
      <c r="AG50" s="451">
        <v>2.9E-4</v>
      </c>
      <c r="AH50" s="451">
        <v>2.9E-4</v>
      </c>
      <c r="AI50" s="451">
        <v>2.9E-4</v>
      </c>
      <c r="AJ50" s="451">
        <v>2.9E-4</v>
      </c>
      <c r="AK50" s="451">
        <v>2.9E-4</v>
      </c>
      <c r="AL50" s="451">
        <v>2.9E-4</v>
      </c>
      <c r="AM50" s="451">
        <v>2.9E-4</v>
      </c>
      <c r="AN50" s="451">
        <v>2.9E-4</v>
      </c>
      <c r="AO50" s="451">
        <v>2.9E-4</v>
      </c>
      <c r="AP50" s="451">
        <v>2.9E-4</v>
      </c>
      <c r="AQ50" s="451">
        <v>2.9E-4</v>
      </c>
      <c r="AR50" s="451">
        <v>2.9E-4</v>
      </c>
      <c r="AS50" s="451">
        <v>2.9E-4</v>
      </c>
      <c r="AT50" s="451">
        <v>2.9E-4</v>
      </c>
      <c r="AU50" s="451">
        <v>2.9E-4</v>
      </c>
      <c r="AV50" s="451">
        <v>2.9E-4</v>
      </c>
      <c r="AW50" s="451">
        <v>2.9E-4</v>
      </c>
      <c r="AX50" s="451">
        <v>2.9E-4</v>
      </c>
      <c r="AY50" s="451">
        <v>2.9E-4</v>
      </c>
      <c r="AZ50" s="451">
        <v>2.9E-4</v>
      </c>
      <c r="BA50" s="451">
        <v>2.9E-4</v>
      </c>
      <c r="BB50" s="451">
        <v>2.9E-4</v>
      </c>
      <c r="BC50" s="451">
        <v>2.9E-4</v>
      </c>
      <c r="BD50" s="451">
        <v>2.9E-4</v>
      </c>
      <c r="BE50" s="451">
        <v>2.9E-4</v>
      </c>
      <c r="BF50" s="451">
        <v>2.9E-4</v>
      </c>
      <c r="BG50" s="451">
        <v>2.9E-4</v>
      </c>
      <c r="BH50" s="451">
        <v>2.9E-4</v>
      </c>
      <c r="BI50" s="451">
        <v>2.9E-4</v>
      </c>
      <c r="BJ50" s="451">
        <v>2.9E-4</v>
      </c>
      <c r="BK50" s="451">
        <v>2.9E-4</v>
      </c>
      <c r="BL50" s="451">
        <v>2.9E-4</v>
      </c>
      <c r="BM50" s="451">
        <v>2.9E-4</v>
      </c>
      <c r="BN50" s="451">
        <v>2.9E-4</v>
      </c>
      <c r="BO50" s="451">
        <v>2.9E-4</v>
      </c>
      <c r="BP50" s="451">
        <v>2.9E-4</v>
      </c>
      <c r="BQ50" s="451">
        <v>2.9E-4</v>
      </c>
      <c r="BR50" s="451">
        <v>2.9E-4</v>
      </c>
      <c r="BS50" s="451">
        <v>2.9E-4</v>
      </c>
      <c r="BT50" s="451">
        <v>2.9E-4</v>
      </c>
      <c r="BU50" s="451">
        <v>2.9E-4</v>
      </c>
      <c r="BV50" s="451">
        <v>2.9E-4</v>
      </c>
      <c r="BW50" s="451">
        <v>2.9E-4</v>
      </c>
      <c r="BX50" s="451">
        <v>2.9E-4</v>
      </c>
      <c r="BY50" s="451">
        <v>2.9E-4</v>
      </c>
      <c r="BZ50" s="451">
        <v>2.9E-4</v>
      </c>
      <c r="CA50" s="451">
        <v>2.9E-4</v>
      </c>
      <c r="CB50" s="451">
        <v>2.9E-4</v>
      </c>
      <c r="CC50" s="451">
        <v>2.9E-4</v>
      </c>
      <c r="CD50" s="451">
        <v>2.9E-4</v>
      </c>
      <c r="CE50" s="451">
        <v>2.9E-4</v>
      </c>
      <c r="CF50" s="451">
        <v>2.9E-4</v>
      </c>
      <c r="CG50" s="451">
        <v>2.9E-4</v>
      </c>
      <c r="CH50" s="451">
        <v>2.9E-4</v>
      </c>
      <c r="CI50" s="451">
        <v>2.9E-4</v>
      </c>
      <c r="CJ50" s="451">
        <v>2.9E-4</v>
      </c>
      <c r="CK50" s="451">
        <v>2.9E-4</v>
      </c>
      <c r="CL50" s="451">
        <v>2.9E-4</v>
      </c>
      <c r="CM50" s="451">
        <v>2.9E-4</v>
      </c>
      <c r="CN50" s="451">
        <v>2.9E-4</v>
      </c>
      <c r="CO50" s="451">
        <v>2.9E-4</v>
      </c>
      <c r="CP50" s="451">
        <v>2.9E-4</v>
      </c>
      <c r="CQ50" s="451">
        <v>2.9E-4</v>
      </c>
      <c r="CR50" s="451">
        <v>2.9E-4</v>
      </c>
      <c r="CS50" s="451">
        <v>2.9E-4</v>
      </c>
      <c r="CT50" s="451">
        <v>2.9E-4</v>
      </c>
      <c r="CU50" s="451">
        <v>2.9E-4</v>
      </c>
      <c r="CV50" s="451">
        <v>2.9E-4</v>
      </c>
      <c r="CW50" s="451">
        <v>2.9E-4</v>
      </c>
      <c r="CX50" s="451">
        <v>2.9E-4</v>
      </c>
      <c r="CY50" s="451">
        <v>2.9E-4</v>
      </c>
      <c r="CZ50" s="451">
        <v>2.9E-4</v>
      </c>
      <c r="DA50" s="451">
        <v>2.9E-4</v>
      </c>
      <c r="DB50" s="451">
        <v>2.9E-4</v>
      </c>
      <c r="DC50" s="451">
        <v>2.9E-4</v>
      </c>
      <c r="DD50" s="451">
        <v>2.9E-4</v>
      </c>
      <c r="DE50" s="451">
        <v>2.9E-4</v>
      </c>
      <c r="DF50" s="451">
        <v>2.9E-4</v>
      </c>
      <c r="DG50" s="451">
        <v>2.9E-4</v>
      </c>
      <c r="DH50" s="451">
        <v>2.9E-4</v>
      </c>
      <c r="DI50" s="451">
        <v>2.9E-4</v>
      </c>
      <c r="DJ50" s="451">
        <v>2.9E-4</v>
      </c>
      <c r="DK50" s="451">
        <v>2.9E-4</v>
      </c>
      <c r="DL50" s="451">
        <v>2.9E-4</v>
      </c>
      <c r="DM50" s="451">
        <v>2.9E-4</v>
      </c>
      <c r="DN50" s="451">
        <v>2.9E-4</v>
      </c>
      <c r="DO50" s="451">
        <v>2.9E-4</v>
      </c>
      <c r="DP50" s="451">
        <v>2.9E-4</v>
      </c>
      <c r="DQ50" s="451">
        <v>2.9E-4</v>
      </c>
      <c r="DR50" s="451">
        <v>2.9E-4</v>
      </c>
      <c r="DS50" s="451">
        <v>2.9E-4</v>
      </c>
      <c r="DT50" s="451">
        <v>2.9E-4</v>
      </c>
      <c r="DU50" s="451">
        <v>2.9E-4</v>
      </c>
      <c r="DV50" s="451">
        <v>2.9E-4</v>
      </c>
      <c r="DW50" s="451">
        <v>2.9E-4</v>
      </c>
      <c r="DX50" s="867">
        <v>2.9E-4</v>
      </c>
      <c r="DY50" s="866">
        <v>2.9E-4</v>
      </c>
      <c r="DZ50" s="867">
        <v>2.9E-4</v>
      </c>
      <c r="EA50" s="867">
        <v>2.9E-4</v>
      </c>
      <c r="EB50" s="867">
        <v>2.9E-4</v>
      </c>
      <c r="EC50" s="867">
        <v>2.9E-4</v>
      </c>
      <c r="ED50" s="867">
        <v>2.9E-4</v>
      </c>
      <c r="EE50" s="867">
        <v>2.9E-4</v>
      </c>
      <c r="EF50" s="867">
        <v>2.9E-4</v>
      </c>
      <c r="EG50" s="867">
        <v>2.9E-4</v>
      </c>
      <c r="EH50" s="867">
        <v>2.9E-4</v>
      </c>
      <c r="EI50" s="867">
        <v>2.9E-4</v>
      </c>
      <c r="EJ50" s="867">
        <v>2.9E-4</v>
      </c>
      <c r="EK50" s="867">
        <v>2.9E-4</v>
      </c>
      <c r="EL50" s="867">
        <v>2.9E-4</v>
      </c>
      <c r="EM50" s="867">
        <v>2.9E-4</v>
      </c>
      <c r="EN50" s="867">
        <v>2.9E-4</v>
      </c>
      <c r="EO50" s="867">
        <v>2.9E-4</v>
      </c>
      <c r="EP50" s="867">
        <v>2.9E-4</v>
      </c>
      <c r="EQ50" s="867">
        <v>2.9E-4</v>
      </c>
      <c r="ER50" s="867">
        <v>2.9E-4</v>
      </c>
      <c r="ES50" s="867">
        <v>2.9E-4</v>
      </c>
      <c r="ET50" s="867">
        <v>2.9E-4</v>
      </c>
      <c r="EU50" s="867">
        <v>2.9E-4</v>
      </c>
      <c r="EV50" s="867">
        <v>2.9E-4</v>
      </c>
      <c r="EW50" s="867">
        <v>2.9E-4</v>
      </c>
      <c r="EX50" s="867">
        <v>2.9E-4</v>
      </c>
      <c r="EY50" s="867">
        <v>2.9E-4</v>
      </c>
      <c r="EZ50" s="867">
        <v>2.9E-4</v>
      </c>
      <c r="FA50" s="867">
        <v>2.9E-4</v>
      </c>
      <c r="FB50" s="867">
        <v>2.9E-4</v>
      </c>
      <c r="FC50" s="867">
        <v>2.9E-4</v>
      </c>
      <c r="FD50" s="867">
        <v>2.9E-4</v>
      </c>
      <c r="FE50" s="867">
        <v>2.9E-4</v>
      </c>
      <c r="FF50" s="867">
        <v>2.9E-4</v>
      </c>
      <c r="FG50" s="867">
        <v>2.9E-4</v>
      </c>
      <c r="FH50" s="867">
        <v>2.9E-4</v>
      </c>
      <c r="FI50" s="867">
        <v>2.9E-4</v>
      </c>
      <c r="FJ50" s="867">
        <v>2.9E-4</v>
      </c>
      <c r="FK50" s="867">
        <v>2.9E-4</v>
      </c>
      <c r="FL50" s="867">
        <v>2.9E-4</v>
      </c>
      <c r="FM50" s="867">
        <v>2.9E-4</v>
      </c>
      <c r="FN50" s="867">
        <v>2.9E-4</v>
      </c>
      <c r="FO50" s="867">
        <v>2.9E-4</v>
      </c>
      <c r="FP50" s="867">
        <v>2.9E-4</v>
      </c>
      <c r="FQ50" s="867">
        <v>2.9E-4</v>
      </c>
      <c r="FR50" s="867">
        <v>2.9E-4</v>
      </c>
      <c r="FS50" s="867">
        <v>2.9E-4</v>
      </c>
      <c r="FT50" s="867">
        <v>2.9E-4</v>
      </c>
      <c r="FU50" s="867">
        <v>2.9E-4</v>
      </c>
      <c r="FV50" s="867">
        <v>2.9E-4</v>
      </c>
      <c r="FW50" s="867">
        <v>2.9E-4</v>
      </c>
      <c r="FX50" s="797" t="s">
        <v>272</v>
      </c>
      <c r="FY50" s="865"/>
      <c r="FZ50" s="865"/>
      <c r="GA50" s="865"/>
      <c r="GB50" s="865"/>
      <c r="GC50" s="865"/>
      <c r="GD50" s="865"/>
      <c r="GE50" s="865"/>
      <c r="GF50" s="865"/>
      <c r="GG50" s="865"/>
      <c r="GH50" s="865"/>
      <c r="GI50" s="865"/>
      <c r="GJ50" s="865"/>
      <c r="GK50" s="865"/>
      <c r="GL50" s="865"/>
      <c r="GM50" s="865"/>
      <c r="GN50" s="865"/>
      <c r="GO50" s="865"/>
      <c r="GP50" s="865"/>
      <c r="GQ50" s="865"/>
      <c r="GR50" s="865"/>
      <c r="GS50" s="865"/>
      <c r="GT50" s="865"/>
      <c r="GU50" s="865"/>
      <c r="GV50" s="865"/>
      <c r="GW50" s="865"/>
      <c r="GX50" s="865"/>
      <c r="GY50" s="865"/>
      <c r="GZ50" s="865"/>
      <c r="HA50" s="865"/>
      <c r="HB50" s="865"/>
      <c r="HC50" s="865"/>
      <c r="HD50" s="865"/>
      <c r="HE50" s="865"/>
      <c r="HF50" s="865"/>
      <c r="HG50" s="865"/>
      <c r="HH50" s="865"/>
      <c r="HI50" s="865"/>
    </row>
    <row r="51" spans="2:217" ht="9" customHeight="1" x14ac:dyDescent="0.25">
      <c r="B51" s="416"/>
      <c r="C51" s="418"/>
      <c r="D51" s="418"/>
      <c r="E51" s="418"/>
      <c r="F51" s="418"/>
      <c r="G51" s="418"/>
      <c r="H51" s="418"/>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c r="AN51" s="418"/>
      <c r="AO51" s="418"/>
      <c r="AP51" s="418"/>
      <c r="AQ51" s="418"/>
      <c r="AR51" s="418"/>
      <c r="AS51" s="418"/>
      <c r="AT51" s="418"/>
      <c r="AU51" s="418"/>
      <c r="AV51" s="418"/>
      <c r="AW51" s="418"/>
      <c r="AX51" s="418"/>
      <c r="AY51" s="418"/>
      <c r="AZ51" s="418"/>
      <c r="BA51" s="418"/>
      <c r="BB51" s="418"/>
      <c r="BC51" s="418"/>
      <c r="BD51" s="418"/>
      <c r="BE51" s="418"/>
      <c r="BF51" s="418"/>
      <c r="BG51" s="418"/>
      <c r="BH51" s="418"/>
      <c r="BI51" s="418"/>
      <c r="BJ51" s="418"/>
      <c r="BK51" s="418"/>
      <c r="BL51" s="418"/>
      <c r="BM51" s="418"/>
      <c r="BN51" s="418"/>
      <c r="BO51" s="418"/>
      <c r="BP51" s="418"/>
      <c r="BQ51" s="418"/>
      <c r="BR51" s="418"/>
      <c r="BS51" s="424"/>
      <c r="BT51" s="424"/>
      <c r="BU51" s="424"/>
      <c r="BV51" s="424"/>
      <c r="BW51" s="418"/>
      <c r="BX51" s="418"/>
      <c r="BY51" s="418"/>
      <c r="BZ51" s="418"/>
      <c r="CA51" s="418"/>
      <c r="CB51" s="418"/>
      <c r="CC51" s="418"/>
      <c r="CD51" s="418"/>
      <c r="CE51" s="418"/>
      <c r="CF51" s="418"/>
      <c r="CG51" s="418"/>
      <c r="CH51" s="418"/>
      <c r="CI51" s="418"/>
      <c r="CJ51" s="418"/>
      <c r="CK51" s="418"/>
      <c r="CL51" s="418"/>
      <c r="CM51" s="418"/>
      <c r="CN51" s="418"/>
      <c r="CO51" s="419"/>
      <c r="CP51" s="419"/>
      <c r="CQ51" s="419"/>
      <c r="CR51" s="419"/>
      <c r="CS51" s="419"/>
      <c r="CT51" s="419"/>
      <c r="CU51" s="419"/>
      <c r="CV51" s="419"/>
      <c r="CW51" s="419"/>
      <c r="CX51" s="419"/>
      <c r="CY51" s="419"/>
      <c r="CZ51" s="419"/>
      <c r="DA51" s="419"/>
      <c r="DB51" s="419"/>
      <c r="DC51" s="418"/>
      <c r="DD51" s="418"/>
      <c r="DE51" s="418"/>
      <c r="DF51" s="418"/>
      <c r="DG51" s="419"/>
      <c r="DH51" s="419"/>
      <c r="DI51" s="419"/>
      <c r="DJ51" s="419"/>
      <c r="DK51" s="419"/>
      <c r="DL51" s="419"/>
      <c r="DM51" s="419"/>
      <c r="DN51" s="419"/>
      <c r="DO51" s="419"/>
      <c r="DP51" s="419"/>
      <c r="DQ51" s="419"/>
      <c r="DR51" s="419"/>
      <c r="DS51" s="419"/>
      <c r="DT51" s="419"/>
      <c r="DU51" s="419"/>
      <c r="DV51" s="419"/>
      <c r="DW51" s="419"/>
      <c r="DX51" s="507"/>
      <c r="DY51" s="851"/>
      <c r="DZ51" s="507"/>
      <c r="EA51" s="507"/>
      <c r="EB51" s="507"/>
      <c r="EC51" s="507"/>
      <c r="ED51" s="507"/>
      <c r="EE51" s="507"/>
      <c r="EF51" s="507"/>
      <c r="EG51" s="507"/>
      <c r="EH51" s="507"/>
      <c r="EI51" s="507"/>
      <c r="EJ51" s="507"/>
      <c r="EK51" s="507"/>
      <c r="EL51" s="507"/>
      <c r="EM51" s="507"/>
      <c r="EN51" s="507"/>
      <c r="EO51" s="507"/>
      <c r="EP51" s="507"/>
      <c r="EQ51" s="507"/>
      <c r="ER51" s="507"/>
      <c r="ES51" s="507"/>
      <c r="ET51" s="507"/>
      <c r="EU51" s="507"/>
      <c r="EV51" s="507"/>
      <c r="EW51" s="507"/>
      <c r="EX51" s="507"/>
      <c r="EY51" s="507"/>
      <c r="EZ51" s="507"/>
      <c r="FA51" s="507"/>
      <c r="FB51" s="507"/>
      <c r="FC51" s="507"/>
      <c r="FD51" s="507"/>
      <c r="FE51" s="507"/>
      <c r="FF51" s="507"/>
      <c r="FG51" s="507"/>
      <c r="FH51" s="507"/>
      <c r="FI51" s="507"/>
      <c r="FJ51" s="507"/>
      <c r="FK51" s="507"/>
      <c r="FL51" s="507"/>
      <c r="FM51" s="507"/>
      <c r="FN51" s="507"/>
      <c r="FO51" s="507"/>
      <c r="FP51" s="507"/>
      <c r="FQ51" s="507"/>
      <c r="FR51" s="507"/>
      <c r="FS51" s="507"/>
      <c r="FT51" s="507"/>
      <c r="FU51" s="507"/>
      <c r="FV51" s="507"/>
      <c r="FW51" s="507"/>
      <c r="FX51" s="797" t="s">
        <v>272</v>
      </c>
    </row>
    <row r="52" spans="2:217" ht="9" customHeight="1" x14ac:dyDescent="0.25">
      <c r="B52" s="425"/>
      <c r="C52" s="422"/>
      <c r="D52" s="422"/>
      <c r="E52" s="422"/>
      <c r="F52" s="422"/>
      <c r="G52" s="422"/>
      <c r="H52" s="422"/>
      <c r="I52" s="422"/>
      <c r="J52" s="422"/>
      <c r="K52" s="422"/>
      <c r="L52" s="422"/>
      <c r="M52" s="422"/>
      <c r="N52" s="422"/>
      <c r="O52" s="422"/>
      <c r="P52" s="422"/>
      <c r="Q52" s="422"/>
      <c r="R52" s="422"/>
      <c r="S52" s="422"/>
      <c r="T52" s="422"/>
      <c r="U52" s="422"/>
      <c r="V52" s="422"/>
      <c r="W52" s="422"/>
      <c r="X52" s="422"/>
      <c r="Y52" s="422"/>
      <c r="Z52" s="422"/>
      <c r="AA52" s="422"/>
      <c r="AB52" s="422"/>
      <c r="AC52" s="422"/>
      <c r="AD52" s="422"/>
      <c r="AE52" s="422"/>
      <c r="AF52" s="422"/>
      <c r="AG52" s="422"/>
      <c r="AH52" s="422"/>
      <c r="AI52" s="422"/>
      <c r="AJ52" s="422"/>
      <c r="AK52" s="422"/>
      <c r="AL52" s="422"/>
      <c r="AM52" s="422"/>
      <c r="AN52" s="422"/>
      <c r="AO52" s="422"/>
      <c r="AP52" s="422"/>
      <c r="AQ52" s="422"/>
      <c r="AR52" s="422"/>
      <c r="AS52" s="422"/>
      <c r="AT52" s="422"/>
      <c r="AU52" s="422"/>
      <c r="AV52" s="422"/>
      <c r="AW52" s="422"/>
      <c r="AX52" s="422"/>
      <c r="AY52" s="422"/>
      <c r="AZ52" s="422"/>
      <c r="BA52" s="422"/>
      <c r="BB52" s="422"/>
      <c r="BC52" s="422"/>
      <c r="BD52" s="422"/>
      <c r="BE52" s="422"/>
      <c r="BF52" s="422"/>
      <c r="BG52" s="422"/>
      <c r="BH52" s="422"/>
      <c r="BI52" s="422"/>
      <c r="BJ52" s="422"/>
      <c r="BK52" s="422"/>
      <c r="BL52" s="422"/>
      <c r="BM52" s="422"/>
      <c r="BN52" s="422"/>
      <c r="BO52" s="422"/>
      <c r="BP52" s="422"/>
      <c r="BQ52" s="422"/>
      <c r="BR52" s="422"/>
      <c r="BS52" s="426"/>
      <c r="BT52" s="426"/>
      <c r="BU52" s="426"/>
      <c r="BV52" s="426"/>
      <c r="BW52" s="422"/>
      <c r="BX52" s="422"/>
      <c r="BY52" s="422"/>
      <c r="BZ52" s="422"/>
      <c r="CA52" s="422"/>
      <c r="CB52" s="422"/>
      <c r="CC52" s="422"/>
      <c r="CD52" s="422"/>
      <c r="CE52" s="422"/>
      <c r="CF52" s="422"/>
      <c r="CG52" s="422"/>
      <c r="CH52" s="422"/>
      <c r="CI52" s="422"/>
      <c r="CJ52" s="422"/>
      <c r="CK52" s="422"/>
      <c r="CL52" s="422"/>
      <c r="CM52" s="422"/>
      <c r="CN52" s="422"/>
      <c r="CO52" s="423"/>
      <c r="CP52" s="423"/>
      <c r="CQ52" s="423"/>
      <c r="CR52" s="423"/>
      <c r="CS52" s="423"/>
      <c r="CT52" s="423"/>
      <c r="CU52" s="423"/>
      <c r="CV52" s="423"/>
      <c r="CW52" s="423"/>
      <c r="CX52" s="423"/>
      <c r="CY52" s="423"/>
      <c r="CZ52" s="423"/>
      <c r="DA52" s="423"/>
      <c r="DB52" s="423"/>
      <c r="DC52" s="422"/>
      <c r="DD52" s="422"/>
      <c r="DE52" s="422"/>
      <c r="DF52" s="422"/>
      <c r="DG52" s="423"/>
      <c r="DH52" s="423"/>
      <c r="DI52" s="423"/>
      <c r="DJ52" s="423"/>
      <c r="DK52" s="423"/>
      <c r="DL52" s="423"/>
      <c r="DM52" s="423"/>
      <c r="DN52" s="423"/>
      <c r="DO52" s="423"/>
      <c r="DP52" s="423"/>
      <c r="DQ52" s="423"/>
      <c r="DR52" s="423"/>
      <c r="DS52" s="423"/>
      <c r="DT52" s="423"/>
      <c r="DU52" s="423"/>
      <c r="DV52" s="423"/>
      <c r="DW52" s="423"/>
      <c r="DX52" s="679"/>
      <c r="DY52" s="852"/>
      <c r="DZ52" s="679"/>
      <c r="EA52" s="679"/>
      <c r="EB52" s="679"/>
      <c r="EC52" s="679"/>
      <c r="ED52" s="679"/>
      <c r="EE52" s="679"/>
      <c r="EF52" s="679"/>
      <c r="EG52" s="679"/>
      <c r="EH52" s="679"/>
      <c r="EI52" s="679"/>
      <c r="EJ52" s="679"/>
      <c r="EK52" s="679"/>
      <c r="EL52" s="679"/>
      <c r="EM52" s="679"/>
      <c r="EN52" s="679"/>
      <c r="EO52" s="679"/>
      <c r="EP52" s="679"/>
      <c r="EQ52" s="679"/>
      <c r="ER52" s="679"/>
      <c r="ES52" s="679"/>
      <c r="ET52" s="679"/>
      <c r="EU52" s="679"/>
      <c r="EV52" s="679"/>
      <c r="EW52" s="679"/>
      <c r="EX52" s="679"/>
      <c r="EY52" s="679"/>
      <c r="EZ52" s="679"/>
      <c r="FA52" s="679"/>
      <c r="FB52" s="679"/>
      <c r="FC52" s="679"/>
      <c r="FD52" s="679"/>
      <c r="FE52" s="679"/>
      <c r="FF52" s="679"/>
      <c r="FG52" s="679"/>
      <c r="FH52" s="679"/>
      <c r="FI52" s="679"/>
      <c r="FJ52" s="679"/>
      <c r="FK52" s="679"/>
      <c r="FL52" s="679"/>
      <c r="FM52" s="679"/>
      <c r="FN52" s="679"/>
      <c r="FO52" s="679"/>
      <c r="FP52" s="679"/>
      <c r="FQ52" s="679"/>
      <c r="FR52" s="679"/>
      <c r="FS52" s="679"/>
      <c r="FT52" s="679"/>
      <c r="FU52" s="679"/>
      <c r="FV52" s="679"/>
      <c r="FW52" s="679"/>
      <c r="FX52" s="797" t="s">
        <v>272</v>
      </c>
    </row>
    <row r="53" spans="2:217" s="489" customFormat="1" ht="15" x14ac:dyDescent="0.25">
      <c r="B53" s="427" t="s">
        <v>441</v>
      </c>
      <c r="C53" s="520"/>
      <c r="D53" s="520"/>
      <c r="E53" s="520"/>
      <c r="F53" s="520"/>
      <c r="G53" s="520"/>
      <c r="H53" s="520"/>
      <c r="I53" s="520"/>
      <c r="J53" s="520"/>
      <c r="K53" s="520"/>
      <c r="L53" s="520"/>
      <c r="M53" s="520"/>
      <c r="N53" s="520"/>
      <c r="O53" s="520"/>
      <c r="P53" s="520"/>
      <c r="Q53" s="520"/>
      <c r="R53" s="520"/>
      <c r="S53" s="520"/>
      <c r="T53" s="520"/>
      <c r="U53" s="520"/>
      <c r="V53" s="520"/>
      <c r="W53" s="520"/>
      <c r="X53" s="520"/>
      <c r="Y53" s="520"/>
      <c r="Z53" s="520"/>
      <c r="AA53" s="520"/>
      <c r="AB53" s="520"/>
      <c r="AC53" s="520"/>
      <c r="AD53" s="520"/>
      <c r="AE53" s="520"/>
      <c r="AF53" s="520"/>
      <c r="AG53" s="520"/>
      <c r="AH53" s="520"/>
      <c r="AI53" s="520"/>
      <c r="AJ53" s="520"/>
      <c r="AK53" s="520"/>
      <c r="AL53" s="520"/>
      <c r="AM53" s="520"/>
      <c r="AN53" s="520"/>
      <c r="AO53" s="520"/>
      <c r="AP53" s="520"/>
      <c r="AQ53" s="520"/>
      <c r="AR53" s="520"/>
      <c r="AS53" s="520"/>
      <c r="AT53" s="520"/>
      <c r="AU53" s="520" t="s">
        <v>1</v>
      </c>
      <c r="AV53" s="520">
        <v>15.31</v>
      </c>
      <c r="AW53" s="520">
        <v>15.31</v>
      </c>
      <c r="AX53" s="520">
        <v>15.31</v>
      </c>
      <c r="AY53" s="520">
        <v>15.31</v>
      </c>
      <c r="AZ53" s="520">
        <v>15.31</v>
      </c>
      <c r="BA53" s="520">
        <v>15.31</v>
      </c>
      <c r="BB53" s="520">
        <v>15.31</v>
      </c>
      <c r="BC53" s="520">
        <v>15.31</v>
      </c>
      <c r="BD53" s="520">
        <v>15.31</v>
      </c>
      <c r="BE53" s="520">
        <v>15.31</v>
      </c>
      <c r="BF53" s="520">
        <v>15.31</v>
      </c>
      <c r="BG53" s="520">
        <v>15.31</v>
      </c>
      <c r="BH53" s="520">
        <v>15.31</v>
      </c>
      <c r="BI53" s="520">
        <v>15.31</v>
      </c>
      <c r="BJ53" s="520">
        <v>15.31</v>
      </c>
      <c r="BK53" s="520">
        <v>15.31</v>
      </c>
      <c r="BL53" s="520">
        <v>15.31</v>
      </c>
      <c r="BM53" s="520">
        <v>15.31</v>
      </c>
      <c r="BN53" s="520">
        <v>15.31</v>
      </c>
      <c r="BO53" s="520">
        <v>15.31</v>
      </c>
      <c r="BP53" s="520">
        <v>15.31</v>
      </c>
      <c r="BQ53" s="520">
        <v>15.31</v>
      </c>
      <c r="BR53" s="520">
        <v>15.31</v>
      </c>
      <c r="BS53" s="520">
        <v>15.31</v>
      </c>
      <c r="BT53" s="520">
        <v>15.31</v>
      </c>
      <c r="BU53" s="520">
        <v>15.31</v>
      </c>
      <c r="BV53" s="520">
        <v>15.31</v>
      </c>
      <c r="BW53" s="520">
        <v>15.31</v>
      </c>
      <c r="BX53" s="520">
        <v>15.31</v>
      </c>
      <c r="BY53" s="520">
        <v>15.31</v>
      </c>
      <c r="BZ53" s="520">
        <v>15.31</v>
      </c>
      <c r="CA53" s="520">
        <v>15.31</v>
      </c>
      <c r="CB53" s="520">
        <v>15.31</v>
      </c>
      <c r="CC53" s="520">
        <v>15.31</v>
      </c>
      <c r="CD53" s="520">
        <v>15.31</v>
      </c>
      <c r="CE53" s="520">
        <v>15.31</v>
      </c>
      <c r="CF53" s="520">
        <v>15.31</v>
      </c>
      <c r="CG53" s="520">
        <v>15.31</v>
      </c>
      <c r="CH53" s="520">
        <v>15.31</v>
      </c>
      <c r="CI53" s="520">
        <v>15.31</v>
      </c>
      <c r="CJ53" s="520">
        <v>15.31</v>
      </c>
      <c r="CK53" s="520">
        <v>15.31</v>
      </c>
      <c r="CL53" s="520">
        <v>15.31</v>
      </c>
      <c r="CM53" s="520">
        <v>15.31</v>
      </c>
      <c r="CN53" s="520">
        <v>15.31</v>
      </c>
      <c r="CO53" s="520">
        <v>15.31</v>
      </c>
      <c r="CP53" s="520">
        <v>15.31</v>
      </c>
      <c r="CQ53" s="520">
        <v>15.31</v>
      </c>
      <c r="CR53" s="520">
        <v>15.31</v>
      </c>
      <c r="CS53" s="520">
        <v>15.31</v>
      </c>
      <c r="CT53" s="520">
        <v>15.31</v>
      </c>
      <c r="CU53" s="520">
        <v>15.31</v>
      </c>
      <c r="CV53" s="520">
        <v>15.31</v>
      </c>
      <c r="CW53" s="520">
        <v>15.31</v>
      </c>
      <c r="CX53" s="520">
        <v>15.31</v>
      </c>
      <c r="CY53" s="520">
        <v>15.31</v>
      </c>
      <c r="CZ53" s="520">
        <v>15.31</v>
      </c>
      <c r="DA53" s="520">
        <v>15.31</v>
      </c>
      <c r="DB53" s="520">
        <v>15.31</v>
      </c>
      <c r="DC53" s="520">
        <v>15.31</v>
      </c>
      <c r="DD53" s="520">
        <v>15.31</v>
      </c>
      <c r="DE53" s="520">
        <v>15.31</v>
      </c>
      <c r="DF53" s="520">
        <v>15.31</v>
      </c>
      <c r="DG53" s="520">
        <v>15.31</v>
      </c>
      <c r="DH53" s="520">
        <v>15.31</v>
      </c>
      <c r="DI53" s="520">
        <v>15.31</v>
      </c>
      <c r="DJ53" s="520">
        <v>15.31</v>
      </c>
      <c r="DK53" s="520">
        <v>15.31</v>
      </c>
      <c r="DL53" s="520">
        <v>15.31</v>
      </c>
      <c r="DM53" s="520">
        <v>15.31</v>
      </c>
      <c r="DN53" s="520">
        <v>15.31</v>
      </c>
      <c r="DO53" s="520">
        <v>17.170000000000002</v>
      </c>
      <c r="DP53" s="520">
        <v>17.170000000000002</v>
      </c>
      <c r="DQ53" s="520">
        <v>17.170000000000002</v>
      </c>
      <c r="DR53" s="520">
        <v>17.170000000000002</v>
      </c>
      <c r="DS53" s="520">
        <v>17.170000000000002</v>
      </c>
      <c r="DT53" s="520">
        <v>17.170000000000002</v>
      </c>
      <c r="DU53" s="520">
        <v>17.170000000000002</v>
      </c>
      <c r="DV53" s="520">
        <v>17.170000000000002</v>
      </c>
      <c r="DW53" s="520">
        <v>17.170000000000002</v>
      </c>
      <c r="DX53" s="859">
        <v>17.170000000000002</v>
      </c>
      <c r="DY53" s="857">
        <v>17.170000000000002</v>
      </c>
      <c r="DZ53" s="859">
        <v>17.170000000000002</v>
      </c>
      <c r="EA53" s="859">
        <v>17.170000000000002</v>
      </c>
      <c r="EB53" s="859">
        <v>17.170000000000002</v>
      </c>
      <c r="EC53" s="859">
        <v>17.170000000000002</v>
      </c>
      <c r="ED53" s="859">
        <v>17.170000000000002</v>
      </c>
      <c r="EE53" s="859">
        <v>17.170000000000002</v>
      </c>
      <c r="EF53" s="859">
        <v>17.170000000000002</v>
      </c>
      <c r="EG53" s="859">
        <v>17.170000000000002</v>
      </c>
      <c r="EH53" s="859">
        <v>17.170000000000002</v>
      </c>
      <c r="EI53" s="859">
        <v>17.170000000000002</v>
      </c>
      <c r="EJ53" s="859">
        <v>17.170000000000002</v>
      </c>
      <c r="EK53" s="859">
        <v>17.170000000000002</v>
      </c>
      <c r="EL53" s="859">
        <v>17.170000000000002</v>
      </c>
      <c r="EM53" s="859">
        <v>17.170000000000002</v>
      </c>
      <c r="EN53" s="859">
        <v>17.170000000000002</v>
      </c>
      <c r="EO53" s="859">
        <v>17.170000000000002</v>
      </c>
      <c r="EP53" s="859">
        <v>17.170000000000002</v>
      </c>
      <c r="EQ53" s="859">
        <v>17.170000000000002</v>
      </c>
      <c r="ER53" s="859">
        <v>17.170000000000002</v>
      </c>
      <c r="ES53" s="859">
        <v>17.170000000000002</v>
      </c>
      <c r="ET53" s="859">
        <v>17.170000000000002</v>
      </c>
      <c r="EU53" s="859">
        <v>17.170000000000002</v>
      </c>
      <c r="EV53" s="859">
        <v>17.170000000000002</v>
      </c>
      <c r="EW53" s="859">
        <v>17.170000000000002</v>
      </c>
      <c r="EX53" s="859">
        <v>17.170000000000002</v>
      </c>
      <c r="EY53" s="859">
        <v>17.170000000000002</v>
      </c>
      <c r="EZ53" s="859">
        <v>17.170000000000002</v>
      </c>
      <c r="FA53" s="859">
        <v>17.170000000000002</v>
      </c>
      <c r="FB53" s="859">
        <v>17.170000000000002</v>
      </c>
      <c r="FC53" s="859">
        <v>17.170000000000002</v>
      </c>
      <c r="FD53" s="859">
        <v>17.170000000000002</v>
      </c>
      <c r="FE53" s="859">
        <v>17.170000000000002</v>
      </c>
      <c r="FF53" s="859">
        <v>17.170000000000002</v>
      </c>
      <c r="FG53" s="859">
        <v>17.170000000000002</v>
      </c>
      <c r="FH53" s="859">
        <v>17.170000000000002</v>
      </c>
      <c r="FI53" s="859">
        <v>17.170000000000002</v>
      </c>
      <c r="FJ53" s="859">
        <v>17.170000000000002</v>
      </c>
      <c r="FK53" s="859">
        <v>17.170000000000002</v>
      </c>
      <c r="FL53" s="859">
        <v>17.170000000000002</v>
      </c>
      <c r="FM53" s="859">
        <v>17.170000000000002</v>
      </c>
      <c r="FN53" s="859">
        <v>17.170000000000002</v>
      </c>
      <c r="FO53" s="859">
        <v>17.170000000000002</v>
      </c>
      <c r="FP53" s="859">
        <v>17.170000000000002</v>
      </c>
      <c r="FQ53" s="859">
        <v>17.170000000000002</v>
      </c>
      <c r="FR53" s="859">
        <v>17.170000000000002</v>
      </c>
      <c r="FS53" s="859">
        <v>17.170000000000002</v>
      </c>
      <c r="FT53" s="859">
        <v>17.170000000000002</v>
      </c>
      <c r="FU53" s="859">
        <v>17.170000000000002</v>
      </c>
      <c r="FV53" s="859">
        <v>17.170000000000002</v>
      </c>
      <c r="FW53" s="859">
        <v>17.170000000000002</v>
      </c>
      <c r="FX53" s="797" t="s">
        <v>272</v>
      </c>
    </row>
    <row r="54" spans="2:217" s="489" customFormat="1" ht="15" x14ac:dyDescent="0.25">
      <c r="B54" s="427" t="s">
        <v>442</v>
      </c>
      <c r="C54" s="520"/>
      <c r="D54" s="520"/>
      <c r="E54" s="520"/>
      <c r="F54" s="520"/>
      <c r="G54" s="520"/>
      <c r="H54" s="520"/>
      <c r="I54" s="520"/>
      <c r="J54" s="520"/>
      <c r="K54" s="520"/>
      <c r="L54" s="520"/>
      <c r="M54" s="520"/>
      <c r="N54" s="520"/>
      <c r="O54" s="520"/>
      <c r="P54" s="520"/>
      <c r="Q54" s="520"/>
      <c r="R54" s="520"/>
      <c r="S54" s="520"/>
      <c r="T54" s="520"/>
      <c r="U54" s="520"/>
      <c r="V54" s="520"/>
      <c r="W54" s="520"/>
      <c r="X54" s="520"/>
      <c r="Y54" s="520"/>
      <c r="Z54" s="520"/>
      <c r="AA54" s="520"/>
      <c r="AB54" s="520"/>
      <c r="AC54" s="520"/>
      <c r="AD54" s="520"/>
      <c r="AE54" s="520"/>
      <c r="AF54" s="520"/>
      <c r="AG54" s="520"/>
      <c r="AH54" s="520"/>
      <c r="AI54" s="520"/>
      <c r="AJ54" s="520"/>
      <c r="AK54" s="520"/>
      <c r="AL54" s="520"/>
      <c r="AM54" s="520"/>
      <c r="AN54" s="520"/>
      <c r="AO54" s="520"/>
      <c r="AP54" s="520"/>
      <c r="AQ54" s="520"/>
      <c r="AR54" s="520"/>
      <c r="AS54" s="520"/>
      <c r="AT54" s="520"/>
      <c r="AU54" s="520" t="s">
        <v>1</v>
      </c>
      <c r="AV54" s="520">
        <v>8.17</v>
      </c>
      <c r="AW54" s="520">
        <v>8.17</v>
      </c>
      <c r="AX54" s="520">
        <v>8.17</v>
      </c>
      <c r="AY54" s="520">
        <v>8.17</v>
      </c>
      <c r="AZ54" s="520">
        <v>8.17</v>
      </c>
      <c r="BA54" s="520">
        <v>8.17</v>
      </c>
      <c r="BB54" s="520">
        <v>8.17</v>
      </c>
      <c r="BC54" s="520">
        <v>8.17</v>
      </c>
      <c r="BD54" s="520">
        <v>8.17</v>
      </c>
      <c r="BE54" s="520">
        <v>8.17</v>
      </c>
      <c r="BF54" s="520">
        <v>8.17</v>
      </c>
      <c r="BG54" s="520">
        <v>8.17</v>
      </c>
      <c r="BH54" s="520">
        <v>8.17</v>
      </c>
      <c r="BI54" s="520">
        <v>8.17</v>
      </c>
      <c r="BJ54" s="520">
        <v>8.17</v>
      </c>
      <c r="BK54" s="520">
        <v>8.17</v>
      </c>
      <c r="BL54" s="520">
        <v>8.17</v>
      </c>
      <c r="BM54" s="520">
        <v>8.17</v>
      </c>
      <c r="BN54" s="520">
        <v>8.17</v>
      </c>
      <c r="BO54" s="520">
        <v>8.17</v>
      </c>
      <c r="BP54" s="520">
        <v>8.17</v>
      </c>
      <c r="BQ54" s="520">
        <v>8.17</v>
      </c>
      <c r="BR54" s="520">
        <v>8.17</v>
      </c>
      <c r="BS54" s="520">
        <v>8.17</v>
      </c>
      <c r="BT54" s="520">
        <v>8.17</v>
      </c>
      <c r="BU54" s="520">
        <v>8.17</v>
      </c>
      <c r="BV54" s="520">
        <v>8.17</v>
      </c>
      <c r="BW54" s="520">
        <v>8.17</v>
      </c>
      <c r="BX54" s="520">
        <v>8.17</v>
      </c>
      <c r="BY54" s="520">
        <v>8.17</v>
      </c>
      <c r="BZ54" s="520">
        <v>8.17</v>
      </c>
      <c r="CA54" s="520">
        <v>8.17</v>
      </c>
      <c r="CB54" s="520">
        <v>8.17</v>
      </c>
      <c r="CC54" s="520">
        <v>8.17</v>
      </c>
      <c r="CD54" s="520">
        <v>8.17</v>
      </c>
      <c r="CE54" s="520">
        <v>8.17</v>
      </c>
      <c r="CF54" s="520">
        <v>8.17</v>
      </c>
      <c r="CG54" s="520">
        <v>8.17</v>
      </c>
      <c r="CH54" s="520">
        <v>8.17</v>
      </c>
      <c r="CI54" s="520">
        <v>8.17</v>
      </c>
      <c r="CJ54" s="520">
        <v>8.17</v>
      </c>
      <c r="CK54" s="520">
        <v>8.17</v>
      </c>
      <c r="CL54" s="520">
        <v>8.17</v>
      </c>
      <c r="CM54" s="520">
        <v>8.17</v>
      </c>
      <c r="CN54" s="520">
        <v>8.17</v>
      </c>
      <c r="CO54" s="520">
        <v>8.17</v>
      </c>
      <c r="CP54" s="520">
        <v>8.17</v>
      </c>
      <c r="CQ54" s="520">
        <v>8.17</v>
      </c>
      <c r="CR54" s="520">
        <v>8.17</v>
      </c>
      <c r="CS54" s="520">
        <v>8.17</v>
      </c>
      <c r="CT54" s="520">
        <v>8.17</v>
      </c>
      <c r="CU54" s="520">
        <v>8.17</v>
      </c>
      <c r="CV54" s="520">
        <v>8.17</v>
      </c>
      <c r="CW54" s="520">
        <v>8.17</v>
      </c>
      <c r="CX54" s="520">
        <v>8.17</v>
      </c>
      <c r="CY54" s="520">
        <v>8.17</v>
      </c>
      <c r="CZ54" s="520">
        <v>8.17</v>
      </c>
      <c r="DA54" s="520">
        <v>8.17</v>
      </c>
      <c r="DB54" s="520">
        <v>8.17</v>
      </c>
      <c r="DC54" s="520">
        <v>8.17</v>
      </c>
      <c r="DD54" s="520">
        <v>8.17</v>
      </c>
      <c r="DE54" s="520">
        <v>8.17</v>
      </c>
      <c r="DF54" s="520">
        <v>8.17</v>
      </c>
      <c r="DG54" s="520">
        <v>8.17</v>
      </c>
      <c r="DH54" s="520">
        <v>8.17</v>
      </c>
      <c r="DI54" s="520">
        <v>8.17</v>
      </c>
      <c r="DJ54" s="520">
        <v>8.17</v>
      </c>
      <c r="DK54" s="520">
        <v>8.17</v>
      </c>
      <c r="DL54" s="520">
        <v>8.17</v>
      </c>
      <c r="DM54" s="520">
        <v>8.17</v>
      </c>
      <c r="DN54" s="520">
        <v>8.17</v>
      </c>
      <c r="DO54" s="520">
        <v>8.17</v>
      </c>
      <c r="DP54" s="520">
        <v>8.17</v>
      </c>
      <c r="DQ54" s="520">
        <v>8.17</v>
      </c>
      <c r="DR54" s="520">
        <v>8.17</v>
      </c>
      <c r="DS54" s="520">
        <v>8.17</v>
      </c>
      <c r="DT54" s="520">
        <v>8.17</v>
      </c>
      <c r="DU54" s="520">
        <v>8.17</v>
      </c>
      <c r="DV54" s="520">
        <v>8.17</v>
      </c>
      <c r="DW54" s="520">
        <v>8.17</v>
      </c>
      <c r="DX54" s="859">
        <v>8.17</v>
      </c>
      <c r="DY54" s="857">
        <v>8.17</v>
      </c>
      <c r="DZ54" s="859">
        <v>8.17</v>
      </c>
      <c r="EA54" s="859">
        <v>8.17</v>
      </c>
      <c r="EB54" s="859">
        <v>8.17</v>
      </c>
      <c r="EC54" s="859">
        <v>8.17</v>
      </c>
      <c r="ED54" s="859">
        <v>8.17</v>
      </c>
      <c r="EE54" s="859">
        <v>8.17</v>
      </c>
      <c r="EF54" s="859">
        <v>8.17</v>
      </c>
      <c r="EG54" s="859">
        <v>8.17</v>
      </c>
      <c r="EH54" s="859">
        <v>8.17</v>
      </c>
      <c r="EI54" s="859">
        <v>8.17</v>
      </c>
      <c r="EJ54" s="859">
        <v>8.17</v>
      </c>
      <c r="EK54" s="859">
        <v>8.17</v>
      </c>
      <c r="EL54" s="859">
        <v>8.17</v>
      </c>
      <c r="EM54" s="859">
        <v>8.17</v>
      </c>
      <c r="EN54" s="859">
        <v>8.17</v>
      </c>
      <c r="EO54" s="859">
        <v>8.17</v>
      </c>
      <c r="EP54" s="859">
        <v>8.17</v>
      </c>
      <c r="EQ54" s="859">
        <v>8.17</v>
      </c>
      <c r="ER54" s="859">
        <v>8.17</v>
      </c>
      <c r="ES54" s="859">
        <v>8.17</v>
      </c>
      <c r="ET54" s="859">
        <v>8.17</v>
      </c>
      <c r="EU54" s="859">
        <v>8.17</v>
      </c>
      <c r="EV54" s="859">
        <v>8.17</v>
      </c>
      <c r="EW54" s="859">
        <v>8.17</v>
      </c>
      <c r="EX54" s="859">
        <v>8.17</v>
      </c>
      <c r="EY54" s="859">
        <v>8.17</v>
      </c>
      <c r="EZ54" s="859">
        <v>8.17</v>
      </c>
      <c r="FA54" s="859">
        <v>8.17</v>
      </c>
      <c r="FB54" s="859">
        <v>8.17</v>
      </c>
      <c r="FC54" s="859">
        <v>8.17</v>
      </c>
      <c r="FD54" s="859">
        <v>8.17</v>
      </c>
      <c r="FE54" s="859">
        <v>8.17</v>
      </c>
      <c r="FF54" s="859">
        <v>8.17</v>
      </c>
      <c r="FG54" s="859">
        <v>8.17</v>
      </c>
      <c r="FH54" s="859">
        <v>8.17</v>
      </c>
      <c r="FI54" s="859">
        <v>8.17</v>
      </c>
      <c r="FJ54" s="859">
        <v>8.17</v>
      </c>
      <c r="FK54" s="859">
        <v>8.17</v>
      </c>
      <c r="FL54" s="859">
        <v>8.17</v>
      </c>
      <c r="FM54" s="859">
        <v>8.17</v>
      </c>
      <c r="FN54" s="859">
        <v>8.17</v>
      </c>
      <c r="FO54" s="859">
        <v>8.17</v>
      </c>
      <c r="FP54" s="859">
        <v>8.17</v>
      </c>
      <c r="FQ54" s="859">
        <v>8.17</v>
      </c>
      <c r="FR54" s="859">
        <v>8.17</v>
      </c>
      <c r="FS54" s="859">
        <v>8.17</v>
      </c>
      <c r="FT54" s="859">
        <v>8.17</v>
      </c>
      <c r="FU54" s="859">
        <v>8.17</v>
      </c>
      <c r="FV54" s="859">
        <v>8.17</v>
      </c>
      <c r="FW54" s="859">
        <v>8.17</v>
      </c>
      <c r="FX54" s="797" t="s">
        <v>272</v>
      </c>
    </row>
    <row r="55" spans="2:217" s="489" customFormat="1" ht="14.25" x14ac:dyDescent="0.2">
      <c r="B55" s="428" t="s">
        <v>408</v>
      </c>
      <c r="C55" s="520"/>
      <c r="D55" s="520"/>
      <c r="E55" s="520"/>
      <c r="F55" s="520"/>
      <c r="G55" s="520"/>
      <c r="H55" s="520"/>
      <c r="I55" s="520"/>
      <c r="J55" s="520"/>
      <c r="K55" s="520"/>
      <c r="L55" s="520"/>
      <c r="M55" s="520"/>
      <c r="N55" s="520"/>
      <c r="O55" s="520"/>
      <c r="P55" s="520"/>
      <c r="Q55" s="520"/>
      <c r="R55" s="520"/>
      <c r="S55" s="520"/>
      <c r="T55" s="520"/>
      <c r="U55" s="520"/>
      <c r="V55" s="520"/>
      <c r="W55" s="520"/>
      <c r="X55" s="520"/>
      <c r="Y55" s="520"/>
      <c r="Z55" s="520"/>
      <c r="AA55" s="520"/>
      <c r="AB55" s="520"/>
      <c r="AC55" s="520"/>
      <c r="AD55" s="520"/>
      <c r="AE55" s="520"/>
      <c r="AF55" s="520"/>
      <c r="AG55" s="520"/>
      <c r="AH55" s="520"/>
      <c r="AI55" s="520"/>
      <c r="AJ55" s="520"/>
      <c r="AK55" s="520"/>
      <c r="AL55" s="520"/>
      <c r="AM55" s="520"/>
      <c r="AN55" s="520"/>
      <c r="AO55" s="520"/>
      <c r="AP55" s="520"/>
      <c r="AQ55" s="520"/>
      <c r="AR55" s="520"/>
      <c r="AS55" s="520"/>
      <c r="AT55" s="520"/>
      <c r="AU55" s="520" t="s">
        <v>1</v>
      </c>
      <c r="AV55" s="521">
        <f t="shared" ref="AV55:CA55" si="62">-AV21-AV22</f>
        <v>-4.47E-3</v>
      </c>
      <c r="AW55" s="521">
        <f t="shared" si="62"/>
        <v>-4.47E-3</v>
      </c>
      <c r="AX55" s="521">
        <f t="shared" si="62"/>
        <v>-4.47E-3</v>
      </c>
      <c r="AY55" s="521">
        <f t="shared" si="62"/>
        <v>-4.47E-3</v>
      </c>
      <c r="AZ55" s="521">
        <f t="shared" si="62"/>
        <v>-4.47E-3</v>
      </c>
      <c r="BA55" s="521">
        <f t="shared" si="62"/>
        <v>-4.47E-3</v>
      </c>
      <c r="BB55" s="521">
        <f t="shared" si="62"/>
        <v>-4.47E-3</v>
      </c>
      <c r="BC55" s="521">
        <f t="shared" si="62"/>
        <v>-4.47E-3</v>
      </c>
      <c r="BD55" s="521">
        <f t="shared" si="62"/>
        <v>-4.47E-3</v>
      </c>
      <c r="BE55" s="521">
        <f t="shared" si="62"/>
        <v>-4.47E-3</v>
      </c>
      <c r="BF55" s="521">
        <f t="shared" si="62"/>
        <v>-4.47E-3</v>
      </c>
      <c r="BG55" s="521">
        <f t="shared" si="62"/>
        <v>-4.47E-3</v>
      </c>
      <c r="BH55" s="521">
        <f t="shared" si="62"/>
        <v>-4.47E-3</v>
      </c>
      <c r="BI55" s="521">
        <f t="shared" si="62"/>
        <v>-4.47E-3</v>
      </c>
      <c r="BJ55" s="521">
        <f t="shared" si="62"/>
        <v>-4.47E-3</v>
      </c>
      <c r="BK55" s="521">
        <f t="shared" si="62"/>
        <v>-4.47E-3</v>
      </c>
      <c r="BL55" s="521">
        <f t="shared" si="62"/>
        <v>-4.47E-3</v>
      </c>
      <c r="BM55" s="521">
        <f t="shared" si="62"/>
        <v>-4.47E-3</v>
      </c>
      <c r="BN55" s="521">
        <f t="shared" si="62"/>
        <v>-4.47E-3</v>
      </c>
      <c r="BO55" s="521">
        <f t="shared" si="62"/>
        <v>-4.47E-3</v>
      </c>
      <c r="BP55" s="521">
        <f t="shared" si="62"/>
        <v>-4.47E-3</v>
      </c>
      <c r="BQ55" s="521">
        <f t="shared" si="62"/>
        <v>-4.47E-3</v>
      </c>
      <c r="BR55" s="521">
        <f t="shared" si="62"/>
        <v>-4.47E-3</v>
      </c>
      <c r="BS55" s="521">
        <f t="shared" si="62"/>
        <v>-4.47E-3</v>
      </c>
      <c r="BT55" s="521">
        <f t="shared" si="62"/>
        <v>-4.47E-3</v>
      </c>
      <c r="BU55" s="521">
        <f t="shared" si="62"/>
        <v>-4.47E-3</v>
      </c>
      <c r="BV55" s="521">
        <f t="shared" si="62"/>
        <v>-4.47E-3</v>
      </c>
      <c r="BW55" s="521">
        <f t="shared" si="62"/>
        <v>-4.47E-3</v>
      </c>
      <c r="BX55" s="521">
        <f t="shared" si="62"/>
        <v>-4.47E-3</v>
      </c>
      <c r="BY55" s="521">
        <f t="shared" si="62"/>
        <v>-4.47E-3</v>
      </c>
      <c r="BZ55" s="521">
        <f t="shared" si="62"/>
        <v>-4.47E-3</v>
      </c>
      <c r="CA55" s="521">
        <f t="shared" si="62"/>
        <v>-4.47E-3</v>
      </c>
      <c r="CB55" s="521">
        <f t="shared" ref="CB55:DG55" si="63">-CB21-CB22</f>
        <v>-4.47E-3</v>
      </c>
      <c r="CC55" s="521">
        <f t="shared" si="63"/>
        <v>-4.47E-3</v>
      </c>
      <c r="CD55" s="521">
        <f t="shared" si="63"/>
        <v>-4.47E-3</v>
      </c>
      <c r="CE55" s="521">
        <f t="shared" si="63"/>
        <v>-4.47E-3</v>
      </c>
      <c r="CF55" s="521">
        <f t="shared" si="63"/>
        <v>-4.47E-3</v>
      </c>
      <c r="CG55" s="521">
        <f t="shared" si="63"/>
        <v>-4.47E-3</v>
      </c>
      <c r="CH55" s="521">
        <f t="shared" si="63"/>
        <v>-4.47E-3</v>
      </c>
      <c r="CI55" s="521">
        <f t="shared" si="63"/>
        <v>-4.47E-3</v>
      </c>
      <c r="CJ55" s="521">
        <f t="shared" si="63"/>
        <v>-4.47E-3</v>
      </c>
      <c r="CK55" s="521">
        <f t="shared" si="63"/>
        <v>-4.47E-3</v>
      </c>
      <c r="CL55" s="521">
        <f t="shared" si="63"/>
        <v>-4.47E-3</v>
      </c>
      <c r="CM55" s="521">
        <f t="shared" si="63"/>
        <v>-4.47E-3</v>
      </c>
      <c r="CN55" s="521">
        <f t="shared" si="63"/>
        <v>-4.47E-3</v>
      </c>
      <c r="CO55" s="521">
        <f t="shared" si="63"/>
        <v>-4.47E-3</v>
      </c>
      <c r="CP55" s="521">
        <f t="shared" si="63"/>
        <v>-4.47E-3</v>
      </c>
      <c r="CQ55" s="521">
        <f t="shared" si="63"/>
        <v>-4.47E-3</v>
      </c>
      <c r="CR55" s="521">
        <f t="shared" si="63"/>
        <v>-4.47E-3</v>
      </c>
      <c r="CS55" s="521">
        <f t="shared" si="63"/>
        <v>-4.47E-3</v>
      </c>
      <c r="CT55" s="521">
        <f t="shared" si="63"/>
        <v>-4.47E-3</v>
      </c>
      <c r="CU55" s="521">
        <f t="shared" si="63"/>
        <v>-4.47E-3</v>
      </c>
      <c r="CV55" s="521">
        <f t="shared" si="63"/>
        <v>-4.47E-3</v>
      </c>
      <c r="CW55" s="521">
        <f t="shared" si="63"/>
        <v>-4.47E-3</v>
      </c>
      <c r="CX55" s="521">
        <f t="shared" si="63"/>
        <v>-4.47E-3</v>
      </c>
      <c r="CY55" s="521">
        <f t="shared" si="63"/>
        <v>-4.47E-3</v>
      </c>
      <c r="CZ55" s="521">
        <f t="shared" si="63"/>
        <v>-4.47E-3</v>
      </c>
      <c r="DA55" s="521">
        <f t="shared" si="63"/>
        <v>-4.47E-3</v>
      </c>
      <c r="DB55" s="521">
        <f t="shared" si="63"/>
        <v>-4.47E-3</v>
      </c>
      <c r="DC55" s="521">
        <f t="shared" si="63"/>
        <v>-4.47E-3</v>
      </c>
      <c r="DD55" s="521">
        <f t="shared" si="63"/>
        <v>-4.47E-3</v>
      </c>
      <c r="DE55" s="521">
        <f t="shared" si="63"/>
        <v>-4.47E-3</v>
      </c>
      <c r="DF55" s="521">
        <f t="shared" si="63"/>
        <v>-4.47E-3</v>
      </c>
      <c r="DG55" s="521">
        <f t="shared" si="63"/>
        <v>-4.47E-3</v>
      </c>
      <c r="DH55" s="521">
        <f t="shared" ref="DH55:EM55" si="64">-DH21-DH22</f>
        <v>-4.47E-3</v>
      </c>
      <c r="DI55" s="521">
        <f t="shared" si="64"/>
        <v>-4.47E-3</v>
      </c>
      <c r="DJ55" s="521">
        <f t="shared" si="64"/>
        <v>-4.47E-3</v>
      </c>
      <c r="DK55" s="521">
        <f t="shared" si="64"/>
        <v>-4.47E-3</v>
      </c>
      <c r="DL55" s="521">
        <f t="shared" si="64"/>
        <v>-4.47E-3</v>
      </c>
      <c r="DM55" s="521">
        <f t="shared" si="64"/>
        <v>-4.47E-3</v>
      </c>
      <c r="DN55" s="521">
        <f t="shared" si="64"/>
        <v>-4.47E-3</v>
      </c>
      <c r="DO55" s="521">
        <f t="shared" si="64"/>
        <v>-4.47E-3</v>
      </c>
      <c r="DP55" s="521">
        <f t="shared" si="64"/>
        <v>-4.47E-3</v>
      </c>
      <c r="DQ55" s="521">
        <f t="shared" si="64"/>
        <v>-4.47E-3</v>
      </c>
      <c r="DR55" s="521">
        <f t="shared" si="64"/>
        <v>-4.47E-3</v>
      </c>
      <c r="DS55" s="521">
        <f t="shared" si="64"/>
        <v>-4.47E-3</v>
      </c>
      <c r="DT55" s="521">
        <f t="shared" si="64"/>
        <v>-4.47E-3</v>
      </c>
      <c r="DU55" s="521">
        <f t="shared" si="64"/>
        <v>-4.47E-3</v>
      </c>
      <c r="DV55" s="521">
        <f t="shared" si="64"/>
        <v>-4.47E-3</v>
      </c>
      <c r="DW55" s="521">
        <f t="shared" si="64"/>
        <v>-4.47E-3</v>
      </c>
      <c r="DX55" s="869">
        <f t="shared" si="64"/>
        <v>-4.47E-3</v>
      </c>
      <c r="DY55" s="868">
        <f t="shared" si="64"/>
        <v>-4.47E-3</v>
      </c>
      <c r="DZ55" s="869">
        <f t="shared" si="64"/>
        <v>-4.47E-3</v>
      </c>
      <c r="EA55" s="869">
        <f t="shared" si="64"/>
        <v>-4.47E-3</v>
      </c>
      <c r="EB55" s="869">
        <f t="shared" si="64"/>
        <v>-4.47E-3</v>
      </c>
      <c r="EC55" s="869">
        <f t="shared" si="64"/>
        <v>-4.47E-3</v>
      </c>
      <c r="ED55" s="869">
        <f t="shared" si="64"/>
        <v>-4.47E-3</v>
      </c>
      <c r="EE55" s="869">
        <f t="shared" si="64"/>
        <v>-4.47E-3</v>
      </c>
      <c r="EF55" s="869">
        <f t="shared" si="64"/>
        <v>-4.47E-3</v>
      </c>
      <c r="EG55" s="869">
        <f t="shared" si="64"/>
        <v>-4.47E-3</v>
      </c>
      <c r="EH55" s="869">
        <f t="shared" si="64"/>
        <v>-4.47E-3</v>
      </c>
      <c r="EI55" s="869">
        <f t="shared" si="64"/>
        <v>-4.47E-3</v>
      </c>
      <c r="EJ55" s="869">
        <f t="shared" si="64"/>
        <v>-4.47E-3</v>
      </c>
      <c r="EK55" s="869">
        <f t="shared" si="64"/>
        <v>-4.47E-3</v>
      </c>
      <c r="EL55" s="869">
        <f t="shared" si="64"/>
        <v>-4.47E-3</v>
      </c>
      <c r="EM55" s="869">
        <f t="shared" si="64"/>
        <v>-4.47E-3</v>
      </c>
      <c r="EN55" s="869">
        <f t="shared" ref="EN55:FW55" si="65">-EN21-EN22</f>
        <v>-4.47E-3</v>
      </c>
      <c r="EO55" s="869">
        <f t="shared" si="65"/>
        <v>-4.47E-3</v>
      </c>
      <c r="EP55" s="869">
        <f t="shared" si="65"/>
        <v>-4.47E-3</v>
      </c>
      <c r="EQ55" s="869">
        <f t="shared" si="65"/>
        <v>-4.47E-3</v>
      </c>
      <c r="ER55" s="869">
        <f t="shared" si="65"/>
        <v>-4.47E-3</v>
      </c>
      <c r="ES55" s="869">
        <f t="shared" si="65"/>
        <v>-4.47E-3</v>
      </c>
      <c r="ET55" s="869">
        <f t="shared" si="65"/>
        <v>-4.47E-3</v>
      </c>
      <c r="EU55" s="869">
        <f t="shared" si="65"/>
        <v>-4.47E-3</v>
      </c>
      <c r="EV55" s="869">
        <f t="shared" si="65"/>
        <v>-4.47E-3</v>
      </c>
      <c r="EW55" s="869">
        <f t="shared" si="65"/>
        <v>-4.47E-3</v>
      </c>
      <c r="EX55" s="869">
        <f t="shared" si="65"/>
        <v>-4.47E-3</v>
      </c>
      <c r="EY55" s="869">
        <f t="shared" si="65"/>
        <v>-4.47E-3</v>
      </c>
      <c r="EZ55" s="869">
        <f t="shared" si="65"/>
        <v>-4.47E-3</v>
      </c>
      <c r="FA55" s="869">
        <f t="shared" si="65"/>
        <v>-4.47E-3</v>
      </c>
      <c r="FB55" s="869">
        <f t="shared" si="65"/>
        <v>-4.47E-3</v>
      </c>
      <c r="FC55" s="869">
        <f t="shared" si="65"/>
        <v>-4.47E-3</v>
      </c>
      <c r="FD55" s="869">
        <f t="shared" si="65"/>
        <v>-4.47E-3</v>
      </c>
      <c r="FE55" s="869">
        <f t="shared" si="65"/>
        <v>-4.47E-3</v>
      </c>
      <c r="FF55" s="869">
        <f t="shared" si="65"/>
        <v>-4.47E-3</v>
      </c>
      <c r="FG55" s="869">
        <f t="shared" si="65"/>
        <v>-4.47E-3</v>
      </c>
      <c r="FH55" s="869">
        <f t="shared" si="65"/>
        <v>-4.47E-3</v>
      </c>
      <c r="FI55" s="869">
        <f t="shared" si="65"/>
        <v>-4.47E-3</v>
      </c>
      <c r="FJ55" s="869">
        <f t="shared" si="65"/>
        <v>-4.47E-3</v>
      </c>
      <c r="FK55" s="869">
        <f t="shared" si="65"/>
        <v>-4.47E-3</v>
      </c>
      <c r="FL55" s="869">
        <f t="shared" si="65"/>
        <v>-4.47E-3</v>
      </c>
      <c r="FM55" s="869">
        <f t="shared" si="65"/>
        <v>-4.47E-3</v>
      </c>
      <c r="FN55" s="869">
        <f t="shared" si="65"/>
        <v>-4.47E-3</v>
      </c>
      <c r="FO55" s="869">
        <f t="shared" si="65"/>
        <v>-4.47E-3</v>
      </c>
      <c r="FP55" s="869">
        <f t="shared" si="65"/>
        <v>-4.47E-3</v>
      </c>
      <c r="FQ55" s="869">
        <f t="shared" si="65"/>
        <v>-4.47E-3</v>
      </c>
      <c r="FR55" s="869">
        <f t="shared" si="65"/>
        <v>-4.47E-3</v>
      </c>
      <c r="FS55" s="869">
        <f t="shared" si="65"/>
        <v>-4.47E-3</v>
      </c>
      <c r="FT55" s="869">
        <f t="shared" si="65"/>
        <v>-4.47E-3</v>
      </c>
      <c r="FU55" s="869">
        <f t="shared" si="65"/>
        <v>-4.47E-3</v>
      </c>
      <c r="FV55" s="869">
        <f t="shared" si="65"/>
        <v>-4.47E-3</v>
      </c>
      <c r="FW55" s="869">
        <f t="shared" si="65"/>
        <v>-4.47E-3</v>
      </c>
      <c r="FX55" s="797" t="s">
        <v>272</v>
      </c>
    </row>
    <row r="56" spans="2:217" ht="13.5" thickBot="1" x14ac:dyDescent="0.25">
      <c r="FX56" s="797" t="s">
        <v>272</v>
      </c>
    </row>
    <row r="57" spans="2:217" ht="13.5" thickBot="1" x14ac:dyDescent="0.25">
      <c r="B57" s="510" t="s">
        <v>380</v>
      </c>
      <c r="C57" s="410"/>
      <c r="D57" s="410"/>
      <c r="E57" s="410"/>
      <c r="F57" s="410"/>
      <c r="G57" s="410"/>
      <c r="H57" s="410"/>
      <c r="I57" s="410"/>
      <c r="J57" s="410"/>
      <c r="K57" s="410"/>
      <c r="L57" s="410"/>
      <c r="M57" s="410"/>
      <c r="N57" s="410"/>
      <c r="O57" s="410"/>
      <c r="P57" s="410"/>
      <c r="Q57" s="410"/>
      <c r="R57" s="410"/>
      <c r="S57" s="410"/>
      <c r="T57" s="410"/>
      <c r="U57" s="410"/>
      <c r="V57" s="410"/>
      <c r="W57" s="410"/>
      <c r="X57" s="410"/>
      <c r="Y57" s="410"/>
      <c r="Z57" s="410"/>
      <c r="AA57" s="410"/>
      <c r="AB57" s="410"/>
      <c r="AC57" s="410"/>
      <c r="AD57" s="410"/>
      <c r="AE57" s="410"/>
      <c r="AF57" s="410"/>
      <c r="AG57" s="410"/>
      <c r="AH57" s="410"/>
      <c r="AI57" s="410"/>
      <c r="AJ57" s="410"/>
      <c r="AK57" s="410"/>
      <c r="AL57" s="410"/>
      <c r="AM57" s="410"/>
      <c r="AN57" s="410"/>
      <c r="AO57" s="410"/>
      <c r="AP57" s="410"/>
      <c r="AQ57" s="410"/>
      <c r="AR57" s="410"/>
      <c r="AS57" s="410"/>
      <c r="AT57" s="410"/>
      <c r="AU57" s="410"/>
      <c r="AV57" s="410"/>
      <c r="AW57" s="410"/>
      <c r="AX57" s="410"/>
      <c r="AY57" s="410"/>
      <c r="AZ57" s="410"/>
      <c r="BA57" s="410"/>
      <c r="BB57" s="410"/>
      <c r="BC57" s="410"/>
      <c r="BD57" s="410"/>
      <c r="BE57" s="410"/>
      <c r="BF57" s="410"/>
      <c r="BG57" s="410"/>
      <c r="BH57" s="410"/>
      <c r="BI57" s="410"/>
      <c r="BJ57" s="410"/>
      <c r="BK57" s="410"/>
      <c r="BL57" s="410"/>
      <c r="BM57" s="410"/>
      <c r="BN57" s="410"/>
      <c r="BO57" s="410"/>
      <c r="BP57" s="410"/>
      <c r="BQ57" s="410"/>
      <c r="BR57" s="410"/>
      <c r="BS57" s="410"/>
      <c r="BT57" s="410"/>
      <c r="BU57" s="410"/>
      <c r="BV57" s="410"/>
      <c r="BW57" s="410"/>
      <c r="BX57" s="410"/>
      <c r="BY57" s="410"/>
      <c r="BZ57" s="410"/>
      <c r="CA57" s="410"/>
      <c r="CB57" s="410"/>
      <c r="CC57" s="410"/>
      <c r="CD57" s="410"/>
      <c r="CE57" s="410"/>
      <c r="CF57" s="410"/>
      <c r="CG57" s="410"/>
      <c r="CH57" s="410"/>
      <c r="CI57" s="410"/>
      <c r="CJ57" s="410"/>
      <c r="CK57" s="410"/>
      <c r="CL57" s="410"/>
      <c r="CM57" s="410"/>
      <c r="CN57" s="410"/>
      <c r="CO57" s="410"/>
      <c r="CP57" s="410"/>
      <c r="CQ57" s="410"/>
      <c r="CR57" s="410"/>
      <c r="CS57" s="410"/>
      <c r="CT57" s="410"/>
      <c r="CU57" s="410"/>
      <c r="CV57" s="410"/>
      <c r="CW57" s="410"/>
      <c r="CX57" s="410"/>
      <c r="CY57" s="410"/>
      <c r="CZ57" s="410"/>
      <c r="DA57" s="410"/>
      <c r="DB57" s="410"/>
      <c r="DC57" s="410"/>
      <c r="DD57" s="410"/>
      <c r="DE57" s="410"/>
      <c r="DF57" s="410"/>
      <c r="DG57" s="410"/>
      <c r="DH57" s="410"/>
      <c r="DI57" s="410"/>
      <c r="DJ57" s="410"/>
      <c r="DK57" s="410"/>
      <c r="DL57" s="410"/>
      <c r="DM57" s="410"/>
      <c r="DN57" s="410"/>
      <c r="DO57" s="410"/>
      <c r="DP57" s="410"/>
      <c r="DQ57" s="410"/>
      <c r="DR57" s="410"/>
      <c r="DS57" s="410"/>
      <c r="DT57" s="410"/>
      <c r="DU57" s="410"/>
      <c r="DV57" s="410"/>
      <c r="DW57" s="410"/>
      <c r="DX57" s="410"/>
      <c r="DY57" s="870"/>
      <c r="DZ57" s="410"/>
      <c r="EA57" s="410"/>
      <c r="EB57" s="410"/>
      <c r="EC57" s="410"/>
      <c r="ED57" s="410"/>
      <c r="EE57" s="410"/>
      <c r="EF57" s="410"/>
      <c r="EG57" s="410"/>
      <c r="EH57" s="410"/>
      <c r="EI57" s="410"/>
      <c r="EJ57" s="410"/>
      <c r="EK57" s="410"/>
      <c r="EL57" s="410"/>
      <c r="EM57" s="410"/>
      <c r="EN57" s="410"/>
      <c r="EO57" s="410"/>
      <c r="EP57" s="410"/>
      <c r="EQ57" s="410"/>
      <c r="ER57" s="410"/>
      <c r="ES57" s="410"/>
      <c r="ET57" s="410"/>
      <c r="EU57" s="410"/>
      <c r="EV57" s="410"/>
      <c r="EW57" s="410"/>
      <c r="EX57" s="410"/>
      <c r="EY57" s="410"/>
      <c r="EZ57" s="410"/>
      <c r="FA57" s="410"/>
      <c r="FB57" s="410"/>
      <c r="FC57" s="410"/>
      <c r="FD57" s="410"/>
      <c r="FE57" s="410"/>
      <c r="FF57" s="410"/>
      <c r="FG57" s="410"/>
      <c r="FH57" s="410"/>
      <c r="FI57" s="410"/>
      <c r="FJ57" s="410"/>
      <c r="FK57" s="410"/>
      <c r="FL57" s="410"/>
      <c r="FM57" s="410"/>
      <c r="FN57" s="410"/>
      <c r="FO57" s="410"/>
      <c r="FP57" s="410"/>
      <c r="FQ57" s="410"/>
      <c r="FR57" s="410"/>
      <c r="FS57" s="410"/>
      <c r="FT57" s="410"/>
      <c r="FU57" s="410"/>
      <c r="FV57" s="410"/>
      <c r="FW57" s="871"/>
      <c r="FX57" s="797" t="s">
        <v>272</v>
      </c>
    </row>
    <row r="58" spans="2:217" s="489" customFormat="1" x14ac:dyDescent="0.2">
      <c r="B58" s="407" t="s">
        <v>377</v>
      </c>
      <c r="O58" s="522">
        <v>-5</v>
      </c>
      <c r="P58" s="522">
        <v>-5</v>
      </c>
      <c r="Q58" s="522">
        <v>-5</v>
      </c>
      <c r="R58" s="522">
        <v>-5</v>
      </c>
      <c r="S58" s="522">
        <v>-5</v>
      </c>
      <c r="T58" s="522">
        <v>-5</v>
      </c>
      <c r="U58" s="522">
        <v>-5</v>
      </c>
      <c r="V58" s="522">
        <v>-5</v>
      </c>
      <c r="W58" s="522">
        <v>-5</v>
      </c>
      <c r="X58" s="522">
        <v>-5</v>
      </c>
      <c r="Y58" s="522">
        <v>-5</v>
      </c>
      <c r="Z58" s="522">
        <v>-5</v>
      </c>
      <c r="AA58" s="522">
        <v>-5</v>
      </c>
      <c r="AB58" s="522">
        <v>-5</v>
      </c>
      <c r="AC58" s="522">
        <v>-5</v>
      </c>
      <c r="AD58" s="522">
        <v>-5</v>
      </c>
      <c r="AE58" s="522">
        <v>-5</v>
      </c>
      <c r="AF58" s="522">
        <v>-5</v>
      </c>
      <c r="AG58" s="522">
        <v>-5</v>
      </c>
      <c r="AH58" s="522">
        <v>-5</v>
      </c>
      <c r="AI58" s="522">
        <v>-5</v>
      </c>
      <c r="AJ58" s="522">
        <v>-5</v>
      </c>
      <c r="AK58" s="522">
        <v>-5</v>
      </c>
      <c r="AL58" s="522">
        <v>-5</v>
      </c>
      <c r="AM58" s="522">
        <v>-5</v>
      </c>
      <c r="AN58" s="522">
        <v>-5</v>
      </c>
      <c r="AO58" s="522">
        <v>-5</v>
      </c>
      <c r="AP58" s="522">
        <v>-5</v>
      </c>
      <c r="AQ58" s="522">
        <v>-5</v>
      </c>
      <c r="AR58" s="522">
        <v>-5</v>
      </c>
      <c r="AS58" s="522">
        <v>-5</v>
      </c>
      <c r="AT58" s="522">
        <v>-5</v>
      </c>
      <c r="AU58" s="522">
        <v>-5</v>
      </c>
      <c r="AV58" s="522">
        <v>-5</v>
      </c>
      <c r="AW58" s="522">
        <v>-5</v>
      </c>
      <c r="AX58" s="522">
        <v>-5</v>
      </c>
      <c r="AY58" s="522">
        <v>-5</v>
      </c>
      <c r="AZ58" s="522">
        <v>-5</v>
      </c>
      <c r="BA58" s="522">
        <v>-5</v>
      </c>
      <c r="BB58" s="522">
        <v>-5</v>
      </c>
      <c r="BC58" s="522">
        <v>-5</v>
      </c>
      <c r="BD58" s="522">
        <v>-5</v>
      </c>
      <c r="BE58" s="522">
        <v>-5</v>
      </c>
      <c r="BF58" s="522">
        <v>-5</v>
      </c>
      <c r="BG58" s="522">
        <v>-5</v>
      </c>
      <c r="BH58" s="522">
        <v>-5</v>
      </c>
      <c r="BI58" s="522">
        <v>-5</v>
      </c>
      <c r="BJ58" s="522">
        <v>-5</v>
      </c>
      <c r="BK58" s="522">
        <v>-5</v>
      </c>
      <c r="BL58" s="522">
        <v>-5</v>
      </c>
      <c r="BM58" s="522">
        <v>-5</v>
      </c>
      <c r="BN58" s="522">
        <v>-5</v>
      </c>
      <c r="BO58" s="522">
        <v>-5</v>
      </c>
      <c r="BP58" s="522">
        <v>-5</v>
      </c>
      <c r="BQ58" s="522">
        <v>-5</v>
      </c>
      <c r="BR58" s="522">
        <v>-5</v>
      </c>
      <c r="BS58" s="522">
        <v>-5</v>
      </c>
      <c r="BT58" s="522">
        <v>-5</v>
      </c>
      <c r="BU58" s="522">
        <v>-5</v>
      </c>
      <c r="BV58" s="522">
        <v>-5</v>
      </c>
      <c r="BW58" s="522">
        <v>-5</v>
      </c>
      <c r="BX58" s="522">
        <v>-5</v>
      </c>
      <c r="BY58" s="522">
        <v>-5</v>
      </c>
      <c r="BZ58" s="522">
        <v>-5</v>
      </c>
      <c r="CA58" s="522">
        <v>-5</v>
      </c>
      <c r="CB58" s="522">
        <v>-5</v>
      </c>
      <c r="CC58" s="522">
        <v>-5</v>
      </c>
      <c r="CD58" s="522">
        <v>-5</v>
      </c>
      <c r="CE58" s="522">
        <v>-5</v>
      </c>
      <c r="CF58" s="522">
        <v>-5</v>
      </c>
      <c r="CG58" s="522">
        <v>-5</v>
      </c>
      <c r="CH58" s="522">
        <v>-5</v>
      </c>
      <c r="CI58" s="522">
        <v>-5</v>
      </c>
      <c r="CJ58" s="522">
        <v>-5</v>
      </c>
      <c r="CK58" s="522">
        <v>-5</v>
      </c>
      <c r="CL58" s="522">
        <v>-5</v>
      </c>
      <c r="CM58" s="522">
        <v>-5</v>
      </c>
      <c r="CN58" s="522">
        <v>-5</v>
      </c>
      <c r="CO58" s="522">
        <v>-5</v>
      </c>
      <c r="CP58" s="522">
        <v>-5</v>
      </c>
      <c r="CQ58" s="522">
        <v>-5</v>
      </c>
      <c r="CR58" s="522">
        <v>-5</v>
      </c>
      <c r="CS58" s="522">
        <v>-5</v>
      </c>
      <c r="CT58" s="522">
        <v>-5</v>
      </c>
      <c r="CU58" s="522">
        <v>-5</v>
      </c>
      <c r="CV58" s="522">
        <v>-5</v>
      </c>
      <c r="CW58" s="522">
        <v>-5</v>
      </c>
      <c r="CX58" s="522">
        <v>-5</v>
      </c>
      <c r="CY58" s="522">
        <v>-5</v>
      </c>
      <c r="CZ58" s="522">
        <v>-5</v>
      </c>
      <c r="DA58" s="522">
        <v>-5</v>
      </c>
      <c r="DB58" s="522">
        <v>-5</v>
      </c>
      <c r="DC58" s="522">
        <v>-5</v>
      </c>
      <c r="DD58" s="522">
        <v>-5</v>
      </c>
      <c r="DE58" s="522">
        <v>-5</v>
      </c>
      <c r="DF58" s="522">
        <v>-5</v>
      </c>
      <c r="DG58" s="522">
        <v>-5</v>
      </c>
      <c r="DH58" s="522">
        <v>-5</v>
      </c>
      <c r="DI58" s="522">
        <v>-5</v>
      </c>
      <c r="DJ58" s="522">
        <v>-5</v>
      </c>
      <c r="DK58" s="522">
        <v>-5</v>
      </c>
      <c r="DL58" s="522">
        <v>-5</v>
      </c>
      <c r="DM58" s="522">
        <v>-5</v>
      </c>
      <c r="DN58" s="522">
        <v>-5</v>
      </c>
      <c r="DO58" s="522">
        <v>-5</v>
      </c>
      <c r="DP58" s="522">
        <v>-5</v>
      </c>
      <c r="DQ58" s="522">
        <v>-5</v>
      </c>
      <c r="DR58" s="522">
        <v>-5</v>
      </c>
      <c r="DS58" s="522">
        <v>-5</v>
      </c>
      <c r="DT58" s="522">
        <v>-5</v>
      </c>
      <c r="DU58" s="522">
        <v>-5</v>
      </c>
      <c r="DV58" s="522">
        <v>-5</v>
      </c>
      <c r="DW58" s="522">
        <v>-5</v>
      </c>
      <c r="DX58" s="489">
        <v>-5</v>
      </c>
      <c r="DY58" s="862">
        <f t="shared" ref="DY58:FD58" si="66">+DY37</f>
        <v>0.55000000000000004</v>
      </c>
      <c r="DZ58" s="525">
        <f t="shared" si="66"/>
        <v>0.55000000000000004</v>
      </c>
      <c r="EA58" s="525">
        <f t="shared" si="66"/>
        <v>0.55000000000000004</v>
      </c>
      <c r="EB58" s="525">
        <f t="shared" si="66"/>
        <v>0.85</v>
      </c>
      <c r="EC58" s="525">
        <f t="shared" si="66"/>
        <v>0.85</v>
      </c>
      <c r="ED58" s="525">
        <f t="shared" si="66"/>
        <v>0.85</v>
      </c>
      <c r="EE58" s="525">
        <f t="shared" si="66"/>
        <v>0.85</v>
      </c>
      <c r="EF58" s="525">
        <f t="shared" si="66"/>
        <v>0.85</v>
      </c>
      <c r="EG58" s="525">
        <f t="shared" si="66"/>
        <v>0.85</v>
      </c>
      <c r="EH58" s="525">
        <f t="shared" si="66"/>
        <v>0.85</v>
      </c>
      <c r="EI58" s="525">
        <f t="shared" si="66"/>
        <v>0.85</v>
      </c>
      <c r="EJ58" s="525">
        <f t="shared" si="66"/>
        <v>0.85</v>
      </c>
      <c r="EK58" s="525">
        <f t="shared" si="66"/>
        <v>0.85</v>
      </c>
      <c r="EL58" s="525">
        <f t="shared" si="66"/>
        <v>0.85</v>
      </c>
      <c r="EM58" s="525">
        <f t="shared" si="66"/>
        <v>0.85</v>
      </c>
      <c r="EN58" s="525">
        <f t="shared" si="66"/>
        <v>1.3</v>
      </c>
      <c r="EO58" s="525">
        <f t="shared" si="66"/>
        <v>1.3</v>
      </c>
      <c r="EP58" s="525">
        <f t="shared" si="66"/>
        <v>1.3</v>
      </c>
      <c r="EQ58" s="525">
        <f t="shared" si="66"/>
        <v>1.3</v>
      </c>
      <c r="ER58" s="525">
        <f t="shared" si="66"/>
        <v>1.3</v>
      </c>
      <c r="ES58" s="525">
        <f t="shared" si="66"/>
        <v>1.3</v>
      </c>
      <c r="ET58" s="525">
        <f t="shared" si="66"/>
        <v>1.3</v>
      </c>
      <c r="EU58" s="525">
        <f t="shared" si="66"/>
        <v>1.3</v>
      </c>
      <c r="EV58" s="525">
        <f t="shared" si="66"/>
        <v>1.3</v>
      </c>
      <c r="EW58" s="525">
        <f t="shared" si="66"/>
        <v>1.3</v>
      </c>
      <c r="EX58" s="525">
        <f t="shared" si="66"/>
        <v>1.3</v>
      </c>
      <c r="EY58" s="525">
        <f t="shared" si="66"/>
        <v>1.3</v>
      </c>
      <c r="EZ58" s="525">
        <f t="shared" si="66"/>
        <v>1.75</v>
      </c>
      <c r="FA58" s="525">
        <f t="shared" si="66"/>
        <v>1.75</v>
      </c>
      <c r="FB58" s="525">
        <f t="shared" si="66"/>
        <v>1.75</v>
      </c>
      <c r="FC58" s="525">
        <f t="shared" si="66"/>
        <v>1.75</v>
      </c>
      <c r="FD58" s="525">
        <f t="shared" si="66"/>
        <v>1.75</v>
      </c>
      <c r="FE58" s="525">
        <f t="shared" ref="FE58:FW58" si="67">+FE37</f>
        <v>1.75</v>
      </c>
      <c r="FF58" s="525">
        <f t="shared" si="67"/>
        <v>1.75</v>
      </c>
      <c r="FG58" s="525">
        <f t="shared" si="67"/>
        <v>1.75</v>
      </c>
      <c r="FH58" s="525">
        <f t="shared" si="67"/>
        <v>1.75</v>
      </c>
      <c r="FI58" s="525">
        <f t="shared" si="67"/>
        <v>1.75</v>
      </c>
      <c r="FJ58" s="525">
        <f t="shared" si="67"/>
        <v>1.75</v>
      </c>
      <c r="FK58" s="525">
        <f t="shared" si="67"/>
        <v>1.75</v>
      </c>
      <c r="FL58" s="525">
        <f t="shared" si="67"/>
        <v>2.2999999999999998</v>
      </c>
      <c r="FM58" s="525">
        <f t="shared" si="67"/>
        <v>2.2999999999999998</v>
      </c>
      <c r="FN58" s="525">
        <f t="shared" si="67"/>
        <v>2.2999999999999998</v>
      </c>
      <c r="FO58" s="525">
        <f t="shared" si="67"/>
        <v>2.2999999999999998</v>
      </c>
      <c r="FP58" s="525">
        <f t="shared" si="67"/>
        <v>2.2999999999999998</v>
      </c>
      <c r="FQ58" s="525">
        <f t="shared" si="67"/>
        <v>2.2999999999999998</v>
      </c>
      <c r="FR58" s="525">
        <f t="shared" si="67"/>
        <v>2.2999999999999998</v>
      </c>
      <c r="FS58" s="525">
        <f t="shared" si="67"/>
        <v>2.2999999999999998</v>
      </c>
      <c r="FT58" s="525">
        <f t="shared" si="67"/>
        <v>2.2999999999999998</v>
      </c>
      <c r="FU58" s="525">
        <f t="shared" si="67"/>
        <v>2.2999999999999998</v>
      </c>
      <c r="FV58" s="525">
        <f t="shared" si="67"/>
        <v>2.2999999999999998</v>
      </c>
      <c r="FW58" s="525">
        <f t="shared" si="67"/>
        <v>2.2999999999999998</v>
      </c>
      <c r="FX58" s="797" t="s">
        <v>272</v>
      </c>
    </row>
    <row r="59" spans="2:217" s="489" customFormat="1" x14ac:dyDescent="0.2">
      <c r="B59" s="407" t="s">
        <v>376</v>
      </c>
      <c r="O59" s="522">
        <v>-5</v>
      </c>
      <c r="P59" s="522">
        <v>-5</v>
      </c>
      <c r="Q59" s="522">
        <v>-5</v>
      </c>
      <c r="R59" s="522">
        <v>-5</v>
      </c>
      <c r="S59" s="522">
        <v>-5</v>
      </c>
      <c r="T59" s="522">
        <v>-5</v>
      </c>
      <c r="U59" s="522">
        <v>-5</v>
      </c>
      <c r="V59" s="522">
        <v>-5</v>
      </c>
      <c r="W59" s="522">
        <v>-5</v>
      </c>
      <c r="X59" s="522">
        <v>-5</v>
      </c>
      <c r="Y59" s="522">
        <v>-5</v>
      </c>
      <c r="Z59" s="522">
        <v>-5</v>
      </c>
      <c r="AA59" s="522">
        <v>-5</v>
      </c>
      <c r="AB59" s="522">
        <v>-5</v>
      </c>
      <c r="AC59" s="522">
        <v>-5</v>
      </c>
      <c r="AD59" s="522">
        <v>-5</v>
      </c>
      <c r="AE59" s="522">
        <v>-5</v>
      </c>
      <c r="AF59" s="522">
        <v>-5</v>
      </c>
      <c r="AG59" s="522">
        <v>-5</v>
      </c>
      <c r="AH59" s="522">
        <v>-5</v>
      </c>
      <c r="AI59" s="522">
        <v>-5</v>
      </c>
      <c r="AJ59" s="522">
        <v>-5</v>
      </c>
      <c r="AK59" s="522">
        <v>-5</v>
      </c>
      <c r="AL59" s="522">
        <v>-5</v>
      </c>
      <c r="AM59" s="522">
        <v>-5</v>
      </c>
      <c r="AN59" s="522">
        <v>-5</v>
      </c>
      <c r="AO59" s="522">
        <v>-5</v>
      </c>
      <c r="AP59" s="522">
        <v>-5</v>
      </c>
      <c r="AQ59" s="522">
        <v>-5</v>
      </c>
      <c r="AR59" s="522">
        <v>-5</v>
      </c>
      <c r="AS59" s="522">
        <v>-5</v>
      </c>
      <c r="AT59" s="522">
        <v>-5</v>
      </c>
      <c r="AU59" s="522">
        <v>-5</v>
      </c>
      <c r="AV59" s="522">
        <v>-5</v>
      </c>
      <c r="AW59" s="522">
        <v>-5</v>
      </c>
      <c r="AX59" s="522">
        <v>-5</v>
      </c>
      <c r="AY59" s="522">
        <v>-5</v>
      </c>
      <c r="AZ59" s="522">
        <v>-5</v>
      </c>
      <c r="BA59" s="522">
        <v>-5</v>
      </c>
      <c r="BB59" s="522">
        <v>-5</v>
      </c>
      <c r="BC59" s="522">
        <v>-5</v>
      </c>
      <c r="BD59" s="522">
        <v>-5</v>
      </c>
      <c r="BE59" s="522">
        <v>-5</v>
      </c>
      <c r="BF59" s="522">
        <v>-5</v>
      </c>
      <c r="BG59" s="522">
        <v>-5</v>
      </c>
      <c r="BH59" s="522">
        <v>-5</v>
      </c>
      <c r="BI59" s="522">
        <v>-5</v>
      </c>
      <c r="BJ59" s="522">
        <v>-5</v>
      </c>
      <c r="BK59" s="522">
        <v>-5</v>
      </c>
      <c r="BL59" s="522">
        <v>-5</v>
      </c>
      <c r="BM59" s="522">
        <v>-5</v>
      </c>
      <c r="BN59" s="522">
        <v>-5</v>
      </c>
      <c r="BO59" s="522">
        <v>-5</v>
      </c>
      <c r="BP59" s="522">
        <v>-5</v>
      </c>
      <c r="BQ59" s="522">
        <v>-5</v>
      </c>
      <c r="BR59" s="522">
        <v>-5</v>
      </c>
      <c r="BS59" s="522">
        <v>-5</v>
      </c>
      <c r="BT59" s="522">
        <v>-5</v>
      </c>
      <c r="BU59" s="522">
        <v>-5</v>
      </c>
      <c r="BV59" s="522">
        <v>-5</v>
      </c>
      <c r="BW59" s="522">
        <v>-5</v>
      </c>
      <c r="BX59" s="522">
        <v>-5</v>
      </c>
      <c r="BY59" s="522">
        <v>-5</v>
      </c>
      <c r="BZ59" s="522">
        <v>-5</v>
      </c>
      <c r="CA59" s="522">
        <v>-5</v>
      </c>
      <c r="CB59" s="522">
        <v>-5</v>
      </c>
      <c r="CC59" s="522">
        <v>-5</v>
      </c>
      <c r="CD59" s="522">
        <v>-5</v>
      </c>
      <c r="CE59" s="522">
        <v>-5</v>
      </c>
      <c r="CF59" s="522">
        <v>-5</v>
      </c>
      <c r="CG59" s="522">
        <v>-5</v>
      </c>
      <c r="CH59" s="522">
        <v>-5</v>
      </c>
      <c r="CI59" s="522">
        <v>-5</v>
      </c>
      <c r="CJ59" s="522">
        <v>-5</v>
      </c>
      <c r="CK59" s="522">
        <v>-5</v>
      </c>
      <c r="CL59" s="522">
        <v>-5</v>
      </c>
      <c r="CM59" s="522">
        <v>-5</v>
      </c>
      <c r="CN59" s="522">
        <v>-5</v>
      </c>
      <c r="CO59" s="522">
        <v>-5</v>
      </c>
      <c r="CP59" s="522">
        <v>-5</v>
      </c>
      <c r="CQ59" s="522">
        <v>-5</v>
      </c>
      <c r="CR59" s="522">
        <v>-5</v>
      </c>
      <c r="CS59" s="522">
        <v>-5</v>
      </c>
      <c r="CT59" s="522">
        <v>-5</v>
      </c>
      <c r="CU59" s="522">
        <v>-5</v>
      </c>
      <c r="CV59" s="522">
        <v>-5</v>
      </c>
      <c r="CW59" s="522">
        <v>-5</v>
      </c>
      <c r="CX59" s="522">
        <v>-5</v>
      </c>
      <c r="CY59" s="522">
        <v>-5</v>
      </c>
      <c r="CZ59" s="522">
        <v>-5</v>
      </c>
      <c r="DA59" s="522">
        <v>-5</v>
      </c>
      <c r="DB59" s="522">
        <v>-5</v>
      </c>
      <c r="DC59" s="522">
        <v>-5</v>
      </c>
      <c r="DD59" s="522">
        <v>-5</v>
      </c>
      <c r="DE59" s="522">
        <v>-5</v>
      </c>
      <c r="DF59" s="522">
        <v>-5</v>
      </c>
      <c r="DG59" s="522">
        <v>-5</v>
      </c>
      <c r="DH59" s="522">
        <v>-5</v>
      </c>
      <c r="DI59" s="522">
        <v>-5</v>
      </c>
      <c r="DJ59" s="522">
        <v>-5</v>
      </c>
      <c r="DK59" s="522">
        <v>-5</v>
      </c>
      <c r="DL59" s="522">
        <v>-5</v>
      </c>
      <c r="DM59" s="522">
        <v>-5</v>
      </c>
      <c r="DN59" s="522">
        <v>-5</v>
      </c>
      <c r="DO59" s="522">
        <v>-5</v>
      </c>
      <c r="DP59" s="522">
        <v>-5</v>
      </c>
      <c r="DQ59" s="522">
        <v>-5</v>
      </c>
      <c r="DR59" s="522">
        <v>-5</v>
      </c>
      <c r="DS59" s="522">
        <v>-5</v>
      </c>
      <c r="DT59" s="522">
        <v>-5</v>
      </c>
      <c r="DU59" s="522">
        <v>-5</v>
      </c>
      <c r="DV59" s="522">
        <v>-5</v>
      </c>
      <c r="DW59" s="522">
        <v>-5</v>
      </c>
      <c r="DX59" s="489">
        <v>-5</v>
      </c>
      <c r="DY59" s="862">
        <f t="shared" ref="DY59:FD59" si="68">+DY38</f>
        <v>0.55000000000000004</v>
      </c>
      <c r="DZ59" s="525">
        <f t="shared" si="68"/>
        <v>0.55000000000000004</v>
      </c>
      <c r="EA59" s="525">
        <f t="shared" si="68"/>
        <v>0.55000000000000004</v>
      </c>
      <c r="EB59" s="525">
        <f t="shared" si="68"/>
        <v>0.85</v>
      </c>
      <c r="EC59" s="525">
        <f t="shared" si="68"/>
        <v>0.85</v>
      </c>
      <c r="ED59" s="525">
        <f t="shared" si="68"/>
        <v>0.85</v>
      </c>
      <c r="EE59" s="525">
        <f t="shared" si="68"/>
        <v>3</v>
      </c>
      <c r="EF59" s="525">
        <f t="shared" si="68"/>
        <v>3</v>
      </c>
      <c r="EG59" s="525">
        <f t="shared" si="68"/>
        <v>3</v>
      </c>
      <c r="EH59" s="525">
        <f t="shared" si="68"/>
        <v>3</v>
      </c>
      <c r="EI59" s="525">
        <f t="shared" si="68"/>
        <v>3</v>
      </c>
      <c r="EJ59" s="525">
        <f t="shared" si="68"/>
        <v>3</v>
      </c>
      <c r="EK59" s="525">
        <f t="shared" si="68"/>
        <v>3</v>
      </c>
      <c r="EL59" s="525">
        <f t="shared" si="68"/>
        <v>3</v>
      </c>
      <c r="EM59" s="525">
        <f t="shared" si="68"/>
        <v>3</v>
      </c>
      <c r="EN59" s="525">
        <f t="shared" si="68"/>
        <v>4.9000000000000004</v>
      </c>
      <c r="EO59" s="525">
        <f t="shared" si="68"/>
        <v>4.9000000000000004</v>
      </c>
      <c r="EP59" s="525">
        <f t="shared" si="68"/>
        <v>4.9000000000000004</v>
      </c>
      <c r="EQ59" s="525">
        <f t="shared" si="68"/>
        <v>4.9000000000000004</v>
      </c>
      <c r="ER59" s="525">
        <f t="shared" si="68"/>
        <v>4.9000000000000004</v>
      </c>
      <c r="ES59" s="525">
        <f t="shared" si="68"/>
        <v>4.9000000000000004</v>
      </c>
      <c r="ET59" s="525">
        <f t="shared" si="68"/>
        <v>4.9000000000000004</v>
      </c>
      <c r="EU59" s="525">
        <f t="shared" si="68"/>
        <v>4.9000000000000004</v>
      </c>
      <c r="EV59" s="525">
        <f t="shared" si="68"/>
        <v>4.9000000000000004</v>
      </c>
      <c r="EW59" s="525">
        <f t="shared" si="68"/>
        <v>4.9000000000000004</v>
      </c>
      <c r="EX59" s="525">
        <f t="shared" si="68"/>
        <v>4.9000000000000004</v>
      </c>
      <c r="EY59" s="525">
        <f t="shared" si="68"/>
        <v>4.9000000000000004</v>
      </c>
      <c r="EZ59" s="525">
        <f t="shared" si="68"/>
        <v>6.25</v>
      </c>
      <c r="FA59" s="525">
        <f t="shared" si="68"/>
        <v>6.25</v>
      </c>
      <c r="FB59" s="525">
        <f t="shared" si="68"/>
        <v>6.25</v>
      </c>
      <c r="FC59" s="525">
        <f t="shared" si="68"/>
        <v>6.25</v>
      </c>
      <c r="FD59" s="525">
        <f t="shared" si="68"/>
        <v>6.25</v>
      </c>
      <c r="FE59" s="525">
        <f t="shared" ref="FE59:FW59" si="69">+FE38</f>
        <v>6.25</v>
      </c>
      <c r="FF59" s="525">
        <f t="shared" si="69"/>
        <v>6.25</v>
      </c>
      <c r="FG59" s="525">
        <f t="shared" si="69"/>
        <v>6.25</v>
      </c>
      <c r="FH59" s="525">
        <f t="shared" si="69"/>
        <v>6.25</v>
      </c>
      <c r="FI59" s="525">
        <f t="shared" si="69"/>
        <v>6.25</v>
      </c>
      <c r="FJ59" s="525">
        <f t="shared" si="69"/>
        <v>6.25</v>
      </c>
      <c r="FK59" s="525">
        <f t="shared" si="69"/>
        <v>6.25</v>
      </c>
      <c r="FL59" s="525">
        <f t="shared" si="69"/>
        <v>7.9</v>
      </c>
      <c r="FM59" s="525">
        <f t="shared" si="69"/>
        <v>7.9</v>
      </c>
      <c r="FN59" s="525">
        <f t="shared" si="69"/>
        <v>7.9</v>
      </c>
      <c r="FO59" s="525">
        <f t="shared" si="69"/>
        <v>7.9</v>
      </c>
      <c r="FP59" s="525">
        <f t="shared" si="69"/>
        <v>7.9</v>
      </c>
      <c r="FQ59" s="525">
        <f t="shared" si="69"/>
        <v>7.9</v>
      </c>
      <c r="FR59" s="525">
        <f t="shared" si="69"/>
        <v>7.9</v>
      </c>
      <c r="FS59" s="525">
        <f t="shared" si="69"/>
        <v>7.9</v>
      </c>
      <c r="FT59" s="525">
        <f t="shared" si="69"/>
        <v>7.9</v>
      </c>
      <c r="FU59" s="525">
        <f t="shared" si="69"/>
        <v>7.9</v>
      </c>
      <c r="FV59" s="525">
        <f t="shared" si="69"/>
        <v>7.9</v>
      </c>
      <c r="FW59" s="525">
        <f t="shared" si="69"/>
        <v>7.9</v>
      </c>
      <c r="FX59" s="797" t="s">
        <v>272</v>
      </c>
    </row>
    <row r="60" spans="2:217" s="489" customFormat="1" ht="13.5" thickBot="1" x14ac:dyDescent="0.25">
      <c r="B60" s="413" t="s">
        <v>378</v>
      </c>
      <c r="C60" s="523"/>
      <c r="D60" s="523"/>
      <c r="E60" s="523"/>
      <c r="F60" s="523"/>
      <c r="G60" s="523"/>
      <c r="H60" s="523"/>
      <c r="I60" s="523"/>
      <c r="J60" s="523"/>
      <c r="K60" s="523"/>
      <c r="L60" s="523"/>
      <c r="M60" s="523"/>
      <c r="N60" s="523"/>
      <c r="O60" s="522">
        <v>-5</v>
      </c>
      <c r="P60" s="522">
        <v>-5</v>
      </c>
      <c r="Q60" s="522">
        <v>-5</v>
      </c>
      <c r="R60" s="522">
        <v>-5</v>
      </c>
      <c r="S60" s="522">
        <v>-5</v>
      </c>
      <c r="T60" s="522">
        <v>-5</v>
      </c>
      <c r="U60" s="522">
        <v>-5</v>
      </c>
      <c r="V60" s="522">
        <v>-5</v>
      </c>
      <c r="W60" s="522">
        <v>-5</v>
      </c>
      <c r="X60" s="522">
        <v>-5</v>
      </c>
      <c r="Y60" s="522">
        <v>-5</v>
      </c>
      <c r="Z60" s="522">
        <v>-5</v>
      </c>
      <c r="AA60" s="522">
        <v>-5</v>
      </c>
      <c r="AB60" s="522">
        <v>-5</v>
      </c>
      <c r="AC60" s="522">
        <v>-5</v>
      </c>
      <c r="AD60" s="522">
        <v>-5</v>
      </c>
      <c r="AE60" s="522">
        <v>-5</v>
      </c>
      <c r="AF60" s="522">
        <v>-5</v>
      </c>
      <c r="AG60" s="522">
        <v>-5</v>
      </c>
      <c r="AH60" s="522">
        <v>-5</v>
      </c>
      <c r="AI60" s="522">
        <v>-5</v>
      </c>
      <c r="AJ60" s="522">
        <v>-5</v>
      </c>
      <c r="AK60" s="522">
        <v>-5</v>
      </c>
      <c r="AL60" s="522">
        <v>-5</v>
      </c>
      <c r="AM60" s="522">
        <v>-5</v>
      </c>
      <c r="AN60" s="522">
        <v>-5</v>
      </c>
      <c r="AO60" s="522">
        <v>-5</v>
      </c>
      <c r="AP60" s="522">
        <v>-5</v>
      </c>
      <c r="AQ60" s="522">
        <v>-5</v>
      </c>
      <c r="AR60" s="522">
        <v>-5</v>
      </c>
      <c r="AS60" s="522">
        <v>-5</v>
      </c>
      <c r="AT60" s="522">
        <v>-5</v>
      </c>
      <c r="AU60" s="522">
        <v>-5</v>
      </c>
      <c r="AV60" s="522">
        <v>-5</v>
      </c>
      <c r="AW60" s="522">
        <v>-5</v>
      </c>
      <c r="AX60" s="522">
        <v>-5</v>
      </c>
      <c r="AY60" s="522">
        <v>-5</v>
      </c>
      <c r="AZ60" s="522">
        <v>-5</v>
      </c>
      <c r="BA60" s="522">
        <v>-5</v>
      </c>
      <c r="BB60" s="522">
        <v>-5</v>
      </c>
      <c r="BC60" s="522">
        <v>-5</v>
      </c>
      <c r="BD60" s="522">
        <v>-5</v>
      </c>
      <c r="BE60" s="522">
        <v>-5</v>
      </c>
      <c r="BF60" s="522">
        <v>-5</v>
      </c>
      <c r="BG60" s="522">
        <v>-5</v>
      </c>
      <c r="BH60" s="522">
        <v>-5</v>
      </c>
      <c r="BI60" s="522">
        <v>-5</v>
      </c>
      <c r="BJ60" s="522">
        <v>-5</v>
      </c>
      <c r="BK60" s="522">
        <v>-5</v>
      </c>
      <c r="BL60" s="522">
        <v>-5</v>
      </c>
      <c r="BM60" s="522">
        <v>-5</v>
      </c>
      <c r="BN60" s="522">
        <v>-5</v>
      </c>
      <c r="BO60" s="522">
        <v>-5</v>
      </c>
      <c r="BP60" s="522">
        <v>-5</v>
      </c>
      <c r="BQ60" s="522">
        <v>-5</v>
      </c>
      <c r="BR60" s="522">
        <v>-5</v>
      </c>
      <c r="BS60" s="522">
        <v>-5</v>
      </c>
      <c r="BT60" s="522">
        <v>-5</v>
      </c>
      <c r="BU60" s="522">
        <v>-5</v>
      </c>
      <c r="BV60" s="522">
        <v>-5</v>
      </c>
      <c r="BW60" s="522">
        <v>-5</v>
      </c>
      <c r="BX60" s="522">
        <v>-5</v>
      </c>
      <c r="BY60" s="522">
        <v>-5</v>
      </c>
      <c r="BZ60" s="522">
        <v>-5</v>
      </c>
      <c r="CA60" s="522">
        <v>-5</v>
      </c>
      <c r="CB60" s="522">
        <v>-5</v>
      </c>
      <c r="CC60" s="522">
        <v>-5</v>
      </c>
      <c r="CD60" s="522">
        <v>-5</v>
      </c>
      <c r="CE60" s="522">
        <v>-5</v>
      </c>
      <c r="CF60" s="522">
        <v>-5</v>
      </c>
      <c r="CG60" s="522">
        <v>-5</v>
      </c>
      <c r="CH60" s="522">
        <v>-5</v>
      </c>
      <c r="CI60" s="522">
        <v>-5</v>
      </c>
      <c r="CJ60" s="522">
        <v>-5</v>
      </c>
      <c r="CK60" s="522">
        <v>-5</v>
      </c>
      <c r="CL60" s="522">
        <v>-5</v>
      </c>
      <c r="CM60" s="522">
        <v>-5</v>
      </c>
      <c r="CN60" s="522">
        <v>-5</v>
      </c>
      <c r="CO60" s="522">
        <v>-5</v>
      </c>
      <c r="CP60" s="522">
        <v>-5</v>
      </c>
      <c r="CQ60" s="522">
        <v>-5</v>
      </c>
      <c r="CR60" s="522">
        <v>-5</v>
      </c>
      <c r="CS60" s="522">
        <v>-5</v>
      </c>
      <c r="CT60" s="522">
        <v>-5</v>
      </c>
      <c r="CU60" s="522">
        <v>-5</v>
      </c>
      <c r="CV60" s="522">
        <v>-5</v>
      </c>
      <c r="CW60" s="522">
        <v>-5</v>
      </c>
      <c r="CX60" s="522">
        <v>-5</v>
      </c>
      <c r="CY60" s="522">
        <v>-5</v>
      </c>
      <c r="CZ60" s="522">
        <v>-5</v>
      </c>
      <c r="DA60" s="522">
        <v>-5</v>
      </c>
      <c r="DB60" s="522">
        <v>-5</v>
      </c>
      <c r="DC60" s="522">
        <v>-5</v>
      </c>
      <c r="DD60" s="522">
        <v>-5</v>
      </c>
      <c r="DE60" s="522">
        <v>-5</v>
      </c>
      <c r="DF60" s="522">
        <v>-5</v>
      </c>
      <c r="DG60" s="522">
        <v>-5</v>
      </c>
      <c r="DH60" s="522">
        <v>-5</v>
      </c>
      <c r="DI60" s="522">
        <v>-5</v>
      </c>
      <c r="DJ60" s="522">
        <v>-5</v>
      </c>
      <c r="DK60" s="522">
        <v>-5</v>
      </c>
      <c r="DL60" s="522">
        <v>-5</v>
      </c>
      <c r="DM60" s="522">
        <v>-5</v>
      </c>
      <c r="DN60" s="522">
        <v>-5</v>
      </c>
      <c r="DO60" s="522">
        <v>-5</v>
      </c>
      <c r="DP60" s="522">
        <v>-5</v>
      </c>
      <c r="DQ60" s="522">
        <v>-5</v>
      </c>
      <c r="DR60" s="522">
        <v>-5</v>
      </c>
      <c r="DS60" s="522">
        <v>-5</v>
      </c>
      <c r="DT60" s="522">
        <v>-5</v>
      </c>
      <c r="DU60" s="522">
        <v>-5</v>
      </c>
      <c r="DV60" s="522">
        <v>-5</v>
      </c>
      <c r="DW60" s="522">
        <v>-5</v>
      </c>
      <c r="DX60" s="489">
        <v>-5</v>
      </c>
      <c r="DY60" s="872">
        <f t="shared" ref="DY60:FD60" si="70">+DY39</f>
        <v>0.55000000000000004</v>
      </c>
      <c r="DZ60" s="527">
        <f t="shared" si="70"/>
        <v>0.55000000000000004</v>
      </c>
      <c r="EA60" s="527">
        <f t="shared" si="70"/>
        <v>0.55000000000000004</v>
      </c>
      <c r="EB60" s="527">
        <f t="shared" si="70"/>
        <v>0.85</v>
      </c>
      <c r="EC60" s="527">
        <f t="shared" si="70"/>
        <v>0.85</v>
      </c>
      <c r="ED60" s="527">
        <f t="shared" si="70"/>
        <v>0.85</v>
      </c>
      <c r="EE60" s="527">
        <f t="shared" si="70"/>
        <v>9</v>
      </c>
      <c r="EF60" s="527">
        <f t="shared" si="70"/>
        <v>9</v>
      </c>
      <c r="EG60" s="527">
        <f t="shared" si="70"/>
        <v>9</v>
      </c>
      <c r="EH60" s="527">
        <f t="shared" si="70"/>
        <v>9</v>
      </c>
      <c r="EI60" s="527">
        <f t="shared" si="70"/>
        <v>9</v>
      </c>
      <c r="EJ60" s="527">
        <f t="shared" si="70"/>
        <v>9</v>
      </c>
      <c r="EK60" s="527">
        <f t="shared" si="70"/>
        <v>9</v>
      </c>
      <c r="EL60" s="527">
        <f t="shared" si="70"/>
        <v>9</v>
      </c>
      <c r="EM60" s="527">
        <f t="shared" si="70"/>
        <v>9</v>
      </c>
      <c r="EN60" s="527">
        <f t="shared" si="70"/>
        <v>15</v>
      </c>
      <c r="EO60" s="527">
        <f t="shared" si="70"/>
        <v>15</v>
      </c>
      <c r="EP60" s="527">
        <f t="shared" si="70"/>
        <v>15</v>
      </c>
      <c r="EQ60" s="527">
        <f t="shared" si="70"/>
        <v>15</v>
      </c>
      <c r="ER60" s="527">
        <f t="shared" si="70"/>
        <v>15</v>
      </c>
      <c r="ES60" s="527">
        <f t="shared" si="70"/>
        <v>15</v>
      </c>
      <c r="ET60" s="527">
        <f t="shared" si="70"/>
        <v>15</v>
      </c>
      <c r="EU60" s="527">
        <f t="shared" si="70"/>
        <v>15</v>
      </c>
      <c r="EV60" s="527">
        <f t="shared" si="70"/>
        <v>15</v>
      </c>
      <c r="EW60" s="527">
        <f t="shared" si="70"/>
        <v>15</v>
      </c>
      <c r="EX60" s="527">
        <f t="shared" si="70"/>
        <v>15</v>
      </c>
      <c r="EY60" s="527">
        <f t="shared" si="70"/>
        <v>15</v>
      </c>
      <c r="EZ60" s="527">
        <f t="shared" si="70"/>
        <v>18.5</v>
      </c>
      <c r="FA60" s="527">
        <f t="shared" si="70"/>
        <v>18.5</v>
      </c>
      <c r="FB60" s="527">
        <f t="shared" si="70"/>
        <v>18.5</v>
      </c>
      <c r="FC60" s="527">
        <f t="shared" si="70"/>
        <v>18.5</v>
      </c>
      <c r="FD60" s="527">
        <f t="shared" si="70"/>
        <v>18.5</v>
      </c>
      <c r="FE60" s="527">
        <f t="shared" ref="FE60:FW60" si="71">+FE39</f>
        <v>18.5</v>
      </c>
      <c r="FF60" s="527">
        <f t="shared" si="71"/>
        <v>18.5</v>
      </c>
      <c r="FG60" s="527">
        <f t="shared" si="71"/>
        <v>18.5</v>
      </c>
      <c r="FH60" s="527">
        <f t="shared" si="71"/>
        <v>18.5</v>
      </c>
      <c r="FI60" s="527">
        <f t="shared" si="71"/>
        <v>18.5</v>
      </c>
      <c r="FJ60" s="527">
        <f t="shared" si="71"/>
        <v>18.5</v>
      </c>
      <c r="FK60" s="527">
        <f t="shared" si="71"/>
        <v>18.5</v>
      </c>
      <c r="FL60" s="527">
        <f t="shared" si="71"/>
        <v>22.7</v>
      </c>
      <c r="FM60" s="527">
        <f t="shared" si="71"/>
        <v>22.7</v>
      </c>
      <c r="FN60" s="527">
        <f t="shared" si="71"/>
        <v>22.7</v>
      </c>
      <c r="FO60" s="527">
        <f t="shared" si="71"/>
        <v>22.7</v>
      </c>
      <c r="FP60" s="527">
        <f t="shared" si="71"/>
        <v>22.7</v>
      </c>
      <c r="FQ60" s="527">
        <f t="shared" si="71"/>
        <v>22.7</v>
      </c>
      <c r="FR60" s="527">
        <f t="shared" si="71"/>
        <v>22.7</v>
      </c>
      <c r="FS60" s="527">
        <f t="shared" si="71"/>
        <v>22.7</v>
      </c>
      <c r="FT60" s="527">
        <f t="shared" si="71"/>
        <v>22.7</v>
      </c>
      <c r="FU60" s="527">
        <f t="shared" si="71"/>
        <v>22.7</v>
      </c>
      <c r="FV60" s="527">
        <f t="shared" si="71"/>
        <v>22.7</v>
      </c>
      <c r="FW60" s="527">
        <f t="shared" si="71"/>
        <v>22.7</v>
      </c>
      <c r="FX60" s="797" t="s">
        <v>272</v>
      </c>
    </row>
    <row r="61" spans="2:217" s="489" customFormat="1" x14ac:dyDescent="0.2">
      <c r="B61" s="407" t="s">
        <v>326</v>
      </c>
      <c r="C61" s="524">
        <f>C33-SUM(C62:C$65)</f>
        <v>0</v>
      </c>
      <c r="D61" s="524">
        <f>D33-SUM(D62:D$65)</f>
        <v>0</v>
      </c>
      <c r="E61" s="524">
        <f>E33-SUM(E62:E$65)</f>
        <v>0</v>
      </c>
      <c r="F61" s="524">
        <f>F33-SUM(F62:F$65)</f>
        <v>0</v>
      </c>
      <c r="G61" s="524">
        <f>G33-SUM(G62:G$65)</f>
        <v>0</v>
      </c>
      <c r="H61" s="524">
        <f>H33-SUM(H62:H$65)</f>
        <v>0</v>
      </c>
      <c r="I61" s="524">
        <f>I33-SUM(I62:I$65)</f>
        <v>0</v>
      </c>
      <c r="J61" s="524">
        <f>J33-SUM(J62:J$65)</f>
        <v>0</v>
      </c>
      <c r="K61" s="524">
        <f>K33-SUM(K62:K$65)</f>
        <v>0</v>
      </c>
      <c r="L61" s="524">
        <f>L33-SUM(L62:L$65)</f>
        <v>0</v>
      </c>
      <c r="M61" s="524">
        <f>M33-SUM(M62:M$65)</f>
        <v>0</v>
      </c>
      <c r="N61" s="524">
        <f>N33-SUM(N62:N$65)</f>
        <v>0</v>
      </c>
      <c r="O61" s="524">
        <f>O33-SUM(O62:O$65)</f>
        <v>0</v>
      </c>
      <c r="P61" s="524">
        <f>P33-SUM(P62:P$65)</f>
        <v>0</v>
      </c>
      <c r="Q61" s="524">
        <f>Q33-SUM(Q62:Q$65)</f>
        <v>0</v>
      </c>
      <c r="R61" s="524">
        <f>R33-SUM(R62:R$65)</f>
        <v>0</v>
      </c>
      <c r="S61" s="524">
        <f>S33-SUM(S62:S$65)</f>
        <v>0</v>
      </c>
      <c r="T61" s="524">
        <f>T33-SUM(T62:T$65)</f>
        <v>0</v>
      </c>
      <c r="U61" s="524">
        <f>U33-SUM(U62:U$65)</f>
        <v>0</v>
      </c>
      <c r="V61" s="524">
        <f>V33-SUM(V62:V$65)</f>
        <v>0</v>
      </c>
      <c r="W61" s="524">
        <f>W33-SUM(W62:W$65)</f>
        <v>0</v>
      </c>
      <c r="X61" s="524">
        <f>X33-SUM(X62:X$65)</f>
        <v>0</v>
      </c>
      <c r="Y61" s="524">
        <f>Y33-SUM(Y62:Y$65)</f>
        <v>0</v>
      </c>
      <c r="Z61" s="524">
        <f>Z33-SUM(Z62:Z$65)</f>
        <v>0</v>
      </c>
      <c r="AA61" s="524">
        <f>AA33-SUM(AA62:AA$65)</f>
        <v>0</v>
      </c>
      <c r="AB61" s="524">
        <f>AB33-SUM(AB62:AB$65)</f>
        <v>0</v>
      </c>
      <c r="AC61" s="524">
        <f>AC33-SUM(AC62:AC$65)</f>
        <v>0</v>
      </c>
      <c r="AD61" s="524">
        <f>AD33-SUM(AD62:AD$65)</f>
        <v>0</v>
      </c>
      <c r="AE61" s="524">
        <f>AE33-SUM(AE62:AE$65)</f>
        <v>0</v>
      </c>
      <c r="AF61" s="524">
        <f>AF33-SUM(AF62:AF$65)</f>
        <v>0</v>
      </c>
      <c r="AG61" s="524">
        <f>AG33-SUM(AG62:AG$65)</f>
        <v>0</v>
      </c>
      <c r="AH61" s="524">
        <f>AH33-SUM(AH62:AH$65)</f>
        <v>0</v>
      </c>
      <c r="AI61" s="524">
        <f>AI33-SUM(AI62:AI$65)</f>
        <v>0</v>
      </c>
      <c r="AJ61" s="524">
        <f>AJ33-SUM(AJ62:AJ$65)</f>
        <v>0</v>
      </c>
      <c r="AK61" s="524">
        <f>AK33-SUM(AK62:AK$65)</f>
        <v>0</v>
      </c>
      <c r="AL61" s="524">
        <f>AL33-SUM(AL62:AL$65)</f>
        <v>0</v>
      </c>
      <c r="AM61" s="524">
        <f>AM33-SUM(AM62:AM$65)</f>
        <v>0</v>
      </c>
      <c r="AN61" s="524">
        <f>AN33-SUM(AN62:AN$65)</f>
        <v>0</v>
      </c>
      <c r="AO61" s="524">
        <f>AO33-SUM(AO62:AO$65)</f>
        <v>0</v>
      </c>
      <c r="AP61" s="524">
        <f>AP33-SUM(AP62:AP$65)</f>
        <v>0</v>
      </c>
      <c r="AQ61" s="524">
        <f>AQ33-SUM(AQ62:AQ$65)</f>
        <v>0</v>
      </c>
      <c r="AR61" s="524">
        <f>AR33-SUM(AR62:AR$65)</f>
        <v>0</v>
      </c>
      <c r="AS61" s="524">
        <f>AS33-SUM(AS62:AS$65)</f>
        <v>0</v>
      </c>
      <c r="AT61" s="524">
        <f>AT33-SUM(AT62:AT$65)</f>
        <v>0</v>
      </c>
      <c r="AU61" s="524">
        <f>AU33-SUM(AU62:AU$65)</f>
        <v>0</v>
      </c>
      <c r="AV61" s="524">
        <f>AV33-SUM(AV62:AV$65)</f>
        <v>0</v>
      </c>
      <c r="AW61" s="524">
        <f>AW33-SUM(AW62:AW$65)</f>
        <v>0</v>
      </c>
      <c r="AX61" s="524">
        <f>AX33-SUM(AX62:AX$65)</f>
        <v>0</v>
      </c>
      <c r="AY61" s="524">
        <f>AY33-SUM(AY62:AY$65)</f>
        <v>0</v>
      </c>
      <c r="AZ61" s="524">
        <f>AZ33-SUM(AZ62:AZ$65)</f>
        <v>0</v>
      </c>
      <c r="BA61" s="524">
        <f>BA33-SUM(BA62:BA$65)</f>
        <v>0</v>
      </c>
      <c r="BB61" s="524">
        <f>BB33-SUM(BB62:BB$65)</f>
        <v>0</v>
      </c>
      <c r="BC61" s="524">
        <f>BC33-SUM(BC62:BC$65)</f>
        <v>0</v>
      </c>
      <c r="BD61" s="524">
        <f>BD33-SUM(BD62:BD$65)</f>
        <v>0</v>
      </c>
      <c r="BE61" s="524">
        <f>BE33-SUM(BE62:BE$65)</f>
        <v>0</v>
      </c>
      <c r="BF61" s="524">
        <f>BF33-SUM(BF62:BF$65)</f>
        <v>0</v>
      </c>
      <c r="BG61" s="524">
        <f>BG33-SUM(BG62:BG$65)</f>
        <v>3.4799999999999998E-2</v>
      </c>
      <c r="BH61" s="524">
        <f>BH33-SUM(BH62:BH$65)</f>
        <v>3.4799999999999998E-2</v>
      </c>
      <c r="BI61" s="524">
        <f>BI33-SUM(BI62:BI$65)</f>
        <v>3.4799999999999998E-2</v>
      </c>
      <c r="BJ61" s="524">
        <f>BJ33-SUM(BJ62:BJ$65)</f>
        <v>3.4799999999999998E-2</v>
      </c>
      <c r="BK61" s="524">
        <f>BK33-SUM(BK62:BK$65)</f>
        <v>0</v>
      </c>
      <c r="BL61" s="524">
        <f>BL33-SUM(BL62:BL$65)</f>
        <v>0</v>
      </c>
      <c r="BM61" s="524">
        <f>BM33-SUM(BM62:BM$65)</f>
        <v>0</v>
      </c>
      <c r="BN61" s="524">
        <f>BN33-SUM(BN62:BN$65)</f>
        <v>0</v>
      </c>
      <c r="BO61" s="524">
        <f>BO33-SUM(BO62:BO$65)</f>
        <v>0</v>
      </c>
      <c r="BP61" s="524">
        <f>BP33-SUM(BP62:BP$65)</f>
        <v>0</v>
      </c>
      <c r="BQ61" s="524">
        <f>BQ33-SUM(BQ62:BQ$65)</f>
        <v>0</v>
      </c>
      <c r="BR61" s="524">
        <f>BR33-SUM(BR62:BR$65)</f>
        <v>0</v>
      </c>
      <c r="BS61" s="524">
        <f>BS33-SUM(BS62:BS$65)</f>
        <v>3.4799999999999998E-2</v>
      </c>
      <c r="BT61" s="524">
        <f>BT33-SUM(BT62:BT$65)</f>
        <v>3.4799999999999998E-2</v>
      </c>
      <c r="BU61" s="524">
        <f>BU33-SUM(BU62:BU$65)</f>
        <v>3.4799999999999998E-2</v>
      </c>
      <c r="BV61" s="524">
        <f>BV33-SUM(BV62:BV$65)</f>
        <v>3.4799999999999998E-2</v>
      </c>
      <c r="BW61" s="524">
        <f>BW33-SUM(BW62:BW$65)</f>
        <v>0</v>
      </c>
      <c r="BX61" s="524">
        <f>BX33-SUM(BX62:BX$65)</f>
        <v>0</v>
      </c>
      <c r="BY61" s="524">
        <f>BY33-SUM(BY62:BY$65)</f>
        <v>0</v>
      </c>
      <c r="BZ61" s="524">
        <f>BZ33-SUM(BZ62:BZ$65)</f>
        <v>0</v>
      </c>
      <c r="CA61" s="524">
        <f>CA33-SUM(CA62:CA$65)</f>
        <v>0</v>
      </c>
      <c r="CB61" s="524">
        <f>CB33-SUM(CB62:CB$65)</f>
        <v>0</v>
      </c>
      <c r="CC61" s="524">
        <f>CC33-SUM(CC62:CC$65)</f>
        <v>0</v>
      </c>
      <c r="CD61" s="524">
        <f>CD33-SUM(CD62:CD$65)</f>
        <v>0</v>
      </c>
      <c r="CE61" s="524">
        <f>CE33-SUM(CE62:CE$65)</f>
        <v>3.4799999999999998E-2</v>
      </c>
      <c r="CF61" s="524">
        <f>CF33-SUM(CF62:CF$65)</f>
        <v>3.4799999999999998E-2</v>
      </c>
      <c r="CG61" s="524">
        <f>CG33-SUM(CG62:CG$65)</f>
        <v>3.4799999999999998E-2</v>
      </c>
      <c r="CH61" s="524">
        <f>CH33-SUM(CH62:CH$65)</f>
        <v>3.4799999999999998E-2</v>
      </c>
      <c r="CI61" s="524"/>
      <c r="CJ61" s="525">
        <f>CJ33-SUM(CJ62:CJ$65)</f>
        <v>0</v>
      </c>
      <c r="CK61" s="525">
        <f>CK33-SUM(CK62:CK$65)</f>
        <v>0</v>
      </c>
      <c r="CL61" s="525">
        <f>CL33-SUM(CL62:CL$65)</f>
        <v>0</v>
      </c>
      <c r="CM61" s="525">
        <f>CM33-SUM(CM62:CM$65)</f>
        <v>0</v>
      </c>
      <c r="CN61" s="525">
        <f>CN33-SUM(CN62:CN$65)</f>
        <v>0</v>
      </c>
      <c r="CO61" s="525">
        <f>CO33-SUM(CO62:CO$65)</f>
        <v>0</v>
      </c>
      <c r="CP61" s="525">
        <f>CP33-SUM(CP62:CP$65)</f>
        <v>0</v>
      </c>
      <c r="CQ61" s="525">
        <f>CQ33-SUM(CQ62:CQ$65)</f>
        <v>3.6799999999999999E-2</v>
      </c>
      <c r="CR61" s="525">
        <f>CR33-SUM(CR62:CR$65)</f>
        <v>4.1700000000000015E-2</v>
      </c>
      <c r="CS61" s="525">
        <f>CS33-SUM(CS62:CS$65)</f>
        <v>4.1700000000000015E-2</v>
      </c>
      <c r="CT61" s="525">
        <f>CT33-SUM(CT62:CT$65)</f>
        <v>4.1700000000000015E-2</v>
      </c>
      <c r="CU61" s="525">
        <f>CU33-SUM(CU62:CU$65)</f>
        <v>0</v>
      </c>
      <c r="CV61" s="525">
        <f>CV33-SUM(CV62:CV$65)</f>
        <v>0</v>
      </c>
      <c r="CW61" s="525">
        <f>CW33-SUM(CW62:CW$65)</f>
        <v>0</v>
      </c>
      <c r="CX61" s="525">
        <f>CX33-SUM(CX62:CX$65)</f>
        <v>0</v>
      </c>
      <c r="CY61" s="525">
        <f>CY33-SUM(CY62:CY$65)</f>
        <v>0</v>
      </c>
      <c r="CZ61" s="525">
        <f>CZ33-SUM(CZ62:CZ$65)</f>
        <v>0</v>
      </c>
      <c r="DA61" s="525">
        <f>DA33-SUM(DA62:DA$65)</f>
        <v>0</v>
      </c>
      <c r="DB61" s="525">
        <f>DB33-SUM(DB62:DB$65)</f>
        <v>0</v>
      </c>
      <c r="DC61" s="525">
        <f>DC33-SUM(DC62:DC$65)</f>
        <v>4.1700000000000015E-2</v>
      </c>
      <c r="DD61" s="525">
        <f>DD33-SUM(DD62:DD$65)</f>
        <v>4.1700000000000015E-2</v>
      </c>
      <c r="DE61" s="525">
        <f>DE33-SUM(DE62:DE$65)</f>
        <v>4.1700000000000015E-2</v>
      </c>
      <c r="DF61" s="525">
        <f>DF33-SUM(DF62:DF$65)</f>
        <v>4.1700000000000015E-2</v>
      </c>
      <c r="DG61" s="525">
        <f>DG33-SUM(DG62:DG$65)</f>
        <v>0</v>
      </c>
      <c r="DH61" s="525">
        <f>DH33-SUM(DH62:DH$65)</f>
        <v>0</v>
      </c>
      <c r="DI61" s="525">
        <f>DI33-SUM(DI62:DI$65)</f>
        <v>0</v>
      </c>
      <c r="DJ61" s="525">
        <f>DJ33-SUM(DJ62:DJ$65)</f>
        <v>0</v>
      </c>
      <c r="DK61" s="525">
        <f>DK33-SUM(DK62:DK$65)</f>
        <v>0</v>
      </c>
      <c r="DL61" s="525">
        <f>DL33-SUM(DL62:DL$65)</f>
        <v>0</v>
      </c>
      <c r="DM61" s="525">
        <f>DM33-SUM(DM62:DM$65)</f>
        <v>0</v>
      </c>
      <c r="DN61" s="525">
        <f>DN33-SUM(DN62:DN$65)</f>
        <v>0</v>
      </c>
      <c r="DO61" s="524">
        <f>DO33-SUM(DO62:DO$65)</f>
        <v>4.1700000000000015E-2</v>
      </c>
      <c r="DP61" s="524">
        <f>DP33-SUM(DP62:DP$65)</f>
        <v>4.1700000000000015E-2</v>
      </c>
      <c r="DQ61" s="524">
        <f>DQ33-SUM(DQ62:DQ$65)</f>
        <v>4.1700000000000015E-2</v>
      </c>
      <c r="DR61" s="524">
        <f>DR33-SUM(DR62:DR$65)</f>
        <v>4.1700000000000015E-2</v>
      </c>
      <c r="DS61" s="524">
        <f>DS33-SUM(DS62:DS$65)</f>
        <v>0</v>
      </c>
      <c r="DT61" s="524">
        <f>DT33-SUM(DT62:DT$65)</f>
        <v>0</v>
      </c>
      <c r="DU61" s="524">
        <f>DU33-SUM(DU62:DU$65)</f>
        <v>0</v>
      </c>
      <c r="DV61" s="524">
        <f>DV33-SUM(DV62:DV$65)</f>
        <v>0</v>
      </c>
      <c r="DW61" s="524">
        <f>DW33-SUM(DW62:DW$65)</f>
        <v>0</v>
      </c>
      <c r="DX61" s="524">
        <f>DX33-SUM(DX62:DX$65)</f>
        <v>0</v>
      </c>
      <c r="DY61" s="851">
        <f>DY33-SUM(DY62:DY$65)</f>
        <v>0</v>
      </c>
      <c r="DZ61" s="524">
        <f>DZ33-SUM(DZ62:DZ$65)</f>
        <v>0</v>
      </c>
      <c r="EA61" s="524">
        <f>EA33-SUM(EA62:EA$65)</f>
        <v>4.8960000000000004E-2</v>
      </c>
      <c r="EB61" s="524">
        <f>EB33-SUM(EB62:EB$65)</f>
        <v>5.5770000000000014E-2</v>
      </c>
      <c r="EC61" s="524">
        <f>EC33-SUM(EC62:EC$65)</f>
        <v>5.5770000000000014E-2</v>
      </c>
      <c r="ED61" s="524">
        <f>ED33-SUM(ED62:ED$65)</f>
        <v>5.5770000000000014E-2</v>
      </c>
      <c r="EE61" s="524">
        <f>EE33-SUM(EE62:EE$65)</f>
        <v>0</v>
      </c>
      <c r="EF61" s="524">
        <f>EF33-SUM(EF62:EF$65)</f>
        <v>0</v>
      </c>
      <c r="EG61" s="524">
        <f>EG33-SUM(EG62:EG$65)</f>
        <v>0</v>
      </c>
      <c r="EH61" s="524">
        <f>EH33-SUM(EH62:EH$65)</f>
        <v>0</v>
      </c>
      <c r="EI61" s="524">
        <f>EI33-SUM(EI62:EI$65)</f>
        <v>0</v>
      </c>
      <c r="EJ61" s="524">
        <f>EJ33-SUM(EJ62:EJ$65)</f>
        <v>0</v>
      </c>
      <c r="EK61" s="524">
        <f>EK33-SUM(EK62:EK$65)</f>
        <v>0</v>
      </c>
      <c r="EL61" s="524">
        <f>EL33-SUM(EL62:EL$65)</f>
        <v>0</v>
      </c>
      <c r="EM61" s="524">
        <f>EM33-SUM(EM62:EM$65)</f>
        <v>5.5769999999999986E-2</v>
      </c>
      <c r="EN61" s="524">
        <f>EN33-SUM(EN62:EN$65)</f>
        <v>6.7849999999999966E-2</v>
      </c>
      <c r="EO61" s="524">
        <f>EO33-SUM(EO62:EO$65)</f>
        <v>6.7849999999999966E-2</v>
      </c>
      <c r="EP61" s="524">
        <f>EP33-SUM(EP62:EP$65)</f>
        <v>6.7849999999999966E-2</v>
      </c>
      <c r="EQ61" s="524">
        <f>EQ33-SUM(EQ62:EQ$65)</f>
        <v>0</v>
      </c>
      <c r="ER61" s="524">
        <f>ER33-SUM(ER62:ER$65)</f>
        <v>0</v>
      </c>
      <c r="ES61" s="524">
        <f>ES33-SUM(ES62:ES$65)</f>
        <v>0</v>
      </c>
      <c r="ET61" s="524">
        <f>ET33-SUM(ET62:ET$65)</f>
        <v>0</v>
      </c>
      <c r="EU61" s="524">
        <f>EU33-SUM(EU62:EU$65)</f>
        <v>0</v>
      </c>
      <c r="EV61" s="524">
        <f>EV33-SUM(EV62:EV$65)</f>
        <v>0</v>
      </c>
      <c r="EW61" s="524">
        <f>EW33-SUM(EW62:EW$65)</f>
        <v>0</v>
      </c>
      <c r="EX61" s="524">
        <f>EX33-SUM(EX62:EX$65)</f>
        <v>0</v>
      </c>
      <c r="EY61" s="524">
        <f>EY33-SUM(EY62:EY$65)</f>
        <v>6.7849999999999994E-2</v>
      </c>
      <c r="EZ61" s="524">
        <f>EZ33-SUM(EZ62:EZ$65)</f>
        <v>7.6099999999999973E-2</v>
      </c>
      <c r="FA61" s="524">
        <f>FA33-SUM(FA62:FA$65)</f>
        <v>7.6099999999999973E-2</v>
      </c>
      <c r="FB61" s="524">
        <f>FB33-SUM(FB62:FB$65)</f>
        <v>7.6099999999999973E-2</v>
      </c>
      <c r="FC61" s="524">
        <f>FC33-SUM(FC62:FC$65)</f>
        <v>0</v>
      </c>
      <c r="FD61" s="524">
        <f>FD33-SUM(FD62:FD$65)</f>
        <v>0</v>
      </c>
      <c r="FE61" s="524">
        <f>FE33-SUM(FE62:FE$65)</f>
        <v>0</v>
      </c>
      <c r="FF61" s="524">
        <f>FF33-SUM(FF62:FF$65)</f>
        <v>0</v>
      </c>
      <c r="FG61" s="524">
        <f>FG33-SUM(FG62:FG$65)</f>
        <v>0</v>
      </c>
      <c r="FH61" s="524">
        <f>FH33-SUM(FH62:FH$65)</f>
        <v>0</v>
      </c>
      <c r="FI61" s="524">
        <f>FI33-SUM(FI62:FI$65)</f>
        <v>0</v>
      </c>
      <c r="FJ61" s="524">
        <f>FJ33-SUM(FJ62:FJ$65)</f>
        <v>0</v>
      </c>
      <c r="FK61" s="524">
        <f>FK33-SUM(FK62:FK$65)</f>
        <v>7.6100000000000001E-2</v>
      </c>
      <c r="FL61" s="524">
        <f>FL33-SUM(FL62:FL$65)</f>
        <v>8.7009999999999921E-2</v>
      </c>
      <c r="FM61" s="524">
        <f>FM33-SUM(FM62:FM$65)</f>
        <v>8.7009999999999921E-2</v>
      </c>
      <c r="FN61" s="524">
        <f>FN33-SUM(FN62:FN$65)</f>
        <v>8.7009999999999921E-2</v>
      </c>
      <c r="FO61" s="524">
        <f>FO33-SUM(FO62:FO$65)</f>
        <v>0</v>
      </c>
      <c r="FP61" s="524">
        <f>FP33-SUM(FP62:FP$65)</f>
        <v>0</v>
      </c>
      <c r="FQ61" s="524">
        <f>FQ33-SUM(FQ62:FQ$65)</f>
        <v>0</v>
      </c>
      <c r="FR61" s="524">
        <f>FR33-SUM(FR62:FR$65)</f>
        <v>0</v>
      </c>
      <c r="FS61" s="524">
        <f>FS33-SUM(FS62:FS$65)</f>
        <v>0</v>
      </c>
      <c r="FT61" s="524">
        <f>FT33-SUM(FT62:FT$65)</f>
        <v>0</v>
      </c>
      <c r="FU61" s="524">
        <f>FU33-SUM(FU62:FU$65)</f>
        <v>0</v>
      </c>
      <c r="FV61" s="524">
        <f>FV33-SUM(FV62:FV$65)</f>
        <v>0</v>
      </c>
      <c r="FW61" s="524">
        <f>FW33-SUM(FW62:FW$65)</f>
        <v>8.7009999999999948E-2</v>
      </c>
      <c r="FX61" s="797" t="s">
        <v>272</v>
      </c>
    </row>
    <row r="62" spans="2:217" s="489" customFormat="1" x14ac:dyDescent="0.2">
      <c r="B62" s="407" t="s">
        <v>327</v>
      </c>
      <c r="C62" s="524">
        <f>C32-SUM(C63:C$65)</f>
        <v>0</v>
      </c>
      <c r="D62" s="524">
        <f>D32-SUM(D63:D$65)</f>
        <v>0</v>
      </c>
      <c r="E62" s="524">
        <f>E32-SUM(E63:E$65)</f>
        <v>0</v>
      </c>
      <c r="F62" s="524">
        <f>F32-SUM(F63:F$65)</f>
        <v>0</v>
      </c>
      <c r="G62" s="524">
        <f>G32-SUM(G63:G$65)</f>
        <v>0</v>
      </c>
      <c r="H62" s="524">
        <f>H32-SUM(H63:H$65)</f>
        <v>0</v>
      </c>
      <c r="I62" s="524">
        <f>I32-SUM(I63:I$65)</f>
        <v>0</v>
      </c>
      <c r="J62" s="524">
        <f>J32-SUM(J63:J$65)</f>
        <v>0</v>
      </c>
      <c r="K62" s="524">
        <f>K32-SUM(K63:K$65)</f>
        <v>0</v>
      </c>
      <c r="L62" s="524">
        <f>L32-SUM(L63:L$65)</f>
        <v>0</v>
      </c>
      <c r="M62" s="524">
        <f>M32-SUM(M63:M$65)</f>
        <v>0</v>
      </c>
      <c r="N62" s="524">
        <f>N32-SUM(N63:N$65)</f>
        <v>0</v>
      </c>
      <c r="O62" s="524">
        <f>O32-SUM(O63:O$65)</f>
        <v>0</v>
      </c>
      <c r="P62" s="524">
        <f>P32-SUM(P63:P$65)</f>
        <v>0</v>
      </c>
      <c r="Q62" s="524">
        <f>Q32-SUM(Q63:Q$65)</f>
        <v>0</v>
      </c>
      <c r="R62" s="524">
        <f>R32-SUM(R63:R$65)</f>
        <v>0</v>
      </c>
      <c r="S62" s="524">
        <f>S32-SUM(S63:S$65)</f>
        <v>0</v>
      </c>
      <c r="T62" s="524">
        <f>T32-SUM(T63:T$65)</f>
        <v>0</v>
      </c>
      <c r="U62" s="524">
        <f>U32-SUM(U63:U$65)</f>
        <v>0</v>
      </c>
      <c r="V62" s="524">
        <f>V32-SUM(V63:V$65)</f>
        <v>0</v>
      </c>
      <c r="W62" s="524">
        <f>W32-SUM(W63:W$65)</f>
        <v>0</v>
      </c>
      <c r="X62" s="524">
        <f>X32-SUM(X63:X$65)</f>
        <v>0</v>
      </c>
      <c r="Y62" s="524">
        <f>Y32-SUM(Y63:Y$65)</f>
        <v>0</v>
      </c>
      <c r="Z62" s="524">
        <f>Z32-SUM(Z63:Z$65)</f>
        <v>0</v>
      </c>
      <c r="AA62" s="524">
        <f>AA32-SUM(AA63:AA$65)</f>
        <v>0</v>
      </c>
      <c r="AB62" s="524">
        <f>AB32-SUM(AB63:AB$65)</f>
        <v>0</v>
      </c>
      <c r="AC62" s="524">
        <f>AC32-SUM(AC63:AC$65)</f>
        <v>0</v>
      </c>
      <c r="AD62" s="524">
        <f>AD32-SUM(AD63:AD$65)</f>
        <v>0</v>
      </c>
      <c r="AE62" s="524">
        <f>AE32-SUM(AE63:AE$65)</f>
        <v>0</v>
      </c>
      <c r="AF62" s="524">
        <f>AF32-SUM(AF63:AF$65)</f>
        <v>0</v>
      </c>
      <c r="AG62" s="524">
        <f>AG32-SUM(AG63:AG$65)</f>
        <v>0</v>
      </c>
      <c r="AH62" s="524">
        <f>AH32-SUM(AH63:AH$65)</f>
        <v>0</v>
      </c>
      <c r="AI62" s="524">
        <f>AI32-SUM(AI63:AI$65)</f>
        <v>0</v>
      </c>
      <c r="AJ62" s="524">
        <f>AJ32-SUM(AJ63:AJ$65)</f>
        <v>0</v>
      </c>
      <c r="AK62" s="524">
        <f>AK32-SUM(AK63:AK$65)</f>
        <v>0</v>
      </c>
      <c r="AL62" s="524">
        <f>AL32-SUM(AL63:AL$65)</f>
        <v>0</v>
      </c>
      <c r="AM62" s="524">
        <f>AM32-SUM(AM63:AM$65)</f>
        <v>0</v>
      </c>
      <c r="AN62" s="524">
        <f>AN32-SUM(AN63:AN$65)</f>
        <v>0</v>
      </c>
      <c r="AO62" s="524">
        <f>AO32-SUM(AO63:AO$65)</f>
        <v>0</v>
      </c>
      <c r="AP62" s="524">
        <f>AP32-SUM(AP63:AP$65)</f>
        <v>0</v>
      </c>
      <c r="AQ62" s="524">
        <f>AQ32-SUM(AQ63:AQ$65)</f>
        <v>0</v>
      </c>
      <c r="AR62" s="524">
        <f>AR32-SUM(AR63:AR$65)</f>
        <v>0</v>
      </c>
      <c r="AS62" s="524">
        <f>AS32-SUM(AS63:AS$65)</f>
        <v>0</v>
      </c>
      <c r="AT62" s="524">
        <f>AT32-SUM(AT63:AT$65)</f>
        <v>0</v>
      </c>
      <c r="AU62" s="524">
        <f>AU32-SUM(AU63:AU$65)</f>
        <v>0</v>
      </c>
      <c r="AV62" s="524">
        <f>AV32-SUM(AV63:AV$65)</f>
        <v>0</v>
      </c>
      <c r="AW62" s="524">
        <f>AW32-SUM(AW63:AW$65)</f>
        <v>0</v>
      </c>
      <c r="AX62" s="524">
        <f>AX32-SUM(AX63:AX$65)</f>
        <v>0</v>
      </c>
      <c r="AY62" s="524">
        <f>AY32-SUM(AY63:AY$65)</f>
        <v>0</v>
      </c>
      <c r="AZ62" s="524">
        <f>AZ32-SUM(AZ63:AZ$65)</f>
        <v>0</v>
      </c>
      <c r="BA62" s="524">
        <f>BA32-SUM(BA63:BA$65)</f>
        <v>0</v>
      </c>
      <c r="BB62" s="524">
        <f>BB32-SUM(BB63:BB$65)</f>
        <v>0</v>
      </c>
      <c r="BC62" s="524">
        <f>BC32-SUM(BC63:BC$65)</f>
        <v>0</v>
      </c>
      <c r="BD62" s="524">
        <f>BD32-SUM(BD63:BD$65)</f>
        <v>0</v>
      </c>
      <c r="BE62" s="524">
        <f>BE32-SUM(BE63:BE$65)</f>
        <v>0</v>
      </c>
      <c r="BF62" s="524">
        <f>BF32-SUM(BF63:BF$65)</f>
        <v>0</v>
      </c>
      <c r="BG62" s="524">
        <f>BG32-SUM(BG63:BG$65)</f>
        <v>1.4999999999999986E-2</v>
      </c>
      <c r="BH62" s="524">
        <f>BH32-SUM(BH63:BH$65)</f>
        <v>1.5000000000000013E-2</v>
      </c>
      <c r="BI62" s="524">
        <f>BI32-SUM(BI63:BI$65)</f>
        <v>1.5000000000000013E-2</v>
      </c>
      <c r="BJ62" s="524">
        <f>BJ32-SUM(BJ63:BJ$65)</f>
        <v>1.5000000000000013E-2</v>
      </c>
      <c r="BK62" s="524">
        <f>BK32-SUM(BK63:BK$65)</f>
        <v>0</v>
      </c>
      <c r="BL62" s="524">
        <f>BL32-SUM(BL63:BL$65)</f>
        <v>0</v>
      </c>
      <c r="BM62" s="524">
        <f>BM32-SUM(BM63:BM$65)</f>
        <v>0</v>
      </c>
      <c r="BN62" s="524">
        <f>BN32-SUM(BN63:BN$65)</f>
        <v>0</v>
      </c>
      <c r="BO62" s="524">
        <f>BO32-SUM(BO63:BO$65)</f>
        <v>0</v>
      </c>
      <c r="BP62" s="524">
        <f>BP32-SUM(BP63:BP$65)</f>
        <v>0</v>
      </c>
      <c r="BQ62" s="524">
        <f>BQ32-SUM(BQ63:BQ$65)</f>
        <v>0</v>
      </c>
      <c r="BR62" s="524">
        <f>BR32-SUM(BR63:BR$65)</f>
        <v>0</v>
      </c>
      <c r="BS62" s="524">
        <f>BS32-SUM(BS63:BS$65)</f>
        <v>1.5000000000000013E-2</v>
      </c>
      <c r="BT62" s="524">
        <f>BT32-SUM(BT63:BT$65)</f>
        <v>1.5000000000000013E-2</v>
      </c>
      <c r="BU62" s="524">
        <f>BU32-SUM(BU63:BU$65)</f>
        <v>1.5000000000000013E-2</v>
      </c>
      <c r="BV62" s="524">
        <f>BV32-SUM(BV63:BV$65)</f>
        <v>1.5000000000000013E-2</v>
      </c>
      <c r="BW62" s="524">
        <f>BW32-SUM(BW63:BW$65)</f>
        <v>0</v>
      </c>
      <c r="BX62" s="524">
        <f>BX32-SUM(BX63:BX$65)</f>
        <v>0</v>
      </c>
      <c r="BY62" s="524">
        <f>BY32-SUM(BY63:BY$65)</f>
        <v>0</v>
      </c>
      <c r="BZ62" s="524">
        <f>BZ32-SUM(BZ63:BZ$65)</f>
        <v>0</v>
      </c>
      <c r="CA62" s="524">
        <f>CA32-SUM(CA63:CA$65)</f>
        <v>0</v>
      </c>
      <c r="CB62" s="524">
        <f>CB32-SUM(CB63:CB$65)</f>
        <v>0</v>
      </c>
      <c r="CC62" s="524">
        <f>CC32-SUM(CC63:CC$65)</f>
        <v>0</v>
      </c>
      <c r="CD62" s="524">
        <f>CD32-SUM(CD63:CD$65)</f>
        <v>0</v>
      </c>
      <c r="CE62" s="524">
        <f>CE32-SUM(CE63:CE$65)</f>
        <v>1.5000000000000013E-2</v>
      </c>
      <c r="CF62" s="524">
        <f>CF32-SUM(CF63:CF$65)</f>
        <v>1.5000000000000013E-2</v>
      </c>
      <c r="CG62" s="524">
        <f>CG32-SUM(CG63:CG$65)</f>
        <v>1.5000000000000013E-2</v>
      </c>
      <c r="CH62" s="524">
        <f>CH32-SUM(CH63:CH$65)</f>
        <v>1.5000000000000013E-2</v>
      </c>
      <c r="CI62" s="524">
        <f>+CH62</f>
        <v>1.5000000000000013E-2</v>
      </c>
      <c r="CJ62" s="525">
        <f>CJ32-SUM(CJ63:CJ$65)</f>
        <v>1.5899999999999997E-2</v>
      </c>
      <c r="CK62" s="525">
        <f>CK32-SUM(CK63:CK$65)</f>
        <v>1.5899999999999997E-2</v>
      </c>
      <c r="CL62" s="525">
        <f>CL32-SUM(CL63:CL$65)</f>
        <v>1.5899999999999997E-2</v>
      </c>
      <c r="CM62" s="525">
        <f>CM32-SUM(CM63:CM$65)</f>
        <v>1.5899999999999997E-2</v>
      </c>
      <c r="CN62" s="525">
        <f>CN32-SUM(CN63:CN$65)</f>
        <v>1.5899999999999997E-2</v>
      </c>
      <c r="CO62" s="525">
        <f>CO32-SUM(CO63:CO$65)</f>
        <v>1.5899999999999997E-2</v>
      </c>
      <c r="CP62" s="525">
        <f>CP32-SUM(CP63:CP$65)</f>
        <v>1.5899999999999997E-2</v>
      </c>
      <c r="CQ62" s="525">
        <f>CQ32-SUM(CQ63:CQ$65)</f>
        <v>1.5899999999999997E-2</v>
      </c>
      <c r="CR62" s="525">
        <f>CR32-SUM(CR63:CR$65)</f>
        <v>2.7999999999999997E-2</v>
      </c>
      <c r="CS62" s="525">
        <f>CS32-SUM(CS63:CS$65)</f>
        <v>2.7999999999999997E-2</v>
      </c>
      <c r="CT62" s="525">
        <f>CT32-SUM(CT63:CT$65)</f>
        <v>2.7999999999999997E-2</v>
      </c>
      <c r="CU62" s="525">
        <f>CU32-SUM(CU63:CU$65)</f>
        <v>2.7999999999999997E-2</v>
      </c>
      <c r="CV62" s="525">
        <f>CV32-SUM(CV63:CV$65)</f>
        <v>2.7999999999999997E-2</v>
      </c>
      <c r="CW62" s="525">
        <f>CW32-SUM(CW63:CW$65)</f>
        <v>2.7999999999999997E-2</v>
      </c>
      <c r="CX62" s="525">
        <f>CX32-SUM(CX63:CX$65)</f>
        <v>2.7999999999999997E-2</v>
      </c>
      <c r="CY62" s="525">
        <f>CY32-SUM(CY63:CY$65)</f>
        <v>2.7999999999999997E-2</v>
      </c>
      <c r="CZ62" s="525">
        <f>CZ32-SUM(CZ63:CZ$65)</f>
        <v>2.7999999999999997E-2</v>
      </c>
      <c r="DA62" s="525">
        <f>DA32-SUM(DA63:DA$65)</f>
        <v>2.7999999999999997E-2</v>
      </c>
      <c r="DB62" s="525">
        <f>DB32-SUM(DB63:DB$65)</f>
        <v>2.7999999999999997E-2</v>
      </c>
      <c r="DC62" s="525">
        <f>DC32-SUM(DC63:DC$65)</f>
        <v>2.7999999999999997E-2</v>
      </c>
      <c r="DD62" s="525">
        <f>DD32-SUM(DD63:DD$65)</f>
        <v>2.8000000000000025E-2</v>
      </c>
      <c r="DE62" s="525">
        <f>DE32-SUM(DE63:DE$65)</f>
        <v>2.8000000000000025E-2</v>
      </c>
      <c r="DF62" s="525">
        <f>DF32-SUM(DF63:DF$65)</f>
        <v>2.8000000000000025E-2</v>
      </c>
      <c r="DG62" s="525">
        <f>DG32-SUM(DG63:DG$65)</f>
        <v>2.7999999999999997E-2</v>
      </c>
      <c r="DH62" s="525">
        <f>DH32-SUM(DH63:DH$65)</f>
        <v>2.7999999999999997E-2</v>
      </c>
      <c r="DI62" s="525">
        <f>DI32-SUM(DI63:DI$65)</f>
        <v>2.7999999999999997E-2</v>
      </c>
      <c r="DJ62" s="525">
        <f>DJ32-SUM(DJ63:DJ$65)</f>
        <v>2.7999999999999997E-2</v>
      </c>
      <c r="DK62" s="525">
        <f>DK32-SUM(DK63:DK$65)</f>
        <v>2.7999999999999997E-2</v>
      </c>
      <c r="DL62" s="525">
        <f>DL32-SUM(DL63:DL$65)</f>
        <v>2.7999999999999997E-2</v>
      </c>
      <c r="DM62" s="525">
        <f>DM32-SUM(DM63:DM$65)</f>
        <v>2.7999999999999997E-2</v>
      </c>
      <c r="DN62" s="525">
        <f>DN32-SUM(DN63:DN$65)</f>
        <v>2.7999999999999997E-2</v>
      </c>
      <c r="DO62" s="524">
        <f>DO32-SUM(DO63:DO$65)</f>
        <v>2.7999999999999997E-2</v>
      </c>
      <c r="DP62" s="524">
        <f>DP32-SUM(DP63:DP$65)</f>
        <v>2.7999999999999997E-2</v>
      </c>
      <c r="DQ62" s="524">
        <f>DQ32-SUM(DQ63:DQ$65)</f>
        <v>2.7999999999999997E-2</v>
      </c>
      <c r="DR62" s="524">
        <f>DR32-SUM(DR63:DR$65)</f>
        <v>2.7999999999999997E-2</v>
      </c>
      <c r="DS62" s="524">
        <f>DS32-SUM(DS63:DS$65)</f>
        <v>2.8000000000000025E-2</v>
      </c>
      <c r="DT62" s="524">
        <f>DT32-SUM(DT63:DT$65)</f>
        <v>2.8000000000000025E-2</v>
      </c>
      <c r="DU62" s="524">
        <f>DU32-SUM(DU63:DU$65)</f>
        <v>2.8000000000000025E-2</v>
      </c>
      <c r="DV62" s="524">
        <f>DV32-SUM(DV63:DV$65)</f>
        <v>2.7999999999999997E-2</v>
      </c>
      <c r="DW62" s="524">
        <f>DW32-SUM(DW63:DW$65)</f>
        <v>2.7999999999999997E-2</v>
      </c>
      <c r="DX62" s="524">
        <f>DX32-SUM(DX63:DX$65)</f>
        <v>2.7999999999999997E-2</v>
      </c>
      <c r="DY62" s="851">
        <f>DY32-SUM(DY63:DY$65)</f>
        <v>3.2179999999999986E-2</v>
      </c>
      <c r="DZ62" s="524">
        <f>DZ32-SUM(DZ63:DZ$65)</f>
        <v>3.2179999999999986E-2</v>
      </c>
      <c r="EA62" s="524">
        <f>EA32-SUM(EA63:EA$65)</f>
        <v>3.2179999999999986E-2</v>
      </c>
      <c r="EB62" s="524">
        <f>EB32-SUM(EB63:EB$65)</f>
        <v>3.5289999999999988E-2</v>
      </c>
      <c r="EC62" s="524">
        <f>EC32-SUM(EC63:EC$65)</f>
        <v>3.5289999999999988E-2</v>
      </c>
      <c r="ED62" s="524">
        <f>ED32-SUM(ED63:ED$65)</f>
        <v>3.5289999999999988E-2</v>
      </c>
      <c r="EE62" s="524">
        <f>EE32-SUM(EE63:EE$65)</f>
        <v>3.5289999999999988E-2</v>
      </c>
      <c r="EF62" s="524">
        <f>EF32-SUM(EF63:EF$65)</f>
        <v>3.5289999999999988E-2</v>
      </c>
      <c r="EG62" s="524">
        <f>EG32-SUM(EG63:EG$65)</f>
        <v>3.5289999999999988E-2</v>
      </c>
      <c r="EH62" s="524">
        <f>EH32-SUM(EH63:EH$65)</f>
        <v>3.5290000000000016E-2</v>
      </c>
      <c r="EI62" s="524">
        <f>EI32-SUM(EI63:EI$65)</f>
        <v>3.5290000000000016E-2</v>
      </c>
      <c r="EJ62" s="524">
        <f>EJ32-SUM(EJ63:EJ$65)</f>
        <v>3.5290000000000016E-2</v>
      </c>
      <c r="EK62" s="524">
        <f>EK32-SUM(EK63:EK$65)</f>
        <v>3.5289999999999988E-2</v>
      </c>
      <c r="EL62" s="524">
        <f>EL32-SUM(EL63:EL$65)</f>
        <v>3.5289999999999988E-2</v>
      </c>
      <c r="EM62" s="524">
        <f>EM32-SUM(EM63:EM$65)</f>
        <v>3.5290000000000016E-2</v>
      </c>
      <c r="EN62" s="524">
        <f>EN32-SUM(EN63:EN$65)</f>
        <v>4.028000000000001E-2</v>
      </c>
      <c r="EO62" s="524">
        <f>EO32-SUM(EO63:EO$65)</f>
        <v>4.028000000000001E-2</v>
      </c>
      <c r="EP62" s="524">
        <f>EP32-SUM(EP63:EP$65)</f>
        <v>4.028000000000001E-2</v>
      </c>
      <c r="EQ62" s="524">
        <f>EQ32-SUM(EQ63:EQ$65)</f>
        <v>4.028000000000001E-2</v>
      </c>
      <c r="ER62" s="524">
        <f>ER32-SUM(ER63:ER$65)</f>
        <v>4.028000000000001E-2</v>
      </c>
      <c r="ES62" s="524">
        <f>ES32-SUM(ES63:ES$65)</f>
        <v>4.028000000000001E-2</v>
      </c>
      <c r="ET62" s="524">
        <f>ET32-SUM(ET63:ET$65)</f>
        <v>4.028000000000001E-2</v>
      </c>
      <c r="EU62" s="524">
        <f>EU32-SUM(EU63:EU$65)</f>
        <v>4.028000000000001E-2</v>
      </c>
      <c r="EV62" s="524">
        <f>EV32-SUM(EV63:EV$65)</f>
        <v>4.028000000000001E-2</v>
      </c>
      <c r="EW62" s="524">
        <f>EW32-SUM(EW63:EW$65)</f>
        <v>4.028000000000001E-2</v>
      </c>
      <c r="EX62" s="524">
        <f>EX32-SUM(EX63:EX$65)</f>
        <v>4.028000000000001E-2</v>
      </c>
      <c r="EY62" s="524">
        <f>EY32-SUM(EY63:EY$65)</f>
        <v>4.028000000000001E-2</v>
      </c>
      <c r="EZ62" s="524">
        <f>EZ32-SUM(EZ63:EZ$65)</f>
        <v>4.8330000000000012E-2</v>
      </c>
      <c r="FA62" s="524">
        <f>FA32-SUM(FA63:FA$65)</f>
        <v>4.8330000000000012E-2</v>
      </c>
      <c r="FB62" s="524">
        <f>FB32-SUM(FB63:FB$65)</f>
        <v>4.8330000000000012E-2</v>
      </c>
      <c r="FC62" s="524">
        <f>FC32-SUM(FC63:FC$65)</f>
        <v>4.8330000000000012E-2</v>
      </c>
      <c r="FD62" s="524">
        <f>FD32-SUM(FD63:FD$65)</f>
        <v>4.8330000000000012E-2</v>
      </c>
      <c r="FE62" s="524">
        <f>FE32-SUM(FE63:FE$65)</f>
        <v>4.8330000000000012E-2</v>
      </c>
      <c r="FF62" s="524">
        <f>FF32-SUM(FF63:FF$65)</f>
        <v>4.833000000000004E-2</v>
      </c>
      <c r="FG62" s="524">
        <f>FG32-SUM(FG63:FG$65)</f>
        <v>4.833000000000004E-2</v>
      </c>
      <c r="FH62" s="524">
        <f>FH32-SUM(FH63:FH$65)</f>
        <v>4.833000000000004E-2</v>
      </c>
      <c r="FI62" s="524">
        <f>FI32-SUM(FI63:FI$65)</f>
        <v>4.8330000000000012E-2</v>
      </c>
      <c r="FJ62" s="524">
        <f>FJ32-SUM(FJ63:FJ$65)</f>
        <v>4.8330000000000012E-2</v>
      </c>
      <c r="FK62" s="524">
        <f>FK32-SUM(FK63:FK$65)</f>
        <v>4.8330000000000012E-2</v>
      </c>
      <c r="FL62" s="524">
        <f>FL32-SUM(FL63:FL$65)</f>
        <v>5.8590000000000031E-2</v>
      </c>
      <c r="FM62" s="524">
        <f>FM32-SUM(FM63:FM$65)</f>
        <v>5.8590000000000031E-2</v>
      </c>
      <c r="FN62" s="524">
        <f>FN32-SUM(FN63:FN$65)</f>
        <v>5.8590000000000031E-2</v>
      </c>
      <c r="FO62" s="524">
        <f>FO32-SUM(FO63:FO$65)</f>
        <v>5.8590000000000031E-2</v>
      </c>
      <c r="FP62" s="524">
        <f>FP32-SUM(FP63:FP$65)</f>
        <v>5.8590000000000031E-2</v>
      </c>
      <c r="FQ62" s="524">
        <f>FQ32-SUM(FQ63:FQ$65)</f>
        <v>5.8590000000000031E-2</v>
      </c>
      <c r="FR62" s="524">
        <f>FR32-SUM(FR63:FR$65)</f>
        <v>5.8590000000000031E-2</v>
      </c>
      <c r="FS62" s="524">
        <f>FS32-SUM(FS63:FS$65)</f>
        <v>5.8590000000000031E-2</v>
      </c>
      <c r="FT62" s="524">
        <f>FT32-SUM(FT63:FT$65)</f>
        <v>5.8590000000000031E-2</v>
      </c>
      <c r="FU62" s="524">
        <f>FU32-SUM(FU63:FU$65)</f>
        <v>5.8590000000000031E-2</v>
      </c>
      <c r="FV62" s="524">
        <f>FV32-SUM(FV63:FV$65)</f>
        <v>5.8590000000000031E-2</v>
      </c>
      <c r="FW62" s="524">
        <f>FW32-SUM(FW63:FW$65)</f>
        <v>5.8590000000000031E-2</v>
      </c>
      <c r="FX62" s="797" t="s">
        <v>272</v>
      </c>
    </row>
    <row r="63" spans="2:217" s="489" customFormat="1" x14ac:dyDescent="0.2">
      <c r="B63" s="407" t="s">
        <v>328</v>
      </c>
      <c r="C63" s="524">
        <f t="shared" ref="C63:AH63" si="72">+C31-C64-C65</f>
        <v>7.288E-2</v>
      </c>
      <c r="D63" s="524">
        <f t="shared" si="72"/>
        <v>7.288E-2</v>
      </c>
      <c r="E63" s="524">
        <f t="shared" si="72"/>
        <v>7.288E-2</v>
      </c>
      <c r="F63" s="524">
        <f t="shared" si="72"/>
        <v>7.288E-2</v>
      </c>
      <c r="G63" s="524">
        <f t="shared" si="72"/>
        <v>7.288E-2</v>
      </c>
      <c r="H63" s="524">
        <f t="shared" si="72"/>
        <v>7.288E-2</v>
      </c>
      <c r="I63" s="524">
        <f t="shared" si="72"/>
        <v>7.288E-2</v>
      </c>
      <c r="J63" s="524">
        <f t="shared" si="72"/>
        <v>7.288E-2</v>
      </c>
      <c r="K63" s="524">
        <f t="shared" si="72"/>
        <v>7.288E-2</v>
      </c>
      <c r="L63" s="524">
        <f t="shared" si="72"/>
        <v>7.288E-2</v>
      </c>
      <c r="M63" s="524">
        <f t="shared" si="72"/>
        <v>7.288E-2</v>
      </c>
      <c r="N63" s="524">
        <f t="shared" si="72"/>
        <v>7.288E-2</v>
      </c>
      <c r="O63" s="524">
        <f t="shared" si="72"/>
        <v>7.288E-2</v>
      </c>
      <c r="P63" s="524">
        <f t="shared" si="72"/>
        <v>7.288E-2</v>
      </c>
      <c r="Q63" s="524">
        <f t="shared" si="72"/>
        <v>7.288E-2</v>
      </c>
      <c r="R63" s="524">
        <f t="shared" si="72"/>
        <v>7.288E-2</v>
      </c>
      <c r="S63" s="524">
        <f t="shared" si="72"/>
        <v>7.288E-2</v>
      </c>
      <c r="T63" s="524">
        <f t="shared" si="72"/>
        <v>7.288E-2</v>
      </c>
      <c r="U63" s="524">
        <f t="shared" si="72"/>
        <v>7.288E-2</v>
      </c>
      <c r="V63" s="524">
        <f t="shared" si="72"/>
        <v>7.288E-2</v>
      </c>
      <c r="W63" s="524">
        <f t="shared" si="72"/>
        <v>7.288E-2</v>
      </c>
      <c r="X63" s="524">
        <f t="shared" si="72"/>
        <v>7.288E-2</v>
      </c>
      <c r="Y63" s="524">
        <f t="shared" si="72"/>
        <v>7.288E-2</v>
      </c>
      <c r="Z63" s="524">
        <f t="shared" si="72"/>
        <v>7.288E-2</v>
      </c>
      <c r="AA63" s="524">
        <f t="shared" si="72"/>
        <v>7.288E-2</v>
      </c>
      <c r="AB63" s="524">
        <f t="shared" si="72"/>
        <v>7.288E-2</v>
      </c>
      <c r="AC63" s="524">
        <f t="shared" si="72"/>
        <v>7.288E-2</v>
      </c>
      <c r="AD63" s="524">
        <f t="shared" si="72"/>
        <v>7.288E-2</v>
      </c>
      <c r="AE63" s="524">
        <f t="shared" si="72"/>
        <v>7.288E-2</v>
      </c>
      <c r="AF63" s="524">
        <f t="shared" si="72"/>
        <v>7.288E-2</v>
      </c>
      <c r="AG63" s="524">
        <f t="shared" si="72"/>
        <v>7.288E-2</v>
      </c>
      <c r="AH63" s="524">
        <f t="shared" si="72"/>
        <v>7.288E-2</v>
      </c>
      <c r="AI63" s="524">
        <f t="shared" ref="AI63:BN63" si="73">+AI31-AI64-AI65</f>
        <v>7.288E-2</v>
      </c>
      <c r="AJ63" s="524">
        <f t="shared" si="73"/>
        <v>7.288E-2</v>
      </c>
      <c r="AK63" s="524">
        <f t="shared" si="73"/>
        <v>7.288E-2</v>
      </c>
      <c r="AL63" s="524">
        <f t="shared" si="73"/>
        <v>7.288E-2</v>
      </c>
      <c r="AM63" s="524">
        <f t="shared" si="73"/>
        <v>7.288E-2</v>
      </c>
      <c r="AN63" s="524">
        <f t="shared" si="73"/>
        <v>7.288E-2</v>
      </c>
      <c r="AO63" s="524">
        <f t="shared" si="73"/>
        <v>7.288E-2</v>
      </c>
      <c r="AP63" s="524">
        <f t="shared" si="73"/>
        <v>7.288E-2</v>
      </c>
      <c r="AQ63" s="524">
        <f t="shared" si="73"/>
        <v>7.288E-2</v>
      </c>
      <c r="AR63" s="524">
        <f t="shared" si="73"/>
        <v>7.288E-2</v>
      </c>
      <c r="AS63" s="524">
        <f t="shared" si="73"/>
        <v>7.288E-2</v>
      </c>
      <c r="AT63" s="524">
        <f t="shared" si="73"/>
        <v>7.288E-2</v>
      </c>
      <c r="AU63" s="524">
        <f t="shared" si="73"/>
        <v>7.288E-2</v>
      </c>
      <c r="AV63" s="524">
        <f t="shared" si="73"/>
        <v>7.0199999999999999E-2</v>
      </c>
      <c r="AW63" s="524">
        <f t="shared" si="73"/>
        <v>7.0199999999999999E-2</v>
      </c>
      <c r="AX63" s="524">
        <f t="shared" si="73"/>
        <v>7.0199999999999999E-2</v>
      </c>
      <c r="AY63" s="524">
        <f t="shared" si="73"/>
        <v>7.0199999999999999E-2</v>
      </c>
      <c r="AZ63" s="524">
        <f t="shared" si="73"/>
        <v>7.0199999999999999E-2</v>
      </c>
      <c r="BA63" s="524">
        <f t="shared" si="73"/>
        <v>7.0199999999999999E-2</v>
      </c>
      <c r="BB63" s="524">
        <f t="shared" si="73"/>
        <v>7.0200000000000012E-2</v>
      </c>
      <c r="BC63" s="524">
        <f t="shared" si="73"/>
        <v>7.0200000000000012E-2</v>
      </c>
      <c r="BD63" s="524">
        <f t="shared" si="73"/>
        <v>7.0200000000000012E-2</v>
      </c>
      <c r="BE63" s="524">
        <f t="shared" si="73"/>
        <v>7.0200000000000012E-2</v>
      </c>
      <c r="BF63" s="524">
        <f t="shared" si="73"/>
        <v>7.0200000000000012E-2</v>
      </c>
      <c r="BG63" s="524">
        <f t="shared" si="73"/>
        <v>7.0200000000000012E-2</v>
      </c>
      <c r="BH63" s="524">
        <f t="shared" si="73"/>
        <v>7.0199999999999985E-2</v>
      </c>
      <c r="BI63" s="524">
        <f t="shared" si="73"/>
        <v>7.0199999999999985E-2</v>
      </c>
      <c r="BJ63" s="524">
        <f t="shared" si="73"/>
        <v>7.0199999999999985E-2</v>
      </c>
      <c r="BK63" s="524">
        <f t="shared" si="73"/>
        <v>7.0199999999999985E-2</v>
      </c>
      <c r="BL63" s="524">
        <f t="shared" si="73"/>
        <v>7.0199999999999985E-2</v>
      </c>
      <c r="BM63" s="524">
        <f t="shared" si="73"/>
        <v>7.0199999999999985E-2</v>
      </c>
      <c r="BN63" s="524">
        <f t="shared" si="73"/>
        <v>7.0199999999999985E-2</v>
      </c>
      <c r="BO63" s="524">
        <f t="shared" ref="BO63:CT63" si="74">+BO31-BO64-BO65</f>
        <v>7.0199999999999985E-2</v>
      </c>
      <c r="BP63" s="524">
        <f t="shared" si="74"/>
        <v>7.0199999999999985E-2</v>
      </c>
      <c r="BQ63" s="524">
        <f t="shared" si="74"/>
        <v>7.0199999999999985E-2</v>
      </c>
      <c r="BR63" s="524">
        <f t="shared" si="74"/>
        <v>7.0199999999999985E-2</v>
      </c>
      <c r="BS63" s="524">
        <f t="shared" si="74"/>
        <v>7.0199999999999985E-2</v>
      </c>
      <c r="BT63" s="524">
        <f t="shared" si="74"/>
        <v>7.0199999999999985E-2</v>
      </c>
      <c r="BU63" s="524">
        <f t="shared" si="74"/>
        <v>7.0199999999999985E-2</v>
      </c>
      <c r="BV63" s="524">
        <f t="shared" si="74"/>
        <v>7.0199999999999985E-2</v>
      </c>
      <c r="BW63" s="524">
        <f t="shared" si="74"/>
        <v>7.0199999999999985E-2</v>
      </c>
      <c r="BX63" s="524">
        <f t="shared" si="74"/>
        <v>7.0199999999999985E-2</v>
      </c>
      <c r="BY63" s="524">
        <f t="shared" si="74"/>
        <v>7.0199999999999985E-2</v>
      </c>
      <c r="BZ63" s="524">
        <f t="shared" si="74"/>
        <v>7.0199999999999985E-2</v>
      </c>
      <c r="CA63" s="524">
        <f t="shared" si="74"/>
        <v>7.0199999999999985E-2</v>
      </c>
      <c r="CB63" s="524">
        <f t="shared" si="74"/>
        <v>7.0199999999999985E-2</v>
      </c>
      <c r="CC63" s="524">
        <f t="shared" si="74"/>
        <v>7.0199999999999985E-2</v>
      </c>
      <c r="CD63" s="524">
        <f t="shared" si="74"/>
        <v>7.0199999999999985E-2</v>
      </c>
      <c r="CE63" s="524">
        <f t="shared" si="74"/>
        <v>7.0199999999999985E-2</v>
      </c>
      <c r="CF63" s="524">
        <f t="shared" si="74"/>
        <v>7.0199999999999985E-2</v>
      </c>
      <c r="CG63" s="524">
        <f t="shared" si="74"/>
        <v>7.0199999999999985E-2</v>
      </c>
      <c r="CH63" s="524">
        <f t="shared" si="74"/>
        <v>7.0199999999999985E-2</v>
      </c>
      <c r="CI63" s="524">
        <f t="shared" si="74"/>
        <v>7.0199999999999985E-2</v>
      </c>
      <c r="CJ63" s="525">
        <f t="shared" si="74"/>
        <v>7.1809999999999985E-2</v>
      </c>
      <c r="CK63" s="525">
        <f t="shared" si="74"/>
        <v>7.1809999999999985E-2</v>
      </c>
      <c r="CL63" s="525">
        <f t="shared" si="74"/>
        <v>7.1809999999999985E-2</v>
      </c>
      <c r="CM63" s="525">
        <f t="shared" si="74"/>
        <v>7.1809999999999985E-2</v>
      </c>
      <c r="CN63" s="525">
        <f t="shared" si="74"/>
        <v>7.1809999999999985E-2</v>
      </c>
      <c r="CO63" s="525">
        <f t="shared" si="74"/>
        <v>7.1809999999999985E-2</v>
      </c>
      <c r="CP63" s="525">
        <f t="shared" si="74"/>
        <v>7.1809999999999985E-2</v>
      </c>
      <c r="CQ63" s="525">
        <f t="shared" si="74"/>
        <v>7.1809999999999985E-2</v>
      </c>
      <c r="CR63" s="525">
        <f t="shared" si="74"/>
        <v>7.1169999999999983E-2</v>
      </c>
      <c r="CS63" s="525">
        <f t="shared" si="74"/>
        <v>7.1169999999999983E-2</v>
      </c>
      <c r="CT63" s="525">
        <f t="shared" si="74"/>
        <v>7.1169999999999983E-2</v>
      </c>
      <c r="CU63" s="525">
        <f t="shared" ref="CU63:DZ63" si="75">+CU31-CU64-CU65</f>
        <v>7.1169999999999983E-2</v>
      </c>
      <c r="CV63" s="525">
        <f t="shared" si="75"/>
        <v>7.1169999999999983E-2</v>
      </c>
      <c r="CW63" s="525">
        <f t="shared" si="75"/>
        <v>7.1169999999999983E-2</v>
      </c>
      <c r="CX63" s="525">
        <f t="shared" si="75"/>
        <v>7.1169999999999983E-2</v>
      </c>
      <c r="CY63" s="525">
        <f t="shared" si="75"/>
        <v>7.1169999999999983E-2</v>
      </c>
      <c r="CZ63" s="525">
        <f t="shared" si="75"/>
        <v>7.1169999999999983E-2</v>
      </c>
      <c r="DA63" s="525">
        <f t="shared" si="75"/>
        <v>7.1169999999999983E-2</v>
      </c>
      <c r="DB63" s="525">
        <f t="shared" si="75"/>
        <v>7.1169999999999983E-2</v>
      </c>
      <c r="DC63" s="525">
        <f t="shared" si="75"/>
        <v>7.1169999999999983E-2</v>
      </c>
      <c r="DD63" s="525">
        <f t="shared" si="75"/>
        <v>7.1169999999999983E-2</v>
      </c>
      <c r="DE63" s="525">
        <f t="shared" si="75"/>
        <v>7.1169999999999983E-2</v>
      </c>
      <c r="DF63" s="525">
        <f t="shared" si="75"/>
        <v>7.1169999999999983E-2</v>
      </c>
      <c r="DG63" s="525">
        <f t="shared" si="75"/>
        <v>7.1169999999999983E-2</v>
      </c>
      <c r="DH63" s="525">
        <f t="shared" si="75"/>
        <v>7.1169999999999983E-2</v>
      </c>
      <c r="DI63" s="525">
        <f t="shared" si="75"/>
        <v>7.1169999999999983E-2</v>
      </c>
      <c r="DJ63" s="525">
        <f t="shared" si="75"/>
        <v>7.1169999999999983E-2</v>
      </c>
      <c r="DK63" s="525">
        <f t="shared" si="75"/>
        <v>7.1169999999999983E-2</v>
      </c>
      <c r="DL63" s="525">
        <f t="shared" si="75"/>
        <v>7.1169999999999983E-2</v>
      </c>
      <c r="DM63" s="525">
        <f t="shared" si="75"/>
        <v>7.1169999999999983E-2</v>
      </c>
      <c r="DN63" s="525">
        <f t="shared" si="75"/>
        <v>7.1169999999999983E-2</v>
      </c>
      <c r="DO63" s="524">
        <f t="shared" si="75"/>
        <v>7.1169999999999983E-2</v>
      </c>
      <c r="DP63" s="524">
        <f t="shared" si="75"/>
        <v>7.1169999999999983E-2</v>
      </c>
      <c r="DQ63" s="524">
        <f t="shared" si="75"/>
        <v>7.1169999999999983E-2</v>
      </c>
      <c r="DR63" s="524">
        <f t="shared" si="75"/>
        <v>7.1169999999999983E-2</v>
      </c>
      <c r="DS63" s="524">
        <f t="shared" si="75"/>
        <v>7.1169999999999983E-2</v>
      </c>
      <c r="DT63" s="524">
        <f t="shared" si="75"/>
        <v>7.1169999999999983E-2</v>
      </c>
      <c r="DU63" s="524">
        <f t="shared" si="75"/>
        <v>7.1169999999999983E-2</v>
      </c>
      <c r="DV63" s="524">
        <f t="shared" si="75"/>
        <v>7.1169999999999983E-2</v>
      </c>
      <c r="DW63" s="524">
        <f t="shared" si="75"/>
        <v>7.1169999999999983E-2</v>
      </c>
      <c r="DX63" s="524">
        <f t="shared" si="75"/>
        <v>7.1169999999999983E-2</v>
      </c>
      <c r="DY63" s="851">
        <f t="shared" si="75"/>
        <v>6.9800000000000001E-2</v>
      </c>
      <c r="DZ63" s="524">
        <f t="shared" si="75"/>
        <v>6.9800000000000001E-2</v>
      </c>
      <c r="EA63" s="524">
        <f t="shared" ref="EA63:FF63" si="76">+EA31-EA64-EA65</f>
        <v>6.9800000000000001E-2</v>
      </c>
      <c r="EB63" s="524">
        <f t="shared" si="76"/>
        <v>7.4770000000000003E-2</v>
      </c>
      <c r="EC63" s="524">
        <f t="shared" si="76"/>
        <v>7.4770000000000003E-2</v>
      </c>
      <c r="ED63" s="524">
        <f t="shared" si="76"/>
        <v>7.4770000000000003E-2</v>
      </c>
      <c r="EE63" s="524">
        <f t="shared" si="76"/>
        <v>7.4770000000000003E-2</v>
      </c>
      <c r="EF63" s="524">
        <f t="shared" si="76"/>
        <v>7.4770000000000003E-2</v>
      </c>
      <c r="EG63" s="524">
        <f t="shared" si="76"/>
        <v>7.4770000000000003E-2</v>
      </c>
      <c r="EH63" s="524">
        <f t="shared" si="76"/>
        <v>7.4770000000000003E-2</v>
      </c>
      <c r="EI63" s="524">
        <f t="shared" si="76"/>
        <v>7.4770000000000003E-2</v>
      </c>
      <c r="EJ63" s="524">
        <f t="shared" si="76"/>
        <v>7.4770000000000003E-2</v>
      </c>
      <c r="EK63" s="524">
        <f t="shared" si="76"/>
        <v>7.4770000000000003E-2</v>
      </c>
      <c r="EL63" s="524">
        <f t="shared" si="76"/>
        <v>7.4770000000000003E-2</v>
      </c>
      <c r="EM63" s="524">
        <f t="shared" si="76"/>
        <v>7.4770000000000003E-2</v>
      </c>
      <c r="EN63" s="524">
        <f t="shared" si="76"/>
        <v>7.3149999999999993E-2</v>
      </c>
      <c r="EO63" s="524">
        <f t="shared" si="76"/>
        <v>7.3149999999999993E-2</v>
      </c>
      <c r="EP63" s="524">
        <f t="shared" si="76"/>
        <v>7.3149999999999993E-2</v>
      </c>
      <c r="EQ63" s="524">
        <f t="shared" si="76"/>
        <v>7.3149999999999993E-2</v>
      </c>
      <c r="ER63" s="524">
        <f t="shared" si="76"/>
        <v>7.3149999999999993E-2</v>
      </c>
      <c r="ES63" s="524">
        <f t="shared" si="76"/>
        <v>7.3149999999999993E-2</v>
      </c>
      <c r="ET63" s="524">
        <f t="shared" si="76"/>
        <v>7.3149999999999993E-2</v>
      </c>
      <c r="EU63" s="524">
        <f t="shared" si="76"/>
        <v>7.3149999999999993E-2</v>
      </c>
      <c r="EV63" s="524">
        <f t="shared" si="76"/>
        <v>7.3149999999999993E-2</v>
      </c>
      <c r="EW63" s="524">
        <f t="shared" si="76"/>
        <v>7.3149999999999993E-2</v>
      </c>
      <c r="EX63" s="524">
        <f t="shared" si="76"/>
        <v>7.3149999999999993E-2</v>
      </c>
      <c r="EY63" s="524">
        <f t="shared" si="76"/>
        <v>7.3149999999999993E-2</v>
      </c>
      <c r="EZ63" s="524">
        <f t="shared" si="76"/>
        <v>7.2529999999999983E-2</v>
      </c>
      <c r="FA63" s="524">
        <f t="shared" si="76"/>
        <v>7.2529999999999983E-2</v>
      </c>
      <c r="FB63" s="524">
        <f t="shared" si="76"/>
        <v>7.2529999999999983E-2</v>
      </c>
      <c r="FC63" s="524">
        <f t="shared" si="76"/>
        <v>7.2529999999999983E-2</v>
      </c>
      <c r="FD63" s="524">
        <f t="shared" si="76"/>
        <v>7.2529999999999983E-2</v>
      </c>
      <c r="FE63" s="524">
        <f t="shared" si="76"/>
        <v>7.2529999999999983E-2</v>
      </c>
      <c r="FF63" s="524">
        <f t="shared" si="76"/>
        <v>7.2529999999999983E-2</v>
      </c>
      <c r="FG63" s="524">
        <f t="shared" ref="FG63:FW63" si="77">+FG31-FG64-FG65</f>
        <v>7.2529999999999983E-2</v>
      </c>
      <c r="FH63" s="524">
        <f t="shared" si="77"/>
        <v>7.2529999999999983E-2</v>
      </c>
      <c r="FI63" s="524">
        <f t="shared" si="77"/>
        <v>7.2529999999999983E-2</v>
      </c>
      <c r="FJ63" s="524">
        <f t="shared" si="77"/>
        <v>7.2529999999999983E-2</v>
      </c>
      <c r="FK63" s="524">
        <f t="shared" si="77"/>
        <v>7.2529999999999983E-2</v>
      </c>
      <c r="FL63" s="524">
        <f t="shared" si="77"/>
        <v>7.1419999999999983E-2</v>
      </c>
      <c r="FM63" s="524">
        <f t="shared" si="77"/>
        <v>7.1419999999999983E-2</v>
      </c>
      <c r="FN63" s="524">
        <f t="shared" si="77"/>
        <v>7.1419999999999983E-2</v>
      </c>
      <c r="FO63" s="524">
        <f t="shared" si="77"/>
        <v>7.1419999999999983E-2</v>
      </c>
      <c r="FP63" s="524">
        <f t="shared" si="77"/>
        <v>7.1419999999999983E-2</v>
      </c>
      <c r="FQ63" s="524">
        <f t="shared" si="77"/>
        <v>7.1419999999999983E-2</v>
      </c>
      <c r="FR63" s="524">
        <f t="shared" si="77"/>
        <v>7.1419999999999983E-2</v>
      </c>
      <c r="FS63" s="524">
        <f t="shared" si="77"/>
        <v>7.1419999999999983E-2</v>
      </c>
      <c r="FT63" s="524">
        <f t="shared" si="77"/>
        <v>7.1419999999999983E-2</v>
      </c>
      <c r="FU63" s="524">
        <f t="shared" si="77"/>
        <v>7.1419999999999983E-2</v>
      </c>
      <c r="FV63" s="524">
        <f t="shared" si="77"/>
        <v>7.1419999999999983E-2</v>
      </c>
      <c r="FW63" s="524">
        <f t="shared" si="77"/>
        <v>7.1419999999999983E-2</v>
      </c>
      <c r="FX63" s="797" t="s">
        <v>272</v>
      </c>
    </row>
    <row r="64" spans="2:217" s="489" customFormat="1" x14ac:dyDescent="0.2">
      <c r="B64" s="407" t="s">
        <v>329</v>
      </c>
      <c r="C64" s="524">
        <f t="shared" ref="C64:AH64" si="78">+C29</f>
        <v>0</v>
      </c>
      <c r="D64" s="524">
        <f t="shared" si="78"/>
        <v>0</v>
      </c>
      <c r="E64" s="524">
        <f t="shared" si="78"/>
        <v>0</v>
      </c>
      <c r="F64" s="524">
        <f t="shared" si="78"/>
        <v>0</v>
      </c>
      <c r="G64" s="524">
        <f t="shared" si="78"/>
        <v>0</v>
      </c>
      <c r="H64" s="524">
        <f t="shared" si="78"/>
        <v>0</v>
      </c>
      <c r="I64" s="524">
        <f t="shared" si="78"/>
        <v>0</v>
      </c>
      <c r="J64" s="524">
        <f t="shared" si="78"/>
        <v>0</v>
      </c>
      <c r="K64" s="524">
        <f t="shared" si="78"/>
        <v>0</v>
      </c>
      <c r="L64" s="524">
        <f t="shared" si="78"/>
        <v>0</v>
      </c>
      <c r="M64" s="524">
        <f t="shared" si="78"/>
        <v>0</v>
      </c>
      <c r="N64" s="524">
        <f t="shared" si="78"/>
        <v>0</v>
      </c>
      <c r="O64" s="524">
        <f t="shared" si="78"/>
        <v>0</v>
      </c>
      <c r="P64" s="524">
        <f t="shared" si="78"/>
        <v>0</v>
      </c>
      <c r="Q64" s="524">
        <f t="shared" si="78"/>
        <v>0</v>
      </c>
      <c r="R64" s="524">
        <f t="shared" si="78"/>
        <v>0</v>
      </c>
      <c r="S64" s="524">
        <f t="shared" si="78"/>
        <v>0</v>
      </c>
      <c r="T64" s="524">
        <f t="shared" si="78"/>
        <v>0</v>
      </c>
      <c r="U64" s="524">
        <f t="shared" si="78"/>
        <v>0</v>
      </c>
      <c r="V64" s="524">
        <f t="shared" si="78"/>
        <v>0</v>
      </c>
      <c r="W64" s="524">
        <f t="shared" si="78"/>
        <v>0</v>
      </c>
      <c r="X64" s="524">
        <f t="shared" si="78"/>
        <v>0</v>
      </c>
      <c r="Y64" s="524">
        <f t="shared" si="78"/>
        <v>0</v>
      </c>
      <c r="Z64" s="524">
        <f t="shared" si="78"/>
        <v>0</v>
      </c>
      <c r="AA64" s="524">
        <f t="shared" si="78"/>
        <v>0</v>
      </c>
      <c r="AB64" s="524">
        <f t="shared" si="78"/>
        <v>0</v>
      </c>
      <c r="AC64" s="524">
        <f t="shared" si="78"/>
        <v>0</v>
      </c>
      <c r="AD64" s="524">
        <f t="shared" si="78"/>
        <v>0</v>
      </c>
      <c r="AE64" s="524">
        <f t="shared" si="78"/>
        <v>0</v>
      </c>
      <c r="AF64" s="524">
        <f t="shared" si="78"/>
        <v>0</v>
      </c>
      <c r="AG64" s="524">
        <f t="shared" si="78"/>
        <v>0</v>
      </c>
      <c r="AH64" s="524">
        <f t="shared" si="78"/>
        <v>0</v>
      </c>
      <c r="AI64" s="524">
        <f t="shared" ref="AI64:BN64" si="79">+AI29</f>
        <v>0</v>
      </c>
      <c r="AJ64" s="524">
        <f t="shared" si="79"/>
        <v>0</v>
      </c>
      <c r="AK64" s="524">
        <f t="shared" si="79"/>
        <v>0</v>
      </c>
      <c r="AL64" s="524">
        <f t="shared" si="79"/>
        <v>0</v>
      </c>
      <c r="AM64" s="524">
        <f t="shared" si="79"/>
        <v>0</v>
      </c>
      <c r="AN64" s="524">
        <f t="shared" si="79"/>
        <v>0</v>
      </c>
      <c r="AO64" s="524">
        <f t="shared" si="79"/>
        <v>0</v>
      </c>
      <c r="AP64" s="524">
        <f t="shared" si="79"/>
        <v>0</v>
      </c>
      <c r="AQ64" s="524">
        <f t="shared" si="79"/>
        <v>0</v>
      </c>
      <c r="AR64" s="524">
        <f t="shared" si="79"/>
        <v>0</v>
      </c>
      <c r="AS64" s="524">
        <f t="shared" si="79"/>
        <v>0</v>
      </c>
      <c r="AT64" s="524">
        <f t="shared" si="79"/>
        <v>0</v>
      </c>
      <c r="AU64" s="524">
        <f t="shared" si="79"/>
        <v>0</v>
      </c>
      <c r="AV64" s="524">
        <f t="shared" si="79"/>
        <v>0</v>
      </c>
      <c r="AW64" s="524">
        <f t="shared" si="79"/>
        <v>0</v>
      </c>
      <c r="AX64" s="524">
        <f t="shared" si="79"/>
        <v>0</v>
      </c>
      <c r="AY64" s="524">
        <f t="shared" si="79"/>
        <v>0</v>
      </c>
      <c r="AZ64" s="524">
        <f t="shared" si="79"/>
        <v>0</v>
      </c>
      <c r="BA64" s="524">
        <f t="shared" si="79"/>
        <v>0</v>
      </c>
      <c r="BB64" s="524">
        <f t="shared" si="79"/>
        <v>0</v>
      </c>
      <c r="BC64" s="524">
        <f t="shared" si="79"/>
        <v>0</v>
      </c>
      <c r="BD64" s="524">
        <f t="shared" si="79"/>
        <v>0</v>
      </c>
      <c r="BE64" s="524">
        <f t="shared" si="79"/>
        <v>0</v>
      </c>
      <c r="BF64" s="524">
        <f t="shared" si="79"/>
        <v>0</v>
      </c>
      <c r="BG64" s="524">
        <f t="shared" si="79"/>
        <v>0</v>
      </c>
      <c r="BH64" s="524">
        <f t="shared" si="79"/>
        <v>0</v>
      </c>
      <c r="BI64" s="524">
        <f t="shared" si="79"/>
        <v>0</v>
      </c>
      <c r="BJ64" s="524">
        <f t="shared" si="79"/>
        <v>0</v>
      </c>
      <c r="BK64" s="524">
        <f t="shared" si="79"/>
        <v>0</v>
      </c>
      <c r="BL64" s="524">
        <f t="shared" si="79"/>
        <v>0</v>
      </c>
      <c r="BM64" s="524">
        <f t="shared" si="79"/>
        <v>0</v>
      </c>
      <c r="BN64" s="524">
        <f t="shared" si="79"/>
        <v>0</v>
      </c>
      <c r="BO64" s="524">
        <f t="shared" ref="BO64:CH64" si="80">+BO29</f>
        <v>0</v>
      </c>
      <c r="BP64" s="524">
        <f t="shared" si="80"/>
        <v>0</v>
      </c>
      <c r="BQ64" s="524">
        <f t="shared" si="80"/>
        <v>0</v>
      </c>
      <c r="BR64" s="524">
        <f t="shared" si="80"/>
        <v>0</v>
      </c>
      <c r="BS64" s="524">
        <f t="shared" si="80"/>
        <v>0</v>
      </c>
      <c r="BT64" s="524">
        <f t="shared" si="80"/>
        <v>0</v>
      </c>
      <c r="BU64" s="524">
        <f t="shared" si="80"/>
        <v>0</v>
      </c>
      <c r="BV64" s="524">
        <f t="shared" si="80"/>
        <v>0</v>
      </c>
      <c r="BW64" s="524">
        <f t="shared" si="80"/>
        <v>0</v>
      </c>
      <c r="BX64" s="524">
        <f t="shared" si="80"/>
        <v>0</v>
      </c>
      <c r="BY64" s="524">
        <f t="shared" si="80"/>
        <v>0</v>
      </c>
      <c r="BZ64" s="524">
        <f t="shared" si="80"/>
        <v>0</v>
      </c>
      <c r="CA64" s="524">
        <f t="shared" si="80"/>
        <v>0</v>
      </c>
      <c r="CB64" s="524">
        <f t="shared" si="80"/>
        <v>0</v>
      </c>
      <c r="CC64" s="524">
        <f t="shared" si="80"/>
        <v>0</v>
      </c>
      <c r="CD64" s="524">
        <f t="shared" si="80"/>
        <v>0</v>
      </c>
      <c r="CE64" s="524">
        <f t="shared" si="80"/>
        <v>0</v>
      </c>
      <c r="CF64" s="524">
        <f t="shared" si="80"/>
        <v>0</v>
      </c>
      <c r="CG64" s="524">
        <f t="shared" si="80"/>
        <v>0</v>
      </c>
      <c r="CH64" s="524">
        <f t="shared" si="80"/>
        <v>0</v>
      </c>
      <c r="CI64" s="524"/>
      <c r="CJ64" s="525">
        <f t="shared" ref="CJ64:DO64" si="81">+CJ29</f>
        <v>2.0200000000000001E-3</v>
      </c>
      <c r="CK64" s="525">
        <f t="shared" si="81"/>
        <v>2.0200000000000001E-3</v>
      </c>
      <c r="CL64" s="525">
        <f t="shared" si="81"/>
        <v>2.4400000000000003E-3</v>
      </c>
      <c r="CM64" s="525">
        <f t="shared" si="81"/>
        <v>2.4400000000000003E-3</v>
      </c>
      <c r="CN64" s="525">
        <f t="shared" si="81"/>
        <v>2.4400000000000003E-3</v>
      </c>
      <c r="CO64" s="525">
        <f t="shared" si="81"/>
        <v>2.9100000000000003E-3</v>
      </c>
      <c r="CP64" s="525">
        <f t="shared" si="81"/>
        <v>2.9100000000000003E-3</v>
      </c>
      <c r="CQ64" s="525">
        <f t="shared" si="81"/>
        <v>2.9100000000000003E-3</v>
      </c>
      <c r="CR64" s="525">
        <f t="shared" si="81"/>
        <v>6.2199999999999998E-3</v>
      </c>
      <c r="CS64" s="525">
        <f t="shared" si="81"/>
        <v>6.2199999999999998E-3</v>
      </c>
      <c r="CT64" s="525">
        <f t="shared" si="81"/>
        <v>6.2199999999999998E-3</v>
      </c>
      <c r="CU64" s="525">
        <f t="shared" si="81"/>
        <v>7.0799999999999995E-3</v>
      </c>
      <c r="CV64" s="525">
        <f t="shared" si="81"/>
        <v>7.0799999999999995E-3</v>
      </c>
      <c r="CW64" s="525">
        <f t="shared" si="81"/>
        <v>7.0799999999999995E-3</v>
      </c>
      <c r="CX64" s="525">
        <f t="shared" si="81"/>
        <v>6.660000000000001E-3</v>
      </c>
      <c r="CY64" s="525">
        <f t="shared" si="81"/>
        <v>6.660000000000001E-3</v>
      </c>
      <c r="CZ64" s="525">
        <f t="shared" si="81"/>
        <v>6.660000000000001E-3</v>
      </c>
      <c r="DA64" s="525">
        <f t="shared" si="81"/>
        <v>7.3200000000000001E-3</v>
      </c>
      <c r="DB64" s="525">
        <f t="shared" si="81"/>
        <v>7.3200000000000001E-3</v>
      </c>
      <c r="DC64" s="525">
        <f t="shared" si="81"/>
        <v>7.3200000000000001E-3</v>
      </c>
      <c r="DD64" s="525">
        <f t="shared" si="81"/>
        <v>1.3219999999999999E-2</v>
      </c>
      <c r="DE64" s="525">
        <f t="shared" si="81"/>
        <v>1.3219999999999999E-2</v>
      </c>
      <c r="DF64" s="525">
        <f t="shared" si="81"/>
        <v>1.3219999999999999E-2</v>
      </c>
      <c r="DG64" s="525">
        <f t="shared" si="81"/>
        <v>1.6820000000000002E-2</v>
      </c>
      <c r="DH64" s="525">
        <f t="shared" si="81"/>
        <v>1.6820000000000002E-2</v>
      </c>
      <c r="DI64" s="525">
        <f t="shared" si="81"/>
        <v>1.6820000000000002E-2</v>
      </c>
      <c r="DJ64" s="525">
        <f t="shared" si="81"/>
        <v>1.324E-2</v>
      </c>
      <c r="DK64" s="525">
        <f t="shared" si="81"/>
        <v>1.324E-2</v>
      </c>
      <c r="DL64" s="525">
        <f t="shared" si="81"/>
        <v>1.324E-2</v>
      </c>
      <c r="DM64" s="525">
        <f t="shared" si="81"/>
        <v>1.41E-2</v>
      </c>
      <c r="DN64" s="525">
        <f t="shared" si="81"/>
        <v>1.41E-2</v>
      </c>
      <c r="DO64" s="524">
        <f t="shared" si="81"/>
        <v>1.41E-2</v>
      </c>
      <c r="DP64" s="524">
        <f t="shared" ref="DP64:EU64" si="82">+DP29</f>
        <v>1.363E-2</v>
      </c>
      <c r="DQ64" s="524">
        <f t="shared" si="82"/>
        <v>1.363E-2</v>
      </c>
      <c r="DR64" s="524">
        <f t="shared" si="82"/>
        <v>1.363E-2</v>
      </c>
      <c r="DS64" s="524">
        <f t="shared" si="82"/>
        <v>1.5439999999999999E-2</v>
      </c>
      <c r="DT64" s="524">
        <f t="shared" si="82"/>
        <v>1.5439999999999999E-2</v>
      </c>
      <c r="DU64" s="524">
        <f t="shared" si="82"/>
        <v>1.5439999999999999E-2</v>
      </c>
      <c r="DV64" s="524">
        <f t="shared" si="82"/>
        <v>1.0199999999999999E-2</v>
      </c>
      <c r="DW64" s="524">
        <f t="shared" si="82"/>
        <v>1.0199999999999999E-2</v>
      </c>
      <c r="DX64" s="524">
        <f t="shared" si="82"/>
        <v>1.0199999999999999E-2</v>
      </c>
      <c r="DY64" s="851">
        <f t="shared" si="82"/>
        <v>6.0177146563369296E-3</v>
      </c>
      <c r="DZ64" s="524">
        <f t="shared" si="82"/>
        <v>6.0177146563369296E-3</v>
      </c>
      <c r="EA64" s="524">
        <f t="shared" si="82"/>
        <v>6.0177146563369296E-3</v>
      </c>
      <c r="EB64" s="524">
        <f t="shared" si="82"/>
        <v>1.1503902433217091E-2</v>
      </c>
      <c r="EC64" s="524">
        <f t="shared" si="82"/>
        <v>1.1503902433217091E-2</v>
      </c>
      <c r="ED64" s="524">
        <f t="shared" si="82"/>
        <v>1.1503902433217091E-2</v>
      </c>
      <c r="EE64" s="524">
        <f t="shared" si="82"/>
        <v>1.3254054896888887E-2</v>
      </c>
      <c r="EF64" s="524">
        <f t="shared" si="82"/>
        <v>1.3254054896888887E-2</v>
      </c>
      <c r="EG64" s="524">
        <f t="shared" si="82"/>
        <v>1.3254054896888887E-2</v>
      </c>
      <c r="EH64" s="524">
        <f t="shared" si="82"/>
        <v>1.5712221703176116E-2</v>
      </c>
      <c r="EI64" s="524">
        <f t="shared" si="82"/>
        <v>1.5712221703176116E-2</v>
      </c>
      <c r="EJ64" s="524">
        <f t="shared" si="82"/>
        <v>1.5712221703176116E-2</v>
      </c>
      <c r="EK64" s="524">
        <f t="shared" si="82"/>
        <v>1.6922594071192197E-2</v>
      </c>
      <c r="EL64" s="524">
        <f t="shared" si="82"/>
        <v>1.6922594071192197E-2</v>
      </c>
      <c r="EM64" s="524">
        <f t="shared" si="82"/>
        <v>1.6922594071192194E-2</v>
      </c>
      <c r="EN64" s="524">
        <f t="shared" si="82"/>
        <v>2.0642083955106305E-2</v>
      </c>
      <c r="EO64" s="524">
        <f t="shared" si="82"/>
        <v>2.0642083955106305E-2</v>
      </c>
      <c r="EP64" s="524">
        <f t="shared" si="82"/>
        <v>2.0642083955106305E-2</v>
      </c>
      <c r="EQ64" s="524">
        <f t="shared" si="82"/>
        <v>2.1423404950482117E-2</v>
      </c>
      <c r="ER64" s="524">
        <f t="shared" si="82"/>
        <v>2.1423404950482117E-2</v>
      </c>
      <c r="ES64" s="524">
        <f t="shared" si="82"/>
        <v>2.1423404950482117E-2</v>
      </c>
      <c r="ET64" s="524">
        <f t="shared" si="82"/>
        <v>1.8070879836894867E-2</v>
      </c>
      <c r="EU64" s="524">
        <f t="shared" si="82"/>
        <v>1.8070879836894867E-2</v>
      </c>
      <c r="EV64" s="524">
        <f t="shared" ref="EV64:FW64" si="83">+EV29</f>
        <v>1.8070879836894867E-2</v>
      </c>
      <c r="EW64" s="524">
        <f t="shared" si="83"/>
        <v>1.8910559150642138E-2</v>
      </c>
      <c r="EX64" s="524">
        <f t="shared" si="83"/>
        <v>1.8910559150642138E-2</v>
      </c>
      <c r="EY64" s="524">
        <f t="shared" si="83"/>
        <v>1.8910559150642138E-2</v>
      </c>
      <c r="EZ64" s="524">
        <f t="shared" si="83"/>
        <v>2.0996362721040961E-2</v>
      </c>
      <c r="FA64" s="524">
        <f t="shared" si="83"/>
        <v>2.0996362721040961E-2</v>
      </c>
      <c r="FB64" s="524">
        <f t="shared" si="83"/>
        <v>2.0996362721040961E-2</v>
      </c>
      <c r="FC64" s="524">
        <f t="shared" si="83"/>
        <v>2.1562833782831331E-2</v>
      </c>
      <c r="FD64" s="524">
        <f t="shared" si="83"/>
        <v>2.1562833782831331E-2</v>
      </c>
      <c r="FE64" s="524">
        <f t="shared" si="83"/>
        <v>2.1562833782831331E-2</v>
      </c>
      <c r="FF64" s="524">
        <f t="shared" si="83"/>
        <v>1.9439620146963422E-2</v>
      </c>
      <c r="FG64" s="524">
        <f t="shared" si="83"/>
        <v>1.9439620146963422E-2</v>
      </c>
      <c r="FH64" s="524">
        <f t="shared" si="83"/>
        <v>1.9439620146963422E-2</v>
      </c>
      <c r="FI64" s="524">
        <f t="shared" si="83"/>
        <v>2.0503391059279279E-2</v>
      </c>
      <c r="FJ64" s="524">
        <f t="shared" si="83"/>
        <v>2.0503391059279279E-2</v>
      </c>
      <c r="FK64" s="524">
        <f t="shared" si="83"/>
        <v>2.0503391059279279E-2</v>
      </c>
      <c r="FL64" s="524">
        <f t="shared" si="83"/>
        <v>2.3671083873673414E-2</v>
      </c>
      <c r="FM64" s="524">
        <f t="shared" si="83"/>
        <v>2.3671083873673414E-2</v>
      </c>
      <c r="FN64" s="524">
        <f t="shared" si="83"/>
        <v>2.3671083873673414E-2</v>
      </c>
      <c r="FO64" s="524">
        <f t="shared" si="83"/>
        <v>2.3864851950471392E-2</v>
      </c>
      <c r="FP64" s="524">
        <f t="shared" si="83"/>
        <v>2.3864851950471392E-2</v>
      </c>
      <c r="FQ64" s="524">
        <f t="shared" si="83"/>
        <v>2.3864851950471392E-2</v>
      </c>
      <c r="FR64" s="524">
        <f t="shared" si="83"/>
        <v>2.3390900875198871E-2</v>
      </c>
      <c r="FS64" s="524">
        <f t="shared" si="83"/>
        <v>2.3390900875198871E-2</v>
      </c>
      <c r="FT64" s="524">
        <f t="shared" si="83"/>
        <v>2.3390900875198871E-2</v>
      </c>
      <c r="FU64" s="524">
        <f t="shared" si="83"/>
        <v>2.433720182043303E-2</v>
      </c>
      <c r="FV64" s="524">
        <f t="shared" si="83"/>
        <v>2.433720182043303E-2</v>
      </c>
      <c r="FW64" s="524">
        <f t="shared" si="83"/>
        <v>2.433720182043303E-2</v>
      </c>
      <c r="FX64" s="797" t="s">
        <v>272</v>
      </c>
    </row>
    <row r="65" spans="2:182" s="489" customFormat="1" ht="13.5" thickBot="1" x14ac:dyDescent="0.25">
      <c r="B65" s="413" t="s">
        <v>330</v>
      </c>
      <c r="C65" s="526">
        <f t="shared" ref="C65:AH65" si="84">+C23</f>
        <v>3.0869999999999998E-2</v>
      </c>
      <c r="D65" s="526">
        <f t="shared" si="84"/>
        <v>3.0869999999999998E-2</v>
      </c>
      <c r="E65" s="526">
        <f t="shared" si="84"/>
        <v>3.0869999999999998E-2</v>
      </c>
      <c r="F65" s="526">
        <f t="shared" si="84"/>
        <v>3.0869999999999998E-2</v>
      </c>
      <c r="G65" s="526">
        <f t="shared" si="84"/>
        <v>3.0869999999999998E-2</v>
      </c>
      <c r="H65" s="526">
        <f t="shared" si="84"/>
        <v>3.0869999999999998E-2</v>
      </c>
      <c r="I65" s="526">
        <f t="shared" si="84"/>
        <v>3.0869999999999998E-2</v>
      </c>
      <c r="J65" s="526">
        <f t="shared" si="84"/>
        <v>3.0869999999999998E-2</v>
      </c>
      <c r="K65" s="526">
        <f t="shared" si="84"/>
        <v>3.0869999999999998E-2</v>
      </c>
      <c r="L65" s="526">
        <f t="shared" si="84"/>
        <v>3.0869999999999998E-2</v>
      </c>
      <c r="M65" s="526">
        <f t="shared" si="84"/>
        <v>3.0869999999999998E-2</v>
      </c>
      <c r="N65" s="526">
        <f t="shared" si="84"/>
        <v>3.0869999999999998E-2</v>
      </c>
      <c r="O65" s="526">
        <f t="shared" si="84"/>
        <v>3.1870000000000002E-2</v>
      </c>
      <c r="P65" s="526">
        <f t="shared" si="84"/>
        <v>3.1870000000000002E-2</v>
      </c>
      <c r="Q65" s="526">
        <f t="shared" si="84"/>
        <v>3.1870000000000002E-2</v>
      </c>
      <c r="R65" s="526">
        <f t="shared" si="84"/>
        <v>3.2869999999999996E-2</v>
      </c>
      <c r="S65" s="526">
        <f t="shared" si="84"/>
        <v>3.2869999999999996E-2</v>
      </c>
      <c r="T65" s="526">
        <f t="shared" si="84"/>
        <v>3.2869999999999996E-2</v>
      </c>
      <c r="U65" s="526">
        <f t="shared" si="84"/>
        <v>3.3869999999999997E-2</v>
      </c>
      <c r="V65" s="526">
        <f t="shared" si="84"/>
        <v>3.3869999999999997E-2</v>
      </c>
      <c r="W65" s="526">
        <f t="shared" si="84"/>
        <v>3.3869999999999997E-2</v>
      </c>
      <c r="X65" s="526">
        <f t="shared" si="84"/>
        <v>3.4869999999999998E-2</v>
      </c>
      <c r="Y65" s="526">
        <f t="shared" si="84"/>
        <v>3.4869999999999998E-2</v>
      </c>
      <c r="Z65" s="526">
        <f t="shared" si="84"/>
        <v>3.4869999999999998E-2</v>
      </c>
      <c r="AA65" s="526">
        <f t="shared" si="84"/>
        <v>3.5869999999999999E-2</v>
      </c>
      <c r="AB65" s="526">
        <f t="shared" si="84"/>
        <v>3.5869999999999999E-2</v>
      </c>
      <c r="AC65" s="526">
        <f t="shared" si="84"/>
        <v>3.5869999999999999E-2</v>
      </c>
      <c r="AD65" s="526">
        <f t="shared" si="84"/>
        <v>3.687E-2</v>
      </c>
      <c r="AE65" s="526">
        <f t="shared" si="84"/>
        <v>3.687E-2</v>
      </c>
      <c r="AF65" s="526">
        <f t="shared" si="84"/>
        <v>3.687E-2</v>
      </c>
      <c r="AG65" s="526">
        <f t="shared" si="84"/>
        <v>3.7870000000000001E-2</v>
      </c>
      <c r="AH65" s="526">
        <f t="shared" si="84"/>
        <v>4.1369999999999997E-2</v>
      </c>
      <c r="AI65" s="526">
        <f t="shared" ref="AI65:BN65" si="85">+AI23</f>
        <v>4.1369999999999997E-2</v>
      </c>
      <c r="AJ65" s="526">
        <f t="shared" si="85"/>
        <v>4.5870000000000001E-2</v>
      </c>
      <c r="AK65" s="526">
        <f t="shared" si="85"/>
        <v>4.5870000000000001E-2</v>
      </c>
      <c r="AL65" s="526">
        <f t="shared" si="85"/>
        <v>4.5870000000000001E-2</v>
      </c>
      <c r="AM65" s="526">
        <f t="shared" si="85"/>
        <v>4.6870000000000002E-2</v>
      </c>
      <c r="AN65" s="526">
        <f t="shared" si="85"/>
        <v>4.6870000000000002E-2</v>
      </c>
      <c r="AO65" s="526">
        <f t="shared" si="85"/>
        <v>4.6870000000000002E-2</v>
      </c>
      <c r="AP65" s="526">
        <f t="shared" si="85"/>
        <v>4.7870000000000003E-2</v>
      </c>
      <c r="AQ65" s="526">
        <f t="shared" si="85"/>
        <v>4.7870000000000003E-2</v>
      </c>
      <c r="AR65" s="526">
        <f t="shared" si="85"/>
        <v>4.7870000000000003E-2</v>
      </c>
      <c r="AS65" s="526">
        <f t="shared" si="85"/>
        <v>4.8870000000000004E-2</v>
      </c>
      <c r="AT65" s="526">
        <f t="shared" si="85"/>
        <v>4.8870000000000004E-2</v>
      </c>
      <c r="AU65" s="526">
        <f t="shared" si="85"/>
        <v>4.8870000000000004E-2</v>
      </c>
      <c r="AV65" s="526">
        <f t="shared" si="85"/>
        <v>5.3370000000000001E-2</v>
      </c>
      <c r="AW65" s="526">
        <f t="shared" si="85"/>
        <v>5.3370000000000001E-2</v>
      </c>
      <c r="AX65" s="526">
        <f t="shared" si="85"/>
        <v>5.3370000000000001E-2</v>
      </c>
      <c r="AY65" s="526">
        <f t="shared" si="85"/>
        <v>5.4370000000000002E-2</v>
      </c>
      <c r="AZ65" s="526">
        <f t="shared" si="85"/>
        <v>5.4370000000000002E-2</v>
      </c>
      <c r="BA65" s="526">
        <f t="shared" si="85"/>
        <v>5.4370000000000002E-2</v>
      </c>
      <c r="BB65" s="526">
        <f t="shared" si="85"/>
        <v>5.5370000000000003E-2</v>
      </c>
      <c r="BC65" s="526">
        <f t="shared" si="85"/>
        <v>5.5370000000000003E-2</v>
      </c>
      <c r="BD65" s="526">
        <f t="shared" si="85"/>
        <v>5.5370000000000003E-2</v>
      </c>
      <c r="BE65" s="526">
        <f t="shared" si="85"/>
        <v>5.5370000000000003E-2</v>
      </c>
      <c r="BF65" s="526">
        <f t="shared" si="85"/>
        <v>5.5370000000000003E-2</v>
      </c>
      <c r="BG65" s="526">
        <f t="shared" si="85"/>
        <v>5.5370000000000003E-2</v>
      </c>
      <c r="BH65" s="526">
        <f t="shared" si="85"/>
        <v>6.1370000000000001E-2</v>
      </c>
      <c r="BI65" s="526">
        <f t="shared" si="85"/>
        <v>6.1370000000000001E-2</v>
      </c>
      <c r="BJ65" s="526">
        <f t="shared" si="85"/>
        <v>6.1370000000000001E-2</v>
      </c>
      <c r="BK65" s="526">
        <f t="shared" si="85"/>
        <v>6.1370000000000001E-2</v>
      </c>
      <c r="BL65" s="526">
        <f t="shared" si="85"/>
        <v>6.1370000000000001E-2</v>
      </c>
      <c r="BM65" s="526">
        <f t="shared" si="85"/>
        <v>6.1370000000000001E-2</v>
      </c>
      <c r="BN65" s="526">
        <f t="shared" si="85"/>
        <v>6.1370000000000001E-2</v>
      </c>
      <c r="BO65" s="526">
        <f t="shared" ref="BO65:CT65" si="86">+BO23</f>
        <v>6.1370000000000001E-2</v>
      </c>
      <c r="BP65" s="526">
        <f t="shared" si="86"/>
        <v>6.1370000000000001E-2</v>
      </c>
      <c r="BQ65" s="526">
        <f t="shared" si="86"/>
        <v>6.1370000000000001E-2</v>
      </c>
      <c r="BR65" s="526">
        <f t="shared" si="86"/>
        <v>6.1370000000000001E-2</v>
      </c>
      <c r="BS65" s="526">
        <f t="shared" si="86"/>
        <v>6.1370000000000001E-2</v>
      </c>
      <c r="BT65" s="526">
        <f t="shared" si="86"/>
        <v>6.1370000000000001E-2</v>
      </c>
      <c r="BU65" s="526">
        <f t="shared" si="86"/>
        <v>6.1370000000000001E-2</v>
      </c>
      <c r="BV65" s="526">
        <f t="shared" si="86"/>
        <v>6.1370000000000001E-2</v>
      </c>
      <c r="BW65" s="526">
        <f t="shared" si="86"/>
        <v>6.1370000000000001E-2</v>
      </c>
      <c r="BX65" s="526">
        <f t="shared" si="86"/>
        <v>6.1370000000000001E-2</v>
      </c>
      <c r="BY65" s="526">
        <f t="shared" si="86"/>
        <v>6.1370000000000001E-2</v>
      </c>
      <c r="BZ65" s="526">
        <f t="shared" si="86"/>
        <v>6.1370000000000001E-2</v>
      </c>
      <c r="CA65" s="526">
        <f t="shared" si="86"/>
        <v>6.1370000000000001E-2</v>
      </c>
      <c r="CB65" s="526">
        <f t="shared" si="86"/>
        <v>6.1370000000000001E-2</v>
      </c>
      <c r="CC65" s="526">
        <f t="shared" si="86"/>
        <v>6.1370000000000001E-2</v>
      </c>
      <c r="CD65" s="526">
        <f t="shared" si="86"/>
        <v>6.1370000000000001E-2</v>
      </c>
      <c r="CE65" s="526">
        <f t="shared" si="86"/>
        <v>6.1370000000000001E-2</v>
      </c>
      <c r="CF65" s="526">
        <f t="shared" si="86"/>
        <v>6.1370000000000001E-2</v>
      </c>
      <c r="CG65" s="526">
        <f t="shared" si="86"/>
        <v>6.1370000000000001E-2</v>
      </c>
      <c r="CH65" s="526">
        <f t="shared" si="86"/>
        <v>6.1370000000000001E-2</v>
      </c>
      <c r="CI65" s="526">
        <f t="shared" si="86"/>
        <v>6.1370000000000001E-2</v>
      </c>
      <c r="CJ65" s="527">
        <f t="shared" si="86"/>
        <v>6.1370000000000001E-2</v>
      </c>
      <c r="CK65" s="527">
        <f t="shared" si="86"/>
        <v>6.1370000000000001E-2</v>
      </c>
      <c r="CL65" s="527">
        <f t="shared" si="86"/>
        <v>6.1370000000000001E-2</v>
      </c>
      <c r="CM65" s="527">
        <f t="shared" si="86"/>
        <v>6.1370000000000001E-2</v>
      </c>
      <c r="CN65" s="527">
        <f t="shared" si="86"/>
        <v>6.1370000000000001E-2</v>
      </c>
      <c r="CO65" s="527">
        <f t="shared" si="86"/>
        <v>6.1370000000000001E-2</v>
      </c>
      <c r="CP65" s="527">
        <f t="shared" si="86"/>
        <v>6.1370000000000001E-2</v>
      </c>
      <c r="CQ65" s="527">
        <f t="shared" si="86"/>
        <v>6.1370000000000001E-2</v>
      </c>
      <c r="CR65" s="527">
        <f t="shared" si="86"/>
        <v>6.1370000000000001E-2</v>
      </c>
      <c r="CS65" s="527">
        <f t="shared" si="86"/>
        <v>6.1370000000000001E-2</v>
      </c>
      <c r="CT65" s="527">
        <f t="shared" si="86"/>
        <v>6.1370000000000001E-2</v>
      </c>
      <c r="CU65" s="527">
        <f t="shared" ref="CU65:DZ65" si="87">+CU23</f>
        <v>6.1370000000000001E-2</v>
      </c>
      <c r="CV65" s="527">
        <f t="shared" si="87"/>
        <v>6.1370000000000001E-2</v>
      </c>
      <c r="CW65" s="527">
        <f t="shared" si="87"/>
        <v>6.1370000000000001E-2</v>
      </c>
      <c r="CX65" s="527">
        <f t="shared" si="87"/>
        <v>6.1370000000000001E-2</v>
      </c>
      <c r="CY65" s="527">
        <f t="shared" si="87"/>
        <v>6.1370000000000001E-2</v>
      </c>
      <c r="CZ65" s="527">
        <f t="shared" si="87"/>
        <v>6.1370000000000001E-2</v>
      </c>
      <c r="DA65" s="527">
        <f t="shared" si="87"/>
        <v>6.1370000000000001E-2</v>
      </c>
      <c r="DB65" s="527">
        <f t="shared" si="87"/>
        <v>6.1370000000000001E-2</v>
      </c>
      <c r="DC65" s="527">
        <f t="shared" si="87"/>
        <v>6.1370000000000001E-2</v>
      </c>
      <c r="DD65" s="527">
        <f t="shared" si="87"/>
        <v>6.1370000000000001E-2</v>
      </c>
      <c r="DE65" s="527">
        <f t="shared" si="87"/>
        <v>6.1370000000000001E-2</v>
      </c>
      <c r="DF65" s="527">
        <f t="shared" si="87"/>
        <v>6.1370000000000001E-2</v>
      </c>
      <c r="DG65" s="527">
        <f t="shared" si="87"/>
        <v>6.1370000000000001E-2</v>
      </c>
      <c r="DH65" s="527">
        <f t="shared" si="87"/>
        <v>6.1370000000000001E-2</v>
      </c>
      <c r="DI65" s="527">
        <f t="shared" si="87"/>
        <v>6.1370000000000001E-2</v>
      </c>
      <c r="DJ65" s="527">
        <f t="shared" si="87"/>
        <v>6.1370000000000001E-2</v>
      </c>
      <c r="DK65" s="527">
        <f t="shared" si="87"/>
        <v>6.1370000000000001E-2</v>
      </c>
      <c r="DL65" s="527">
        <f t="shared" si="87"/>
        <v>6.1370000000000001E-2</v>
      </c>
      <c r="DM65" s="527">
        <f t="shared" si="87"/>
        <v>6.1370000000000001E-2</v>
      </c>
      <c r="DN65" s="527">
        <f t="shared" si="87"/>
        <v>6.1370000000000001E-2</v>
      </c>
      <c r="DO65" s="526">
        <f t="shared" si="87"/>
        <v>6.1370000000000001E-2</v>
      </c>
      <c r="DP65" s="526">
        <f t="shared" si="87"/>
        <v>6.1370000000000001E-2</v>
      </c>
      <c r="DQ65" s="526">
        <f t="shared" si="87"/>
        <v>6.1370000000000001E-2</v>
      </c>
      <c r="DR65" s="526">
        <f t="shared" si="87"/>
        <v>6.1370000000000001E-2</v>
      </c>
      <c r="DS65" s="526">
        <f t="shared" si="87"/>
        <v>6.1370000000000001E-2</v>
      </c>
      <c r="DT65" s="526">
        <f t="shared" si="87"/>
        <v>6.1370000000000001E-2</v>
      </c>
      <c r="DU65" s="526">
        <f t="shared" si="87"/>
        <v>6.1370000000000001E-2</v>
      </c>
      <c r="DV65" s="526">
        <f t="shared" si="87"/>
        <v>6.1370000000000001E-2</v>
      </c>
      <c r="DW65" s="526">
        <f t="shared" si="87"/>
        <v>6.1370000000000001E-2</v>
      </c>
      <c r="DX65" s="526">
        <f t="shared" si="87"/>
        <v>6.1370000000000001E-2</v>
      </c>
      <c r="DY65" s="873">
        <f t="shared" si="87"/>
        <v>6.1370000000000001E-2</v>
      </c>
      <c r="DZ65" s="526">
        <f t="shared" si="87"/>
        <v>6.1370000000000001E-2</v>
      </c>
      <c r="EA65" s="526">
        <f t="shared" ref="EA65:FF65" si="88">+EA23</f>
        <v>6.1370000000000001E-2</v>
      </c>
      <c r="EB65" s="526">
        <f t="shared" si="88"/>
        <v>6.1370000000000001E-2</v>
      </c>
      <c r="EC65" s="526">
        <f t="shared" si="88"/>
        <v>6.1370000000000001E-2</v>
      </c>
      <c r="ED65" s="526">
        <f t="shared" si="88"/>
        <v>6.1370000000000001E-2</v>
      </c>
      <c r="EE65" s="526">
        <f t="shared" si="88"/>
        <v>6.1370000000000001E-2</v>
      </c>
      <c r="EF65" s="526">
        <f t="shared" si="88"/>
        <v>6.1370000000000001E-2</v>
      </c>
      <c r="EG65" s="526">
        <f t="shared" si="88"/>
        <v>6.1370000000000001E-2</v>
      </c>
      <c r="EH65" s="526">
        <f t="shared" si="88"/>
        <v>6.1370000000000001E-2</v>
      </c>
      <c r="EI65" s="526">
        <f t="shared" si="88"/>
        <v>6.1370000000000001E-2</v>
      </c>
      <c r="EJ65" s="526">
        <f t="shared" si="88"/>
        <v>6.1370000000000001E-2</v>
      </c>
      <c r="EK65" s="526">
        <f t="shared" si="88"/>
        <v>6.1370000000000001E-2</v>
      </c>
      <c r="EL65" s="526">
        <f t="shared" si="88"/>
        <v>6.1370000000000001E-2</v>
      </c>
      <c r="EM65" s="526">
        <f t="shared" si="88"/>
        <v>6.1370000000000001E-2</v>
      </c>
      <c r="EN65" s="526">
        <f t="shared" si="88"/>
        <v>6.1370000000000001E-2</v>
      </c>
      <c r="EO65" s="526">
        <f t="shared" si="88"/>
        <v>6.1370000000000001E-2</v>
      </c>
      <c r="EP65" s="526">
        <f t="shared" si="88"/>
        <v>6.1370000000000001E-2</v>
      </c>
      <c r="EQ65" s="526">
        <f t="shared" si="88"/>
        <v>6.1370000000000001E-2</v>
      </c>
      <c r="ER65" s="526">
        <f t="shared" si="88"/>
        <v>6.1370000000000001E-2</v>
      </c>
      <c r="ES65" s="526">
        <f t="shared" si="88"/>
        <v>6.1370000000000001E-2</v>
      </c>
      <c r="ET65" s="526">
        <f t="shared" si="88"/>
        <v>6.1370000000000001E-2</v>
      </c>
      <c r="EU65" s="526">
        <f t="shared" si="88"/>
        <v>6.1370000000000001E-2</v>
      </c>
      <c r="EV65" s="526">
        <f t="shared" si="88"/>
        <v>6.1370000000000001E-2</v>
      </c>
      <c r="EW65" s="526">
        <f t="shared" si="88"/>
        <v>6.1370000000000001E-2</v>
      </c>
      <c r="EX65" s="526">
        <f t="shared" si="88"/>
        <v>6.1370000000000001E-2</v>
      </c>
      <c r="EY65" s="526">
        <f t="shared" si="88"/>
        <v>6.1370000000000001E-2</v>
      </c>
      <c r="EZ65" s="526">
        <f t="shared" si="88"/>
        <v>6.1370000000000001E-2</v>
      </c>
      <c r="FA65" s="526">
        <f t="shared" si="88"/>
        <v>6.1370000000000001E-2</v>
      </c>
      <c r="FB65" s="526">
        <f t="shared" si="88"/>
        <v>6.1370000000000001E-2</v>
      </c>
      <c r="FC65" s="526">
        <f t="shared" si="88"/>
        <v>6.1370000000000001E-2</v>
      </c>
      <c r="FD65" s="526">
        <f t="shared" si="88"/>
        <v>6.1370000000000001E-2</v>
      </c>
      <c r="FE65" s="526">
        <f t="shared" si="88"/>
        <v>6.1370000000000001E-2</v>
      </c>
      <c r="FF65" s="526">
        <f t="shared" si="88"/>
        <v>6.1370000000000001E-2</v>
      </c>
      <c r="FG65" s="526">
        <f t="shared" ref="FG65:FW65" si="89">+FG23</f>
        <v>6.1370000000000001E-2</v>
      </c>
      <c r="FH65" s="526">
        <f t="shared" si="89"/>
        <v>6.1370000000000001E-2</v>
      </c>
      <c r="FI65" s="526">
        <f t="shared" si="89"/>
        <v>6.1370000000000001E-2</v>
      </c>
      <c r="FJ65" s="526">
        <f t="shared" si="89"/>
        <v>6.1370000000000001E-2</v>
      </c>
      <c r="FK65" s="526">
        <f t="shared" si="89"/>
        <v>6.1370000000000001E-2</v>
      </c>
      <c r="FL65" s="526">
        <f t="shared" si="89"/>
        <v>6.1370000000000001E-2</v>
      </c>
      <c r="FM65" s="526">
        <f t="shared" si="89"/>
        <v>6.1370000000000001E-2</v>
      </c>
      <c r="FN65" s="526">
        <f t="shared" si="89"/>
        <v>6.1370000000000001E-2</v>
      </c>
      <c r="FO65" s="526">
        <f t="shared" si="89"/>
        <v>6.1370000000000001E-2</v>
      </c>
      <c r="FP65" s="526">
        <f t="shared" si="89"/>
        <v>6.1370000000000001E-2</v>
      </c>
      <c r="FQ65" s="526">
        <f t="shared" si="89"/>
        <v>6.1370000000000001E-2</v>
      </c>
      <c r="FR65" s="526">
        <f t="shared" si="89"/>
        <v>6.1370000000000001E-2</v>
      </c>
      <c r="FS65" s="526">
        <f t="shared" si="89"/>
        <v>6.1370000000000001E-2</v>
      </c>
      <c r="FT65" s="526">
        <f t="shared" si="89"/>
        <v>6.1370000000000001E-2</v>
      </c>
      <c r="FU65" s="526">
        <f t="shared" si="89"/>
        <v>6.1370000000000001E-2</v>
      </c>
      <c r="FV65" s="526">
        <f t="shared" si="89"/>
        <v>6.1370000000000001E-2</v>
      </c>
      <c r="FW65" s="526">
        <f t="shared" si="89"/>
        <v>6.1370000000000001E-2</v>
      </c>
      <c r="FX65" s="797" t="s">
        <v>272</v>
      </c>
    </row>
    <row r="66" spans="2:182" s="489" customFormat="1" ht="13.5" thickBot="1" x14ac:dyDescent="0.25">
      <c r="B66" s="528" t="s">
        <v>379</v>
      </c>
      <c r="C66" s="515"/>
      <c r="D66" s="515"/>
      <c r="E66" s="515"/>
      <c r="F66" s="515"/>
      <c r="G66" s="515"/>
      <c r="H66" s="515"/>
      <c r="I66" s="515"/>
      <c r="J66" s="515"/>
      <c r="K66" s="515"/>
      <c r="L66" s="515"/>
      <c r="M66" s="515"/>
      <c r="N66" s="515"/>
      <c r="O66" s="515"/>
      <c r="P66" s="515"/>
      <c r="Q66" s="515"/>
      <c r="R66" s="515"/>
      <c r="S66" s="515"/>
      <c r="T66" s="515"/>
      <c r="U66" s="515"/>
      <c r="V66" s="515"/>
      <c r="W66" s="515"/>
      <c r="X66" s="515"/>
      <c r="Y66" s="515"/>
      <c r="Z66" s="515"/>
      <c r="AA66" s="515"/>
      <c r="AB66" s="515"/>
      <c r="AC66" s="515"/>
      <c r="AD66" s="515"/>
      <c r="AE66" s="515"/>
      <c r="AF66" s="515"/>
      <c r="AG66" s="515"/>
      <c r="AH66" s="515"/>
      <c r="AI66" s="515"/>
      <c r="AJ66" s="515"/>
      <c r="AK66" s="515"/>
      <c r="AL66" s="515"/>
      <c r="AM66" s="515"/>
      <c r="AN66" s="515"/>
      <c r="AO66" s="515"/>
      <c r="AP66" s="515"/>
      <c r="AQ66" s="515"/>
      <c r="AR66" s="515"/>
      <c r="AS66" s="515"/>
      <c r="AT66" s="515"/>
      <c r="AU66" s="515"/>
      <c r="AV66" s="515"/>
      <c r="AW66" s="515"/>
      <c r="AX66" s="515"/>
      <c r="AY66" s="515"/>
      <c r="AZ66" s="515"/>
      <c r="BA66" s="515"/>
      <c r="BB66" s="515"/>
      <c r="BC66" s="515"/>
      <c r="BD66" s="515"/>
      <c r="BE66" s="515"/>
      <c r="BF66" s="515"/>
      <c r="BG66" s="515"/>
      <c r="BH66" s="515"/>
      <c r="BI66" s="515"/>
      <c r="BJ66" s="515"/>
      <c r="BK66" s="515"/>
      <c r="BL66" s="515"/>
      <c r="BM66" s="515"/>
      <c r="BN66" s="515"/>
      <c r="BO66" s="515"/>
      <c r="BP66" s="515"/>
      <c r="BQ66" s="515"/>
      <c r="BR66" s="515"/>
      <c r="BS66" s="515"/>
      <c r="BT66" s="515"/>
      <c r="BU66" s="515"/>
      <c r="BV66" s="515"/>
      <c r="BW66" s="515"/>
      <c r="BX66" s="515"/>
      <c r="BY66" s="515"/>
      <c r="BZ66" s="515"/>
      <c r="CA66" s="515"/>
      <c r="CB66" s="515"/>
      <c r="CC66" s="515"/>
      <c r="CD66" s="515"/>
      <c r="CE66" s="515"/>
      <c r="CF66" s="515"/>
      <c r="CG66" s="515"/>
      <c r="CH66" s="515"/>
      <c r="CI66" s="515"/>
      <c r="CJ66" s="515"/>
      <c r="CK66" s="515"/>
      <c r="CL66" s="515"/>
      <c r="CM66" s="515"/>
      <c r="CN66" s="515"/>
      <c r="CO66" s="515"/>
      <c r="CP66" s="515"/>
      <c r="CQ66" s="515"/>
      <c r="CR66" s="515"/>
      <c r="CS66" s="515"/>
      <c r="CT66" s="515"/>
      <c r="CU66" s="515"/>
      <c r="CV66" s="515"/>
      <c r="CW66" s="515"/>
      <c r="CX66" s="515"/>
      <c r="CY66" s="515"/>
      <c r="CZ66" s="515"/>
      <c r="DA66" s="515"/>
      <c r="DB66" s="515"/>
      <c r="DC66" s="515"/>
      <c r="DD66" s="515"/>
      <c r="DE66" s="515"/>
      <c r="DF66" s="515"/>
      <c r="DG66" s="515"/>
      <c r="DH66" s="515"/>
      <c r="DI66" s="515"/>
      <c r="DJ66" s="515"/>
      <c r="DK66" s="515"/>
      <c r="DL66" s="515"/>
      <c r="DM66" s="515"/>
      <c r="DN66" s="515"/>
      <c r="DO66" s="515"/>
      <c r="DP66" s="515"/>
      <c r="DQ66" s="515"/>
      <c r="DR66" s="515"/>
      <c r="DS66" s="515"/>
      <c r="DT66" s="515"/>
      <c r="DU66" s="515"/>
      <c r="DV66" s="515"/>
      <c r="DW66" s="515"/>
      <c r="DX66" s="515"/>
      <c r="DY66" s="874"/>
      <c r="DZ66" s="515"/>
      <c r="EA66" s="515"/>
      <c r="EB66" s="515"/>
      <c r="EC66" s="515"/>
      <c r="ED66" s="515"/>
      <c r="EE66" s="515"/>
      <c r="EF66" s="515"/>
      <c r="EG66" s="515"/>
      <c r="EH66" s="515"/>
      <c r="EI66" s="515"/>
      <c r="EJ66" s="515"/>
      <c r="EK66" s="515"/>
      <c r="EL66" s="515"/>
      <c r="EM66" s="515"/>
      <c r="EN66" s="515"/>
      <c r="EO66" s="515"/>
      <c r="EP66" s="515"/>
      <c r="EQ66" s="515"/>
      <c r="ER66" s="515"/>
      <c r="ES66" s="515"/>
      <c r="ET66" s="515"/>
      <c r="EU66" s="515"/>
      <c r="EV66" s="515"/>
      <c r="EW66" s="515"/>
      <c r="EX66" s="515"/>
      <c r="EY66" s="515"/>
      <c r="EZ66" s="515"/>
      <c r="FA66" s="515"/>
      <c r="FB66" s="515"/>
      <c r="FC66" s="515"/>
      <c r="FD66" s="515"/>
      <c r="FE66" s="515"/>
      <c r="FF66" s="515"/>
      <c r="FG66" s="515"/>
      <c r="FH66" s="515"/>
      <c r="FI66" s="515"/>
      <c r="FJ66" s="515"/>
      <c r="FK66" s="515"/>
      <c r="FL66" s="515"/>
      <c r="FM66" s="515"/>
      <c r="FN66" s="515"/>
      <c r="FO66" s="515"/>
      <c r="FP66" s="515"/>
      <c r="FQ66" s="515"/>
      <c r="FR66" s="515"/>
      <c r="FS66" s="515"/>
      <c r="FT66" s="515"/>
      <c r="FU66" s="515"/>
      <c r="FV66" s="515"/>
      <c r="FW66" s="875"/>
      <c r="FX66" s="797" t="s">
        <v>272</v>
      </c>
    </row>
    <row r="67" spans="2:182" s="489" customFormat="1" x14ac:dyDescent="0.2">
      <c r="B67" s="407" t="s">
        <v>377</v>
      </c>
      <c r="O67" s="522">
        <f>+O58</f>
        <v>-5</v>
      </c>
      <c r="P67" s="522">
        <v>-5</v>
      </c>
      <c r="Q67" s="522">
        <v>-5</v>
      </c>
      <c r="R67" s="522">
        <v>-5</v>
      </c>
      <c r="S67" s="522">
        <v>-5</v>
      </c>
      <c r="T67" s="522">
        <v>-5</v>
      </c>
      <c r="U67" s="522">
        <v>-5</v>
      </c>
      <c r="V67" s="522">
        <v>-5</v>
      </c>
      <c r="W67" s="522">
        <v>-5</v>
      </c>
      <c r="X67" s="522">
        <v>-5</v>
      </c>
      <c r="Y67" s="522">
        <v>-5</v>
      </c>
      <c r="Z67" s="522">
        <v>-5</v>
      </c>
      <c r="AA67" s="522">
        <v>-5</v>
      </c>
      <c r="AB67" s="522">
        <v>-5</v>
      </c>
      <c r="AC67" s="522">
        <v>-5</v>
      </c>
      <c r="AD67" s="522">
        <v>-5</v>
      </c>
      <c r="AE67" s="522">
        <v>-5</v>
      </c>
      <c r="AF67" s="522">
        <v>-5</v>
      </c>
      <c r="AG67" s="522">
        <v>-5</v>
      </c>
      <c r="AH67" s="522">
        <v>-5</v>
      </c>
      <c r="AI67" s="522">
        <v>-5</v>
      </c>
      <c r="AJ67" s="522">
        <v>-5</v>
      </c>
      <c r="AK67" s="522">
        <v>-5</v>
      </c>
      <c r="AL67" s="522">
        <v>-5</v>
      </c>
      <c r="AM67" s="522">
        <v>-5</v>
      </c>
      <c r="AN67" s="522">
        <v>-5</v>
      </c>
      <c r="AO67" s="522">
        <v>-5</v>
      </c>
      <c r="AP67" s="522">
        <v>-5</v>
      </c>
      <c r="AQ67" s="522">
        <v>-5</v>
      </c>
      <c r="AR67" s="522">
        <v>-5</v>
      </c>
      <c r="AS67" s="522">
        <v>-5</v>
      </c>
      <c r="AT67" s="522">
        <v>-5</v>
      </c>
      <c r="AU67" s="522">
        <v>-5</v>
      </c>
      <c r="AV67" s="522">
        <v>-5</v>
      </c>
      <c r="AW67" s="522">
        <v>-5</v>
      </c>
      <c r="AX67" s="522">
        <v>-5</v>
      </c>
      <c r="AY67" s="522">
        <v>-5</v>
      </c>
      <c r="AZ67" s="522">
        <v>-5</v>
      </c>
      <c r="BA67" s="522">
        <v>-5</v>
      </c>
      <c r="BB67" s="522">
        <v>-5</v>
      </c>
      <c r="BC67" s="522">
        <v>-5</v>
      </c>
      <c r="BD67" s="522">
        <v>-5</v>
      </c>
      <c r="BE67" s="522">
        <v>-5</v>
      </c>
      <c r="BF67" s="522">
        <v>-5</v>
      </c>
      <c r="BG67" s="522">
        <v>-5</v>
      </c>
      <c r="BH67" s="522">
        <v>-5</v>
      </c>
      <c r="BI67" s="522">
        <v>-5</v>
      </c>
      <c r="BJ67" s="522">
        <v>-5</v>
      </c>
      <c r="BK67" s="522">
        <v>-5</v>
      </c>
      <c r="BL67" s="522">
        <v>-5</v>
      </c>
      <c r="BM67" s="522">
        <v>-5</v>
      </c>
      <c r="BN67" s="522">
        <v>-5</v>
      </c>
      <c r="BO67" s="522">
        <v>-5</v>
      </c>
      <c r="BP67" s="522">
        <v>-5</v>
      </c>
      <c r="BQ67" s="522">
        <v>-5</v>
      </c>
      <c r="BR67" s="522">
        <v>-5</v>
      </c>
      <c r="BS67" s="522">
        <v>-5</v>
      </c>
      <c r="BT67" s="522">
        <v>-5</v>
      </c>
      <c r="BU67" s="522">
        <v>-5</v>
      </c>
      <c r="BV67" s="522">
        <v>-5</v>
      </c>
      <c r="BW67" s="522">
        <v>-5</v>
      </c>
      <c r="BX67" s="522">
        <v>-5</v>
      </c>
      <c r="BY67" s="522">
        <v>-5</v>
      </c>
      <c r="BZ67" s="522">
        <v>-5</v>
      </c>
      <c r="CA67" s="522">
        <v>-5</v>
      </c>
      <c r="CB67" s="522">
        <v>-5</v>
      </c>
      <c r="CC67" s="522">
        <v>-5</v>
      </c>
      <c r="CD67" s="522">
        <v>-5</v>
      </c>
      <c r="CE67" s="522">
        <v>-5</v>
      </c>
      <c r="CF67" s="522">
        <v>-5</v>
      </c>
      <c r="CG67" s="522">
        <v>-5</v>
      </c>
      <c r="CH67" s="522">
        <v>-5</v>
      </c>
      <c r="CI67" s="522">
        <v>-5</v>
      </c>
      <c r="CJ67" s="522">
        <v>-5</v>
      </c>
      <c r="CK67" s="522">
        <v>-5</v>
      </c>
      <c r="CL67" s="522">
        <v>-5</v>
      </c>
      <c r="CM67" s="522">
        <v>-5</v>
      </c>
      <c r="CN67" s="522">
        <v>-5</v>
      </c>
      <c r="CO67" s="522">
        <v>-5</v>
      </c>
      <c r="CP67" s="522">
        <v>-5</v>
      </c>
      <c r="CQ67" s="522">
        <v>-5</v>
      </c>
      <c r="CR67" s="522">
        <v>-5</v>
      </c>
      <c r="CS67" s="522">
        <v>-5</v>
      </c>
      <c r="CT67" s="522">
        <v>-5</v>
      </c>
      <c r="CU67" s="522">
        <v>-5</v>
      </c>
      <c r="CV67" s="522">
        <v>-5</v>
      </c>
      <c r="CW67" s="522">
        <v>-5</v>
      </c>
      <c r="CX67" s="522">
        <v>-5</v>
      </c>
      <c r="CY67" s="522">
        <v>-5</v>
      </c>
      <c r="CZ67" s="522">
        <v>-5</v>
      </c>
      <c r="DA67" s="522">
        <v>-5</v>
      </c>
      <c r="DB67" s="522">
        <v>-5</v>
      </c>
      <c r="DC67" s="522">
        <v>-5</v>
      </c>
      <c r="DD67" s="522">
        <v>-5</v>
      </c>
      <c r="DE67" s="522">
        <v>-5</v>
      </c>
      <c r="DF67" s="522">
        <v>-5</v>
      </c>
      <c r="DG67" s="522">
        <v>-5</v>
      </c>
      <c r="DH67" s="522">
        <v>-5</v>
      </c>
      <c r="DI67" s="522">
        <v>-5</v>
      </c>
      <c r="DJ67" s="522">
        <v>-5</v>
      </c>
      <c r="DK67" s="522">
        <v>-5</v>
      </c>
      <c r="DL67" s="522">
        <v>-5</v>
      </c>
      <c r="DM67" s="522">
        <v>-5</v>
      </c>
      <c r="DN67" s="522">
        <v>-5</v>
      </c>
      <c r="DO67" s="522">
        <v>-5</v>
      </c>
      <c r="DP67" s="522">
        <v>-5</v>
      </c>
      <c r="DQ67" s="522">
        <v>-5</v>
      </c>
      <c r="DR67" s="522">
        <v>-5</v>
      </c>
      <c r="DS67" s="522">
        <v>-5</v>
      </c>
      <c r="DT67" s="522">
        <v>-5</v>
      </c>
      <c r="DU67" s="522">
        <v>-5</v>
      </c>
      <c r="DV67" s="522">
        <v>-5</v>
      </c>
      <c r="DW67" s="522">
        <v>-5</v>
      </c>
      <c r="DX67" s="489">
        <v>-5</v>
      </c>
      <c r="DY67" s="862">
        <f t="shared" ref="DY67:FD67" si="90">+DY58</f>
        <v>0.55000000000000004</v>
      </c>
      <c r="DZ67" s="525">
        <f t="shared" si="90"/>
        <v>0.55000000000000004</v>
      </c>
      <c r="EA67" s="525">
        <f t="shared" si="90"/>
        <v>0.55000000000000004</v>
      </c>
      <c r="EB67" s="525">
        <f t="shared" si="90"/>
        <v>0.85</v>
      </c>
      <c r="EC67" s="525">
        <f t="shared" si="90"/>
        <v>0.85</v>
      </c>
      <c r="ED67" s="525">
        <f t="shared" si="90"/>
        <v>0.85</v>
      </c>
      <c r="EE67" s="525">
        <f t="shared" si="90"/>
        <v>0.85</v>
      </c>
      <c r="EF67" s="525">
        <f t="shared" si="90"/>
        <v>0.85</v>
      </c>
      <c r="EG67" s="525">
        <f t="shared" si="90"/>
        <v>0.85</v>
      </c>
      <c r="EH67" s="525">
        <f t="shared" si="90"/>
        <v>0.85</v>
      </c>
      <c r="EI67" s="525">
        <f t="shared" si="90"/>
        <v>0.85</v>
      </c>
      <c r="EJ67" s="525">
        <f t="shared" si="90"/>
        <v>0.85</v>
      </c>
      <c r="EK67" s="525">
        <f t="shared" si="90"/>
        <v>0.85</v>
      </c>
      <c r="EL67" s="525">
        <f t="shared" si="90"/>
        <v>0.85</v>
      </c>
      <c r="EM67" s="525">
        <f t="shared" si="90"/>
        <v>0.85</v>
      </c>
      <c r="EN67" s="525">
        <f t="shared" si="90"/>
        <v>1.3</v>
      </c>
      <c r="EO67" s="525">
        <f t="shared" si="90"/>
        <v>1.3</v>
      </c>
      <c r="EP67" s="525">
        <f t="shared" si="90"/>
        <v>1.3</v>
      </c>
      <c r="EQ67" s="525">
        <f t="shared" si="90"/>
        <v>1.3</v>
      </c>
      <c r="ER67" s="525">
        <f t="shared" si="90"/>
        <v>1.3</v>
      </c>
      <c r="ES67" s="525">
        <f t="shared" si="90"/>
        <v>1.3</v>
      </c>
      <c r="ET67" s="525">
        <f t="shared" si="90"/>
        <v>1.3</v>
      </c>
      <c r="EU67" s="525">
        <f t="shared" si="90"/>
        <v>1.3</v>
      </c>
      <c r="EV67" s="525">
        <f t="shared" si="90"/>
        <v>1.3</v>
      </c>
      <c r="EW67" s="525">
        <f t="shared" si="90"/>
        <v>1.3</v>
      </c>
      <c r="EX67" s="525">
        <f t="shared" si="90"/>
        <v>1.3</v>
      </c>
      <c r="EY67" s="525">
        <f t="shared" si="90"/>
        <v>1.3</v>
      </c>
      <c r="EZ67" s="525">
        <f t="shared" si="90"/>
        <v>1.75</v>
      </c>
      <c r="FA67" s="525">
        <f t="shared" si="90"/>
        <v>1.75</v>
      </c>
      <c r="FB67" s="525">
        <f t="shared" si="90"/>
        <v>1.75</v>
      </c>
      <c r="FC67" s="525">
        <f t="shared" si="90"/>
        <v>1.75</v>
      </c>
      <c r="FD67" s="525">
        <f t="shared" si="90"/>
        <v>1.75</v>
      </c>
      <c r="FE67" s="525">
        <f t="shared" ref="FE67:FW67" si="91">+FE58</f>
        <v>1.75</v>
      </c>
      <c r="FF67" s="525">
        <f t="shared" si="91"/>
        <v>1.75</v>
      </c>
      <c r="FG67" s="525">
        <f t="shared" si="91"/>
        <v>1.75</v>
      </c>
      <c r="FH67" s="525">
        <f t="shared" si="91"/>
        <v>1.75</v>
      </c>
      <c r="FI67" s="525">
        <f t="shared" si="91"/>
        <v>1.75</v>
      </c>
      <c r="FJ67" s="525">
        <f t="shared" si="91"/>
        <v>1.75</v>
      </c>
      <c r="FK67" s="525">
        <f t="shared" si="91"/>
        <v>1.75</v>
      </c>
      <c r="FL67" s="525">
        <f t="shared" si="91"/>
        <v>2.2999999999999998</v>
      </c>
      <c r="FM67" s="525">
        <f t="shared" si="91"/>
        <v>2.2999999999999998</v>
      </c>
      <c r="FN67" s="525">
        <f t="shared" si="91"/>
        <v>2.2999999999999998</v>
      </c>
      <c r="FO67" s="525">
        <f t="shared" si="91"/>
        <v>2.2999999999999998</v>
      </c>
      <c r="FP67" s="525">
        <f t="shared" si="91"/>
        <v>2.2999999999999998</v>
      </c>
      <c r="FQ67" s="525">
        <f t="shared" si="91"/>
        <v>2.2999999999999998</v>
      </c>
      <c r="FR67" s="525">
        <f t="shared" si="91"/>
        <v>2.2999999999999998</v>
      </c>
      <c r="FS67" s="525">
        <f t="shared" si="91"/>
        <v>2.2999999999999998</v>
      </c>
      <c r="FT67" s="525">
        <f t="shared" si="91"/>
        <v>2.2999999999999998</v>
      </c>
      <c r="FU67" s="525">
        <f t="shared" si="91"/>
        <v>2.2999999999999998</v>
      </c>
      <c r="FV67" s="525">
        <f t="shared" si="91"/>
        <v>2.2999999999999998</v>
      </c>
      <c r="FW67" s="876">
        <f t="shared" si="91"/>
        <v>2.2999999999999998</v>
      </c>
      <c r="FX67" s="797" t="s">
        <v>272</v>
      </c>
    </row>
    <row r="68" spans="2:182" s="489" customFormat="1" x14ac:dyDescent="0.2">
      <c r="B68" s="407" t="s">
        <v>376</v>
      </c>
      <c r="O68" s="522">
        <f>+O59</f>
        <v>-5</v>
      </c>
      <c r="P68" s="522">
        <v>-5</v>
      </c>
      <c r="Q68" s="522">
        <v>-5</v>
      </c>
      <c r="R68" s="522">
        <v>-5</v>
      </c>
      <c r="S68" s="522">
        <v>-5</v>
      </c>
      <c r="T68" s="522">
        <v>-5</v>
      </c>
      <c r="U68" s="522">
        <v>-5</v>
      </c>
      <c r="V68" s="522">
        <v>-5</v>
      </c>
      <c r="W68" s="522">
        <v>-5</v>
      </c>
      <c r="X68" s="522">
        <v>-5</v>
      </c>
      <c r="Y68" s="522">
        <v>-5</v>
      </c>
      <c r="Z68" s="522">
        <v>-5</v>
      </c>
      <c r="AA68" s="522">
        <v>-5</v>
      </c>
      <c r="AB68" s="522">
        <v>-5</v>
      </c>
      <c r="AC68" s="522">
        <v>-5</v>
      </c>
      <c r="AD68" s="522">
        <v>-5</v>
      </c>
      <c r="AE68" s="522">
        <v>-5</v>
      </c>
      <c r="AF68" s="522">
        <v>-5</v>
      </c>
      <c r="AG68" s="522">
        <v>-5</v>
      </c>
      <c r="AH68" s="522">
        <v>-5</v>
      </c>
      <c r="AI68" s="522">
        <v>-5</v>
      </c>
      <c r="AJ68" s="522">
        <v>-5</v>
      </c>
      <c r="AK68" s="522">
        <v>-5</v>
      </c>
      <c r="AL68" s="522">
        <v>-5</v>
      </c>
      <c r="AM68" s="522">
        <v>-5</v>
      </c>
      <c r="AN68" s="522">
        <v>-5</v>
      </c>
      <c r="AO68" s="522">
        <v>-5</v>
      </c>
      <c r="AP68" s="522">
        <v>-5</v>
      </c>
      <c r="AQ68" s="522">
        <v>-5</v>
      </c>
      <c r="AR68" s="522">
        <v>-5</v>
      </c>
      <c r="AS68" s="522">
        <v>-5</v>
      </c>
      <c r="AT68" s="522">
        <v>-5</v>
      </c>
      <c r="AU68" s="522">
        <v>-5</v>
      </c>
      <c r="AV68" s="522">
        <v>-5</v>
      </c>
      <c r="AW68" s="522">
        <v>-5</v>
      </c>
      <c r="AX68" s="522">
        <v>-5</v>
      </c>
      <c r="AY68" s="522">
        <v>-5</v>
      </c>
      <c r="AZ68" s="522">
        <v>-5</v>
      </c>
      <c r="BA68" s="522">
        <v>-5</v>
      </c>
      <c r="BB68" s="522">
        <v>-5</v>
      </c>
      <c r="BC68" s="522">
        <v>-5</v>
      </c>
      <c r="BD68" s="522">
        <v>-5</v>
      </c>
      <c r="BE68" s="522">
        <v>-5</v>
      </c>
      <c r="BF68" s="522">
        <v>-5</v>
      </c>
      <c r="BG68" s="522">
        <v>-5</v>
      </c>
      <c r="BH68" s="522">
        <v>-5</v>
      </c>
      <c r="BI68" s="522">
        <v>-5</v>
      </c>
      <c r="BJ68" s="522">
        <v>-5</v>
      </c>
      <c r="BK68" s="522">
        <v>-5</v>
      </c>
      <c r="BL68" s="522">
        <v>-5</v>
      </c>
      <c r="BM68" s="522">
        <v>-5</v>
      </c>
      <c r="BN68" s="522">
        <v>-5</v>
      </c>
      <c r="BO68" s="522">
        <v>-5</v>
      </c>
      <c r="BP68" s="522">
        <v>-5</v>
      </c>
      <c r="BQ68" s="522">
        <v>-5</v>
      </c>
      <c r="BR68" s="522">
        <v>-5</v>
      </c>
      <c r="BS68" s="522">
        <v>-5</v>
      </c>
      <c r="BT68" s="522">
        <v>-5</v>
      </c>
      <c r="BU68" s="522">
        <v>-5</v>
      </c>
      <c r="BV68" s="522">
        <v>-5</v>
      </c>
      <c r="BW68" s="522">
        <v>-5</v>
      </c>
      <c r="BX68" s="522">
        <v>-5</v>
      </c>
      <c r="BY68" s="522">
        <v>-5</v>
      </c>
      <c r="BZ68" s="522">
        <v>-5</v>
      </c>
      <c r="CA68" s="522">
        <v>-5</v>
      </c>
      <c r="CB68" s="522">
        <v>-5</v>
      </c>
      <c r="CC68" s="522">
        <v>-5</v>
      </c>
      <c r="CD68" s="522">
        <v>-5</v>
      </c>
      <c r="CE68" s="522">
        <v>-5</v>
      </c>
      <c r="CF68" s="522">
        <v>-5</v>
      </c>
      <c r="CG68" s="522">
        <v>-5</v>
      </c>
      <c r="CH68" s="522">
        <v>-5</v>
      </c>
      <c r="CI68" s="522">
        <v>-5</v>
      </c>
      <c r="CJ68" s="522">
        <v>-5</v>
      </c>
      <c r="CK68" s="522">
        <v>-5</v>
      </c>
      <c r="CL68" s="522">
        <v>-5</v>
      </c>
      <c r="CM68" s="522">
        <v>-5</v>
      </c>
      <c r="CN68" s="522">
        <v>-5</v>
      </c>
      <c r="CO68" s="522">
        <v>-5</v>
      </c>
      <c r="CP68" s="522">
        <v>-5</v>
      </c>
      <c r="CQ68" s="522">
        <v>-5</v>
      </c>
      <c r="CR68" s="522">
        <v>-5</v>
      </c>
      <c r="CS68" s="522">
        <v>-5</v>
      </c>
      <c r="CT68" s="522">
        <v>-5</v>
      </c>
      <c r="CU68" s="522">
        <v>-5</v>
      </c>
      <c r="CV68" s="522">
        <v>-5</v>
      </c>
      <c r="CW68" s="522">
        <v>-5</v>
      </c>
      <c r="CX68" s="522">
        <v>-5</v>
      </c>
      <c r="CY68" s="522">
        <v>-5</v>
      </c>
      <c r="CZ68" s="522">
        <v>-5</v>
      </c>
      <c r="DA68" s="522">
        <v>-5</v>
      </c>
      <c r="DB68" s="522">
        <v>-5</v>
      </c>
      <c r="DC68" s="522">
        <v>-5</v>
      </c>
      <c r="DD68" s="522">
        <v>-5</v>
      </c>
      <c r="DE68" s="522">
        <v>-5</v>
      </c>
      <c r="DF68" s="522">
        <v>-5</v>
      </c>
      <c r="DG68" s="522">
        <v>-5</v>
      </c>
      <c r="DH68" s="522">
        <v>-5</v>
      </c>
      <c r="DI68" s="522">
        <v>-5</v>
      </c>
      <c r="DJ68" s="522">
        <v>-5</v>
      </c>
      <c r="DK68" s="522">
        <v>-5</v>
      </c>
      <c r="DL68" s="522">
        <v>-5</v>
      </c>
      <c r="DM68" s="522">
        <v>-5</v>
      </c>
      <c r="DN68" s="522">
        <v>-5</v>
      </c>
      <c r="DO68" s="522">
        <v>-5</v>
      </c>
      <c r="DP68" s="522">
        <v>-5</v>
      </c>
      <c r="DQ68" s="522">
        <v>-5</v>
      </c>
      <c r="DR68" s="522">
        <v>-5</v>
      </c>
      <c r="DS68" s="522">
        <v>-5</v>
      </c>
      <c r="DT68" s="522">
        <v>-5</v>
      </c>
      <c r="DU68" s="522">
        <v>-5</v>
      </c>
      <c r="DV68" s="522">
        <v>-5</v>
      </c>
      <c r="DW68" s="522">
        <v>-5</v>
      </c>
      <c r="DX68" s="489">
        <v>-5</v>
      </c>
      <c r="DY68" s="862">
        <f t="shared" ref="DY68:FD68" si="92">+DY59-DY67</f>
        <v>0</v>
      </c>
      <c r="DZ68" s="525">
        <f t="shared" si="92"/>
        <v>0</v>
      </c>
      <c r="EA68" s="525">
        <f t="shared" si="92"/>
        <v>0</v>
      </c>
      <c r="EB68" s="525">
        <f t="shared" si="92"/>
        <v>0</v>
      </c>
      <c r="EC68" s="525">
        <f t="shared" si="92"/>
        <v>0</v>
      </c>
      <c r="ED68" s="525">
        <f t="shared" si="92"/>
        <v>0</v>
      </c>
      <c r="EE68" s="525">
        <f t="shared" si="92"/>
        <v>2.15</v>
      </c>
      <c r="EF68" s="525">
        <f t="shared" si="92"/>
        <v>2.15</v>
      </c>
      <c r="EG68" s="525">
        <f t="shared" si="92"/>
        <v>2.15</v>
      </c>
      <c r="EH68" s="525">
        <f t="shared" si="92"/>
        <v>2.15</v>
      </c>
      <c r="EI68" s="525">
        <f t="shared" si="92"/>
        <v>2.15</v>
      </c>
      <c r="EJ68" s="525">
        <f t="shared" si="92"/>
        <v>2.15</v>
      </c>
      <c r="EK68" s="525">
        <f t="shared" si="92"/>
        <v>2.15</v>
      </c>
      <c r="EL68" s="525">
        <f t="shared" si="92"/>
        <v>2.15</v>
      </c>
      <c r="EM68" s="525">
        <f t="shared" si="92"/>
        <v>2.15</v>
      </c>
      <c r="EN68" s="525">
        <f t="shared" si="92"/>
        <v>3.6000000000000005</v>
      </c>
      <c r="EO68" s="525">
        <f t="shared" si="92"/>
        <v>3.6000000000000005</v>
      </c>
      <c r="EP68" s="525">
        <f t="shared" si="92"/>
        <v>3.6000000000000005</v>
      </c>
      <c r="EQ68" s="525">
        <f t="shared" si="92"/>
        <v>3.6000000000000005</v>
      </c>
      <c r="ER68" s="525">
        <f t="shared" si="92"/>
        <v>3.6000000000000005</v>
      </c>
      <c r="ES68" s="525">
        <f t="shared" si="92"/>
        <v>3.6000000000000005</v>
      </c>
      <c r="ET68" s="525">
        <f t="shared" si="92"/>
        <v>3.6000000000000005</v>
      </c>
      <c r="EU68" s="525">
        <f t="shared" si="92"/>
        <v>3.6000000000000005</v>
      </c>
      <c r="EV68" s="525">
        <f t="shared" si="92"/>
        <v>3.6000000000000005</v>
      </c>
      <c r="EW68" s="525">
        <f t="shared" si="92"/>
        <v>3.6000000000000005</v>
      </c>
      <c r="EX68" s="525">
        <f t="shared" si="92"/>
        <v>3.6000000000000005</v>
      </c>
      <c r="EY68" s="525">
        <f t="shared" si="92"/>
        <v>3.6000000000000005</v>
      </c>
      <c r="EZ68" s="525">
        <f t="shared" si="92"/>
        <v>4.5</v>
      </c>
      <c r="FA68" s="525">
        <f t="shared" si="92"/>
        <v>4.5</v>
      </c>
      <c r="FB68" s="525">
        <f t="shared" si="92"/>
        <v>4.5</v>
      </c>
      <c r="FC68" s="525">
        <f t="shared" si="92"/>
        <v>4.5</v>
      </c>
      <c r="FD68" s="525">
        <f t="shared" si="92"/>
        <v>4.5</v>
      </c>
      <c r="FE68" s="525">
        <f t="shared" ref="FE68:FW68" si="93">+FE59-FE67</f>
        <v>4.5</v>
      </c>
      <c r="FF68" s="525">
        <f t="shared" si="93"/>
        <v>4.5</v>
      </c>
      <c r="FG68" s="525">
        <f t="shared" si="93"/>
        <v>4.5</v>
      </c>
      <c r="FH68" s="525">
        <f t="shared" si="93"/>
        <v>4.5</v>
      </c>
      <c r="FI68" s="525">
        <f t="shared" si="93"/>
        <v>4.5</v>
      </c>
      <c r="FJ68" s="525">
        <f t="shared" si="93"/>
        <v>4.5</v>
      </c>
      <c r="FK68" s="525">
        <f t="shared" si="93"/>
        <v>4.5</v>
      </c>
      <c r="FL68" s="525">
        <f t="shared" si="93"/>
        <v>5.6000000000000005</v>
      </c>
      <c r="FM68" s="525">
        <f t="shared" si="93"/>
        <v>5.6000000000000005</v>
      </c>
      <c r="FN68" s="525">
        <f t="shared" si="93"/>
        <v>5.6000000000000005</v>
      </c>
      <c r="FO68" s="525">
        <f t="shared" si="93"/>
        <v>5.6000000000000005</v>
      </c>
      <c r="FP68" s="525">
        <f t="shared" si="93"/>
        <v>5.6000000000000005</v>
      </c>
      <c r="FQ68" s="525">
        <f t="shared" si="93"/>
        <v>5.6000000000000005</v>
      </c>
      <c r="FR68" s="525">
        <f t="shared" si="93"/>
        <v>5.6000000000000005</v>
      </c>
      <c r="FS68" s="525">
        <f t="shared" si="93"/>
        <v>5.6000000000000005</v>
      </c>
      <c r="FT68" s="525">
        <f t="shared" si="93"/>
        <v>5.6000000000000005</v>
      </c>
      <c r="FU68" s="525">
        <f t="shared" si="93"/>
        <v>5.6000000000000005</v>
      </c>
      <c r="FV68" s="525">
        <f t="shared" si="93"/>
        <v>5.6000000000000005</v>
      </c>
      <c r="FW68" s="876">
        <f t="shared" si="93"/>
        <v>5.6000000000000005</v>
      </c>
      <c r="FX68" s="797" t="s">
        <v>272</v>
      </c>
    </row>
    <row r="69" spans="2:182" s="489" customFormat="1" ht="13.5" thickBot="1" x14ac:dyDescent="0.25">
      <c r="B69" s="413" t="s">
        <v>378</v>
      </c>
      <c r="C69" s="523"/>
      <c r="D69" s="523"/>
      <c r="E69" s="523"/>
      <c r="F69" s="523"/>
      <c r="G69" s="523"/>
      <c r="H69" s="523"/>
      <c r="I69" s="523"/>
      <c r="J69" s="523"/>
      <c r="K69" s="523"/>
      <c r="L69" s="523"/>
      <c r="M69" s="523"/>
      <c r="N69" s="523"/>
      <c r="O69" s="522">
        <f>+O60</f>
        <v>-5</v>
      </c>
      <c r="P69" s="522">
        <v>-5</v>
      </c>
      <c r="Q69" s="522">
        <v>-5</v>
      </c>
      <c r="R69" s="522">
        <v>-5</v>
      </c>
      <c r="S69" s="522">
        <v>-5</v>
      </c>
      <c r="T69" s="522">
        <v>-5</v>
      </c>
      <c r="U69" s="522">
        <v>-5</v>
      </c>
      <c r="V69" s="522">
        <v>-5</v>
      </c>
      <c r="W69" s="522">
        <v>-5</v>
      </c>
      <c r="X69" s="522">
        <v>-5</v>
      </c>
      <c r="Y69" s="522">
        <v>-5</v>
      </c>
      <c r="Z69" s="522">
        <v>-5</v>
      </c>
      <c r="AA69" s="522">
        <v>-5</v>
      </c>
      <c r="AB69" s="522">
        <v>-5</v>
      </c>
      <c r="AC69" s="522">
        <v>-5</v>
      </c>
      <c r="AD69" s="522">
        <v>-5</v>
      </c>
      <c r="AE69" s="522">
        <v>-5</v>
      </c>
      <c r="AF69" s="522">
        <v>-5</v>
      </c>
      <c r="AG69" s="522">
        <v>-5</v>
      </c>
      <c r="AH69" s="522">
        <v>-5</v>
      </c>
      <c r="AI69" s="522">
        <v>-5</v>
      </c>
      <c r="AJ69" s="522">
        <v>-5</v>
      </c>
      <c r="AK69" s="522">
        <v>-5</v>
      </c>
      <c r="AL69" s="522">
        <v>-5</v>
      </c>
      <c r="AM69" s="522">
        <v>-5</v>
      </c>
      <c r="AN69" s="522">
        <v>-5</v>
      </c>
      <c r="AO69" s="522">
        <v>-5</v>
      </c>
      <c r="AP69" s="522">
        <v>-5</v>
      </c>
      <c r="AQ69" s="522">
        <v>-5</v>
      </c>
      <c r="AR69" s="522">
        <v>-5</v>
      </c>
      <c r="AS69" s="522">
        <v>-5</v>
      </c>
      <c r="AT69" s="522">
        <v>-5</v>
      </c>
      <c r="AU69" s="522">
        <v>-5</v>
      </c>
      <c r="AV69" s="522">
        <v>-5</v>
      </c>
      <c r="AW69" s="522">
        <v>-5</v>
      </c>
      <c r="AX69" s="522">
        <v>-5</v>
      </c>
      <c r="AY69" s="522">
        <v>-5</v>
      </c>
      <c r="AZ69" s="522">
        <v>-5</v>
      </c>
      <c r="BA69" s="522">
        <v>-5</v>
      </c>
      <c r="BB69" s="522">
        <v>-5</v>
      </c>
      <c r="BC69" s="522">
        <v>-5</v>
      </c>
      <c r="BD69" s="522">
        <v>-5</v>
      </c>
      <c r="BE69" s="522">
        <v>-5</v>
      </c>
      <c r="BF69" s="522">
        <v>-5</v>
      </c>
      <c r="BG69" s="522">
        <v>-5</v>
      </c>
      <c r="BH69" s="522">
        <v>-5</v>
      </c>
      <c r="BI69" s="522">
        <v>-5</v>
      </c>
      <c r="BJ69" s="522">
        <v>-5</v>
      </c>
      <c r="BK69" s="522">
        <v>-5</v>
      </c>
      <c r="BL69" s="522">
        <v>-5</v>
      </c>
      <c r="BM69" s="522">
        <v>-5</v>
      </c>
      <c r="BN69" s="522">
        <v>-5</v>
      </c>
      <c r="BO69" s="522">
        <v>-5</v>
      </c>
      <c r="BP69" s="522">
        <v>-5</v>
      </c>
      <c r="BQ69" s="522">
        <v>-5</v>
      </c>
      <c r="BR69" s="522">
        <v>-5</v>
      </c>
      <c r="BS69" s="522">
        <v>-5</v>
      </c>
      <c r="BT69" s="522">
        <v>-5</v>
      </c>
      <c r="BU69" s="522">
        <v>-5</v>
      </c>
      <c r="BV69" s="522">
        <v>-5</v>
      </c>
      <c r="BW69" s="522">
        <v>-5</v>
      </c>
      <c r="BX69" s="522">
        <v>-5</v>
      </c>
      <c r="BY69" s="522">
        <v>-5</v>
      </c>
      <c r="BZ69" s="522">
        <v>-5</v>
      </c>
      <c r="CA69" s="522">
        <v>-5</v>
      </c>
      <c r="CB69" s="522">
        <v>-5</v>
      </c>
      <c r="CC69" s="522">
        <v>-5</v>
      </c>
      <c r="CD69" s="522">
        <v>-5</v>
      </c>
      <c r="CE69" s="522">
        <v>-5</v>
      </c>
      <c r="CF69" s="522">
        <v>-5</v>
      </c>
      <c r="CG69" s="522">
        <v>-5</v>
      </c>
      <c r="CH69" s="522">
        <v>-5</v>
      </c>
      <c r="CI69" s="522">
        <v>-5</v>
      </c>
      <c r="CJ69" s="522">
        <v>-5</v>
      </c>
      <c r="CK69" s="522">
        <v>-5</v>
      </c>
      <c r="CL69" s="522">
        <v>-5</v>
      </c>
      <c r="CM69" s="522">
        <v>-5</v>
      </c>
      <c r="CN69" s="522">
        <v>-5</v>
      </c>
      <c r="CO69" s="522">
        <v>-5</v>
      </c>
      <c r="CP69" s="522">
        <v>-5</v>
      </c>
      <c r="CQ69" s="522">
        <v>-5</v>
      </c>
      <c r="CR69" s="522">
        <v>-5</v>
      </c>
      <c r="CS69" s="522">
        <v>-5</v>
      </c>
      <c r="CT69" s="522">
        <v>-5</v>
      </c>
      <c r="CU69" s="522">
        <v>-5</v>
      </c>
      <c r="CV69" s="522">
        <v>-5</v>
      </c>
      <c r="CW69" s="522">
        <v>-5</v>
      </c>
      <c r="CX69" s="522">
        <v>-5</v>
      </c>
      <c r="CY69" s="522">
        <v>-5</v>
      </c>
      <c r="CZ69" s="522">
        <v>-5</v>
      </c>
      <c r="DA69" s="522">
        <v>-5</v>
      </c>
      <c r="DB69" s="522">
        <v>-5</v>
      </c>
      <c r="DC69" s="522">
        <v>-5</v>
      </c>
      <c r="DD69" s="522">
        <v>-5</v>
      </c>
      <c r="DE69" s="522">
        <v>-5</v>
      </c>
      <c r="DF69" s="522">
        <v>-5</v>
      </c>
      <c r="DG69" s="522">
        <v>-5</v>
      </c>
      <c r="DH69" s="522">
        <v>-5</v>
      </c>
      <c r="DI69" s="522">
        <v>-5</v>
      </c>
      <c r="DJ69" s="522">
        <v>-5</v>
      </c>
      <c r="DK69" s="522">
        <v>-5</v>
      </c>
      <c r="DL69" s="522">
        <v>-5</v>
      </c>
      <c r="DM69" s="522">
        <v>-5</v>
      </c>
      <c r="DN69" s="522">
        <v>-5</v>
      </c>
      <c r="DO69" s="522">
        <v>-5</v>
      </c>
      <c r="DP69" s="522">
        <v>-5</v>
      </c>
      <c r="DQ69" s="522">
        <v>-5</v>
      </c>
      <c r="DR69" s="522">
        <v>-5</v>
      </c>
      <c r="DS69" s="522">
        <v>-5</v>
      </c>
      <c r="DT69" s="522">
        <v>-5</v>
      </c>
      <c r="DU69" s="522">
        <v>-5</v>
      </c>
      <c r="DV69" s="522">
        <v>-5</v>
      </c>
      <c r="DW69" s="522">
        <v>-5</v>
      </c>
      <c r="DX69" s="489">
        <v>-5</v>
      </c>
      <c r="DY69" s="872">
        <f t="shared" ref="DY69:FD69" si="94">+DY60-DY68-DY67</f>
        <v>0</v>
      </c>
      <c r="DZ69" s="527">
        <f t="shared" si="94"/>
        <v>0</v>
      </c>
      <c r="EA69" s="527">
        <f t="shared" si="94"/>
        <v>0</v>
      </c>
      <c r="EB69" s="527">
        <f t="shared" si="94"/>
        <v>0</v>
      </c>
      <c r="EC69" s="527">
        <f t="shared" si="94"/>
        <v>0</v>
      </c>
      <c r="ED69" s="527">
        <f t="shared" si="94"/>
        <v>0</v>
      </c>
      <c r="EE69" s="527">
        <f t="shared" si="94"/>
        <v>6</v>
      </c>
      <c r="EF69" s="527">
        <f t="shared" si="94"/>
        <v>6</v>
      </c>
      <c r="EG69" s="527">
        <f t="shared" si="94"/>
        <v>6</v>
      </c>
      <c r="EH69" s="527">
        <f t="shared" si="94"/>
        <v>6</v>
      </c>
      <c r="EI69" s="527">
        <f t="shared" si="94"/>
        <v>6</v>
      </c>
      <c r="EJ69" s="527">
        <f t="shared" si="94"/>
        <v>6</v>
      </c>
      <c r="EK69" s="527">
        <f t="shared" si="94"/>
        <v>6</v>
      </c>
      <c r="EL69" s="527">
        <f t="shared" si="94"/>
        <v>6</v>
      </c>
      <c r="EM69" s="527">
        <f t="shared" si="94"/>
        <v>6</v>
      </c>
      <c r="EN69" s="527">
        <f t="shared" si="94"/>
        <v>10.099999999999998</v>
      </c>
      <c r="EO69" s="527">
        <f t="shared" si="94"/>
        <v>10.099999999999998</v>
      </c>
      <c r="EP69" s="527">
        <f t="shared" si="94"/>
        <v>10.099999999999998</v>
      </c>
      <c r="EQ69" s="527">
        <f t="shared" si="94"/>
        <v>10.099999999999998</v>
      </c>
      <c r="ER69" s="527">
        <f t="shared" si="94"/>
        <v>10.099999999999998</v>
      </c>
      <c r="ES69" s="527">
        <f t="shared" si="94"/>
        <v>10.099999999999998</v>
      </c>
      <c r="ET69" s="527">
        <f t="shared" si="94"/>
        <v>10.099999999999998</v>
      </c>
      <c r="EU69" s="527">
        <f t="shared" si="94"/>
        <v>10.099999999999998</v>
      </c>
      <c r="EV69" s="527">
        <f t="shared" si="94"/>
        <v>10.099999999999998</v>
      </c>
      <c r="EW69" s="527">
        <f t="shared" si="94"/>
        <v>10.099999999999998</v>
      </c>
      <c r="EX69" s="527">
        <f t="shared" si="94"/>
        <v>10.099999999999998</v>
      </c>
      <c r="EY69" s="527">
        <f t="shared" si="94"/>
        <v>10.099999999999998</v>
      </c>
      <c r="EZ69" s="527">
        <f t="shared" si="94"/>
        <v>12.25</v>
      </c>
      <c r="FA69" s="527">
        <f t="shared" si="94"/>
        <v>12.25</v>
      </c>
      <c r="FB69" s="527">
        <f t="shared" si="94"/>
        <v>12.25</v>
      </c>
      <c r="FC69" s="527">
        <f t="shared" si="94"/>
        <v>12.25</v>
      </c>
      <c r="FD69" s="527">
        <f t="shared" si="94"/>
        <v>12.25</v>
      </c>
      <c r="FE69" s="527">
        <f t="shared" ref="FE69:FW69" si="95">+FE60-FE68-FE67</f>
        <v>12.25</v>
      </c>
      <c r="FF69" s="527">
        <f t="shared" si="95"/>
        <v>12.25</v>
      </c>
      <c r="FG69" s="527">
        <f t="shared" si="95"/>
        <v>12.25</v>
      </c>
      <c r="FH69" s="527">
        <f t="shared" si="95"/>
        <v>12.25</v>
      </c>
      <c r="FI69" s="527">
        <f t="shared" si="95"/>
        <v>12.25</v>
      </c>
      <c r="FJ69" s="527">
        <f t="shared" si="95"/>
        <v>12.25</v>
      </c>
      <c r="FK69" s="527">
        <f t="shared" si="95"/>
        <v>12.25</v>
      </c>
      <c r="FL69" s="527">
        <f t="shared" si="95"/>
        <v>14.799999999999997</v>
      </c>
      <c r="FM69" s="527">
        <f t="shared" si="95"/>
        <v>14.799999999999997</v>
      </c>
      <c r="FN69" s="527">
        <f t="shared" si="95"/>
        <v>14.799999999999997</v>
      </c>
      <c r="FO69" s="527">
        <f t="shared" si="95"/>
        <v>14.799999999999997</v>
      </c>
      <c r="FP69" s="527">
        <f t="shared" si="95"/>
        <v>14.799999999999997</v>
      </c>
      <c r="FQ69" s="527">
        <f t="shared" si="95"/>
        <v>14.799999999999997</v>
      </c>
      <c r="FR69" s="527">
        <f t="shared" si="95"/>
        <v>14.799999999999997</v>
      </c>
      <c r="FS69" s="527">
        <f t="shared" si="95"/>
        <v>14.799999999999997</v>
      </c>
      <c r="FT69" s="527">
        <f t="shared" si="95"/>
        <v>14.799999999999997</v>
      </c>
      <c r="FU69" s="527">
        <f t="shared" si="95"/>
        <v>14.799999999999997</v>
      </c>
      <c r="FV69" s="527">
        <f t="shared" si="95"/>
        <v>14.799999999999997</v>
      </c>
      <c r="FW69" s="877">
        <f t="shared" si="95"/>
        <v>14.799999999999997</v>
      </c>
      <c r="FX69" s="797" t="s">
        <v>272</v>
      </c>
    </row>
    <row r="70" spans="2:182" s="489" customFormat="1" x14ac:dyDescent="0.2">
      <c r="B70" s="407" t="s">
        <v>381</v>
      </c>
      <c r="C70" s="524">
        <f>+C61</f>
        <v>0</v>
      </c>
      <c r="D70" s="524">
        <f t="shared" ref="D70:N70" si="96">+D61</f>
        <v>0</v>
      </c>
      <c r="E70" s="524">
        <f t="shared" si="96"/>
        <v>0</v>
      </c>
      <c r="F70" s="524">
        <f t="shared" si="96"/>
        <v>0</v>
      </c>
      <c r="G70" s="524">
        <f t="shared" si="96"/>
        <v>0</v>
      </c>
      <c r="H70" s="524">
        <f t="shared" si="96"/>
        <v>0</v>
      </c>
      <c r="I70" s="524">
        <f t="shared" si="96"/>
        <v>0</v>
      </c>
      <c r="J70" s="524">
        <f t="shared" si="96"/>
        <v>0</v>
      </c>
      <c r="K70" s="524">
        <f t="shared" si="96"/>
        <v>0</v>
      </c>
      <c r="L70" s="524">
        <f t="shared" si="96"/>
        <v>0</v>
      </c>
      <c r="M70" s="524">
        <f t="shared" si="96"/>
        <v>0</v>
      </c>
      <c r="N70" s="524">
        <f t="shared" si="96"/>
        <v>0</v>
      </c>
      <c r="O70" s="524">
        <f>+O61</f>
        <v>0</v>
      </c>
      <c r="P70" s="524">
        <f t="shared" ref="P70:AU70" si="97">+P61</f>
        <v>0</v>
      </c>
      <c r="Q70" s="524">
        <f t="shared" si="97"/>
        <v>0</v>
      </c>
      <c r="R70" s="524">
        <f t="shared" si="97"/>
        <v>0</v>
      </c>
      <c r="S70" s="524">
        <f t="shared" si="97"/>
        <v>0</v>
      </c>
      <c r="T70" s="524">
        <f t="shared" si="97"/>
        <v>0</v>
      </c>
      <c r="U70" s="524">
        <f t="shared" si="97"/>
        <v>0</v>
      </c>
      <c r="V70" s="524">
        <f t="shared" si="97"/>
        <v>0</v>
      </c>
      <c r="W70" s="524">
        <f t="shared" si="97"/>
        <v>0</v>
      </c>
      <c r="X70" s="524">
        <f t="shared" si="97"/>
        <v>0</v>
      </c>
      <c r="Y70" s="524">
        <f t="shared" si="97"/>
        <v>0</v>
      </c>
      <c r="Z70" s="524">
        <f t="shared" si="97"/>
        <v>0</v>
      </c>
      <c r="AA70" s="524">
        <f t="shared" si="97"/>
        <v>0</v>
      </c>
      <c r="AB70" s="524">
        <f t="shared" si="97"/>
        <v>0</v>
      </c>
      <c r="AC70" s="524">
        <f t="shared" si="97"/>
        <v>0</v>
      </c>
      <c r="AD70" s="524">
        <f t="shared" si="97"/>
        <v>0</v>
      </c>
      <c r="AE70" s="524">
        <f t="shared" si="97"/>
        <v>0</v>
      </c>
      <c r="AF70" s="524">
        <f t="shared" si="97"/>
        <v>0</v>
      </c>
      <c r="AG70" s="524">
        <f t="shared" si="97"/>
        <v>0</v>
      </c>
      <c r="AH70" s="524">
        <f t="shared" si="97"/>
        <v>0</v>
      </c>
      <c r="AI70" s="524">
        <f t="shared" si="97"/>
        <v>0</v>
      </c>
      <c r="AJ70" s="524">
        <f t="shared" si="97"/>
        <v>0</v>
      </c>
      <c r="AK70" s="524">
        <f t="shared" si="97"/>
        <v>0</v>
      </c>
      <c r="AL70" s="524">
        <f t="shared" si="97"/>
        <v>0</v>
      </c>
      <c r="AM70" s="524">
        <f t="shared" si="97"/>
        <v>0</v>
      </c>
      <c r="AN70" s="524">
        <f t="shared" si="97"/>
        <v>0</v>
      </c>
      <c r="AO70" s="524">
        <f t="shared" si="97"/>
        <v>0</v>
      </c>
      <c r="AP70" s="524">
        <f t="shared" si="97"/>
        <v>0</v>
      </c>
      <c r="AQ70" s="524">
        <f t="shared" si="97"/>
        <v>0</v>
      </c>
      <c r="AR70" s="524">
        <f t="shared" si="97"/>
        <v>0</v>
      </c>
      <c r="AS70" s="524">
        <f t="shared" si="97"/>
        <v>0</v>
      </c>
      <c r="AT70" s="524">
        <f t="shared" si="97"/>
        <v>0</v>
      </c>
      <c r="AU70" s="524">
        <f t="shared" si="97"/>
        <v>0</v>
      </c>
      <c r="AV70" s="524">
        <f t="shared" ref="AV70:CA70" si="98">+AV61</f>
        <v>0</v>
      </c>
      <c r="AW70" s="524">
        <f t="shared" si="98"/>
        <v>0</v>
      </c>
      <c r="AX70" s="524">
        <f t="shared" si="98"/>
        <v>0</v>
      </c>
      <c r="AY70" s="524">
        <f t="shared" si="98"/>
        <v>0</v>
      </c>
      <c r="AZ70" s="524">
        <f t="shared" si="98"/>
        <v>0</v>
      </c>
      <c r="BA70" s="524">
        <f t="shared" si="98"/>
        <v>0</v>
      </c>
      <c r="BB70" s="524">
        <f t="shared" si="98"/>
        <v>0</v>
      </c>
      <c r="BC70" s="524">
        <f t="shared" si="98"/>
        <v>0</v>
      </c>
      <c r="BD70" s="524">
        <f t="shared" si="98"/>
        <v>0</v>
      </c>
      <c r="BE70" s="524">
        <f t="shared" si="98"/>
        <v>0</v>
      </c>
      <c r="BF70" s="524">
        <f t="shared" si="98"/>
        <v>0</v>
      </c>
      <c r="BG70" s="524">
        <f t="shared" si="98"/>
        <v>3.4799999999999998E-2</v>
      </c>
      <c r="BH70" s="524">
        <f t="shared" si="98"/>
        <v>3.4799999999999998E-2</v>
      </c>
      <c r="BI70" s="524">
        <f t="shared" si="98"/>
        <v>3.4799999999999998E-2</v>
      </c>
      <c r="BJ70" s="524">
        <f t="shared" si="98"/>
        <v>3.4799999999999998E-2</v>
      </c>
      <c r="BK70" s="524">
        <f t="shared" si="98"/>
        <v>0</v>
      </c>
      <c r="BL70" s="524">
        <f t="shared" si="98"/>
        <v>0</v>
      </c>
      <c r="BM70" s="524">
        <f t="shared" si="98"/>
        <v>0</v>
      </c>
      <c r="BN70" s="524">
        <f t="shared" si="98"/>
        <v>0</v>
      </c>
      <c r="BO70" s="524">
        <f t="shared" si="98"/>
        <v>0</v>
      </c>
      <c r="BP70" s="524">
        <f t="shared" si="98"/>
        <v>0</v>
      </c>
      <c r="BQ70" s="524">
        <f t="shared" si="98"/>
        <v>0</v>
      </c>
      <c r="BR70" s="524">
        <f t="shared" si="98"/>
        <v>0</v>
      </c>
      <c r="BS70" s="524">
        <f t="shared" si="98"/>
        <v>3.4799999999999998E-2</v>
      </c>
      <c r="BT70" s="524">
        <f t="shared" si="98"/>
        <v>3.4799999999999998E-2</v>
      </c>
      <c r="BU70" s="524">
        <f t="shared" si="98"/>
        <v>3.4799999999999998E-2</v>
      </c>
      <c r="BV70" s="524">
        <f t="shared" si="98"/>
        <v>3.4799999999999998E-2</v>
      </c>
      <c r="BW70" s="524">
        <f t="shared" si="98"/>
        <v>0</v>
      </c>
      <c r="BX70" s="524">
        <f t="shared" si="98"/>
        <v>0</v>
      </c>
      <c r="BY70" s="524">
        <f t="shared" si="98"/>
        <v>0</v>
      </c>
      <c r="BZ70" s="524">
        <f t="shared" si="98"/>
        <v>0</v>
      </c>
      <c r="CA70" s="524">
        <f t="shared" si="98"/>
        <v>0</v>
      </c>
      <c r="CB70" s="524">
        <f t="shared" ref="CB70:DG70" si="99">+CB61</f>
        <v>0</v>
      </c>
      <c r="CC70" s="524">
        <f t="shared" si="99"/>
        <v>0</v>
      </c>
      <c r="CD70" s="524">
        <f t="shared" si="99"/>
        <v>0</v>
      </c>
      <c r="CE70" s="524">
        <f t="shared" si="99"/>
        <v>3.4799999999999998E-2</v>
      </c>
      <c r="CF70" s="524">
        <f t="shared" si="99"/>
        <v>3.4799999999999998E-2</v>
      </c>
      <c r="CG70" s="524">
        <f t="shared" si="99"/>
        <v>3.4799999999999998E-2</v>
      </c>
      <c r="CH70" s="524">
        <f t="shared" si="99"/>
        <v>3.4799999999999998E-2</v>
      </c>
      <c r="CI70" s="524">
        <f t="shared" si="99"/>
        <v>0</v>
      </c>
      <c r="CJ70" s="524">
        <f t="shared" si="99"/>
        <v>0</v>
      </c>
      <c r="CK70" s="524">
        <f t="shared" si="99"/>
        <v>0</v>
      </c>
      <c r="CL70" s="524">
        <f t="shared" si="99"/>
        <v>0</v>
      </c>
      <c r="CM70" s="524">
        <f t="shared" si="99"/>
        <v>0</v>
      </c>
      <c r="CN70" s="524">
        <f t="shared" si="99"/>
        <v>0</v>
      </c>
      <c r="CO70" s="524">
        <f t="shared" si="99"/>
        <v>0</v>
      </c>
      <c r="CP70" s="524">
        <f t="shared" si="99"/>
        <v>0</v>
      </c>
      <c r="CQ70" s="524">
        <f t="shared" si="99"/>
        <v>3.6799999999999999E-2</v>
      </c>
      <c r="CR70" s="524">
        <f t="shared" si="99"/>
        <v>4.1700000000000015E-2</v>
      </c>
      <c r="CS70" s="524">
        <f t="shared" si="99"/>
        <v>4.1700000000000015E-2</v>
      </c>
      <c r="CT70" s="524">
        <f t="shared" si="99"/>
        <v>4.1700000000000015E-2</v>
      </c>
      <c r="CU70" s="524">
        <f t="shared" si="99"/>
        <v>0</v>
      </c>
      <c r="CV70" s="524">
        <f t="shared" si="99"/>
        <v>0</v>
      </c>
      <c r="CW70" s="524">
        <f t="shared" si="99"/>
        <v>0</v>
      </c>
      <c r="CX70" s="524">
        <f t="shared" si="99"/>
        <v>0</v>
      </c>
      <c r="CY70" s="524">
        <f t="shared" si="99"/>
        <v>0</v>
      </c>
      <c r="CZ70" s="524">
        <f t="shared" si="99"/>
        <v>0</v>
      </c>
      <c r="DA70" s="524">
        <f t="shared" si="99"/>
        <v>0</v>
      </c>
      <c r="DB70" s="524">
        <f t="shared" si="99"/>
        <v>0</v>
      </c>
      <c r="DC70" s="524">
        <f t="shared" si="99"/>
        <v>4.1700000000000015E-2</v>
      </c>
      <c r="DD70" s="524">
        <f t="shared" si="99"/>
        <v>4.1700000000000015E-2</v>
      </c>
      <c r="DE70" s="524">
        <f t="shared" si="99"/>
        <v>4.1700000000000015E-2</v>
      </c>
      <c r="DF70" s="524">
        <f t="shared" si="99"/>
        <v>4.1700000000000015E-2</v>
      </c>
      <c r="DG70" s="524">
        <f t="shared" si="99"/>
        <v>0</v>
      </c>
      <c r="DH70" s="524">
        <f t="shared" ref="DH70:EM70" si="100">+DH61</f>
        <v>0</v>
      </c>
      <c r="DI70" s="524">
        <f t="shared" si="100"/>
        <v>0</v>
      </c>
      <c r="DJ70" s="524">
        <f t="shared" si="100"/>
        <v>0</v>
      </c>
      <c r="DK70" s="524">
        <f t="shared" si="100"/>
        <v>0</v>
      </c>
      <c r="DL70" s="524">
        <f t="shared" si="100"/>
        <v>0</v>
      </c>
      <c r="DM70" s="524">
        <f t="shared" si="100"/>
        <v>0</v>
      </c>
      <c r="DN70" s="524">
        <f t="shared" si="100"/>
        <v>0</v>
      </c>
      <c r="DO70" s="524">
        <f t="shared" si="100"/>
        <v>4.1700000000000015E-2</v>
      </c>
      <c r="DP70" s="524">
        <f t="shared" si="100"/>
        <v>4.1700000000000015E-2</v>
      </c>
      <c r="DQ70" s="524">
        <f t="shared" si="100"/>
        <v>4.1700000000000015E-2</v>
      </c>
      <c r="DR70" s="524">
        <f t="shared" si="100"/>
        <v>4.1700000000000015E-2</v>
      </c>
      <c r="DS70" s="524" t="s">
        <v>466</v>
      </c>
      <c r="DT70" s="524">
        <f t="shared" si="100"/>
        <v>0</v>
      </c>
      <c r="DU70" s="524">
        <f t="shared" si="100"/>
        <v>0</v>
      </c>
      <c r="DV70" s="524">
        <f t="shared" si="100"/>
        <v>0</v>
      </c>
      <c r="DW70" s="524">
        <f t="shared" si="100"/>
        <v>0</v>
      </c>
      <c r="DX70" s="524">
        <f t="shared" si="100"/>
        <v>0</v>
      </c>
      <c r="DY70" s="851">
        <f t="shared" si="100"/>
        <v>0</v>
      </c>
      <c r="DZ70" s="524">
        <f t="shared" si="100"/>
        <v>0</v>
      </c>
      <c r="EA70" s="524">
        <f t="shared" si="100"/>
        <v>4.8960000000000004E-2</v>
      </c>
      <c r="EB70" s="524">
        <f t="shared" si="100"/>
        <v>5.5770000000000014E-2</v>
      </c>
      <c r="EC70" s="524">
        <f t="shared" si="100"/>
        <v>5.5770000000000014E-2</v>
      </c>
      <c r="ED70" s="524">
        <f t="shared" si="100"/>
        <v>5.5770000000000014E-2</v>
      </c>
      <c r="EE70" s="524">
        <f t="shared" si="100"/>
        <v>0</v>
      </c>
      <c r="EF70" s="524">
        <f t="shared" si="100"/>
        <v>0</v>
      </c>
      <c r="EG70" s="524">
        <f t="shared" si="100"/>
        <v>0</v>
      </c>
      <c r="EH70" s="524">
        <f t="shared" si="100"/>
        <v>0</v>
      </c>
      <c r="EI70" s="524">
        <f t="shared" si="100"/>
        <v>0</v>
      </c>
      <c r="EJ70" s="524">
        <f t="shared" si="100"/>
        <v>0</v>
      </c>
      <c r="EK70" s="524">
        <f t="shared" si="100"/>
        <v>0</v>
      </c>
      <c r="EL70" s="524">
        <f t="shared" si="100"/>
        <v>0</v>
      </c>
      <c r="EM70" s="524">
        <f t="shared" si="100"/>
        <v>5.5769999999999986E-2</v>
      </c>
      <c r="EN70" s="524">
        <f t="shared" ref="EN70:FW70" si="101">+EN61</f>
        <v>6.7849999999999966E-2</v>
      </c>
      <c r="EO70" s="524">
        <f t="shared" si="101"/>
        <v>6.7849999999999966E-2</v>
      </c>
      <c r="EP70" s="524">
        <f t="shared" si="101"/>
        <v>6.7849999999999966E-2</v>
      </c>
      <c r="EQ70" s="524">
        <f t="shared" si="101"/>
        <v>0</v>
      </c>
      <c r="ER70" s="524">
        <f t="shared" si="101"/>
        <v>0</v>
      </c>
      <c r="ES70" s="524">
        <f t="shared" si="101"/>
        <v>0</v>
      </c>
      <c r="ET70" s="524">
        <f t="shared" si="101"/>
        <v>0</v>
      </c>
      <c r="EU70" s="524">
        <f t="shared" si="101"/>
        <v>0</v>
      </c>
      <c r="EV70" s="524">
        <f t="shared" si="101"/>
        <v>0</v>
      </c>
      <c r="EW70" s="524">
        <f t="shared" si="101"/>
        <v>0</v>
      </c>
      <c r="EX70" s="524">
        <f t="shared" si="101"/>
        <v>0</v>
      </c>
      <c r="EY70" s="524">
        <f t="shared" si="101"/>
        <v>6.7849999999999994E-2</v>
      </c>
      <c r="EZ70" s="524">
        <f t="shared" si="101"/>
        <v>7.6099999999999973E-2</v>
      </c>
      <c r="FA70" s="524">
        <f t="shared" si="101"/>
        <v>7.6099999999999973E-2</v>
      </c>
      <c r="FB70" s="524">
        <f t="shared" si="101"/>
        <v>7.6099999999999973E-2</v>
      </c>
      <c r="FC70" s="524">
        <f t="shared" si="101"/>
        <v>0</v>
      </c>
      <c r="FD70" s="524">
        <f t="shared" si="101"/>
        <v>0</v>
      </c>
      <c r="FE70" s="524">
        <f t="shared" si="101"/>
        <v>0</v>
      </c>
      <c r="FF70" s="524">
        <f t="shared" si="101"/>
        <v>0</v>
      </c>
      <c r="FG70" s="524">
        <f t="shared" si="101"/>
        <v>0</v>
      </c>
      <c r="FH70" s="524">
        <f t="shared" si="101"/>
        <v>0</v>
      </c>
      <c r="FI70" s="524">
        <f t="shared" si="101"/>
        <v>0</v>
      </c>
      <c r="FJ70" s="524">
        <f t="shared" si="101"/>
        <v>0</v>
      </c>
      <c r="FK70" s="524">
        <f t="shared" si="101"/>
        <v>7.6100000000000001E-2</v>
      </c>
      <c r="FL70" s="524">
        <f t="shared" si="101"/>
        <v>8.7009999999999921E-2</v>
      </c>
      <c r="FM70" s="524">
        <f t="shared" si="101"/>
        <v>8.7009999999999921E-2</v>
      </c>
      <c r="FN70" s="524">
        <f t="shared" si="101"/>
        <v>8.7009999999999921E-2</v>
      </c>
      <c r="FO70" s="524">
        <f t="shared" si="101"/>
        <v>0</v>
      </c>
      <c r="FP70" s="524">
        <f t="shared" si="101"/>
        <v>0</v>
      </c>
      <c r="FQ70" s="524">
        <f t="shared" si="101"/>
        <v>0</v>
      </c>
      <c r="FR70" s="524">
        <f t="shared" si="101"/>
        <v>0</v>
      </c>
      <c r="FS70" s="524">
        <f t="shared" si="101"/>
        <v>0</v>
      </c>
      <c r="FT70" s="524">
        <f t="shared" si="101"/>
        <v>0</v>
      </c>
      <c r="FU70" s="524">
        <f t="shared" si="101"/>
        <v>0</v>
      </c>
      <c r="FV70" s="524">
        <f t="shared" si="101"/>
        <v>0</v>
      </c>
      <c r="FW70" s="524">
        <f t="shared" si="101"/>
        <v>8.7009999999999948E-2</v>
      </c>
      <c r="FX70" s="797" t="s">
        <v>272</v>
      </c>
    </row>
    <row r="71" spans="2:182" s="489" customFormat="1" x14ac:dyDescent="0.2">
      <c r="B71" s="407" t="s">
        <v>327</v>
      </c>
      <c r="C71" s="524">
        <f>+C62</f>
        <v>0</v>
      </c>
      <c r="D71" s="524">
        <f t="shared" ref="D71:N71" si="102">+D62</f>
        <v>0</v>
      </c>
      <c r="E71" s="524">
        <f t="shared" si="102"/>
        <v>0</v>
      </c>
      <c r="F71" s="524">
        <f t="shared" si="102"/>
        <v>0</v>
      </c>
      <c r="G71" s="524">
        <f t="shared" si="102"/>
        <v>0</v>
      </c>
      <c r="H71" s="524">
        <f t="shared" si="102"/>
        <v>0</v>
      </c>
      <c r="I71" s="524">
        <f t="shared" si="102"/>
        <v>0</v>
      </c>
      <c r="J71" s="524">
        <f t="shared" si="102"/>
        <v>0</v>
      </c>
      <c r="K71" s="524">
        <f t="shared" si="102"/>
        <v>0</v>
      </c>
      <c r="L71" s="524">
        <f t="shared" si="102"/>
        <v>0</v>
      </c>
      <c r="M71" s="524">
        <f t="shared" si="102"/>
        <v>0</v>
      </c>
      <c r="N71" s="524">
        <f t="shared" si="102"/>
        <v>0</v>
      </c>
      <c r="O71" s="524">
        <f>+O62</f>
        <v>0</v>
      </c>
      <c r="P71" s="524">
        <f t="shared" ref="P71:AU71" si="103">+P62</f>
        <v>0</v>
      </c>
      <c r="Q71" s="524">
        <f t="shared" si="103"/>
        <v>0</v>
      </c>
      <c r="R71" s="524">
        <f t="shared" si="103"/>
        <v>0</v>
      </c>
      <c r="S71" s="524">
        <f t="shared" si="103"/>
        <v>0</v>
      </c>
      <c r="T71" s="524">
        <f t="shared" si="103"/>
        <v>0</v>
      </c>
      <c r="U71" s="524">
        <f t="shared" si="103"/>
        <v>0</v>
      </c>
      <c r="V71" s="524">
        <f t="shared" si="103"/>
        <v>0</v>
      </c>
      <c r="W71" s="524">
        <f t="shared" si="103"/>
        <v>0</v>
      </c>
      <c r="X71" s="524">
        <f t="shared" si="103"/>
        <v>0</v>
      </c>
      <c r="Y71" s="524">
        <f t="shared" si="103"/>
        <v>0</v>
      </c>
      <c r="Z71" s="524">
        <f t="shared" si="103"/>
        <v>0</v>
      </c>
      <c r="AA71" s="524">
        <f t="shared" si="103"/>
        <v>0</v>
      </c>
      <c r="AB71" s="524">
        <f t="shared" si="103"/>
        <v>0</v>
      </c>
      <c r="AC71" s="524">
        <f t="shared" si="103"/>
        <v>0</v>
      </c>
      <c r="AD71" s="524">
        <f t="shared" si="103"/>
        <v>0</v>
      </c>
      <c r="AE71" s="524">
        <f t="shared" si="103"/>
        <v>0</v>
      </c>
      <c r="AF71" s="524">
        <f t="shared" si="103"/>
        <v>0</v>
      </c>
      <c r="AG71" s="524">
        <f t="shared" si="103"/>
        <v>0</v>
      </c>
      <c r="AH71" s="524">
        <f t="shared" si="103"/>
        <v>0</v>
      </c>
      <c r="AI71" s="524">
        <f t="shared" si="103"/>
        <v>0</v>
      </c>
      <c r="AJ71" s="524">
        <f t="shared" si="103"/>
        <v>0</v>
      </c>
      <c r="AK71" s="524">
        <f t="shared" si="103"/>
        <v>0</v>
      </c>
      <c r="AL71" s="524">
        <f t="shared" si="103"/>
        <v>0</v>
      </c>
      <c r="AM71" s="524">
        <f t="shared" si="103"/>
        <v>0</v>
      </c>
      <c r="AN71" s="524">
        <f t="shared" si="103"/>
        <v>0</v>
      </c>
      <c r="AO71" s="524">
        <f t="shared" si="103"/>
        <v>0</v>
      </c>
      <c r="AP71" s="524">
        <f t="shared" si="103"/>
        <v>0</v>
      </c>
      <c r="AQ71" s="524">
        <f t="shared" si="103"/>
        <v>0</v>
      </c>
      <c r="AR71" s="524">
        <f t="shared" si="103"/>
        <v>0</v>
      </c>
      <c r="AS71" s="524">
        <f t="shared" si="103"/>
        <v>0</v>
      </c>
      <c r="AT71" s="524">
        <f t="shared" si="103"/>
        <v>0</v>
      </c>
      <c r="AU71" s="524">
        <f t="shared" si="103"/>
        <v>0</v>
      </c>
      <c r="AV71" s="524">
        <f t="shared" ref="AV71:CA71" si="104">+AV62</f>
        <v>0</v>
      </c>
      <c r="AW71" s="524">
        <f t="shared" si="104"/>
        <v>0</v>
      </c>
      <c r="AX71" s="524">
        <f t="shared" si="104"/>
        <v>0</v>
      </c>
      <c r="AY71" s="524">
        <f t="shared" si="104"/>
        <v>0</v>
      </c>
      <c r="AZ71" s="524">
        <f t="shared" si="104"/>
        <v>0</v>
      </c>
      <c r="BA71" s="524">
        <f t="shared" si="104"/>
        <v>0</v>
      </c>
      <c r="BB71" s="524">
        <f t="shared" si="104"/>
        <v>0</v>
      </c>
      <c r="BC71" s="524">
        <f t="shared" si="104"/>
        <v>0</v>
      </c>
      <c r="BD71" s="524">
        <f t="shared" si="104"/>
        <v>0</v>
      </c>
      <c r="BE71" s="524">
        <f t="shared" si="104"/>
        <v>0</v>
      </c>
      <c r="BF71" s="524">
        <f t="shared" si="104"/>
        <v>0</v>
      </c>
      <c r="BG71" s="524">
        <f t="shared" si="104"/>
        <v>1.4999999999999986E-2</v>
      </c>
      <c r="BH71" s="524">
        <f t="shared" si="104"/>
        <v>1.5000000000000013E-2</v>
      </c>
      <c r="BI71" s="524">
        <f t="shared" si="104"/>
        <v>1.5000000000000013E-2</v>
      </c>
      <c r="BJ71" s="524">
        <f t="shared" si="104"/>
        <v>1.5000000000000013E-2</v>
      </c>
      <c r="BK71" s="524">
        <f t="shared" si="104"/>
        <v>0</v>
      </c>
      <c r="BL71" s="524">
        <f t="shared" si="104"/>
        <v>0</v>
      </c>
      <c r="BM71" s="524">
        <f t="shared" si="104"/>
        <v>0</v>
      </c>
      <c r="BN71" s="524">
        <f t="shared" si="104"/>
        <v>0</v>
      </c>
      <c r="BO71" s="524">
        <f t="shared" si="104"/>
        <v>0</v>
      </c>
      <c r="BP71" s="524">
        <f t="shared" si="104"/>
        <v>0</v>
      </c>
      <c r="BQ71" s="524">
        <f t="shared" si="104"/>
        <v>0</v>
      </c>
      <c r="BR71" s="524">
        <f t="shared" si="104"/>
        <v>0</v>
      </c>
      <c r="BS71" s="524">
        <f t="shared" si="104"/>
        <v>1.5000000000000013E-2</v>
      </c>
      <c r="BT71" s="524">
        <f t="shared" si="104"/>
        <v>1.5000000000000013E-2</v>
      </c>
      <c r="BU71" s="524">
        <f t="shared" si="104"/>
        <v>1.5000000000000013E-2</v>
      </c>
      <c r="BV71" s="524">
        <f t="shared" si="104"/>
        <v>1.5000000000000013E-2</v>
      </c>
      <c r="BW71" s="524">
        <f t="shared" si="104"/>
        <v>0</v>
      </c>
      <c r="BX71" s="524">
        <f t="shared" si="104"/>
        <v>0</v>
      </c>
      <c r="BY71" s="524">
        <f t="shared" si="104"/>
        <v>0</v>
      </c>
      <c r="BZ71" s="524">
        <f t="shared" si="104"/>
        <v>0</v>
      </c>
      <c r="CA71" s="524">
        <f t="shared" si="104"/>
        <v>0</v>
      </c>
      <c r="CB71" s="524">
        <f t="shared" ref="CB71:DG71" si="105">+CB62</f>
        <v>0</v>
      </c>
      <c r="CC71" s="524">
        <f t="shared" si="105"/>
        <v>0</v>
      </c>
      <c r="CD71" s="524">
        <f t="shared" si="105"/>
        <v>0</v>
      </c>
      <c r="CE71" s="524">
        <f t="shared" si="105"/>
        <v>1.5000000000000013E-2</v>
      </c>
      <c r="CF71" s="524">
        <f t="shared" si="105"/>
        <v>1.5000000000000013E-2</v>
      </c>
      <c r="CG71" s="524">
        <f t="shared" si="105"/>
        <v>1.5000000000000013E-2</v>
      </c>
      <c r="CH71" s="524">
        <f t="shared" si="105"/>
        <v>1.5000000000000013E-2</v>
      </c>
      <c r="CI71" s="524">
        <f t="shared" si="105"/>
        <v>1.5000000000000013E-2</v>
      </c>
      <c r="CJ71" s="524">
        <f t="shared" si="105"/>
        <v>1.5899999999999997E-2</v>
      </c>
      <c r="CK71" s="524">
        <f t="shared" si="105"/>
        <v>1.5899999999999997E-2</v>
      </c>
      <c r="CL71" s="524">
        <f t="shared" si="105"/>
        <v>1.5899999999999997E-2</v>
      </c>
      <c r="CM71" s="524">
        <f t="shared" si="105"/>
        <v>1.5899999999999997E-2</v>
      </c>
      <c r="CN71" s="524">
        <f t="shared" si="105"/>
        <v>1.5899999999999997E-2</v>
      </c>
      <c r="CO71" s="524">
        <f t="shared" si="105"/>
        <v>1.5899999999999997E-2</v>
      </c>
      <c r="CP71" s="524">
        <f t="shared" si="105"/>
        <v>1.5899999999999997E-2</v>
      </c>
      <c r="CQ71" s="524">
        <f t="shared" si="105"/>
        <v>1.5899999999999997E-2</v>
      </c>
      <c r="CR71" s="524">
        <f t="shared" si="105"/>
        <v>2.7999999999999997E-2</v>
      </c>
      <c r="CS71" s="524">
        <f t="shared" si="105"/>
        <v>2.7999999999999997E-2</v>
      </c>
      <c r="CT71" s="524">
        <f t="shared" si="105"/>
        <v>2.7999999999999997E-2</v>
      </c>
      <c r="CU71" s="524">
        <f t="shared" si="105"/>
        <v>2.7999999999999997E-2</v>
      </c>
      <c r="CV71" s="524">
        <f t="shared" si="105"/>
        <v>2.7999999999999997E-2</v>
      </c>
      <c r="CW71" s="524">
        <f t="shared" si="105"/>
        <v>2.7999999999999997E-2</v>
      </c>
      <c r="CX71" s="524">
        <f t="shared" si="105"/>
        <v>2.7999999999999997E-2</v>
      </c>
      <c r="CY71" s="524">
        <f t="shared" si="105"/>
        <v>2.7999999999999997E-2</v>
      </c>
      <c r="CZ71" s="524">
        <f t="shared" si="105"/>
        <v>2.7999999999999997E-2</v>
      </c>
      <c r="DA71" s="524">
        <f t="shared" si="105"/>
        <v>2.7999999999999997E-2</v>
      </c>
      <c r="DB71" s="524">
        <f t="shared" si="105"/>
        <v>2.7999999999999997E-2</v>
      </c>
      <c r="DC71" s="524">
        <f t="shared" si="105"/>
        <v>2.7999999999999997E-2</v>
      </c>
      <c r="DD71" s="524">
        <f t="shared" si="105"/>
        <v>2.8000000000000025E-2</v>
      </c>
      <c r="DE71" s="524">
        <f t="shared" si="105"/>
        <v>2.8000000000000025E-2</v>
      </c>
      <c r="DF71" s="524">
        <f t="shared" si="105"/>
        <v>2.8000000000000025E-2</v>
      </c>
      <c r="DG71" s="524">
        <f t="shared" si="105"/>
        <v>2.7999999999999997E-2</v>
      </c>
      <c r="DH71" s="524">
        <f t="shared" ref="DH71:EM71" si="106">+DH62</f>
        <v>2.7999999999999997E-2</v>
      </c>
      <c r="DI71" s="524">
        <f t="shared" si="106"/>
        <v>2.7999999999999997E-2</v>
      </c>
      <c r="DJ71" s="524">
        <f t="shared" si="106"/>
        <v>2.7999999999999997E-2</v>
      </c>
      <c r="DK71" s="524">
        <f t="shared" si="106"/>
        <v>2.7999999999999997E-2</v>
      </c>
      <c r="DL71" s="524">
        <f t="shared" si="106"/>
        <v>2.7999999999999997E-2</v>
      </c>
      <c r="DM71" s="524">
        <f t="shared" si="106"/>
        <v>2.7999999999999997E-2</v>
      </c>
      <c r="DN71" s="524">
        <f t="shared" si="106"/>
        <v>2.7999999999999997E-2</v>
      </c>
      <c r="DO71" s="524">
        <f t="shared" si="106"/>
        <v>2.7999999999999997E-2</v>
      </c>
      <c r="DP71" s="524">
        <f t="shared" si="106"/>
        <v>2.7999999999999997E-2</v>
      </c>
      <c r="DQ71" s="524">
        <f t="shared" si="106"/>
        <v>2.7999999999999997E-2</v>
      </c>
      <c r="DR71" s="524">
        <f t="shared" si="106"/>
        <v>2.7999999999999997E-2</v>
      </c>
      <c r="DS71" s="524">
        <f t="shared" si="106"/>
        <v>2.8000000000000025E-2</v>
      </c>
      <c r="DT71" s="524">
        <f t="shared" si="106"/>
        <v>2.8000000000000025E-2</v>
      </c>
      <c r="DU71" s="524">
        <f t="shared" si="106"/>
        <v>2.8000000000000025E-2</v>
      </c>
      <c r="DV71" s="524">
        <f t="shared" si="106"/>
        <v>2.7999999999999997E-2</v>
      </c>
      <c r="DW71" s="524">
        <f t="shared" si="106"/>
        <v>2.7999999999999997E-2</v>
      </c>
      <c r="DX71" s="524">
        <f t="shared" si="106"/>
        <v>2.7999999999999997E-2</v>
      </c>
      <c r="DY71" s="851">
        <f t="shared" si="106"/>
        <v>3.2179999999999986E-2</v>
      </c>
      <c r="DZ71" s="524">
        <f t="shared" si="106"/>
        <v>3.2179999999999986E-2</v>
      </c>
      <c r="EA71" s="524">
        <f t="shared" si="106"/>
        <v>3.2179999999999986E-2</v>
      </c>
      <c r="EB71" s="524">
        <f t="shared" si="106"/>
        <v>3.5289999999999988E-2</v>
      </c>
      <c r="EC71" s="524">
        <f t="shared" si="106"/>
        <v>3.5289999999999988E-2</v>
      </c>
      <c r="ED71" s="524">
        <f t="shared" si="106"/>
        <v>3.5289999999999988E-2</v>
      </c>
      <c r="EE71" s="524">
        <f t="shared" si="106"/>
        <v>3.5289999999999988E-2</v>
      </c>
      <c r="EF71" s="524">
        <f t="shared" si="106"/>
        <v>3.5289999999999988E-2</v>
      </c>
      <c r="EG71" s="524">
        <f t="shared" si="106"/>
        <v>3.5289999999999988E-2</v>
      </c>
      <c r="EH71" s="524">
        <f t="shared" si="106"/>
        <v>3.5290000000000016E-2</v>
      </c>
      <c r="EI71" s="524">
        <f t="shared" si="106"/>
        <v>3.5290000000000016E-2</v>
      </c>
      <c r="EJ71" s="524">
        <f t="shared" si="106"/>
        <v>3.5290000000000016E-2</v>
      </c>
      <c r="EK71" s="524">
        <f t="shared" si="106"/>
        <v>3.5289999999999988E-2</v>
      </c>
      <c r="EL71" s="524">
        <f t="shared" si="106"/>
        <v>3.5289999999999988E-2</v>
      </c>
      <c r="EM71" s="524">
        <f t="shared" si="106"/>
        <v>3.5290000000000016E-2</v>
      </c>
      <c r="EN71" s="524">
        <f t="shared" ref="EN71:FW71" si="107">+EN62</f>
        <v>4.028000000000001E-2</v>
      </c>
      <c r="EO71" s="524">
        <f t="shared" si="107"/>
        <v>4.028000000000001E-2</v>
      </c>
      <c r="EP71" s="524">
        <f t="shared" si="107"/>
        <v>4.028000000000001E-2</v>
      </c>
      <c r="EQ71" s="524">
        <f t="shared" si="107"/>
        <v>4.028000000000001E-2</v>
      </c>
      <c r="ER71" s="524">
        <f t="shared" si="107"/>
        <v>4.028000000000001E-2</v>
      </c>
      <c r="ES71" s="524">
        <f t="shared" si="107"/>
        <v>4.028000000000001E-2</v>
      </c>
      <c r="ET71" s="524">
        <f t="shared" si="107"/>
        <v>4.028000000000001E-2</v>
      </c>
      <c r="EU71" s="524">
        <f t="shared" si="107"/>
        <v>4.028000000000001E-2</v>
      </c>
      <c r="EV71" s="524">
        <f t="shared" si="107"/>
        <v>4.028000000000001E-2</v>
      </c>
      <c r="EW71" s="524">
        <f t="shared" si="107"/>
        <v>4.028000000000001E-2</v>
      </c>
      <c r="EX71" s="524">
        <f t="shared" si="107"/>
        <v>4.028000000000001E-2</v>
      </c>
      <c r="EY71" s="524">
        <f t="shared" si="107"/>
        <v>4.028000000000001E-2</v>
      </c>
      <c r="EZ71" s="524">
        <f t="shared" si="107"/>
        <v>4.8330000000000012E-2</v>
      </c>
      <c r="FA71" s="524">
        <f t="shared" si="107"/>
        <v>4.8330000000000012E-2</v>
      </c>
      <c r="FB71" s="524">
        <f t="shared" si="107"/>
        <v>4.8330000000000012E-2</v>
      </c>
      <c r="FC71" s="524">
        <f t="shared" si="107"/>
        <v>4.8330000000000012E-2</v>
      </c>
      <c r="FD71" s="524">
        <f t="shared" si="107"/>
        <v>4.8330000000000012E-2</v>
      </c>
      <c r="FE71" s="524">
        <f t="shared" si="107"/>
        <v>4.8330000000000012E-2</v>
      </c>
      <c r="FF71" s="524">
        <f t="shared" si="107"/>
        <v>4.833000000000004E-2</v>
      </c>
      <c r="FG71" s="524">
        <f t="shared" si="107"/>
        <v>4.833000000000004E-2</v>
      </c>
      <c r="FH71" s="524">
        <f t="shared" si="107"/>
        <v>4.833000000000004E-2</v>
      </c>
      <c r="FI71" s="524">
        <f t="shared" si="107"/>
        <v>4.8330000000000012E-2</v>
      </c>
      <c r="FJ71" s="524">
        <f t="shared" si="107"/>
        <v>4.8330000000000012E-2</v>
      </c>
      <c r="FK71" s="524">
        <f t="shared" si="107"/>
        <v>4.8330000000000012E-2</v>
      </c>
      <c r="FL71" s="524">
        <f t="shared" si="107"/>
        <v>5.8590000000000031E-2</v>
      </c>
      <c r="FM71" s="524">
        <f t="shared" si="107"/>
        <v>5.8590000000000031E-2</v>
      </c>
      <c r="FN71" s="524">
        <f t="shared" si="107"/>
        <v>5.8590000000000031E-2</v>
      </c>
      <c r="FO71" s="524">
        <f t="shared" si="107"/>
        <v>5.8590000000000031E-2</v>
      </c>
      <c r="FP71" s="524">
        <f t="shared" si="107"/>
        <v>5.8590000000000031E-2</v>
      </c>
      <c r="FQ71" s="524">
        <f t="shared" si="107"/>
        <v>5.8590000000000031E-2</v>
      </c>
      <c r="FR71" s="524">
        <f t="shared" si="107"/>
        <v>5.8590000000000031E-2</v>
      </c>
      <c r="FS71" s="524">
        <f t="shared" si="107"/>
        <v>5.8590000000000031E-2</v>
      </c>
      <c r="FT71" s="524">
        <f t="shared" si="107"/>
        <v>5.8590000000000031E-2</v>
      </c>
      <c r="FU71" s="524">
        <f t="shared" si="107"/>
        <v>5.8590000000000031E-2</v>
      </c>
      <c r="FV71" s="524">
        <f t="shared" si="107"/>
        <v>5.8590000000000031E-2</v>
      </c>
      <c r="FW71" s="524">
        <f t="shared" si="107"/>
        <v>5.8590000000000031E-2</v>
      </c>
      <c r="FX71" s="797" t="s">
        <v>272</v>
      </c>
    </row>
    <row r="72" spans="2:182" s="489" customFormat="1" ht="13.5" thickBot="1" x14ac:dyDescent="0.25">
      <c r="B72" s="413" t="s">
        <v>328</v>
      </c>
      <c r="C72" s="526">
        <f t="shared" ref="C72:M72" si="108">+C63+C64+C65</f>
        <v>0.10375</v>
      </c>
      <c r="D72" s="526">
        <f t="shared" si="108"/>
        <v>0.10375</v>
      </c>
      <c r="E72" s="526">
        <f t="shared" si="108"/>
        <v>0.10375</v>
      </c>
      <c r="F72" s="526">
        <f t="shared" si="108"/>
        <v>0.10375</v>
      </c>
      <c r="G72" s="526">
        <f t="shared" si="108"/>
        <v>0.10375</v>
      </c>
      <c r="H72" s="526">
        <f t="shared" si="108"/>
        <v>0.10375</v>
      </c>
      <c r="I72" s="526">
        <f t="shared" si="108"/>
        <v>0.10375</v>
      </c>
      <c r="J72" s="526">
        <f t="shared" si="108"/>
        <v>0.10375</v>
      </c>
      <c r="K72" s="526">
        <f t="shared" si="108"/>
        <v>0.10375</v>
      </c>
      <c r="L72" s="526">
        <f t="shared" si="108"/>
        <v>0.10375</v>
      </c>
      <c r="M72" s="526">
        <f t="shared" si="108"/>
        <v>0.10375</v>
      </c>
      <c r="N72" s="526">
        <f t="shared" ref="N72:AT72" si="109">+N63+N64+N65</f>
        <v>0.10375</v>
      </c>
      <c r="O72" s="526">
        <f t="shared" si="109"/>
        <v>0.10475000000000001</v>
      </c>
      <c r="P72" s="526">
        <f t="shared" si="109"/>
        <v>0.10475000000000001</v>
      </c>
      <c r="Q72" s="526">
        <f t="shared" si="109"/>
        <v>0.10475000000000001</v>
      </c>
      <c r="R72" s="526">
        <f t="shared" si="109"/>
        <v>0.10575</v>
      </c>
      <c r="S72" s="526">
        <f t="shared" si="109"/>
        <v>0.10575</v>
      </c>
      <c r="T72" s="526">
        <f t="shared" si="109"/>
        <v>0.10575</v>
      </c>
      <c r="U72" s="526">
        <f t="shared" si="109"/>
        <v>0.10675</v>
      </c>
      <c r="V72" s="526">
        <f t="shared" si="109"/>
        <v>0.10675</v>
      </c>
      <c r="W72" s="526">
        <f t="shared" si="109"/>
        <v>0.10675</v>
      </c>
      <c r="X72" s="526">
        <f t="shared" si="109"/>
        <v>0.10775</v>
      </c>
      <c r="Y72" s="526">
        <f t="shared" si="109"/>
        <v>0.10775</v>
      </c>
      <c r="Z72" s="526">
        <f t="shared" si="109"/>
        <v>0.10775</v>
      </c>
      <c r="AA72" s="526">
        <f t="shared" si="109"/>
        <v>0.10875</v>
      </c>
      <c r="AB72" s="526">
        <f t="shared" si="109"/>
        <v>0.10875</v>
      </c>
      <c r="AC72" s="526">
        <f t="shared" si="109"/>
        <v>0.10875</v>
      </c>
      <c r="AD72" s="526">
        <f t="shared" si="109"/>
        <v>0.10975</v>
      </c>
      <c r="AE72" s="526">
        <f t="shared" si="109"/>
        <v>0.10975</v>
      </c>
      <c r="AF72" s="526">
        <f t="shared" si="109"/>
        <v>0.10975</v>
      </c>
      <c r="AG72" s="526">
        <f t="shared" si="109"/>
        <v>0.11075</v>
      </c>
      <c r="AH72" s="526">
        <f t="shared" si="109"/>
        <v>0.11424999999999999</v>
      </c>
      <c r="AI72" s="526">
        <f t="shared" si="109"/>
        <v>0.11424999999999999</v>
      </c>
      <c r="AJ72" s="526">
        <f t="shared" si="109"/>
        <v>0.11874999999999999</v>
      </c>
      <c r="AK72" s="526">
        <f t="shared" si="109"/>
        <v>0.11874999999999999</v>
      </c>
      <c r="AL72" s="526">
        <f t="shared" si="109"/>
        <v>0.11874999999999999</v>
      </c>
      <c r="AM72" s="526">
        <f t="shared" si="109"/>
        <v>0.11975</v>
      </c>
      <c r="AN72" s="526">
        <f t="shared" si="109"/>
        <v>0.11975</v>
      </c>
      <c r="AO72" s="526">
        <f t="shared" si="109"/>
        <v>0.11975</v>
      </c>
      <c r="AP72" s="526">
        <f t="shared" si="109"/>
        <v>0.12075</v>
      </c>
      <c r="AQ72" s="526">
        <f t="shared" si="109"/>
        <v>0.12075</v>
      </c>
      <c r="AR72" s="526">
        <f t="shared" si="109"/>
        <v>0.12075</v>
      </c>
      <c r="AS72" s="526">
        <f t="shared" si="109"/>
        <v>0.12175</v>
      </c>
      <c r="AT72" s="526">
        <f t="shared" si="109"/>
        <v>0.12175</v>
      </c>
      <c r="AU72" s="526">
        <f t="shared" ref="AU72:BZ72" si="110">+AU63+AU64+AU65</f>
        <v>0.12175</v>
      </c>
      <c r="AV72" s="526">
        <f t="shared" si="110"/>
        <v>0.12357</v>
      </c>
      <c r="AW72" s="526">
        <f t="shared" si="110"/>
        <v>0.12357</v>
      </c>
      <c r="AX72" s="526">
        <f t="shared" si="110"/>
        <v>0.12357</v>
      </c>
      <c r="AY72" s="526">
        <f t="shared" si="110"/>
        <v>0.12457</v>
      </c>
      <c r="AZ72" s="526">
        <f t="shared" si="110"/>
        <v>0.12457</v>
      </c>
      <c r="BA72" s="526">
        <f t="shared" si="110"/>
        <v>0.12457</v>
      </c>
      <c r="BB72" s="526">
        <f t="shared" si="110"/>
        <v>0.12557000000000001</v>
      </c>
      <c r="BC72" s="526">
        <f t="shared" si="110"/>
        <v>0.12557000000000001</v>
      </c>
      <c r="BD72" s="526">
        <f t="shared" si="110"/>
        <v>0.12557000000000001</v>
      </c>
      <c r="BE72" s="526">
        <f t="shared" si="110"/>
        <v>0.12557000000000001</v>
      </c>
      <c r="BF72" s="526">
        <f t="shared" si="110"/>
        <v>0.12557000000000001</v>
      </c>
      <c r="BG72" s="526">
        <f t="shared" si="110"/>
        <v>0.12557000000000001</v>
      </c>
      <c r="BH72" s="526">
        <f t="shared" si="110"/>
        <v>0.13156999999999999</v>
      </c>
      <c r="BI72" s="526">
        <f t="shared" si="110"/>
        <v>0.13156999999999999</v>
      </c>
      <c r="BJ72" s="526">
        <f t="shared" si="110"/>
        <v>0.13156999999999999</v>
      </c>
      <c r="BK72" s="526">
        <f t="shared" si="110"/>
        <v>0.13156999999999999</v>
      </c>
      <c r="BL72" s="526">
        <f t="shared" si="110"/>
        <v>0.13156999999999999</v>
      </c>
      <c r="BM72" s="526">
        <f t="shared" si="110"/>
        <v>0.13156999999999999</v>
      </c>
      <c r="BN72" s="526">
        <f t="shared" si="110"/>
        <v>0.13156999999999999</v>
      </c>
      <c r="BO72" s="526">
        <f t="shared" si="110"/>
        <v>0.13156999999999999</v>
      </c>
      <c r="BP72" s="526">
        <f t="shared" si="110"/>
        <v>0.13156999999999999</v>
      </c>
      <c r="BQ72" s="526">
        <f t="shared" si="110"/>
        <v>0.13156999999999999</v>
      </c>
      <c r="BR72" s="526">
        <f t="shared" si="110"/>
        <v>0.13156999999999999</v>
      </c>
      <c r="BS72" s="526">
        <f t="shared" si="110"/>
        <v>0.13156999999999999</v>
      </c>
      <c r="BT72" s="526">
        <f t="shared" si="110"/>
        <v>0.13156999999999999</v>
      </c>
      <c r="BU72" s="526">
        <f t="shared" si="110"/>
        <v>0.13156999999999999</v>
      </c>
      <c r="BV72" s="526">
        <f t="shared" si="110"/>
        <v>0.13156999999999999</v>
      </c>
      <c r="BW72" s="526">
        <f t="shared" si="110"/>
        <v>0.13156999999999999</v>
      </c>
      <c r="BX72" s="526">
        <f t="shared" si="110"/>
        <v>0.13156999999999999</v>
      </c>
      <c r="BY72" s="526">
        <f t="shared" si="110"/>
        <v>0.13156999999999999</v>
      </c>
      <c r="BZ72" s="526">
        <f t="shared" si="110"/>
        <v>0.13156999999999999</v>
      </c>
      <c r="CA72" s="526">
        <f t="shared" ref="CA72:DF72" si="111">+CA63+CA64+CA65</f>
        <v>0.13156999999999999</v>
      </c>
      <c r="CB72" s="526">
        <f t="shared" si="111"/>
        <v>0.13156999999999999</v>
      </c>
      <c r="CC72" s="526">
        <f t="shared" si="111"/>
        <v>0.13156999999999999</v>
      </c>
      <c r="CD72" s="526">
        <f t="shared" si="111"/>
        <v>0.13156999999999999</v>
      </c>
      <c r="CE72" s="526">
        <f t="shared" si="111"/>
        <v>0.13156999999999999</v>
      </c>
      <c r="CF72" s="526">
        <f t="shared" si="111"/>
        <v>0.13156999999999999</v>
      </c>
      <c r="CG72" s="526">
        <f t="shared" si="111"/>
        <v>0.13156999999999999</v>
      </c>
      <c r="CH72" s="526">
        <f t="shared" si="111"/>
        <v>0.13156999999999999</v>
      </c>
      <c r="CI72" s="526">
        <f t="shared" si="111"/>
        <v>0.13156999999999999</v>
      </c>
      <c r="CJ72" s="526">
        <f t="shared" si="111"/>
        <v>0.13519999999999999</v>
      </c>
      <c r="CK72" s="526">
        <f t="shared" si="111"/>
        <v>0.13519999999999999</v>
      </c>
      <c r="CL72" s="526">
        <f t="shared" si="111"/>
        <v>0.13561999999999999</v>
      </c>
      <c r="CM72" s="526">
        <f t="shared" si="111"/>
        <v>0.13561999999999999</v>
      </c>
      <c r="CN72" s="526">
        <f t="shared" si="111"/>
        <v>0.13561999999999999</v>
      </c>
      <c r="CO72" s="526">
        <f t="shared" si="111"/>
        <v>0.13608999999999999</v>
      </c>
      <c r="CP72" s="526">
        <f t="shared" si="111"/>
        <v>0.13608999999999999</v>
      </c>
      <c r="CQ72" s="526">
        <f t="shared" si="111"/>
        <v>0.13608999999999999</v>
      </c>
      <c r="CR72" s="526">
        <f t="shared" si="111"/>
        <v>0.13875999999999999</v>
      </c>
      <c r="CS72" s="526">
        <f t="shared" si="111"/>
        <v>0.13875999999999999</v>
      </c>
      <c r="CT72" s="526">
        <f t="shared" si="111"/>
        <v>0.13875999999999999</v>
      </c>
      <c r="CU72" s="526">
        <f t="shared" si="111"/>
        <v>0.13961999999999999</v>
      </c>
      <c r="CV72" s="526">
        <f t="shared" si="111"/>
        <v>0.13961999999999999</v>
      </c>
      <c r="CW72" s="526">
        <f t="shared" si="111"/>
        <v>0.13961999999999999</v>
      </c>
      <c r="CX72" s="526">
        <f t="shared" si="111"/>
        <v>0.13919999999999999</v>
      </c>
      <c r="CY72" s="526">
        <f t="shared" si="111"/>
        <v>0.13919999999999999</v>
      </c>
      <c r="CZ72" s="526">
        <f t="shared" si="111"/>
        <v>0.13919999999999999</v>
      </c>
      <c r="DA72" s="526">
        <f t="shared" si="111"/>
        <v>0.13985999999999998</v>
      </c>
      <c r="DB72" s="526">
        <f t="shared" si="111"/>
        <v>0.13985999999999998</v>
      </c>
      <c r="DC72" s="526">
        <f t="shared" si="111"/>
        <v>0.13985999999999998</v>
      </c>
      <c r="DD72" s="526">
        <f t="shared" si="111"/>
        <v>0.14575999999999997</v>
      </c>
      <c r="DE72" s="526">
        <f t="shared" si="111"/>
        <v>0.14575999999999997</v>
      </c>
      <c r="DF72" s="526">
        <f t="shared" si="111"/>
        <v>0.14575999999999997</v>
      </c>
      <c r="DG72" s="526">
        <f t="shared" ref="DG72:EL72" si="112">+DG63+DG64+DG65</f>
        <v>0.14935999999999999</v>
      </c>
      <c r="DH72" s="526">
        <f t="shared" si="112"/>
        <v>0.14935999999999999</v>
      </c>
      <c r="DI72" s="526">
        <f t="shared" si="112"/>
        <v>0.14935999999999999</v>
      </c>
      <c r="DJ72" s="526">
        <f t="shared" si="112"/>
        <v>0.14577999999999999</v>
      </c>
      <c r="DK72" s="526">
        <f t="shared" si="112"/>
        <v>0.14577999999999999</v>
      </c>
      <c r="DL72" s="526">
        <f t="shared" si="112"/>
        <v>0.14577999999999999</v>
      </c>
      <c r="DM72" s="526">
        <f t="shared" si="112"/>
        <v>0.14663999999999999</v>
      </c>
      <c r="DN72" s="526">
        <f t="shared" si="112"/>
        <v>0.14663999999999999</v>
      </c>
      <c r="DO72" s="526">
        <f t="shared" si="112"/>
        <v>0.14663999999999999</v>
      </c>
      <c r="DP72" s="526">
        <f t="shared" si="112"/>
        <v>0.14616999999999999</v>
      </c>
      <c r="DQ72" s="526">
        <f t="shared" si="112"/>
        <v>0.14616999999999999</v>
      </c>
      <c r="DR72" s="526">
        <f t="shared" si="112"/>
        <v>0.14616999999999999</v>
      </c>
      <c r="DS72" s="526">
        <f t="shared" si="112"/>
        <v>0.14797999999999997</v>
      </c>
      <c r="DT72" s="526">
        <f t="shared" si="112"/>
        <v>0.14797999999999997</v>
      </c>
      <c r="DU72" s="526">
        <f t="shared" si="112"/>
        <v>0.14797999999999997</v>
      </c>
      <c r="DV72" s="526">
        <f t="shared" si="112"/>
        <v>0.14273999999999998</v>
      </c>
      <c r="DW72" s="526">
        <f t="shared" si="112"/>
        <v>0.14273999999999998</v>
      </c>
      <c r="DX72" s="526">
        <f t="shared" si="112"/>
        <v>0.14273999999999998</v>
      </c>
      <c r="DY72" s="873">
        <f t="shared" si="112"/>
        <v>0.13718771465633695</v>
      </c>
      <c r="DZ72" s="526">
        <f t="shared" si="112"/>
        <v>0.13718771465633695</v>
      </c>
      <c r="EA72" s="526">
        <f t="shared" si="112"/>
        <v>0.13718771465633695</v>
      </c>
      <c r="EB72" s="526">
        <f t="shared" si="112"/>
        <v>0.14764390243321709</v>
      </c>
      <c r="EC72" s="526">
        <f t="shared" si="112"/>
        <v>0.14764390243321709</v>
      </c>
      <c r="ED72" s="526">
        <f t="shared" si="112"/>
        <v>0.14764390243321709</v>
      </c>
      <c r="EE72" s="526">
        <f t="shared" si="112"/>
        <v>0.14939405489688889</v>
      </c>
      <c r="EF72" s="526">
        <f t="shared" si="112"/>
        <v>0.14939405489688889</v>
      </c>
      <c r="EG72" s="526">
        <f t="shared" si="112"/>
        <v>0.14939405489688889</v>
      </c>
      <c r="EH72" s="526">
        <f t="shared" si="112"/>
        <v>0.15185222170317611</v>
      </c>
      <c r="EI72" s="526">
        <f t="shared" si="112"/>
        <v>0.15185222170317611</v>
      </c>
      <c r="EJ72" s="526">
        <f t="shared" si="112"/>
        <v>0.15185222170317611</v>
      </c>
      <c r="EK72" s="526">
        <f t="shared" si="112"/>
        <v>0.15306259407119222</v>
      </c>
      <c r="EL72" s="526">
        <f t="shared" si="112"/>
        <v>0.15306259407119222</v>
      </c>
      <c r="EM72" s="526">
        <f t="shared" ref="EM72:FW72" si="113">+EM63+EM64+EM65</f>
        <v>0.15306259407119219</v>
      </c>
      <c r="EN72" s="526">
        <f t="shared" si="113"/>
        <v>0.15516208395510631</v>
      </c>
      <c r="EO72" s="526">
        <f t="shared" si="113"/>
        <v>0.15516208395510631</v>
      </c>
      <c r="EP72" s="526">
        <f t="shared" si="113"/>
        <v>0.15516208395510631</v>
      </c>
      <c r="EQ72" s="526">
        <f t="shared" si="113"/>
        <v>0.15594340495048212</v>
      </c>
      <c r="ER72" s="526">
        <f t="shared" si="113"/>
        <v>0.15594340495048212</v>
      </c>
      <c r="ES72" s="526">
        <f t="shared" si="113"/>
        <v>0.15594340495048212</v>
      </c>
      <c r="ET72" s="526">
        <f t="shared" si="113"/>
        <v>0.15259087983689487</v>
      </c>
      <c r="EU72" s="526">
        <f t="shared" si="113"/>
        <v>0.15259087983689487</v>
      </c>
      <c r="EV72" s="526">
        <f t="shared" si="113"/>
        <v>0.15259087983689487</v>
      </c>
      <c r="EW72" s="526">
        <f t="shared" si="113"/>
        <v>0.15343055915064213</v>
      </c>
      <c r="EX72" s="526">
        <f t="shared" si="113"/>
        <v>0.15343055915064213</v>
      </c>
      <c r="EY72" s="526">
        <f t="shared" si="113"/>
        <v>0.15343055915064213</v>
      </c>
      <c r="EZ72" s="526">
        <f t="shared" si="113"/>
        <v>0.15489636272104096</v>
      </c>
      <c r="FA72" s="526">
        <f t="shared" si="113"/>
        <v>0.15489636272104096</v>
      </c>
      <c r="FB72" s="526">
        <f t="shared" si="113"/>
        <v>0.15489636272104096</v>
      </c>
      <c r="FC72" s="526">
        <f t="shared" si="113"/>
        <v>0.15546283378283132</v>
      </c>
      <c r="FD72" s="526">
        <f t="shared" si="113"/>
        <v>0.15546283378283132</v>
      </c>
      <c r="FE72" s="526">
        <f t="shared" si="113"/>
        <v>0.15546283378283132</v>
      </c>
      <c r="FF72" s="526">
        <f t="shared" si="113"/>
        <v>0.1533396201469634</v>
      </c>
      <c r="FG72" s="526">
        <f t="shared" si="113"/>
        <v>0.1533396201469634</v>
      </c>
      <c r="FH72" s="526">
        <f t="shared" si="113"/>
        <v>0.1533396201469634</v>
      </c>
      <c r="FI72" s="526">
        <f t="shared" si="113"/>
        <v>0.15440339105927928</v>
      </c>
      <c r="FJ72" s="526">
        <f t="shared" si="113"/>
        <v>0.15440339105927928</v>
      </c>
      <c r="FK72" s="526">
        <f t="shared" si="113"/>
        <v>0.15440339105927928</v>
      </c>
      <c r="FL72" s="526">
        <f t="shared" si="113"/>
        <v>0.15646108387367341</v>
      </c>
      <c r="FM72" s="526">
        <f t="shared" si="113"/>
        <v>0.15646108387367341</v>
      </c>
      <c r="FN72" s="526">
        <f t="shared" si="113"/>
        <v>0.15646108387367341</v>
      </c>
      <c r="FO72" s="526">
        <f t="shared" si="113"/>
        <v>0.15665485195047138</v>
      </c>
      <c r="FP72" s="526">
        <f t="shared" si="113"/>
        <v>0.15665485195047138</v>
      </c>
      <c r="FQ72" s="526">
        <f t="shared" si="113"/>
        <v>0.15665485195047138</v>
      </c>
      <c r="FR72" s="526">
        <f t="shared" si="113"/>
        <v>0.15618090087519887</v>
      </c>
      <c r="FS72" s="526">
        <f t="shared" si="113"/>
        <v>0.15618090087519887</v>
      </c>
      <c r="FT72" s="526">
        <f t="shared" si="113"/>
        <v>0.15618090087519887</v>
      </c>
      <c r="FU72" s="526">
        <f t="shared" si="113"/>
        <v>0.15712720182043302</v>
      </c>
      <c r="FV72" s="526">
        <f t="shared" si="113"/>
        <v>0.15712720182043302</v>
      </c>
      <c r="FW72" s="526">
        <f t="shared" si="113"/>
        <v>0.15712720182043302</v>
      </c>
      <c r="FX72" s="797" t="s">
        <v>272</v>
      </c>
    </row>
    <row r="73" spans="2:182" x14ac:dyDescent="0.2">
      <c r="FX73" s="797" t="s">
        <v>272</v>
      </c>
    </row>
    <row r="74" spans="2:182" x14ac:dyDescent="0.2">
      <c r="FX74" s="797" t="s">
        <v>272</v>
      </c>
    </row>
    <row r="75" spans="2:182" ht="18" x14ac:dyDescent="0.25">
      <c r="B75" s="503" t="s">
        <v>389</v>
      </c>
      <c r="FX75" s="797" t="s">
        <v>272</v>
      </c>
    </row>
    <row r="76" spans="2:182" ht="18" x14ac:dyDescent="0.25">
      <c r="B76" s="503" t="s">
        <v>382</v>
      </c>
      <c r="EC76" s="411" t="s">
        <v>396</v>
      </c>
      <c r="ED76" s="411"/>
      <c r="EF76" s="411" t="s">
        <v>410</v>
      </c>
      <c r="EG76" s="411"/>
      <c r="EK76" s="411" t="s">
        <v>394</v>
      </c>
      <c r="EL76" s="411"/>
      <c r="EO76" s="411" t="s">
        <v>397</v>
      </c>
      <c r="EP76" s="411"/>
      <c r="ER76" s="411" t="s">
        <v>412</v>
      </c>
      <c r="ES76" s="411"/>
      <c r="EW76" s="411" t="s">
        <v>400</v>
      </c>
      <c r="EX76" s="411"/>
      <c r="FA76" s="411" t="s">
        <v>398</v>
      </c>
      <c r="FB76" s="411"/>
      <c r="FD76" s="411" t="s">
        <v>414</v>
      </c>
      <c r="FE76" s="411"/>
      <c r="FI76" s="411" t="s">
        <v>401</v>
      </c>
      <c r="FJ76" s="411"/>
      <c r="FM76" s="411" t="s">
        <v>402</v>
      </c>
      <c r="FN76" s="411"/>
      <c r="FP76" s="411" t="s">
        <v>416</v>
      </c>
      <c r="FQ76" s="411"/>
      <c r="FU76" s="411" t="s">
        <v>406</v>
      </c>
      <c r="FV76" s="411"/>
      <c r="FX76" s="797" t="s">
        <v>272</v>
      </c>
      <c r="FY76" s="411"/>
      <c r="FZ76" s="411"/>
    </row>
    <row r="77" spans="2:182" ht="30.75" customHeight="1" x14ac:dyDescent="0.2">
      <c r="B77" s="420"/>
      <c r="DP77" s="412" t="str">
        <f>+DP4</f>
        <v>Hi</v>
      </c>
      <c r="DS77" s="412" t="str">
        <f>+DS4</f>
        <v>Lo</v>
      </c>
      <c r="DX77" s="412" t="str">
        <f>+DX4</f>
        <v>Lo</v>
      </c>
      <c r="EB77" s="412" t="str">
        <f>+EB4</f>
        <v>Hi</v>
      </c>
      <c r="EC77" s="1083" t="s">
        <v>393</v>
      </c>
      <c r="ED77" s="1083"/>
      <c r="EE77" s="412" t="str">
        <f>+EE4</f>
        <v>Lo</v>
      </c>
      <c r="EF77" s="1083" t="s">
        <v>411</v>
      </c>
      <c r="EG77" s="1083"/>
      <c r="EJ77" s="412" t="str">
        <f>+EJ4</f>
        <v>Lo</v>
      </c>
      <c r="EK77" s="1083" t="s">
        <v>392</v>
      </c>
      <c r="EL77" s="1083"/>
      <c r="EN77" s="412" t="str">
        <f>+EN4</f>
        <v>Hi</v>
      </c>
      <c r="EO77" s="1083" t="s">
        <v>395</v>
      </c>
      <c r="EP77" s="1083"/>
      <c r="EQ77" s="412" t="str">
        <f>+EQ4</f>
        <v>Lo</v>
      </c>
      <c r="ER77" s="1083" t="s">
        <v>413</v>
      </c>
      <c r="ES77" s="1083"/>
      <c r="EV77" s="412" t="str">
        <f>+EV4</f>
        <v>Lo</v>
      </c>
      <c r="EW77" s="1083" t="s">
        <v>399</v>
      </c>
      <c r="EX77" s="1083"/>
      <c r="EZ77" s="412" t="str">
        <f>+EZ4</f>
        <v>Hi</v>
      </c>
      <c r="FA77" s="1083" t="s">
        <v>404</v>
      </c>
      <c r="FB77" s="1083"/>
      <c r="FC77" s="412" t="str">
        <f>+FC4</f>
        <v>Lo</v>
      </c>
      <c r="FD77" s="1083" t="s">
        <v>415</v>
      </c>
      <c r="FE77" s="1083"/>
      <c r="FH77" s="412" t="str">
        <f>+FH4</f>
        <v>Lo</v>
      </c>
      <c r="FI77" s="1083" t="s">
        <v>403</v>
      </c>
      <c r="FJ77" s="1083"/>
      <c r="FL77" s="412" t="str">
        <f>+FL4</f>
        <v>Hi</v>
      </c>
      <c r="FM77" s="1083" t="s">
        <v>405</v>
      </c>
      <c r="FN77" s="1083"/>
      <c r="FO77" s="412" t="str">
        <f>+FO4</f>
        <v>Lo</v>
      </c>
      <c r="FP77" s="1083" t="s">
        <v>417</v>
      </c>
      <c r="FQ77" s="1083"/>
      <c r="FT77" s="412" t="str">
        <f>+FT4</f>
        <v>Lo</v>
      </c>
      <c r="FU77" s="1083" t="s">
        <v>407</v>
      </c>
      <c r="FV77" s="1083"/>
      <c r="FX77" s="797" t="s">
        <v>272</v>
      </c>
      <c r="FY77" s="411"/>
      <c r="FZ77" s="411"/>
    </row>
    <row r="78" spans="2:182" ht="15" x14ac:dyDescent="0.25">
      <c r="B78" s="502" t="s">
        <v>383</v>
      </c>
      <c r="DP78" s="504">
        <f>+DP5</f>
        <v>42186</v>
      </c>
      <c r="DS78" s="504">
        <f>+DS5</f>
        <v>42278</v>
      </c>
      <c r="DX78" s="504">
        <f>+DX5</f>
        <v>42430</v>
      </c>
      <c r="EB78" s="504">
        <f>+EB5</f>
        <v>42552</v>
      </c>
      <c r="EC78" s="435" t="s">
        <v>390</v>
      </c>
      <c r="ED78" s="435" t="s">
        <v>391</v>
      </c>
      <c r="EE78" s="504">
        <f>+EE5</f>
        <v>42644</v>
      </c>
      <c r="EF78" s="435" t="s">
        <v>390</v>
      </c>
      <c r="EG78" s="435" t="s">
        <v>391</v>
      </c>
      <c r="EJ78" s="504">
        <f>+EJ5</f>
        <v>42795</v>
      </c>
      <c r="EK78" s="435" t="s">
        <v>390</v>
      </c>
      <c r="EL78" s="435" t="s">
        <v>391</v>
      </c>
      <c r="EN78" s="504">
        <f>+EN5</f>
        <v>42917</v>
      </c>
      <c r="EO78" s="435" t="s">
        <v>390</v>
      </c>
      <c r="EP78" s="435" t="s">
        <v>391</v>
      </c>
      <c r="EQ78" s="504">
        <f>+EQ5</f>
        <v>43009</v>
      </c>
      <c r="ER78" s="435" t="s">
        <v>390</v>
      </c>
      <c r="ES78" s="435" t="s">
        <v>391</v>
      </c>
      <c r="EV78" s="504">
        <f>+EV5</f>
        <v>43160</v>
      </c>
      <c r="EW78" s="435" t="s">
        <v>390</v>
      </c>
      <c r="EX78" s="435" t="s">
        <v>391</v>
      </c>
      <c r="EZ78" s="504">
        <f>+EZ5</f>
        <v>43282</v>
      </c>
      <c r="FA78" s="435" t="s">
        <v>390</v>
      </c>
      <c r="FB78" s="435" t="s">
        <v>391</v>
      </c>
      <c r="FC78" s="504">
        <f>+FC5</f>
        <v>43374</v>
      </c>
      <c r="FD78" s="435" t="s">
        <v>390</v>
      </c>
      <c r="FE78" s="435" t="s">
        <v>391</v>
      </c>
      <c r="FH78" s="504">
        <f>+FH5</f>
        <v>43525</v>
      </c>
      <c r="FI78" s="435" t="s">
        <v>390</v>
      </c>
      <c r="FJ78" s="435" t="s">
        <v>391</v>
      </c>
      <c r="FL78" s="504">
        <f>+FL5</f>
        <v>43647</v>
      </c>
      <c r="FM78" s="435" t="s">
        <v>390</v>
      </c>
      <c r="FN78" s="435" t="s">
        <v>391</v>
      </c>
      <c r="FO78" s="504">
        <f>+FO5</f>
        <v>43739</v>
      </c>
      <c r="FP78" s="435" t="s">
        <v>390</v>
      </c>
      <c r="FQ78" s="435" t="s">
        <v>391</v>
      </c>
      <c r="FT78" s="504">
        <f>+FT5</f>
        <v>43891</v>
      </c>
      <c r="FU78" s="435" t="s">
        <v>390</v>
      </c>
      <c r="FV78" s="435" t="s">
        <v>391</v>
      </c>
      <c r="FX78" s="797" t="s">
        <v>272</v>
      </c>
      <c r="FY78" s="411"/>
      <c r="FZ78" s="411"/>
    </row>
    <row r="79" spans="2:182" ht="15" x14ac:dyDescent="0.25">
      <c r="B79" s="271" t="s">
        <v>385</v>
      </c>
      <c r="DP79" s="433" t="s">
        <v>1</v>
      </c>
      <c r="DS79" s="433" t="s">
        <v>1</v>
      </c>
      <c r="DX79" s="433" t="s">
        <v>1</v>
      </c>
      <c r="FX79" s="797" t="s">
        <v>272</v>
      </c>
      <c r="FY79" s="411"/>
      <c r="FZ79" s="411"/>
    </row>
    <row r="80" spans="2:182" ht="14.25" x14ac:dyDescent="0.2">
      <c r="B80" s="428" t="s">
        <v>384</v>
      </c>
      <c r="DP80" s="433" t="s">
        <v>1</v>
      </c>
      <c r="DS80" s="433" t="s">
        <v>1</v>
      </c>
      <c r="DX80" s="433" t="s">
        <v>1</v>
      </c>
      <c r="EB80" s="878">
        <f>+EB37</f>
        <v>0.85</v>
      </c>
      <c r="EC80" s="433" t="s">
        <v>1</v>
      </c>
      <c r="ED80" s="433" t="s">
        <v>1</v>
      </c>
      <c r="EE80" s="878">
        <f>+EE37</f>
        <v>0.85</v>
      </c>
      <c r="EF80" s="433" t="s">
        <v>1</v>
      </c>
      <c r="EG80" s="433" t="s">
        <v>1</v>
      </c>
      <c r="EH80" s="433"/>
      <c r="EI80" s="433"/>
      <c r="EJ80" s="878">
        <f>+EJ37</f>
        <v>0.85</v>
      </c>
      <c r="EK80" s="433" t="s">
        <v>1</v>
      </c>
      <c r="EL80" s="433" t="s">
        <v>1</v>
      </c>
      <c r="EM80" s="433"/>
      <c r="EN80" s="878">
        <f>+EN37</f>
        <v>1.3</v>
      </c>
      <c r="EO80" s="433" t="s">
        <v>1</v>
      </c>
      <c r="EP80" s="433" t="s">
        <v>1</v>
      </c>
      <c r="EQ80" s="878">
        <f>+EQ37</f>
        <v>1.3</v>
      </c>
      <c r="ER80" s="433" t="s">
        <v>1</v>
      </c>
      <c r="ES80" s="433" t="s">
        <v>1</v>
      </c>
      <c r="EV80" s="878">
        <f>+EV37</f>
        <v>1.3</v>
      </c>
      <c r="EW80" s="433" t="s">
        <v>1</v>
      </c>
      <c r="EX80" s="433" t="s">
        <v>1</v>
      </c>
      <c r="EY80" s="433"/>
      <c r="EZ80" s="878">
        <f>+EZ37</f>
        <v>1.75</v>
      </c>
      <c r="FA80" s="433" t="s">
        <v>1</v>
      </c>
      <c r="FB80" s="433" t="s">
        <v>1</v>
      </c>
      <c r="FC80" s="878">
        <f>+FC37</f>
        <v>1.75</v>
      </c>
      <c r="FD80" s="433" t="s">
        <v>1</v>
      </c>
      <c r="FE80" s="433" t="s">
        <v>1</v>
      </c>
      <c r="FH80" s="878">
        <f>+FH37</f>
        <v>1.75</v>
      </c>
      <c r="FI80" s="433" t="s">
        <v>1</v>
      </c>
      <c r="FJ80" s="433" t="s">
        <v>1</v>
      </c>
      <c r="FK80" s="433"/>
      <c r="FL80" s="878">
        <f>+FL37</f>
        <v>2.2999999999999998</v>
      </c>
      <c r="FM80" s="433" t="s">
        <v>1</v>
      </c>
      <c r="FN80" s="433" t="s">
        <v>1</v>
      </c>
      <c r="FO80" s="878">
        <f>+FO37</f>
        <v>2.2999999999999998</v>
      </c>
      <c r="FP80" s="433" t="s">
        <v>1</v>
      </c>
      <c r="FQ80" s="433" t="s">
        <v>1</v>
      </c>
      <c r="FT80" s="878">
        <f>+FT37</f>
        <v>2.2999999999999998</v>
      </c>
      <c r="FU80" s="433" t="s">
        <v>1</v>
      </c>
      <c r="FV80" s="433" t="s">
        <v>1</v>
      </c>
      <c r="FW80" s="433"/>
      <c r="FX80" s="797" t="s">
        <v>272</v>
      </c>
      <c r="FY80" s="433"/>
      <c r="FZ80" s="433"/>
    </row>
    <row r="81" spans="2:182" ht="14.25" x14ac:dyDescent="0.2">
      <c r="B81" s="428" t="s">
        <v>322</v>
      </c>
      <c r="DP81" s="433" t="s">
        <v>1</v>
      </c>
      <c r="DS81" s="433" t="s">
        <v>1</v>
      </c>
      <c r="DX81" s="433" t="s">
        <v>1</v>
      </c>
      <c r="EB81" s="878">
        <f>+EB38</f>
        <v>0.85</v>
      </c>
      <c r="EC81" s="433" t="s">
        <v>1</v>
      </c>
      <c r="ED81" s="433" t="s">
        <v>1</v>
      </c>
      <c r="EE81" s="878">
        <f>+EE38</f>
        <v>3</v>
      </c>
      <c r="EF81" s="433" t="s">
        <v>1</v>
      </c>
      <c r="EG81" s="433" t="s">
        <v>1</v>
      </c>
      <c r="EH81" s="433"/>
      <c r="EI81" s="433"/>
      <c r="EJ81" s="878">
        <f>+EJ38</f>
        <v>3</v>
      </c>
      <c r="EK81" s="433" t="s">
        <v>1</v>
      </c>
      <c r="EL81" s="433" t="s">
        <v>1</v>
      </c>
      <c r="EM81" s="433"/>
      <c r="EN81" s="878">
        <f>+EN38</f>
        <v>4.9000000000000004</v>
      </c>
      <c r="EO81" s="433" t="s">
        <v>1</v>
      </c>
      <c r="EP81" s="433" t="s">
        <v>1</v>
      </c>
      <c r="EQ81" s="878">
        <f>+EQ38</f>
        <v>4.9000000000000004</v>
      </c>
      <c r="ER81" s="433" t="s">
        <v>1</v>
      </c>
      <c r="ES81" s="433" t="s">
        <v>1</v>
      </c>
      <c r="EV81" s="878">
        <f>+EV38</f>
        <v>4.9000000000000004</v>
      </c>
      <c r="EW81" s="433" t="s">
        <v>1</v>
      </c>
      <c r="EX81" s="433" t="s">
        <v>1</v>
      </c>
      <c r="EY81" s="433"/>
      <c r="EZ81" s="878">
        <f>+EZ38</f>
        <v>6.25</v>
      </c>
      <c r="FA81" s="433" t="s">
        <v>1</v>
      </c>
      <c r="FB81" s="433" t="s">
        <v>1</v>
      </c>
      <c r="FC81" s="878">
        <f>+FC38</f>
        <v>6.25</v>
      </c>
      <c r="FD81" s="433" t="s">
        <v>1</v>
      </c>
      <c r="FE81" s="433" t="s">
        <v>1</v>
      </c>
      <c r="FH81" s="878">
        <f>+FH38</f>
        <v>6.25</v>
      </c>
      <c r="FI81" s="433" t="s">
        <v>1</v>
      </c>
      <c r="FJ81" s="433" t="s">
        <v>1</v>
      </c>
      <c r="FK81" s="433"/>
      <c r="FL81" s="878">
        <f>+FL38</f>
        <v>7.9</v>
      </c>
      <c r="FM81" s="433" t="s">
        <v>1</v>
      </c>
      <c r="FN81" s="433" t="s">
        <v>1</v>
      </c>
      <c r="FO81" s="878">
        <f>+FO38</f>
        <v>7.9</v>
      </c>
      <c r="FP81" s="433" t="s">
        <v>1</v>
      </c>
      <c r="FQ81" s="433" t="s">
        <v>1</v>
      </c>
      <c r="FT81" s="878">
        <f>+FT38</f>
        <v>7.9</v>
      </c>
      <c r="FU81" s="433" t="s">
        <v>1</v>
      </c>
      <c r="FV81" s="433" t="s">
        <v>1</v>
      </c>
      <c r="FW81" s="433"/>
      <c r="FX81" s="797" t="s">
        <v>272</v>
      </c>
      <c r="FY81" s="433"/>
      <c r="FZ81" s="433"/>
    </row>
    <row r="82" spans="2:182" ht="14.25" x14ac:dyDescent="0.2">
      <c r="B82" s="428" t="s">
        <v>322</v>
      </c>
      <c r="DP82" s="433" t="s">
        <v>1</v>
      </c>
      <c r="DS82" s="433" t="s">
        <v>1</v>
      </c>
      <c r="DX82" s="433" t="s">
        <v>1</v>
      </c>
      <c r="EB82" s="878">
        <f>+EB39</f>
        <v>0.85</v>
      </c>
      <c r="EC82" s="433" t="s">
        <v>1</v>
      </c>
      <c r="ED82" s="433" t="s">
        <v>1</v>
      </c>
      <c r="EE82" s="878">
        <f>+EE39</f>
        <v>9</v>
      </c>
      <c r="EF82" s="433" t="s">
        <v>1</v>
      </c>
      <c r="EG82" s="433" t="s">
        <v>1</v>
      </c>
      <c r="EH82" s="433"/>
      <c r="EI82" s="433"/>
      <c r="EJ82" s="878">
        <f>+EJ39</f>
        <v>9</v>
      </c>
      <c r="EK82" s="433" t="s">
        <v>1</v>
      </c>
      <c r="EL82" s="433" t="s">
        <v>1</v>
      </c>
      <c r="EM82" s="433"/>
      <c r="EN82" s="878">
        <f>+EN39</f>
        <v>15</v>
      </c>
      <c r="EO82" s="433" t="s">
        <v>1</v>
      </c>
      <c r="EP82" s="433" t="s">
        <v>1</v>
      </c>
      <c r="EQ82" s="878">
        <f>+EQ39</f>
        <v>15</v>
      </c>
      <c r="ER82" s="433" t="s">
        <v>1</v>
      </c>
      <c r="ES82" s="433" t="s">
        <v>1</v>
      </c>
      <c r="EV82" s="878">
        <f>+EV39</f>
        <v>15</v>
      </c>
      <c r="EW82" s="433" t="s">
        <v>1</v>
      </c>
      <c r="EX82" s="433" t="s">
        <v>1</v>
      </c>
      <c r="EY82" s="433"/>
      <c r="EZ82" s="878">
        <f>+EZ39</f>
        <v>18.5</v>
      </c>
      <c r="FA82" s="433" t="s">
        <v>1</v>
      </c>
      <c r="FB82" s="433" t="s">
        <v>1</v>
      </c>
      <c r="FC82" s="878">
        <f>+FC39</f>
        <v>18.5</v>
      </c>
      <c r="FD82" s="433" t="s">
        <v>1</v>
      </c>
      <c r="FE82" s="433" t="s">
        <v>1</v>
      </c>
      <c r="FH82" s="878">
        <f>+FH39</f>
        <v>18.5</v>
      </c>
      <c r="FI82" s="433" t="s">
        <v>1</v>
      </c>
      <c r="FJ82" s="433" t="s">
        <v>1</v>
      </c>
      <c r="FK82" s="433"/>
      <c r="FL82" s="878">
        <f>+FL39</f>
        <v>22.7</v>
      </c>
      <c r="FM82" s="433" t="s">
        <v>1</v>
      </c>
      <c r="FN82" s="433" t="s">
        <v>1</v>
      </c>
      <c r="FO82" s="878">
        <f>+FO39</f>
        <v>22.7</v>
      </c>
      <c r="FP82" s="433" t="s">
        <v>1</v>
      </c>
      <c r="FQ82" s="433" t="s">
        <v>1</v>
      </c>
      <c r="FT82" s="878">
        <f>+FT39</f>
        <v>22.7</v>
      </c>
      <c r="FU82" s="433" t="s">
        <v>1</v>
      </c>
      <c r="FV82" s="433" t="s">
        <v>1</v>
      </c>
      <c r="FW82" s="433"/>
      <c r="FX82" s="797" t="s">
        <v>272</v>
      </c>
      <c r="FY82" s="433"/>
      <c r="FZ82" s="433"/>
    </row>
    <row r="83" spans="2:182" ht="15" x14ac:dyDescent="0.25">
      <c r="B83" s="271" t="s">
        <v>388</v>
      </c>
      <c r="DS83" s="433"/>
      <c r="DX83" s="433"/>
      <c r="EB83" s="433"/>
      <c r="EC83" s="433"/>
      <c r="ED83" s="433"/>
      <c r="EE83" s="433"/>
      <c r="EF83" s="433"/>
      <c r="EG83" s="433"/>
      <c r="EH83" s="433"/>
      <c r="EI83" s="433"/>
      <c r="EJ83" s="433"/>
      <c r="EK83" s="433"/>
      <c r="EL83" s="433"/>
      <c r="EM83" s="433"/>
      <c r="EN83" s="433"/>
      <c r="EO83" s="433"/>
      <c r="EP83" s="433"/>
      <c r="EQ83" s="433"/>
      <c r="ER83" s="433"/>
      <c r="ES83" s="433"/>
      <c r="EV83" s="433"/>
      <c r="EW83" s="433"/>
      <c r="EX83" s="433"/>
      <c r="EY83" s="433"/>
      <c r="EZ83" s="433"/>
      <c r="FA83" s="433"/>
      <c r="FB83" s="433"/>
      <c r="FC83" s="433"/>
      <c r="FD83" s="433"/>
      <c r="FE83" s="433"/>
      <c r="FH83" s="433"/>
      <c r="FI83" s="433"/>
      <c r="FJ83" s="433"/>
      <c r="FK83" s="433"/>
      <c r="FL83" s="433"/>
      <c r="FM83" s="433"/>
      <c r="FN83" s="433"/>
      <c r="FO83" s="433"/>
      <c r="FP83" s="433"/>
      <c r="FQ83" s="433"/>
      <c r="FT83" s="433"/>
      <c r="FU83" s="433"/>
      <c r="FV83" s="433"/>
      <c r="FW83" s="433"/>
      <c r="FX83" s="797" t="s">
        <v>272</v>
      </c>
      <c r="FY83" s="433"/>
      <c r="FZ83" s="433"/>
    </row>
    <row r="84" spans="2:182" ht="14.25" x14ac:dyDescent="0.2">
      <c r="B84" s="428" t="s">
        <v>384</v>
      </c>
      <c r="DP84" s="505">
        <f>+DP31</f>
        <v>0.14616999999999999</v>
      </c>
      <c r="DS84" s="507">
        <f>+DS31</f>
        <v>0.14798</v>
      </c>
      <c r="DX84" s="507">
        <f>+DX31</f>
        <v>0.14273999999999998</v>
      </c>
      <c r="EB84" s="507">
        <f>+EB31</f>
        <v>0.14764390243321709</v>
      </c>
      <c r="EC84" s="507">
        <f>+EB84-DP84</f>
        <v>1.4739024332171002E-3</v>
      </c>
      <c r="ED84" s="506">
        <f>+EC84/$DP84</f>
        <v>1.0083481105679006E-2</v>
      </c>
      <c r="EE84" s="507">
        <f>+EE31</f>
        <v>0.14939405489688889</v>
      </c>
      <c r="EF84" s="507">
        <f>+EE84-$DS$84</f>
        <v>1.4140548968888944E-3</v>
      </c>
      <c r="EG84" s="506">
        <f>+EF84/$DP84</f>
        <v>9.6740432160422416E-3</v>
      </c>
      <c r="EH84" s="433"/>
      <c r="EI84" s="433"/>
      <c r="EJ84" s="507">
        <f>+EJ31</f>
        <v>0.15185222170317614</v>
      </c>
      <c r="EK84" s="507">
        <f>+EJ84-$DX$84</f>
        <v>9.1122217031761599E-3</v>
      </c>
      <c r="EL84" s="506">
        <f>+EK84/$DX$84</f>
        <v>6.3837898999412654E-2</v>
      </c>
      <c r="EM84" s="433"/>
      <c r="EN84" s="507">
        <f>+EN31</f>
        <v>0.15516208395510631</v>
      </c>
      <c r="EO84" s="507">
        <f>+EN84-DP84</f>
        <v>8.9920839551063114E-3</v>
      </c>
      <c r="EP84" s="506">
        <f>+EO84/EB84</f>
        <v>6.0903862651379377E-2</v>
      </c>
      <c r="EQ84" s="507">
        <f>+EQ31</f>
        <v>0.15594340495048212</v>
      </c>
      <c r="ER84" s="507">
        <f>+EQ84-$DS$84</f>
        <v>7.9634049504821169E-3</v>
      </c>
      <c r="ES84" s="506">
        <f>+ER84/$DP84</f>
        <v>5.4480433402764705E-2</v>
      </c>
      <c r="EV84" s="507">
        <f>+EV31</f>
        <v>0.15259087983689487</v>
      </c>
      <c r="EW84" s="507">
        <f>+EV84-$DX$84</f>
        <v>9.8508798368948935E-3</v>
      </c>
      <c r="EX84" s="506">
        <f>+EW84/$DX$84</f>
        <v>6.9012749312700683E-2</v>
      </c>
      <c r="EY84" s="433"/>
      <c r="EZ84" s="507">
        <f>+EZ31</f>
        <v>0.15489636272104096</v>
      </c>
      <c r="FA84" s="507">
        <f>+EZ84-$DX$84</f>
        <v>1.2156362721040981E-2</v>
      </c>
      <c r="FB84" s="506">
        <f>+FA84/EN84</f>
        <v>7.834621971536701E-2</v>
      </c>
      <c r="FC84" s="507">
        <f>+FC31</f>
        <v>0.15546283378283132</v>
      </c>
      <c r="FD84" s="507">
        <f>+FC84-$DS$84</f>
        <v>7.4828337828313218E-3</v>
      </c>
      <c r="FE84" s="506">
        <f>+FD84/$DP84</f>
        <v>5.1192678270721229E-2</v>
      </c>
      <c r="FH84" s="507">
        <f>+FH31</f>
        <v>0.15333962014696342</v>
      </c>
      <c r="FI84" s="507">
        <f>+FH84-$DX$84</f>
        <v>1.0599620146963445E-2</v>
      </c>
      <c r="FJ84" s="506">
        <f>+FI84/$DX$84</f>
        <v>7.4258232779623415E-2</v>
      </c>
      <c r="FK84" s="433"/>
      <c r="FL84" s="507">
        <f>+FL31</f>
        <v>0.15646108387367341</v>
      </c>
      <c r="FM84" s="507">
        <f>+FL84-$DX$84</f>
        <v>1.3721083873673434E-2</v>
      </c>
      <c r="FN84" s="506">
        <f>+FM84/EZ84</f>
        <v>8.8582350370513749E-2</v>
      </c>
      <c r="FO84" s="507">
        <f>+FO31</f>
        <v>0.15665485195047138</v>
      </c>
      <c r="FP84" s="507">
        <f>+FO84-$DS$84</f>
        <v>8.6748519504713795E-3</v>
      </c>
      <c r="FQ84" s="506">
        <f>+FP84/$DP84</f>
        <v>5.934769070583143E-2</v>
      </c>
      <c r="FT84" s="507">
        <f>+FT31</f>
        <v>0.15618090087519887</v>
      </c>
      <c r="FU84" s="507">
        <f>+FT84-$DX$84</f>
        <v>1.3440900875198891E-2</v>
      </c>
      <c r="FV84" s="506">
        <f>+FU84/$DX$84</f>
        <v>9.4163520212966881E-2</v>
      </c>
      <c r="FW84" s="433"/>
      <c r="FX84" s="797" t="s">
        <v>272</v>
      </c>
      <c r="FY84" s="507"/>
      <c r="FZ84" s="506"/>
    </row>
    <row r="85" spans="2:182" ht="14.25" x14ac:dyDescent="0.2">
      <c r="B85" s="428" t="s">
        <v>322</v>
      </c>
      <c r="DP85" s="505">
        <f>+DP32</f>
        <v>0.17416999999999999</v>
      </c>
      <c r="DS85" s="507">
        <f>+DS32</f>
        <v>0.17598</v>
      </c>
      <c r="DX85" s="507">
        <f>+DX32</f>
        <v>0.17073999999999998</v>
      </c>
      <c r="EB85" s="507">
        <f>+EB32</f>
        <v>0.18293390243321708</v>
      </c>
      <c r="EC85" s="507">
        <f>+EB85-DP85</f>
        <v>8.7639024332170912E-3</v>
      </c>
      <c r="ED85" s="506">
        <f>+EC85/$DP85</f>
        <v>5.0318094007102784E-2</v>
      </c>
      <c r="EE85" s="507">
        <f>+EE32</f>
        <v>0.18468405489688888</v>
      </c>
      <c r="EF85" s="507">
        <f>+EE85-$DS$85</f>
        <v>8.7040548968888853E-3</v>
      </c>
      <c r="EG85" s="506">
        <f>+EF85/$DP85</f>
        <v>4.9974478365326321E-2</v>
      </c>
      <c r="EH85" s="433"/>
      <c r="EI85" s="433"/>
      <c r="EJ85" s="507">
        <f>+EJ32</f>
        <v>0.18714222170317613</v>
      </c>
      <c r="EK85" s="507">
        <f>+EJ85-$DX$85</f>
        <v>1.6402221703176151E-2</v>
      </c>
      <c r="EL85" s="506">
        <f>+EK85/$DX$85</f>
        <v>9.6065489651962946E-2</v>
      </c>
      <c r="EM85" s="433"/>
      <c r="EN85" s="507">
        <f>+EN32</f>
        <v>0.19544208395510632</v>
      </c>
      <c r="EO85" s="507">
        <f>+EN85-DP85</f>
        <v>2.1272083955106325E-2</v>
      </c>
      <c r="EP85" s="506">
        <f>+EO85/EB85</f>
        <v>0.11628289601962674</v>
      </c>
      <c r="EQ85" s="507">
        <f>+EQ32</f>
        <v>0.19622340495048213</v>
      </c>
      <c r="ER85" s="507">
        <f>+EQ85-$DS$85</f>
        <v>2.024340495048213E-2</v>
      </c>
      <c r="ES85" s="506">
        <f>+ER85/$DP85</f>
        <v>0.11622785181421674</v>
      </c>
      <c r="EV85" s="507">
        <f>+EV32</f>
        <v>0.19287087983689488</v>
      </c>
      <c r="EW85" s="507">
        <f>+EV85-$DX$85</f>
        <v>2.2130879836894907E-2</v>
      </c>
      <c r="EX85" s="506">
        <f>+EW85/$DX$85</f>
        <v>0.12961742905525894</v>
      </c>
      <c r="EY85" s="433"/>
      <c r="EZ85" s="507">
        <f>+EZ32</f>
        <v>0.20322636272104097</v>
      </c>
      <c r="FA85" s="507">
        <f>+EZ85-$DX$85</f>
        <v>3.2486362721040996E-2</v>
      </c>
      <c r="FB85" s="506">
        <f>+FA85/EN85</f>
        <v>0.16621989524274219</v>
      </c>
      <c r="FC85" s="507">
        <f>+FC32</f>
        <v>0.20379283378283133</v>
      </c>
      <c r="FD85" s="507">
        <f>+FC85-$DS$85</f>
        <v>2.7812833782831337E-2</v>
      </c>
      <c r="FE85" s="506">
        <f>+FD85/$DP85</f>
        <v>0.15968785544486042</v>
      </c>
      <c r="FH85" s="507">
        <f>+FH32</f>
        <v>0.20166962014696344</v>
      </c>
      <c r="FI85" s="507">
        <f>+FH85-$DX$85</f>
        <v>3.092962014696346E-2</v>
      </c>
      <c r="FJ85" s="506">
        <f>+FI85/$DX$85</f>
        <v>0.1811504049839725</v>
      </c>
      <c r="FK85" s="433"/>
      <c r="FL85" s="507">
        <f>+FL32</f>
        <v>0.21505108387367344</v>
      </c>
      <c r="FM85" s="507">
        <f>+FL85-$DX$85</f>
        <v>4.4311083873673468E-2</v>
      </c>
      <c r="FN85" s="506">
        <f>+FM85/EZ85</f>
        <v>0.21803806986644325</v>
      </c>
      <c r="FO85" s="507">
        <f>+FO32</f>
        <v>0.21524485195047141</v>
      </c>
      <c r="FP85" s="507">
        <f>+FO85-$DS$85</f>
        <v>3.9264851950471413E-2</v>
      </c>
      <c r="FQ85" s="506">
        <f>+FP85/$DP85</f>
        <v>0.22543981139387617</v>
      </c>
      <c r="FT85" s="507">
        <f>+FT32</f>
        <v>0.2147709008751989</v>
      </c>
      <c r="FU85" s="507">
        <f>+FT85-$DX$85</f>
        <v>4.4030900875198925E-2</v>
      </c>
      <c r="FV85" s="506">
        <f>+FU85/$DX$85</f>
        <v>0.25788275082112527</v>
      </c>
      <c r="FW85" s="433"/>
      <c r="FX85" s="797" t="s">
        <v>272</v>
      </c>
      <c r="FY85" s="507"/>
      <c r="FZ85" s="506"/>
    </row>
    <row r="86" spans="2:182" ht="14.25" x14ac:dyDescent="0.2">
      <c r="B86" s="428" t="s">
        <v>322</v>
      </c>
      <c r="DP86" s="505">
        <f>+DP33</f>
        <v>0.21587000000000001</v>
      </c>
      <c r="DS86" s="507">
        <f>+DS33</f>
        <v>0.17598</v>
      </c>
      <c r="DX86" s="507">
        <f>+DX33</f>
        <v>0.17073999999999998</v>
      </c>
      <c r="EB86" s="507">
        <f>+EB33</f>
        <v>0.2387039024332171</v>
      </c>
      <c r="EC86" s="507">
        <f>+EB86-DP86</f>
        <v>2.283390243321709E-2</v>
      </c>
      <c r="ED86" s="506">
        <f>+EC86/$DP86</f>
        <v>0.10577617285040575</v>
      </c>
      <c r="EE86" s="507">
        <f>+EE33</f>
        <v>0.18468405489688888</v>
      </c>
      <c r="EF86" s="507">
        <f>+EE86-$DS$86</f>
        <v>8.7040548968888853E-3</v>
      </c>
      <c r="EG86" s="506">
        <f>+EF86/$DP86</f>
        <v>4.0320817607304792E-2</v>
      </c>
      <c r="EH86" s="433"/>
      <c r="EI86" s="433"/>
      <c r="EJ86" s="507">
        <f>+EJ33</f>
        <v>0.18714222170317613</v>
      </c>
      <c r="EK86" s="507">
        <f>+EJ86-$DX$86</f>
        <v>1.6402221703176151E-2</v>
      </c>
      <c r="EL86" s="506">
        <f>+EK86/$DX$86</f>
        <v>9.6065489651962946E-2</v>
      </c>
      <c r="EM86" s="433"/>
      <c r="EN86" s="507">
        <f>+EN33</f>
        <v>0.26329208395510628</v>
      </c>
      <c r="EO86" s="507">
        <f>+EN86-DP86</f>
        <v>4.7422083955106276E-2</v>
      </c>
      <c r="EP86" s="506">
        <f>+EO86/EB86</f>
        <v>0.19866488763573395</v>
      </c>
      <c r="EQ86" s="507">
        <f>+EQ33</f>
        <v>0.19622340495048213</v>
      </c>
      <c r="ER86" s="507">
        <f>+EQ86-$DS$86</f>
        <v>2.024340495048213E-2</v>
      </c>
      <c r="ES86" s="506">
        <f>+ER86/$DP86</f>
        <v>9.3775906566369249E-2</v>
      </c>
      <c r="EV86" s="507">
        <f>+EV33</f>
        <v>0.19287087983689488</v>
      </c>
      <c r="EW86" s="507">
        <f>+EV86-$DX$86</f>
        <v>2.2130879836894907E-2</v>
      </c>
      <c r="EX86" s="506">
        <f>+EW86/$DX$86</f>
        <v>0.12961742905525894</v>
      </c>
      <c r="EY86" s="433"/>
      <c r="EZ86" s="507">
        <f>+EZ33</f>
        <v>0.27932636272104094</v>
      </c>
      <c r="FA86" s="507">
        <f>+EZ86-$DX$86</f>
        <v>0.10858636272104097</v>
      </c>
      <c r="FB86" s="506">
        <f>+FA86/EN86</f>
        <v>0.41241787861558321</v>
      </c>
      <c r="FC86" s="507">
        <f>+FC33</f>
        <v>0.20379283378283133</v>
      </c>
      <c r="FD86" s="507">
        <f>+FC86-$DS$86</f>
        <v>2.7812833782831337E-2</v>
      </c>
      <c r="FE86" s="506">
        <f>+FD86/$DP86</f>
        <v>0.12884066235619279</v>
      </c>
      <c r="FH86" s="507">
        <f>+FH33</f>
        <v>0.20166962014696344</v>
      </c>
      <c r="FI86" s="507">
        <f>+FH86-$DX$86</f>
        <v>3.092962014696346E-2</v>
      </c>
      <c r="FJ86" s="506">
        <f>+FI86/$DX$86</f>
        <v>0.1811504049839725</v>
      </c>
      <c r="FK86" s="433"/>
      <c r="FL86" s="507">
        <f>+FL33</f>
        <v>0.30206108387367336</v>
      </c>
      <c r="FM86" s="507">
        <f>+FL86-$DX$86</f>
        <v>0.13132108387367339</v>
      </c>
      <c r="FN86" s="506">
        <f>+FM86/EZ86</f>
        <v>0.47013494392157246</v>
      </c>
      <c r="FO86" s="507">
        <f>+FO33</f>
        <v>0.21524485195047141</v>
      </c>
      <c r="FP86" s="507">
        <f>+FO86-$DS$86</f>
        <v>3.9264851950471413E-2</v>
      </c>
      <c r="FQ86" s="506">
        <f>+FP86/$DP86</f>
        <v>0.18189119354459357</v>
      </c>
      <c r="FT86" s="507">
        <f>+FT33</f>
        <v>0.2147709008751989</v>
      </c>
      <c r="FU86" s="507">
        <f>+FT86-$DX$86</f>
        <v>4.4030900875198925E-2</v>
      </c>
      <c r="FV86" s="506">
        <f>+FU86/$DX$86</f>
        <v>0.25788275082112527</v>
      </c>
      <c r="FW86" s="433"/>
      <c r="FX86" s="797" t="s">
        <v>272</v>
      </c>
      <c r="FY86" s="507"/>
      <c r="FZ86" s="506"/>
    </row>
    <row r="87" spans="2:182" ht="14.25" x14ac:dyDescent="0.2">
      <c r="B87" s="428"/>
      <c r="DP87" s="505"/>
      <c r="DS87" s="507"/>
      <c r="DX87" s="507"/>
      <c r="EB87" s="507"/>
      <c r="EC87" s="507"/>
      <c r="ED87" s="506"/>
      <c r="EE87" s="507"/>
      <c r="EF87" s="507"/>
      <c r="EG87" s="506"/>
      <c r="EH87" s="433"/>
      <c r="EI87" s="433"/>
      <c r="EJ87" s="507"/>
      <c r="EK87" s="507"/>
      <c r="EL87" s="506"/>
      <c r="EM87" s="433"/>
      <c r="EN87" s="507"/>
      <c r="EO87" s="507"/>
      <c r="EP87" s="506"/>
      <c r="EQ87" s="507"/>
      <c r="ER87" s="507"/>
      <c r="ES87" s="506"/>
      <c r="EV87" s="507"/>
      <c r="EW87" s="507"/>
      <c r="EX87" s="506"/>
      <c r="EY87" s="433"/>
      <c r="EZ87" s="507"/>
      <c r="FA87" s="507"/>
      <c r="FB87" s="506"/>
      <c r="FC87" s="507"/>
      <c r="FD87" s="507"/>
      <c r="FE87" s="506"/>
      <c r="FH87" s="507"/>
      <c r="FI87" s="507"/>
      <c r="FJ87" s="506"/>
      <c r="FK87" s="433"/>
      <c r="FL87" s="507"/>
      <c r="FM87" s="507"/>
      <c r="FN87" s="506"/>
      <c r="FO87" s="507"/>
      <c r="FP87" s="507"/>
      <c r="FQ87" s="506"/>
      <c r="FT87" s="507"/>
      <c r="FU87" s="507"/>
      <c r="FV87" s="506"/>
      <c r="FW87" s="433"/>
      <c r="FX87" s="797" t="s">
        <v>272</v>
      </c>
      <c r="FY87" s="507"/>
      <c r="FZ87" s="506"/>
    </row>
    <row r="88" spans="2:182" ht="15" x14ac:dyDescent="0.25">
      <c r="B88" s="427" t="s">
        <v>509</v>
      </c>
      <c r="O88" s="529">
        <f t="shared" ref="O88:AT88" si="114">350*O31+150*O32+O37</f>
        <v>52.375</v>
      </c>
      <c r="P88" s="529">
        <f t="shared" si="114"/>
        <v>52.375</v>
      </c>
      <c r="Q88" s="529">
        <f t="shared" si="114"/>
        <v>52.375</v>
      </c>
      <c r="R88" s="529">
        <f t="shared" si="114"/>
        <v>52.874999999999993</v>
      </c>
      <c r="S88" s="529">
        <f t="shared" si="114"/>
        <v>52.874999999999993</v>
      </c>
      <c r="T88" s="529">
        <f t="shared" si="114"/>
        <v>52.874999999999993</v>
      </c>
      <c r="U88" s="529">
        <f t="shared" si="114"/>
        <v>53.375</v>
      </c>
      <c r="V88" s="529">
        <f t="shared" si="114"/>
        <v>53.375</v>
      </c>
      <c r="W88" s="529">
        <f t="shared" si="114"/>
        <v>53.375</v>
      </c>
      <c r="X88" s="529">
        <f t="shared" si="114"/>
        <v>53.875</v>
      </c>
      <c r="Y88" s="529">
        <f t="shared" si="114"/>
        <v>53.875</v>
      </c>
      <c r="Z88" s="529">
        <f t="shared" si="114"/>
        <v>53.875</v>
      </c>
      <c r="AA88" s="529">
        <f t="shared" si="114"/>
        <v>54.375</v>
      </c>
      <c r="AB88" s="529">
        <f t="shared" si="114"/>
        <v>54.375</v>
      </c>
      <c r="AC88" s="529">
        <f t="shared" si="114"/>
        <v>54.375</v>
      </c>
      <c r="AD88" s="529">
        <f t="shared" si="114"/>
        <v>54.875</v>
      </c>
      <c r="AE88" s="529">
        <f t="shared" si="114"/>
        <v>54.875</v>
      </c>
      <c r="AF88" s="529">
        <f t="shared" si="114"/>
        <v>54.875</v>
      </c>
      <c r="AG88" s="529">
        <f t="shared" si="114"/>
        <v>55.375</v>
      </c>
      <c r="AH88" s="529">
        <f t="shared" si="114"/>
        <v>57.125</v>
      </c>
      <c r="AI88" s="529">
        <f t="shared" si="114"/>
        <v>57.125</v>
      </c>
      <c r="AJ88" s="529">
        <f t="shared" si="114"/>
        <v>59.375</v>
      </c>
      <c r="AK88" s="529">
        <f t="shared" si="114"/>
        <v>59.375</v>
      </c>
      <c r="AL88" s="529">
        <f t="shared" si="114"/>
        <v>59.375</v>
      </c>
      <c r="AM88" s="529">
        <f t="shared" si="114"/>
        <v>59.875</v>
      </c>
      <c r="AN88" s="529">
        <f t="shared" si="114"/>
        <v>59.875</v>
      </c>
      <c r="AO88" s="529">
        <f t="shared" si="114"/>
        <v>59.875</v>
      </c>
      <c r="AP88" s="529">
        <f t="shared" si="114"/>
        <v>60.375</v>
      </c>
      <c r="AQ88" s="529">
        <f t="shared" si="114"/>
        <v>60.375</v>
      </c>
      <c r="AR88" s="529">
        <f t="shared" si="114"/>
        <v>60.375</v>
      </c>
      <c r="AS88" s="529">
        <f t="shared" si="114"/>
        <v>60.875</v>
      </c>
      <c r="AT88" s="529">
        <f t="shared" si="114"/>
        <v>60.875</v>
      </c>
      <c r="AU88" s="529">
        <f t="shared" ref="AU88:BZ88" si="115">350*AU31+150*AU32+AU37</f>
        <v>60.875</v>
      </c>
      <c r="AV88" s="529">
        <f t="shared" si="115"/>
        <v>61.784999999999997</v>
      </c>
      <c r="AW88" s="529">
        <f t="shared" si="115"/>
        <v>61.784999999999997</v>
      </c>
      <c r="AX88" s="529">
        <f t="shared" si="115"/>
        <v>61.784999999999997</v>
      </c>
      <c r="AY88" s="529">
        <f t="shared" si="115"/>
        <v>62.284999999999997</v>
      </c>
      <c r="AZ88" s="529">
        <f t="shared" si="115"/>
        <v>62.284999999999997</v>
      </c>
      <c r="BA88" s="529">
        <f t="shared" si="115"/>
        <v>62.284999999999997</v>
      </c>
      <c r="BB88" s="529">
        <f t="shared" si="115"/>
        <v>62.785000000000011</v>
      </c>
      <c r="BC88" s="529">
        <f t="shared" si="115"/>
        <v>62.785000000000011</v>
      </c>
      <c r="BD88" s="529">
        <f t="shared" si="115"/>
        <v>62.785000000000011</v>
      </c>
      <c r="BE88" s="529">
        <f t="shared" si="115"/>
        <v>62.785000000000011</v>
      </c>
      <c r="BF88" s="529">
        <f t="shared" si="115"/>
        <v>62.785000000000011</v>
      </c>
      <c r="BG88" s="529">
        <f t="shared" si="115"/>
        <v>65.035000000000011</v>
      </c>
      <c r="BH88" s="529">
        <f t="shared" si="115"/>
        <v>68.034999999999997</v>
      </c>
      <c r="BI88" s="529">
        <f t="shared" si="115"/>
        <v>68.034999999999997</v>
      </c>
      <c r="BJ88" s="529">
        <f t="shared" si="115"/>
        <v>68.034999999999997</v>
      </c>
      <c r="BK88" s="529">
        <f t="shared" si="115"/>
        <v>65.784999999999997</v>
      </c>
      <c r="BL88" s="529">
        <f t="shared" si="115"/>
        <v>65.784999999999997</v>
      </c>
      <c r="BM88" s="529">
        <f t="shared" si="115"/>
        <v>65.784999999999997</v>
      </c>
      <c r="BN88" s="529">
        <f t="shared" si="115"/>
        <v>65.784999999999997</v>
      </c>
      <c r="BO88" s="529">
        <f t="shared" si="115"/>
        <v>65.784999999999997</v>
      </c>
      <c r="BP88" s="529">
        <f t="shared" si="115"/>
        <v>65.784999999999997</v>
      </c>
      <c r="BQ88" s="529">
        <f t="shared" si="115"/>
        <v>65.784999999999997</v>
      </c>
      <c r="BR88" s="529">
        <f t="shared" si="115"/>
        <v>65.784999999999997</v>
      </c>
      <c r="BS88" s="529">
        <f t="shared" si="115"/>
        <v>68.034999999999997</v>
      </c>
      <c r="BT88" s="529">
        <f t="shared" si="115"/>
        <v>68.034999999999997</v>
      </c>
      <c r="BU88" s="529">
        <f t="shared" si="115"/>
        <v>68.034999999999997</v>
      </c>
      <c r="BV88" s="529">
        <f t="shared" si="115"/>
        <v>68.034999999999997</v>
      </c>
      <c r="BW88" s="529">
        <f t="shared" si="115"/>
        <v>65.784999999999997</v>
      </c>
      <c r="BX88" s="529">
        <f t="shared" si="115"/>
        <v>65.784999999999997</v>
      </c>
      <c r="BY88" s="529">
        <f t="shared" si="115"/>
        <v>65.784999999999997</v>
      </c>
      <c r="BZ88" s="529">
        <f t="shared" si="115"/>
        <v>65.784999999999997</v>
      </c>
      <c r="CA88" s="529">
        <f t="shared" ref="CA88:DF88" si="116">350*CA31+150*CA32+CA37</f>
        <v>65.784999999999997</v>
      </c>
      <c r="CB88" s="529">
        <f t="shared" si="116"/>
        <v>65.784999999999997</v>
      </c>
      <c r="CC88" s="529">
        <f t="shared" si="116"/>
        <v>65.784999999999997</v>
      </c>
      <c r="CD88" s="529">
        <f t="shared" si="116"/>
        <v>65.784999999999997</v>
      </c>
      <c r="CE88" s="529">
        <f t="shared" si="116"/>
        <v>68.034999999999997</v>
      </c>
      <c r="CF88" s="529">
        <f t="shared" si="116"/>
        <v>68.034999999999997</v>
      </c>
      <c r="CG88" s="529">
        <f t="shared" si="116"/>
        <v>68.034999999999997</v>
      </c>
      <c r="CH88" s="529">
        <f t="shared" si="116"/>
        <v>68.034999999999997</v>
      </c>
      <c r="CI88" s="529">
        <f t="shared" si="116"/>
        <v>65.784999999999997</v>
      </c>
      <c r="CJ88" s="529">
        <f t="shared" si="116"/>
        <v>69.984999999999985</v>
      </c>
      <c r="CK88" s="529">
        <f t="shared" si="116"/>
        <v>69.984999999999985</v>
      </c>
      <c r="CL88" s="529">
        <f t="shared" si="116"/>
        <v>70.194999999999993</v>
      </c>
      <c r="CM88" s="529">
        <f t="shared" si="116"/>
        <v>70.194999999999993</v>
      </c>
      <c r="CN88" s="529">
        <f t="shared" si="116"/>
        <v>70.194999999999993</v>
      </c>
      <c r="CO88" s="529">
        <f t="shared" si="116"/>
        <v>70.429999999999993</v>
      </c>
      <c r="CP88" s="529">
        <f t="shared" si="116"/>
        <v>70.429999999999993</v>
      </c>
      <c r="CQ88" s="529">
        <f t="shared" si="116"/>
        <v>70.429999999999993</v>
      </c>
      <c r="CR88" s="529">
        <f t="shared" si="116"/>
        <v>73.58</v>
      </c>
      <c r="CS88" s="529">
        <f t="shared" si="116"/>
        <v>73.58</v>
      </c>
      <c r="CT88" s="529">
        <f t="shared" si="116"/>
        <v>73.58</v>
      </c>
      <c r="CU88" s="529">
        <f t="shared" si="116"/>
        <v>74.009999999999991</v>
      </c>
      <c r="CV88" s="529">
        <f t="shared" si="116"/>
        <v>74.009999999999991</v>
      </c>
      <c r="CW88" s="529">
        <f t="shared" si="116"/>
        <v>74.009999999999991</v>
      </c>
      <c r="CX88" s="529">
        <f t="shared" si="116"/>
        <v>73.8</v>
      </c>
      <c r="CY88" s="529">
        <f t="shared" si="116"/>
        <v>73.8</v>
      </c>
      <c r="CZ88" s="529">
        <f t="shared" si="116"/>
        <v>73.8</v>
      </c>
      <c r="DA88" s="529">
        <f t="shared" si="116"/>
        <v>74.13</v>
      </c>
      <c r="DB88" s="529">
        <f t="shared" si="116"/>
        <v>74.13</v>
      </c>
      <c r="DC88" s="529">
        <f t="shared" si="116"/>
        <v>74.13</v>
      </c>
      <c r="DD88" s="529">
        <f t="shared" si="116"/>
        <v>77.08</v>
      </c>
      <c r="DE88" s="529">
        <f t="shared" si="116"/>
        <v>77.08</v>
      </c>
      <c r="DF88" s="529">
        <f t="shared" si="116"/>
        <v>77.08</v>
      </c>
      <c r="DG88" s="529">
        <f t="shared" ref="DG88:EL88" si="117">350*DG31+150*DG32+DG37</f>
        <v>78.88</v>
      </c>
      <c r="DH88" s="529">
        <f t="shared" si="117"/>
        <v>78.88</v>
      </c>
      <c r="DI88" s="529">
        <f t="shared" si="117"/>
        <v>78.88</v>
      </c>
      <c r="DJ88" s="529">
        <f t="shared" si="117"/>
        <v>77.09</v>
      </c>
      <c r="DK88" s="529">
        <f t="shared" si="117"/>
        <v>77.09</v>
      </c>
      <c r="DL88" s="529">
        <f t="shared" si="117"/>
        <v>77.09</v>
      </c>
      <c r="DM88" s="529">
        <f t="shared" si="117"/>
        <v>77.52</v>
      </c>
      <c r="DN88" s="529">
        <f t="shared" si="117"/>
        <v>77.52</v>
      </c>
      <c r="DO88" s="615">
        <f t="shared" si="117"/>
        <v>77.52</v>
      </c>
      <c r="DP88" s="615">
        <f t="shared" si="117"/>
        <v>77.284999999999997</v>
      </c>
      <c r="DQ88" s="615">
        <f t="shared" si="117"/>
        <v>77.284999999999997</v>
      </c>
      <c r="DR88" s="615">
        <f t="shared" si="117"/>
        <v>77.284999999999997</v>
      </c>
      <c r="DS88" s="615">
        <f t="shared" si="117"/>
        <v>78.19</v>
      </c>
      <c r="DT88" s="615">
        <f t="shared" si="117"/>
        <v>78.19</v>
      </c>
      <c r="DU88" s="615">
        <f t="shared" si="117"/>
        <v>78.19</v>
      </c>
      <c r="DV88" s="615">
        <f t="shared" si="117"/>
        <v>75.569999999999993</v>
      </c>
      <c r="DW88" s="615">
        <f t="shared" si="117"/>
        <v>75.569999999999993</v>
      </c>
      <c r="DX88" s="615">
        <f t="shared" si="117"/>
        <v>75.569999999999993</v>
      </c>
      <c r="DY88" s="879">
        <f t="shared" si="117"/>
        <v>73.970857328168464</v>
      </c>
      <c r="DZ88" s="615">
        <f t="shared" si="117"/>
        <v>73.970857328168464</v>
      </c>
      <c r="EA88" s="615">
        <f t="shared" si="117"/>
        <v>73.970857328168464</v>
      </c>
      <c r="EB88" s="615">
        <f t="shared" si="117"/>
        <v>79.965451216608542</v>
      </c>
      <c r="EC88" s="615">
        <f t="shared" si="117"/>
        <v>79.965451216608542</v>
      </c>
      <c r="ED88" s="615">
        <f t="shared" si="117"/>
        <v>79.965451216608542</v>
      </c>
      <c r="EE88" s="615">
        <f t="shared" si="117"/>
        <v>80.840527448444433</v>
      </c>
      <c r="EF88" s="615">
        <f t="shared" si="117"/>
        <v>80.840527448444433</v>
      </c>
      <c r="EG88" s="615">
        <f t="shared" si="117"/>
        <v>80.840527448444433</v>
      </c>
      <c r="EH88" s="615">
        <f t="shared" si="117"/>
        <v>82.069610851588067</v>
      </c>
      <c r="EI88" s="615">
        <f t="shared" si="117"/>
        <v>82.069610851588067</v>
      </c>
      <c r="EJ88" s="615">
        <f t="shared" si="117"/>
        <v>82.069610851588067</v>
      </c>
      <c r="EK88" s="615">
        <f t="shared" si="117"/>
        <v>82.6747970355961</v>
      </c>
      <c r="EL88" s="615">
        <f t="shared" si="117"/>
        <v>82.6747970355961</v>
      </c>
      <c r="EM88" s="615">
        <f t="shared" ref="EM88:FW88" si="118">350*EM31+150*EM32+EM37</f>
        <v>82.6747970355961</v>
      </c>
      <c r="EN88" s="615">
        <f t="shared" si="118"/>
        <v>84.923041977553154</v>
      </c>
      <c r="EO88" s="615">
        <f t="shared" si="118"/>
        <v>84.923041977553154</v>
      </c>
      <c r="EP88" s="615">
        <f t="shared" si="118"/>
        <v>84.923041977553154</v>
      </c>
      <c r="EQ88" s="615">
        <f t="shared" si="118"/>
        <v>85.313702475241058</v>
      </c>
      <c r="ER88" s="615">
        <f t="shared" si="118"/>
        <v>85.313702475241058</v>
      </c>
      <c r="ES88" s="615">
        <f t="shared" si="118"/>
        <v>85.313702475241058</v>
      </c>
      <c r="ET88" s="615">
        <f t="shared" si="118"/>
        <v>83.637439918447441</v>
      </c>
      <c r="EU88" s="615">
        <f t="shared" si="118"/>
        <v>83.637439918447441</v>
      </c>
      <c r="EV88" s="615">
        <f t="shared" si="118"/>
        <v>83.637439918447441</v>
      </c>
      <c r="EW88" s="615">
        <f t="shared" si="118"/>
        <v>84.057279575321061</v>
      </c>
      <c r="EX88" s="615">
        <f t="shared" si="118"/>
        <v>84.057279575321061</v>
      </c>
      <c r="EY88" s="615">
        <f t="shared" si="118"/>
        <v>84.057279575321061</v>
      </c>
      <c r="EZ88" s="615">
        <f t="shared" si="118"/>
        <v>86.447681360520477</v>
      </c>
      <c r="FA88" s="615">
        <f t="shared" si="118"/>
        <v>86.447681360520477</v>
      </c>
      <c r="FB88" s="615">
        <f t="shared" si="118"/>
        <v>86.447681360520477</v>
      </c>
      <c r="FC88" s="615">
        <f t="shared" si="118"/>
        <v>86.73091689141566</v>
      </c>
      <c r="FD88" s="615">
        <f t="shared" si="118"/>
        <v>86.73091689141566</v>
      </c>
      <c r="FE88" s="615">
        <f t="shared" si="118"/>
        <v>86.73091689141566</v>
      </c>
      <c r="FF88" s="615">
        <f t="shared" si="118"/>
        <v>85.669310073481711</v>
      </c>
      <c r="FG88" s="615">
        <f t="shared" si="118"/>
        <v>85.669310073481711</v>
      </c>
      <c r="FH88" s="615">
        <f t="shared" si="118"/>
        <v>85.669310073481711</v>
      </c>
      <c r="FI88" s="615">
        <f t="shared" si="118"/>
        <v>86.201195529639634</v>
      </c>
      <c r="FJ88" s="615">
        <f t="shared" si="118"/>
        <v>86.201195529639634</v>
      </c>
      <c r="FK88" s="615">
        <f t="shared" si="118"/>
        <v>86.201195529639634</v>
      </c>
      <c r="FL88" s="615">
        <f t="shared" si="118"/>
        <v>89.319041936836712</v>
      </c>
      <c r="FM88" s="615">
        <f t="shared" si="118"/>
        <v>89.319041936836712</v>
      </c>
      <c r="FN88" s="615">
        <f t="shared" si="118"/>
        <v>89.319041936836712</v>
      </c>
      <c r="FO88" s="615">
        <f t="shared" si="118"/>
        <v>89.41592597523568</v>
      </c>
      <c r="FP88" s="615">
        <f t="shared" si="118"/>
        <v>89.41592597523568</v>
      </c>
      <c r="FQ88" s="615">
        <f t="shared" si="118"/>
        <v>89.41592597523568</v>
      </c>
      <c r="FR88" s="615">
        <f t="shared" si="118"/>
        <v>89.178950437599426</v>
      </c>
      <c r="FS88" s="615">
        <f t="shared" si="118"/>
        <v>89.178950437599426</v>
      </c>
      <c r="FT88" s="615">
        <f t="shared" si="118"/>
        <v>89.178950437599426</v>
      </c>
      <c r="FU88" s="615">
        <f t="shared" si="118"/>
        <v>89.652100910216518</v>
      </c>
      <c r="FV88" s="615">
        <f t="shared" si="118"/>
        <v>89.652100910216518</v>
      </c>
      <c r="FW88" s="615">
        <f t="shared" si="118"/>
        <v>89.652100910216518</v>
      </c>
      <c r="FX88" s="797" t="s">
        <v>272</v>
      </c>
    </row>
    <row r="89" spans="2:182" ht="15" x14ac:dyDescent="0.25">
      <c r="B89" s="427" t="s">
        <v>500</v>
      </c>
      <c r="O89" s="529">
        <f t="shared" ref="O89:AT89" si="119">500*O31+O37</f>
        <v>52.375000000000007</v>
      </c>
      <c r="P89" s="529">
        <f t="shared" si="119"/>
        <v>52.375000000000007</v>
      </c>
      <c r="Q89" s="529">
        <f t="shared" si="119"/>
        <v>52.375000000000007</v>
      </c>
      <c r="R89" s="529">
        <f t="shared" si="119"/>
        <v>52.875</v>
      </c>
      <c r="S89" s="529">
        <f t="shared" si="119"/>
        <v>52.875</v>
      </c>
      <c r="T89" s="529">
        <f t="shared" si="119"/>
        <v>52.875</v>
      </c>
      <c r="U89" s="529">
        <f t="shared" si="119"/>
        <v>53.375</v>
      </c>
      <c r="V89" s="529">
        <f t="shared" si="119"/>
        <v>53.375</v>
      </c>
      <c r="W89" s="529">
        <f t="shared" si="119"/>
        <v>53.375</v>
      </c>
      <c r="X89" s="529">
        <f t="shared" si="119"/>
        <v>53.875</v>
      </c>
      <c r="Y89" s="529">
        <f t="shared" si="119"/>
        <v>53.875</v>
      </c>
      <c r="Z89" s="529">
        <f t="shared" si="119"/>
        <v>53.875</v>
      </c>
      <c r="AA89" s="529">
        <f t="shared" si="119"/>
        <v>54.375</v>
      </c>
      <c r="AB89" s="529">
        <f t="shared" si="119"/>
        <v>54.375</v>
      </c>
      <c r="AC89" s="529">
        <f t="shared" si="119"/>
        <v>54.375</v>
      </c>
      <c r="AD89" s="529">
        <f t="shared" si="119"/>
        <v>54.875</v>
      </c>
      <c r="AE89" s="529">
        <f t="shared" si="119"/>
        <v>54.875</v>
      </c>
      <c r="AF89" s="529">
        <f t="shared" si="119"/>
        <v>54.875</v>
      </c>
      <c r="AG89" s="529">
        <f t="shared" si="119"/>
        <v>55.375</v>
      </c>
      <c r="AH89" s="529">
        <f t="shared" si="119"/>
        <v>57.124999999999993</v>
      </c>
      <c r="AI89" s="529">
        <f t="shared" si="119"/>
        <v>57.124999999999993</v>
      </c>
      <c r="AJ89" s="529">
        <f t="shared" si="119"/>
        <v>59.375</v>
      </c>
      <c r="AK89" s="529">
        <f t="shared" si="119"/>
        <v>59.375</v>
      </c>
      <c r="AL89" s="529">
        <f t="shared" si="119"/>
        <v>59.375</v>
      </c>
      <c r="AM89" s="529">
        <f t="shared" si="119"/>
        <v>59.875</v>
      </c>
      <c r="AN89" s="529">
        <f t="shared" si="119"/>
        <v>59.875</v>
      </c>
      <c r="AO89" s="529">
        <f t="shared" si="119"/>
        <v>59.875</v>
      </c>
      <c r="AP89" s="529">
        <f t="shared" si="119"/>
        <v>60.375</v>
      </c>
      <c r="AQ89" s="529">
        <f t="shared" si="119"/>
        <v>60.375</v>
      </c>
      <c r="AR89" s="529">
        <f t="shared" si="119"/>
        <v>60.375</v>
      </c>
      <c r="AS89" s="529">
        <f t="shared" si="119"/>
        <v>60.875</v>
      </c>
      <c r="AT89" s="529">
        <f t="shared" si="119"/>
        <v>60.875</v>
      </c>
      <c r="AU89" s="529">
        <f t="shared" ref="AU89:BZ89" si="120">500*AU31+AU37</f>
        <v>60.875</v>
      </c>
      <c r="AV89" s="529">
        <f t="shared" si="120"/>
        <v>61.784999999999997</v>
      </c>
      <c r="AW89" s="529">
        <f t="shared" si="120"/>
        <v>61.784999999999997</v>
      </c>
      <c r="AX89" s="529">
        <f t="shared" si="120"/>
        <v>61.784999999999997</v>
      </c>
      <c r="AY89" s="529">
        <f t="shared" si="120"/>
        <v>62.284999999999997</v>
      </c>
      <c r="AZ89" s="529">
        <f t="shared" si="120"/>
        <v>62.284999999999997</v>
      </c>
      <c r="BA89" s="529">
        <f t="shared" si="120"/>
        <v>62.284999999999997</v>
      </c>
      <c r="BB89" s="529">
        <f t="shared" si="120"/>
        <v>62.785000000000011</v>
      </c>
      <c r="BC89" s="529">
        <f t="shared" si="120"/>
        <v>62.785000000000011</v>
      </c>
      <c r="BD89" s="529">
        <f t="shared" si="120"/>
        <v>62.785000000000011</v>
      </c>
      <c r="BE89" s="529">
        <f t="shared" si="120"/>
        <v>62.785000000000011</v>
      </c>
      <c r="BF89" s="529">
        <f t="shared" si="120"/>
        <v>62.785000000000011</v>
      </c>
      <c r="BG89" s="529">
        <f t="shared" si="120"/>
        <v>62.785000000000011</v>
      </c>
      <c r="BH89" s="529">
        <f t="shared" si="120"/>
        <v>65.784999999999997</v>
      </c>
      <c r="BI89" s="529">
        <f t="shared" si="120"/>
        <v>65.784999999999997</v>
      </c>
      <c r="BJ89" s="529">
        <f t="shared" si="120"/>
        <v>65.784999999999997</v>
      </c>
      <c r="BK89" s="529">
        <f t="shared" si="120"/>
        <v>65.784999999999997</v>
      </c>
      <c r="BL89" s="529">
        <f t="shared" si="120"/>
        <v>65.784999999999997</v>
      </c>
      <c r="BM89" s="529">
        <f t="shared" si="120"/>
        <v>65.784999999999997</v>
      </c>
      <c r="BN89" s="529">
        <f t="shared" si="120"/>
        <v>65.784999999999997</v>
      </c>
      <c r="BO89" s="529">
        <f t="shared" si="120"/>
        <v>65.784999999999997</v>
      </c>
      <c r="BP89" s="529">
        <f t="shared" si="120"/>
        <v>65.784999999999997</v>
      </c>
      <c r="BQ89" s="529">
        <f t="shared" si="120"/>
        <v>65.784999999999997</v>
      </c>
      <c r="BR89" s="529">
        <f t="shared" si="120"/>
        <v>65.784999999999997</v>
      </c>
      <c r="BS89" s="529">
        <f t="shared" si="120"/>
        <v>65.784999999999997</v>
      </c>
      <c r="BT89" s="529">
        <f t="shared" si="120"/>
        <v>65.784999999999997</v>
      </c>
      <c r="BU89" s="529">
        <f t="shared" si="120"/>
        <v>65.784999999999997</v>
      </c>
      <c r="BV89" s="529">
        <f t="shared" si="120"/>
        <v>65.784999999999997</v>
      </c>
      <c r="BW89" s="529">
        <f t="shared" si="120"/>
        <v>65.784999999999997</v>
      </c>
      <c r="BX89" s="529">
        <f t="shared" si="120"/>
        <v>65.784999999999997</v>
      </c>
      <c r="BY89" s="529">
        <f t="shared" si="120"/>
        <v>65.784999999999997</v>
      </c>
      <c r="BZ89" s="529">
        <f t="shared" si="120"/>
        <v>65.784999999999997</v>
      </c>
      <c r="CA89" s="529">
        <f t="shared" ref="CA89:DF89" si="121">500*CA31+CA37</f>
        <v>65.784999999999997</v>
      </c>
      <c r="CB89" s="529">
        <f t="shared" si="121"/>
        <v>65.784999999999997</v>
      </c>
      <c r="CC89" s="529">
        <f t="shared" si="121"/>
        <v>65.784999999999997</v>
      </c>
      <c r="CD89" s="529">
        <f t="shared" si="121"/>
        <v>65.784999999999997</v>
      </c>
      <c r="CE89" s="529">
        <f t="shared" si="121"/>
        <v>65.784999999999997</v>
      </c>
      <c r="CF89" s="529">
        <f t="shared" si="121"/>
        <v>65.784999999999997</v>
      </c>
      <c r="CG89" s="529">
        <f t="shared" si="121"/>
        <v>65.784999999999997</v>
      </c>
      <c r="CH89" s="529">
        <f t="shared" si="121"/>
        <v>65.784999999999997</v>
      </c>
      <c r="CI89" s="529">
        <f t="shared" si="121"/>
        <v>65.784999999999997</v>
      </c>
      <c r="CJ89" s="529">
        <f t="shared" si="121"/>
        <v>67.599999999999994</v>
      </c>
      <c r="CK89" s="529">
        <f t="shared" si="121"/>
        <v>67.599999999999994</v>
      </c>
      <c r="CL89" s="529">
        <f t="shared" si="121"/>
        <v>67.81</v>
      </c>
      <c r="CM89" s="529">
        <f t="shared" si="121"/>
        <v>67.81</v>
      </c>
      <c r="CN89" s="529">
        <f t="shared" si="121"/>
        <v>67.81</v>
      </c>
      <c r="CO89" s="529">
        <f t="shared" si="121"/>
        <v>68.044999999999987</v>
      </c>
      <c r="CP89" s="529">
        <f t="shared" si="121"/>
        <v>68.044999999999987</v>
      </c>
      <c r="CQ89" s="529">
        <f t="shared" si="121"/>
        <v>68.044999999999987</v>
      </c>
      <c r="CR89" s="529">
        <f t="shared" si="121"/>
        <v>69.38</v>
      </c>
      <c r="CS89" s="529">
        <f t="shared" si="121"/>
        <v>69.38</v>
      </c>
      <c r="CT89" s="529">
        <f t="shared" si="121"/>
        <v>69.38</v>
      </c>
      <c r="CU89" s="529">
        <f t="shared" si="121"/>
        <v>69.81</v>
      </c>
      <c r="CV89" s="529">
        <f t="shared" si="121"/>
        <v>69.81</v>
      </c>
      <c r="CW89" s="529">
        <f t="shared" si="121"/>
        <v>69.81</v>
      </c>
      <c r="CX89" s="529">
        <f t="shared" si="121"/>
        <v>69.599999999999994</v>
      </c>
      <c r="CY89" s="529">
        <f t="shared" si="121"/>
        <v>69.599999999999994</v>
      </c>
      <c r="CZ89" s="529">
        <f t="shared" si="121"/>
        <v>69.599999999999994</v>
      </c>
      <c r="DA89" s="529">
        <f t="shared" si="121"/>
        <v>69.929999999999993</v>
      </c>
      <c r="DB89" s="529">
        <f t="shared" si="121"/>
        <v>69.929999999999993</v>
      </c>
      <c r="DC89" s="529">
        <f t="shared" si="121"/>
        <v>69.929999999999993</v>
      </c>
      <c r="DD89" s="529">
        <f t="shared" si="121"/>
        <v>72.88</v>
      </c>
      <c r="DE89" s="529">
        <f t="shared" si="121"/>
        <v>72.88</v>
      </c>
      <c r="DF89" s="529">
        <f t="shared" si="121"/>
        <v>72.88</v>
      </c>
      <c r="DG89" s="529">
        <f t="shared" ref="DG89:EL89" si="122">500*DG31+DG37</f>
        <v>74.679999999999993</v>
      </c>
      <c r="DH89" s="529">
        <f t="shared" si="122"/>
        <v>74.679999999999993</v>
      </c>
      <c r="DI89" s="529">
        <f t="shared" si="122"/>
        <v>74.679999999999993</v>
      </c>
      <c r="DJ89" s="529">
        <f t="shared" si="122"/>
        <v>72.89</v>
      </c>
      <c r="DK89" s="529">
        <f t="shared" si="122"/>
        <v>72.89</v>
      </c>
      <c r="DL89" s="529">
        <f t="shared" si="122"/>
        <v>72.89</v>
      </c>
      <c r="DM89" s="529">
        <f t="shared" si="122"/>
        <v>73.319999999999993</v>
      </c>
      <c r="DN89" s="529">
        <f t="shared" si="122"/>
        <v>73.319999999999993</v>
      </c>
      <c r="DO89" s="615">
        <f t="shared" si="122"/>
        <v>73.319999999999993</v>
      </c>
      <c r="DP89" s="615">
        <f t="shared" si="122"/>
        <v>73.084999999999994</v>
      </c>
      <c r="DQ89" s="615">
        <f t="shared" si="122"/>
        <v>73.084999999999994</v>
      </c>
      <c r="DR89" s="615">
        <f t="shared" si="122"/>
        <v>73.084999999999994</v>
      </c>
      <c r="DS89" s="615">
        <f t="shared" si="122"/>
        <v>73.989999999999995</v>
      </c>
      <c r="DT89" s="615">
        <f t="shared" si="122"/>
        <v>73.989999999999995</v>
      </c>
      <c r="DU89" s="615">
        <f t="shared" si="122"/>
        <v>73.989999999999995</v>
      </c>
      <c r="DV89" s="615">
        <f t="shared" si="122"/>
        <v>71.36999999999999</v>
      </c>
      <c r="DW89" s="615">
        <f t="shared" si="122"/>
        <v>71.36999999999999</v>
      </c>
      <c r="DX89" s="615">
        <f t="shared" si="122"/>
        <v>71.36999999999999</v>
      </c>
      <c r="DY89" s="879">
        <f t="shared" si="122"/>
        <v>69.143857328168465</v>
      </c>
      <c r="DZ89" s="615">
        <f t="shared" si="122"/>
        <v>69.143857328168465</v>
      </c>
      <c r="EA89" s="615">
        <f t="shared" si="122"/>
        <v>69.143857328168465</v>
      </c>
      <c r="EB89" s="615">
        <f t="shared" si="122"/>
        <v>74.671951216608548</v>
      </c>
      <c r="EC89" s="615">
        <f t="shared" si="122"/>
        <v>74.671951216608548</v>
      </c>
      <c r="ED89" s="615">
        <f t="shared" si="122"/>
        <v>74.671951216608548</v>
      </c>
      <c r="EE89" s="615">
        <f t="shared" si="122"/>
        <v>75.547027448444439</v>
      </c>
      <c r="EF89" s="615">
        <f t="shared" si="122"/>
        <v>75.547027448444439</v>
      </c>
      <c r="EG89" s="615">
        <f t="shared" si="122"/>
        <v>75.547027448444439</v>
      </c>
      <c r="EH89" s="615">
        <f t="shared" si="122"/>
        <v>76.776110851588058</v>
      </c>
      <c r="EI89" s="615">
        <f t="shared" si="122"/>
        <v>76.776110851588058</v>
      </c>
      <c r="EJ89" s="615">
        <f t="shared" si="122"/>
        <v>76.776110851588058</v>
      </c>
      <c r="EK89" s="615">
        <f t="shared" si="122"/>
        <v>77.381297035596106</v>
      </c>
      <c r="EL89" s="615">
        <f t="shared" si="122"/>
        <v>77.381297035596106</v>
      </c>
      <c r="EM89" s="615">
        <f t="shared" ref="EM89:FW89" si="123">500*EM31+EM37</f>
        <v>77.381297035596106</v>
      </c>
      <c r="EN89" s="615">
        <f t="shared" si="123"/>
        <v>78.881041977553153</v>
      </c>
      <c r="EO89" s="615">
        <f t="shared" si="123"/>
        <v>78.881041977553153</v>
      </c>
      <c r="EP89" s="615">
        <f t="shared" si="123"/>
        <v>78.881041977553153</v>
      </c>
      <c r="EQ89" s="615">
        <f t="shared" si="123"/>
        <v>79.271702475241057</v>
      </c>
      <c r="ER89" s="615">
        <f t="shared" si="123"/>
        <v>79.271702475241057</v>
      </c>
      <c r="ES89" s="615">
        <f t="shared" si="123"/>
        <v>79.271702475241057</v>
      </c>
      <c r="ET89" s="615">
        <f t="shared" si="123"/>
        <v>77.59543991844744</v>
      </c>
      <c r="EU89" s="615">
        <f t="shared" si="123"/>
        <v>77.59543991844744</v>
      </c>
      <c r="EV89" s="615">
        <f t="shared" si="123"/>
        <v>77.59543991844744</v>
      </c>
      <c r="EW89" s="615">
        <f t="shared" si="123"/>
        <v>78.01527957532106</v>
      </c>
      <c r="EX89" s="615">
        <f t="shared" si="123"/>
        <v>78.01527957532106</v>
      </c>
      <c r="EY89" s="615">
        <f t="shared" si="123"/>
        <v>78.01527957532106</v>
      </c>
      <c r="EZ89" s="615">
        <f t="shared" si="123"/>
        <v>79.198181360520479</v>
      </c>
      <c r="FA89" s="615">
        <f t="shared" si="123"/>
        <v>79.198181360520479</v>
      </c>
      <c r="FB89" s="615">
        <f t="shared" si="123"/>
        <v>79.198181360520479</v>
      </c>
      <c r="FC89" s="615">
        <f t="shared" si="123"/>
        <v>79.481416891415662</v>
      </c>
      <c r="FD89" s="615">
        <f t="shared" si="123"/>
        <v>79.481416891415662</v>
      </c>
      <c r="FE89" s="615">
        <f t="shared" si="123"/>
        <v>79.481416891415662</v>
      </c>
      <c r="FF89" s="615">
        <f t="shared" si="123"/>
        <v>78.419810073481713</v>
      </c>
      <c r="FG89" s="615">
        <f t="shared" si="123"/>
        <v>78.419810073481713</v>
      </c>
      <c r="FH89" s="615">
        <f t="shared" si="123"/>
        <v>78.419810073481713</v>
      </c>
      <c r="FI89" s="615">
        <f t="shared" si="123"/>
        <v>78.951695529639636</v>
      </c>
      <c r="FJ89" s="615">
        <f t="shared" si="123"/>
        <v>78.951695529639636</v>
      </c>
      <c r="FK89" s="615">
        <f t="shared" si="123"/>
        <v>78.951695529639636</v>
      </c>
      <c r="FL89" s="615">
        <f t="shared" si="123"/>
        <v>80.530541936836698</v>
      </c>
      <c r="FM89" s="615">
        <f t="shared" si="123"/>
        <v>80.530541936836698</v>
      </c>
      <c r="FN89" s="615">
        <f t="shared" si="123"/>
        <v>80.530541936836698</v>
      </c>
      <c r="FO89" s="615">
        <f t="shared" si="123"/>
        <v>80.627425975235681</v>
      </c>
      <c r="FP89" s="615">
        <f t="shared" si="123"/>
        <v>80.627425975235681</v>
      </c>
      <c r="FQ89" s="615">
        <f t="shared" si="123"/>
        <v>80.627425975235681</v>
      </c>
      <c r="FR89" s="615">
        <f t="shared" si="123"/>
        <v>80.390450437599426</v>
      </c>
      <c r="FS89" s="615">
        <f t="shared" si="123"/>
        <v>80.390450437599426</v>
      </c>
      <c r="FT89" s="615">
        <f t="shared" si="123"/>
        <v>80.390450437599426</v>
      </c>
      <c r="FU89" s="615">
        <f t="shared" si="123"/>
        <v>80.863600910216505</v>
      </c>
      <c r="FV89" s="615">
        <f t="shared" si="123"/>
        <v>80.863600910216505</v>
      </c>
      <c r="FW89" s="615">
        <f t="shared" si="123"/>
        <v>80.863600910216505</v>
      </c>
      <c r="FX89" s="797" t="s">
        <v>272</v>
      </c>
    </row>
    <row r="90" spans="2:182" ht="15" x14ac:dyDescent="0.25">
      <c r="B90" s="427" t="s">
        <v>501</v>
      </c>
      <c r="O90" s="529">
        <f t="shared" ref="O90:AT90" si="124">350*O31+O37</f>
        <v>36.662500000000001</v>
      </c>
      <c r="P90" s="529">
        <f t="shared" si="124"/>
        <v>36.662500000000001</v>
      </c>
      <c r="Q90" s="529">
        <f t="shared" si="124"/>
        <v>36.662500000000001</v>
      </c>
      <c r="R90" s="529">
        <f t="shared" si="124"/>
        <v>37.012499999999996</v>
      </c>
      <c r="S90" s="529">
        <f t="shared" si="124"/>
        <v>37.012499999999996</v>
      </c>
      <c r="T90" s="529">
        <f t="shared" si="124"/>
        <v>37.012499999999996</v>
      </c>
      <c r="U90" s="529">
        <f t="shared" si="124"/>
        <v>37.362499999999997</v>
      </c>
      <c r="V90" s="529">
        <f t="shared" si="124"/>
        <v>37.362499999999997</v>
      </c>
      <c r="W90" s="529">
        <f t="shared" si="124"/>
        <v>37.362499999999997</v>
      </c>
      <c r="X90" s="529">
        <f t="shared" si="124"/>
        <v>37.712499999999999</v>
      </c>
      <c r="Y90" s="529">
        <f t="shared" si="124"/>
        <v>37.712499999999999</v>
      </c>
      <c r="Z90" s="529">
        <f t="shared" si="124"/>
        <v>37.712499999999999</v>
      </c>
      <c r="AA90" s="529">
        <f t="shared" si="124"/>
        <v>38.0625</v>
      </c>
      <c r="AB90" s="529">
        <f t="shared" si="124"/>
        <v>38.0625</v>
      </c>
      <c r="AC90" s="529">
        <f t="shared" si="124"/>
        <v>38.0625</v>
      </c>
      <c r="AD90" s="529">
        <f t="shared" si="124"/>
        <v>38.412500000000001</v>
      </c>
      <c r="AE90" s="529">
        <f t="shared" si="124"/>
        <v>38.412500000000001</v>
      </c>
      <c r="AF90" s="529">
        <f t="shared" si="124"/>
        <v>38.412500000000001</v>
      </c>
      <c r="AG90" s="529">
        <f t="shared" si="124"/>
        <v>38.762500000000003</v>
      </c>
      <c r="AH90" s="529">
        <f t="shared" si="124"/>
        <v>39.987499999999997</v>
      </c>
      <c r="AI90" s="529">
        <f t="shared" si="124"/>
        <v>39.987499999999997</v>
      </c>
      <c r="AJ90" s="529">
        <f t="shared" si="124"/>
        <v>41.5625</v>
      </c>
      <c r="AK90" s="529">
        <f t="shared" si="124"/>
        <v>41.5625</v>
      </c>
      <c r="AL90" s="529">
        <f t="shared" si="124"/>
        <v>41.5625</v>
      </c>
      <c r="AM90" s="529">
        <f t="shared" si="124"/>
        <v>41.912500000000001</v>
      </c>
      <c r="AN90" s="529">
        <f t="shared" si="124"/>
        <v>41.912500000000001</v>
      </c>
      <c r="AO90" s="529">
        <f t="shared" si="124"/>
        <v>41.912500000000001</v>
      </c>
      <c r="AP90" s="529">
        <f t="shared" si="124"/>
        <v>42.262499999999996</v>
      </c>
      <c r="AQ90" s="529">
        <f t="shared" si="124"/>
        <v>42.262499999999996</v>
      </c>
      <c r="AR90" s="529">
        <f t="shared" si="124"/>
        <v>42.262499999999996</v>
      </c>
      <c r="AS90" s="529">
        <f t="shared" si="124"/>
        <v>42.612499999999997</v>
      </c>
      <c r="AT90" s="529">
        <f t="shared" si="124"/>
        <v>42.612499999999997</v>
      </c>
      <c r="AU90" s="529">
        <f t="shared" ref="AU90:BZ90" si="125">350*AU31+AU37</f>
        <v>42.612499999999997</v>
      </c>
      <c r="AV90" s="529">
        <f t="shared" si="125"/>
        <v>43.249499999999998</v>
      </c>
      <c r="AW90" s="529">
        <f t="shared" si="125"/>
        <v>43.249499999999998</v>
      </c>
      <c r="AX90" s="529">
        <f t="shared" si="125"/>
        <v>43.249499999999998</v>
      </c>
      <c r="AY90" s="529">
        <f t="shared" si="125"/>
        <v>43.599499999999999</v>
      </c>
      <c r="AZ90" s="529">
        <f t="shared" si="125"/>
        <v>43.599499999999999</v>
      </c>
      <c r="BA90" s="529">
        <f t="shared" si="125"/>
        <v>43.599499999999999</v>
      </c>
      <c r="BB90" s="529">
        <f t="shared" si="125"/>
        <v>43.949500000000008</v>
      </c>
      <c r="BC90" s="529">
        <f t="shared" si="125"/>
        <v>43.949500000000008</v>
      </c>
      <c r="BD90" s="529">
        <f t="shared" si="125"/>
        <v>43.949500000000008</v>
      </c>
      <c r="BE90" s="529">
        <f t="shared" si="125"/>
        <v>43.949500000000008</v>
      </c>
      <c r="BF90" s="529">
        <f t="shared" si="125"/>
        <v>43.949500000000008</v>
      </c>
      <c r="BG90" s="529">
        <f t="shared" si="125"/>
        <v>43.949500000000008</v>
      </c>
      <c r="BH90" s="529">
        <f t="shared" si="125"/>
        <v>46.049499999999995</v>
      </c>
      <c r="BI90" s="529">
        <f t="shared" si="125"/>
        <v>46.049499999999995</v>
      </c>
      <c r="BJ90" s="529">
        <f t="shared" si="125"/>
        <v>46.049499999999995</v>
      </c>
      <c r="BK90" s="529">
        <f t="shared" si="125"/>
        <v>46.049499999999995</v>
      </c>
      <c r="BL90" s="529">
        <f t="shared" si="125"/>
        <v>46.049499999999995</v>
      </c>
      <c r="BM90" s="529">
        <f t="shared" si="125"/>
        <v>46.049499999999995</v>
      </c>
      <c r="BN90" s="529">
        <f t="shared" si="125"/>
        <v>46.049499999999995</v>
      </c>
      <c r="BO90" s="529">
        <f t="shared" si="125"/>
        <v>46.049499999999995</v>
      </c>
      <c r="BP90" s="529">
        <f t="shared" si="125"/>
        <v>46.049499999999995</v>
      </c>
      <c r="BQ90" s="529">
        <f t="shared" si="125"/>
        <v>46.049499999999995</v>
      </c>
      <c r="BR90" s="529">
        <f t="shared" si="125"/>
        <v>46.049499999999995</v>
      </c>
      <c r="BS90" s="529">
        <f t="shared" si="125"/>
        <v>46.049499999999995</v>
      </c>
      <c r="BT90" s="529">
        <f t="shared" si="125"/>
        <v>46.049499999999995</v>
      </c>
      <c r="BU90" s="529">
        <f t="shared" si="125"/>
        <v>46.049499999999995</v>
      </c>
      <c r="BV90" s="529">
        <f t="shared" si="125"/>
        <v>46.049499999999995</v>
      </c>
      <c r="BW90" s="529">
        <f t="shared" si="125"/>
        <v>46.049499999999995</v>
      </c>
      <c r="BX90" s="529">
        <f t="shared" si="125"/>
        <v>46.049499999999995</v>
      </c>
      <c r="BY90" s="529">
        <f t="shared" si="125"/>
        <v>46.049499999999995</v>
      </c>
      <c r="BZ90" s="529">
        <f t="shared" si="125"/>
        <v>46.049499999999995</v>
      </c>
      <c r="CA90" s="529">
        <f t="shared" ref="CA90:DF90" si="126">350*CA31+CA37</f>
        <v>46.049499999999995</v>
      </c>
      <c r="CB90" s="529">
        <f t="shared" si="126"/>
        <v>46.049499999999995</v>
      </c>
      <c r="CC90" s="529">
        <f t="shared" si="126"/>
        <v>46.049499999999995</v>
      </c>
      <c r="CD90" s="529">
        <f t="shared" si="126"/>
        <v>46.049499999999995</v>
      </c>
      <c r="CE90" s="529">
        <f t="shared" si="126"/>
        <v>46.049499999999995</v>
      </c>
      <c r="CF90" s="529">
        <f t="shared" si="126"/>
        <v>46.049499999999995</v>
      </c>
      <c r="CG90" s="529">
        <f t="shared" si="126"/>
        <v>46.049499999999995</v>
      </c>
      <c r="CH90" s="529">
        <f t="shared" si="126"/>
        <v>46.049499999999995</v>
      </c>
      <c r="CI90" s="529">
        <f t="shared" si="126"/>
        <v>46.049499999999995</v>
      </c>
      <c r="CJ90" s="529">
        <f t="shared" si="126"/>
        <v>47.319999999999993</v>
      </c>
      <c r="CK90" s="529">
        <f t="shared" si="126"/>
        <v>47.319999999999993</v>
      </c>
      <c r="CL90" s="529">
        <f t="shared" si="126"/>
        <v>47.466999999999999</v>
      </c>
      <c r="CM90" s="529">
        <f t="shared" si="126"/>
        <v>47.466999999999999</v>
      </c>
      <c r="CN90" s="529">
        <f t="shared" si="126"/>
        <v>47.466999999999999</v>
      </c>
      <c r="CO90" s="529">
        <f t="shared" si="126"/>
        <v>47.631499999999996</v>
      </c>
      <c r="CP90" s="529">
        <f t="shared" si="126"/>
        <v>47.631499999999996</v>
      </c>
      <c r="CQ90" s="529">
        <f t="shared" si="126"/>
        <v>47.631499999999996</v>
      </c>
      <c r="CR90" s="529">
        <f t="shared" si="126"/>
        <v>48.565999999999995</v>
      </c>
      <c r="CS90" s="529">
        <f t="shared" si="126"/>
        <v>48.565999999999995</v>
      </c>
      <c r="CT90" s="529">
        <f t="shared" si="126"/>
        <v>48.565999999999995</v>
      </c>
      <c r="CU90" s="529">
        <f t="shared" si="126"/>
        <v>48.866999999999997</v>
      </c>
      <c r="CV90" s="529">
        <f t="shared" si="126"/>
        <v>48.866999999999997</v>
      </c>
      <c r="CW90" s="529">
        <f t="shared" si="126"/>
        <v>48.866999999999997</v>
      </c>
      <c r="CX90" s="529">
        <f t="shared" si="126"/>
        <v>48.72</v>
      </c>
      <c r="CY90" s="529">
        <f t="shared" si="126"/>
        <v>48.72</v>
      </c>
      <c r="CZ90" s="529">
        <f t="shared" si="126"/>
        <v>48.72</v>
      </c>
      <c r="DA90" s="529">
        <f t="shared" si="126"/>
        <v>48.950999999999993</v>
      </c>
      <c r="DB90" s="529">
        <f t="shared" si="126"/>
        <v>48.950999999999993</v>
      </c>
      <c r="DC90" s="529">
        <f t="shared" si="126"/>
        <v>48.950999999999993</v>
      </c>
      <c r="DD90" s="529">
        <f t="shared" si="126"/>
        <v>51.015999999999998</v>
      </c>
      <c r="DE90" s="529">
        <f t="shared" si="126"/>
        <v>51.015999999999998</v>
      </c>
      <c r="DF90" s="529">
        <f t="shared" si="126"/>
        <v>51.015999999999998</v>
      </c>
      <c r="DG90" s="529">
        <f t="shared" ref="DG90:EL90" si="127">350*DG31+DG37</f>
        <v>52.275999999999996</v>
      </c>
      <c r="DH90" s="529">
        <f t="shared" si="127"/>
        <v>52.275999999999996</v>
      </c>
      <c r="DI90" s="529">
        <f t="shared" si="127"/>
        <v>52.275999999999996</v>
      </c>
      <c r="DJ90" s="529">
        <f t="shared" si="127"/>
        <v>51.022999999999996</v>
      </c>
      <c r="DK90" s="529">
        <f t="shared" si="127"/>
        <v>51.022999999999996</v>
      </c>
      <c r="DL90" s="529">
        <f t="shared" si="127"/>
        <v>51.022999999999996</v>
      </c>
      <c r="DM90" s="529">
        <f t="shared" si="127"/>
        <v>51.323999999999998</v>
      </c>
      <c r="DN90" s="529">
        <f t="shared" si="127"/>
        <v>51.323999999999998</v>
      </c>
      <c r="DO90" s="615">
        <f t="shared" si="127"/>
        <v>51.323999999999998</v>
      </c>
      <c r="DP90" s="615">
        <f t="shared" si="127"/>
        <v>51.159500000000001</v>
      </c>
      <c r="DQ90" s="615">
        <f t="shared" si="127"/>
        <v>51.159500000000001</v>
      </c>
      <c r="DR90" s="615">
        <f t="shared" si="127"/>
        <v>51.159500000000001</v>
      </c>
      <c r="DS90" s="615">
        <f t="shared" si="127"/>
        <v>51.792999999999999</v>
      </c>
      <c r="DT90" s="615">
        <f t="shared" si="127"/>
        <v>51.792999999999999</v>
      </c>
      <c r="DU90" s="615">
        <f t="shared" si="127"/>
        <v>51.792999999999999</v>
      </c>
      <c r="DV90" s="615">
        <f t="shared" si="127"/>
        <v>49.958999999999989</v>
      </c>
      <c r="DW90" s="615">
        <f t="shared" si="127"/>
        <v>49.958999999999989</v>
      </c>
      <c r="DX90" s="615">
        <f t="shared" si="127"/>
        <v>49.958999999999989</v>
      </c>
      <c r="DY90" s="879">
        <f t="shared" si="127"/>
        <v>48.565700129717925</v>
      </c>
      <c r="DZ90" s="615">
        <f t="shared" si="127"/>
        <v>48.565700129717925</v>
      </c>
      <c r="EA90" s="615">
        <f t="shared" si="127"/>
        <v>48.565700129717925</v>
      </c>
      <c r="EB90" s="615">
        <f t="shared" si="127"/>
        <v>52.525365851625985</v>
      </c>
      <c r="EC90" s="615">
        <f t="shared" si="127"/>
        <v>52.525365851625985</v>
      </c>
      <c r="ED90" s="615">
        <f t="shared" si="127"/>
        <v>52.525365851625985</v>
      </c>
      <c r="EE90" s="615">
        <f t="shared" si="127"/>
        <v>53.137919213911111</v>
      </c>
      <c r="EF90" s="615">
        <f t="shared" si="127"/>
        <v>53.137919213911111</v>
      </c>
      <c r="EG90" s="615">
        <f t="shared" si="127"/>
        <v>53.137919213911111</v>
      </c>
      <c r="EH90" s="615">
        <f t="shared" si="127"/>
        <v>53.998277596111649</v>
      </c>
      <c r="EI90" s="615">
        <f t="shared" si="127"/>
        <v>53.998277596111649</v>
      </c>
      <c r="EJ90" s="615">
        <f t="shared" si="127"/>
        <v>53.998277596111649</v>
      </c>
      <c r="EK90" s="615">
        <f t="shared" si="127"/>
        <v>54.421907924917278</v>
      </c>
      <c r="EL90" s="615">
        <f t="shared" si="127"/>
        <v>54.421907924917278</v>
      </c>
      <c r="EM90" s="615">
        <f t="shared" ref="EM90:FW90" si="128">350*EM31+EM37</f>
        <v>54.421907924917278</v>
      </c>
      <c r="EN90" s="615">
        <f t="shared" si="128"/>
        <v>55.606729384287206</v>
      </c>
      <c r="EO90" s="615">
        <f t="shared" si="128"/>
        <v>55.606729384287206</v>
      </c>
      <c r="EP90" s="615">
        <f t="shared" si="128"/>
        <v>55.606729384287206</v>
      </c>
      <c r="EQ90" s="615">
        <f t="shared" si="128"/>
        <v>55.880191732668742</v>
      </c>
      <c r="ER90" s="615">
        <f t="shared" si="128"/>
        <v>55.880191732668742</v>
      </c>
      <c r="ES90" s="615">
        <f t="shared" si="128"/>
        <v>55.880191732668742</v>
      </c>
      <c r="ET90" s="615">
        <f t="shared" si="128"/>
        <v>54.706807942913201</v>
      </c>
      <c r="EU90" s="615">
        <f t="shared" si="128"/>
        <v>54.706807942913201</v>
      </c>
      <c r="EV90" s="615">
        <f t="shared" si="128"/>
        <v>54.706807942913201</v>
      </c>
      <c r="EW90" s="615">
        <f t="shared" si="128"/>
        <v>55.000695702724741</v>
      </c>
      <c r="EX90" s="615">
        <f t="shared" si="128"/>
        <v>55.000695702724741</v>
      </c>
      <c r="EY90" s="615">
        <f t="shared" si="128"/>
        <v>55.000695702724741</v>
      </c>
      <c r="EZ90" s="615">
        <f t="shared" si="128"/>
        <v>55.963726952364333</v>
      </c>
      <c r="FA90" s="615">
        <f t="shared" si="128"/>
        <v>55.963726952364333</v>
      </c>
      <c r="FB90" s="615">
        <f t="shared" si="128"/>
        <v>55.963726952364333</v>
      </c>
      <c r="FC90" s="615">
        <f t="shared" si="128"/>
        <v>56.161991823990959</v>
      </c>
      <c r="FD90" s="615">
        <f t="shared" si="128"/>
        <v>56.161991823990959</v>
      </c>
      <c r="FE90" s="615">
        <f t="shared" si="128"/>
        <v>56.161991823990959</v>
      </c>
      <c r="FF90" s="615">
        <f t="shared" si="128"/>
        <v>55.418867051437196</v>
      </c>
      <c r="FG90" s="615">
        <f t="shared" si="128"/>
        <v>55.418867051437196</v>
      </c>
      <c r="FH90" s="615">
        <f t="shared" si="128"/>
        <v>55.418867051437196</v>
      </c>
      <c r="FI90" s="615">
        <f t="shared" si="128"/>
        <v>55.791186870747744</v>
      </c>
      <c r="FJ90" s="615">
        <f t="shared" si="128"/>
        <v>55.791186870747744</v>
      </c>
      <c r="FK90" s="615">
        <f t="shared" si="128"/>
        <v>55.791186870747744</v>
      </c>
      <c r="FL90" s="615">
        <f t="shared" si="128"/>
        <v>57.061379355785689</v>
      </c>
      <c r="FM90" s="615">
        <f t="shared" si="128"/>
        <v>57.061379355785689</v>
      </c>
      <c r="FN90" s="615">
        <f t="shared" si="128"/>
        <v>57.061379355785689</v>
      </c>
      <c r="FO90" s="615">
        <f t="shared" si="128"/>
        <v>57.129198182664979</v>
      </c>
      <c r="FP90" s="615">
        <f t="shared" si="128"/>
        <v>57.129198182664979</v>
      </c>
      <c r="FQ90" s="615">
        <f t="shared" si="128"/>
        <v>57.129198182664979</v>
      </c>
      <c r="FR90" s="615">
        <f t="shared" si="128"/>
        <v>56.9633153063196</v>
      </c>
      <c r="FS90" s="615">
        <f t="shared" si="128"/>
        <v>56.9633153063196</v>
      </c>
      <c r="FT90" s="615">
        <f t="shared" si="128"/>
        <v>56.9633153063196</v>
      </c>
      <c r="FU90" s="615">
        <f t="shared" si="128"/>
        <v>57.294520637151557</v>
      </c>
      <c r="FV90" s="615">
        <f t="shared" si="128"/>
        <v>57.294520637151557</v>
      </c>
      <c r="FW90" s="615">
        <f t="shared" si="128"/>
        <v>57.294520637151557</v>
      </c>
      <c r="FX90" s="797" t="s">
        <v>272</v>
      </c>
    </row>
    <row r="91" spans="2:182" ht="17.25" customHeight="1" x14ac:dyDescent="0.2">
      <c r="B91" s="420"/>
      <c r="DV91" s="530"/>
      <c r="DW91" s="530"/>
      <c r="FX91" s="797" t="s">
        <v>272</v>
      </c>
    </row>
    <row r="92" spans="2:182" ht="17.25" customHeight="1" x14ac:dyDescent="0.2">
      <c r="B92" s="420"/>
      <c r="FW92" s="339"/>
      <c r="FX92" s="797" t="s">
        <v>272</v>
      </c>
    </row>
    <row r="93" spans="2:182" ht="17.25" customHeight="1" x14ac:dyDescent="0.2">
      <c r="B93" s="420"/>
      <c r="FV93" s="489"/>
      <c r="FW93" s="339"/>
      <c r="FX93" s="797" t="s">
        <v>272</v>
      </c>
    </row>
    <row r="94" spans="2:182" ht="17.25" customHeight="1" x14ac:dyDescent="0.2">
      <c r="B94" s="420"/>
      <c r="FX94" s="797" t="s">
        <v>272</v>
      </c>
    </row>
    <row r="95" spans="2:182" x14ac:dyDescent="0.2">
      <c r="EE95" s="433"/>
      <c r="FS95" s="406" t="s">
        <v>505</v>
      </c>
      <c r="FT95" s="406" t="s">
        <v>506</v>
      </c>
      <c r="FU95" s="406" t="s">
        <v>507</v>
      </c>
      <c r="FV95" s="406" t="s">
        <v>508</v>
      </c>
      <c r="FW95" s="406" t="s">
        <v>504</v>
      </c>
      <c r="FX95" s="797" t="s">
        <v>272</v>
      </c>
    </row>
    <row r="96" spans="2:182" x14ac:dyDescent="0.2">
      <c r="FR96" s="880" t="s">
        <v>502</v>
      </c>
      <c r="FS96" s="616">
        <f>AVERAGE(DP90:EA90)/AVERAGE(DD90:DO90)-1</f>
        <v>-2.0238378275920565E-2</v>
      </c>
      <c r="FT96" s="616">
        <f>AVERAGE(EB90:EM90)/AVERAGE(DP90:EA90)-1</f>
        <v>6.2569216014177753E-2</v>
      </c>
      <c r="FU96" s="616">
        <f>AVERAGE(EN90:EY90)/AVERAGE(EB90:EM90)-1</f>
        <v>3.321580202593255E-2</v>
      </c>
      <c r="FV96" s="616">
        <f>AVERAGE(EZ90:FK90)/AVERAGE(EN90:EY90)-1</f>
        <v>9.6808404562847006E-3</v>
      </c>
      <c r="FW96" s="616">
        <f>AVERAGE(FL90:FW90)/AVERAGE(EZ90:FK90)-1</f>
        <v>2.2892171377680182E-2</v>
      </c>
      <c r="FX96" s="797" t="s">
        <v>272</v>
      </c>
    </row>
    <row r="97" spans="135:180" x14ac:dyDescent="0.2">
      <c r="FR97" s="880" t="s">
        <v>503</v>
      </c>
      <c r="FS97" s="616">
        <f>AVERAGE(DP88:EA88)/AVERAGE(DD88:DO88)-1</f>
        <v>-1.7883706320094173E-2</v>
      </c>
      <c r="FT97" s="616">
        <f>AVERAGE(EB88:EM88)/AVERAGE(DP88:EA88)-1</f>
        <v>6.7322825127664077E-2</v>
      </c>
      <c r="FU97" s="616">
        <f>AVERAGE(EN88:EY88)/AVERAGE(EB88:EM88)-1</f>
        <v>3.8031216996693429E-2</v>
      </c>
      <c r="FV97" s="616">
        <f>AVERAGE(EZ88:FK88)/AVERAGE(EN88:EY88)-1</f>
        <v>2.106237704347147E-2</v>
      </c>
      <c r="FW97" s="616">
        <f>AVERAGE(FL88:FW88)/AVERAGE(EZ88:FK88)-1</f>
        <v>3.6275751088716612E-2</v>
      </c>
      <c r="FX97" s="797" t="s">
        <v>272</v>
      </c>
    </row>
    <row r="98" spans="135:180" x14ac:dyDescent="0.2">
      <c r="FV98" s="505"/>
      <c r="FX98" s="797" t="s">
        <v>272</v>
      </c>
    </row>
    <row r="99" spans="135:180" x14ac:dyDescent="0.2">
      <c r="EE99" s="507"/>
      <c r="FV99" s="505"/>
      <c r="FX99" s="797" t="s">
        <v>272</v>
      </c>
    </row>
    <row r="100" spans="135:180" x14ac:dyDescent="0.2">
      <c r="EE100" s="878"/>
      <c r="FU100" s="505"/>
      <c r="FV100" s="505"/>
      <c r="FX100" s="797" t="s">
        <v>272</v>
      </c>
    </row>
    <row r="101" spans="135:180" x14ac:dyDescent="0.2">
      <c r="FU101" s="505"/>
      <c r="FV101" s="505"/>
      <c r="FX101" s="797" t="s">
        <v>272</v>
      </c>
    </row>
  </sheetData>
  <mergeCells count="12">
    <mergeCell ref="FM77:FN77"/>
    <mergeCell ref="FU77:FV77"/>
    <mergeCell ref="EC77:ED77"/>
    <mergeCell ref="EK77:EL77"/>
    <mergeCell ref="EO77:EP77"/>
    <mergeCell ref="EW77:EX77"/>
    <mergeCell ref="FA77:FB77"/>
    <mergeCell ref="FI77:FJ77"/>
    <mergeCell ref="EF77:EG77"/>
    <mergeCell ref="ER77:ES77"/>
    <mergeCell ref="FD77:FE77"/>
    <mergeCell ref="FP77:FQ77"/>
  </mergeCells>
  <printOptions horizontalCentered="1" verticalCentered="1"/>
  <pageMargins left="0.25" right="0.25" top="0.75" bottom="0.75" header="0.3" footer="0.3"/>
  <pageSetup scale="50" fitToWidth="0" orientation="portrait" r:id="rId1"/>
  <headerFooter>
    <oddFooter>&amp;L&amp;F&amp;R&amp;D</oddFooter>
  </headerFooter>
  <colBreaks count="9" manualBreakCount="9">
    <brk id="53" min="1" max="61" man="1"/>
    <brk id="65" min="1" max="61" man="1"/>
    <brk id="77" min="1" max="61" man="1"/>
    <brk id="81" min="1" max="60" man="1"/>
    <brk id="86" min="1" max="60" man="1"/>
    <brk id="91" min="1" max="60" man="1"/>
    <brk id="96" min="1" max="77" man="1"/>
    <brk id="101" min="1" max="77" man="1"/>
    <brk id="106" min="1" max="77" man="1"/>
  </colBreaks>
  <ignoredErrors>
    <ignoredError sqref="CI16:CI18 CI62"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F0"/>
    <pageSetUpPr fitToPage="1"/>
  </sheetPr>
  <dimension ref="B2:X33"/>
  <sheetViews>
    <sheetView workbookViewId="0"/>
  </sheetViews>
  <sheetFormatPr defaultColWidth="9.140625" defaultRowHeight="12.75" x14ac:dyDescent="0.2"/>
  <cols>
    <col min="1" max="1" width="9.5703125" style="406" customWidth="1"/>
    <col min="2" max="2" width="12" style="407" customWidth="1"/>
    <col min="3" max="5" width="8.85546875" style="406" customWidth="1"/>
    <col min="6" max="7" width="9.140625" style="406" customWidth="1"/>
    <col min="8" max="8" width="5.28515625" style="406" customWidth="1"/>
    <col min="9" max="10" width="9.28515625" style="406" customWidth="1"/>
    <col min="11" max="11" width="5.5703125" style="406" customWidth="1"/>
    <col min="12" max="12" width="9" style="406" customWidth="1"/>
    <col min="13" max="13" width="9.140625" style="406" customWidth="1"/>
    <col min="14" max="14" width="6.140625" style="406" customWidth="1"/>
    <col min="15" max="16" width="9.140625" style="406" customWidth="1"/>
    <col min="17" max="17" width="5" style="406" customWidth="1"/>
    <col min="18" max="19" width="9.140625" style="406" customWidth="1"/>
    <col min="20" max="20" width="5" style="406" customWidth="1"/>
    <col min="21" max="21" width="9" style="406" customWidth="1"/>
    <col min="22" max="22" width="9.140625" style="406" customWidth="1"/>
    <col min="23" max="23" width="5.5703125" style="406" customWidth="1"/>
    <col min="24" max="24" width="2.5703125" style="406" customWidth="1"/>
    <col min="25" max="25" width="9.28515625" style="406" customWidth="1"/>
    <col min="26" max="26" width="5.7109375" style="406" customWidth="1"/>
    <col min="27" max="28" width="9.140625" style="406" customWidth="1"/>
    <col min="29" max="29" width="5.85546875" style="406" customWidth="1"/>
    <col min="30" max="31" width="9.28515625" style="406" customWidth="1"/>
    <col min="32" max="32" width="5" style="406" customWidth="1"/>
    <col min="33" max="34" width="10.28515625" style="406" customWidth="1"/>
    <col min="35" max="35" width="6.140625" style="406" customWidth="1"/>
    <col min="36" max="36" width="9.5703125" style="406" customWidth="1"/>
    <col min="37" max="37" width="12.140625" style="406" customWidth="1"/>
    <col min="38" max="38" width="5" style="406" customWidth="1"/>
    <col min="39" max="40" width="10.140625" style="406" customWidth="1"/>
    <col min="41" max="41" width="6.140625" style="406" customWidth="1"/>
    <col min="42" max="49" width="9.140625" style="406"/>
    <col min="50" max="50" width="9.85546875" style="406" bestFit="1" customWidth="1"/>
    <col min="51" max="62" width="9.140625" style="406"/>
    <col min="63" max="63" width="10.5703125" style="406" bestFit="1" customWidth="1"/>
    <col min="64" max="16384" width="9.140625" style="406"/>
  </cols>
  <sheetData>
    <row r="2" spans="2:23" ht="23.25" x14ac:dyDescent="0.35">
      <c r="B2" s="409" t="s">
        <v>485</v>
      </c>
      <c r="W2" s="550"/>
    </row>
    <row r="3" spans="2:23" ht="18.75" thickBot="1" x14ac:dyDescent="0.3">
      <c r="B3" s="503"/>
      <c r="F3" s="411"/>
      <c r="O3" s="411"/>
    </row>
    <row r="4" spans="2:23" s="547" customFormat="1" ht="43.5" customHeight="1" x14ac:dyDescent="0.25">
      <c r="B4" s="568"/>
      <c r="C4" s="1088" t="s">
        <v>302</v>
      </c>
      <c r="D4" s="1088"/>
      <c r="E4" s="1088"/>
      <c r="F4" s="1089" t="s">
        <v>467</v>
      </c>
      <c r="G4" s="1090"/>
      <c r="H4" s="1090"/>
      <c r="I4" s="1090"/>
      <c r="J4" s="1090"/>
      <c r="K4" s="1090"/>
      <c r="L4" s="1090"/>
      <c r="M4" s="1090"/>
      <c r="N4" s="1091"/>
      <c r="O4" s="1089" t="s">
        <v>482</v>
      </c>
      <c r="P4" s="1090"/>
      <c r="Q4" s="1090"/>
      <c r="R4" s="1090"/>
      <c r="S4" s="1090"/>
      <c r="T4" s="1090"/>
      <c r="U4" s="1090"/>
      <c r="V4" s="1090"/>
      <c r="W4" s="1090"/>
    </row>
    <row r="5" spans="2:23" ht="42.75" customHeight="1" x14ac:dyDescent="0.2">
      <c r="B5" s="1092" t="s">
        <v>421</v>
      </c>
      <c r="C5" s="1094" t="s">
        <v>474</v>
      </c>
      <c r="D5" s="1096" t="s">
        <v>468</v>
      </c>
      <c r="E5" s="1098" t="s">
        <v>452</v>
      </c>
      <c r="F5" s="1100" t="s">
        <v>473</v>
      </c>
      <c r="G5" s="1102" t="s">
        <v>475</v>
      </c>
      <c r="H5" s="1103"/>
      <c r="I5" s="1104" t="s">
        <v>469</v>
      </c>
      <c r="J5" s="1106" t="s">
        <v>411</v>
      </c>
      <c r="K5" s="1107"/>
      <c r="L5" s="1098" t="s">
        <v>453</v>
      </c>
      <c r="M5" s="1108" t="s">
        <v>457</v>
      </c>
      <c r="N5" s="1115"/>
      <c r="O5" s="1100" t="s">
        <v>479</v>
      </c>
      <c r="P5" s="1102" t="s">
        <v>476</v>
      </c>
      <c r="Q5" s="1103"/>
      <c r="R5" s="1104" t="s">
        <v>470</v>
      </c>
      <c r="S5" s="1106" t="s">
        <v>413</v>
      </c>
      <c r="T5" s="1107"/>
      <c r="U5" s="1098" t="s">
        <v>454</v>
      </c>
      <c r="V5" s="1108" t="s">
        <v>458</v>
      </c>
      <c r="W5" s="1108"/>
    </row>
    <row r="6" spans="2:23" ht="13.5" thickBot="1" x14ac:dyDescent="0.25">
      <c r="B6" s="1093"/>
      <c r="C6" s="1095"/>
      <c r="D6" s="1097"/>
      <c r="E6" s="1099"/>
      <c r="F6" s="1101"/>
      <c r="G6" s="541" t="s">
        <v>390</v>
      </c>
      <c r="H6" s="583" t="s">
        <v>418</v>
      </c>
      <c r="I6" s="1105"/>
      <c r="J6" s="543" t="s">
        <v>390</v>
      </c>
      <c r="K6" s="573" t="s">
        <v>418</v>
      </c>
      <c r="L6" s="1099"/>
      <c r="M6" s="551" t="s">
        <v>390</v>
      </c>
      <c r="N6" s="558" t="s">
        <v>418</v>
      </c>
      <c r="O6" s="1101"/>
      <c r="P6" s="541" t="s">
        <v>390</v>
      </c>
      <c r="Q6" s="583" t="s">
        <v>418</v>
      </c>
      <c r="R6" s="1105"/>
      <c r="S6" s="543" t="s">
        <v>390</v>
      </c>
      <c r="T6" s="573" t="s">
        <v>418</v>
      </c>
      <c r="U6" s="1099"/>
      <c r="V6" s="551" t="s">
        <v>390</v>
      </c>
      <c r="W6" s="551" t="s">
        <v>418</v>
      </c>
    </row>
    <row r="7" spans="2:23" ht="21" customHeight="1" x14ac:dyDescent="0.25">
      <c r="B7" s="601" t="s">
        <v>385</v>
      </c>
      <c r="C7" s="537"/>
      <c r="D7" s="569"/>
      <c r="E7" s="552"/>
      <c r="F7" s="559"/>
      <c r="G7" s="538"/>
      <c r="H7" s="538"/>
      <c r="I7" s="574"/>
      <c r="J7" s="544"/>
      <c r="K7" s="575"/>
      <c r="L7" s="552"/>
      <c r="M7" s="552"/>
      <c r="N7" s="560"/>
      <c r="O7" s="559"/>
      <c r="P7" s="538"/>
      <c r="Q7" s="538"/>
      <c r="R7" s="574"/>
      <c r="S7" s="544"/>
      <c r="T7" s="575"/>
      <c r="U7" s="552"/>
      <c r="V7" s="552"/>
      <c r="W7" s="552"/>
    </row>
    <row r="8" spans="2:23" ht="15" x14ac:dyDescent="0.25">
      <c r="B8" s="535" t="s">
        <v>384</v>
      </c>
      <c r="C8" s="598" t="s">
        <v>486</v>
      </c>
      <c r="D8" s="599" t="s">
        <v>486</v>
      </c>
      <c r="E8" s="600" t="s">
        <v>486</v>
      </c>
      <c r="F8" s="561">
        <f>+'Rate Case Res R1'!EB80</f>
        <v>0.85</v>
      </c>
      <c r="G8" s="1109" t="s">
        <v>1</v>
      </c>
      <c r="H8" s="1110"/>
      <c r="I8" s="576">
        <f>+'Rate Case Res R1'!EE80</f>
        <v>0.85</v>
      </c>
      <c r="J8" s="1111" t="s">
        <v>1</v>
      </c>
      <c r="K8" s="1112"/>
      <c r="L8" s="553">
        <f>+'Rate Case Res R1'!EJ80</f>
        <v>0.85</v>
      </c>
      <c r="M8" s="1113" t="s">
        <v>1</v>
      </c>
      <c r="N8" s="1114"/>
      <c r="O8" s="561">
        <f>+'Rate Case Res R1'!EN80</f>
        <v>1.3</v>
      </c>
      <c r="P8" s="1109" t="s">
        <v>1</v>
      </c>
      <c r="Q8" s="1110"/>
      <c r="R8" s="576">
        <f>+'Rate Case Res R1'!EQ80</f>
        <v>1.3</v>
      </c>
      <c r="S8" s="1111" t="s">
        <v>1</v>
      </c>
      <c r="T8" s="1112"/>
      <c r="U8" s="553">
        <f>+'Rate Case Res R1'!EV80</f>
        <v>1.3</v>
      </c>
      <c r="V8" s="1113" t="s">
        <v>1</v>
      </c>
      <c r="W8" s="1113"/>
    </row>
    <row r="9" spans="2:23" ht="15" x14ac:dyDescent="0.25">
      <c r="B9" s="535" t="s">
        <v>322</v>
      </c>
      <c r="C9" s="598" t="s">
        <v>486</v>
      </c>
      <c r="D9" s="599" t="s">
        <v>486</v>
      </c>
      <c r="E9" s="600" t="s">
        <v>486</v>
      </c>
      <c r="F9" s="561">
        <f>+'Rate Case Res R1'!EB81</f>
        <v>0.85</v>
      </c>
      <c r="G9" s="1109" t="s">
        <v>1</v>
      </c>
      <c r="H9" s="1110"/>
      <c r="I9" s="576">
        <f>+'Rate Case Res R1'!EE81</f>
        <v>3</v>
      </c>
      <c r="J9" s="1111" t="s">
        <v>1</v>
      </c>
      <c r="K9" s="1112"/>
      <c r="L9" s="553">
        <f>+'Rate Case Res R1'!EJ81</f>
        <v>3</v>
      </c>
      <c r="M9" s="1113" t="s">
        <v>1</v>
      </c>
      <c r="N9" s="1114"/>
      <c r="O9" s="561">
        <f>+'Rate Case Res R1'!EN81</f>
        <v>4.9000000000000004</v>
      </c>
      <c r="P9" s="1109" t="s">
        <v>1</v>
      </c>
      <c r="Q9" s="1110"/>
      <c r="R9" s="576">
        <f>+'Rate Case Res R1'!EQ81</f>
        <v>4.9000000000000004</v>
      </c>
      <c r="S9" s="1111" t="s">
        <v>1</v>
      </c>
      <c r="T9" s="1112"/>
      <c r="U9" s="553">
        <f>+'Rate Case Res R1'!EV81</f>
        <v>4.9000000000000004</v>
      </c>
      <c r="V9" s="1113" t="s">
        <v>1</v>
      </c>
      <c r="W9" s="1113"/>
    </row>
    <row r="10" spans="2:23" ht="15" x14ac:dyDescent="0.25">
      <c r="B10" s="535" t="s">
        <v>323</v>
      </c>
      <c r="C10" s="598" t="s">
        <v>486</v>
      </c>
      <c r="D10" s="599" t="s">
        <v>486</v>
      </c>
      <c r="E10" s="600" t="s">
        <v>486</v>
      </c>
      <c r="F10" s="561">
        <f>+'Rate Case Res R1'!EB82</f>
        <v>0.85</v>
      </c>
      <c r="G10" s="1109" t="s">
        <v>1</v>
      </c>
      <c r="H10" s="1110"/>
      <c r="I10" s="576">
        <f>+'Rate Case Res R1'!EE82</f>
        <v>9</v>
      </c>
      <c r="J10" s="1111" t="s">
        <v>1</v>
      </c>
      <c r="K10" s="1112"/>
      <c r="L10" s="553">
        <f>+'Rate Case Res R1'!EJ82</f>
        <v>9</v>
      </c>
      <c r="M10" s="1113" t="s">
        <v>1</v>
      </c>
      <c r="N10" s="1114"/>
      <c r="O10" s="561">
        <f>+'Rate Case Res R1'!EN82</f>
        <v>15</v>
      </c>
      <c r="P10" s="1109" t="s">
        <v>1</v>
      </c>
      <c r="Q10" s="1110"/>
      <c r="R10" s="576">
        <f>+'Rate Case Res R1'!EQ82</f>
        <v>15</v>
      </c>
      <c r="S10" s="1111" t="s">
        <v>1</v>
      </c>
      <c r="T10" s="1112"/>
      <c r="U10" s="553">
        <f>+'Rate Case Res R1'!EV82</f>
        <v>15</v>
      </c>
      <c r="V10" s="1113" t="s">
        <v>1</v>
      </c>
      <c r="W10" s="1113"/>
    </row>
    <row r="11" spans="2:23" ht="21" customHeight="1" x14ac:dyDescent="0.25">
      <c r="B11" s="601" t="s">
        <v>388</v>
      </c>
      <c r="C11" s="538"/>
      <c r="D11" s="570"/>
      <c r="E11" s="554"/>
      <c r="F11" s="563"/>
      <c r="G11" s="537"/>
      <c r="H11" s="537"/>
      <c r="I11" s="578"/>
      <c r="J11" s="545"/>
      <c r="K11" s="577"/>
      <c r="L11" s="554"/>
      <c r="M11" s="554"/>
      <c r="N11" s="562"/>
      <c r="O11" s="563"/>
      <c r="P11" s="537"/>
      <c r="Q11" s="537"/>
      <c r="R11" s="578"/>
      <c r="S11" s="545"/>
      <c r="T11" s="577"/>
      <c r="U11" s="554"/>
      <c r="V11" s="554"/>
      <c r="W11" s="554"/>
    </row>
    <row r="12" spans="2:23" s="433" customFormat="1" ht="15" x14ac:dyDescent="0.25">
      <c r="B12" s="535" t="s">
        <v>384</v>
      </c>
      <c r="C12" s="539">
        <f>+'Rate Case Res R1'!DP84</f>
        <v>0.14616999999999999</v>
      </c>
      <c r="D12" s="571">
        <f>+'Rate Case Res R1'!DS31</f>
        <v>0.14798</v>
      </c>
      <c r="E12" s="555">
        <f>+'Rate Case Res R1'!DX84</f>
        <v>0.14273999999999998</v>
      </c>
      <c r="F12" s="564">
        <f>+'Rate Case Res R1'!EB84</f>
        <v>0.14764390243321709</v>
      </c>
      <c r="G12" s="539">
        <f>+'Rate Case Res R1'!EC84</f>
        <v>1.4739024332171002E-3</v>
      </c>
      <c r="H12" s="548">
        <f>+'Rate Case Res R1'!ED84</f>
        <v>1.0083481105679006E-2</v>
      </c>
      <c r="I12" s="579">
        <f>+'Rate Case Res R1'!EE84</f>
        <v>0.14939405489688889</v>
      </c>
      <c r="J12" s="546">
        <f>+'Rate Case Res R1'!EF84</f>
        <v>1.4140548968888944E-3</v>
      </c>
      <c r="K12" s="580">
        <f>+'Rate Case Res R1'!EG84</f>
        <v>9.6740432160422416E-3</v>
      </c>
      <c r="L12" s="555">
        <f>+'Rate Case Res R1'!EJ84</f>
        <v>0.15185222170317614</v>
      </c>
      <c r="M12" s="555">
        <f>+'Rate Case Res R1'!EK84</f>
        <v>9.1122217031761599E-3</v>
      </c>
      <c r="N12" s="565">
        <f>+'Rate Case Res R1'!EL84</f>
        <v>6.3837898999412654E-2</v>
      </c>
      <c r="O12" s="564">
        <f>+'Rate Case Res R1'!EN84</f>
        <v>0.15516208395510631</v>
      </c>
      <c r="P12" s="539">
        <f>+'Rate Case Res R1'!EO84</f>
        <v>8.9920839551063114E-3</v>
      </c>
      <c r="Q12" s="548">
        <f>+'Rate Case Res R1'!EP84</f>
        <v>6.0903862651379377E-2</v>
      </c>
      <c r="R12" s="579">
        <f>+'Rate Case Res R1'!EQ84</f>
        <v>0.15594340495048212</v>
      </c>
      <c r="S12" s="546">
        <f>+'Rate Case Res R1'!ER84</f>
        <v>7.9634049504821169E-3</v>
      </c>
      <c r="T12" s="580">
        <f>+'Rate Case Res R1'!ES84</f>
        <v>5.4480433402764705E-2</v>
      </c>
      <c r="U12" s="555">
        <f>+'Rate Case Res R1'!EV84</f>
        <v>0.15259087983689487</v>
      </c>
      <c r="V12" s="555">
        <f>+'Rate Case Res R1'!EW84</f>
        <v>9.8508798368948935E-3</v>
      </c>
      <c r="W12" s="595">
        <f>+'Rate Case Res R1'!EX84</f>
        <v>6.9012749312700683E-2</v>
      </c>
    </row>
    <row r="13" spans="2:23" s="433" customFormat="1" ht="15" x14ac:dyDescent="0.25">
      <c r="B13" s="535" t="s">
        <v>322</v>
      </c>
      <c r="C13" s="539">
        <f>+'Rate Case Res R1'!DP85</f>
        <v>0.17416999999999999</v>
      </c>
      <c r="D13" s="571">
        <f>+'Rate Case Res R1'!DS32</f>
        <v>0.17598</v>
      </c>
      <c r="E13" s="555">
        <f>+'Rate Case Res R1'!DX85</f>
        <v>0.17073999999999998</v>
      </c>
      <c r="F13" s="564">
        <f>+'Rate Case Res R1'!EB85</f>
        <v>0.18293390243321708</v>
      </c>
      <c r="G13" s="539">
        <f>+'Rate Case Res R1'!EC85</f>
        <v>8.7639024332170912E-3</v>
      </c>
      <c r="H13" s="548">
        <f>+'Rate Case Res R1'!ED85</f>
        <v>5.0318094007102784E-2</v>
      </c>
      <c r="I13" s="579">
        <f>+'Rate Case Res R1'!EE85</f>
        <v>0.18468405489688888</v>
      </c>
      <c r="J13" s="546">
        <f>+'Rate Case Res R1'!EF85</f>
        <v>8.7040548968888853E-3</v>
      </c>
      <c r="K13" s="580">
        <f>+'Rate Case Res R1'!EG85</f>
        <v>4.9974478365326321E-2</v>
      </c>
      <c r="L13" s="555">
        <f>+'Rate Case Res R1'!EJ85</f>
        <v>0.18714222170317613</v>
      </c>
      <c r="M13" s="555">
        <f>+'Rate Case Res R1'!EK85</f>
        <v>1.6402221703176151E-2</v>
      </c>
      <c r="N13" s="565">
        <f>+'Rate Case Res R1'!EL85</f>
        <v>9.6065489651962946E-2</v>
      </c>
      <c r="O13" s="564">
        <f>+'Rate Case Res R1'!EN85</f>
        <v>0.19544208395510632</v>
      </c>
      <c r="P13" s="539">
        <f>+'Rate Case Res R1'!EO85</f>
        <v>2.1272083955106325E-2</v>
      </c>
      <c r="Q13" s="548">
        <f>+'Rate Case Res R1'!EP85</f>
        <v>0.11628289601962674</v>
      </c>
      <c r="R13" s="579">
        <f>+'Rate Case Res R1'!EQ85</f>
        <v>0.19622340495048213</v>
      </c>
      <c r="S13" s="546">
        <f>+'Rate Case Res R1'!ER85</f>
        <v>2.024340495048213E-2</v>
      </c>
      <c r="T13" s="580">
        <f>+'Rate Case Res R1'!ES85</f>
        <v>0.11622785181421674</v>
      </c>
      <c r="U13" s="555">
        <f>+'Rate Case Res R1'!EV85</f>
        <v>0.19287087983689488</v>
      </c>
      <c r="V13" s="555">
        <f>+'Rate Case Res R1'!EW85</f>
        <v>2.2130879836894907E-2</v>
      </c>
      <c r="W13" s="595">
        <f>+'Rate Case Res R1'!EX85</f>
        <v>0.12961742905525894</v>
      </c>
    </row>
    <row r="14" spans="2:23" s="433" customFormat="1" ht="15" x14ac:dyDescent="0.25">
      <c r="B14" s="535" t="s">
        <v>323</v>
      </c>
      <c r="C14" s="539">
        <f>+'Rate Case Res R1'!DP86</f>
        <v>0.21587000000000001</v>
      </c>
      <c r="D14" s="571">
        <f>+'Rate Case Res R1'!DS33</f>
        <v>0.17598</v>
      </c>
      <c r="E14" s="555">
        <f>+'Rate Case Res R1'!DX86</f>
        <v>0.17073999999999998</v>
      </c>
      <c r="F14" s="564">
        <f>+'Rate Case Res R1'!EB86</f>
        <v>0.2387039024332171</v>
      </c>
      <c r="G14" s="539">
        <f>+'Rate Case Res R1'!EC86</f>
        <v>2.283390243321709E-2</v>
      </c>
      <c r="H14" s="548">
        <f>+'Rate Case Res R1'!ED86</f>
        <v>0.10577617285040575</v>
      </c>
      <c r="I14" s="579">
        <f>+'Rate Case Res R1'!EE86</f>
        <v>0.18468405489688888</v>
      </c>
      <c r="J14" s="546">
        <f>+'Rate Case Res R1'!EF86</f>
        <v>8.7040548968888853E-3</v>
      </c>
      <c r="K14" s="580">
        <f>+'Rate Case Res R1'!EG86</f>
        <v>4.0320817607304792E-2</v>
      </c>
      <c r="L14" s="555">
        <f>+'Rate Case Res R1'!EJ86</f>
        <v>0.18714222170317613</v>
      </c>
      <c r="M14" s="555">
        <f>+'Rate Case Res R1'!EK86</f>
        <v>1.6402221703176151E-2</v>
      </c>
      <c r="N14" s="565">
        <f>+'Rate Case Res R1'!EL86</f>
        <v>9.6065489651962946E-2</v>
      </c>
      <c r="O14" s="564">
        <f>+'Rate Case Res R1'!EN86</f>
        <v>0.26329208395510628</v>
      </c>
      <c r="P14" s="539">
        <f>+'Rate Case Res R1'!EO86</f>
        <v>4.7422083955106276E-2</v>
      </c>
      <c r="Q14" s="548">
        <f>+'Rate Case Res R1'!EP86</f>
        <v>0.19866488763573395</v>
      </c>
      <c r="R14" s="579">
        <f>+'Rate Case Res R1'!EQ86</f>
        <v>0.19622340495048213</v>
      </c>
      <c r="S14" s="546">
        <f>+'Rate Case Res R1'!ER86</f>
        <v>2.024340495048213E-2</v>
      </c>
      <c r="T14" s="580">
        <f>+'Rate Case Res R1'!ES86</f>
        <v>9.3775906566369249E-2</v>
      </c>
      <c r="U14" s="555">
        <f>+'Rate Case Res R1'!EV86</f>
        <v>0.19287087983689488</v>
      </c>
      <c r="V14" s="555">
        <f>+'Rate Case Res R1'!EW86</f>
        <v>2.2130879836894907E-2</v>
      </c>
      <c r="W14" s="595">
        <f>+'Rate Case Res R1'!EX86</f>
        <v>0.12961742905525894</v>
      </c>
    </row>
    <row r="15" spans="2:23" s="433" customFormat="1" ht="9.75" customHeight="1" x14ac:dyDescent="0.25">
      <c r="B15" s="533"/>
      <c r="C15" s="540"/>
      <c r="D15" s="572"/>
      <c r="E15" s="556"/>
      <c r="F15" s="566"/>
      <c r="G15" s="540"/>
      <c r="H15" s="549"/>
      <c r="I15" s="581"/>
      <c r="J15" s="542"/>
      <c r="K15" s="582"/>
      <c r="L15" s="556"/>
      <c r="M15" s="556"/>
      <c r="N15" s="567"/>
      <c r="O15" s="566"/>
      <c r="P15" s="540"/>
      <c r="Q15" s="549"/>
      <c r="R15" s="581"/>
      <c r="S15" s="542"/>
      <c r="T15" s="582"/>
      <c r="U15" s="556"/>
      <c r="V15" s="556"/>
      <c r="W15" s="557"/>
    </row>
    <row r="16" spans="2:23" s="508" customFormat="1" ht="39" customHeight="1" x14ac:dyDescent="0.25">
      <c r="B16" s="536" t="s">
        <v>422</v>
      </c>
      <c r="C16" s="602">
        <f>+'Rate Case Res R1'!DP88</f>
        <v>77.284999999999997</v>
      </c>
      <c r="D16" s="603">
        <f>+'Rate Case Res R1'!DS88</f>
        <v>78.19</v>
      </c>
      <c r="E16" s="604">
        <f>+'Rate Case Res R1'!DX88</f>
        <v>75.569999999999993</v>
      </c>
      <c r="F16" s="605">
        <f>+'Rate Case Res R1'!EB88</f>
        <v>79.965451216608542</v>
      </c>
      <c r="G16" s="602">
        <f>+F16-C16</f>
        <v>2.6804512166085459</v>
      </c>
      <c r="H16" s="606">
        <f>+G16/C16</f>
        <v>3.4682683788685331E-2</v>
      </c>
      <c r="I16" s="607">
        <f>+'Rate Case Res R1'!EE88</f>
        <v>80.840527448444433</v>
      </c>
      <c r="J16" s="608">
        <f>+I16-D16</f>
        <v>2.6505274484444357</v>
      </c>
      <c r="K16" s="609">
        <f>+J16/D16</f>
        <v>3.3898547748362137E-2</v>
      </c>
      <c r="L16" s="604">
        <f>+'Rate Case Res R1'!EJ88</f>
        <v>82.069610851588067</v>
      </c>
      <c r="M16" s="604">
        <f>+L16-E16</f>
        <v>6.4996108515880735</v>
      </c>
      <c r="N16" s="610">
        <f>+M16/E16</f>
        <v>8.6007818599815725E-2</v>
      </c>
      <c r="O16" s="605">
        <f>+'Rate Case Res R1'!EN88</f>
        <v>84.923041977553154</v>
      </c>
      <c r="P16" s="602">
        <f>+O16-$C$16</f>
        <v>7.6380419775531578</v>
      </c>
      <c r="Q16" s="606">
        <f>+P16/$C$16</f>
        <v>9.882955266291206E-2</v>
      </c>
      <c r="R16" s="607">
        <f>+'Rate Case Res R1'!EQ88</f>
        <v>85.313702475241058</v>
      </c>
      <c r="S16" s="608">
        <f>+R16-$D$16</f>
        <v>7.1237024752410605</v>
      </c>
      <c r="T16" s="609">
        <f>+S16/$D$16</f>
        <v>9.1107590168065744E-2</v>
      </c>
      <c r="U16" s="604">
        <f>+'Rate Case Res R1'!EV88</f>
        <v>83.637439918447441</v>
      </c>
      <c r="V16" s="604">
        <f>+U16-$E$16</f>
        <v>8.0674399184474481</v>
      </c>
      <c r="W16" s="611">
        <f>+V16/$E$16</f>
        <v>0.10675453114261545</v>
      </c>
    </row>
    <row r="17" spans="2:24" s="584" customFormat="1" ht="27.75" customHeight="1" x14ac:dyDescent="0.2">
      <c r="B17" s="597" t="s">
        <v>419</v>
      </c>
      <c r="C17" s="585"/>
      <c r="D17" s="585"/>
      <c r="E17" s="585"/>
      <c r="F17" s="586"/>
      <c r="G17" s="587">
        <f>+G16</f>
        <v>2.6804512166085459</v>
      </c>
      <c r="H17" s="588">
        <f>+H16</f>
        <v>3.4682683788685331E-2</v>
      </c>
      <c r="I17" s="589"/>
      <c r="J17" s="590">
        <f>+J16</f>
        <v>2.6505274484444357</v>
      </c>
      <c r="K17" s="591">
        <f>+K16</f>
        <v>3.3898547748362137E-2</v>
      </c>
      <c r="L17" s="592"/>
      <c r="M17" s="593">
        <f>+L16-C16</f>
        <v>4.7846108515880701</v>
      </c>
      <c r="N17" s="594">
        <f>+N16</f>
        <v>8.6007818599815725E-2</v>
      </c>
      <c r="O17" s="561"/>
      <c r="P17" s="587">
        <f>+O16-F16</f>
        <v>4.9575907609446119</v>
      </c>
      <c r="Q17" s="588">
        <f>(O16-F16)/F16</f>
        <v>6.1996658375822904E-2</v>
      </c>
      <c r="R17" s="589"/>
      <c r="S17" s="590">
        <f>+R16-I16</f>
        <v>4.4731750267966248</v>
      </c>
      <c r="T17" s="591">
        <f>(R16-I16)/I16</f>
        <v>5.5333323123718678E-2</v>
      </c>
      <c r="U17" s="592"/>
      <c r="V17" s="593">
        <f>+U16-L16</f>
        <v>1.5678290668593746</v>
      </c>
      <c r="W17" s="596">
        <f>(U16-L16)/L16</f>
        <v>1.910364933610547E-2</v>
      </c>
    </row>
    <row r="18" spans="2:24" ht="13.5" thickBot="1" x14ac:dyDescent="0.25"/>
    <row r="19" spans="2:24" s="547" customFormat="1" ht="40.5" customHeight="1" x14ac:dyDescent="0.25">
      <c r="B19" s="568"/>
      <c r="C19" s="1088" t="s">
        <v>302</v>
      </c>
      <c r="D19" s="1088"/>
      <c r="E19" s="1088"/>
      <c r="F19" s="1089" t="s">
        <v>483</v>
      </c>
      <c r="G19" s="1090"/>
      <c r="H19" s="1090"/>
      <c r="I19" s="1090"/>
      <c r="J19" s="1090"/>
      <c r="K19" s="1090"/>
      <c r="L19" s="1090"/>
      <c r="M19" s="1090"/>
      <c r="N19" s="1091"/>
      <c r="O19" s="1089" t="s">
        <v>484</v>
      </c>
      <c r="P19" s="1090"/>
      <c r="Q19" s="1090"/>
      <c r="R19" s="1090"/>
      <c r="S19" s="1090"/>
      <c r="T19" s="1090"/>
      <c r="U19" s="1090"/>
      <c r="V19" s="1090"/>
      <c r="W19" s="1090"/>
    </row>
    <row r="20" spans="2:24" ht="43.5" customHeight="1" x14ac:dyDescent="0.2">
      <c r="B20" s="1092" t="s">
        <v>421</v>
      </c>
      <c r="C20" s="1094" t="s">
        <v>474</v>
      </c>
      <c r="D20" s="1096" t="s">
        <v>468</v>
      </c>
      <c r="E20" s="1098" t="s">
        <v>452</v>
      </c>
      <c r="F20" s="1100" t="s">
        <v>480</v>
      </c>
      <c r="G20" s="1102" t="s">
        <v>477</v>
      </c>
      <c r="H20" s="1103"/>
      <c r="I20" s="1104" t="s">
        <v>471</v>
      </c>
      <c r="J20" s="1106" t="s">
        <v>415</v>
      </c>
      <c r="K20" s="1107"/>
      <c r="L20" s="1098" t="s">
        <v>455</v>
      </c>
      <c r="M20" s="1108" t="s">
        <v>459</v>
      </c>
      <c r="N20" s="1115"/>
      <c r="O20" s="1100" t="s">
        <v>481</v>
      </c>
      <c r="P20" s="1102" t="s">
        <v>478</v>
      </c>
      <c r="Q20" s="1103"/>
      <c r="R20" s="1104" t="s">
        <v>472</v>
      </c>
      <c r="S20" s="1106" t="s">
        <v>417</v>
      </c>
      <c r="T20" s="1107"/>
      <c r="U20" s="1098" t="s">
        <v>456</v>
      </c>
      <c r="V20" s="1108" t="s">
        <v>460</v>
      </c>
      <c r="W20" s="1108"/>
    </row>
    <row r="21" spans="2:24" ht="15" customHeight="1" thickBot="1" x14ac:dyDescent="0.25">
      <c r="B21" s="1093"/>
      <c r="C21" s="1095"/>
      <c r="D21" s="1097"/>
      <c r="E21" s="1099"/>
      <c r="F21" s="1101"/>
      <c r="G21" s="541" t="s">
        <v>390</v>
      </c>
      <c r="H21" s="583" t="s">
        <v>418</v>
      </c>
      <c r="I21" s="1105"/>
      <c r="J21" s="543" t="str">
        <f>+'Rate Case Res R1'!FD78</f>
        <v>$</v>
      </c>
      <c r="K21" s="573" t="s">
        <v>418</v>
      </c>
      <c r="L21" s="1099"/>
      <c r="M21" s="551" t="s">
        <v>390</v>
      </c>
      <c r="N21" s="558" t="s">
        <v>418</v>
      </c>
      <c r="O21" s="1101"/>
      <c r="P21" s="541" t="s">
        <v>390</v>
      </c>
      <c r="Q21" s="583" t="s">
        <v>418</v>
      </c>
      <c r="R21" s="1105"/>
      <c r="S21" s="543" t="s">
        <v>390</v>
      </c>
      <c r="T21" s="573" t="s">
        <v>418</v>
      </c>
      <c r="U21" s="1099"/>
      <c r="V21" s="551" t="s">
        <v>390</v>
      </c>
      <c r="W21" s="551" t="s">
        <v>418</v>
      </c>
    </row>
    <row r="22" spans="2:24" ht="21" customHeight="1" x14ac:dyDescent="0.25">
      <c r="B22" s="601" t="s">
        <v>385</v>
      </c>
      <c r="C22" s="537"/>
      <c r="D22" s="569"/>
      <c r="E22" s="552"/>
      <c r="F22" s="559"/>
      <c r="G22" s="538"/>
      <c r="H22" s="538"/>
      <c r="I22" s="574"/>
      <c r="J22" s="544"/>
      <c r="K22" s="575"/>
      <c r="L22" s="552"/>
      <c r="M22" s="552"/>
      <c r="N22" s="560"/>
      <c r="O22" s="559"/>
      <c r="P22" s="538"/>
      <c r="Q22" s="538"/>
      <c r="R22" s="574"/>
      <c r="S22" s="544"/>
      <c r="T22" s="575"/>
      <c r="U22" s="552"/>
      <c r="V22" s="552"/>
      <c r="W22" s="552"/>
    </row>
    <row r="23" spans="2:24" ht="15" x14ac:dyDescent="0.25">
      <c r="B23" s="535" t="s">
        <v>384</v>
      </c>
      <c r="C23" s="598" t="s">
        <v>486</v>
      </c>
      <c r="D23" s="599" t="s">
        <v>486</v>
      </c>
      <c r="E23" s="600" t="s">
        <v>486</v>
      </c>
      <c r="F23" s="561">
        <f>+'Rate Case Res R1'!EZ80</f>
        <v>1.75</v>
      </c>
      <c r="G23" s="1109" t="s">
        <v>1</v>
      </c>
      <c r="H23" s="1110"/>
      <c r="I23" s="576">
        <f>+'Rate Case Res R1'!FC80</f>
        <v>1.75</v>
      </c>
      <c r="J23" s="1111" t="s">
        <v>1</v>
      </c>
      <c r="K23" s="1112"/>
      <c r="L23" s="553">
        <f>+'Rate Case Res R1'!FH80</f>
        <v>1.75</v>
      </c>
      <c r="M23" s="1113" t="s">
        <v>1</v>
      </c>
      <c r="N23" s="1114"/>
      <c r="O23" s="561">
        <f>+'Rate Case Res R1'!FL80</f>
        <v>2.2999999999999998</v>
      </c>
      <c r="P23" s="1109" t="s">
        <v>1</v>
      </c>
      <c r="Q23" s="1110"/>
      <c r="R23" s="576">
        <f>+'Rate Case Res R1'!FO80</f>
        <v>2.2999999999999998</v>
      </c>
      <c r="S23" s="1111" t="s">
        <v>1</v>
      </c>
      <c r="T23" s="1112"/>
      <c r="U23" s="553">
        <f>+'Rate Case Res R1'!FT80</f>
        <v>2.2999999999999998</v>
      </c>
      <c r="V23" s="1113" t="s">
        <v>1</v>
      </c>
      <c r="W23" s="1113"/>
    </row>
    <row r="24" spans="2:24" ht="15" x14ac:dyDescent="0.25">
      <c r="B24" s="535" t="s">
        <v>322</v>
      </c>
      <c r="C24" s="598" t="s">
        <v>486</v>
      </c>
      <c r="D24" s="599" t="s">
        <v>486</v>
      </c>
      <c r="E24" s="600" t="s">
        <v>486</v>
      </c>
      <c r="F24" s="561">
        <f>+'Rate Case Res R1'!EZ81</f>
        <v>6.25</v>
      </c>
      <c r="G24" s="1109" t="s">
        <v>1</v>
      </c>
      <c r="H24" s="1110"/>
      <c r="I24" s="576">
        <f>+'Rate Case Res R1'!FC81</f>
        <v>6.25</v>
      </c>
      <c r="J24" s="1111" t="s">
        <v>1</v>
      </c>
      <c r="K24" s="1112"/>
      <c r="L24" s="553">
        <f>+'Rate Case Res R1'!FH81</f>
        <v>6.25</v>
      </c>
      <c r="M24" s="1113" t="s">
        <v>1</v>
      </c>
      <c r="N24" s="1114"/>
      <c r="O24" s="561">
        <f>+'Rate Case Res R1'!FL81</f>
        <v>7.9</v>
      </c>
      <c r="P24" s="1109" t="s">
        <v>1</v>
      </c>
      <c r="Q24" s="1110"/>
      <c r="R24" s="576">
        <f>+'Rate Case Res R1'!FO81</f>
        <v>7.9</v>
      </c>
      <c r="S24" s="1111" t="s">
        <v>1</v>
      </c>
      <c r="T24" s="1112"/>
      <c r="U24" s="553">
        <f>+'Rate Case Res R1'!FT81</f>
        <v>7.9</v>
      </c>
      <c r="V24" s="1113" t="s">
        <v>1</v>
      </c>
      <c r="W24" s="1113"/>
    </row>
    <row r="25" spans="2:24" ht="15" x14ac:dyDescent="0.25">
      <c r="B25" s="535" t="s">
        <v>323</v>
      </c>
      <c r="C25" s="598" t="s">
        <v>486</v>
      </c>
      <c r="D25" s="599" t="s">
        <v>486</v>
      </c>
      <c r="E25" s="600" t="s">
        <v>486</v>
      </c>
      <c r="F25" s="561">
        <f>+'Rate Case Res R1'!EZ82</f>
        <v>18.5</v>
      </c>
      <c r="G25" s="1109" t="s">
        <v>1</v>
      </c>
      <c r="H25" s="1110"/>
      <c r="I25" s="576">
        <f>+'Rate Case Res R1'!FC82</f>
        <v>18.5</v>
      </c>
      <c r="J25" s="1111" t="s">
        <v>1</v>
      </c>
      <c r="K25" s="1112"/>
      <c r="L25" s="553">
        <f>+'Rate Case Res R1'!FH82</f>
        <v>18.5</v>
      </c>
      <c r="M25" s="1113" t="s">
        <v>1</v>
      </c>
      <c r="N25" s="1114"/>
      <c r="O25" s="561">
        <f>+'Rate Case Res R1'!FL82</f>
        <v>22.7</v>
      </c>
      <c r="P25" s="1109" t="s">
        <v>1</v>
      </c>
      <c r="Q25" s="1110"/>
      <c r="R25" s="576">
        <f>+'Rate Case Res R1'!FO82</f>
        <v>22.7</v>
      </c>
      <c r="S25" s="1111" t="s">
        <v>1</v>
      </c>
      <c r="T25" s="1112"/>
      <c r="U25" s="553">
        <f>+'Rate Case Res R1'!FT82</f>
        <v>22.7</v>
      </c>
      <c r="V25" s="1113" t="s">
        <v>1</v>
      </c>
      <c r="W25" s="1113"/>
    </row>
    <row r="26" spans="2:24" ht="21" customHeight="1" x14ac:dyDescent="0.25">
      <c r="B26" s="601" t="s">
        <v>388</v>
      </c>
      <c r="C26" s="538"/>
      <c r="D26" s="570"/>
      <c r="E26" s="554"/>
      <c r="F26" s="563"/>
      <c r="G26" s="537"/>
      <c r="H26" s="537"/>
      <c r="I26" s="578"/>
      <c r="J26" s="545"/>
      <c r="K26" s="577"/>
      <c r="L26" s="554"/>
      <c r="M26" s="554"/>
      <c r="N26" s="562"/>
      <c r="O26" s="563"/>
      <c r="P26" s="537"/>
      <c r="Q26" s="537"/>
      <c r="R26" s="578"/>
      <c r="S26" s="545"/>
      <c r="T26" s="577"/>
      <c r="U26" s="554"/>
      <c r="V26" s="554"/>
      <c r="W26" s="554"/>
    </row>
    <row r="27" spans="2:24" ht="15" x14ac:dyDescent="0.25">
      <c r="B27" s="535" t="s">
        <v>384</v>
      </c>
      <c r="C27" s="539">
        <f>+C12</f>
        <v>0.14616999999999999</v>
      </c>
      <c r="D27" s="571">
        <f>+D12</f>
        <v>0.14798</v>
      </c>
      <c r="E27" s="555">
        <f>+E12</f>
        <v>0.14273999999999998</v>
      </c>
      <c r="F27" s="564">
        <f>+'Rate Case Res R1'!EZ84</f>
        <v>0.15489636272104096</v>
      </c>
      <c r="G27" s="539">
        <f>+'Rate Case Res R1'!FA84</f>
        <v>1.2156362721040981E-2</v>
      </c>
      <c r="H27" s="548">
        <f>+'Rate Case Res R1'!FB84</f>
        <v>7.834621971536701E-2</v>
      </c>
      <c r="I27" s="579">
        <f>+'Rate Case Res R1'!FC84</f>
        <v>0.15546283378283132</v>
      </c>
      <c r="J27" s="546">
        <f>+'Rate Case Res R1'!FD84</f>
        <v>7.4828337828313218E-3</v>
      </c>
      <c r="K27" s="580">
        <f>+'Rate Case Res R1'!FE84</f>
        <v>5.1192678270721229E-2</v>
      </c>
      <c r="L27" s="555">
        <f>+'Rate Case Res R1'!FH84</f>
        <v>0.15333962014696342</v>
      </c>
      <c r="M27" s="555">
        <f>+'Rate Case Res R1'!FI84</f>
        <v>1.0599620146963445E-2</v>
      </c>
      <c r="N27" s="565">
        <f>+'Rate Case Res R1'!FJ84</f>
        <v>7.4258232779623415E-2</v>
      </c>
      <c r="O27" s="564">
        <f>+'Rate Case Res R1'!FL84</f>
        <v>0.15646108387367341</v>
      </c>
      <c r="P27" s="539">
        <f>+'Rate Case Res R1'!FM84</f>
        <v>1.3721083873673434E-2</v>
      </c>
      <c r="Q27" s="548">
        <f>+'Rate Case Res R1'!FN84</f>
        <v>8.8582350370513749E-2</v>
      </c>
      <c r="R27" s="579">
        <f>+'Rate Case Res R1'!FO84</f>
        <v>0.15665485195047138</v>
      </c>
      <c r="S27" s="546">
        <f>+'Rate Case Res R1'!FP84</f>
        <v>8.6748519504713795E-3</v>
      </c>
      <c r="T27" s="580">
        <f>+'Rate Case Res R1'!FQ84</f>
        <v>5.934769070583143E-2</v>
      </c>
      <c r="U27" s="555">
        <f>+'Rate Case Res R1'!FT84</f>
        <v>0.15618090087519887</v>
      </c>
      <c r="V27" s="555">
        <f>+'Rate Case Res R1'!FU84</f>
        <v>1.3440900875198891E-2</v>
      </c>
      <c r="W27" s="595">
        <f>+'Rate Case Res R1'!FV84</f>
        <v>9.4163520212966881E-2</v>
      </c>
      <c r="X27" s="433"/>
    </row>
    <row r="28" spans="2:24" ht="15" x14ac:dyDescent="0.25">
      <c r="B28" s="535" t="s">
        <v>322</v>
      </c>
      <c r="C28" s="539">
        <f t="shared" ref="C28:E29" si="0">+C13</f>
        <v>0.17416999999999999</v>
      </c>
      <c r="D28" s="571">
        <f t="shared" si="0"/>
        <v>0.17598</v>
      </c>
      <c r="E28" s="555">
        <f t="shared" si="0"/>
        <v>0.17073999999999998</v>
      </c>
      <c r="F28" s="564">
        <f>+'Rate Case Res R1'!EZ85</f>
        <v>0.20322636272104097</v>
      </c>
      <c r="G28" s="539">
        <f>+'Rate Case Res R1'!FA85</f>
        <v>3.2486362721040996E-2</v>
      </c>
      <c r="H28" s="548">
        <f>+'Rate Case Res R1'!FB85</f>
        <v>0.16621989524274219</v>
      </c>
      <c r="I28" s="579">
        <f>+'Rate Case Res R1'!FC85</f>
        <v>0.20379283378283133</v>
      </c>
      <c r="J28" s="546">
        <f>+'Rate Case Res R1'!FD85</f>
        <v>2.7812833782831337E-2</v>
      </c>
      <c r="K28" s="580">
        <f>+'Rate Case Res R1'!FE85</f>
        <v>0.15968785544486042</v>
      </c>
      <c r="L28" s="555">
        <f>+'Rate Case Res R1'!FH85</f>
        <v>0.20166962014696344</v>
      </c>
      <c r="M28" s="555">
        <f>+'Rate Case Res R1'!FI85</f>
        <v>3.092962014696346E-2</v>
      </c>
      <c r="N28" s="565">
        <f>+'Rate Case Res R1'!FJ85</f>
        <v>0.1811504049839725</v>
      </c>
      <c r="O28" s="564">
        <f>+'Rate Case Res R1'!FL85</f>
        <v>0.21505108387367344</v>
      </c>
      <c r="P28" s="539">
        <f>+'Rate Case Res R1'!FM85</f>
        <v>4.4311083873673468E-2</v>
      </c>
      <c r="Q28" s="548">
        <f>+'Rate Case Res R1'!FN85</f>
        <v>0.21803806986644325</v>
      </c>
      <c r="R28" s="579">
        <f>+'Rate Case Res R1'!FO85</f>
        <v>0.21524485195047141</v>
      </c>
      <c r="S28" s="546">
        <f>+'Rate Case Res R1'!FP85</f>
        <v>3.9264851950471413E-2</v>
      </c>
      <c r="T28" s="580">
        <f>+'Rate Case Res R1'!FQ85</f>
        <v>0.22543981139387617</v>
      </c>
      <c r="U28" s="555">
        <f>+'Rate Case Res R1'!FT85</f>
        <v>0.2147709008751989</v>
      </c>
      <c r="V28" s="555">
        <f>+'Rate Case Res R1'!FU85</f>
        <v>4.4030900875198925E-2</v>
      </c>
      <c r="W28" s="595">
        <f>+'Rate Case Res R1'!FV85</f>
        <v>0.25788275082112527</v>
      </c>
      <c r="X28" s="433"/>
    </row>
    <row r="29" spans="2:24" ht="15" x14ac:dyDescent="0.25">
      <c r="B29" s="535" t="s">
        <v>323</v>
      </c>
      <c r="C29" s="539">
        <f t="shared" si="0"/>
        <v>0.21587000000000001</v>
      </c>
      <c r="D29" s="571">
        <f t="shared" si="0"/>
        <v>0.17598</v>
      </c>
      <c r="E29" s="555">
        <f t="shared" si="0"/>
        <v>0.17073999999999998</v>
      </c>
      <c r="F29" s="564">
        <f>+'Rate Case Res R1'!EZ86</f>
        <v>0.27932636272104094</v>
      </c>
      <c r="G29" s="539">
        <f>+'Rate Case Res R1'!FA86</f>
        <v>0.10858636272104097</v>
      </c>
      <c r="H29" s="548">
        <f>+'Rate Case Res R1'!FB86</f>
        <v>0.41241787861558321</v>
      </c>
      <c r="I29" s="579">
        <f>+'Rate Case Res R1'!FC86</f>
        <v>0.20379283378283133</v>
      </c>
      <c r="J29" s="546">
        <f>+'Rate Case Res R1'!FD86</f>
        <v>2.7812833782831337E-2</v>
      </c>
      <c r="K29" s="580">
        <f>+'Rate Case Res R1'!FE86</f>
        <v>0.12884066235619279</v>
      </c>
      <c r="L29" s="555">
        <f>+'Rate Case Res R1'!FH86</f>
        <v>0.20166962014696344</v>
      </c>
      <c r="M29" s="555">
        <f>+'Rate Case Res R1'!FI86</f>
        <v>3.092962014696346E-2</v>
      </c>
      <c r="N29" s="565">
        <f>+'Rate Case Res R1'!FJ86</f>
        <v>0.1811504049839725</v>
      </c>
      <c r="O29" s="564">
        <f>+'Rate Case Res R1'!FL86</f>
        <v>0.30206108387367336</v>
      </c>
      <c r="P29" s="539">
        <f>+'Rate Case Res R1'!FM86</f>
        <v>0.13132108387367339</v>
      </c>
      <c r="Q29" s="548">
        <f>+'Rate Case Res R1'!FN86</f>
        <v>0.47013494392157246</v>
      </c>
      <c r="R29" s="579">
        <f>+'Rate Case Res R1'!FO86</f>
        <v>0.21524485195047141</v>
      </c>
      <c r="S29" s="546">
        <f>+'Rate Case Res R1'!FP86</f>
        <v>3.9264851950471413E-2</v>
      </c>
      <c r="T29" s="580">
        <f>+'Rate Case Res R1'!FQ86</f>
        <v>0.18189119354459357</v>
      </c>
      <c r="U29" s="555">
        <f>+'Rate Case Res R1'!FT86</f>
        <v>0.2147709008751989</v>
      </c>
      <c r="V29" s="555">
        <f>+'Rate Case Res R1'!FU86</f>
        <v>4.4030900875198925E-2</v>
      </c>
      <c r="W29" s="595">
        <f>+'Rate Case Res R1'!FV86</f>
        <v>0.25788275082112527</v>
      </c>
      <c r="X29" s="433"/>
    </row>
    <row r="30" spans="2:24" ht="15" x14ac:dyDescent="0.25">
      <c r="B30" s="533"/>
      <c r="C30" s="540"/>
      <c r="D30" s="572"/>
      <c r="E30" s="556"/>
      <c r="F30" s="566"/>
      <c r="G30" s="540"/>
      <c r="H30" s="549"/>
      <c r="I30" s="581"/>
      <c r="J30" s="542"/>
      <c r="K30" s="582"/>
      <c r="L30" s="556"/>
      <c r="M30" s="556"/>
      <c r="N30" s="567"/>
      <c r="O30" s="566"/>
      <c r="P30" s="540"/>
      <c r="Q30" s="549"/>
      <c r="R30" s="581"/>
      <c r="S30" s="542"/>
      <c r="T30" s="582"/>
      <c r="U30" s="556"/>
      <c r="V30" s="556"/>
      <c r="W30" s="557"/>
      <c r="X30" s="433"/>
    </row>
    <row r="31" spans="2:24" ht="35.25" customHeight="1" x14ac:dyDescent="0.25">
      <c r="B31" s="536" t="s">
        <v>422</v>
      </c>
      <c r="C31" s="602">
        <f>+C16</f>
        <v>77.284999999999997</v>
      </c>
      <c r="D31" s="603">
        <f>+D16</f>
        <v>78.19</v>
      </c>
      <c r="E31" s="604">
        <f>+E16</f>
        <v>75.569999999999993</v>
      </c>
      <c r="F31" s="605">
        <f>+'Rate Case Res R1'!EZ88</f>
        <v>86.447681360520477</v>
      </c>
      <c r="G31" s="602">
        <f>+F31-$C$16</f>
        <v>9.1626813605204802</v>
      </c>
      <c r="H31" s="606">
        <f>+G31/$C$16</f>
        <v>0.11855704678165854</v>
      </c>
      <c r="I31" s="607">
        <f>+'Rate Case Res R1'!FC88</f>
        <v>86.73091689141566</v>
      </c>
      <c r="J31" s="608">
        <f>+I31-$D$16</f>
        <v>8.5409168914156623</v>
      </c>
      <c r="K31" s="609">
        <f>+J31/$D$16</f>
        <v>0.10923285447519712</v>
      </c>
      <c r="L31" s="604">
        <f>+'Rate Case Res R1'!FH88</f>
        <v>85.669310073481711</v>
      </c>
      <c r="M31" s="604">
        <f>+L31-$E$16</f>
        <v>10.099310073481718</v>
      </c>
      <c r="N31" s="610">
        <f>+M31/$E$16</f>
        <v>0.13364179004210294</v>
      </c>
      <c r="O31" s="605">
        <f>+'Rate Case Res R1'!FL88</f>
        <v>89.319041936836712</v>
      </c>
      <c r="P31" s="602">
        <f>+O31-$C$16</f>
        <v>12.034041936836715</v>
      </c>
      <c r="Q31" s="606">
        <f>+P31/$C$16</f>
        <v>0.15570992995842292</v>
      </c>
      <c r="R31" s="607">
        <f>+'Rate Case Res R1'!FO88</f>
        <v>89.41592597523568</v>
      </c>
      <c r="S31" s="608">
        <f>+R31-$D$16</f>
        <v>11.225925975235683</v>
      </c>
      <c r="T31" s="609">
        <f>+S31/$D$16</f>
        <v>0.14357240024601206</v>
      </c>
      <c r="U31" s="604">
        <f>+'Rate Case Res R1'!FT88</f>
        <v>89.178950437599426</v>
      </c>
      <c r="V31" s="604">
        <f>+U31-$E$16</f>
        <v>13.608950437599432</v>
      </c>
      <c r="W31" s="611">
        <f>+V31/$E$16</f>
        <v>0.18008403384411054</v>
      </c>
      <c r="X31" s="508"/>
    </row>
    <row r="32" spans="2:24" s="584" customFormat="1" ht="24.75" customHeight="1" x14ac:dyDescent="0.2">
      <c r="B32" s="597" t="s">
        <v>419</v>
      </c>
      <c r="C32" s="585"/>
      <c r="D32" s="585"/>
      <c r="E32" s="585"/>
      <c r="F32" s="586"/>
      <c r="G32" s="587">
        <f>+F31-O16</f>
        <v>1.5246393829673224</v>
      </c>
      <c r="H32" s="588">
        <f>(F31-O16)/O16</f>
        <v>1.7953188527682684E-2</v>
      </c>
      <c r="I32" s="589"/>
      <c r="J32" s="590">
        <f>+I31-R16</f>
        <v>1.4172144161746019</v>
      </c>
      <c r="K32" s="591">
        <f>(I31-R16)/R16</f>
        <v>1.661180297017226E-2</v>
      </c>
      <c r="L32" s="592"/>
      <c r="M32" s="593">
        <f>+L31-U16</f>
        <v>2.0318701550342695</v>
      </c>
      <c r="N32" s="594">
        <f>(L31-U16)/U16</f>
        <v>2.429378705296922E-2</v>
      </c>
      <c r="O32" s="561"/>
      <c r="P32" s="587">
        <f>+O31-F31</f>
        <v>2.8713605763162349</v>
      </c>
      <c r="Q32" s="588">
        <f>(O31-F31)/F31</f>
        <v>3.3215009716010123E-2</v>
      </c>
      <c r="R32" s="589"/>
      <c r="S32" s="590">
        <f>+R31-I31</f>
        <v>2.6850090838200202</v>
      </c>
      <c r="T32" s="591">
        <f>(R31-I31)/I31</f>
        <v>3.095792342633211E-2</v>
      </c>
      <c r="U32" s="592"/>
      <c r="V32" s="593">
        <f>+U31-L31</f>
        <v>3.5096403641177147</v>
      </c>
      <c r="W32" s="596">
        <f>(U31-L31)/L31</f>
        <v>4.0967300438247575E-2</v>
      </c>
    </row>
    <row r="33" spans="2:2" ht="24.75" customHeight="1" x14ac:dyDescent="0.2">
      <c r="B33" s="420" t="s">
        <v>409</v>
      </c>
    </row>
  </sheetData>
  <mergeCells count="74">
    <mergeCell ref="V25:W25"/>
    <mergeCell ref="G24:H24"/>
    <mergeCell ref="J24:K24"/>
    <mergeCell ref="M24:N24"/>
    <mergeCell ref="P24:Q24"/>
    <mergeCell ref="S24:T24"/>
    <mergeCell ref="V24:W24"/>
    <mergeCell ref="G25:H25"/>
    <mergeCell ref="J25:K25"/>
    <mergeCell ref="M25:N25"/>
    <mergeCell ref="P25:Q25"/>
    <mergeCell ref="S25:T25"/>
    <mergeCell ref="V23:W23"/>
    <mergeCell ref="J20:K20"/>
    <mergeCell ref="L20:L21"/>
    <mergeCell ref="M20:N20"/>
    <mergeCell ref="O20:O21"/>
    <mergeCell ref="P20:Q20"/>
    <mergeCell ref="R20:R21"/>
    <mergeCell ref="G23:H23"/>
    <mergeCell ref="J23:K23"/>
    <mergeCell ref="M23:N23"/>
    <mergeCell ref="P23:Q23"/>
    <mergeCell ref="S23:T23"/>
    <mergeCell ref="C19:E19"/>
    <mergeCell ref="F19:N19"/>
    <mergeCell ref="O19:W19"/>
    <mergeCell ref="B20:B21"/>
    <mergeCell ref="C20:C21"/>
    <mergeCell ref="D20:D21"/>
    <mergeCell ref="E20:E21"/>
    <mergeCell ref="F20:F21"/>
    <mergeCell ref="G20:H20"/>
    <mergeCell ref="I20:I21"/>
    <mergeCell ref="S20:T20"/>
    <mergeCell ref="U20:U21"/>
    <mergeCell ref="V20:W20"/>
    <mergeCell ref="V10:W10"/>
    <mergeCell ref="G9:H9"/>
    <mergeCell ref="J9:K9"/>
    <mergeCell ref="M9:N9"/>
    <mergeCell ref="P9:Q9"/>
    <mergeCell ref="S9:T9"/>
    <mergeCell ref="V9:W9"/>
    <mergeCell ref="G10:H10"/>
    <mergeCell ref="J10:K10"/>
    <mergeCell ref="M10:N10"/>
    <mergeCell ref="P10:Q10"/>
    <mergeCell ref="S10:T10"/>
    <mergeCell ref="V8:W8"/>
    <mergeCell ref="J5:K5"/>
    <mergeCell ref="L5:L6"/>
    <mergeCell ref="M5:N5"/>
    <mergeCell ref="O5:O6"/>
    <mergeCell ref="P5:Q5"/>
    <mergeCell ref="R5:R6"/>
    <mergeCell ref="G8:H8"/>
    <mergeCell ref="J8:K8"/>
    <mergeCell ref="M8:N8"/>
    <mergeCell ref="P8:Q8"/>
    <mergeCell ref="S8:T8"/>
    <mergeCell ref="C4:E4"/>
    <mergeCell ref="F4:N4"/>
    <mergeCell ref="O4:W4"/>
    <mergeCell ref="B5:B6"/>
    <mergeCell ref="C5:C6"/>
    <mergeCell ref="D5:D6"/>
    <mergeCell ref="E5:E6"/>
    <mergeCell ref="F5:F6"/>
    <mergeCell ref="G5:H5"/>
    <mergeCell ref="I5:I6"/>
    <mergeCell ref="S5:T5"/>
    <mergeCell ref="U5:U6"/>
    <mergeCell ref="V5:W5"/>
  </mergeCells>
  <printOptions horizontalCentered="1"/>
  <pageMargins left="0" right="0" top="0.5" bottom="0.5" header="0.3" footer="0.3"/>
  <pageSetup scale="67" orientation="landscape" r:id="rId1"/>
  <headerFooter>
    <oddFooter>&amp;L&amp;F&amp;R&amp;D</oddFooter>
  </headerFooter>
  <colBreaks count="1" manualBreakCount="1">
    <brk id="23" min="1" max="19"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F0"/>
  </sheetPr>
  <dimension ref="A2:AC54"/>
  <sheetViews>
    <sheetView workbookViewId="0"/>
  </sheetViews>
  <sheetFormatPr defaultColWidth="9.140625" defaultRowHeight="12.75" x14ac:dyDescent="0.2"/>
  <cols>
    <col min="1" max="1" width="9.5703125" style="406" customWidth="1"/>
    <col min="2" max="2" width="12" style="407" customWidth="1"/>
    <col min="3" max="4" width="8.85546875" style="406" customWidth="1"/>
    <col min="5" max="5" width="10.28515625" style="406" customWidth="1"/>
    <col min="6" max="6" width="11.7109375" style="406" customWidth="1"/>
    <col min="7" max="7" width="9.140625" style="406" customWidth="1"/>
    <col min="8" max="8" width="5.140625" style="406" bestFit="1" customWidth="1"/>
    <col min="9" max="10" width="9.28515625" style="406" customWidth="1"/>
    <col min="11" max="11" width="5.140625" style="406" bestFit="1" customWidth="1"/>
    <col min="12" max="12" width="9" style="406" customWidth="1"/>
    <col min="13" max="13" width="9.140625" style="406" customWidth="1"/>
    <col min="14" max="14" width="5.140625" style="406" bestFit="1" customWidth="1"/>
    <col min="15" max="16" width="9.140625" style="406" customWidth="1"/>
    <col min="17" max="17" width="6.7109375" style="406" customWidth="1"/>
    <col min="18" max="18" width="9.140625" style="406" customWidth="1"/>
    <col min="19" max="19" width="10.42578125" style="406" customWidth="1"/>
    <col min="20" max="20" width="7" style="406" customWidth="1"/>
    <col min="21" max="21" width="9.5703125" style="406" customWidth="1"/>
    <col min="22" max="22" width="9.140625" style="406" customWidth="1"/>
    <col min="23" max="23" width="5.140625" style="406" bestFit="1" customWidth="1"/>
    <col min="24" max="24" width="2.5703125" style="406" customWidth="1"/>
    <col min="25" max="25" width="9.28515625" style="406" customWidth="1"/>
    <col min="26" max="26" width="5.7109375" style="406" customWidth="1"/>
    <col min="27" max="27" width="10" style="406" bestFit="1" customWidth="1"/>
    <col min="28" max="28" width="9.140625" style="406" customWidth="1"/>
    <col min="29" max="29" width="19.85546875" style="406" bestFit="1" customWidth="1"/>
    <col min="30" max="30" width="7.42578125" style="406" bestFit="1" customWidth="1"/>
    <col min="31" max="33" width="6.28515625" style="406" bestFit="1" customWidth="1"/>
    <col min="34" max="34" width="8.7109375" style="406" bestFit="1" customWidth="1"/>
    <col min="35" max="35" width="9.140625" style="406" bestFit="1" customWidth="1"/>
    <col min="36" max="36" width="9.5703125" style="406" customWidth="1"/>
    <col min="37" max="37" width="12.140625" style="406" customWidth="1"/>
    <col min="38" max="38" width="5" style="406" customWidth="1"/>
    <col min="39" max="40" width="10.140625" style="406" customWidth="1"/>
    <col min="41" max="41" width="6.140625" style="406" customWidth="1"/>
    <col min="42" max="49" width="9.140625" style="406"/>
    <col min="50" max="50" width="9.85546875" style="406" bestFit="1" customWidth="1"/>
    <col min="51" max="62" width="9.140625" style="406"/>
    <col min="63" max="63" width="10.5703125" style="406" bestFit="1" customWidth="1"/>
    <col min="64" max="16384" width="9.140625" style="406"/>
  </cols>
  <sheetData>
    <row r="2" spans="2:23" ht="23.25" x14ac:dyDescent="0.35">
      <c r="B2" s="409" t="s">
        <v>583</v>
      </c>
      <c r="W2" s="550"/>
    </row>
    <row r="3" spans="2:23" ht="8.25" customHeight="1" thickBot="1" x14ac:dyDescent="0.3">
      <c r="B3" s="503"/>
      <c r="F3" s="411"/>
      <c r="O3" s="411"/>
    </row>
    <row r="4" spans="2:23" s="547" customFormat="1" ht="18" x14ac:dyDescent="0.25">
      <c r="B4" s="568"/>
      <c r="C4" s="1163" t="s">
        <v>302</v>
      </c>
      <c r="D4" s="1163"/>
      <c r="E4" s="1163"/>
      <c r="F4" s="1089" t="s">
        <v>467</v>
      </c>
      <c r="G4" s="1090"/>
      <c r="H4" s="1090"/>
      <c r="I4" s="1090"/>
      <c r="J4" s="1090"/>
      <c r="K4" s="1090"/>
      <c r="L4" s="1090"/>
      <c r="M4" s="1090"/>
      <c r="N4" s="1091"/>
      <c r="O4" s="1089" t="s">
        <v>482</v>
      </c>
      <c r="P4" s="1090"/>
      <c r="Q4" s="1090"/>
      <c r="R4" s="1090"/>
      <c r="S4" s="1090"/>
      <c r="T4" s="1090"/>
      <c r="U4" s="1090"/>
      <c r="V4" s="1090"/>
      <c r="W4" s="1090"/>
    </row>
    <row r="5" spans="2:23" ht="42.75" customHeight="1" x14ac:dyDescent="0.2">
      <c r="B5" s="1092" t="s">
        <v>421</v>
      </c>
      <c r="C5" s="1094" t="s">
        <v>474</v>
      </c>
      <c r="D5" s="1096" t="s">
        <v>468</v>
      </c>
      <c r="E5" s="1098" t="s">
        <v>452</v>
      </c>
      <c r="F5" s="1100" t="s">
        <v>473</v>
      </c>
      <c r="G5" s="1102" t="s">
        <v>475</v>
      </c>
      <c r="H5" s="1103"/>
      <c r="I5" s="1104" t="s">
        <v>469</v>
      </c>
      <c r="J5" s="1106" t="s">
        <v>411</v>
      </c>
      <c r="K5" s="1107"/>
      <c r="L5" s="1098" t="s">
        <v>453</v>
      </c>
      <c r="M5" s="1108" t="s">
        <v>457</v>
      </c>
      <c r="N5" s="1115"/>
      <c r="O5" s="1100" t="s">
        <v>479</v>
      </c>
      <c r="P5" s="1102" t="s">
        <v>476</v>
      </c>
      <c r="Q5" s="1103"/>
      <c r="R5" s="1104" t="s">
        <v>470</v>
      </c>
      <c r="S5" s="1106" t="s">
        <v>413</v>
      </c>
      <c r="T5" s="1107"/>
      <c r="U5" s="1098" t="s">
        <v>454</v>
      </c>
      <c r="V5" s="1108" t="s">
        <v>458</v>
      </c>
      <c r="W5" s="1108"/>
    </row>
    <row r="6" spans="2:23" ht="13.5" thickBot="1" x14ac:dyDescent="0.25">
      <c r="B6" s="1093"/>
      <c r="C6" s="1095"/>
      <c r="D6" s="1097"/>
      <c r="E6" s="1099"/>
      <c r="F6" s="1101"/>
      <c r="G6" s="541" t="s">
        <v>390</v>
      </c>
      <c r="H6" s="583" t="s">
        <v>418</v>
      </c>
      <c r="I6" s="1105"/>
      <c r="J6" s="543" t="s">
        <v>390</v>
      </c>
      <c r="K6" s="573" t="s">
        <v>418</v>
      </c>
      <c r="L6" s="1099"/>
      <c r="M6" s="551" t="s">
        <v>390</v>
      </c>
      <c r="N6" s="558" t="s">
        <v>418</v>
      </c>
      <c r="O6" s="1101"/>
      <c r="P6" s="541" t="s">
        <v>390</v>
      </c>
      <c r="Q6" s="583" t="s">
        <v>418</v>
      </c>
      <c r="R6" s="1105"/>
      <c r="S6" s="543" t="s">
        <v>390</v>
      </c>
      <c r="T6" s="573" t="s">
        <v>418</v>
      </c>
      <c r="U6" s="1099"/>
      <c r="V6" s="551" t="s">
        <v>390</v>
      </c>
      <c r="W6" s="551" t="s">
        <v>418</v>
      </c>
    </row>
    <row r="7" spans="2:23" ht="21" customHeight="1" x14ac:dyDescent="0.25">
      <c r="B7" s="601" t="s">
        <v>385</v>
      </c>
      <c r="C7" s="537"/>
      <c r="D7" s="569"/>
      <c r="E7" s="552"/>
      <c r="F7" s="559"/>
      <c r="G7" s="538"/>
      <c r="H7" s="538"/>
      <c r="I7" s="574"/>
      <c r="J7" s="544"/>
      <c r="K7" s="575"/>
      <c r="L7" s="552"/>
      <c r="M7" s="552"/>
      <c r="N7" s="560"/>
      <c r="O7" s="559"/>
      <c r="P7" s="538"/>
      <c r="Q7" s="538"/>
      <c r="R7" s="574"/>
      <c r="S7" s="544"/>
      <c r="T7" s="575"/>
      <c r="U7" s="552"/>
      <c r="V7" s="552"/>
      <c r="W7" s="552"/>
    </row>
    <row r="8" spans="2:23" ht="15" x14ac:dyDescent="0.25">
      <c r="B8" s="535" t="s">
        <v>384</v>
      </c>
      <c r="C8" s="598" t="s">
        <v>486</v>
      </c>
      <c r="D8" s="599" t="s">
        <v>486</v>
      </c>
      <c r="E8" s="600" t="s">
        <v>486</v>
      </c>
      <c r="F8" s="561">
        <f>+'Rate Case Res R1'!EB80</f>
        <v>0.85</v>
      </c>
      <c r="G8" s="1109" t="s">
        <v>1</v>
      </c>
      <c r="H8" s="1110"/>
      <c r="I8" s="576">
        <f>+'Rate Case Res R1'!EE80</f>
        <v>0.85</v>
      </c>
      <c r="J8" s="1111" t="s">
        <v>1</v>
      </c>
      <c r="K8" s="1112"/>
      <c r="L8" s="553">
        <f>+'Rate Case Res R1'!EJ80</f>
        <v>0.85</v>
      </c>
      <c r="M8" s="1113" t="s">
        <v>1</v>
      </c>
      <c r="N8" s="1114"/>
      <c r="O8" s="561">
        <f>+'Rate Case Res R1'!EN80</f>
        <v>1.3</v>
      </c>
      <c r="P8" s="1109" t="s">
        <v>1</v>
      </c>
      <c r="Q8" s="1110"/>
      <c r="R8" s="576">
        <f>+'Rate Case Res R1'!EQ80</f>
        <v>1.3</v>
      </c>
      <c r="S8" s="1111" t="s">
        <v>1</v>
      </c>
      <c r="T8" s="1112"/>
      <c r="U8" s="553">
        <f>+'Rate Case Res R1'!EV80</f>
        <v>1.3</v>
      </c>
      <c r="V8" s="1113" t="s">
        <v>1</v>
      </c>
      <c r="W8" s="1113"/>
    </row>
    <row r="9" spans="2:23" ht="15" x14ac:dyDescent="0.25">
      <c r="B9" s="535" t="s">
        <v>322</v>
      </c>
      <c r="C9" s="598" t="s">
        <v>486</v>
      </c>
      <c r="D9" s="599" t="s">
        <v>486</v>
      </c>
      <c r="E9" s="600" t="s">
        <v>486</v>
      </c>
      <c r="F9" s="561">
        <f>+'Rate Case Res R1'!EB81</f>
        <v>0.85</v>
      </c>
      <c r="G9" s="1109" t="s">
        <v>1</v>
      </c>
      <c r="H9" s="1110"/>
      <c r="I9" s="576">
        <f>+'Rate Case Res R1'!EE81</f>
        <v>3</v>
      </c>
      <c r="J9" s="1111" t="s">
        <v>1</v>
      </c>
      <c r="K9" s="1112"/>
      <c r="L9" s="553">
        <f>+'Rate Case Res R1'!EJ81</f>
        <v>3</v>
      </c>
      <c r="M9" s="1113" t="s">
        <v>1</v>
      </c>
      <c r="N9" s="1114"/>
      <c r="O9" s="561">
        <f>+'Rate Case Res R1'!EN81</f>
        <v>4.9000000000000004</v>
      </c>
      <c r="P9" s="1109" t="s">
        <v>1</v>
      </c>
      <c r="Q9" s="1110"/>
      <c r="R9" s="576">
        <f>+'Rate Case Res R1'!EQ81</f>
        <v>4.9000000000000004</v>
      </c>
      <c r="S9" s="1111" t="s">
        <v>1</v>
      </c>
      <c r="T9" s="1112"/>
      <c r="U9" s="553">
        <f>+'Rate Case Res R1'!EV81</f>
        <v>4.9000000000000004</v>
      </c>
      <c r="V9" s="1113" t="s">
        <v>1</v>
      </c>
      <c r="W9" s="1113"/>
    </row>
    <row r="10" spans="2:23" ht="15" x14ac:dyDescent="0.25">
      <c r="B10" s="535" t="s">
        <v>323</v>
      </c>
      <c r="C10" s="598" t="s">
        <v>486</v>
      </c>
      <c r="D10" s="599" t="s">
        <v>486</v>
      </c>
      <c r="E10" s="600" t="s">
        <v>486</v>
      </c>
      <c r="F10" s="561">
        <f>+'Rate Case Res R1'!EB82</f>
        <v>0.85</v>
      </c>
      <c r="G10" s="1109" t="s">
        <v>1</v>
      </c>
      <c r="H10" s="1110"/>
      <c r="I10" s="576">
        <f>+'Rate Case Res R1'!EE82</f>
        <v>9</v>
      </c>
      <c r="J10" s="1111" t="s">
        <v>1</v>
      </c>
      <c r="K10" s="1112"/>
      <c r="L10" s="553">
        <f>+'Rate Case Res R1'!EJ82</f>
        <v>9</v>
      </c>
      <c r="M10" s="1113" t="s">
        <v>1</v>
      </c>
      <c r="N10" s="1114"/>
      <c r="O10" s="561">
        <f>+'Rate Case Res R1'!EN82</f>
        <v>15</v>
      </c>
      <c r="P10" s="1109" t="s">
        <v>1</v>
      </c>
      <c r="Q10" s="1110"/>
      <c r="R10" s="576">
        <f>+'Rate Case Res R1'!EQ82</f>
        <v>15</v>
      </c>
      <c r="S10" s="1111" t="s">
        <v>1</v>
      </c>
      <c r="T10" s="1112"/>
      <c r="U10" s="553">
        <f>+'Rate Case Res R1'!EV82</f>
        <v>15</v>
      </c>
      <c r="V10" s="1113" t="s">
        <v>1</v>
      </c>
      <c r="W10" s="1113"/>
    </row>
    <row r="11" spans="2:23" ht="21" customHeight="1" x14ac:dyDescent="0.25">
      <c r="B11" s="601" t="s">
        <v>388</v>
      </c>
      <c r="C11" s="538"/>
      <c r="D11" s="570"/>
      <c r="E11" s="554"/>
      <c r="F11" s="563"/>
      <c r="G11" s="537"/>
      <c r="H11" s="537"/>
      <c r="I11" s="578"/>
      <c r="J11" s="545"/>
      <c r="K11" s="577"/>
      <c r="L11" s="554"/>
      <c r="M11" s="554"/>
      <c r="N11" s="562"/>
      <c r="O11" s="563"/>
      <c r="P11" s="537"/>
      <c r="Q11" s="537"/>
      <c r="R11" s="578"/>
      <c r="S11" s="545"/>
      <c r="T11" s="577"/>
      <c r="U11" s="554"/>
      <c r="V11" s="554"/>
      <c r="W11" s="554"/>
    </row>
    <row r="12" spans="2:23" s="433" customFormat="1" ht="15" x14ac:dyDescent="0.25">
      <c r="B12" s="535" t="s">
        <v>384</v>
      </c>
      <c r="C12" s="539">
        <f>+'Rate Case Res R1'!DP84</f>
        <v>0.14616999999999999</v>
      </c>
      <c r="D12" s="571">
        <f>+'Rate Case Res R1'!DS31</f>
        <v>0.14798</v>
      </c>
      <c r="E12" s="555">
        <f>+'Rate Case Res R1'!DX84</f>
        <v>0.14273999999999998</v>
      </c>
      <c r="F12" s="564">
        <f>+'Rate Case Res R1'!EB84</f>
        <v>0.14764390243321709</v>
      </c>
      <c r="G12" s="539">
        <f>+'Rate Case Res R1'!EC84</f>
        <v>1.4739024332171002E-3</v>
      </c>
      <c r="H12" s="548">
        <f>+'Rate Case Res R1'!ED84</f>
        <v>1.0083481105679006E-2</v>
      </c>
      <c r="I12" s="579">
        <f>+'Rate Case Res R1'!EE84</f>
        <v>0.14939405489688889</v>
      </c>
      <c r="J12" s="546">
        <f>+'Rate Case Res R1'!EF84</f>
        <v>1.4140548968888944E-3</v>
      </c>
      <c r="K12" s="580">
        <f>+'Rate Case Res R1'!EG84</f>
        <v>9.6740432160422416E-3</v>
      </c>
      <c r="L12" s="555">
        <f>+'Rate Case Res R1'!EJ84</f>
        <v>0.15185222170317614</v>
      </c>
      <c r="M12" s="555">
        <f>+'Rate Case Res R1'!EK84</f>
        <v>9.1122217031761599E-3</v>
      </c>
      <c r="N12" s="565">
        <f>+'Rate Case Res R1'!EL84</f>
        <v>6.3837898999412654E-2</v>
      </c>
      <c r="O12" s="564">
        <f>+'Rate Case Res R1'!EN84</f>
        <v>0.15516208395510631</v>
      </c>
      <c r="P12" s="539">
        <f>+'Rate Case Res R1'!EO84</f>
        <v>8.9920839551063114E-3</v>
      </c>
      <c r="Q12" s="548">
        <f>+'Rate Case Res R1'!EP84</f>
        <v>6.0903862651379377E-2</v>
      </c>
      <c r="R12" s="579">
        <f>+'Rate Case Res R1'!EQ84</f>
        <v>0.15594340495048212</v>
      </c>
      <c r="S12" s="546">
        <f>+'Rate Case Res R1'!ER84</f>
        <v>7.9634049504821169E-3</v>
      </c>
      <c r="T12" s="580">
        <f>+'Rate Case Res R1'!ES84</f>
        <v>5.4480433402764705E-2</v>
      </c>
      <c r="U12" s="555">
        <f>+'Rate Case Res R1'!EV84</f>
        <v>0.15259087983689487</v>
      </c>
      <c r="V12" s="555">
        <f>+'Rate Case Res R1'!EW84</f>
        <v>9.8508798368948935E-3</v>
      </c>
      <c r="W12" s="595">
        <f>+'Rate Case Res R1'!EX84</f>
        <v>6.9012749312700683E-2</v>
      </c>
    </row>
    <row r="13" spans="2:23" s="433" customFormat="1" ht="15" x14ac:dyDescent="0.25">
      <c r="B13" s="535" t="s">
        <v>322</v>
      </c>
      <c r="C13" s="539">
        <f>+'Rate Case Res R1'!DP85</f>
        <v>0.17416999999999999</v>
      </c>
      <c r="D13" s="571">
        <f>+'Rate Case Res R1'!DS32</f>
        <v>0.17598</v>
      </c>
      <c r="E13" s="555">
        <f>+'Rate Case Res R1'!DX85</f>
        <v>0.17073999999999998</v>
      </c>
      <c r="F13" s="564">
        <f>+'Rate Case Res R1'!EB85</f>
        <v>0.18293390243321708</v>
      </c>
      <c r="G13" s="539">
        <f>+'Rate Case Res R1'!EC85</f>
        <v>8.7639024332170912E-3</v>
      </c>
      <c r="H13" s="548">
        <f>+'Rate Case Res R1'!ED85</f>
        <v>5.0318094007102784E-2</v>
      </c>
      <c r="I13" s="579">
        <f>+'Rate Case Res R1'!EE85</f>
        <v>0.18468405489688888</v>
      </c>
      <c r="J13" s="546">
        <f>+'Rate Case Res R1'!EF85</f>
        <v>8.7040548968888853E-3</v>
      </c>
      <c r="K13" s="580">
        <f>+'Rate Case Res R1'!EG85</f>
        <v>4.9974478365326321E-2</v>
      </c>
      <c r="L13" s="555">
        <f>+'Rate Case Res R1'!EJ85</f>
        <v>0.18714222170317613</v>
      </c>
      <c r="M13" s="555">
        <f>+'Rate Case Res R1'!EK85</f>
        <v>1.6402221703176151E-2</v>
      </c>
      <c r="N13" s="565">
        <f>+'Rate Case Res R1'!EL85</f>
        <v>9.6065489651962946E-2</v>
      </c>
      <c r="O13" s="564">
        <f>+'Rate Case Res R1'!EN85</f>
        <v>0.19544208395510632</v>
      </c>
      <c r="P13" s="539">
        <f>+'Rate Case Res R1'!EO85</f>
        <v>2.1272083955106325E-2</v>
      </c>
      <c r="Q13" s="548">
        <f>+'Rate Case Res R1'!EP85</f>
        <v>0.11628289601962674</v>
      </c>
      <c r="R13" s="579">
        <f>+'Rate Case Res R1'!EQ85</f>
        <v>0.19622340495048213</v>
      </c>
      <c r="S13" s="546">
        <f>+'Rate Case Res R1'!ER85</f>
        <v>2.024340495048213E-2</v>
      </c>
      <c r="T13" s="580">
        <f>+'Rate Case Res R1'!ES85</f>
        <v>0.11622785181421674</v>
      </c>
      <c r="U13" s="555">
        <f>+'Rate Case Res R1'!EV85</f>
        <v>0.19287087983689488</v>
      </c>
      <c r="V13" s="555">
        <f>+'Rate Case Res R1'!EW85</f>
        <v>2.2130879836894907E-2</v>
      </c>
      <c r="W13" s="595">
        <f>+'Rate Case Res R1'!EX85</f>
        <v>0.12961742905525894</v>
      </c>
    </row>
    <row r="14" spans="2:23" s="433" customFormat="1" ht="15" x14ac:dyDescent="0.25">
      <c r="B14" s="535" t="s">
        <v>323</v>
      </c>
      <c r="C14" s="539">
        <f>+'Rate Case Res R1'!DP86</f>
        <v>0.21587000000000001</v>
      </c>
      <c r="D14" s="571">
        <f>+'Rate Case Res R1'!DS33</f>
        <v>0.17598</v>
      </c>
      <c r="E14" s="555">
        <f>+'Rate Case Res R1'!DX86</f>
        <v>0.17073999999999998</v>
      </c>
      <c r="F14" s="564">
        <f>+'Rate Case Res R1'!EB86</f>
        <v>0.2387039024332171</v>
      </c>
      <c r="G14" s="539">
        <f>+'Rate Case Res R1'!EC86</f>
        <v>2.283390243321709E-2</v>
      </c>
      <c r="H14" s="548">
        <f>+'Rate Case Res R1'!ED86</f>
        <v>0.10577617285040575</v>
      </c>
      <c r="I14" s="579">
        <f>+'Rate Case Res R1'!EE86</f>
        <v>0.18468405489688888</v>
      </c>
      <c r="J14" s="546">
        <f>+'Rate Case Res R1'!EF86</f>
        <v>8.7040548968888853E-3</v>
      </c>
      <c r="K14" s="580">
        <f>+'Rate Case Res R1'!EG86</f>
        <v>4.0320817607304792E-2</v>
      </c>
      <c r="L14" s="555">
        <f>+'Rate Case Res R1'!EJ86</f>
        <v>0.18714222170317613</v>
      </c>
      <c r="M14" s="555">
        <f>+'Rate Case Res R1'!EK86</f>
        <v>1.6402221703176151E-2</v>
      </c>
      <c r="N14" s="565">
        <f>+'Rate Case Res R1'!EL86</f>
        <v>9.6065489651962946E-2</v>
      </c>
      <c r="O14" s="564">
        <f>+'Rate Case Res R1'!EN86</f>
        <v>0.26329208395510628</v>
      </c>
      <c r="P14" s="539">
        <f>+'Rate Case Res R1'!EO86</f>
        <v>4.7422083955106276E-2</v>
      </c>
      <c r="Q14" s="548">
        <f>+'Rate Case Res R1'!EP86</f>
        <v>0.19866488763573395</v>
      </c>
      <c r="R14" s="579">
        <f>+'Rate Case Res R1'!EQ86</f>
        <v>0.19622340495048213</v>
      </c>
      <c r="S14" s="546">
        <f>+'Rate Case Res R1'!ER86</f>
        <v>2.024340495048213E-2</v>
      </c>
      <c r="T14" s="580">
        <f>+'Rate Case Res R1'!ES86</f>
        <v>9.3775906566369249E-2</v>
      </c>
      <c r="U14" s="555">
        <f>+'Rate Case Res R1'!EV86</f>
        <v>0.19287087983689488</v>
      </c>
      <c r="V14" s="555">
        <f>+'Rate Case Res R1'!EW86</f>
        <v>2.2130879836894907E-2</v>
      </c>
      <c r="W14" s="595">
        <f>+'Rate Case Res R1'!EX86</f>
        <v>0.12961742905525894</v>
      </c>
    </row>
    <row r="15" spans="2:23" s="433" customFormat="1" ht="9.75" customHeight="1" x14ac:dyDescent="0.25">
      <c r="B15" s="533"/>
      <c r="C15" s="540"/>
      <c r="D15" s="572"/>
      <c r="E15" s="556"/>
      <c r="F15" s="566"/>
      <c r="G15" s="540"/>
      <c r="H15" s="549"/>
      <c r="I15" s="581"/>
      <c r="J15" s="542"/>
      <c r="K15" s="582"/>
      <c r="L15" s="556"/>
      <c r="M15" s="556"/>
      <c r="N15" s="567"/>
      <c r="O15" s="566"/>
      <c r="P15" s="540"/>
      <c r="Q15" s="549"/>
      <c r="R15" s="581"/>
      <c r="S15" s="542"/>
      <c r="T15" s="582"/>
      <c r="U15" s="556"/>
      <c r="V15" s="556"/>
      <c r="W15" s="557"/>
    </row>
    <row r="16" spans="2:23" s="508" customFormat="1" ht="39" customHeight="1" x14ac:dyDescent="0.25">
      <c r="B16" s="536" t="s">
        <v>499</v>
      </c>
      <c r="C16" s="602">
        <f>+'Rate Case Res R1'!DP90</f>
        <v>51.159500000000001</v>
      </c>
      <c r="D16" s="603">
        <f>+'Rate Case Res R1'!DS90</f>
        <v>51.792999999999999</v>
      </c>
      <c r="E16" s="604">
        <f>+'Rate Case Res R1'!DX90</f>
        <v>49.958999999999989</v>
      </c>
      <c r="F16" s="605">
        <f>+'Rate Case Res R1'!EB90</f>
        <v>52.525365851625985</v>
      </c>
      <c r="G16" s="602">
        <f>+F16-C16</f>
        <v>1.3658658516259834</v>
      </c>
      <c r="H16" s="606">
        <f>+G16/C16</f>
        <v>2.6698186096931819E-2</v>
      </c>
      <c r="I16" s="607">
        <f>+'Rate Case Res R1'!EE90</f>
        <v>53.137919213911111</v>
      </c>
      <c r="J16" s="608">
        <f>+I16-D16</f>
        <v>1.3449192139111119</v>
      </c>
      <c r="K16" s="609">
        <f>+J16/D16</f>
        <v>2.5967200469389915E-2</v>
      </c>
      <c r="L16" s="604">
        <f>+'Rate Case Res R1'!EJ90</f>
        <v>53.998277596111649</v>
      </c>
      <c r="M16" s="604">
        <f>+L16-E16</f>
        <v>4.0392775961116598</v>
      </c>
      <c r="N16" s="610">
        <f>+M16/E16</f>
        <v>8.0851850439593684E-2</v>
      </c>
      <c r="O16" s="605">
        <f>+'Rate Case Res R1'!EN90</f>
        <v>55.606729384287206</v>
      </c>
      <c r="P16" s="602">
        <f>+O16-$C$16</f>
        <v>4.4472293842872048</v>
      </c>
      <c r="Q16" s="606">
        <f>+P16/$C$16</f>
        <v>8.6928710880426988E-2</v>
      </c>
      <c r="R16" s="607">
        <f>+'Rate Case Res R1'!EQ90</f>
        <v>55.880191732668742</v>
      </c>
      <c r="S16" s="608">
        <f>+R16-$D$16</f>
        <v>4.0871917326687424</v>
      </c>
      <c r="T16" s="609">
        <f>+S16/$D$16</f>
        <v>7.89139793537494E-2</v>
      </c>
      <c r="U16" s="604">
        <f>+'Rate Case Res R1'!EV90</f>
        <v>54.706807942913201</v>
      </c>
      <c r="V16" s="604">
        <f>+U16-$E$16</f>
        <v>4.7478079429132123</v>
      </c>
      <c r="W16" s="611">
        <f>+V16/$E$16</f>
        <v>9.5034086809448012E-2</v>
      </c>
    </row>
    <row r="17" spans="2:27" s="584" customFormat="1" ht="14.25" x14ac:dyDescent="0.2">
      <c r="B17" s="614" t="s">
        <v>419</v>
      </c>
      <c r="C17" s="585"/>
      <c r="D17" s="585"/>
      <c r="E17" s="585"/>
      <c r="F17" s="586"/>
      <c r="G17" s="587">
        <f>+G16</f>
        <v>1.3658658516259834</v>
      </c>
      <c r="H17" s="588">
        <f>+H16</f>
        <v>2.6698186096931819E-2</v>
      </c>
      <c r="I17" s="589"/>
      <c r="J17" s="590">
        <f>+J16</f>
        <v>1.3449192139111119</v>
      </c>
      <c r="K17" s="591">
        <f>+K16</f>
        <v>2.5967200469389915E-2</v>
      </c>
      <c r="L17" s="592"/>
      <c r="M17" s="593">
        <f>+L16-C16</f>
        <v>2.8387775961116475</v>
      </c>
      <c r="N17" s="594">
        <f>+N16</f>
        <v>8.0851850439593684E-2</v>
      </c>
      <c r="O17" s="561"/>
      <c r="P17" s="587">
        <f>+O16-F16</f>
        <v>3.0813635326612214</v>
      </c>
      <c r="Q17" s="588">
        <f>(O16-F16)/F16</f>
        <v>5.866429453086492E-2</v>
      </c>
      <c r="R17" s="589"/>
      <c r="S17" s="590">
        <f>+R16-I16</f>
        <v>2.7422725187576305</v>
      </c>
      <c r="T17" s="591">
        <f>(R16-I16)/I16</f>
        <v>5.1606697426716773E-2</v>
      </c>
      <c r="U17" s="592"/>
      <c r="V17" s="593">
        <f>+U16-L16</f>
        <v>0.70853034680155247</v>
      </c>
      <c r="W17" s="596">
        <f>(U16-L16)/L16</f>
        <v>1.3121350871616928E-2</v>
      </c>
    </row>
    <row r="18" spans="2:27" ht="6" customHeight="1" thickBot="1" x14ac:dyDescent="0.25"/>
    <row r="19" spans="2:27" s="547" customFormat="1" ht="18" x14ac:dyDescent="0.25">
      <c r="B19" s="568"/>
      <c r="C19" s="1163" t="s">
        <v>302</v>
      </c>
      <c r="D19" s="1163"/>
      <c r="E19" s="1163"/>
      <c r="F19" s="1089" t="s">
        <v>483</v>
      </c>
      <c r="G19" s="1090"/>
      <c r="H19" s="1090"/>
      <c r="I19" s="1090"/>
      <c r="J19" s="1090"/>
      <c r="K19" s="1090"/>
      <c r="L19" s="1090"/>
      <c r="M19" s="1090"/>
      <c r="N19" s="1091"/>
      <c r="O19" s="1089" t="s">
        <v>484</v>
      </c>
      <c r="P19" s="1090"/>
      <c r="Q19" s="1090"/>
      <c r="R19" s="1090"/>
      <c r="S19" s="1090"/>
      <c r="T19" s="1090"/>
      <c r="U19" s="1090"/>
      <c r="V19" s="1090"/>
      <c r="W19" s="1090"/>
    </row>
    <row r="20" spans="2:27" ht="43.5" customHeight="1" x14ac:dyDescent="0.2">
      <c r="B20" s="1092" t="s">
        <v>421</v>
      </c>
      <c r="C20" s="1094" t="s">
        <v>474</v>
      </c>
      <c r="D20" s="1096" t="s">
        <v>468</v>
      </c>
      <c r="E20" s="1098" t="s">
        <v>452</v>
      </c>
      <c r="F20" s="1100" t="s">
        <v>480</v>
      </c>
      <c r="G20" s="1102" t="s">
        <v>477</v>
      </c>
      <c r="H20" s="1103"/>
      <c r="I20" s="1104" t="s">
        <v>471</v>
      </c>
      <c r="J20" s="1106" t="s">
        <v>415</v>
      </c>
      <c r="K20" s="1107"/>
      <c r="L20" s="1098" t="s">
        <v>455</v>
      </c>
      <c r="M20" s="1108" t="s">
        <v>459</v>
      </c>
      <c r="N20" s="1115"/>
      <c r="O20" s="1100" t="s">
        <v>481</v>
      </c>
      <c r="P20" s="1102" t="s">
        <v>478</v>
      </c>
      <c r="Q20" s="1103"/>
      <c r="R20" s="1104" t="s">
        <v>472</v>
      </c>
      <c r="S20" s="1106" t="s">
        <v>417</v>
      </c>
      <c r="T20" s="1107"/>
      <c r="U20" s="1098" t="s">
        <v>456</v>
      </c>
      <c r="V20" s="1108" t="s">
        <v>460</v>
      </c>
      <c r="W20" s="1108"/>
    </row>
    <row r="21" spans="2:27" ht="15" customHeight="1" thickBot="1" x14ac:dyDescent="0.25">
      <c r="B21" s="1093"/>
      <c r="C21" s="1095"/>
      <c r="D21" s="1097"/>
      <c r="E21" s="1099"/>
      <c r="F21" s="1101"/>
      <c r="G21" s="541" t="s">
        <v>390</v>
      </c>
      <c r="H21" s="583" t="s">
        <v>418</v>
      </c>
      <c r="I21" s="1105"/>
      <c r="J21" s="543" t="str">
        <f>+'Rate Case Res R1'!FD78</f>
        <v>$</v>
      </c>
      <c r="K21" s="573" t="s">
        <v>418</v>
      </c>
      <c r="L21" s="1099"/>
      <c r="M21" s="551" t="s">
        <v>390</v>
      </c>
      <c r="N21" s="558" t="s">
        <v>418</v>
      </c>
      <c r="O21" s="1101"/>
      <c r="P21" s="541" t="s">
        <v>390</v>
      </c>
      <c r="Q21" s="583" t="s">
        <v>418</v>
      </c>
      <c r="R21" s="1105"/>
      <c r="S21" s="543" t="s">
        <v>390</v>
      </c>
      <c r="T21" s="573" t="s">
        <v>418</v>
      </c>
      <c r="U21" s="1099"/>
      <c r="V21" s="551" t="s">
        <v>390</v>
      </c>
      <c r="W21" s="551" t="s">
        <v>418</v>
      </c>
    </row>
    <row r="22" spans="2:27" ht="21" customHeight="1" x14ac:dyDescent="0.25">
      <c r="B22" s="601" t="s">
        <v>385</v>
      </c>
      <c r="C22" s="537"/>
      <c r="D22" s="569"/>
      <c r="E22" s="552"/>
      <c r="F22" s="559"/>
      <c r="G22" s="538"/>
      <c r="H22" s="538"/>
      <c r="I22" s="574"/>
      <c r="J22" s="544"/>
      <c r="K22" s="575"/>
      <c r="L22" s="552"/>
      <c r="M22" s="552"/>
      <c r="N22" s="560"/>
      <c r="O22" s="559"/>
      <c r="P22" s="538"/>
      <c r="Q22" s="538"/>
      <c r="R22" s="574"/>
      <c r="S22" s="544"/>
      <c r="T22" s="575"/>
      <c r="U22" s="552"/>
      <c r="V22" s="552"/>
      <c r="W22" s="552"/>
    </row>
    <row r="23" spans="2:27" ht="15" x14ac:dyDescent="0.25">
      <c r="B23" s="535" t="s">
        <v>384</v>
      </c>
      <c r="C23" s="598" t="s">
        <v>486</v>
      </c>
      <c r="D23" s="599" t="s">
        <v>486</v>
      </c>
      <c r="E23" s="600" t="s">
        <v>486</v>
      </c>
      <c r="F23" s="561">
        <f>+'Rate Case Res R1'!EZ80</f>
        <v>1.75</v>
      </c>
      <c r="G23" s="1109" t="s">
        <v>1</v>
      </c>
      <c r="H23" s="1110"/>
      <c r="I23" s="576">
        <f>+'Rate Case Res R1'!FC80</f>
        <v>1.75</v>
      </c>
      <c r="J23" s="1111" t="s">
        <v>1</v>
      </c>
      <c r="K23" s="1112"/>
      <c r="L23" s="553">
        <f>+'Rate Case Res R1'!FH80</f>
        <v>1.75</v>
      </c>
      <c r="M23" s="1113" t="s">
        <v>1</v>
      </c>
      <c r="N23" s="1114"/>
      <c r="O23" s="561">
        <f>+'Rate Case Res R1'!FL80</f>
        <v>2.2999999999999998</v>
      </c>
      <c r="P23" s="1109" t="s">
        <v>1</v>
      </c>
      <c r="Q23" s="1110"/>
      <c r="R23" s="576">
        <f>+'Rate Case Res R1'!FO80</f>
        <v>2.2999999999999998</v>
      </c>
      <c r="S23" s="1111" t="s">
        <v>1</v>
      </c>
      <c r="T23" s="1112"/>
      <c r="U23" s="553">
        <f>+'Rate Case Res R1'!FT80</f>
        <v>2.2999999999999998</v>
      </c>
      <c r="V23" s="1113" t="s">
        <v>1</v>
      </c>
      <c r="W23" s="1113"/>
    </row>
    <row r="24" spans="2:27" ht="15" x14ac:dyDescent="0.25">
      <c r="B24" s="535" t="s">
        <v>322</v>
      </c>
      <c r="C24" s="598" t="s">
        <v>486</v>
      </c>
      <c r="D24" s="599" t="s">
        <v>486</v>
      </c>
      <c r="E24" s="600" t="s">
        <v>486</v>
      </c>
      <c r="F24" s="561">
        <f>+'Rate Case Res R1'!EZ81</f>
        <v>6.25</v>
      </c>
      <c r="G24" s="1109" t="s">
        <v>1</v>
      </c>
      <c r="H24" s="1110"/>
      <c r="I24" s="576">
        <f>+'Rate Case Res R1'!FC81</f>
        <v>6.25</v>
      </c>
      <c r="J24" s="1111" t="s">
        <v>1</v>
      </c>
      <c r="K24" s="1112"/>
      <c r="L24" s="553">
        <f>+'Rate Case Res R1'!FH81</f>
        <v>6.25</v>
      </c>
      <c r="M24" s="1113" t="s">
        <v>1</v>
      </c>
      <c r="N24" s="1114"/>
      <c r="O24" s="561">
        <f>+'Rate Case Res R1'!FL81</f>
        <v>7.9</v>
      </c>
      <c r="P24" s="1109" t="s">
        <v>1</v>
      </c>
      <c r="Q24" s="1110"/>
      <c r="R24" s="576">
        <f>+'Rate Case Res R1'!FO81</f>
        <v>7.9</v>
      </c>
      <c r="S24" s="1111" t="s">
        <v>1</v>
      </c>
      <c r="T24" s="1112"/>
      <c r="U24" s="553">
        <f>+'Rate Case Res R1'!FT81</f>
        <v>7.9</v>
      </c>
      <c r="V24" s="1113" t="s">
        <v>1</v>
      </c>
      <c r="W24" s="1113"/>
    </row>
    <row r="25" spans="2:27" ht="15" x14ac:dyDescent="0.25">
      <c r="B25" s="535" t="s">
        <v>323</v>
      </c>
      <c r="C25" s="598" t="s">
        <v>486</v>
      </c>
      <c r="D25" s="599" t="s">
        <v>486</v>
      </c>
      <c r="E25" s="600" t="s">
        <v>486</v>
      </c>
      <c r="F25" s="561">
        <f>+'Rate Case Res R1'!EZ82</f>
        <v>18.5</v>
      </c>
      <c r="G25" s="1109" t="s">
        <v>1</v>
      </c>
      <c r="H25" s="1110"/>
      <c r="I25" s="576">
        <f>+'Rate Case Res R1'!FC82</f>
        <v>18.5</v>
      </c>
      <c r="J25" s="1111" t="s">
        <v>1</v>
      </c>
      <c r="K25" s="1112"/>
      <c r="L25" s="553">
        <f>+'Rate Case Res R1'!FH82</f>
        <v>18.5</v>
      </c>
      <c r="M25" s="1113" t="s">
        <v>1</v>
      </c>
      <c r="N25" s="1114"/>
      <c r="O25" s="561">
        <f>+'Rate Case Res R1'!FL82</f>
        <v>22.7</v>
      </c>
      <c r="P25" s="1109" t="s">
        <v>1</v>
      </c>
      <c r="Q25" s="1110"/>
      <c r="R25" s="576">
        <f>+'Rate Case Res R1'!FO82</f>
        <v>22.7</v>
      </c>
      <c r="S25" s="1111" t="s">
        <v>1</v>
      </c>
      <c r="T25" s="1112"/>
      <c r="U25" s="553">
        <f>+'Rate Case Res R1'!FT82</f>
        <v>22.7</v>
      </c>
      <c r="V25" s="1113" t="s">
        <v>1</v>
      </c>
      <c r="W25" s="1113"/>
    </row>
    <row r="26" spans="2:27" ht="21" customHeight="1" x14ac:dyDescent="0.25">
      <c r="B26" s="601" t="s">
        <v>388</v>
      </c>
      <c r="C26" s="538"/>
      <c r="D26" s="570"/>
      <c r="E26" s="554"/>
      <c r="F26" s="563"/>
      <c r="G26" s="537"/>
      <c r="H26" s="537"/>
      <c r="I26" s="578"/>
      <c r="J26" s="545"/>
      <c r="K26" s="577"/>
      <c r="L26" s="554"/>
      <c r="M26" s="554"/>
      <c r="N26" s="562"/>
      <c r="O26" s="563"/>
      <c r="P26" s="537"/>
      <c r="Q26" s="537"/>
      <c r="R26" s="578"/>
      <c r="S26" s="545"/>
      <c r="T26" s="577"/>
      <c r="U26" s="554"/>
      <c r="V26" s="554"/>
      <c r="W26" s="554"/>
    </row>
    <row r="27" spans="2:27" ht="15" x14ac:dyDescent="0.25">
      <c r="B27" s="535" t="s">
        <v>384</v>
      </c>
      <c r="C27" s="539">
        <f>+C12</f>
        <v>0.14616999999999999</v>
      </c>
      <c r="D27" s="571">
        <f>+D12</f>
        <v>0.14798</v>
      </c>
      <c r="E27" s="555">
        <f>+E12</f>
        <v>0.14273999999999998</v>
      </c>
      <c r="F27" s="564">
        <f>+'Rate Case Res R1'!EZ84</f>
        <v>0.15489636272104096</v>
      </c>
      <c r="G27" s="539">
        <f>+'Rate Case Res R1'!FA84</f>
        <v>1.2156362721040981E-2</v>
      </c>
      <c r="H27" s="548">
        <f>+'Rate Case Res R1'!FB84</f>
        <v>7.834621971536701E-2</v>
      </c>
      <c r="I27" s="579">
        <f>+'Rate Case Res R1'!FC84</f>
        <v>0.15546283378283132</v>
      </c>
      <c r="J27" s="546">
        <f>+'Rate Case Res R1'!FD84</f>
        <v>7.4828337828313218E-3</v>
      </c>
      <c r="K27" s="580">
        <f>+'Rate Case Res R1'!FE84</f>
        <v>5.1192678270721229E-2</v>
      </c>
      <c r="L27" s="555">
        <f>+'Rate Case Res R1'!FH84</f>
        <v>0.15333962014696342</v>
      </c>
      <c r="M27" s="555">
        <f>+'Rate Case Res R1'!FI84</f>
        <v>1.0599620146963445E-2</v>
      </c>
      <c r="N27" s="565">
        <f>+'Rate Case Res R1'!FJ84</f>
        <v>7.4258232779623415E-2</v>
      </c>
      <c r="O27" s="564">
        <f>+'Rate Case Res R1'!FL84</f>
        <v>0.15646108387367341</v>
      </c>
      <c r="P27" s="539">
        <f>+'Rate Case Res R1'!FM84</f>
        <v>1.3721083873673434E-2</v>
      </c>
      <c r="Q27" s="548">
        <f>+'Rate Case Res R1'!FN84</f>
        <v>8.8582350370513749E-2</v>
      </c>
      <c r="R27" s="579">
        <f>+'Rate Case Res R1'!FO84</f>
        <v>0.15665485195047138</v>
      </c>
      <c r="S27" s="546">
        <f>+'Rate Case Res R1'!FP84</f>
        <v>8.6748519504713795E-3</v>
      </c>
      <c r="T27" s="580">
        <f>+'Rate Case Res R1'!FQ84</f>
        <v>5.934769070583143E-2</v>
      </c>
      <c r="U27" s="555">
        <f>+'Rate Case Res R1'!FT84</f>
        <v>0.15618090087519887</v>
      </c>
      <c r="V27" s="555">
        <f>+'Rate Case Res R1'!FU84</f>
        <v>1.3440900875198891E-2</v>
      </c>
      <c r="W27" s="595">
        <f>+'Rate Case Res R1'!FV84</f>
        <v>9.4163520212966881E-2</v>
      </c>
      <c r="X27" s="433"/>
      <c r="AA27" s="505"/>
    </row>
    <row r="28" spans="2:27" ht="15" x14ac:dyDescent="0.25">
      <c r="B28" s="535" t="s">
        <v>322</v>
      </c>
      <c r="C28" s="539">
        <f t="shared" ref="C28:E29" si="0">+C13</f>
        <v>0.17416999999999999</v>
      </c>
      <c r="D28" s="571">
        <f t="shared" si="0"/>
        <v>0.17598</v>
      </c>
      <c r="E28" s="555">
        <f t="shared" si="0"/>
        <v>0.17073999999999998</v>
      </c>
      <c r="F28" s="564">
        <f>+'Rate Case Res R1'!EZ85</f>
        <v>0.20322636272104097</v>
      </c>
      <c r="G28" s="539">
        <f>+'Rate Case Res R1'!FA85</f>
        <v>3.2486362721040996E-2</v>
      </c>
      <c r="H28" s="548">
        <f>+'Rate Case Res R1'!FB85</f>
        <v>0.16621989524274219</v>
      </c>
      <c r="I28" s="579">
        <f>+'Rate Case Res R1'!FC85</f>
        <v>0.20379283378283133</v>
      </c>
      <c r="J28" s="546">
        <f>+'Rate Case Res R1'!FD85</f>
        <v>2.7812833782831337E-2</v>
      </c>
      <c r="K28" s="580">
        <f>+'Rate Case Res R1'!FE85</f>
        <v>0.15968785544486042</v>
      </c>
      <c r="L28" s="555">
        <f>+'Rate Case Res R1'!FH85</f>
        <v>0.20166962014696344</v>
      </c>
      <c r="M28" s="555">
        <f>+'Rate Case Res R1'!FI85</f>
        <v>3.092962014696346E-2</v>
      </c>
      <c r="N28" s="565">
        <f>+'Rate Case Res R1'!FJ85</f>
        <v>0.1811504049839725</v>
      </c>
      <c r="O28" s="564">
        <f>+'Rate Case Res R1'!FL85</f>
        <v>0.21505108387367344</v>
      </c>
      <c r="P28" s="539">
        <f>+'Rate Case Res R1'!FM85</f>
        <v>4.4311083873673468E-2</v>
      </c>
      <c r="Q28" s="548">
        <f>+'Rate Case Res R1'!FN85</f>
        <v>0.21803806986644325</v>
      </c>
      <c r="R28" s="579">
        <f>+'Rate Case Res R1'!FO85</f>
        <v>0.21524485195047141</v>
      </c>
      <c r="S28" s="546">
        <f>+'Rate Case Res R1'!FP85</f>
        <v>3.9264851950471413E-2</v>
      </c>
      <c r="T28" s="580">
        <f>+'Rate Case Res R1'!FQ85</f>
        <v>0.22543981139387617</v>
      </c>
      <c r="U28" s="555">
        <f>+'Rate Case Res R1'!FT85</f>
        <v>0.2147709008751989</v>
      </c>
      <c r="V28" s="555">
        <f>+'Rate Case Res R1'!FU85</f>
        <v>4.4030900875198925E-2</v>
      </c>
      <c r="W28" s="595">
        <f>+'Rate Case Res R1'!FV85</f>
        <v>0.25788275082112527</v>
      </c>
      <c r="X28" s="433"/>
      <c r="AA28" s="505"/>
    </row>
    <row r="29" spans="2:27" ht="15" x14ac:dyDescent="0.25">
      <c r="B29" s="535" t="s">
        <v>323</v>
      </c>
      <c r="C29" s="539">
        <f t="shared" si="0"/>
        <v>0.21587000000000001</v>
      </c>
      <c r="D29" s="571">
        <f t="shared" si="0"/>
        <v>0.17598</v>
      </c>
      <c r="E29" s="555">
        <f t="shared" si="0"/>
        <v>0.17073999999999998</v>
      </c>
      <c r="F29" s="564">
        <f>+'Rate Case Res R1'!EZ86</f>
        <v>0.27932636272104094</v>
      </c>
      <c r="G29" s="539">
        <f>+'Rate Case Res R1'!FA86</f>
        <v>0.10858636272104097</v>
      </c>
      <c r="H29" s="548">
        <f>+'Rate Case Res R1'!FB86</f>
        <v>0.41241787861558321</v>
      </c>
      <c r="I29" s="579">
        <f>+'Rate Case Res R1'!FC86</f>
        <v>0.20379283378283133</v>
      </c>
      <c r="J29" s="546">
        <f>+'Rate Case Res R1'!FD86</f>
        <v>2.7812833782831337E-2</v>
      </c>
      <c r="K29" s="580">
        <f>+'Rate Case Res R1'!FE86</f>
        <v>0.12884066235619279</v>
      </c>
      <c r="L29" s="555">
        <f>+'Rate Case Res R1'!FH86</f>
        <v>0.20166962014696344</v>
      </c>
      <c r="M29" s="555">
        <f>+'Rate Case Res R1'!FI86</f>
        <v>3.092962014696346E-2</v>
      </c>
      <c r="N29" s="565">
        <f>+'Rate Case Res R1'!FJ86</f>
        <v>0.1811504049839725</v>
      </c>
      <c r="O29" s="564">
        <f>+'Rate Case Res R1'!FL86</f>
        <v>0.30206108387367336</v>
      </c>
      <c r="P29" s="539">
        <f>+'Rate Case Res R1'!FM86</f>
        <v>0.13132108387367339</v>
      </c>
      <c r="Q29" s="548">
        <f>+'Rate Case Res R1'!FN86</f>
        <v>0.47013494392157246</v>
      </c>
      <c r="R29" s="579">
        <f>+'Rate Case Res R1'!FO86</f>
        <v>0.21524485195047141</v>
      </c>
      <c r="S29" s="546">
        <f>+'Rate Case Res R1'!FP86</f>
        <v>3.9264851950471413E-2</v>
      </c>
      <c r="T29" s="580">
        <f>+'Rate Case Res R1'!FQ86</f>
        <v>0.18189119354459357</v>
      </c>
      <c r="U29" s="555">
        <f>+'Rate Case Res R1'!FT86</f>
        <v>0.2147709008751989</v>
      </c>
      <c r="V29" s="555">
        <f>+'Rate Case Res R1'!FU86</f>
        <v>4.4030900875198925E-2</v>
      </c>
      <c r="W29" s="595">
        <f>+'Rate Case Res R1'!FV86</f>
        <v>0.25788275082112527</v>
      </c>
      <c r="X29" s="433"/>
      <c r="AA29" s="505"/>
    </row>
    <row r="30" spans="2:27" ht="7.5" customHeight="1" x14ac:dyDescent="0.25">
      <c r="B30" s="533"/>
      <c r="C30" s="540"/>
      <c r="D30" s="572"/>
      <c r="E30" s="556"/>
      <c r="F30" s="566"/>
      <c r="G30" s="540"/>
      <c r="H30" s="549"/>
      <c r="I30" s="581"/>
      <c r="J30" s="542"/>
      <c r="K30" s="582"/>
      <c r="L30" s="556"/>
      <c r="M30" s="556"/>
      <c r="N30" s="567"/>
      <c r="O30" s="566"/>
      <c r="P30" s="540"/>
      <c r="Q30" s="549"/>
      <c r="R30" s="581"/>
      <c r="S30" s="542"/>
      <c r="T30" s="582"/>
      <c r="U30" s="556"/>
      <c r="V30" s="556"/>
      <c r="W30" s="557"/>
      <c r="X30" s="433"/>
    </row>
    <row r="31" spans="2:27" ht="35.25" customHeight="1" x14ac:dyDescent="0.25">
      <c r="B31" s="536" t="s">
        <v>422</v>
      </c>
      <c r="C31" s="602">
        <f>+C16</f>
        <v>51.159500000000001</v>
      </c>
      <c r="D31" s="603">
        <f>+D16</f>
        <v>51.792999999999999</v>
      </c>
      <c r="E31" s="604">
        <f>+E16</f>
        <v>49.958999999999989</v>
      </c>
      <c r="F31" s="605">
        <f>+'Rate Case Res R1'!EZ90</f>
        <v>55.963726952364333</v>
      </c>
      <c r="G31" s="602">
        <f>+F31-$C$16</f>
        <v>4.8042269523643313</v>
      </c>
      <c r="H31" s="606">
        <f>+G31/$C$16</f>
        <v>9.3906839440657766E-2</v>
      </c>
      <c r="I31" s="607">
        <f>+'Rate Case Res R1'!FC90</f>
        <v>56.161991823990959</v>
      </c>
      <c r="J31" s="608">
        <f>+I31-$D$16</f>
        <v>4.3689918239909602</v>
      </c>
      <c r="K31" s="609">
        <f>+J31/$D$16</f>
        <v>8.4354870812483551E-2</v>
      </c>
      <c r="L31" s="604">
        <f>+'Rate Case Res R1'!FH90</f>
        <v>55.418867051437196</v>
      </c>
      <c r="M31" s="604">
        <f>+L31-$E$16</f>
        <v>5.4598670514372074</v>
      </c>
      <c r="N31" s="610">
        <f>+M31/$E$16</f>
        <v>0.10928695633293718</v>
      </c>
      <c r="O31" s="605">
        <f>+'Rate Case Res R1'!FL90</f>
        <v>57.061379355785689</v>
      </c>
      <c r="P31" s="602">
        <f>+O31-$C$16</f>
        <v>5.9018793557856881</v>
      </c>
      <c r="Q31" s="606">
        <f>+P31/$C$16</f>
        <v>0.115362334576876</v>
      </c>
      <c r="R31" s="607">
        <f>+'Rate Case Res R1'!FO90</f>
        <v>57.129198182664979</v>
      </c>
      <c r="S31" s="608">
        <f>+R31-$D$16</f>
        <v>5.3361981826649796</v>
      </c>
      <c r="T31" s="609">
        <f>+S31/$D$16</f>
        <v>0.10302933181443399</v>
      </c>
      <c r="U31" s="604">
        <f>+'Rate Case Res R1'!FT90</f>
        <v>56.9633153063196</v>
      </c>
      <c r="V31" s="604">
        <f>+U31-$E$16</f>
        <v>7.0043153063196115</v>
      </c>
      <c r="W31" s="611">
        <f>+V31/$E$16</f>
        <v>0.14020127116875064</v>
      </c>
      <c r="X31" s="508"/>
    </row>
    <row r="32" spans="2:27" s="584" customFormat="1" ht="14.25" x14ac:dyDescent="0.2">
      <c r="B32" s="614" t="s">
        <v>419</v>
      </c>
      <c r="C32" s="585"/>
      <c r="D32" s="585"/>
      <c r="E32" s="585"/>
      <c r="F32" s="586"/>
      <c r="G32" s="587">
        <f>+F31-O16</f>
        <v>0.35699756807712646</v>
      </c>
      <c r="H32" s="588">
        <f>(F31-O16)/O16</f>
        <v>6.4200425385565526E-3</v>
      </c>
      <c r="I32" s="589"/>
      <c r="J32" s="590">
        <f>+I31-R16</f>
        <v>0.28180009132221784</v>
      </c>
      <c r="K32" s="591">
        <f>(I31-R16)/R16</f>
        <v>5.0429335080013973E-3</v>
      </c>
      <c r="L32" s="592"/>
      <c r="M32" s="593">
        <f>+L31-U16</f>
        <v>0.71205910852399512</v>
      </c>
      <c r="N32" s="594">
        <f>(L31-U16)/U16</f>
        <v>1.3015914020555394E-2</v>
      </c>
      <c r="O32" s="561"/>
      <c r="P32" s="587">
        <f>+O31-F31</f>
        <v>1.0976524034213568</v>
      </c>
      <c r="Q32" s="588">
        <f>(O31-F31)/F31</f>
        <v>1.9613640177246695E-2</v>
      </c>
      <c r="R32" s="589"/>
      <c r="S32" s="590">
        <f>+R31-I31</f>
        <v>0.96720635867401938</v>
      </c>
      <c r="T32" s="591">
        <f>(R31-I31)/I31</f>
        <v>1.7221724644403615E-2</v>
      </c>
      <c r="U32" s="592"/>
      <c r="V32" s="593">
        <f>+U31-L31</f>
        <v>1.5444482548824041</v>
      </c>
      <c r="W32" s="596">
        <f>(U31-L31)/L31</f>
        <v>2.7868636387837369E-2</v>
      </c>
    </row>
    <row r="33" spans="1:29" s="584" customFormat="1" ht="14.25" x14ac:dyDescent="0.2">
      <c r="B33" s="614"/>
      <c r="C33" s="585"/>
      <c r="D33" s="585"/>
      <c r="E33" s="585"/>
      <c r="F33" s="799"/>
      <c r="G33" s="799"/>
      <c r="H33" s="799"/>
      <c r="I33" s="799"/>
      <c r="J33" s="799"/>
      <c r="K33" s="799"/>
      <c r="L33" s="799"/>
      <c r="M33" s="799"/>
      <c r="N33" s="799"/>
      <c r="O33" s="799"/>
      <c r="P33" s="799"/>
      <c r="Q33" s="799"/>
      <c r="R33" s="799"/>
      <c r="S33" s="799"/>
      <c r="T33" s="799"/>
      <c r="U33" s="799"/>
      <c r="V33" s="799"/>
      <c r="W33" s="799"/>
      <c r="X33" s="799"/>
      <c r="Y33" s="799"/>
      <c r="Z33" s="799"/>
    </row>
    <row r="34" spans="1:29" s="584" customFormat="1" ht="33" customHeight="1" x14ac:dyDescent="0.25">
      <c r="A34" s="801"/>
      <c r="B34" s="803"/>
      <c r="C34" s="1145" t="s">
        <v>559</v>
      </c>
      <c r="D34" s="1145"/>
      <c r="E34" s="1145"/>
      <c r="F34" s="1145"/>
      <c r="G34" s="1145"/>
      <c r="H34" s="1145"/>
      <c r="I34" s="803"/>
      <c r="J34" s="803"/>
      <c r="K34" s="803"/>
      <c r="L34" s="1146" t="s">
        <v>575</v>
      </c>
      <c r="M34" s="1146"/>
      <c r="N34" s="1146"/>
      <c r="O34" s="1146"/>
      <c r="P34" s="1146"/>
      <c r="Q34" s="1146"/>
      <c r="R34" s="1146"/>
      <c r="S34" s="1146"/>
      <c r="T34" s="1146"/>
      <c r="U34" s="1146"/>
      <c r="V34" s="803"/>
      <c r="W34" s="803"/>
      <c r="X34" s="803"/>
      <c r="Y34" s="803"/>
      <c r="Z34" s="801"/>
      <c r="AA34" s="803"/>
      <c r="AB34" s="803"/>
      <c r="AC34" s="803"/>
    </row>
    <row r="35" spans="1:29" s="584" customFormat="1" ht="13.5" customHeight="1" x14ac:dyDescent="0.25">
      <c r="A35" s="801"/>
      <c r="B35" s="801"/>
      <c r="C35" s="1134" t="s">
        <v>421</v>
      </c>
      <c r="D35" s="1147"/>
      <c r="E35" s="1151" t="s">
        <v>560</v>
      </c>
      <c r="F35" s="1154" t="s">
        <v>561</v>
      </c>
      <c r="G35" s="1157" t="s">
        <v>562</v>
      </c>
      <c r="H35" s="1158"/>
      <c r="I35" s="803"/>
      <c r="J35" s="803"/>
      <c r="K35" s="803"/>
      <c r="L35" s="828"/>
      <c r="M35" s="828"/>
      <c r="N35" s="828"/>
      <c r="O35" s="828"/>
      <c r="P35" s="828"/>
      <c r="Q35" s="828"/>
      <c r="R35" s="828"/>
      <c r="S35" s="828"/>
      <c r="T35" s="828"/>
      <c r="U35" s="828"/>
      <c r="V35" s="803"/>
      <c r="W35" s="803"/>
      <c r="X35" s="803"/>
      <c r="Y35" s="803"/>
      <c r="Z35" s="801"/>
      <c r="AA35" s="803"/>
      <c r="AB35" s="803"/>
      <c r="AC35" s="803"/>
    </row>
    <row r="36" spans="1:29" s="584" customFormat="1" ht="21.75" customHeight="1" x14ac:dyDescent="0.2">
      <c r="A36" s="801"/>
      <c r="B36" s="801"/>
      <c r="C36" s="1148"/>
      <c r="D36" s="1149"/>
      <c r="E36" s="1152"/>
      <c r="F36" s="1155"/>
      <c r="G36" s="1157"/>
      <c r="H36" s="1158"/>
      <c r="I36" s="803"/>
      <c r="J36" s="803"/>
      <c r="K36" s="803"/>
      <c r="L36" s="1161" t="s">
        <v>421</v>
      </c>
      <c r="M36" s="1134"/>
      <c r="N36" s="1134"/>
      <c r="O36" s="1132" t="s">
        <v>563</v>
      </c>
      <c r="P36" s="1132" t="s">
        <v>564</v>
      </c>
      <c r="Q36" s="1132" t="s">
        <v>565</v>
      </c>
      <c r="R36" s="1132" t="s">
        <v>566</v>
      </c>
      <c r="S36" s="1134" t="s">
        <v>567</v>
      </c>
      <c r="T36" s="1135" t="s">
        <v>568</v>
      </c>
      <c r="U36" s="1136"/>
      <c r="V36" s="803"/>
      <c r="W36" s="803"/>
      <c r="X36" s="803"/>
      <c r="Y36" s="803"/>
      <c r="Z36" s="801"/>
      <c r="AA36" s="803"/>
      <c r="AB36" s="803"/>
      <c r="AC36" s="803"/>
    </row>
    <row r="37" spans="1:29" s="584" customFormat="1" ht="36.75" customHeight="1" thickBot="1" x14ac:dyDescent="0.25">
      <c r="A37" s="801"/>
      <c r="B37" s="804"/>
      <c r="C37" s="1133"/>
      <c r="D37" s="1150"/>
      <c r="E37" s="1153"/>
      <c r="F37" s="1156"/>
      <c r="G37" s="1159"/>
      <c r="H37" s="1160"/>
      <c r="I37" s="803"/>
      <c r="J37" s="803"/>
      <c r="K37" s="803"/>
      <c r="L37" s="1162"/>
      <c r="M37" s="1133"/>
      <c r="N37" s="1133"/>
      <c r="O37" s="1133"/>
      <c r="P37" s="1133"/>
      <c r="Q37" s="1133"/>
      <c r="R37" s="1133"/>
      <c r="S37" s="1133"/>
      <c r="T37" s="1137"/>
      <c r="U37" s="1138"/>
      <c r="V37" s="803"/>
      <c r="W37" s="803"/>
      <c r="X37" s="803"/>
      <c r="Y37" s="803"/>
      <c r="Z37" s="801"/>
      <c r="AA37" s="803"/>
      <c r="AB37" s="803"/>
      <c r="AC37" s="803"/>
    </row>
    <row r="38" spans="1:29" s="584" customFormat="1" ht="21.75" customHeight="1" x14ac:dyDescent="0.25">
      <c r="A38" s="801"/>
      <c r="B38" s="601"/>
      <c r="C38" s="801"/>
      <c r="D38" s="810" t="s">
        <v>498</v>
      </c>
      <c r="E38" s="1139" t="s">
        <v>573</v>
      </c>
      <c r="F38" s="1140"/>
      <c r="G38" s="820"/>
      <c r="H38" s="821"/>
      <c r="I38" s="803"/>
      <c r="J38" s="803"/>
      <c r="K38" s="803"/>
      <c r="L38" s="1141" t="s">
        <v>569</v>
      </c>
      <c r="M38" s="1142"/>
      <c r="N38" s="1142"/>
      <c r="O38" s="814">
        <f>+H17</f>
        <v>2.6698186096931819E-2</v>
      </c>
      <c r="P38" s="814">
        <f>+Q17</f>
        <v>5.866429453086492E-2</v>
      </c>
      <c r="Q38" s="814">
        <f>+H32</f>
        <v>6.4200425385565526E-3</v>
      </c>
      <c r="R38" s="832">
        <f>+Q32</f>
        <v>1.9613640177246695E-2</v>
      </c>
      <c r="S38" s="831">
        <f>AVERAGE(O38:R38)</f>
        <v>2.7849040835899994E-2</v>
      </c>
      <c r="T38" s="1143">
        <f>RATE(4,0,-C16,O31)</f>
        <v>2.7670745207713596E-2</v>
      </c>
      <c r="U38" s="1144"/>
      <c r="V38" s="803"/>
      <c r="W38" s="803"/>
      <c r="X38" s="803"/>
      <c r="Y38" s="803"/>
      <c r="Z38" s="801"/>
      <c r="AA38" s="803"/>
      <c r="AB38" s="813"/>
      <c r="AC38" s="803"/>
    </row>
    <row r="39" spans="1:29" s="584" customFormat="1" ht="15.75" x14ac:dyDescent="0.25">
      <c r="A39" s="801"/>
      <c r="B39" s="800"/>
      <c r="C39" s="801"/>
      <c r="D39" s="811" t="s">
        <v>384</v>
      </c>
      <c r="E39" s="807" t="s">
        <v>1</v>
      </c>
      <c r="F39" s="809">
        <f>+'Rate Case Res R1'!FW37</f>
        <v>2.2999999999999998</v>
      </c>
      <c r="G39" s="1118" t="s">
        <v>1</v>
      </c>
      <c r="H39" s="1119"/>
      <c r="I39" s="803"/>
      <c r="J39" s="803"/>
      <c r="K39" s="803"/>
      <c r="L39" s="1124" t="s">
        <v>570</v>
      </c>
      <c r="M39" s="1125"/>
      <c r="N39" s="1125"/>
      <c r="O39" s="826">
        <f>+K17</f>
        <v>2.5967200469389915E-2</v>
      </c>
      <c r="P39" s="826">
        <f>+T17</f>
        <v>5.1606697426716773E-2</v>
      </c>
      <c r="Q39" s="826">
        <f>+K32</f>
        <v>5.0429335080013973E-3</v>
      </c>
      <c r="R39" s="826">
        <f>+T32</f>
        <v>1.7221724644403615E-2</v>
      </c>
      <c r="S39" s="827">
        <f>AVERAGE(O39:R39)</f>
        <v>2.4959639012127922E-2</v>
      </c>
      <c r="T39" s="1126">
        <f>RATE(4,0,-D16,R31)</f>
        <v>2.4818048495055898E-2</v>
      </c>
      <c r="U39" s="1127"/>
      <c r="V39" s="803"/>
      <c r="W39" s="803"/>
      <c r="X39" s="803"/>
      <c r="Y39" s="803"/>
      <c r="Z39" s="801"/>
      <c r="AA39" s="803"/>
      <c r="AB39" s="803"/>
      <c r="AC39" s="803"/>
    </row>
    <row r="40" spans="1:29" s="584" customFormat="1" ht="15.75" x14ac:dyDescent="0.25">
      <c r="A40" s="801"/>
      <c r="B40" s="800"/>
      <c r="C40" s="801"/>
      <c r="D40" s="811" t="s">
        <v>322</v>
      </c>
      <c r="E40" s="807" t="s">
        <v>1</v>
      </c>
      <c r="F40" s="809">
        <f>+'Rate Case Res R1'!FW38</f>
        <v>7.9</v>
      </c>
      <c r="G40" s="1118" t="s">
        <v>1</v>
      </c>
      <c r="H40" s="1119"/>
      <c r="I40" s="803"/>
      <c r="J40" s="803"/>
      <c r="K40" s="803"/>
      <c r="L40" s="1128" t="s">
        <v>571</v>
      </c>
      <c r="M40" s="1129"/>
      <c r="N40" s="1129"/>
      <c r="O40" s="815">
        <f>+N17</f>
        <v>8.0851850439593684E-2</v>
      </c>
      <c r="P40" s="815">
        <f>+W17</f>
        <v>1.3121350871616928E-2</v>
      </c>
      <c r="Q40" s="815">
        <f>+N32</f>
        <v>1.3015914020555394E-2</v>
      </c>
      <c r="R40" s="815">
        <f>+W32</f>
        <v>2.7868636387837369E-2</v>
      </c>
      <c r="S40" s="816">
        <f>AVERAGE(O40:R40)</f>
        <v>3.3714437929900844E-2</v>
      </c>
      <c r="T40" s="1130">
        <f>RATE(4,0,-E16,U31)</f>
        <v>3.33450899403357E-2</v>
      </c>
      <c r="U40" s="1131"/>
      <c r="V40" s="803"/>
      <c r="W40" s="803"/>
      <c r="X40" s="803"/>
      <c r="Y40" s="803"/>
      <c r="Z40" s="801"/>
      <c r="AA40" s="803"/>
      <c r="AB40" s="803"/>
      <c r="AC40" s="803"/>
    </row>
    <row r="41" spans="1:29" s="584" customFormat="1" ht="15" x14ac:dyDescent="0.25">
      <c r="A41" s="801"/>
      <c r="B41" s="800"/>
      <c r="C41" s="801"/>
      <c r="D41" s="811" t="s">
        <v>323</v>
      </c>
      <c r="E41" s="807" t="s">
        <v>1</v>
      </c>
      <c r="F41" s="809">
        <f>+'Rate Case Res R1'!FW39</f>
        <v>22.7</v>
      </c>
      <c r="G41" s="1118" t="s">
        <v>1</v>
      </c>
      <c r="H41" s="1119"/>
      <c r="I41" s="803"/>
      <c r="J41" s="803"/>
      <c r="K41" s="803"/>
      <c r="L41" s="803"/>
      <c r="M41" s="803"/>
      <c r="N41" s="803"/>
      <c r="O41" s="803"/>
      <c r="P41" s="803"/>
      <c r="Q41" s="803"/>
      <c r="R41" s="803"/>
      <c r="S41" s="803"/>
      <c r="T41" s="803"/>
      <c r="U41" s="803"/>
      <c r="V41" s="803"/>
      <c r="W41" s="803"/>
      <c r="X41" s="803"/>
      <c r="Y41" s="803"/>
      <c r="Z41" s="801"/>
      <c r="AA41" s="803"/>
      <c r="AB41" s="803"/>
      <c r="AC41" s="803"/>
    </row>
    <row r="42" spans="1:29" s="584" customFormat="1" ht="15" x14ac:dyDescent="0.25">
      <c r="A42" s="801"/>
      <c r="B42" s="800"/>
      <c r="C42" s="801"/>
      <c r="D42" s="811"/>
      <c r="E42" s="1120" t="s">
        <v>574</v>
      </c>
      <c r="F42" s="1121"/>
      <c r="G42" s="822"/>
      <c r="H42" s="823"/>
      <c r="I42" s="803"/>
      <c r="J42" s="803"/>
      <c r="K42" s="803"/>
      <c r="L42" s="803"/>
      <c r="M42" s="803"/>
      <c r="N42" s="803"/>
      <c r="O42" s="803"/>
      <c r="P42" s="803"/>
      <c r="Q42" s="803"/>
      <c r="R42" s="803"/>
      <c r="S42" s="803"/>
      <c r="T42" s="803"/>
      <c r="U42" s="803"/>
      <c r="V42" s="803"/>
      <c r="W42" s="803"/>
      <c r="X42" s="803"/>
      <c r="Y42" s="803"/>
      <c r="Z42" s="801"/>
      <c r="AA42" s="803"/>
      <c r="AB42" s="803"/>
      <c r="AC42" s="803"/>
    </row>
    <row r="43" spans="1:29" s="584" customFormat="1" ht="15.75" x14ac:dyDescent="0.25">
      <c r="A43" s="801"/>
      <c r="B43" s="800"/>
      <c r="C43" s="613"/>
      <c r="D43" s="810" t="s">
        <v>388</v>
      </c>
      <c r="E43" s="807"/>
      <c r="F43" s="808"/>
      <c r="G43" s="822"/>
      <c r="H43" s="823"/>
      <c r="I43" s="803"/>
      <c r="J43" s="803"/>
      <c r="K43" s="803"/>
      <c r="L43" s="803"/>
      <c r="M43" s="803"/>
      <c r="N43" s="803"/>
      <c r="O43" s="803"/>
      <c r="P43" s="803"/>
      <c r="Q43" s="803"/>
      <c r="R43" s="803"/>
      <c r="S43" s="803"/>
      <c r="T43" s="803"/>
      <c r="U43" s="803"/>
      <c r="V43" s="803"/>
      <c r="W43" s="803"/>
      <c r="X43" s="803"/>
      <c r="Y43" s="803"/>
      <c r="Z43" s="801"/>
      <c r="AA43" s="803"/>
      <c r="AB43" s="803"/>
      <c r="AC43" s="803"/>
    </row>
    <row r="44" spans="1:29" s="584" customFormat="1" ht="15" x14ac:dyDescent="0.25">
      <c r="A44" s="801"/>
      <c r="B44" s="800"/>
      <c r="C44" s="535"/>
      <c r="D44" s="535" t="s">
        <v>384</v>
      </c>
      <c r="E44" s="829">
        <f>+E12</f>
        <v>0.14273999999999998</v>
      </c>
      <c r="F44" s="830">
        <f>+'Rate Case Res R1'!FW31</f>
        <v>0.15712720182043302</v>
      </c>
      <c r="G44" s="1122">
        <f>RATE(4.25,0,-E44,F44)</f>
        <v>2.285271468945263E-2</v>
      </c>
      <c r="H44" s="1123"/>
      <c r="I44" s="803"/>
      <c r="J44" s="803"/>
      <c r="K44" s="803"/>
      <c r="L44" s="803"/>
      <c r="M44" s="803"/>
      <c r="N44" s="803"/>
      <c r="O44" s="803"/>
      <c r="P44" s="803"/>
      <c r="Q44" s="803"/>
      <c r="R44" s="803"/>
      <c r="S44" s="803"/>
      <c r="T44" s="803"/>
      <c r="U44" s="803"/>
      <c r="V44" s="803"/>
      <c r="W44" s="803"/>
      <c r="X44" s="803"/>
      <c r="Y44" s="803"/>
      <c r="Z44" s="801"/>
      <c r="AA44" s="803"/>
      <c r="AB44" s="803"/>
      <c r="AC44" s="803"/>
    </row>
    <row r="45" spans="1:29" s="584" customFormat="1" ht="15" x14ac:dyDescent="0.25">
      <c r="A45" s="801"/>
      <c r="B45" s="800"/>
      <c r="C45" s="535"/>
      <c r="D45" s="535" t="s">
        <v>322</v>
      </c>
      <c r="E45" s="829">
        <f>+E13</f>
        <v>0.17073999999999998</v>
      </c>
      <c r="F45" s="830">
        <f>+'Rate Case Res R1'!FW32</f>
        <v>0.21571720182043305</v>
      </c>
      <c r="G45" s="1122">
        <f>RATE(4.25,0,-E45,F45)</f>
        <v>5.6559599626233387E-2</v>
      </c>
      <c r="H45" s="1123"/>
      <c r="I45" s="803"/>
      <c r="J45" s="803"/>
      <c r="K45" s="803"/>
      <c r="L45" s="803"/>
      <c r="M45" s="803"/>
      <c r="N45" s="803"/>
      <c r="O45" s="803"/>
      <c r="P45" s="803"/>
      <c r="Q45" s="803"/>
      <c r="R45" s="803"/>
      <c r="S45" s="803"/>
      <c r="T45" s="803"/>
      <c r="U45" s="803"/>
      <c r="V45" s="803"/>
      <c r="W45" s="803"/>
      <c r="X45" s="803"/>
      <c r="Y45" s="803"/>
      <c r="Z45" s="801"/>
      <c r="AA45" s="803"/>
      <c r="AB45" s="803"/>
      <c r="AC45" s="803"/>
    </row>
    <row r="46" spans="1:29" s="584" customFormat="1" ht="15" x14ac:dyDescent="0.25">
      <c r="A46" s="801"/>
      <c r="B46" s="800"/>
      <c r="C46" s="535"/>
      <c r="D46" s="535" t="s">
        <v>323</v>
      </c>
      <c r="E46" s="829">
        <f>+E14</f>
        <v>0.17073999999999998</v>
      </c>
      <c r="F46" s="830">
        <f>+'Rate Case Res R1'!FW33</f>
        <v>0.302727201820433</v>
      </c>
      <c r="G46" s="1122">
        <f>RATE(4.25,0,-E46,F46)</f>
        <v>0.14425139787663166</v>
      </c>
      <c r="H46" s="1123"/>
      <c r="I46" s="803"/>
      <c r="J46" s="803"/>
      <c r="K46" s="803"/>
      <c r="L46" s="803"/>
      <c r="M46" s="803"/>
      <c r="N46" s="803"/>
      <c r="O46" s="803"/>
      <c r="P46" s="803"/>
      <c r="Q46" s="803"/>
      <c r="R46" s="803"/>
      <c r="S46" s="803"/>
      <c r="T46" s="803"/>
      <c r="U46" s="803"/>
      <c r="V46" s="803"/>
      <c r="W46" s="803"/>
      <c r="X46" s="803"/>
      <c r="Y46" s="803"/>
      <c r="Z46" s="801"/>
      <c r="AA46" s="803"/>
      <c r="AB46" s="803"/>
      <c r="AC46" s="803"/>
    </row>
    <row r="47" spans="1:29" s="584" customFormat="1" ht="15.75" x14ac:dyDescent="0.25">
      <c r="A47" s="801"/>
      <c r="B47" s="806"/>
      <c r="C47" s="801"/>
      <c r="D47" s="812"/>
      <c r="E47" s="1120" t="s">
        <v>572</v>
      </c>
      <c r="F47" s="1121"/>
      <c r="G47" s="824"/>
      <c r="H47" s="825"/>
      <c r="I47" s="803"/>
      <c r="J47" s="803"/>
      <c r="K47" s="803"/>
      <c r="L47" s="803"/>
      <c r="M47" s="803"/>
      <c r="N47" s="803"/>
      <c r="O47" s="803"/>
      <c r="P47" s="803"/>
      <c r="Q47" s="803"/>
      <c r="R47" s="803"/>
      <c r="S47" s="803"/>
      <c r="T47" s="803"/>
      <c r="U47" s="803"/>
      <c r="V47" s="803"/>
      <c r="W47" s="803"/>
      <c r="X47" s="803"/>
      <c r="Y47" s="803"/>
      <c r="Z47" s="801"/>
      <c r="AA47" s="803"/>
      <c r="AB47" s="803"/>
      <c r="AC47" s="803"/>
    </row>
    <row r="48" spans="1:29" s="584" customFormat="1" ht="15" x14ac:dyDescent="0.25">
      <c r="A48" s="801"/>
      <c r="B48" s="803"/>
      <c r="C48" s="805"/>
      <c r="D48" s="817" t="s">
        <v>422</v>
      </c>
      <c r="E48" s="818">
        <f>+E16</f>
        <v>49.958999999999989</v>
      </c>
      <c r="F48" s="819">
        <f>+'Rate Case Res R1'!FW90</f>
        <v>57.294520637151557</v>
      </c>
      <c r="G48" s="1116">
        <f>RATE(4.25,0,-E48,F48)</f>
        <v>3.2761043977234651E-2</v>
      </c>
      <c r="H48" s="1117"/>
      <c r="I48" s="803"/>
      <c r="J48" s="803"/>
      <c r="K48" s="803"/>
      <c r="L48" s="803"/>
      <c r="M48" s="803"/>
      <c r="N48" s="803"/>
      <c r="O48" s="803"/>
      <c r="P48" s="803"/>
      <c r="Q48" s="803"/>
      <c r="R48" s="803"/>
      <c r="S48" s="803"/>
      <c r="T48" s="803"/>
      <c r="U48" s="803"/>
      <c r="V48" s="803"/>
      <c r="W48" s="803"/>
      <c r="X48" s="803"/>
      <c r="Y48" s="803"/>
      <c r="Z48" s="801"/>
      <c r="AA48" s="803"/>
      <c r="AB48" s="803"/>
      <c r="AC48" s="803"/>
    </row>
    <row r="49" spans="1:29" s="584" customFormat="1" ht="14.25" x14ac:dyDescent="0.2">
      <c r="A49" s="801"/>
      <c r="B49" s="803"/>
      <c r="C49" s="803"/>
      <c r="D49" s="803"/>
      <c r="E49" s="803"/>
      <c r="F49" s="803"/>
      <c r="G49" s="803"/>
      <c r="H49" s="803"/>
      <c r="I49" s="803"/>
      <c r="J49" s="803"/>
      <c r="K49" s="803"/>
      <c r="L49" s="803"/>
      <c r="M49" s="803"/>
      <c r="N49" s="803"/>
      <c r="O49" s="803"/>
      <c r="P49" s="803"/>
      <c r="Q49" s="803"/>
      <c r="R49" s="803"/>
      <c r="S49" s="803"/>
      <c r="T49" s="803"/>
      <c r="U49" s="803"/>
      <c r="V49" s="803"/>
      <c r="W49" s="803"/>
      <c r="X49" s="803"/>
      <c r="Y49" s="803"/>
      <c r="Z49" s="801"/>
      <c r="AA49" s="803"/>
      <c r="AB49" s="803"/>
      <c r="AC49" s="803"/>
    </row>
    <row r="50" spans="1:29" s="584" customFormat="1" ht="14.25" x14ac:dyDescent="0.2">
      <c r="A50" s="801"/>
      <c r="B50" s="802" t="s">
        <v>581</v>
      </c>
      <c r="C50" s="803"/>
      <c r="D50" s="803"/>
      <c r="E50" s="803"/>
      <c r="F50" s="803"/>
      <c r="G50" s="803"/>
      <c r="H50" s="803"/>
      <c r="I50" s="803"/>
      <c r="J50" s="803"/>
      <c r="K50" s="803"/>
      <c r="L50" s="803"/>
      <c r="M50" s="803"/>
      <c r="N50" s="803"/>
      <c r="O50" s="803"/>
      <c r="P50" s="803"/>
      <c r="Q50" s="803"/>
      <c r="R50" s="803"/>
      <c r="S50" s="803"/>
      <c r="T50" s="803"/>
      <c r="U50" s="803"/>
      <c r="V50" s="803"/>
      <c r="W50" s="803"/>
      <c r="X50" s="803"/>
      <c r="Y50" s="803"/>
      <c r="Z50" s="801"/>
      <c r="AA50" s="803"/>
      <c r="AB50" s="803"/>
      <c r="AC50" s="803"/>
    </row>
    <row r="51" spans="1:29" s="584" customFormat="1" ht="14.25" x14ac:dyDescent="0.2">
      <c r="A51"/>
      <c r="B51" s="802" t="s">
        <v>578</v>
      </c>
      <c r="C51"/>
      <c r="D51"/>
      <c r="E51"/>
      <c r="F51"/>
      <c r="G51"/>
      <c r="H51"/>
      <c r="I51"/>
      <c r="J51"/>
      <c r="K51"/>
      <c r="L51"/>
      <c r="M51"/>
      <c r="N51"/>
      <c r="O51"/>
      <c r="P51"/>
      <c r="Q51"/>
      <c r="R51"/>
      <c r="S51"/>
      <c r="T51"/>
      <c r="U51"/>
      <c r="V51"/>
      <c r="W51"/>
      <c r="X51"/>
      <c r="Y51"/>
      <c r="Z51"/>
      <c r="AA51"/>
      <c r="AB51"/>
      <c r="AC51"/>
    </row>
    <row r="52" spans="1:29" s="584" customFormat="1" ht="14.25" x14ac:dyDescent="0.2">
      <c r="B52" s="614"/>
      <c r="C52" s="614"/>
      <c r="D52" s="614"/>
      <c r="E52" s="614"/>
      <c r="F52" s="614"/>
      <c r="G52" s="614"/>
      <c r="H52" s="614"/>
      <c r="I52" s="614"/>
      <c r="J52" s="614"/>
      <c r="K52" s="614"/>
      <c r="L52" s="614"/>
      <c r="M52" s="614"/>
      <c r="N52" s="614"/>
      <c r="O52" s="614"/>
      <c r="P52" s="614"/>
      <c r="Q52" s="614"/>
      <c r="R52" s="614"/>
      <c r="S52" s="614"/>
      <c r="T52" s="614"/>
      <c r="U52" s="614"/>
      <c r="V52" s="614"/>
      <c r="W52" s="614"/>
      <c r="X52" s="614"/>
      <c r="Y52" s="614"/>
      <c r="Z52" s="614"/>
      <c r="AA52" s="614"/>
    </row>
    <row r="53" spans="1:29" s="584" customFormat="1" ht="14.25" x14ac:dyDescent="0.2">
      <c r="B53" s="614"/>
      <c r="C53" s="614"/>
      <c r="D53" s="614"/>
      <c r="E53" s="614"/>
      <c r="F53" s="614"/>
      <c r="G53" s="614"/>
      <c r="H53" s="614"/>
      <c r="I53" s="614"/>
      <c r="J53" s="614"/>
      <c r="K53" s="614"/>
      <c r="L53" s="614"/>
      <c r="M53" s="614"/>
      <c r="N53" s="614"/>
      <c r="O53" s="614"/>
      <c r="P53" s="614"/>
      <c r="Q53" s="614"/>
      <c r="R53" s="614"/>
      <c r="S53" s="614"/>
      <c r="T53" s="614"/>
      <c r="U53" s="614"/>
      <c r="V53" s="614"/>
      <c r="W53" s="614"/>
      <c r="X53" s="614"/>
      <c r="Y53" s="614"/>
      <c r="Z53" s="614"/>
      <c r="AA53" s="614"/>
    </row>
    <row r="54" spans="1:29" x14ac:dyDescent="0.2">
      <c r="B54" s="406"/>
    </row>
  </sheetData>
  <mergeCells count="103">
    <mergeCell ref="C4:E4"/>
    <mergeCell ref="F4:N4"/>
    <mergeCell ref="O4:W4"/>
    <mergeCell ref="B5:B6"/>
    <mergeCell ref="C5:C6"/>
    <mergeCell ref="D5:D6"/>
    <mergeCell ref="E5:E6"/>
    <mergeCell ref="F5:F6"/>
    <mergeCell ref="G5:H5"/>
    <mergeCell ref="I5:I6"/>
    <mergeCell ref="S5:T5"/>
    <mergeCell ref="U5:U6"/>
    <mergeCell ref="V5:W5"/>
    <mergeCell ref="G8:H8"/>
    <mergeCell ref="J8:K8"/>
    <mergeCell ref="M8:N8"/>
    <mergeCell ref="P8:Q8"/>
    <mergeCell ref="S8:T8"/>
    <mergeCell ref="V8:W8"/>
    <mergeCell ref="J5:K5"/>
    <mergeCell ref="L5:L6"/>
    <mergeCell ref="M5:N5"/>
    <mergeCell ref="O5:O6"/>
    <mergeCell ref="P5:Q5"/>
    <mergeCell ref="R5:R6"/>
    <mergeCell ref="G10:H10"/>
    <mergeCell ref="J10:K10"/>
    <mergeCell ref="M10:N10"/>
    <mergeCell ref="P10:Q10"/>
    <mergeCell ref="S10:T10"/>
    <mergeCell ref="V10:W10"/>
    <mergeCell ref="G9:H9"/>
    <mergeCell ref="J9:K9"/>
    <mergeCell ref="M9:N9"/>
    <mergeCell ref="P9:Q9"/>
    <mergeCell ref="S9:T9"/>
    <mergeCell ref="V9:W9"/>
    <mergeCell ref="C19:E19"/>
    <mergeCell ref="F19:N19"/>
    <mergeCell ref="O19:W19"/>
    <mergeCell ref="B20:B21"/>
    <mergeCell ref="C20:C21"/>
    <mergeCell ref="D20:D21"/>
    <mergeCell ref="E20:E21"/>
    <mergeCell ref="F20:F21"/>
    <mergeCell ref="G20:H20"/>
    <mergeCell ref="I20:I21"/>
    <mergeCell ref="S20:T20"/>
    <mergeCell ref="U20:U21"/>
    <mergeCell ref="V20:W20"/>
    <mergeCell ref="G23:H23"/>
    <mergeCell ref="J23:K23"/>
    <mergeCell ref="M23:N23"/>
    <mergeCell ref="P23:Q23"/>
    <mergeCell ref="S23:T23"/>
    <mergeCell ref="V23:W23"/>
    <mergeCell ref="J20:K20"/>
    <mergeCell ref="L20:L21"/>
    <mergeCell ref="M20:N20"/>
    <mergeCell ref="O20:O21"/>
    <mergeCell ref="P20:Q20"/>
    <mergeCell ref="R20:R21"/>
    <mergeCell ref="G25:H25"/>
    <mergeCell ref="J25:K25"/>
    <mergeCell ref="M25:N25"/>
    <mergeCell ref="P25:Q25"/>
    <mergeCell ref="S25:T25"/>
    <mergeCell ref="V25:W25"/>
    <mergeCell ref="G24:H24"/>
    <mergeCell ref="J24:K24"/>
    <mergeCell ref="M24:N24"/>
    <mergeCell ref="P24:Q24"/>
    <mergeCell ref="S24:T24"/>
    <mergeCell ref="V24:W24"/>
    <mergeCell ref="C34:H34"/>
    <mergeCell ref="L34:U34"/>
    <mergeCell ref="C35:D37"/>
    <mergeCell ref="E35:E37"/>
    <mergeCell ref="F35:F37"/>
    <mergeCell ref="G35:H37"/>
    <mergeCell ref="L36:N37"/>
    <mergeCell ref="O36:O37"/>
    <mergeCell ref="P36:P37"/>
    <mergeCell ref="Q36:Q37"/>
    <mergeCell ref="T39:U39"/>
    <mergeCell ref="G40:H40"/>
    <mergeCell ref="L40:N40"/>
    <mergeCell ref="T40:U40"/>
    <mergeCell ref="R36:R37"/>
    <mergeCell ref="S36:S37"/>
    <mergeCell ref="T36:U37"/>
    <mergeCell ref="E38:F38"/>
    <mergeCell ref="L38:N38"/>
    <mergeCell ref="T38:U38"/>
    <mergeCell ref="G48:H48"/>
    <mergeCell ref="G41:H41"/>
    <mergeCell ref="E42:F42"/>
    <mergeCell ref="G44:H44"/>
    <mergeCell ref="G45:H45"/>
    <mergeCell ref="G46:H46"/>
    <mergeCell ref="E47:F47"/>
    <mergeCell ref="G39:H39"/>
    <mergeCell ref="L39:N39"/>
  </mergeCells>
  <printOptions horizontalCentered="1"/>
  <pageMargins left="0" right="0" top="0.25" bottom="0" header="0.3" footer="0.05"/>
  <pageSetup scale="65" orientation="landscape" r:id="rId1"/>
  <headerFooter>
    <oddFooter>&amp;L&amp;F&amp;R&amp;D</oddFooter>
  </headerFooter>
  <colBreaks count="1" manualBreakCount="1">
    <brk id="23" min="1" max="19"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F0"/>
  </sheetPr>
  <dimension ref="A2:AC53"/>
  <sheetViews>
    <sheetView workbookViewId="0"/>
  </sheetViews>
  <sheetFormatPr defaultColWidth="9.140625" defaultRowHeight="12.75" x14ac:dyDescent="0.2"/>
  <cols>
    <col min="1" max="1" width="9.5703125" style="406" customWidth="1"/>
    <col min="2" max="2" width="12" style="407" customWidth="1"/>
    <col min="3" max="4" width="8.85546875" style="406" customWidth="1"/>
    <col min="5" max="5" width="10.28515625" style="406" customWidth="1"/>
    <col min="6" max="6" width="11.7109375" style="406" customWidth="1"/>
    <col min="7" max="7" width="9.140625" style="406" customWidth="1"/>
    <col min="8" max="8" width="5.140625" style="406" bestFit="1" customWidth="1"/>
    <col min="9" max="10" width="9.28515625" style="406" customWidth="1"/>
    <col min="11" max="11" width="5.140625" style="406" bestFit="1" customWidth="1"/>
    <col min="12" max="12" width="9" style="406" customWidth="1"/>
    <col min="13" max="13" width="9.140625" style="406" customWidth="1"/>
    <col min="14" max="14" width="5.140625" style="406" bestFit="1" customWidth="1"/>
    <col min="15" max="16" width="9.140625" style="406" customWidth="1"/>
    <col min="17" max="17" width="6.7109375" style="406" customWidth="1"/>
    <col min="18" max="18" width="9.140625" style="406" customWidth="1"/>
    <col min="19" max="19" width="10.42578125" style="406" customWidth="1"/>
    <col min="20" max="20" width="6.85546875" style="406" customWidth="1"/>
    <col min="21" max="21" width="9.7109375" style="406" customWidth="1"/>
    <col min="22" max="22" width="9.140625" style="406" customWidth="1"/>
    <col min="23" max="23" width="5.140625" style="406" bestFit="1" customWidth="1"/>
    <col min="24" max="24" width="2.5703125" style="406" customWidth="1"/>
    <col min="25" max="25" width="9.28515625" style="406" customWidth="1"/>
    <col min="26" max="26" width="5.7109375" style="406" customWidth="1"/>
    <col min="27" max="27" width="10" style="406" bestFit="1" customWidth="1"/>
    <col min="28" max="28" width="9.140625" style="406" customWidth="1"/>
    <col min="29" max="29" width="19.85546875" style="406" bestFit="1" customWidth="1"/>
    <col min="30" max="30" width="7.42578125" style="406" bestFit="1" customWidth="1"/>
    <col min="31" max="33" width="6.28515625" style="406" bestFit="1" customWidth="1"/>
    <col min="34" max="34" width="8.7109375" style="406" bestFit="1" customWidth="1"/>
    <col min="35" max="35" width="9.140625" style="406" bestFit="1" customWidth="1"/>
    <col min="36" max="36" width="9.5703125" style="406" customWidth="1"/>
    <col min="37" max="37" width="12.140625" style="406" customWidth="1"/>
    <col min="38" max="38" width="5" style="406" customWidth="1"/>
    <col min="39" max="40" width="10.140625" style="406" customWidth="1"/>
    <col min="41" max="41" width="6.140625" style="406" customWidth="1"/>
    <col min="42" max="49" width="9.140625" style="406"/>
    <col min="50" max="50" width="9.85546875" style="406" bestFit="1" customWidth="1"/>
    <col min="51" max="62" width="9.140625" style="406"/>
    <col min="63" max="63" width="10.5703125" style="406" bestFit="1" customWidth="1"/>
    <col min="64" max="16384" width="9.140625" style="406"/>
  </cols>
  <sheetData>
    <row r="2" spans="2:23" ht="23.25" x14ac:dyDescent="0.35">
      <c r="B2" s="409" t="s">
        <v>584</v>
      </c>
      <c r="W2" s="550"/>
    </row>
    <row r="3" spans="2:23" ht="8.25" customHeight="1" thickBot="1" x14ac:dyDescent="0.3">
      <c r="B3" s="503"/>
      <c r="F3" s="411"/>
      <c r="O3" s="411"/>
    </row>
    <row r="4" spans="2:23" s="547" customFormat="1" ht="18" x14ac:dyDescent="0.25">
      <c r="B4" s="568"/>
      <c r="C4" s="1163" t="s">
        <v>302</v>
      </c>
      <c r="D4" s="1163"/>
      <c r="E4" s="1163"/>
      <c r="F4" s="1089" t="s">
        <v>467</v>
      </c>
      <c r="G4" s="1090"/>
      <c r="H4" s="1090"/>
      <c r="I4" s="1090"/>
      <c r="J4" s="1090"/>
      <c r="K4" s="1090"/>
      <c r="L4" s="1090"/>
      <c r="M4" s="1090"/>
      <c r="N4" s="1091"/>
      <c r="O4" s="1089" t="s">
        <v>482</v>
      </c>
      <c r="P4" s="1090"/>
      <c r="Q4" s="1090"/>
      <c r="R4" s="1090"/>
      <c r="S4" s="1090"/>
      <c r="T4" s="1090"/>
      <c r="U4" s="1090"/>
      <c r="V4" s="1090"/>
      <c r="W4" s="1090"/>
    </row>
    <row r="5" spans="2:23" ht="42.75" customHeight="1" x14ac:dyDescent="0.2">
      <c r="B5" s="1092" t="s">
        <v>421</v>
      </c>
      <c r="C5" s="1094" t="s">
        <v>474</v>
      </c>
      <c r="D5" s="1096" t="s">
        <v>468</v>
      </c>
      <c r="E5" s="1098" t="s">
        <v>452</v>
      </c>
      <c r="F5" s="1100" t="s">
        <v>473</v>
      </c>
      <c r="G5" s="1102" t="s">
        <v>475</v>
      </c>
      <c r="H5" s="1103"/>
      <c r="I5" s="1104" t="s">
        <v>469</v>
      </c>
      <c r="J5" s="1106" t="s">
        <v>411</v>
      </c>
      <c r="K5" s="1107"/>
      <c r="L5" s="1098" t="s">
        <v>453</v>
      </c>
      <c r="M5" s="1108" t="s">
        <v>457</v>
      </c>
      <c r="N5" s="1115"/>
      <c r="O5" s="1100" t="s">
        <v>479</v>
      </c>
      <c r="P5" s="1102" t="s">
        <v>476</v>
      </c>
      <c r="Q5" s="1103"/>
      <c r="R5" s="1104" t="s">
        <v>470</v>
      </c>
      <c r="S5" s="1106" t="s">
        <v>413</v>
      </c>
      <c r="T5" s="1107"/>
      <c r="U5" s="1098" t="s">
        <v>454</v>
      </c>
      <c r="V5" s="1108" t="s">
        <v>458</v>
      </c>
      <c r="W5" s="1108"/>
    </row>
    <row r="6" spans="2:23" ht="13.5" thickBot="1" x14ac:dyDescent="0.25">
      <c r="B6" s="1093"/>
      <c r="C6" s="1095"/>
      <c r="D6" s="1097"/>
      <c r="E6" s="1099"/>
      <c r="F6" s="1101"/>
      <c r="G6" s="541" t="s">
        <v>390</v>
      </c>
      <c r="H6" s="583" t="s">
        <v>418</v>
      </c>
      <c r="I6" s="1105"/>
      <c r="J6" s="543" t="s">
        <v>390</v>
      </c>
      <c r="K6" s="573" t="s">
        <v>418</v>
      </c>
      <c r="L6" s="1099"/>
      <c r="M6" s="551" t="s">
        <v>390</v>
      </c>
      <c r="N6" s="558" t="s">
        <v>418</v>
      </c>
      <c r="O6" s="1101"/>
      <c r="P6" s="541" t="s">
        <v>390</v>
      </c>
      <c r="Q6" s="583" t="s">
        <v>418</v>
      </c>
      <c r="R6" s="1105"/>
      <c r="S6" s="543" t="s">
        <v>390</v>
      </c>
      <c r="T6" s="573" t="s">
        <v>418</v>
      </c>
      <c r="U6" s="1099"/>
      <c r="V6" s="551" t="s">
        <v>390</v>
      </c>
      <c r="W6" s="551" t="s">
        <v>418</v>
      </c>
    </row>
    <row r="7" spans="2:23" ht="21" customHeight="1" x14ac:dyDescent="0.25">
      <c r="B7" s="601" t="s">
        <v>385</v>
      </c>
      <c r="C7" s="537"/>
      <c r="D7" s="569"/>
      <c r="E7" s="552"/>
      <c r="F7" s="559"/>
      <c r="G7" s="538"/>
      <c r="H7" s="538"/>
      <c r="I7" s="574"/>
      <c r="J7" s="544"/>
      <c r="K7" s="575"/>
      <c r="L7" s="552"/>
      <c r="M7" s="552"/>
      <c r="N7" s="560"/>
      <c r="O7" s="559"/>
      <c r="P7" s="538"/>
      <c r="Q7" s="538"/>
      <c r="R7" s="574"/>
      <c r="S7" s="544"/>
      <c r="T7" s="575"/>
      <c r="U7" s="552"/>
      <c r="V7" s="552"/>
      <c r="W7" s="552"/>
    </row>
    <row r="8" spans="2:23" ht="15" x14ac:dyDescent="0.25">
      <c r="B8" s="535" t="s">
        <v>384</v>
      </c>
      <c r="C8" s="598" t="s">
        <v>486</v>
      </c>
      <c r="D8" s="599" t="s">
        <v>486</v>
      </c>
      <c r="E8" s="600" t="s">
        <v>486</v>
      </c>
      <c r="F8" s="561">
        <f>+'Rate Case Res R1'!EB80</f>
        <v>0.85</v>
      </c>
      <c r="G8" s="1109" t="s">
        <v>1</v>
      </c>
      <c r="H8" s="1110"/>
      <c r="I8" s="576">
        <f>+'Rate Case Res R1'!EE80</f>
        <v>0.85</v>
      </c>
      <c r="J8" s="1111" t="s">
        <v>1</v>
      </c>
      <c r="K8" s="1112"/>
      <c r="L8" s="553">
        <f>+'Rate Case Res R1'!EJ80</f>
        <v>0.85</v>
      </c>
      <c r="M8" s="1113" t="s">
        <v>1</v>
      </c>
      <c r="N8" s="1114"/>
      <c r="O8" s="561">
        <f>+'Rate Case Res R1'!EN80</f>
        <v>1.3</v>
      </c>
      <c r="P8" s="1109" t="s">
        <v>1</v>
      </c>
      <c r="Q8" s="1110"/>
      <c r="R8" s="576">
        <f>+'Rate Case Res R1'!EQ80</f>
        <v>1.3</v>
      </c>
      <c r="S8" s="1111" t="s">
        <v>1</v>
      </c>
      <c r="T8" s="1112"/>
      <c r="U8" s="553">
        <f>+'Rate Case Res R1'!EV80</f>
        <v>1.3</v>
      </c>
      <c r="V8" s="1113" t="s">
        <v>1</v>
      </c>
      <c r="W8" s="1113"/>
    </row>
    <row r="9" spans="2:23" ht="15" x14ac:dyDescent="0.25">
      <c r="B9" s="535" t="s">
        <v>322</v>
      </c>
      <c r="C9" s="598" t="s">
        <v>486</v>
      </c>
      <c r="D9" s="599" t="s">
        <v>486</v>
      </c>
      <c r="E9" s="600" t="s">
        <v>486</v>
      </c>
      <c r="F9" s="561">
        <f>+'Rate Case Res R1'!EB81</f>
        <v>0.85</v>
      </c>
      <c r="G9" s="1109" t="s">
        <v>1</v>
      </c>
      <c r="H9" s="1110"/>
      <c r="I9" s="576">
        <f>+'Rate Case Res R1'!EE81</f>
        <v>3</v>
      </c>
      <c r="J9" s="1111" t="s">
        <v>1</v>
      </c>
      <c r="K9" s="1112"/>
      <c r="L9" s="553">
        <f>+'Rate Case Res R1'!EJ81</f>
        <v>3</v>
      </c>
      <c r="M9" s="1113" t="s">
        <v>1</v>
      </c>
      <c r="N9" s="1114"/>
      <c r="O9" s="561">
        <f>+'Rate Case Res R1'!EN81</f>
        <v>4.9000000000000004</v>
      </c>
      <c r="P9" s="1109" t="s">
        <v>1</v>
      </c>
      <c r="Q9" s="1110"/>
      <c r="R9" s="576">
        <f>+'Rate Case Res R1'!EQ81</f>
        <v>4.9000000000000004</v>
      </c>
      <c r="S9" s="1111" t="s">
        <v>1</v>
      </c>
      <c r="T9" s="1112"/>
      <c r="U9" s="553">
        <f>+'Rate Case Res R1'!EV81</f>
        <v>4.9000000000000004</v>
      </c>
      <c r="V9" s="1113" t="s">
        <v>1</v>
      </c>
      <c r="W9" s="1113"/>
    </row>
    <row r="10" spans="2:23" ht="15" x14ac:dyDescent="0.25">
      <c r="B10" s="535" t="s">
        <v>323</v>
      </c>
      <c r="C10" s="598" t="s">
        <v>486</v>
      </c>
      <c r="D10" s="599" t="s">
        <v>486</v>
      </c>
      <c r="E10" s="600" t="s">
        <v>486</v>
      </c>
      <c r="F10" s="561">
        <f>+'Rate Case Res R1'!EB82</f>
        <v>0.85</v>
      </c>
      <c r="G10" s="1109" t="s">
        <v>1</v>
      </c>
      <c r="H10" s="1110"/>
      <c r="I10" s="576">
        <f>+'Rate Case Res R1'!EE82</f>
        <v>9</v>
      </c>
      <c r="J10" s="1111" t="s">
        <v>1</v>
      </c>
      <c r="K10" s="1112"/>
      <c r="L10" s="553">
        <f>+'Rate Case Res R1'!EJ82</f>
        <v>9</v>
      </c>
      <c r="M10" s="1113" t="s">
        <v>1</v>
      </c>
      <c r="N10" s="1114"/>
      <c r="O10" s="561">
        <f>+'Rate Case Res R1'!EN82</f>
        <v>15</v>
      </c>
      <c r="P10" s="1109" t="s">
        <v>1</v>
      </c>
      <c r="Q10" s="1110"/>
      <c r="R10" s="576">
        <f>+'Rate Case Res R1'!EQ82</f>
        <v>15</v>
      </c>
      <c r="S10" s="1111" t="s">
        <v>1</v>
      </c>
      <c r="T10" s="1112"/>
      <c r="U10" s="553">
        <f>+'Rate Case Res R1'!EV82</f>
        <v>15</v>
      </c>
      <c r="V10" s="1113" t="s">
        <v>1</v>
      </c>
      <c r="W10" s="1113"/>
    </row>
    <row r="11" spans="2:23" ht="21" customHeight="1" x14ac:dyDescent="0.25">
      <c r="B11" s="601" t="s">
        <v>388</v>
      </c>
      <c r="C11" s="538"/>
      <c r="D11" s="570"/>
      <c r="E11" s="554"/>
      <c r="F11" s="563"/>
      <c r="G11" s="537"/>
      <c r="H11" s="537"/>
      <c r="I11" s="578"/>
      <c r="J11" s="545"/>
      <c r="K11" s="577"/>
      <c r="L11" s="554"/>
      <c r="M11" s="554"/>
      <c r="N11" s="562"/>
      <c r="O11" s="563"/>
      <c r="P11" s="537"/>
      <c r="Q11" s="537"/>
      <c r="R11" s="578"/>
      <c r="S11" s="545"/>
      <c r="T11" s="577"/>
      <c r="U11" s="554"/>
      <c r="V11" s="554"/>
      <c r="W11" s="554"/>
    </row>
    <row r="12" spans="2:23" s="433" customFormat="1" ht="15" x14ac:dyDescent="0.25">
      <c r="B12" s="535" t="s">
        <v>384</v>
      </c>
      <c r="C12" s="539">
        <f>+'Rate Case Res R1'!DP84</f>
        <v>0.14616999999999999</v>
      </c>
      <c r="D12" s="571">
        <f>+'Rate Case Res R1'!DS31</f>
        <v>0.14798</v>
      </c>
      <c r="E12" s="555">
        <f>+'Rate Case Res R1'!DX84</f>
        <v>0.14273999999999998</v>
      </c>
      <c r="F12" s="564">
        <f>+'Rate Case Res R1'!EB84</f>
        <v>0.14764390243321709</v>
      </c>
      <c r="G12" s="539">
        <f>+'Rate Case Res R1'!EC84</f>
        <v>1.4739024332171002E-3</v>
      </c>
      <c r="H12" s="548">
        <f>+'Rate Case Res R1'!ED84</f>
        <v>1.0083481105679006E-2</v>
      </c>
      <c r="I12" s="579">
        <f>+'Rate Case Res R1'!EE84</f>
        <v>0.14939405489688889</v>
      </c>
      <c r="J12" s="546">
        <f>+'Rate Case Res R1'!EF84</f>
        <v>1.4140548968888944E-3</v>
      </c>
      <c r="K12" s="580">
        <f>+'Rate Case Res R1'!EG84</f>
        <v>9.6740432160422416E-3</v>
      </c>
      <c r="L12" s="555">
        <f>+'Rate Case Res R1'!EJ84</f>
        <v>0.15185222170317614</v>
      </c>
      <c r="M12" s="555">
        <f>+'Rate Case Res R1'!EK84</f>
        <v>9.1122217031761599E-3</v>
      </c>
      <c r="N12" s="565">
        <f>+'Rate Case Res R1'!EL84</f>
        <v>6.3837898999412654E-2</v>
      </c>
      <c r="O12" s="564">
        <f>+'Rate Case Res R1'!EN84</f>
        <v>0.15516208395510631</v>
      </c>
      <c r="P12" s="539">
        <f>+'Rate Case Res R1'!EO84</f>
        <v>8.9920839551063114E-3</v>
      </c>
      <c r="Q12" s="548">
        <f>+'Rate Case Res R1'!EP84</f>
        <v>6.0903862651379377E-2</v>
      </c>
      <c r="R12" s="579">
        <f>+'Rate Case Res R1'!EQ84</f>
        <v>0.15594340495048212</v>
      </c>
      <c r="S12" s="546">
        <f>+'Rate Case Res R1'!ER84</f>
        <v>7.9634049504821169E-3</v>
      </c>
      <c r="T12" s="580">
        <f>+'Rate Case Res R1'!ES84</f>
        <v>5.4480433402764705E-2</v>
      </c>
      <c r="U12" s="555">
        <f>+'Rate Case Res R1'!EV84</f>
        <v>0.15259087983689487</v>
      </c>
      <c r="V12" s="555">
        <f>+'Rate Case Res R1'!EW84</f>
        <v>9.8508798368948935E-3</v>
      </c>
      <c r="W12" s="595">
        <f>+'Rate Case Res R1'!EX84</f>
        <v>6.9012749312700683E-2</v>
      </c>
    </row>
    <row r="13" spans="2:23" s="433" customFormat="1" ht="15" x14ac:dyDescent="0.25">
      <c r="B13" s="535" t="s">
        <v>322</v>
      </c>
      <c r="C13" s="539">
        <f>+'Rate Case Res R1'!DP85</f>
        <v>0.17416999999999999</v>
      </c>
      <c r="D13" s="571">
        <f>+'Rate Case Res R1'!DS32</f>
        <v>0.17598</v>
      </c>
      <c r="E13" s="555">
        <f>+'Rate Case Res R1'!DX85</f>
        <v>0.17073999999999998</v>
      </c>
      <c r="F13" s="564">
        <f>+'Rate Case Res R1'!EB85</f>
        <v>0.18293390243321708</v>
      </c>
      <c r="G13" s="539">
        <f>+'Rate Case Res R1'!EC85</f>
        <v>8.7639024332170912E-3</v>
      </c>
      <c r="H13" s="548">
        <f>+'Rate Case Res R1'!ED85</f>
        <v>5.0318094007102784E-2</v>
      </c>
      <c r="I13" s="579">
        <f>+'Rate Case Res R1'!EE85</f>
        <v>0.18468405489688888</v>
      </c>
      <c r="J13" s="546">
        <f>+'Rate Case Res R1'!EF85</f>
        <v>8.7040548968888853E-3</v>
      </c>
      <c r="K13" s="580">
        <f>+'Rate Case Res R1'!EG85</f>
        <v>4.9974478365326321E-2</v>
      </c>
      <c r="L13" s="555">
        <f>+'Rate Case Res R1'!EJ85</f>
        <v>0.18714222170317613</v>
      </c>
      <c r="M13" s="555">
        <f>+'Rate Case Res R1'!EK85</f>
        <v>1.6402221703176151E-2</v>
      </c>
      <c r="N13" s="565">
        <f>+'Rate Case Res R1'!EL85</f>
        <v>9.6065489651962946E-2</v>
      </c>
      <c r="O13" s="564">
        <f>+'Rate Case Res R1'!EN85</f>
        <v>0.19544208395510632</v>
      </c>
      <c r="P13" s="539">
        <f>+'Rate Case Res R1'!EO85</f>
        <v>2.1272083955106325E-2</v>
      </c>
      <c r="Q13" s="548">
        <f>+'Rate Case Res R1'!EP85</f>
        <v>0.11628289601962674</v>
      </c>
      <c r="R13" s="579">
        <f>+'Rate Case Res R1'!EQ85</f>
        <v>0.19622340495048213</v>
      </c>
      <c r="S13" s="546">
        <f>+'Rate Case Res R1'!ER85</f>
        <v>2.024340495048213E-2</v>
      </c>
      <c r="T13" s="580">
        <f>+'Rate Case Res R1'!ES85</f>
        <v>0.11622785181421674</v>
      </c>
      <c r="U13" s="555">
        <f>+'Rate Case Res R1'!EV85</f>
        <v>0.19287087983689488</v>
      </c>
      <c r="V13" s="555">
        <f>+'Rate Case Res R1'!EW85</f>
        <v>2.2130879836894907E-2</v>
      </c>
      <c r="W13" s="595">
        <f>+'Rate Case Res R1'!EX85</f>
        <v>0.12961742905525894</v>
      </c>
    </row>
    <row r="14" spans="2:23" s="433" customFormat="1" ht="15" x14ac:dyDescent="0.25">
      <c r="B14" s="535" t="s">
        <v>323</v>
      </c>
      <c r="C14" s="539">
        <f>+'Rate Case Res R1'!DP86</f>
        <v>0.21587000000000001</v>
      </c>
      <c r="D14" s="571">
        <f>+'Rate Case Res R1'!DS33</f>
        <v>0.17598</v>
      </c>
      <c r="E14" s="555">
        <f>+'Rate Case Res R1'!DX86</f>
        <v>0.17073999999999998</v>
      </c>
      <c r="F14" s="564">
        <f>+'Rate Case Res R1'!EB86</f>
        <v>0.2387039024332171</v>
      </c>
      <c r="G14" s="539">
        <f>+'Rate Case Res R1'!EC86</f>
        <v>2.283390243321709E-2</v>
      </c>
      <c r="H14" s="548">
        <f>+'Rate Case Res R1'!ED86</f>
        <v>0.10577617285040575</v>
      </c>
      <c r="I14" s="579">
        <f>+'Rate Case Res R1'!EE86</f>
        <v>0.18468405489688888</v>
      </c>
      <c r="J14" s="546">
        <f>+'Rate Case Res R1'!EF86</f>
        <v>8.7040548968888853E-3</v>
      </c>
      <c r="K14" s="580">
        <f>+'Rate Case Res R1'!EG86</f>
        <v>4.0320817607304792E-2</v>
      </c>
      <c r="L14" s="555">
        <f>+'Rate Case Res R1'!EJ86</f>
        <v>0.18714222170317613</v>
      </c>
      <c r="M14" s="555">
        <f>+'Rate Case Res R1'!EK86</f>
        <v>1.6402221703176151E-2</v>
      </c>
      <c r="N14" s="565">
        <f>+'Rate Case Res R1'!EL86</f>
        <v>9.6065489651962946E-2</v>
      </c>
      <c r="O14" s="564">
        <f>+'Rate Case Res R1'!EN86</f>
        <v>0.26329208395510628</v>
      </c>
      <c r="P14" s="539">
        <f>+'Rate Case Res R1'!EO86</f>
        <v>4.7422083955106276E-2</v>
      </c>
      <c r="Q14" s="548">
        <f>+'Rate Case Res R1'!EP86</f>
        <v>0.19866488763573395</v>
      </c>
      <c r="R14" s="579">
        <f>+'Rate Case Res R1'!EQ86</f>
        <v>0.19622340495048213</v>
      </c>
      <c r="S14" s="546">
        <f>+'Rate Case Res R1'!ER86</f>
        <v>2.024340495048213E-2</v>
      </c>
      <c r="T14" s="580">
        <f>+'Rate Case Res R1'!ES86</f>
        <v>9.3775906566369249E-2</v>
      </c>
      <c r="U14" s="555">
        <f>+'Rate Case Res R1'!EV86</f>
        <v>0.19287087983689488</v>
      </c>
      <c r="V14" s="555">
        <f>+'Rate Case Res R1'!EW86</f>
        <v>2.2130879836894907E-2</v>
      </c>
      <c r="W14" s="595">
        <f>+'Rate Case Res R1'!EX86</f>
        <v>0.12961742905525894</v>
      </c>
    </row>
    <row r="15" spans="2:23" s="433" customFormat="1" ht="9.75" customHeight="1" x14ac:dyDescent="0.25">
      <c r="B15" s="533"/>
      <c r="C15" s="540"/>
      <c r="D15" s="572"/>
      <c r="E15" s="556"/>
      <c r="F15" s="566"/>
      <c r="G15" s="540"/>
      <c r="H15" s="549"/>
      <c r="I15" s="581"/>
      <c r="J15" s="542"/>
      <c r="K15" s="582"/>
      <c r="L15" s="556"/>
      <c r="M15" s="556"/>
      <c r="N15" s="567"/>
      <c r="O15" s="566"/>
      <c r="P15" s="540"/>
      <c r="Q15" s="549"/>
      <c r="R15" s="581"/>
      <c r="S15" s="542"/>
      <c r="T15" s="582"/>
      <c r="U15" s="556"/>
      <c r="V15" s="556"/>
      <c r="W15" s="557"/>
    </row>
    <row r="16" spans="2:23" s="508" customFormat="1" ht="39" customHeight="1" x14ac:dyDescent="0.25">
      <c r="B16" s="536" t="s">
        <v>499</v>
      </c>
      <c r="C16" s="602">
        <f>+'Rate Case Res R1'!DP88</f>
        <v>77.284999999999997</v>
      </c>
      <c r="D16" s="603">
        <f>+'Rate Case Res R1'!DS88</f>
        <v>78.19</v>
      </c>
      <c r="E16" s="604">
        <f>+'Rate Case Res R1'!DX88</f>
        <v>75.569999999999993</v>
      </c>
      <c r="F16" s="605">
        <f>+'Rate Case Res R1'!EB88</f>
        <v>79.965451216608542</v>
      </c>
      <c r="G16" s="602">
        <f>+F16-C16</f>
        <v>2.6804512166085459</v>
      </c>
      <c r="H16" s="606">
        <f>+G16/C16</f>
        <v>3.4682683788685331E-2</v>
      </c>
      <c r="I16" s="607">
        <f>+'Rate Case Res R1'!EE88</f>
        <v>80.840527448444433</v>
      </c>
      <c r="J16" s="608">
        <f>+I16-D16</f>
        <v>2.6505274484444357</v>
      </c>
      <c r="K16" s="609">
        <f>+J16/D16</f>
        <v>3.3898547748362137E-2</v>
      </c>
      <c r="L16" s="604">
        <f>+'Rate Case Res R1'!EJ88</f>
        <v>82.069610851588067</v>
      </c>
      <c r="M16" s="604">
        <f>+L16-E16</f>
        <v>6.4996108515880735</v>
      </c>
      <c r="N16" s="610">
        <f>+M16/E16</f>
        <v>8.6007818599815725E-2</v>
      </c>
      <c r="O16" s="605">
        <f>+'Rate Case Res R1'!EN88</f>
        <v>84.923041977553154</v>
      </c>
      <c r="P16" s="602">
        <f>+O16-$C$16</f>
        <v>7.6380419775531578</v>
      </c>
      <c r="Q16" s="606">
        <f>+P16/$C$16</f>
        <v>9.882955266291206E-2</v>
      </c>
      <c r="R16" s="607">
        <f>+'Rate Case Res R1'!EQ88</f>
        <v>85.313702475241058</v>
      </c>
      <c r="S16" s="608">
        <f>+R16-$D$16</f>
        <v>7.1237024752410605</v>
      </c>
      <c r="T16" s="609">
        <f>+S16/$D$16</f>
        <v>9.1107590168065744E-2</v>
      </c>
      <c r="U16" s="604">
        <f>+'Rate Case Res R1'!EV88</f>
        <v>83.637439918447441</v>
      </c>
      <c r="V16" s="604">
        <f>+U16-$E$16</f>
        <v>8.0674399184474481</v>
      </c>
      <c r="W16" s="611">
        <f>+V16/$E$16</f>
        <v>0.10675453114261545</v>
      </c>
    </row>
    <row r="17" spans="2:27" s="584" customFormat="1" ht="14.25" x14ac:dyDescent="0.2">
      <c r="B17" s="614" t="s">
        <v>419</v>
      </c>
      <c r="C17" s="585"/>
      <c r="D17" s="585"/>
      <c r="E17" s="585"/>
      <c r="F17" s="586"/>
      <c r="G17" s="587">
        <f>+G16</f>
        <v>2.6804512166085459</v>
      </c>
      <c r="H17" s="588">
        <f>+H16</f>
        <v>3.4682683788685331E-2</v>
      </c>
      <c r="I17" s="589"/>
      <c r="J17" s="590">
        <f>+J16</f>
        <v>2.6505274484444357</v>
      </c>
      <c r="K17" s="591">
        <f>+K16</f>
        <v>3.3898547748362137E-2</v>
      </c>
      <c r="L17" s="592"/>
      <c r="M17" s="593">
        <f>+L16-C16</f>
        <v>4.7846108515880701</v>
      </c>
      <c r="N17" s="594">
        <f>+N16</f>
        <v>8.6007818599815725E-2</v>
      </c>
      <c r="O17" s="561"/>
      <c r="P17" s="587">
        <f>+O16-F16</f>
        <v>4.9575907609446119</v>
      </c>
      <c r="Q17" s="588">
        <f>(O16-F16)/F16</f>
        <v>6.1996658375822904E-2</v>
      </c>
      <c r="R17" s="589"/>
      <c r="S17" s="590">
        <f>+R16-I16</f>
        <v>4.4731750267966248</v>
      </c>
      <c r="T17" s="591">
        <f>(R16-I16)/I16</f>
        <v>5.5333323123718678E-2</v>
      </c>
      <c r="U17" s="592"/>
      <c r="V17" s="593">
        <f>+U16-L16</f>
        <v>1.5678290668593746</v>
      </c>
      <c r="W17" s="596">
        <f>(U16-L16)/L16</f>
        <v>1.910364933610547E-2</v>
      </c>
    </row>
    <row r="18" spans="2:27" ht="6" customHeight="1" thickBot="1" x14ac:dyDescent="0.25"/>
    <row r="19" spans="2:27" s="547" customFormat="1" ht="18" x14ac:dyDescent="0.25">
      <c r="B19" s="568"/>
      <c r="C19" s="1163" t="s">
        <v>302</v>
      </c>
      <c r="D19" s="1163"/>
      <c r="E19" s="1163"/>
      <c r="F19" s="1089" t="s">
        <v>483</v>
      </c>
      <c r="G19" s="1090"/>
      <c r="H19" s="1090"/>
      <c r="I19" s="1090"/>
      <c r="J19" s="1090"/>
      <c r="K19" s="1090"/>
      <c r="L19" s="1090"/>
      <c r="M19" s="1090"/>
      <c r="N19" s="1091"/>
      <c r="O19" s="1089" t="s">
        <v>484</v>
      </c>
      <c r="P19" s="1090"/>
      <c r="Q19" s="1090"/>
      <c r="R19" s="1090"/>
      <c r="S19" s="1090"/>
      <c r="T19" s="1090"/>
      <c r="U19" s="1090"/>
      <c r="V19" s="1090"/>
      <c r="W19" s="1090"/>
    </row>
    <row r="20" spans="2:27" ht="43.5" customHeight="1" x14ac:dyDescent="0.2">
      <c r="B20" s="1092" t="s">
        <v>421</v>
      </c>
      <c r="C20" s="1094" t="s">
        <v>474</v>
      </c>
      <c r="D20" s="1096" t="s">
        <v>468</v>
      </c>
      <c r="E20" s="1098" t="s">
        <v>452</v>
      </c>
      <c r="F20" s="1100" t="s">
        <v>480</v>
      </c>
      <c r="G20" s="1102" t="s">
        <v>477</v>
      </c>
      <c r="H20" s="1103"/>
      <c r="I20" s="1104" t="s">
        <v>471</v>
      </c>
      <c r="J20" s="1106" t="s">
        <v>415</v>
      </c>
      <c r="K20" s="1107"/>
      <c r="L20" s="1098" t="s">
        <v>455</v>
      </c>
      <c r="M20" s="1108" t="s">
        <v>459</v>
      </c>
      <c r="N20" s="1115"/>
      <c r="O20" s="1100" t="s">
        <v>481</v>
      </c>
      <c r="P20" s="1102" t="s">
        <v>478</v>
      </c>
      <c r="Q20" s="1103"/>
      <c r="R20" s="1104" t="s">
        <v>472</v>
      </c>
      <c r="S20" s="1106" t="s">
        <v>417</v>
      </c>
      <c r="T20" s="1107"/>
      <c r="U20" s="1098" t="s">
        <v>456</v>
      </c>
      <c r="V20" s="1108" t="s">
        <v>460</v>
      </c>
      <c r="W20" s="1108"/>
    </row>
    <row r="21" spans="2:27" ht="15" customHeight="1" thickBot="1" x14ac:dyDescent="0.25">
      <c r="B21" s="1093"/>
      <c r="C21" s="1095"/>
      <c r="D21" s="1097"/>
      <c r="E21" s="1099"/>
      <c r="F21" s="1101"/>
      <c r="G21" s="541" t="s">
        <v>390</v>
      </c>
      <c r="H21" s="583" t="s">
        <v>418</v>
      </c>
      <c r="I21" s="1105"/>
      <c r="J21" s="543" t="str">
        <f>+'Rate Case Res R1'!FD78</f>
        <v>$</v>
      </c>
      <c r="K21" s="573" t="s">
        <v>418</v>
      </c>
      <c r="L21" s="1099"/>
      <c r="M21" s="551" t="s">
        <v>390</v>
      </c>
      <c r="N21" s="558" t="s">
        <v>418</v>
      </c>
      <c r="O21" s="1101"/>
      <c r="P21" s="541" t="s">
        <v>390</v>
      </c>
      <c r="Q21" s="583" t="s">
        <v>418</v>
      </c>
      <c r="R21" s="1105"/>
      <c r="S21" s="543" t="s">
        <v>390</v>
      </c>
      <c r="T21" s="573" t="s">
        <v>418</v>
      </c>
      <c r="U21" s="1099"/>
      <c r="V21" s="551" t="s">
        <v>390</v>
      </c>
      <c r="W21" s="551" t="s">
        <v>418</v>
      </c>
    </row>
    <row r="22" spans="2:27" ht="21" customHeight="1" x14ac:dyDescent="0.25">
      <c r="B22" s="601" t="s">
        <v>385</v>
      </c>
      <c r="C22" s="537"/>
      <c r="D22" s="569"/>
      <c r="E22" s="552"/>
      <c r="F22" s="559"/>
      <c r="G22" s="538"/>
      <c r="H22" s="538"/>
      <c r="I22" s="574"/>
      <c r="J22" s="544"/>
      <c r="K22" s="575"/>
      <c r="L22" s="552"/>
      <c r="M22" s="552"/>
      <c r="N22" s="560"/>
      <c r="O22" s="559"/>
      <c r="P22" s="538"/>
      <c r="Q22" s="538"/>
      <c r="R22" s="574"/>
      <c r="S22" s="544"/>
      <c r="T22" s="575"/>
      <c r="U22" s="552"/>
      <c r="V22" s="552"/>
      <c r="W22" s="552"/>
    </row>
    <row r="23" spans="2:27" ht="15" x14ac:dyDescent="0.25">
      <c r="B23" s="535" t="s">
        <v>384</v>
      </c>
      <c r="C23" s="598" t="s">
        <v>486</v>
      </c>
      <c r="D23" s="599" t="s">
        <v>486</v>
      </c>
      <c r="E23" s="600" t="s">
        <v>486</v>
      </c>
      <c r="F23" s="561">
        <f>+'Rate Case Res R1'!EZ80</f>
        <v>1.75</v>
      </c>
      <c r="G23" s="1109" t="s">
        <v>1</v>
      </c>
      <c r="H23" s="1110"/>
      <c r="I23" s="576">
        <f>+'Rate Case Res R1'!FC80</f>
        <v>1.75</v>
      </c>
      <c r="J23" s="1111" t="s">
        <v>1</v>
      </c>
      <c r="K23" s="1112"/>
      <c r="L23" s="553">
        <f>+'Rate Case Res R1'!FH80</f>
        <v>1.75</v>
      </c>
      <c r="M23" s="1113" t="s">
        <v>1</v>
      </c>
      <c r="N23" s="1114"/>
      <c r="O23" s="561">
        <f>+'Rate Case Res R1'!FL80</f>
        <v>2.2999999999999998</v>
      </c>
      <c r="P23" s="1109" t="s">
        <v>1</v>
      </c>
      <c r="Q23" s="1110"/>
      <c r="R23" s="576">
        <f>+'Rate Case Res R1'!FO80</f>
        <v>2.2999999999999998</v>
      </c>
      <c r="S23" s="1111" t="s">
        <v>1</v>
      </c>
      <c r="T23" s="1112"/>
      <c r="U23" s="553">
        <f>+'Rate Case Res R1'!FT80</f>
        <v>2.2999999999999998</v>
      </c>
      <c r="V23" s="1113" t="s">
        <v>1</v>
      </c>
      <c r="W23" s="1113"/>
    </row>
    <row r="24" spans="2:27" ht="15" x14ac:dyDescent="0.25">
      <c r="B24" s="535" t="s">
        <v>322</v>
      </c>
      <c r="C24" s="598" t="s">
        <v>486</v>
      </c>
      <c r="D24" s="599" t="s">
        <v>486</v>
      </c>
      <c r="E24" s="600" t="s">
        <v>486</v>
      </c>
      <c r="F24" s="561">
        <f>+'Rate Case Res R1'!EZ81</f>
        <v>6.25</v>
      </c>
      <c r="G24" s="1109" t="s">
        <v>1</v>
      </c>
      <c r="H24" s="1110"/>
      <c r="I24" s="576">
        <f>+'Rate Case Res R1'!FC81</f>
        <v>6.25</v>
      </c>
      <c r="J24" s="1111" t="s">
        <v>1</v>
      </c>
      <c r="K24" s="1112"/>
      <c r="L24" s="553">
        <f>+'Rate Case Res R1'!FH81</f>
        <v>6.25</v>
      </c>
      <c r="M24" s="1113" t="s">
        <v>1</v>
      </c>
      <c r="N24" s="1114"/>
      <c r="O24" s="561">
        <f>+'Rate Case Res R1'!FL81</f>
        <v>7.9</v>
      </c>
      <c r="P24" s="1109" t="s">
        <v>1</v>
      </c>
      <c r="Q24" s="1110"/>
      <c r="R24" s="576">
        <f>+'Rate Case Res R1'!FO81</f>
        <v>7.9</v>
      </c>
      <c r="S24" s="1111" t="s">
        <v>1</v>
      </c>
      <c r="T24" s="1112"/>
      <c r="U24" s="553">
        <f>+'Rate Case Res R1'!FT81</f>
        <v>7.9</v>
      </c>
      <c r="V24" s="1113" t="s">
        <v>1</v>
      </c>
      <c r="W24" s="1113"/>
    </row>
    <row r="25" spans="2:27" ht="15" x14ac:dyDescent="0.25">
      <c r="B25" s="535" t="s">
        <v>323</v>
      </c>
      <c r="C25" s="598" t="s">
        <v>486</v>
      </c>
      <c r="D25" s="599" t="s">
        <v>486</v>
      </c>
      <c r="E25" s="600" t="s">
        <v>486</v>
      </c>
      <c r="F25" s="561">
        <f>+'Rate Case Res R1'!EZ82</f>
        <v>18.5</v>
      </c>
      <c r="G25" s="1109" t="s">
        <v>1</v>
      </c>
      <c r="H25" s="1110"/>
      <c r="I25" s="576">
        <f>+'Rate Case Res R1'!FC82</f>
        <v>18.5</v>
      </c>
      <c r="J25" s="1111" t="s">
        <v>1</v>
      </c>
      <c r="K25" s="1112"/>
      <c r="L25" s="553">
        <f>+'Rate Case Res R1'!FH82</f>
        <v>18.5</v>
      </c>
      <c r="M25" s="1113" t="s">
        <v>1</v>
      </c>
      <c r="N25" s="1114"/>
      <c r="O25" s="561">
        <f>+'Rate Case Res R1'!FL82</f>
        <v>22.7</v>
      </c>
      <c r="P25" s="1109" t="s">
        <v>1</v>
      </c>
      <c r="Q25" s="1110"/>
      <c r="R25" s="576">
        <f>+'Rate Case Res R1'!FO82</f>
        <v>22.7</v>
      </c>
      <c r="S25" s="1111" t="s">
        <v>1</v>
      </c>
      <c r="T25" s="1112"/>
      <c r="U25" s="553">
        <f>+'Rate Case Res R1'!FT82</f>
        <v>22.7</v>
      </c>
      <c r="V25" s="1113" t="s">
        <v>1</v>
      </c>
      <c r="W25" s="1113"/>
    </row>
    <row r="26" spans="2:27" ht="21" customHeight="1" x14ac:dyDescent="0.25">
      <c r="B26" s="601" t="s">
        <v>388</v>
      </c>
      <c r="C26" s="538"/>
      <c r="D26" s="570"/>
      <c r="E26" s="554"/>
      <c r="F26" s="563"/>
      <c r="G26" s="537"/>
      <c r="H26" s="537"/>
      <c r="I26" s="578"/>
      <c r="J26" s="545"/>
      <c r="K26" s="577"/>
      <c r="L26" s="554"/>
      <c r="M26" s="554"/>
      <c r="N26" s="562"/>
      <c r="O26" s="563"/>
      <c r="P26" s="537"/>
      <c r="Q26" s="537"/>
      <c r="R26" s="578"/>
      <c r="S26" s="545"/>
      <c r="T26" s="577"/>
      <c r="U26" s="554"/>
      <c r="V26" s="554"/>
      <c r="W26" s="554"/>
    </row>
    <row r="27" spans="2:27" ht="15" x14ac:dyDescent="0.25">
      <c r="B27" s="535" t="s">
        <v>384</v>
      </c>
      <c r="C27" s="539">
        <f>+C12</f>
        <v>0.14616999999999999</v>
      </c>
      <c r="D27" s="571">
        <f>+D12</f>
        <v>0.14798</v>
      </c>
      <c r="E27" s="555">
        <f>+E12</f>
        <v>0.14273999999999998</v>
      </c>
      <c r="F27" s="564">
        <f>+'Rate Case Res R1'!EZ84</f>
        <v>0.15489636272104096</v>
      </c>
      <c r="G27" s="539">
        <f>+'Rate Case Res R1'!FA84</f>
        <v>1.2156362721040981E-2</v>
      </c>
      <c r="H27" s="548">
        <f>+'Rate Case Res R1'!FB84</f>
        <v>7.834621971536701E-2</v>
      </c>
      <c r="I27" s="579">
        <f>+'Rate Case Res R1'!FC84</f>
        <v>0.15546283378283132</v>
      </c>
      <c r="J27" s="546">
        <f>+'Rate Case Res R1'!FD84</f>
        <v>7.4828337828313218E-3</v>
      </c>
      <c r="K27" s="580">
        <f>+'Rate Case Res R1'!FE84</f>
        <v>5.1192678270721229E-2</v>
      </c>
      <c r="L27" s="555">
        <f>+'Rate Case Res R1'!FH84</f>
        <v>0.15333962014696342</v>
      </c>
      <c r="M27" s="555">
        <f>+'Rate Case Res R1'!FI84</f>
        <v>1.0599620146963445E-2</v>
      </c>
      <c r="N27" s="565">
        <f>+'Rate Case Res R1'!FJ84</f>
        <v>7.4258232779623415E-2</v>
      </c>
      <c r="O27" s="564">
        <f>+'Rate Case Res R1'!FL84</f>
        <v>0.15646108387367341</v>
      </c>
      <c r="P27" s="539">
        <f>+'Rate Case Res R1'!FM84</f>
        <v>1.3721083873673434E-2</v>
      </c>
      <c r="Q27" s="548">
        <f>+'Rate Case Res R1'!FN84</f>
        <v>8.8582350370513749E-2</v>
      </c>
      <c r="R27" s="579">
        <f>+'Rate Case Res R1'!FO84</f>
        <v>0.15665485195047138</v>
      </c>
      <c r="S27" s="546">
        <f>+'Rate Case Res R1'!FP84</f>
        <v>8.6748519504713795E-3</v>
      </c>
      <c r="T27" s="580">
        <f>+'Rate Case Res R1'!FQ84</f>
        <v>5.934769070583143E-2</v>
      </c>
      <c r="U27" s="555">
        <f>+'Rate Case Res R1'!FT84</f>
        <v>0.15618090087519887</v>
      </c>
      <c r="V27" s="555">
        <f>+'Rate Case Res R1'!FU84</f>
        <v>1.3440900875198891E-2</v>
      </c>
      <c r="W27" s="595">
        <f>+'Rate Case Res R1'!FV84</f>
        <v>9.4163520212966881E-2</v>
      </c>
      <c r="X27" s="433"/>
      <c r="AA27" s="505"/>
    </row>
    <row r="28" spans="2:27" ht="15" x14ac:dyDescent="0.25">
      <c r="B28" s="535" t="s">
        <v>322</v>
      </c>
      <c r="C28" s="539">
        <f t="shared" ref="C28:E29" si="0">+C13</f>
        <v>0.17416999999999999</v>
      </c>
      <c r="D28" s="571">
        <f t="shared" si="0"/>
        <v>0.17598</v>
      </c>
      <c r="E28" s="555">
        <f t="shared" si="0"/>
        <v>0.17073999999999998</v>
      </c>
      <c r="F28" s="564">
        <f>+'Rate Case Res R1'!EZ85</f>
        <v>0.20322636272104097</v>
      </c>
      <c r="G28" s="539">
        <f>+'Rate Case Res R1'!FA85</f>
        <v>3.2486362721040996E-2</v>
      </c>
      <c r="H28" s="548">
        <f>+'Rate Case Res R1'!FB85</f>
        <v>0.16621989524274219</v>
      </c>
      <c r="I28" s="579">
        <f>+'Rate Case Res R1'!FC85</f>
        <v>0.20379283378283133</v>
      </c>
      <c r="J28" s="546">
        <f>+'Rate Case Res R1'!FD85</f>
        <v>2.7812833782831337E-2</v>
      </c>
      <c r="K28" s="580">
        <f>+'Rate Case Res R1'!FE85</f>
        <v>0.15968785544486042</v>
      </c>
      <c r="L28" s="555">
        <f>+'Rate Case Res R1'!FH85</f>
        <v>0.20166962014696344</v>
      </c>
      <c r="M28" s="555">
        <f>+'Rate Case Res R1'!FI85</f>
        <v>3.092962014696346E-2</v>
      </c>
      <c r="N28" s="565">
        <f>+'Rate Case Res R1'!FJ85</f>
        <v>0.1811504049839725</v>
      </c>
      <c r="O28" s="564">
        <f>+'Rate Case Res R1'!FL85</f>
        <v>0.21505108387367344</v>
      </c>
      <c r="P28" s="539">
        <f>+'Rate Case Res R1'!FM85</f>
        <v>4.4311083873673468E-2</v>
      </c>
      <c r="Q28" s="548">
        <f>+'Rate Case Res R1'!FN85</f>
        <v>0.21803806986644325</v>
      </c>
      <c r="R28" s="579">
        <f>+'Rate Case Res R1'!FO85</f>
        <v>0.21524485195047141</v>
      </c>
      <c r="S28" s="546">
        <f>+'Rate Case Res R1'!FP85</f>
        <v>3.9264851950471413E-2</v>
      </c>
      <c r="T28" s="580">
        <f>+'Rate Case Res R1'!FQ85</f>
        <v>0.22543981139387617</v>
      </c>
      <c r="U28" s="555">
        <f>+'Rate Case Res R1'!FT85</f>
        <v>0.2147709008751989</v>
      </c>
      <c r="V28" s="555">
        <f>+'Rate Case Res R1'!FU85</f>
        <v>4.4030900875198925E-2</v>
      </c>
      <c r="W28" s="595">
        <f>+'Rate Case Res R1'!FV85</f>
        <v>0.25788275082112527</v>
      </c>
      <c r="X28" s="433"/>
      <c r="AA28" s="505"/>
    </row>
    <row r="29" spans="2:27" ht="15" x14ac:dyDescent="0.25">
      <c r="B29" s="535" t="s">
        <v>323</v>
      </c>
      <c r="C29" s="539">
        <f t="shared" si="0"/>
        <v>0.21587000000000001</v>
      </c>
      <c r="D29" s="571">
        <f t="shared" si="0"/>
        <v>0.17598</v>
      </c>
      <c r="E29" s="555">
        <f t="shared" si="0"/>
        <v>0.17073999999999998</v>
      </c>
      <c r="F29" s="564">
        <f>+'Rate Case Res R1'!EZ86</f>
        <v>0.27932636272104094</v>
      </c>
      <c r="G29" s="539">
        <f>+'Rate Case Res R1'!FA86</f>
        <v>0.10858636272104097</v>
      </c>
      <c r="H29" s="548">
        <f>+'Rate Case Res R1'!FB86</f>
        <v>0.41241787861558321</v>
      </c>
      <c r="I29" s="579">
        <f>+'Rate Case Res R1'!FC86</f>
        <v>0.20379283378283133</v>
      </c>
      <c r="J29" s="546">
        <f>+'Rate Case Res R1'!FD86</f>
        <v>2.7812833782831337E-2</v>
      </c>
      <c r="K29" s="580">
        <f>+'Rate Case Res R1'!FE86</f>
        <v>0.12884066235619279</v>
      </c>
      <c r="L29" s="555">
        <f>+'Rate Case Res R1'!FH86</f>
        <v>0.20166962014696344</v>
      </c>
      <c r="M29" s="555">
        <f>+'Rate Case Res R1'!FI86</f>
        <v>3.092962014696346E-2</v>
      </c>
      <c r="N29" s="565">
        <f>+'Rate Case Res R1'!FJ86</f>
        <v>0.1811504049839725</v>
      </c>
      <c r="O29" s="564">
        <f>+'Rate Case Res R1'!FL86</f>
        <v>0.30206108387367336</v>
      </c>
      <c r="P29" s="539">
        <f>+'Rate Case Res R1'!FM86</f>
        <v>0.13132108387367339</v>
      </c>
      <c r="Q29" s="548">
        <f>+'Rate Case Res R1'!FN86</f>
        <v>0.47013494392157246</v>
      </c>
      <c r="R29" s="579">
        <f>+'Rate Case Res R1'!FO86</f>
        <v>0.21524485195047141</v>
      </c>
      <c r="S29" s="546">
        <f>+'Rate Case Res R1'!FP86</f>
        <v>3.9264851950471413E-2</v>
      </c>
      <c r="T29" s="580">
        <f>+'Rate Case Res R1'!FQ86</f>
        <v>0.18189119354459357</v>
      </c>
      <c r="U29" s="555">
        <f>+'Rate Case Res R1'!FT86</f>
        <v>0.2147709008751989</v>
      </c>
      <c r="V29" s="555">
        <f>+'Rate Case Res R1'!FU86</f>
        <v>4.4030900875198925E-2</v>
      </c>
      <c r="W29" s="595">
        <f>+'Rate Case Res R1'!FV86</f>
        <v>0.25788275082112527</v>
      </c>
      <c r="X29" s="433"/>
      <c r="AA29" s="505"/>
    </row>
    <row r="30" spans="2:27" ht="7.5" customHeight="1" x14ac:dyDescent="0.25">
      <c r="B30" s="533"/>
      <c r="C30" s="540"/>
      <c r="D30" s="572"/>
      <c r="E30" s="556"/>
      <c r="F30" s="566"/>
      <c r="G30" s="540"/>
      <c r="H30" s="549"/>
      <c r="I30" s="581"/>
      <c r="J30" s="542"/>
      <c r="K30" s="582"/>
      <c r="L30" s="556"/>
      <c r="M30" s="556"/>
      <c r="N30" s="567"/>
      <c r="O30" s="566"/>
      <c r="P30" s="540"/>
      <c r="Q30" s="549"/>
      <c r="R30" s="581"/>
      <c r="S30" s="542"/>
      <c r="T30" s="582"/>
      <c r="U30" s="556"/>
      <c r="V30" s="556"/>
      <c r="W30" s="557"/>
      <c r="X30" s="433"/>
    </row>
    <row r="31" spans="2:27" ht="35.25" customHeight="1" x14ac:dyDescent="0.25">
      <c r="B31" s="536" t="s">
        <v>422</v>
      </c>
      <c r="C31" s="602">
        <f>+C16</f>
        <v>77.284999999999997</v>
      </c>
      <c r="D31" s="603">
        <f>+D16</f>
        <v>78.19</v>
      </c>
      <c r="E31" s="604">
        <f>+E16</f>
        <v>75.569999999999993</v>
      </c>
      <c r="F31" s="605">
        <f>+'Rate Case Res R1'!EZ88</f>
        <v>86.447681360520477</v>
      </c>
      <c r="G31" s="602">
        <f>+F31-$C$16</f>
        <v>9.1626813605204802</v>
      </c>
      <c r="H31" s="606">
        <f>+G31/$C$16</f>
        <v>0.11855704678165854</v>
      </c>
      <c r="I31" s="607">
        <f>+'Rate Case Res R1'!FC88</f>
        <v>86.73091689141566</v>
      </c>
      <c r="J31" s="608">
        <f>+I31-$D$16</f>
        <v>8.5409168914156623</v>
      </c>
      <c r="K31" s="609">
        <f>+J31/$D$16</f>
        <v>0.10923285447519712</v>
      </c>
      <c r="L31" s="604">
        <f>+'Rate Case Res R1'!FH88</f>
        <v>85.669310073481711</v>
      </c>
      <c r="M31" s="604">
        <f>+L31-$E$16</f>
        <v>10.099310073481718</v>
      </c>
      <c r="N31" s="610">
        <f>+M31/$E$16</f>
        <v>0.13364179004210294</v>
      </c>
      <c r="O31" s="605">
        <f>+'Rate Case Res R1'!FL88</f>
        <v>89.319041936836712</v>
      </c>
      <c r="P31" s="602">
        <f>+O31-$C$16</f>
        <v>12.034041936836715</v>
      </c>
      <c r="Q31" s="606">
        <f>+P31/$C$16</f>
        <v>0.15570992995842292</v>
      </c>
      <c r="R31" s="607">
        <f>+'Rate Case Res R1'!FO88</f>
        <v>89.41592597523568</v>
      </c>
      <c r="S31" s="608">
        <f>+R31-$D$16</f>
        <v>11.225925975235683</v>
      </c>
      <c r="T31" s="609">
        <f>+S31/$D$16</f>
        <v>0.14357240024601206</v>
      </c>
      <c r="U31" s="604">
        <f>+'Rate Case Res R1'!FT88</f>
        <v>89.178950437599426</v>
      </c>
      <c r="V31" s="604">
        <f>+U31-$E$16</f>
        <v>13.608950437599432</v>
      </c>
      <c r="W31" s="611">
        <f>+V31/$E$16</f>
        <v>0.18008403384411054</v>
      </c>
      <c r="X31" s="508"/>
    </row>
    <row r="32" spans="2:27" s="584" customFormat="1" ht="14.25" x14ac:dyDescent="0.2">
      <c r="B32" s="614" t="s">
        <v>419</v>
      </c>
      <c r="C32" s="585"/>
      <c r="D32" s="585"/>
      <c r="E32" s="585"/>
      <c r="F32" s="586"/>
      <c r="G32" s="587">
        <f>+F31-O16</f>
        <v>1.5246393829673224</v>
      </c>
      <c r="H32" s="588">
        <f>(F31-O16)/O16</f>
        <v>1.7953188527682684E-2</v>
      </c>
      <c r="I32" s="589"/>
      <c r="J32" s="590">
        <f>+I31-R16</f>
        <v>1.4172144161746019</v>
      </c>
      <c r="K32" s="591">
        <f>(I31-R16)/R16</f>
        <v>1.661180297017226E-2</v>
      </c>
      <c r="L32" s="592"/>
      <c r="M32" s="593">
        <f>+L31-U16</f>
        <v>2.0318701550342695</v>
      </c>
      <c r="N32" s="594">
        <f>(L31-U16)/U16</f>
        <v>2.429378705296922E-2</v>
      </c>
      <c r="O32" s="561"/>
      <c r="P32" s="587">
        <f>+O31-F31</f>
        <v>2.8713605763162349</v>
      </c>
      <c r="Q32" s="588">
        <f>(O31-F31)/F31</f>
        <v>3.3215009716010123E-2</v>
      </c>
      <c r="R32" s="589"/>
      <c r="S32" s="590">
        <f>+R31-I31</f>
        <v>2.6850090838200202</v>
      </c>
      <c r="T32" s="591">
        <f>(R31-I31)/I31</f>
        <v>3.095792342633211E-2</v>
      </c>
      <c r="U32" s="592"/>
      <c r="V32" s="593">
        <f>+U31-L31</f>
        <v>3.5096403641177147</v>
      </c>
      <c r="W32" s="596">
        <f>(U31-L31)/L31</f>
        <v>4.0967300438247575E-2</v>
      </c>
    </row>
    <row r="33" spans="1:29" s="584" customFormat="1" ht="11.25" customHeight="1" x14ac:dyDescent="0.2">
      <c r="B33" s="614"/>
      <c r="C33" s="585"/>
      <c r="D33" s="585"/>
      <c r="E33" s="585"/>
      <c r="F33" s="799"/>
      <c r="G33" s="799"/>
      <c r="H33" s="799"/>
      <c r="I33" s="799"/>
      <c r="J33" s="799"/>
      <c r="K33" s="799"/>
      <c r="L33" s="799"/>
      <c r="M33" s="799"/>
      <c r="N33" s="799"/>
      <c r="O33" s="799"/>
      <c r="P33" s="799"/>
      <c r="Q33" s="799"/>
      <c r="R33" s="799"/>
      <c r="S33" s="799"/>
      <c r="T33" s="799"/>
      <c r="U33" s="799"/>
      <c r="V33" s="799"/>
      <c r="W33" s="799"/>
      <c r="X33" s="799"/>
      <c r="Y33" s="799"/>
      <c r="Z33" s="799"/>
    </row>
    <row r="34" spans="1:29" s="584" customFormat="1" ht="33" customHeight="1" x14ac:dyDescent="0.25">
      <c r="A34" s="801"/>
      <c r="B34" s="803"/>
      <c r="C34" s="1145" t="s">
        <v>559</v>
      </c>
      <c r="D34" s="1145"/>
      <c r="E34" s="1145"/>
      <c r="F34" s="1145"/>
      <c r="G34" s="1145"/>
      <c r="H34" s="1145"/>
      <c r="I34" s="803"/>
      <c r="J34" s="803"/>
      <c r="K34" s="803"/>
      <c r="L34" s="1146" t="s">
        <v>575</v>
      </c>
      <c r="M34" s="1146"/>
      <c r="N34" s="1146"/>
      <c r="O34" s="1146"/>
      <c r="P34" s="1146"/>
      <c r="Q34" s="1146"/>
      <c r="R34" s="1146"/>
      <c r="S34" s="1146"/>
      <c r="T34" s="1146"/>
      <c r="U34" s="1146"/>
      <c r="V34" s="803"/>
      <c r="W34" s="803"/>
      <c r="X34" s="803"/>
      <c r="Y34" s="803"/>
      <c r="Z34" s="801"/>
      <c r="AA34" s="803"/>
      <c r="AB34" s="803"/>
      <c r="AC34" s="803"/>
    </row>
    <row r="35" spans="1:29" s="584" customFormat="1" ht="18" x14ac:dyDescent="0.25">
      <c r="A35" s="801"/>
      <c r="B35" s="801"/>
      <c r="C35" s="1134" t="s">
        <v>421</v>
      </c>
      <c r="D35" s="1147"/>
      <c r="E35" s="1151" t="s">
        <v>560</v>
      </c>
      <c r="F35" s="1154" t="s">
        <v>561</v>
      </c>
      <c r="G35" s="1157" t="s">
        <v>562</v>
      </c>
      <c r="H35" s="1158"/>
      <c r="I35" s="803"/>
      <c r="J35" s="803"/>
      <c r="K35" s="803"/>
      <c r="L35" s="828"/>
      <c r="M35" s="828"/>
      <c r="N35" s="828"/>
      <c r="O35" s="828"/>
      <c r="P35" s="828"/>
      <c r="Q35" s="828"/>
      <c r="R35" s="828"/>
      <c r="S35" s="828"/>
      <c r="T35" s="828"/>
      <c r="U35" s="828"/>
      <c r="V35" s="803"/>
      <c r="W35" s="803"/>
      <c r="X35" s="803"/>
      <c r="Y35" s="803"/>
      <c r="Z35" s="801"/>
      <c r="AA35" s="803"/>
      <c r="AB35" s="803"/>
      <c r="AC35" s="803"/>
    </row>
    <row r="36" spans="1:29" s="584" customFormat="1" ht="21.75" customHeight="1" x14ac:dyDescent="0.2">
      <c r="A36" s="801"/>
      <c r="B36" s="801"/>
      <c r="C36" s="1148"/>
      <c r="D36" s="1149"/>
      <c r="E36" s="1152"/>
      <c r="F36" s="1155"/>
      <c r="G36" s="1157"/>
      <c r="H36" s="1158"/>
      <c r="I36" s="803"/>
      <c r="J36" s="803"/>
      <c r="K36" s="803"/>
      <c r="L36" s="1161" t="s">
        <v>421</v>
      </c>
      <c r="M36" s="1134"/>
      <c r="N36" s="1134"/>
      <c r="O36" s="1132" t="s">
        <v>563</v>
      </c>
      <c r="P36" s="1132" t="s">
        <v>564</v>
      </c>
      <c r="Q36" s="1132" t="s">
        <v>565</v>
      </c>
      <c r="R36" s="1132" t="s">
        <v>566</v>
      </c>
      <c r="S36" s="1134" t="s">
        <v>567</v>
      </c>
      <c r="T36" s="1135" t="s">
        <v>568</v>
      </c>
      <c r="U36" s="1136"/>
      <c r="V36" s="803"/>
      <c r="W36" s="803"/>
      <c r="X36" s="803"/>
      <c r="Y36" s="803"/>
      <c r="Z36" s="801"/>
      <c r="AA36" s="803"/>
      <c r="AB36" s="803"/>
      <c r="AC36" s="803"/>
    </row>
    <row r="37" spans="1:29" s="584" customFormat="1" ht="36.75" customHeight="1" thickBot="1" x14ac:dyDescent="0.25">
      <c r="A37" s="801"/>
      <c r="B37" s="804"/>
      <c r="C37" s="1133"/>
      <c r="D37" s="1150"/>
      <c r="E37" s="1153"/>
      <c r="F37" s="1156"/>
      <c r="G37" s="1159"/>
      <c r="H37" s="1160"/>
      <c r="I37" s="803"/>
      <c r="J37" s="803"/>
      <c r="K37" s="803"/>
      <c r="L37" s="1162"/>
      <c r="M37" s="1133"/>
      <c r="N37" s="1133"/>
      <c r="O37" s="1133"/>
      <c r="P37" s="1133"/>
      <c r="Q37" s="1133"/>
      <c r="R37" s="1133"/>
      <c r="S37" s="1133"/>
      <c r="T37" s="1137"/>
      <c r="U37" s="1138"/>
      <c r="V37" s="803"/>
      <c r="W37" s="803"/>
      <c r="X37" s="803"/>
      <c r="Y37" s="803"/>
      <c r="Z37" s="801"/>
      <c r="AA37" s="803"/>
      <c r="AB37" s="803"/>
      <c r="AC37" s="803"/>
    </row>
    <row r="38" spans="1:29" s="584" customFormat="1" ht="18.75" customHeight="1" x14ac:dyDescent="0.25">
      <c r="A38" s="801"/>
      <c r="B38" s="601"/>
      <c r="C38" s="801"/>
      <c r="D38" s="810" t="s">
        <v>498</v>
      </c>
      <c r="E38" s="1139" t="s">
        <v>573</v>
      </c>
      <c r="F38" s="1140"/>
      <c r="G38" s="820"/>
      <c r="H38" s="821"/>
      <c r="I38" s="803"/>
      <c r="J38" s="803"/>
      <c r="K38" s="803"/>
      <c r="L38" s="1141" t="s">
        <v>569</v>
      </c>
      <c r="M38" s="1142"/>
      <c r="N38" s="1142"/>
      <c r="O38" s="814">
        <f>+H17</f>
        <v>3.4682683788685331E-2</v>
      </c>
      <c r="P38" s="814">
        <f>+Q17</f>
        <v>6.1996658375822904E-2</v>
      </c>
      <c r="Q38" s="814">
        <f>+H32</f>
        <v>1.7953188527682684E-2</v>
      </c>
      <c r="R38" s="832">
        <f>+Q32</f>
        <v>3.3215009716010123E-2</v>
      </c>
      <c r="S38" s="831">
        <f>AVERAGE(O38:R38)</f>
        <v>3.6961885102050264E-2</v>
      </c>
      <c r="T38" s="1143">
        <f>RATE(4,0,-C16,O31)</f>
        <v>3.6841116845060973E-2</v>
      </c>
      <c r="U38" s="1144"/>
      <c r="V38" s="803"/>
      <c r="W38" s="803"/>
      <c r="X38" s="803"/>
      <c r="Y38" s="803"/>
      <c r="Z38" s="801"/>
      <c r="AA38" s="803"/>
      <c r="AB38" s="813"/>
      <c r="AC38" s="803"/>
    </row>
    <row r="39" spans="1:29" s="584" customFormat="1" ht="15.75" x14ac:dyDescent="0.25">
      <c r="A39" s="801"/>
      <c r="B39" s="800"/>
      <c r="C39" s="801"/>
      <c r="D39" s="811" t="s">
        <v>384</v>
      </c>
      <c r="E39" s="807" t="s">
        <v>1</v>
      </c>
      <c r="F39" s="809">
        <f>+'Rate Case Res R1'!FW37</f>
        <v>2.2999999999999998</v>
      </c>
      <c r="G39" s="1118" t="s">
        <v>1</v>
      </c>
      <c r="H39" s="1119"/>
      <c r="I39" s="803"/>
      <c r="J39" s="803"/>
      <c r="K39" s="803"/>
      <c r="L39" s="1124" t="s">
        <v>570</v>
      </c>
      <c r="M39" s="1125"/>
      <c r="N39" s="1125"/>
      <c r="O39" s="826">
        <f>+K17</f>
        <v>3.3898547748362137E-2</v>
      </c>
      <c r="P39" s="826">
        <f>+T17</f>
        <v>5.5333323123718678E-2</v>
      </c>
      <c r="Q39" s="826">
        <f>+K32</f>
        <v>1.661180297017226E-2</v>
      </c>
      <c r="R39" s="826">
        <f>+T32</f>
        <v>3.095792342633211E-2</v>
      </c>
      <c r="S39" s="827">
        <f>AVERAGE(O39:R39)</f>
        <v>3.4200399317146295E-2</v>
      </c>
      <c r="T39" s="1126">
        <f>RATE(4,0,-D16,R31)</f>
        <v>3.4108043840730261E-2</v>
      </c>
      <c r="U39" s="1127"/>
      <c r="V39" s="803"/>
      <c r="W39" s="803"/>
      <c r="X39" s="803"/>
      <c r="Y39" s="803"/>
      <c r="Z39" s="801"/>
      <c r="AA39" s="803"/>
      <c r="AB39" s="803"/>
      <c r="AC39" s="803"/>
    </row>
    <row r="40" spans="1:29" s="584" customFormat="1" ht="15.75" x14ac:dyDescent="0.25">
      <c r="A40" s="801"/>
      <c r="B40" s="800"/>
      <c r="C40" s="801"/>
      <c r="D40" s="811" t="s">
        <v>322</v>
      </c>
      <c r="E40" s="807" t="s">
        <v>1</v>
      </c>
      <c r="F40" s="809">
        <f>+'Rate Case Res R1'!FW38</f>
        <v>7.9</v>
      </c>
      <c r="G40" s="1118" t="s">
        <v>1</v>
      </c>
      <c r="H40" s="1119"/>
      <c r="I40" s="803"/>
      <c r="J40" s="803"/>
      <c r="K40" s="803"/>
      <c r="L40" s="1128" t="s">
        <v>571</v>
      </c>
      <c r="M40" s="1129"/>
      <c r="N40" s="1129"/>
      <c r="O40" s="815">
        <f>+N17</f>
        <v>8.6007818599815725E-2</v>
      </c>
      <c r="P40" s="815">
        <f>+W17</f>
        <v>1.910364933610547E-2</v>
      </c>
      <c r="Q40" s="815">
        <f>+N32</f>
        <v>2.429378705296922E-2</v>
      </c>
      <c r="R40" s="815">
        <f>+W32</f>
        <v>4.0967300438247575E-2</v>
      </c>
      <c r="S40" s="816">
        <f>AVERAGE(O40:R40)</f>
        <v>4.2593138856784493E-2</v>
      </c>
      <c r="T40" s="1130">
        <f>RATE(4,0,-E16,U31)</f>
        <v>4.2265190891154818E-2</v>
      </c>
      <c r="U40" s="1131"/>
      <c r="V40" s="803"/>
      <c r="W40" s="803"/>
      <c r="X40" s="803"/>
      <c r="Y40" s="803"/>
      <c r="Z40" s="801"/>
      <c r="AA40" s="803"/>
      <c r="AB40" s="803"/>
      <c r="AC40" s="803"/>
    </row>
    <row r="41" spans="1:29" s="584" customFormat="1" ht="15" x14ac:dyDescent="0.25">
      <c r="A41" s="801"/>
      <c r="B41" s="800"/>
      <c r="C41" s="801"/>
      <c r="D41" s="811" t="s">
        <v>323</v>
      </c>
      <c r="E41" s="807" t="s">
        <v>1</v>
      </c>
      <c r="F41" s="809">
        <f>+'Rate Case Res R1'!FW39</f>
        <v>22.7</v>
      </c>
      <c r="G41" s="1118" t="s">
        <v>1</v>
      </c>
      <c r="H41" s="1119"/>
      <c r="I41" s="803"/>
      <c r="J41" s="803"/>
      <c r="K41" s="803"/>
      <c r="L41" s="803"/>
      <c r="M41" s="803"/>
      <c r="N41" s="803"/>
      <c r="O41" s="803"/>
      <c r="P41" s="803"/>
      <c r="Q41" s="803"/>
      <c r="R41" s="803"/>
      <c r="S41" s="803"/>
      <c r="T41" s="803"/>
      <c r="U41" s="803"/>
      <c r="V41" s="803"/>
      <c r="W41" s="803"/>
      <c r="X41" s="803"/>
      <c r="Y41" s="803"/>
      <c r="Z41" s="801"/>
      <c r="AA41" s="803"/>
      <c r="AB41" s="803"/>
      <c r="AC41" s="803"/>
    </row>
    <row r="42" spans="1:29" s="584" customFormat="1" ht="15" x14ac:dyDescent="0.25">
      <c r="A42" s="801"/>
      <c r="B42" s="800"/>
      <c r="C42" s="801"/>
      <c r="D42" s="811"/>
      <c r="E42" s="1120" t="s">
        <v>574</v>
      </c>
      <c r="F42" s="1121"/>
      <c r="G42" s="822"/>
      <c r="H42" s="823"/>
      <c r="I42" s="803"/>
      <c r="J42" s="803"/>
      <c r="K42" s="803"/>
      <c r="L42" s="803"/>
      <c r="M42" s="803"/>
      <c r="N42" s="803"/>
      <c r="O42" s="803"/>
      <c r="P42" s="803"/>
      <c r="Q42" s="803"/>
      <c r="R42" s="803"/>
      <c r="S42" s="803"/>
      <c r="T42" s="803"/>
      <c r="U42" s="803"/>
      <c r="V42" s="803"/>
      <c r="W42" s="803"/>
      <c r="X42" s="803"/>
      <c r="Y42" s="803"/>
      <c r="Z42" s="801"/>
      <c r="AA42" s="803"/>
      <c r="AB42" s="803"/>
      <c r="AC42" s="803"/>
    </row>
    <row r="43" spans="1:29" s="584" customFormat="1" ht="15.75" x14ac:dyDescent="0.25">
      <c r="A43" s="801"/>
      <c r="B43" s="800"/>
      <c r="C43" s="613"/>
      <c r="D43" s="810" t="s">
        <v>388</v>
      </c>
      <c r="E43" s="807"/>
      <c r="F43" s="808"/>
      <c r="G43" s="822"/>
      <c r="H43" s="823"/>
      <c r="I43" s="803"/>
      <c r="J43" s="803"/>
      <c r="K43" s="803"/>
      <c r="L43" s="803"/>
      <c r="M43" s="803"/>
      <c r="N43" s="803"/>
      <c r="O43" s="803"/>
      <c r="P43" s="803"/>
      <c r="Q43" s="803"/>
      <c r="R43" s="803"/>
      <c r="S43" s="803"/>
      <c r="T43" s="803"/>
      <c r="U43" s="803"/>
      <c r="V43" s="803"/>
      <c r="W43" s="803"/>
      <c r="X43" s="803"/>
      <c r="Y43" s="803"/>
      <c r="Z43" s="801"/>
      <c r="AA43" s="803"/>
      <c r="AB43" s="803"/>
      <c r="AC43" s="803"/>
    </row>
    <row r="44" spans="1:29" s="584" customFormat="1" ht="15" x14ac:dyDescent="0.25">
      <c r="A44" s="801"/>
      <c r="B44" s="800"/>
      <c r="C44" s="535"/>
      <c r="D44" s="535" t="s">
        <v>384</v>
      </c>
      <c r="E44" s="829">
        <f>+E12</f>
        <v>0.14273999999999998</v>
      </c>
      <c r="F44" s="830">
        <f>+'Rate Case Res R1'!FW31</f>
        <v>0.15712720182043302</v>
      </c>
      <c r="G44" s="1122">
        <f>RATE(4.25,0,-E44,F44)</f>
        <v>2.285271468945263E-2</v>
      </c>
      <c r="H44" s="1123"/>
      <c r="I44" s="803"/>
      <c r="J44" s="803"/>
      <c r="K44" s="803"/>
      <c r="L44" s="803"/>
      <c r="M44" s="803"/>
      <c r="N44" s="803"/>
      <c r="O44" s="803"/>
      <c r="P44" s="803"/>
      <c r="Q44" s="803"/>
      <c r="R44" s="803"/>
      <c r="S44" s="803"/>
      <c r="T44" s="803"/>
      <c r="U44" s="803"/>
      <c r="V44" s="803"/>
      <c r="W44" s="803"/>
      <c r="X44" s="803"/>
      <c r="Y44" s="803"/>
      <c r="Z44" s="801"/>
      <c r="AA44" s="803"/>
      <c r="AB44" s="803"/>
      <c r="AC44" s="803"/>
    </row>
    <row r="45" spans="1:29" s="584" customFormat="1" ht="15" x14ac:dyDescent="0.25">
      <c r="A45" s="801"/>
      <c r="B45" s="800"/>
      <c r="C45" s="535"/>
      <c r="D45" s="535" t="s">
        <v>322</v>
      </c>
      <c r="E45" s="829">
        <f>+E13</f>
        <v>0.17073999999999998</v>
      </c>
      <c r="F45" s="830">
        <f>+'Rate Case Res R1'!FW32</f>
        <v>0.21571720182043305</v>
      </c>
      <c r="G45" s="1122">
        <f>RATE(4.25,0,-E45,F45)</f>
        <v>5.6559599626233387E-2</v>
      </c>
      <c r="H45" s="1123"/>
      <c r="I45" s="803"/>
      <c r="J45" s="803"/>
      <c r="K45" s="803"/>
      <c r="L45" s="803"/>
      <c r="M45" s="803"/>
      <c r="N45" s="803"/>
      <c r="O45" s="803"/>
      <c r="P45" s="803"/>
      <c r="Q45" s="803"/>
      <c r="R45" s="803"/>
      <c r="S45" s="803"/>
      <c r="T45" s="803"/>
      <c r="U45" s="803"/>
      <c r="V45" s="803"/>
      <c r="W45" s="803"/>
      <c r="X45" s="803"/>
      <c r="Y45" s="803"/>
      <c r="Z45" s="801"/>
      <c r="AA45" s="803"/>
      <c r="AB45" s="803"/>
      <c r="AC45" s="803"/>
    </row>
    <row r="46" spans="1:29" s="584" customFormat="1" ht="15" x14ac:dyDescent="0.25">
      <c r="A46" s="801"/>
      <c r="B46" s="800"/>
      <c r="C46" s="535"/>
      <c r="D46" s="535" t="s">
        <v>323</v>
      </c>
      <c r="E46" s="829">
        <f>+E14</f>
        <v>0.17073999999999998</v>
      </c>
      <c r="F46" s="830">
        <f>+'Rate Case Res R1'!FW33</f>
        <v>0.302727201820433</v>
      </c>
      <c r="G46" s="1122">
        <f>RATE(4.25,0,-E46,F46)</f>
        <v>0.14425139787663166</v>
      </c>
      <c r="H46" s="1123"/>
      <c r="I46" s="803"/>
      <c r="J46" s="803"/>
      <c r="K46" s="803"/>
      <c r="L46" s="803"/>
      <c r="M46" s="803"/>
      <c r="N46" s="803"/>
      <c r="O46" s="803"/>
      <c r="P46" s="803"/>
      <c r="Q46" s="803"/>
      <c r="R46" s="803"/>
      <c r="S46" s="803"/>
      <c r="T46" s="803"/>
      <c r="U46" s="803"/>
      <c r="V46" s="803"/>
      <c r="W46" s="803"/>
      <c r="X46" s="803"/>
      <c r="Y46" s="803"/>
      <c r="Z46" s="801"/>
      <c r="AA46" s="803"/>
      <c r="AB46" s="803"/>
      <c r="AC46" s="803"/>
    </row>
    <row r="47" spans="1:29" s="584" customFormat="1" ht="15.75" x14ac:dyDescent="0.25">
      <c r="A47" s="801"/>
      <c r="B47" s="806"/>
      <c r="C47" s="801"/>
      <c r="D47" s="812"/>
      <c r="E47" s="1120" t="s">
        <v>572</v>
      </c>
      <c r="F47" s="1121"/>
      <c r="G47" s="824"/>
      <c r="H47" s="825"/>
      <c r="I47" s="803"/>
      <c r="J47" s="803"/>
      <c r="K47" s="803"/>
      <c r="L47" s="803"/>
      <c r="M47" s="803"/>
      <c r="N47" s="803"/>
      <c r="O47" s="803"/>
      <c r="P47" s="803"/>
      <c r="Q47" s="803"/>
      <c r="R47" s="803"/>
      <c r="S47" s="803"/>
      <c r="T47" s="803"/>
      <c r="U47" s="803"/>
      <c r="V47" s="803"/>
      <c r="W47" s="803"/>
      <c r="X47" s="803"/>
      <c r="Y47" s="803"/>
      <c r="Z47" s="801"/>
      <c r="AA47" s="803"/>
      <c r="AB47" s="803"/>
      <c r="AC47" s="803"/>
    </row>
    <row r="48" spans="1:29" s="584" customFormat="1" ht="15" x14ac:dyDescent="0.25">
      <c r="A48" s="801"/>
      <c r="B48" s="803"/>
      <c r="C48" s="805"/>
      <c r="D48" s="817" t="s">
        <v>422</v>
      </c>
      <c r="E48" s="818">
        <f>+E16</f>
        <v>75.569999999999993</v>
      </c>
      <c r="F48" s="819">
        <f>+'Rate Case Res R1'!FW88</f>
        <v>89.652100910216518</v>
      </c>
      <c r="G48" s="1116">
        <f>RATE(4.25,0,-E48,F48)</f>
        <v>4.1025633259257101E-2</v>
      </c>
      <c r="H48" s="1117"/>
      <c r="I48" s="803"/>
      <c r="J48" s="803"/>
      <c r="K48" s="803"/>
      <c r="L48" s="803"/>
      <c r="M48" s="803"/>
      <c r="N48" s="803"/>
      <c r="O48" s="803"/>
      <c r="P48" s="803"/>
      <c r="Q48" s="803"/>
      <c r="R48" s="803"/>
      <c r="S48" s="803"/>
      <c r="T48" s="803"/>
      <c r="U48" s="803"/>
      <c r="V48" s="803"/>
      <c r="W48" s="803"/>
      <c r="X48" s="803"/>
      <c r="Y48" s="803"/>
      <c r="Z48" s="801"/>
      <c r="AA48" s="803"/>
      <c r="AB48" s="803"/>
      <c r="AC48" s="803"/>
    </row>
    <row r="49" spans="1:29" s="584" customFormat="1" ht="14.25" x14ac:dyDescent="0.2">
      <c r="A49" s="801"/>
      <c r="B49" s="803"/>
      <c r="C49" s="803"/>
      <c r="D49" s="803"/>
      <c r="E49" s="803"/>
      <c r="F49" s="803"/>
      <c r="G49" s="803"/>
      <c r="H49" s="803"/>
      <c r="I49" s="803"/>
      <c r="J49" s="803"/>
      <c r="K49" s="803"/>
      <c r="L49" s="803"/>
      <c r="M49" s="803"/>
      <c r="N49" s="803"/>
      <c r="O49" s="803"/>
      <c r="P49" s="803"/>
      <c r="Q49" s="803"/>
      <c r="R49" s="803"/>
      <c r="S49" s="803"/>
      <c r="T49" s="803"/>
      <c r="U49" s="803"/>
      <c r="V49" s="803"/>
      <c r="W49" s="803"/>
      <c r="X49" s="803"/>
      <c r="Y49" s="803"/>
      <c r="Z49" s="801"/>
      <c r="AA49" s="803"/>
      <c r="AB49" s="803"/>
      <c r="AC49" s="803"/>
    </row>
    <row r="50" spans="1:29" s="584" customFormat="1" ht="14.25" x14ac:dyDescent="0.2">
      <c r="A50" s="801"/>
      <c r="B50" s="802" t="s">
        <v>581</v>
      </c>
      <c r="C50" s="803"/>
      <c r="D50" s="803"/>
      <c r="E50" s="803"/>
      <c r="F50" s="803"/>
      <c r="G50" s="803"/>
      <c r="H50" s="803"/>
      <c r="I50" s="803"/>
      <c r="J50" s="803"/>
      <c r="K50" s="803"/>
      <c r="L50" s="803"/>
      <c r="M50" s="803"/>
      <c r="N50" s="803"/>
      <c r="O50" s="803"/>
      <c r="P50" s="803"/>
      <c r="Q50" s="803"/>
      <c r="R50" s="803"/>
      <c r="S50" s="803"/>
      <c r="T50" s="803"/>
      <c r="U50" s="803"/>
      <c r="V50" s="803"/>
      <c r="W50" s="803"/>
      <c r="X50" s="803"/>
      <c r="Y50" s="803"/>
      <c r="Z50" s="801"/>
      <c r="AA50" s="803"/>
      <c r="AB50" s="803"/>
      <c r="AC50" s="803"/>
    </row>
    <row r="51" spans="1:29" s="584" customFormat="1" ht="14.25" x14ac:dyDescent="0.2">
      <c r="A51"/>
      <c r="B51" s="802" t="s">
        <v>577</v>
      </c>
      <c r="C51"/>
      <c r="D51"/>
      <c r="E51"/>
      <c r="F51"/>
      <c r="G51"/>
      <c r="H51"/>
      <c r="I51"/>
      <c r="J51"/>
      <c r="K51"/>
      <c r="L51"/>
      <c r="M51"/>
      <c r="N51"/>
      <c r="O51"/>
      <c r="P51"/>
      <c r="Q51"/>
      <c r="R51"/>
      <c r="S51"/>
      <c r="T51"/>
      <c r="U51"/>
      <c r="V51"/>
      <c r="W51"/>
      <c r="X51"/>
      <c r="Y51"/>
      <c r="Z51"/>
      <c r="AA51"/>
      <c r="AB51"/>
      <c r="AC51"/>
    </row>
    <row r="52" spans="1:29" s="584" customFormat="1" ht="14.25" x14ac:dyDescent="0.2">
      <c r="B52" s="614"/>
      <c r="C52" s="614"/>
      <c r="D52" s="614"/>
      <c r="E52" s="614"/>
      <c r="F52" s="614"/>
      <c r="G52" s="614"/>
      <c r="H52" s="614"/>
      <c r="I52" s="614"/>
      <c r="J52" s="614"/>
      <c r="K52" s="614"/>
      <c r="L52" s="614"/>
      <c r="M52" s="614"/>
      <c r="N52" s="614"/>
      <c r="O52" s="614"/>
      <c r="P52" s="614"/>
      <c r="Q52" s="614"/>
      <c r="R52" s="614"/>
      <c r="S52" s="614"/>
      <c r="T52" s="614"/>
      <c r="U52" s="614"/>
      <c r="V52" s="614"/>
      <c r="W52" s="614"/>
      <c r="X52" s="614"/>
      <c r="Y52" s="614"/>
      <c r="Z52" s="614"/>
      <c r="AA52" s="614"/>
    </row>
    <row r="53" spans="1:29" s="584" customFormat="1" ht="14.25" x14ac:dyDescent="0.2">
      <c r="B53" s="614"/>
      <c r="C53" s="614"/>
      <c r="D53" s="614"/>
      <c r="E53" s="614"/>
      <c r="F53" s="614"/>
      <c r="G53" s="614"/>
      <c r="H53" s="614"/>
      <c r="I53" s="614"/>
      <c r="J53" s="614"/>
      <c r="K53" s="614"/>
      <c r="L53" s="614"/>
      <c r="M53" s="614"/>
      <c r="N53" s="614"/>
      <c r="O53" s="614"/>
      <c r="P53" s="614"/>
      <c r="Q53" s="614"/>
      <c r="R53" s="614"/>
      <c r="S53" s="614"/>
      <c r="T53" s="614"/>
      <c r="U53" s="614"/>
      <c r="V53" s="614"/>
      <c r="W53" s="614"/>
      <c r="X53" s="614"/>
      <c r="Y53" s="614"/>
      <c r="Z53" s="614"/>
      <c r="AA53" s="614"/>
    </row>
  </sheetData>
  <mergeCells count="103">
    <mergeCell ref="C19:E19"/>
    <mergeCell ref="C20:C21"/>
    <mergeCell ref="D20:D21"/>
    <mergeCell ref="E20:E21"/>
    <mergeCell ref="F20:F21"/>
    <mergeCell ref="F19:N19"/>
    <mergeCell ref="M25:N25"/>
    <mergeCell ref="G23:H23"/>
    <mergeCell ref="G24:H24"/>
    <mergeCell ref="G25:H25"/>
    <mergeCell ref="J24:K24"/>
    <mergeCell ref="J25:K25"/>
    <mergeCell ref="J20:K20"/>
    <mergeCell ref="P25:Q25"/>
    <mergeCell ref="J23:K23"/>
    <mergeCell ref="L34:U34"/>
    <mergeCell ref="O36:O37"/>
    <mergeCell ref="P36:P37"/>
    <mergeCell ref="Q36:Q37"/>
    <mergeCell ref="R36:R37"/>
    <mergeCell ref="T38:U38"/>
    <mergeCell ref="T40:U40"/>
    <mergeCell ref="L36:N37"/>
    <mergeCell ref="S36:S37"/>
    <mergeCell ref="T36:U37"/>
    <mergeCell ref="L38:N38"/>
    <mergeCell ref="L39:N39"/>
    <mergeCell ref="L40:N40"/>
    <mergeCell ref="T39:U39"/>
    <mergeCell ref="M23:N23"/>
    <mergeCell ref="M24:N24"/>
    <mergeCell ref="G9:H9"/>
    <mergeCell ref="G10:H10"/>
    <mergeCell ref="P8:Q8"/>
    <mergeCell ref="P9:Q9"/>
    <mergeCell ref="P10:Q10"/>
    <mergeCell ref="J8:K8"/>
    <mergeCell ref="J9:K9"/>
    <mergeCell ref="J10:K10"/>
    <mergeCell ref="M8:N8"/>
    <mergeCell ref="M9:N9"/>
    <mergeCell ref="M10:N10"/>
    <mergeCell ref="R5:R6"/>
    <mergeCell ref="P23:Q23"/>
    <mergeCell ref="P24:Q24"/>
    <mergeCell ref="O20:O21"/>
    <mergeCell ref="V23:W23"/>
    <mergeCell ref="V24:W24"/>
    <mergeCell ref="B5:B6"/>
    <mergeCell ref="U5:U6"/>
    <mergeCell ref="C4:E4"/>
    <mergeCell ref="F4:N4"/>
    <mergeCell ref="O4:W4"/>
    <mergeCell ref="G5:H5"/>
    <mergeCell ref="M5:N5"/>
    <mergeCell ref="P5:Q5"/>
    <mergeCell ref="V5:W5"/>
    <mergeCell ref="C5:C6"/>
    <mergeCell ref="F5:F6"/>
    <mergeCell ref="O5:O6"/>
    <mergeCell ref="D5:D6"/>
    <mergeCell ref="I5:I6"/>
    <mergeCell ref="J5:K5"/>
    <mergeCell ref="S5:T5"/>
    <mergeCell ref="E5:E6"/>
    <mergeCell ref="L5:L6"/>
    <mergeCell ref="V25:W25"/>
    <mergeCell ref="V8:W8"/>
    <mergeCell ref="V9:W9"/>
    <mergeCell ref="V10:W10"/>
    <mergeCell ref="S23:T23"/>
    <mergeCell ref="S24:T24"/>
    <mergeCell ref="S25:T25"/>
    <mergeCell ref="G48:H48"/>
    <mergeCell ref="F35:F37"/>
    <mergeCell ref="E47:F47"/>
    <mergeCell ref="S8:T8"/>
    <mergeCell ref="S9:T9"/>
    <mergeCell ref="S10:T10"/>
    <mergeCell ref="O19:W19"/>
    <mergeCell ref="P20:Q20"/>
    <mergeCell ref="V20:W20"/>
    <mergeCell ref="G20:H20"/>
    <mergeCell ref="M20:N20"/>
    <mergeCell ref="S20:T20"/>
    <mergeCell ref="U20:U21"/>
    <mergeCell ref="L20:L21"/>
    <mergeCell ref="R20:R21"/>
    <mergeCell ref="I20:I21"/>
    <mergeCell ref="G8:H8"/>
    <mergeCell ref="E35:E37"/>
    <mergeCell ref="G35:H37"/>
    <mergeCell ref="E42:F42"/>
    <mergeCell ref="G44:H44"/>
    <mergeCell ref="G45:H45"/>
    <mergeCell ref="G46:H46"/>
    <mergeCell ref="B20:B21"/>
    <mergeCell ref="C34:H34"/>
    <mergeCell ref="E38:F38"/>
    <mergeCell ref="C35:D37"/>
    <mergeCell ref="G39:H39"/>
    <mergeCell ref="G40:H40"/>
    <mergeCell ref="G41:H41"/>
  </mergeCells>
  <printOptions horizontalCentered="1"/>
  <pageMargins left="0" right="0" top="0.25" bottom="0" header="0.3" footer="0.05"/>
  <pageSetup scale="65" orientation="landscape" r:id="rId1"/>
  <headerFooter>
    <oddFooter>&amp;L&amp;F&amp;R&amp;D</oddFooter>
  </headerFooter>
  <colBreaks count="1" manualBreakCount="1">
    <brk id="23" min="1" max="19"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F0"/>
  </sheetPr>
  <dimension ref="A2:AC53"/>
  <sheetViews>
    <sheetView workbookViewId="0"/>
  </sheetViews>
  <sheetFormatPr defaultColWidth="9.140625" defaultRowHeight="12.75" x14ac:dyDescent="0.2"/>
  <cols>
    <col min="1" max="1" width="9.5703125" style="406" customWidth="1"/>
    <col min="2" max="2" width="12" style="407" customWidth="1"/>
    <col min="3" max="4" width="8.85546875" style="406" customWidth="1"/>
    <col min="5" max="5" width="10.28515625" style="406" customWidth="1"/>
    <col min="6" max="6" width="11.7109375" style="406" customWidth="1"/>
    <col min="7" max="7" width="9" style="406" customWidth="1"/>
    <col min="8" max="8" width="5.28515625" style="406" bestFit="1" customWidth="1"/>
    <col min="9" max="10" width="9.28515625" style="406" customWidth="1"/>
    <col min="11" max="11" width="5.28515625" style="406" bestFit="1" customWidth="1"/>
    <col min="12" max="12" width="9" style="406" customWidth="1"/>
    <col min="13" max="13" width="9.140625" style="406" customWidth="1"/>
    <col min="14" max="14" width="5.28515625" style="406" bestFit="1" customWidth="1"/>
    <col min="15" max="16" width="9.140625" style="406" customWidth="1"/>
    <col min="17" max="17" width="8.7109375" style="406" customWidth="1"/>
    <col min="18" max="18" width="9.140625" style="406" customWidth="1"/>
    <col min="19" max="19" width="10.42578125" style="406" customWidth="1"/>
    <col min="20" max="20" width="6.42578125" style="406" customWidth="1"/>
    <col min="21" max="21" width="9.5703125" style="406" customWidth="1"/>
    <col min="22" max="22" width="9.140625" style="406" customWidth="1"/>
    <col min="23" max="23" width="5.28515625" style="406" customWidth="1"/>
    <col min="24" max="24" width="2.5703125" style="406" customWidth="1"/>
    <col min="25" max="25" width="9.28515625" style="406" customWidth="1"/>
    <col min="26" max="26" width="5.7109375" style="406" customWidth="1"/>
    <col min="27" max="27" width="10" style="406" bestFit="1" customWidth="1"/>
    <col min="28" max="28" width="9.140625" style="406" customWidth="1"/>
    <col min="29" max="29" width="19.85546875" style="406" bestFit="1" customWidth="1"/>
    <col min="30" max="30" width="7.42578125" style="406" bestFit="1" customWidth="1"/>
    <col min="31" max="33" width="6.28515625" style="406" bestFit="1" customWidth="1"/>
    <col min="34" max="34" width="8.7109375" style="406" bestFit="1" customWidth="1"/>
    <col min="35" max="35" width="9.140625" style="406" bestFit="1" customWidth="1"/>
    <col min="36" max="36" width="9.5703125" style="406" customWidth="1"/>
    <col min="37" max="37" width="12.140625" style="406" customWidth="1"/>
    <col min="38" max="38" width="5" style="406" customWidth="1"/>
    <col min="39" max="40" width="10.140625" style="406" customWidth="1"/>
    <col min="41" max="41" width="6.140625" style="406" customWidth="1"/>
    <col min="42" max="49" width="9.140625" style="406"/>
    <col min="50" max="50" width="9.85546875" style="406" bestFit="1" customWidth="1"/>
    <col min="51" max="62" width="9.140625" style="406"/>
    <col min="63" max="63" width="10.5703125" style="406" bestFit="1" customWidth="1"/>
    <col min="64" max="16384" width="9.140625" style="406"/>
  </cols>
  <sheetData>
    <row r="2" spans="2:23" ht="23.25" x14ac:dyDescent="0.35">
      <c r="B2" s="409" t="s">
        <v>585</v>
      </c>
      <c r="W2" s="550"/>
    </row>
    <row r="3" spans="2:23" ht="8.25" customHeight="1" thickBot="1" x14ac:dyDescent="0.3">
      <c r="B3" s="503"/>
      <c r="F3" s="411"/>
      <c r="O3" s="411"/>
    </row>
    <row r="4" spans="2:23" s="547" customFormat="1" ht="18" x14ac:dyDescent="0.25">
      <c r="B4" s="568"/>
      <c r="C4" s="1163" t="s">
        <v>302</v>
      </c>
      <c r="D4" s="1163"/>
      <c r="E4" s="1163"/>
      <c r="F4" s="1089" t="s">
        <v>467</v>
      </c>
      <c r="G4" s="1090"/>
      <c r="H4" s="1090"/>
      <c r="I4" s="1090"/>
      <c r="J4" s="1090"/>
      <c r="K4" s="1090"/>
      <c r="L4" s="1090"/>
      <c r="M4" s="1090"/>
      <c r="N4" s="1091"/>
      <c r="O4" s="1089" t="s">
        <v>482</v>
      </c>
      <c r="P4" s="1090"/>
      <c r="Q4" s="1090"/>
      <c r="R4" s="1090"/>
      <c r="S4" s="1090"/>
      <c r="T4" s="1090"/>
      <c r="U4" s="1090"/>
      <c r="V4" s="1090"/>
      <c r="W4" s="1090"/>
    </row>
    <row r="5" spans="2:23" ht="42.75" customHeight="1" x14ac:dyDescent="0.2">
      <c r="B5" s="1092" t="s">
        <v>421</v>
      </c>
      <c r="C5" s="1094" t="s">
        <v>474</v>
      </c>
      <c r="D5" s="1096" t="s">
        <v>468</v>
      </c>
      <c r="E5" s="1098" t="s">
        <v>452</v>
      </c>
      <c r="F5" s="1100" t="s">
        <v>473</v>
      </c>
      <c r="G5" s="1102" t="s">
        <v>475</v>
      </c>
      <c r="H5" s="1103"/>
      <c r="I5" s="1104" t="s">
        <v>469</v>
      </c>
      <c r="J5" s="1106" t="s">
        <v>411</v>
      </c>
      <c r="K5" s="1107"/>
      <c r="L5" s="1098" t="s">
        <v>453</v>
      </c>
      <c r="M5" s="1108" t="s">
        <v>457</v>
      </c>
      <c r="N5" s="1115"/>
      <c r="O5" s="1100" t="s">
        <v>479</v>
      </c>
      <c r="P5" s="1102" t="s">
        <v>476</v>
      </c>
      <c r="Q5" s="1103"/>
      <c r="R5" s="1104" t="s">
        <v>470</v>
      </c>
      <c r="S5" s="1106" t="s">
        <v>413</v>
      </c>
      <c r="T5" s="1107"/>
      <c r="U5" s="1098" t="s">
        <v>454</v>
      </c>
      <c r="V5" s="1108" t="s">
        <v>458</v>
      </c>
      <c r="W5" s="1108"/>
    </row>
    <row r="6" spans="2:23" ht="13.5" thickBot="1" x14ac:dyDescent="0.25">
      <c r="B6" s="1093"/>
      <c r="C6" s="1095"/>
      <c r="D6" s="1097"/>
      <c r="E6" s="1099"/>
      <c r="F6" s="1101"/>
      <c r="G6" s="541" t="s">
        <v>390</v>
      </c>
      <c r="H6" s="583" t="s">
        <v>418</v>
      </c>
      <c r="I6" s="1105"/>
      <c r="J6" s="543" t="s">
        <v>390</v>
      </c>
      <c r="K6" s="573" t="s">
        <v>418</v>
      </c>
      <c r="L6" s="1099"/>
      <c r="M6" s="551" t="s">
        <v>390</v>
      </c>
      <c r="N6" s="558" t="s">
        <v>418</v>
      </c>
      <c r="O6" s="1101"/>
      <c r="P6" s="541" t="s">
        <v>390</v>
      </c>
      <c r="Q6" s="583" t="s">
        <v>418</v>
      </c>
      <c r="R6" s="1105"/>
      <c r="S6" s="543" t="s">
        <v>390</v>
      </c>
      <c r="T6" s="573" t="s">
        <v>418</v>
      </c>
      <c r="U6" s="1099"/>
      <c r="V6" s="551" t="s">
        <v>390</v>
      </c>
      <c r="W6" s="551" t="s">
        <v>418</v>
      </c>
    </row>
    <row r="7" spans="2:23" ht="21" customHeight="1" x14ac:dyDescent="0.25">
      <c r="B7" s="601" t="s">
        <v>385</v>
      </c>
      <c r="C7" s="537"/>
      <c r="D7" s="569"/>
      <c r="E7" s="552"/>
      <c r="F7" s="559"/>
      <c r="G7" s="538"/>
      <c r="H7" s="538"/>
      <c r="I7" s="574"/>
      <c r="J7" s="544"/>
      <c r="K7" s="575"/>
      <c r="L7" s="552"/>
      <c r="M7" s="552"/>
      <c r="N7" s="560"/>
      <c r="O7" s="559"/>
      <c r="P7" s="538"/>
      <c r="Q7" s="538"/>
      <c r="R7" s="574"/>
      <c r="S7" s="544"/>
      <c r="T7" s="575"/>
      <c r="U7" s="552"/>
      <c r="V7" s="552"/>
      <c r="W7" s="552"/>
    </row>
    <row r="8" spans="2:23" ht="15" x14ac:dyDescent="0.25">
      <c r="B8" s="535" t="s">
        <v>384</v>
      </c>
      <c r="C8" s="598" t="s">
        <v>486</v>
      </c>
      <c r="D8" s="599" t="s">
        <v>486</v>
      </c>
      <c r="E8" s="600" t="s">
        <v>486</v>
      </c>
      <c r="F8" s="561">
        <f>+'Rate Case Res R1'!EB80</f>
        <v>0.85</v>
      </c>
      <c r="G8" s="1109" t="s">
        <v>1</v>
      </c>
      <c r="H8" s="1110"/>
      <c r="I8" s="576">
        <f>+'Rate Case Res R1'!EE80</f>
        <v>0.85</v>
      </c>
      <c r="J8" s="1111" t="s">
        <v>1</v>
      </c>
      <c r="K8" s="1112"/>
      <c r="L8" s="553">
        <f>+'Rate Case Res R1'!EJ80</f>
        <v>0.85</v>
      </c>
      <c r="M8" s="1113" t="s">
        <v>1</v>
      </c>
      <c r="N8" s="1114"/>
      <c r="O8" s="561">
        <f>+'Rate Case Res R1'!EN80</f>
        <v>1.3</v>
      </c>
      <c r="P8" s="1109" t="s">
        <v>1</v>
      </c>
      <c r="Q8" s="1110"/>
      <c r="R8" s="576">
        <f>+'Rate Case Res R1'!EQ80</f>
        <v>1.3</v>
      </c>
      <c r="S8" s="1111" t="s">
        <v>1</v>
      </c>
      <c r="T8" s="1112"/>
      <c r="U8" s="553">
        <f>+'Rate Case Res R1'!EV80</f>
        <v>1.3</v>
      </c>
      <c r="V8" s="1113" t="s">
        <v>1</v>
      </c>
      <c r="W8" s="1113"/>
    </row>
    <row r="9" spans="2:23" ht="15" x14ac:dyDescent="0.25">
      <c r="B9" s="535" t="s">
        <v>322</v>
      </c>
      <c r="C9" s="598" t="s">
        <v>486</v>
      </c>
      <c r="D9" s="599" t="s">
        <v>486</v>
      </c>
      <c r="E9" s="600" t="s">
        <v>486</v>
      </c>
      <c r="F9" s="561">
        <f>+'Rate Case Res R1'!EB81</f>
        <v>0.85</v>
      </c>
      <c r="G9" s="1109" t="s">
        <v>1</v>
      </c>
      <c r="H9" s="1110"/>
      <c r="I9" s="576">
        <f>+'Rate Case Res R1'!EE81</f>
        <v>3</v>
      </c>
      <c r="J9" s="1111" t="s">
        <v>1</v>
      </c>
      <c r="K9" s="1112"/>
      <c r="L9" s="553">
        <f>+'Rate Case Res R1'!EJ81</f>
        <v>3</v>
      </c>
      <c r="M9" s="1113" t="s">
        <v>1</v>
      </c>
      <c r="N9" s="1114"/>
      <c r="O9" s="561">
        <f>+'Rate Case Res R1'!EN81</f>
        <v>4.9000000000000004</v>
      </c>
      <c r="P9" s="1109" t="s">
        <v>1</v>
      </c>
      <c r="Q9" s="1110"/>
      <c r="R9" s="576">
        <f>+'Rate Case Res R1'!EQ81</f>
        <v>4.9000000000000004</v>
      </c>
      <c r="S9" s="1111" t="s">
        <v>1</v>
      </c>
      <c r="T9" s="1112"/>
      <c r="U9" s="553">
        <f>+'Rate Case Res R1'!EV81</f>
        <v>4.9000000000000004</v>
      </c>
      <c r="V9" s="1113" t="s">
        <v>1</v>
      </c>
      <c r="W9" s="1113"/>
    </row>
    <row r="10" spans="2:23" ht="15" x14ac:dyDescent="0.25">
      <c r="B10" s="535" t="s">
        <v>323</v>
      </c>
      <c r="C10" s="598" t="s">
        <v>486</v>
      </c>
      <c r="D10" s="599" t="s">
        <v>486</v>
      </c>
      <c r="E10" s="600" t="s">
        <v>486</v>
      </c>
      <c r="F10" s="561">
        <f>+'Rate Case Res R1'!EB82</f>
        <v>0.85</v>
      </c>
      <c r="G10" s="1109" t="s">
        <v>1</v>
      </c>
      <c r="H10" s="1110"/>
      <c r="I10" s="576">
        <f>+'Rate Case Res R1'!EE82</f>
        <v>9</v>
      </c>
      <c r="J10" s="1111" t="s">
        <v>1</v>
      </c>
      <c r="K10" s="1112"/>
      <c r="L10" s="553">
        <f>+'Rate Case Res R1'!EJ82</f>
        <v>9</v>
      </c>
      <c r="M10" s="1113" t="s">
        <v>1</v>
      </c>
      <c r="N10" s="1114"/>
      <c r="O10" s="561">
        <f>+'Rate Case Res R1'!EN82</f>
        <v>15</v>
      </c>
      <c r="P10" s="1109" t="s">
        <v>1</v>
      </c>
      <c r="Q10" s="1110"/>
      <c r="R10" s="576">
        <f>+'Rate Case Res R1'!EQ82</f>
        <v>15</v>
      </c>
      <c r="S10" s="1111" t="s">
        <v>1</v>
      </c>
      <c r="T10" s="1112"/>
      <c r="U10" s="553">
        <f>+'Rate Case Res R1'!EV82</f>
        <v>15</v>
      </c>
      <c r="V10" s="1113" t="s">
        <v>1</v>
      </c>
      <c r="W10" s="1113"/>
    </row>
    <row r="11" spans="2:23" ht="21" customHeight="1" x14ac:dyDescent="0.25">
      <c r="B11" s="601" t="s">
        <v>388</v>
      </c>
      <c r="C11" s="538"/>
      <c r="D11" s="570"/>
      <c r="E11" s="554"/>
      <c r="F11" s="563"/>
      <c r="G11" s="537"/>
      <c r="H11" s="537"/>
      <c r="I11" s="578"/>
      <c r="J11" s="545"/>
      <c r="K11" s="577"/>
      <c r="L11" s="554"/>
      <c r="M11" s="554"/>
      <c r="N11" s="562"/>
      <c r="O11" s="563"/>
      <c r="P11" s="537"/>
      <c r="Q11" s="537"/>
      <c r="R11" s="578"/>
      <c r="S11" s="545"/>
      <c r="T11" s="577"/>
      <c r="U11" s="554"/>
      <c r="V11" s="554"/>
      <c r="W11" s="554"/>
    </row>
    <row r="12" spans="2:23" s="433" customFormat="1" ht="15" x14ac:dyDescent="0.25">
      <c r="B12" s="535" t="s">
        <v>384</v>
      </c>
      <c r="C12" s="539">
        <f>+'Rate Case Res R1'!DP84</f>
        <v>0.14616999999999999</v>
      </c>
      <c r="D12" s="571">
        <f>+'Rate Case Res R1'!DS31</f>
        <v>0.14798</v>
      </c>
      <c r="E12" s="555">
        <f>+'Rate Case Res R1'!DX84</f>
        <v>0.14273999999999998</v>
      </c>
      <c r="F12" s="564">
        <f>+'Rate Case Res R1'!EB84</f>
        <v>0.14764390243321709</v>
      </c>
      <c r="G12" s="539">
        <f>+'Rate Case Res R1'!EC84</f>
        <v>1.4739024332171002E-3</v>
      </c>
      <c r="H12" s="548">
        <f>+'Rate Case Res R1'!ED84</f>
        <v>1.0083481105679006E-2</v>
      </c>
      <c r="I12" s="579">
        <f>+'Rate Case Res R1'!EE84</f>
        <v>0.14939405489688889</v>
      </c>
      <c r="J12" s="546">
        <f>+'Rate Case Res R1'!EF84</f>
        <v>1.4140548968888944E-3</v>
      </c>
      <c r="K12" s="580">
        <f>+'Rate Case Res R1'!EG84</f>
        <v>9.6740432160422416E-3</v>
      </c>
      <c r="L12" s="555">
        <f>+'Rate Case Res R1'!EJ84</f>
        <v>0.15185222170317614</v>
      </c>
      <c r="M12" s="555">
        <f>+'Rate Case Res R1'!EK84</f>
        <v>9.1122217031761599E-3</v>
      </c>
      <c r="N12" s="565">
        <f>+'Rate Case Res R1'!EL84</f>
        <v>6.3837898999412654E-2</v>
      </c>
      <c r="O12" s="564">
        <f>+'Rate Case Res R1'!EN84</f>
        <v>0.15516208395510631</v>
      </c>
      <c r="P12" s="539">
        <f>+'Rate Case Res R1'!EO84</f>
        <v>8.9920839551063114E-3</v>
      </c>
      <c r="Q12" s="548">
        <f>+'Rate Case Res R1'!EP84</f>
        <v>6.0903862651379377E-2</v>
      </c>
      <c r="R12" s="579">
        <f>+'Rate Case Res R1'!EQ84</f>
        <v>0.15594340495048212</v>
      </c>
      <c r="S12" s="546">
        <f>+'Rate Case Res R1'!ER84</f>
        <v>7.9634049504821169E-3</v>
      </c>
      <c r="T12" s="580">
        <f>+'Rate Case Res R1'!ES84</f>
        <v>5.4480433402764705E-2</v>
      </c>
      <c r="U12" s="555">
        <f>+'Rate Case Res R1'!EV84</f>
        <v>0.15259087983689487</v>
      </c>
      <c r="V12" s="555">
        <f>+'Rate Case Res R1'!EW84</f>
        <v>9.8508798368948935E-3</v>
      </c>
      <c r="W12" s="595">
        <f>+'Rate Case Res R1'!EX84</f>
        <v>6.9012749312700683E-2</v>
      </c>
    </row>
    <row r="13" spans="2:23" s="433" customFormat="1" ht="15" x14ac:dyDescent="0.25">
      <c r="B13" s="535" t="s">
        <v>322</v>
      </c>
      <c r="C13" s="539">
        <f>+'Rate Case Res R1'!DP85</f>
        <v>0.17416999999999999</v>
      </c>
      <c r="D13" s="571">
        <f>+'Rate Case Res R1'!DS32</f>
        <v>0.17598</v>
      </c>
      <c r="E13" s="555">
        <f>+'Rate Case Res R1'!DX85</f>
        <v>0.17073999999999998</v>
      </c>
      <c r="F13" s="564">
        <f>+'Rate Case Res R1'!EB85</f>
        <v>0.18293390243321708</v>
      </c>
      <c r="G13" s="539">
        <f>+'Rate Case Res R1'!EC85</f>
        <v>8.7639024332170912E-3</v>
      </c>
      <c r="H13" s="548">
        <f>+'Rate Case Res R1'!ED85</f>
        <v>5.0318094007102784E-2</v>
      </c>
      <c r="I13" s="579">
        <f>+'Rate Case Res R1'!EE85</f>
        <v>0.18468405489688888</v>
      </c>
      <c r="J13" s="546">
        <f>+'Rate Case Res R1'!EF85</f>
        <v>8.7040548968888853E-3</v>
      </c>
      <c r="K13" s="580">
        <f>+'Rate Case Res R1'!EG85</f>
        <v>4.9974478365326321E-2</v>
      </c>
      <c r="L13" s="555">
        <f>+'Rate Case Res R1'!EJ85</f>
        <v>0.18714222170317613</v>
      </c>
      <c r="M13" s="555">
        <f>+'Rate Case Res R1'!EK85</f>
        <v>1.6402221703176151E-2</v>
      </c>
      <c r="N13" s="565">
        <f>+'Rate Case Res R1'!EL85</f>
        <v>9.6065489651962946E-2</v>
      </c>
      <c r="O13" s="564">
        <f>+'Rate Case Res R1'!EN85</f>
        <v>0.19544208395510632</v>
      </c>
      <c r="P13" s="539">
        <f>+'Rate Case Res R1'!EO85</f>
        <v>2.1272083955106325E-2</v>
      </c>
      <c r="Q13" s="548">
        <f>+'Rate Case Res R1'!EP85</f>
        <v>0.11628289601962674</v>
      </c>
      <c r="R13" s="579">
        <f>+'Rate Case Res R1'!EQ85</f>
        <v>0.19622340495048213</v>
      </c>
      <c r="S13" s="546">
        <f>+'Rate Case Res R1'!ER85</f>
        <v>2.024340495048213E-2</v>
      </c>
      <c r="T13" s="580">
        <f>+'Rate Case Res R1'!ES85</f>
        <v>0.11622785181421674</v>
      </c>
      <c r="U13" s="555">
        <f>+'Rate Case Res R1'!EV85</f>
        <v>0.19287087983689488</v>
      </c>
      <c r="V13" s="555">
        <f>+'Rate Case Res R1'!EW85</f>
        <v>2.2130879836894907E-2</v>
      </c>
      <c r="W13" s="595">
        <f>+'Rate Case Res R1'!EX85</f>
        <v>0.12961742905525894</v>
      </c>
    </row>
    <row r="14" spans="2:23" s="433" customFormat="1" ht="15" x14ac:dyDescent="0.25">
      <c r="B14" s="535" t="s">
        <v>323</v>
      </c>
      <c r="C14" s="539">
        <f>+'Rate Case Res R1'!DP86</f>
        <v>0.21587000000000001</v>
      </c>
      <c r="D14" s="571">
        <f>+'Rate Case Res R1'!DS33</f>
        <v>0.17598</v>
      </c>
      <c r="E14" s="555">
        <f>+'Rate Case Res R1'!DX86</f>
        <v>0.17073999999999998</v>
      </c>
      <c r="F14" s="564">
        <f>+'Rate Case Res R1'!EB86</f>
        <v>0.2387039024332171</v>
      </c>
      <c r="G14" s="539">
        <f>+'Rate Case Res R1'!EC86</f>
        <v>2.283390243321709E-2</v>
      </c>
      <c r="H14" s="548">
        <f>+'Rate Case Res R1'!ED86</f>
        <v>0.10577617285040575</v>
      </c>
      <c r="I14" s="579">
        <f>+'Rate Case Res R1'!EE86</f>
        <v>0.18468405489688888</v>
      </c>
      <c r="J14" s="546">
        <f>+'Rate Case Res R1'!EF86</f>
        <v>8.7040548968888853E-3</v>
      </c>
      <c r="K14" s="580">
        <f>+'Rate Case Res R1'!EG86</f>
        <v>4.0320817607304792E-2</v>
      </c>
      <c r="L14" s="555">
        <f>+'Rate Case Res R1'!EJ86</f>
        <v>0.18714222170317613</v>
      </c>
      <c r="M14" s="555">
        <f>+'Rate Case Res R1'!EK86</f>
        <v>1.6402221703176151E-2</v>
      </c>
      <c r="N14" s="565">
        <f>+'Rate Case Res R1'!EL86</f>
        <v>9.6065489651962946E-2</v>
      </c>
      <c r="O14" s="564">
        <f>+'Rate Case Res R1'!EN86</f>
        <v>0.26329208395510628</v>
      </c>
      <c r="P14" s="539">
        <f>+'Rate Case Res R1'!EO86</f>
        <v>4.7422083955106276E-2</v>
      </c>
      <c r="Q14" s="548">
        <f>+'Rate Case Res R1'!EP86</f>
        <v>0.19866488763573395</v>
      </c>
      <c r="R14" s="579">
        <f>+'Rate Case Res R1'!EQ86</f>
        <v>0.19622340495048213</v>
      </c>
      <c r="S14" s="546">
        <f>+'Rate Case Res R1'!ER86</f>
        <v>2.024340495048213E-2</v>
      </c>
      <c r="T14" s="580">
        <f>+'Rate Case Res R1'!ES86</f>
        <v>9.3775906566369249E-2</v>
      </c>
      <c r="U14" s="555">
        <f>+'Rate Case Res R1'!EV86</f>
        <v>0.19287087983689488</v>
      </c>
      <c r="V14" s="555">
        <f>+'Rate Case Res R1'!EW86</f>
        <v>2.2130879836894907E-2</v>
      </c>
      <c r="W14" s="595">
        <f>+'Rate Case Res R1'!EX86</f>
        <v>0.12961742905525894</v>
      </c>
    </row>
    <row r="15" spans="2:23" s="433" customFormat="1" ht="9.75" customHeight="1" x14ac:dyDescent="0.25">
      <c r="B15" s="533"/>
      <c r="C15" s="540"/>
      <c r="D15" s="572"/>
      <c r="E15" s="556"/>
      <c r="F15" s="566"/>
      <c r="G15" s="540"/>
      <c r="H15" s="549"/>
      <c r="I15" s="581"/>
      <c r="J15" s="542"/>
      <c r="K15" s="582"/>
      <c r="L15" s="556"/>
      <c r="M15" s="556"/>
      <c r="N15" s="567"/>
      <c r="O15" s="566"/>
      <c r="P15" s="540"/>
      <c r="Q15" s="549"/>
      <c r="R15" s="581"/>
      <c r="S15" s="542"/>
      <c r="T15" s="582"/>
      <c r="U15" s="556"/>
      <c r="V15" s="556"/>
      <c r="W15" s="557"/>
    </row>
    <row r="16" spans="2:23" s="508" customFormat="1" ht="39" customHeight="1" x14ac:dyDescent="0.25">
      <c r="B16" s="536" t="s">
        <v>499</v>
      </c>
      <c r="C16" s="602">
        <f>+'Rate Case Res R1'!DP89</f>
        <v>73.084999999999994</v>
      </c>
      <c r="D16" s="603">
        <f>+'Rate Case Res R1'!DS89</f>
        <v>73.989999999999995</v>
      </c>
      <c r="E16" s="604">
        <f>+'Rate Case Res R1'!DX89</f>
        <v>71.36999999999999</v>
      </c>
      <c r="F16" s="605">
        <f>+'Rate Case Res R1'!EB89</f>
        <v>74.671951216608548</v>
      </c>
      <c r="G16" s="602">
        <f>+F16-C16</f>
        <v>1.5869512166085542</v>
      </c>
      <c r="H16" s="606">
        <f>+G16/C16</f>
        <v>2.1713774599556056E-2</v>
      </c>
      <c r="I16" s="607">
        <f>+'Rate Case Res R1'!EE89</f>
        <v>75.547027448444439</v>
      </c>
      <c r="J16" s="608">
        <f>+I16-D16</f>
        <v>1.557027448444444</v>
      </c>
      <c r="K16" s="609">
        <f>+J16/D16</f>
        <v>2.104375521617035E-2</v>
      </c>
      <c r="L16" s="604">
        <f>+'Rate Case Res R1'!EJ89</f>
        <v>76.776110851588058</v>
      </c>
      <c r="M16" s="604">
        <f>+L16-E16</f>
        <v>5.4061108515880676</v>
      </c>
      <c r="N16" s="610">
        <f>+M16/E16</f>
        <v>7.5747665007539142E-2</v>
      </c>
      <c r="O16" s="605">
        <f>+'Rate Case Res R1'!EN89</f>
        <v>78.881041977553153</v>
      </c>
      <c r="P16" s="602">
        <f>+O16-$C$16</f>
        <v>5.7960419775531591</v>
      </c>
      <c r="Q16" s="606">
        <f>+P16/$C$16</f>
        <v>7.9305493296205232E-2</v>
      </c>
      <c r="R16" s="607">
        <f>+'Rate Case Res R1'!EQ89</f>
        <v>79.271702475241057</v>
      </c>
      <c r="S16" s="608">
        <f>+R16-$D$16</f>
        <v>5.2817024752410617</v>
      </c>
      <c r="T16" s="609">
        <f>+S16/$D$16</f>
        <v>7.1384004260590106E-2</v>
      </c>
      <c r="U16" s="604">
        <f>+'Rate Case Res R1'!EV89</f>
        <v>77.59543991844744</v>
      </c>
      <c r="V16" s="604">
        <f>+U16-$E$16</f>
        <v>6.2254399184474494</v>
      </c>
      <c r="W16" s="611">
        <f>+V16/$E$16</f>
        <v>8.7227685560423845E-2</v>
      </c>
    </row>
    <row r="17" spans="2:27" s="584" customFormat="1" ht="14.25" x14ac:dyDescent="0.2">
      <c r="B17" s="614" t="s">
        <v>419</v>
      </c>
      <c r="C17" s="585"/>
      <c r="D17" s="585"/>
      <c r="E17" s="585"/>
      <c r="F17" s="586"/>
      <c r="G17" s="587">
        <f>+G16</f>
        <v>1.5869512166085542</v>
      </c>
      <c r="H17" s="588">
        <f>+H16</f>
        <v>2.1713774599556056E-2</v>
      </c>
      <c r="I17" s="589"/>
      <c r="J17" s="590">
        <f>+J16</f>
        <v>1.557027448444444</v>
      </c>
      <c r="K17" s="591">
        <f>+K16</f>
        <v>2.104375521617035E-2</v>
      </c>
      <c r="L17" s="592"/>
      <c r="M17" s="593">
        <f>+L16-C16</f>
        <v>3.6911108515880642</v>
      </c>
      <c r="N17" s="594">
        <f>+N16</f>
        <v>7.5747665007539142E-2</v>
      </c>
      <c r="O17" s="561"/>
      <c r="P17" s="587">
        <f>+O16-F16</f>
        <v>4.2090907609446049</v>
      </c>
      <c r="Q17" s="588">
        <f>(O16-F16)/F16</f>
        <v>5.6367761821769807E-2</v>
      </c>
      <c r="R17" s="589"/>
      <c r="S17" s="590">
        <f>+R16-I16</f>
        <v>3.7246750267966178</v>
      </c>
      <c r="T17" s="591">
        <f>(R16-I16)/I16</f>
        <v>4.9302734370832102E-2</v>
      </c>
      <c r="U17" s="592"/>
      <c r="V17" s="593">
        <f>+U16-L16</f>
        <v>0.81932906685938178</v>
      </c>
      <c r="W17" s="596">
        <f>(U16-L16)/L16</f>
        <v>1.0671666717309822E-2</v>
      </c>
    </row>
    <row r="18" spans="2:27" ht="6" customHeight="1" thickBot="1" x14ac:dyDescent="0.25"/>
    <row r="19" spans="2:27" s="547" customFormat="1" ht="18" x14ac:dyDescent="0.25">
      <c r="B19" s="568"/>
      <c r="C19" s="1163" t="s">
        <v>302</v>
      </c>
      <c r="D19" s="1163"/>
      <c r="E19" s="1163"/>
      <c r="F19" s="1089" t="s">
        <v>483</v>
      </c>
      <c r="G19" s="1090"/>
      <c r="H19" s="1090"/>
      <c r="I19" s="1090"/>
      <c r="J19" s="1090"/>
      <c r="K19" s="1090"/>
      <c r="L19" s="1090"/>
      <c r="M19" s="1090"/>
      <c r="N19" s="1091"/>
      <c r="O19" s="1089" t="s">
        <v>484</v>
      </c>
      <c r="P19" s="1090"/>
      <c r="Q19" s="1090"/>
      <c r="R19" s="1090"/>
      <c r="S19" s="1090"/>
      <c r="T19" s="1090"/>
      <c r="U19" s="1090"/>
      <c r="V19" s="1090"/>
      <c r="W19" s="1090"/>
    </row>
    <row r="20" spans="2:27" ht="43.5" customHeight="1" x14ac:dyDescent="0.2">
      <c r="B20" s="1092" t="s">
        <v>421</v>
      </c>
      <c r="C20" s="1094" t="s">
        <v>474</v>
      </c>
      <c r="D20" s="1096" t="s">
        <v>468</v>
      </c>
      <c r="E20" s="1098" t="s">
        <v>452</v>
      </c>
      <c r="F20" s="1100" t="s">
        <v>480</v>
      </c>
      <c r="G20" s="1102" t="s">
        <v>477</v>
      </c>
      <c r="H20" s="1103"/>
      <c r="I20" s="1104" t="s">
        <v>471</v>
      </c>
      <c r="J20" s="1106" t="s">
        <v>415</v>
      </c>
      <c r="K20" s="1107"/>
      <c r="L20" s="1098" t="s">
        <v>455</v>
      </c>
      <c r="M20" s="1108" t="s">
        <v>459</v>
      </c>
      <c r="N20" s="1115"/>
      <c r="O20" s="1100" t="s">
        <v>481</v>
      </c>
      <c r="P20" s="1102" t="s">
        <v>478</v>
      </c>
      <c r="Q20" s="1103"/>
      <c r="R20" s="1104" t="s">
        <v>472</v>
      </c>
      <c r="S20" s="1106" t="s">
        <v>417</v>
      </c>
      <c r="T20" s="1107"/>
      <c r="U20" s="1098" t="s">
        <v>456</v>
      </c>
      <c r="V20" s="1108" t="s">
        <v>460</v>
      </c>
      <c r="W20" s="1108"/>
    </row>
    <row r="21" spans="2:27" ht="15" customHeight="1" thickBot="1" x14ac:dyDescent="0.25">
      <c r="B21" s="1093"/>
      <c r="C21" s="1095"/>
      <c r="D21" s="1097"/>
      <c r="E21" s="1099"/>
      <c r="F21" s="1101"/>
      <c r="G21" s="541" t="s">
        <v>390</v>
      </c>
      <c r="H21" s="583" t="s">
        <v>418</v>
      </c>
      <c r="I21" s="1105"/>
      <c r="J21" s="543" t="str">
        <f>+'Rate Case Res R1'!FD78</f>
        <v>$</v>
      </c>
      <c r="K21" s="573" t="s">
        <v>418</v>
      </c>
      <c r="L21" s="1099"/>
      <c r="M21" s="551" t="s">
        <v>390</v>
      </c>
      <c r="N21" s="558" t="s">
        <v>418</v>
      </c>
      <c r="O21" s="1101"/>
      <c r="P21" s="541" t="s">
        <v>390</v>
      </c>
      <c r="Q21" s="583" t="s">
        <v>418</v>
      </c>
      <c r="R21" s="1105"/>
      <c r="S21" s="543" t="s">
        <v>390</v>
      </c>
      <c r="T21" s="573" t="s">
        <v>418</v>
      </c>
      <c r="U21" s="1099"/>
      <c r="V21" s="551" t="s">
        <v>390</v>
      </c>
      <c r="W21" s="551" t="s">
        <v>418</v>
      </c>
    </row>
    <row r="22" spans="2:27" ht="21" customHeight="1" x14ac:dyDescent="0.25">
      <c r="B22" s="601" t="s">
        <v>385</v>
      </c>
      <c r="C22" s="537"/>
      <c r="D22" s="569"/>
      <c r="E22" s="552"/>
      <c r="F22" s="559"/>
      <c r="G22" s="538"/>
      <c r="H22" s="538"/>
      <c r="I22" s="574"/>
      <c r="J22" s="544"/>
      <c r="K22" s="575"/>
      <c r="L22" s="552"/>
      <c r="M22" s="552"/>
      <c r="N22" s="560"/>
      <c r="O22" s="559"/>
      <c r="P22" s="538"/>
      <c r="Q22" s="538"/>
      <c r="R22" s="574"/>
      <c r="S22" s="544"/>
      <c r="T22" s="575"/>
      <c r="U22" s="552"/>
      <c r="V22" s="552"/>
      <c r="W22" s="552"/>
    </row>
    <row r="23" spans="2:27" ht="15" x14ac:dyDescent="0.25">
      <c r="B23" s="535" t="s">
        <v>384</v>
      </c>
      <c r="C23" s="598" t="s">
        <v>486</v>
      </c>
      <c r="D23" s="599" t="s">
        <v>486</v>
      </c>
      <c r="E23" s="600" t="s">
        <v>486</v>
      </c>
      <c r="F23" s="561">
        <f>+'Rate Case Res R1'!EZ80</f>
        <v>1.75</v>
      </c>
      <c r="G23" s="1109" t="s">
        <v>1</v>
      </c>
      <c r="H23" s="1110"/>
      <c r="I23" s="576">
        <f>+'Rate Case Res R1'!FC80</f>
        <v>1.75</v>
      </c>
      <c r="J23" s="1111" t="s">
        <v>1</v>
      </c>
      <c r="K23" s="1112"/>
      <c r="L23" s="553">
        <f>+'Rate Case Res R1'!FH80</f>
        <v>1.75</v>
      </c>
      <c r="M23" s="1113" t="s">
        <v>1</v>
      </c>
      <c r="N23" s="1114"/>
      <c r="O23" s="561">
        <f>+'Rate Case Res R1'!FL80</f>
        <v>2.2999999999999998</v>
      </c>
      <c r="P23" s="1109" t="s">
        <v>1</v>
      </c>
      <c r="Q23" s="1110"/>
      <c r="R23" s="576">
        <f>+'Rate Case Res R1'!FO80</f>
        <v>2.2999999999999998</v>
      </c>
      <c r="S23" s="1111" t="s">
        <v>1</v>
      </c>
      <c r="T23" s="1112"/>
      <c r="U23" s="553">
        <f>+'Rate Case Res R1'!FT80</f>
        <v>2.2999999999999998</v>
      </c>
      <c r="V23" s="1113" t="s">
        <v>1</v>
      </c>
      <c r="W23" s="1113"/>
    </row>
    <row r="24" spans="2:27" ht="15" x14ac:dyDescent="0.25">
      <c r="B24" s="535" t="s">
        <v>322</v>
      </c>
      <c r="C24" s="598" t="s">
        <v>486</v>
      </c>
      <c r="D24" s="599" t="s">
        <v>486</v>
      </c>
      <c r="E24" s="600" t="s">
        <v>486</v>
      </c>
      <c r="F24" s="561">
        <f>+'Rate Case Res R1'!EZ81</f>
        <v>6.25</v>
      </c>
      <c r="G24" s="1109" t="s">
        <v>1</v>
      </c>
      <c r="H24" s="1110"/>
      <c r="I24" s="576">
        <f>+'Rate Case Res R1'!FC81</f>
        <v>6.25</v>
      </c>
      <c r="J24" s="1111" t="s">
        <v>1</v>
      </c>
      <c r="K24" s="1112"/>
      <c r="L24" s="553">
        <f>+'Rate Case Res R1'!FH81</f>
        <v>6.25</v>
      </c>
      <c r="M24" s="1113" t="s">
        <v>1</v>
      </c>
      <c r="N24" s="1114"/>
      <c r="O24" s="561">
        <f>+'Rate Case Res R1'!FL81</f>
        <v>7.9</v>
      </c>
      <c r="P24" s="1109" t="s">
        <v>1</v>
      </c>
      <c r="Q24" s="1110"/>
      <c r="R24" s="576">
        <f>+'Rate Case Res R1'!FO81</f>
        <v>7.9</v>
      </c>
      <c r="S24" s="1111" t="s">
        <v>1</v>
      </c>
      <c r="T24" s="1112"/>
      <c r="U24" s="553">
        <f>+'Rate Case Res R1'!FT81</f>
        <v>7.9</v>
      </c>
      <c r="V24" s="1113" t="s">
        <v>1</v>
      </c>
      <c r="W24" s="1113"/>
    </row>
    <row r="25" spans="2:27" ht="15" x14ac:dyDescent="0.25">
      <c r="B25" s="535" t="s">
        <v>323</v>
      </c>
      <c r="C25" s="598" t="s">
        <v>486</v>
      </c>
      <c r="D25" s="599" t="s">
        <v>486</v>
      </c>
      <c r="E25" s="600" t="s">
        <v>486</v>
      </c>
      <c r="F25" s="561">
        <f>+'Rate Case Res R1'!EZ82</f>
        <v>18.5</v>
      </c>
      <c r="G25" s="1109" t="s">
        <v>1</v>
      </c>
      <c r="H25" s="1110"/>
      <c r="I25" s="576">
        <f>+'Rate Case Res R1'!FC82</f>
        <v>18.5</v>
      </c>
      <c r="J25" s="1111" t="s">
        <v>1</v>
      </c>
      <c r="K25" s="1112"/>
      <c r="L25" s="553">
        <f>+'Rate Case Res R1'!FH82</f>
        <v>18.5</v>
      </c>
      <c r="M25" s="1113" t="s">
        <v>1</v>
      </c>
      <c r="N25" s="1114"/>
      <c r="O25" s="561">
        <f>+'Rate Case Res R1'!FL82</f>
        <v>22.7</v>
      </c>
      <c r="P25" s="1109" t="s">
        <v>1</v>
      </c>
      <c r="Q25" s="1110"/>
      <c r="R25" s="576">
        <f>+'Rate Case Res R1'!FO82</f>
        <v>22.7</v>
      </c>
      <c r="S25" s="1111" t="s">
        <v>1</v>
      </c>
      <c r="T25" s="1112"/>
      <c r="U25" s="553">
        <f>+'Rate Case Res R1'!FT82</f>
        <v>22.7</v>
      </c>
      <c r="V25" s="1113" t="s">
        <v>1</v>
      </c>
      <c r="W25" s="1113"/>
    </row>
    <row r="26" spans="2:27" ht="21" customHeight="1" x14ac:dyDescent="0.25">
      <c r="B26" s="601" t="s">
        <v>388</v>
      </c>
      <c r="C26" s="538"/>
      <c r="D26" s="570"/>
      <c r="E26" s="554"/>
      <c r="F26" s="563"/>
      <c r="G26" s="537"/>
      <c r="H26" s="537"/>
      <c r="I26" s="578"/>
      <c r="J26" s="545"/>
      <c r="K26" s="577"/>
      <c r="L26" s="554"/>
      <c r="M26" s="554"/>
      <c r="N26" s="562"/>
      <c r="O26" s="563"/>
      <c r="P26" s="537"/>
      <c r="Q26" s="537"/>
      <c r="R26" s="578"/>
      <c r="S26" s="545"/>
      <c r="T26" s="577"/>
      <c r="U26" s="554"/>
      <c r="V26" s="554"/>
      <c r="W26" s="554"/>
    </row>
    <row r="27" spans="2:27" ht="15" x14ac:dyDescent="0.25">
      <c r="B27" s="535" t="s">
        <v>384</v>
      </c>
      <c r="C27" s="539">
        <f>+C12</f>
        <v>0.14616999999999999</v>
      </c>
      <c r="D27" s="571">
        <f>+D12</f>
        <v>0.14798</v>
      </c>
      <c r="E27" s="555">
        <f>+E12</f>
        <v>0.14273999999999998</v>
      </c>
      <c r="F27" s="564">
        <f>+'Rate Case Res R1'!EZ84</f>
        <v>0.15489636272104096</v>
      </c>
      <c r="G27" s="539">
        <f>+'Rate Case Res R1'!FA84</f>
        <v>1.2156362721040981E-2</v>
      </c>
      <c r="H27" s="548">
        <f>+'Rate Case Res R1'!FB84</f>
        <v>7.834621971536701E-2</v>
      </c>
      <c r="I27" s="579">
        <f>+'Rate Case Res R1'!FC84</f>
        <v>0.15546283378283132</v>
      </c>
      <c r="J27" s="546">
        <f>+'Rate Case Res R1'!FD84</f>
        <v>7.4828337828313218E-3</v>
      </c>
      <c r="K27" s="580">
        <f>+'Rate Case Res R1'!FE84</f>
        <v>5.1192678270721229E-2</v>
      </c>
      <c r="L27" s="555">
        <f>+'Rate Case Res R1'!FH84</f>
        <v>0.15333962014696342</v>
      </c>
      <c r="M27" s="555">
        <f>+'Rate Case Res R1'!FI84</f>
        <v>1.0599620146963445E-2</v>
      </c>
      <c r="N27" s="565">
        <f>+'Rate Case Res R1'!FJ84</f>
        <v>7.4258232779623415E-2</v>
      </c>
      <c r="O27" s="564">
        <f>+'Rate Case Res R1'!FL84</f>
        <v>0.15646108387367341</v>
      </c>
      <c r="P27" s="539">
        <f>+'Rate Case Res R1'!FM84</f>
        <v>1.3721083873673434E-2</v>
      </c>
      <c r="Q27" s="548">
        <f>+'Rate Case Res R1'!FN84</f>
        <v>8.8582350370513749E-2</v>
      </c>
      <c r="R27" s="579">
        <f>+'Rate Case Res R1'!FO84</f>
        <v>0.15665485195047138</v>
      </c>
      <c r="S27" s="546">
        <f>+'Rate Case Res R1'!FP84</f>
        <v>8.6748519504713795E-3</v>
      </c>
      <c r="T27" s="580">
        <f>+'Rate Case Res R1'!FQ84</f>
        <v>5.934769070583143E-2</v>
      </c>
      <c r="U27" s="555">
        <f>+'Rate Case Res R1'!FT84</f>
        <v>0.15618090087519887</v>
      </c>
      <c r="V27" s="555">
        <f>+'Rate Case Res R1'!FU84</f>
        <v>1.3440900875198891E-2</v>
      </c>
      <c r="W27" s="595">
        <f>+'Rate Case Res R1'!FV84</f>
        <v>9.4163520212966881E-2</v>
      </c>
      <c r="X27" s="433"/>
      <c r="AA27" s="505"/>
    </row>
    <row r="28" spans="2:27" ht="15" x14ac:dyDescent="0.25">
      <c r="B28" s="535" t="s">
        <v>322</v>
      </c>
      <c r="C28" s="539">
        <f t="shared" ref="C28:E29" si="0">+C13</f>
        <v>0.17416999999999999</v>
      </c>
      <c r="D28" s="571">
        <f t="shared" si="0"/>
        <v>0.17598</v>
      </c>
      <c r="E28" s="555">
        <f t="shared" si="0"/>
        <v>0.17073999999999998</v>
      </c>
      <c r="F28" s="564">
        <f>+'Rate Case Res R1'!EZ85</f>
        <v>0.20322636272104097</v>
      </c>
      <c r="G28" s="539">
        <f>+'Rate Case Res R1'!FA85</f>
        <v>3.2486362721040996E-2</v>
      </c>
      <c r="H28" s="548">
        <f>+'Rate Case Res R1'!FB85</f>
        <v>0.16621989524274219</v>
      </c>
      <c r="I28" s="579">
        <f>+'Rate Case Res R1'!FC85</f>
        <v>0.20379283378283133</v>
      </c>
      <c r="J28" s="546">
        <f>+'Rate Case Res R1'!FD85</f>
        <v>2.7812833782831337E-2</v>
      </c>
      <c r="K28" s="580">
        <f>+'Rate Case Res R1'!FE85</f>
        <v>0.15968785544486042</v>
      </c>
      <c r="L28" s="555">
        <f>+'Rate Case Res R1'!FH85</f>
        <v>0.20166962014696344</v>
      </c>
      <c r="M28" s="555">
        <f>+'Rate Case Res R1'!FI85</f>
        <v>3.092962014696346E-2</v>
      </c>
      <c r="N28" s="565">
        <f>+'Rate Case Res R1'!FJ85</f>
        <v>0.1811504049839725</v>
      </c>
      <c r="O28" s="564">
        <f>+'Rate Case Res R1'!FL85</f>
        <v>0.21505108387367344</v>
      </c>
      <c r="P28" s="539">
        <f>+'Rate Case Res R1'!FM85</f>
        <v>4.4311083873673468E-2</v>
      </c>
      <c r="Q28" s="548">
        <f>+'Rate Case Res R1'!FN85</f>
        <v>0.21803806986644325</v>
      </c>
      <c r="R28" s="579">
        <f>+'Rate Case Res R1'!FO85</f>
        <v>0.21524485195047141</v>
      </c>
      <c r="S28" s="546">
        <f>+'Rate Case Res R1'!FP85</f>
        <v>3.9264851950471413E-2</v>
      </c>
      <c r="T28" s="580">
        <f>+'Rate Case Res R1'!FQ85</f>
        <v>0.22543981139387617</v>
      </c>
      <c r="U28" s="555">
        <f>+'Rate Case Res R1'!FT85</f>
        <v>0.2147709008751989</v>
      </c>
      <c r="V28" s="555">
        <f>+'Rate Case Res R1'!FU85</f>
        <v>4.4030900875198925E-2</v>
      </c>
      <c r="W28" s="595">
        <f>+'Rate Case Res R1'!FV85</f>
        <v>0.25788275082112527</v>
      </c>
      <c r="X28" s="433"/>
      <c r="AA28" s="505"/>
    </row>
    <row r="29" spans="2:27" ht="15" x14ac:dyDescent="0.25">
      <c r="B29" s="535" t="s">
        <v>323</v>
      </c>
      <c r="C29" s="539">
        <f t="shared" si="0"/>
        <v>0.21587000000000001</v>
      </c>
      <c r="D29" s="571">
        <f t="shared" si="0"/>
        <v>0.17598</v>
      </c>
      <c r="E29" s="555">
        <f t="shared" si="0"/>
        <v>0.17073999999999998</v>
      </c>
      <c r="F29" s="564">
        <f>+'Rate Case Res R1'!EZ86</f>
        <v>0.27932636272104094</v>
      </c>
      <c r="G29" s="539">
        <f>+'Rate Case Res R1'!FA86</f>
        <v>0.10858636272104097</v>
      </c>
      <c r="H29" s="548">
        <f>+'Rate Case Res R1'!FB86</f>
        <v>0.41241787861558321</v>
      </c>
      <c r="I29" s="579">
        <f>+'Rate Case Res R1'!FC86</f>
        <v>0.20379283378283133</v>
      </c>
      <c r="J29" s="546">
        <f>+'Rate Case Res R1'!FD86</f>
        <v>2.7812833782831337E-2</v>
      </c>
      <c r="K29" s="580">
        <f>+'Rate Case Res R1'!FE86</f>
        <v>0.12884066235619279</v>
      </c>
      <c r="L29" s="555">
        <f>+'Rate Case Res R1'!FH86</f>
        <v>0.20166962014696344</v>
      </c>
      <c r="M29" s="555">
        <f>+'Rate Case Res R1'!FI86</f>
        <v>3.092962014696346E-2</v>
      </c>
      <c r="N29" s="565">
        <f>+'Rate Case Res R1'!FJ86</f>
        <v>0.1811504049839725</v>
      </c>
      <c r="O29" s="564">
        <f>+'Rate Case Res R1'!FL86</f>
        <v>0.30206108387367336</v>
      </c>
      <c r="P29" s="539">
        <f>+'Rate Case Res R1'!FM86</f>
        <v>0.13132108387367339</v>
      </c>
      <c r="Q29" s="548">
        <f>+'Rate Case Res R1'!FN86</f>
        <v>0.47013494392157246</v>
      </c>
      <c r="R29" s="579">
        <f>+'Rate Case Res R1'!FO86</f>
        <v>0.21524485195047141</v>
      </c>
      <c r="S29" s="546">
        <f>+'Rate Case Res R1'!FP86</f>
        <v>3.9264851950471413E-2</v>
      </c>
      <c r="T29" s="580">
        <f>+'Rate Case Res R1'!FQ86</f>
        <v>0.18189119354459357</v>
      </c>
      <c r="U29" s="555">
        <f>+'Rate Case Res R1'!FT86</f>
        <v>0.2147709008751989</v>
      </c>
      <c r="V29" s="555">
        <f>+'Rate Case Res R1'!FU86</f>
        <v>4.4030900875198925E-2</v>
      </c>
      <c r="W29" s="595">
        <f>+'Rate Case Res R1'!FV86</f>
        <v>0.25788275082112527</v>
      </c>
      <c r="X29" s="433"/>
      <c r="AA29" s="505"/>
    </row>
    <row r="30" spans="2:27" ht="7.5" customHeight="1" x14ac:dyDescent="0.25">
      <c r="B30" s="533"/>
      <c r="C30" s="540"/>
      <c r="D30" s="572"/>
      <c r="E30" s="556"/>
      <c r="F30" s="566"/>
      <c r="G30" s="540"/>
      <c r="H30" s="549"/>
      <c r="I30" s="581"/>
      <c r="J30" s="542"/>
      <c r="K30" s="582"/>
      <c r="L30" s="556"/>
      <c r="M30" s="556"/>
      <c r="N30" s="567"/>
      <c r="O30" s="566"/>
      <c r="P30" s="540"/>
      <c r="Q30" s="549"/>
      <c r="R30" s="581"/>
      <c r="S30" s="542"/>
      <c r="T30" s="582"/>
      <c r="U30" s="556"/>
      <c r="V30" s="556"/>
      <c r="W30" s="557"/>
      <c r="X30" s="433"/>
    </row>
    <row r="31" spans="2:27" ht="35.25" customHeight="1" x14ac:dyDescent="0.25">
      <c r="B31" s="536" t="s">
        <v>422</v>
      </c>
      <c r="C31" s="602">
        <f>+C16</f>
        <v>73.084999999999994</v>
      </c>
      <c r="D31" s="603">
        <f>+D16</f>
        <v>73.989999999999995</v>
      </c>
      <c r="E31" s="604">
        <f>+E16</f>
        <v>71.36999999999999</v>
      </c>
      <c r="F31" s="605">
        <f>+'Rate Case Res R1'!EZ89</f>
        <v>79.198181360520479</v>
      </c>
      <c r="G31" s="602">
        <f>+F31-$C$16</f>
        <v>6.1131813605204854</v>
      </c>
      <c r="H31" s="606">
        <f>+G31/$C$16</f>
        <v>8.3644815769590014E-2</v>
      </c>
      <c r="I31" s="607">
        <f>+'Rate Case Res R1'!FC89</f>
        <v>79.481416891415662</v>
      </c>
      <c r="J31" s="608">
        <f>+I31-$D$16</f>
        <v>5.4914168914156676</v>
      </c>
      <c r="K31" s="609">
        <f>+J31/$D$16</f>
        <v>7.4218365879384615E-2</v>
      </c>
      <c r="L31" s="604">
        <f>+'Rate Case Res R1'!FH89</f>
        <v>78.419810073481713</v>
      </c>
      <c r="M31" s="604">
        <f>+L31-$E$16</f>
        <v>7.0498100734817228</v>
      </c>
      <c r="N31" s="610">
        <f>+M31/$E$16</f>
        <v>9.877833926694303E-2</v>
      </c>
      <c r="O31" s="605">
        <f>+'Rate Case Res R1'!FL89</f>
        <v>80.530541936836698</v>
      </c>
      <c r="P31" s="602">
        <f>+O31-$C$16</f>
        <v>7.4455419368367046</v>
      </c>
      <c r="Q31" s="606">
        <f>+P31/$C$16</f>
        <v>0.10187510346632969</v>
      </c>
      <c r="R31" s="607">
        <f>+'Rate Case Res R1'!FO89</f>
        <v>80.627425975235681</v>
      </c>
      <c r="S31" s="608">
        <f>+R31-$D$16</f>
        <v>6.6374259752356863</v>
      </c>
      <c r="T31" s="609">
        <f>+S31/$D$16</f>
        <v>8.9707068188075237E-2</v>
      </c>
      <c r="U31" s="604">
        <f>+'Rate Case Res R1'!FT89</f>
        <v>80.390450437599426</v>
      </c>
      <c r="V31" s="604">
        <f>+U31-$E$16</f>
        <v>9.0204504375994361</v>
      </c>
      <c r="W31" s="611">
        <f>+V31/$E$16</f>
        <v>0.12638994588201538</v>
      </c>
      <c r="X31" s="508"/>
    </row>
    <row r="32" spans="2:27" s="584" customFormat="1" ht="14.25" x14ac:dyDescent="0.2">
      <c r="B32" s="614" t="s">
        <v>419</v>
      </c>
      <c r="C32" s="585"/>
      <c r="D32" s="585"/>
      <c r="E32" s="585"/>
      <c r="F32" s="586"/>
      <c r="G32" s="587">
        <f>+F31-O16</f>
        <v>0.31713938296732636</v>
      </c>
      <c r="H32" s="588">
        <f>(F31-O16)/O16</f>
        <v>4.0204765938255905E-3</v>
      </c>
      <c r="I32" s="589"/>
      <c r="J32" s="590">
        <f>+I31-R16</f>
        <v>0.20971441617460584</v>
      </c>
      <c r="K32" s="591">
        <f>(I31-R16)/R16</f>
        <v>2.6455142204130908E-3</v>
      </c>
      <c r="L32" s="592"/>
      <c r="M32" s="593">
        <f>+L31-U16</f>
        <v>0.82437015503427347</v>
      </c>
      <c r="N32" s="594">
        <f>(L31-U16)/U16</f>
        <v>1.0623951045327972E-2</v>
      </c>
      <c r="O32" s="561"/>
      <c r="P32" s="587">
        <f>+O31-F31</f>
        <v>1.3323605763162192</v>
      </c>
      <c r="Q32" s="588">
        <f>(O31-F31)/F31</f>
        <v>1.682312085237336E-2</v>
      </c>
      <c r="R32" s="589"/>
      <c r="S32" s="590">
        <f>+R31-I31</f>
        <v>1.1460090838200188</v>
      </c>
      <c r="T32" s="591">
        <f>(R31-I31)/I31</f>
        <v>1.4418578941359974E-2</v>
      </c>
      <c r="U32" s="592"/>
      <c r="V32" s="593">
        <f>+U31-L31</f>
        <v>1.9706403641177133</v>
      </c>
      <c r="W32" s="596">
        <f>(U31-L31)/L31</f>
        <v>2.5129369253396101E-2</v>
      </c>
    </row>
    <row r="33" spans="1:29" s="584" customFormat="1" ht="12.75" customHeight="1" x14ac:dyDescent="0.2">
      <c r="B33" s="614"/>
      <c r="C33" s="585"/>
      <c r="D33" s="585"/>
      <c r="E33" s="585"/>
      <c r="F33" s="799"/>
      <c r="G33" s="799"/>
      <c r="H33" s="799"/>
      <c r="I33" s="799"/>
      <c r="J33" s="799"/>
      <c r="K33" s="799"/>
      <c r="L33" s="799"/>
      <c r="M33" s="799"/>
      <c r="N33" s="799"/>
      <c r="O33" s="799"/>
      <c r="P33" s="799"/>
      <c r="Q33" s="799"/>
      <c r="R33" s="799"/>
      <c r="S33" s="799"/>
      <c r="T33" s="799"/>
      <c r="U33" s="799"/>
      <c r="V33" s="799"/>
      <c r="W33" s="799"/>
      <c r="X33" s="799"/>
      <c r="Y33" s="799"/>
      <c r="Z33" s="799"/>
    </row>
    <row r="34" spans="1:29" s="584" customFormat="1" ht="33.75" customHeight="1" x14ac:dyDescent="0.25">
      <c r="A34" s="801"/>
      <c r="B34" s="803"/>
      <c r="C34" s="1145" t="s">
        <v>559</v>
      </c>
      <c r="D34" s="1145"/>
      <c r="E34" s="1145"/>
      <c r="F34" s="1145"/>
      <c r="G34" s="1145"/>
      <c r="H34" s="1145"/>
      <c r="I34" s="803"/>
      <c r="J34" s="803"/>
      <c r="K34" s="803"/>
      <c r="L34" s="1146" t="s">
        <v>575</v>
      </c>
      <c r="M34" s="1146"/>
      <c r="N34" s="1146"/>
      <c r="O34" s="1146"/>
      <c r="P34" s="1146"/>
      <c r="Q34" s="1146"/>
      <c r="R34" s="1146"/>
      <c r="S34" s="1146"/>
      <c r="T34" s="1146"/>
      <c r="U34" s="1146"/>
      <c r="V34" s="803"/>
      <c r="W34" s="803"/>
      <c r="X34" s="803"/>
      <c r="Y34" s="803"/>
      <c r="Z34" s="801"/>
      <c r="AA34" s="803"/>
      <c r="AB34" s="803"/>
      <c r="AC34" s="803"/>
    </row>
    <row r="35" spans="1:29" s="584" customFormat="1" ht="11.25" customHeight="1" x14ac:dyDescent="0.25">
      <c r="A35" s="801"/>
      <c r="B35" s="801"/>
      <c r="C35" s="1134" t="s">
        <v>421</v>
      </c>
      <c r="D35" s="1147"/>
      <c r="E35" s="1151" t="s">
        <v>560</v>
      </c>
      <c r="F35" s="1154" t="s">
        <v>561</v>
      </c>
      <c r="G35" s="1157" t="s">
        <v>562</v>
      </c>
      <c r="H35" s="1158"/>
      <c r="I35" s="803"/>
      <c r="J35" s="803"/>
      <c r="K35" s="803"/>
      <c r="L35" s="828"/>
      <c r="M35" s="828"/>
      <c r="N35" s="828"/>
      <c r="O35" s="828"/>
      <c r="P35" s="828"/>
      <c r="Q35" s="828"/>
      <c r="R35" s="828"/>
      <c r="S35" s="828"/>
      <c r="T35" s="828"/>
      <c r="U35" s="828"/>
      <c r="V35" s="803"/>
      <c r="W35" s="803"/>
      <c r="X35" s="803"/>
      <c r="Y35" s="803"/>
      <c r="Z35" s="801"/>
      <c r="AA35" s="803"/>
      <c r="AB35" s="803"/>
      <c r="AC35" s="803"/>
    </row>
    <row r="36" spans="1:29" s="584" customFormat="1" ht="21.75" customHeight="1" x14ac:dyDescent="0.2">
      <c r="A36" s="801"/>
      <c r="B36" s="801"/>
      <c r="C36" s="1148"/>
      <c r="D36" s="1149"/>
      <c r="E36" s="1152"/>
      <c r="F36" s="1155"/>
      <c r="G36" s="1157"/>
      <c r="H36" s="1158"/>
      <c r="I36" s="803"/>
      <c r="J36" s="803"/>
      <c r="K36" s="803"/>
      <c r="L36" s="1161" t="s">
        <v>421</v>
      </c>
      <c r="M36" s="1134"/>
      <c r="N36" s="1134"/>
      <c r="O36" s="1132" t="s">
        <v>563</v>
      </c>
      <c r="P36" s="1132" t="s">
        <v>564</v>
      </c>
      <c r="Q36" s="1132" t="s">
        <v>565</v>
      </c>
      <c r="R36" s="1132" t="s">
        <v>566</v>
      </c>
      <c r="S36" s="1134" t="s">
        <v>567</v>
      </c>
      <c r="T36" s="1135" t="s">
        <v>568</v>
      </c>
      <c r="U36" s="1136"/>
      <c r="V36" s="803"/>
      <c r="W36" s="803"/>
      <c r="X36" s="803"/>
      <c r="Y36" s="803"/>
      <c r="Z36" s="801"/>
      <c r="AA36" s="803"/>
      <c r="AB36" s="803"/>
      <c r="AC36" s="803"/>
    </row>
    <row r="37" spans="1:29" s="584" customFormat="1" ht="36.75" customHeight="1" thickBot="1" x14ac:dyDescent="0.25">
      <c r="A37" s="801"/>
      <c r="B37" s="804"/>
      <c r="C37" s="1133"/>
      <c r="D37" s="1150"/>
      <c r="E37" s="1153"/>
      <c r="F37" s="1156"/>
      <c r="G37" s="1159"/>
      <c r="H37" s="1160"/>
      <c r="I37" s="803"/>
      <c r="J37" s="803"/>
      <c r="K37" s="803"/>
      <c r="L37" s="1162"/>
      <c r="M37" s="1133"/>
      <c r="N37" s="1133"/>
      <c r="O37" s="1133"/>
      <c r="P37" s="1133"/>
      <c r="Q37" s="1133"/>
      <c r="R37" s="1133"/>
      <c r="S37" s="1133"/>
      <c r="T37" s="1137"/>
      <c r="U37" s="1138"/>
      <c r="V37" s="803"/>
      <c r="W37" s="803"/>
      <c r="X37" s="803"/>
      <c r="Y37" s="803"/>
      <c r="Z37" s="801"/>
      <c r="AA37" s="803"/>
      <c r="AB37" s="803"/>
      <c r="AC37" s="803"/>
    </row>
    <row r="38" spans="1:29" s="584" customFormat="1" ht="19.5" customHeight="1" x14ac:dyDescent="0.25">
      <c r="A38" s="801"/>
      <c r="B38" s="601"/>
      <c r="C38" s="801"/>
      <c r="D38" s="810" t="s">
        <v>498</v>
      </c>
      <c r="E38" s="1139" t="s">
        <v>573</v>
      </c>
      <c r="F38" s="1140"/>
      <c r="G38" s="820"/>
      <c r="H38" s="821"/>
      <c r="I38" s="803"/>
      <c r="J38" s="803"/>
      <c r="K38" s="803"/>
      <c r="L38" s="1141" t="s">
        <v>569</v>
      </c>
      <c r="M38" s="1142"/>
      <c r="N38" s="1142"/>
      <c r="O38" s="814">
        <f>+H17</f>
        <v>2.1713774599556056E-2</v>
      </c>
      <c r="P38" s="814">
        <f>+Q17</f>
        <v>5.6367761821769807E-2</v>
      </c>
      <c r="Q38" s="814">
        <f>+H32</f>
        <v>4.0204765938255905E-3</v>
      </c>
      <c r="R38" s="832">
        <f>+Q32</f>
        <v>1.682312085237336E-2</v>
      </c>
      <c r="S38" s="831">
        <f>AVERAGE(O38:R38)</f>
        <v>2.4731283466881207E-2</v>
      </c>
      <c r="T38" s="1143">
        <f>RATE(4,0,-C16,O31)</f>
        <v>2.4549846539813347E-2</v>
      </c>
      <c r="U38" s="1144"/>
      <c r="V38" s="803"/>
      <c r="W38" s="803"/>
      <c r="X38" s="803"/>
      <c r="Y38" s="803"/>
      <c r="Z38" s="801"/>
      <c r="AA38" s="803"/>
      <c r="AB38" s="813"/>
      <c r="AC38" s="803"/>
    </row>
    <row r="39" spans="1:29" s="584" customFormat="1" ht="15.75" x14ac:dyDescent="0.25">
      <c r="A39" s="801"/>
      <c r="B39" s="800"/>
      <c r="C39" s="801"/>
      <c r="D39" s="811" t="s">
        <v>384</v>
      </c>
      <c r="E39" s="807" t="s">
        <v>1</v>
      </c>
      <c r="F39" s="809">
        <f>+'Rate Case Res R1'!FW37</f>
        <v>2.2999999999999998</v>
      </c>
      <c r="G39" s="1118" t="s">
        <v>1</v>
      </c>
      <c r="H39" s="1119"/>
      <c r="I39" s="803"/>
      <c r="J39" s="803"/>
      <c r="K39" s="803"/>
      <c r="L39" s="1124" t="s">
        <v>570</v>
      </c>
      <c r="M39" s="1125"/>
      <c r="N39" s="1125"/>
      <c r="O39" s="826">
        <f>+K17</f>
        <v>2.104375521617035E-2</v>
      </c>
      <c r="P39" s="826">
        <f>+T17</f>
        <v>4.9302734370832102E-2</v>
      </c>
      <c r="Q39" s="826">
        <f>+K32</f>
        <v>2.6455142204130908E-3</v>
      </c>
      <c r="R39" s="826">
        <f>+T32</f>
        <v>1.4418578941359974E-2</v>
      </c>
      <c r="S39" s="827">
        <f>AVERAGE(O39:R39)</f>
        <v>2.1852645687193882E-2</v>
      </c>
      <c r="T39" s="1126">
        <f>RATE(4,0,-D16,R31)</f>
        <v>2.170952455680825E-2</v>
      </c>
      <c r="U39" s="1127"/>
      <c r="V39" s="803"/>
      <c r="W39" s="803"/>
      <c r="X39" s="803"/>
      <c r="Y39" s="803"/>
      <c r="Z39" s="801"/>
      <c r="AA39" s="803"/>
      <c r="AB39" s="803"/>
      <c r="AC39" s="803"/>
    </row>
    <row r="40" spans="1:29" s="584" customFormat="1" ht="15.75" x14ac:dyDescent="0.25">
      <c r="A40" s="801"/>
      <c r="B40" s="800"/>
      <c r="C40" s="801"/>
      <c r="D40" s="811" t="s">
        <v>322</v>
      </c>
      <c r="E40" s="807" t="s">
        <v>1</v>
      </c>
      <c r="F40" s="809">
        <f>+'Rate Case Res R1'!FW38</f>
        <v>7.9</v>
      </c>
      <c r="G40" s="1118" t="s">
        <v>1</v>
      </c>
      <c r="H40" s="1119"/>
      <c r="I40" s="803"/>
      <c r="J40" s="803"/>
      <c r="K40" s="803"/>
      <c r="L40" s="1128" t="s">
        <v>571</v>
      </c>
      <c r="M40" s="1129"/>
      <c r="N40" s="1129"/>
      <c r="O40" s="815">
        <f>+N17</f>
        <v>7.5747665007539142E-2</v>
      </c>
      <c r="P40" s="815">
        <f>+W17</f>
        <v>1.0671666717309822E-2</v>
      </c>
      <c r="Q40" s="815">
        <f>+N32</f>
        <v>1.0623951045327972E-2</v>
      </c>
      <c r="R40" s="815">
        <f>+W32</f>
        <v>2.5129369253396101E-2</v>
      </c>
      <c r="S40" s="816">
        <f>AVERAGE(O40:R40)</f>
        <v>3.0543163005893256E-2</v>
      </c>
      <c r="T40" s="1130">
        <f>RATE(4,0,-E16,U31)</f>
        <v>3.0201531882422056E-2</v>
      </c>
      <c r="U40" s="1131"/>
      <c r="V40" s="803"/>
      <c r="W40" s="803"/>
      <c r="X40" s="803"/>
      <c r="Y40" s="803"/>
      <c r="Z40" s="801"/>
      <c r="AA40" s="803"/>
      <c r="AB40" s="803"/>
      <c r="AC40" s="803"/>
    </row>
    <row r="41" spans="1:29" s="584" customFormat="1" ht="15" x14ac:dyDescent="0.25">
      <c r="A41" s="801"/>
      <c r="B41" s="800"/>
      <c r="C41" s="801"/>
      <c r="D41" s="811" t="s">
        <v>323</v>
      </c>
      <c r="E41" s="807" t="s">
        <v>1</v>
      </c>
      <c r="F41" s="809">
        <f>+'Rate Case Res R1'!FW39</f>
        <v>22.7</v>
      </c>
      <c r="G41" s="1118" t="s">
        <v>1</v>
      </c>
      <c r="H41" s="1119"/>
      <c r="I41" s="803"/>
      <c r="J41" s="803"/>
      <c r="K41" s="803"/>
      <c r="L41" s="803"/>
      <c r="M41" s="803"/>
      <c r="N41" s="803"/>
      <c r="O41" s="803"/>
      <c r="P41" s="803"/>
      <c r="Q41" s="803"/>
      <c r="R41" s="803"/>
      <c r="S41" s="803"/>
      <c r="T41" s="803"/>
      <c r="U41" s="803"/>
      <c r="V41" s="803"/>
      <c r="W41" s="803"/>
      <c r="X41" s="803"/>
      <c r="Y41" s="803"/>
      <c r="Z41" s="801"/>
      <c r="AA41" s="803"/>
      <c r="AB41" s="803"/>
      <c r="AC41" s="803"/>
    </row>
    <row r="42" spans="1:29" s="584" customFormat="1" ht="15" x14ac:dyDescent="0.25">
      <c r="A42" s="801"/>
      <c r="B42" s="800"/>
      <c r="C42" s="801"/>
      <c r="D42" s="811"/>
      <c r="E42" s="1120" t="s">
        <v>574</v>
      </c>
      <c r="F42" s="1121"/>
      <c r="G42" s="822"/>
      <c r="H42" s="823"/>
      <c r="I42" s="803"/>
      <c r="J42" s="803"/>
      <c r="K42" s="803"/>
      <c r="L42" s="803"/>
      <c r="M42" s="803"/>
      <c r="N42" s="803"/>
      <c r="O42" s="803"/>
      <c r="P42" s="803"/>
      <c r="Q42" s="803"/>
      <c r="R42" s="803"/>
      <c r="S42" s="803"/>
      <c r="T42" s="803"/>
      <c r="U42" s="803"/>
      <c r="V42" s="803"/>
      <c r="W42" s="803"/>
      <c r="X42" s="803"/>
      <c r="Y42" s="803"/>
      <c r="Z42" s="801"/>
      <c r="AA42" s="803"/>
      <c r="AB42" s="803"/>
      <c r="AC42" s="803"/>
    </row>
    <row r="43" spans="1:29" s="584" customFormat="1" ht="15.75" x14ac:dyDescent="0.25">
      <c r="A43" s="801"/>
      <c r="B43" s="800"/>
      <c r="C43" s="613"/>
      <c r="D43" s="810" t="s">
        <v>388</v>
      </c>
      <c r="E43" s="807"/>
      <c r="F43" s="808"/>
      <c r="G43" s="822"/>
      <c r="H43" s="823"/>
      <c r="I43" s="803"/>
      <c r="J43" s="803"/>
      <c r="K43" s="803"/>
      <c r="L43" s="803"/>
      <c r="M43" s="803"/>
      <c r="N43" s="803"/>
      <c r="O43" s="803"/>
      <c r="P43" s="803"/>
      <c r="Q43" s="803"/>
      <c r="R43" s="803"/>
      <c r="S43" s="803"/>
      <c r="T43" s="803"/>
      <c r="U43" s="803"/>
      <c r="V43" s="803"/>
      <c r="W43" s="803"/>
      <c r="X43" s="803"/>
      <c r="Y43" s="803"/>
      <c r="Z43" s="801"/>
      <c r="AA43" s="803"/>
      <c r="AB43" s="803"/>
      <c r="AC43" s="803"/>
    </row>
    <row r="44" spans="1:29" s="584" customFormat="1" ht="15" x14ac:dyDescent="0.25">
      <c r="A44" s="801"/>
      <c r="B44" s="800"/>
      <c r="C44" s="535"/>
      <c r="D44" s="535" t="s">
        <v>384</v>
      </c>
      <c r="E44" s="829">
        <f>+E12</f>
        <v>0.14273999999999998</v>
      </c>
      <c r="F44" s="830">
        <f>+'Rate Case Res R1'!FW31</f>
        <v>0.15712720182043302</v>
      </c>
      <c r="G44" s="1122">
        <f>RATE(4.25,0,-E44,F44)</f>
        <v>2.285271468945263E-2</v>
      </c>
      <c r="H44" s="1123"/>
      <c r="I44" s="803"/>
      <c r="J44" s="803"/>
      <c r="K44" s="803"/>
      <c r="L44" s="803"/>
      <c r="M44" s="803"/>
      <c r="N44" s="803"/>
      <c r="O44" s="803"/>
      <c r="P44" s="803"/>
      <c r="Q44" s="803"/>
      <c r="R44" s="803"/>
      <c r="S44" s="803"/>
      <c r="T44" s="803"/>
      <c r="U44" s="803"/>
      <c r="V44" s="803"/>
      <c r="W44" s="803"/>
      <c r="X44" s="803"/>
      <c r="Y44" s="803"/>
      <c r="Z44" s="801"/>
      <c r="AA44" s="803"/>
      <c r="AB44" s="803"/>
      <c r="AC44" s="803"/>
    </row>
    <row r="45" spans="1:29" s="584" customFormat="1" ht="15" x14ac:dyDescent="0.25">
      <c r="A45" s="801"/>
      <c r="B45" s="800"/>
      <c r="C45" s="535"/>
      <c r="D45" s="535" t="s">
        <v>322</v>
      </c>
      <c r="E45" s="829">
        <f>+E13</f>
        <v>0.17073999999999998</v>
      </c>
      <c r="F45" s="830">
        <f>+'Rate Case Res R1'!FW32</f>
        <v>0.21571720182043305</v>
      </c>
      <c r="G45" s="1122">
        <f>RATE(4.25,0,-E45,F45)</f>
        <v>5.6559599626233387E-2</v>
      </c>
      <c r="H45" s="1123"/>
      <c r="I45" s="803"/>
      <c r="J45" s="803"/>
      <c r="K45" s="803"/>
      <c r="L45" s="803"/>
      <c r="M45" s="803"/>
      <c r="N45" s="803"/>
      <c r="O45" s="803"/>
      <c r="P45" s="803"/>
      <c r="Q45" s="803"/>
      <c r="R45" s="803"/>
      <c r="S45" s="803"/>
      <c r="T45" s="803"/>
      <c r="U45" s="803"/>
      <c r="V45" s="803"/>
      <c r="W45" s="803"/>
      <c r="X45" s="803"/>
      <c r="Y45" s="803"/>
      <c r="Z45" s="801"/>
      <c r="AA45" s="803"/>
      <c r="AB45" s="803"/>
      <c r="AC45" s="803"/>
    </row>
    <row r="46" spans="1:29" s="584" customFormat="1" ht="15" x14ac:dyDescent="0.25">
      <c r="A46" s="801"/>
      <c r="B46" s="800"/>
      <c r="C46" s="535"/>
      <c r="D46" s="535" t="s">
        <v>323</v>
      </c>
      <c r="E46" s="829">
        <f>+E14</f>
        <v>0.17073999999999998</v>
      </c>
      <c r="F46" s="830">
        <f>+'Rate Case Res R1'!FW33</f>
        <v>0.302727201820433</v>
      </c>
      <c r="G46" s="1122">
        <f>RATE(4.25,0,-E46,F46)</f>
        <v>0.14425139787663166</v>
      </c>
      <c r="H46" s="1123"/>
      <c r="I46" s="803"/>
      <c r="J46" s="803"/>
      <c r="K46" s="803"/>
      <c r="L46" s="803"/>
      <c r="M46" s="803"/>
      <c r="N46" s="803"/>
      <c r="O46" s="803"/>
      <c r="P46" s="803"/>
      <c r="Q46" s="803"/>
      <c r="R46" s="803"/>
      <c r="S46" s="803"/>
      <c r="T46" s="803"/>
      <c r="U46" s="803"/>
      <c r="V46" s="803"/>
      <c r="W46" s="803"/>
      <c r="X46" s="803"/>
      <c r="Y46" s="803"/>
      <c r="Z46" s="801"/>
      <c r="AA46" s="803"/>
      <c r="AB46" s="803"/>
      <c r="AC46" s="803"/>
    </row>
    <row r="47" spans="1:29" s="584" customFormat="1" ht="15.75" x14ac:dyDescent="0.25">
      <c r="A47" s="801"/>
      <c r="B47" s="806"/>
      <c r="C47" s="801"/>
      <c r="D47" s="812"/>
      <c r="E47" s="1120" t="s">
        <v>572</v>
      </c>
      <c r="F47" s="1121"/>
      <c r="G47" s="824"/>
      <c r="H47" s="825"/>
      <c r="I47" s="803"/>
      <c r="J47" s="803"/>
      <c r="K47" s="803"/>
      <c r="L47" s="803"/>
      <c r="M47" s="803"/>
      <c r="N47" s="803"/>
      <c r="O47" s="803"/>
      <c r="P47" s="803"/>
      <c r="Q47" s="803"/>
      <c r="R47" s="803"/>
      <c r="S47" s="803"/>
      <c r="T47" s="803"/>
      <c r="U47" s="803"/>
      <c r="V47" s="803"/>
      <c r="W47" s="803"/>
      <c r="X47" s="803"/>
      <c r="Y47" s="803"/>
      <c r="Z47" s="801"/>
      <c r="AA47" s="803"/>
      <c r="AB47" s="803"/>
      <c r="AC47" s="803"/>
    </row>
    <row r="48" spans="1:29" s="584" customFormat="1" ht="15" x14ac:dyDescent="0.25">
      <c r="A48" s="801"/>
      <c r="B48" s="803"/>
      <c r="C48" s="805"/>
      <c r="D48" s="817" t="s">
        <v>422</v>
      </c>
      <c r="E48" s="818">
        <f>+E16</f>
        <v>71.36999999999999</v>
      </c>
      <c r="F48" s="819">
        <f>+'Rate Case Res R1'!FW89</f>
        <v>80.863600910216505</v>
      </c>
      <c r="G48" s="1116">
        <f>RATE(4.25,0,-E48,F48)</f>
        <v>2.9820982985620335E-2</v>
      </c>
      <c r="H48" s="1117"/>
      <c r="I48" s="803"/>
      <c r="J48" s="803"/>
      <c r="K48" s="803"/>
      <c r="L48" s="803"/>
      <c r="M48" s="803"/>
      <c r="N48" s="803"/>
      <c r="O48" s="803"/>
      <c r="P48" s="803"/>
      <c r="Q48" s="803"/>
      <c r="R48" s="803"/>
      <c r="S48" s="803"/>
      <c r="T48" s="803"/>
      <c r="U48" s="803"/>
      <c r="V48" s="803"/>
      <c r="W48" s="803"/>
      <c r="X48" s="803"/>
      <c r="Y48" s="803"/>
      <c r="Z48" s="801"/>
      <c r="AA48" s="803"/>
      <c r="AB48" s="803"/>
      <c r="AC48" s="803"/>
    </row>
    <row r="49" spans="1:29" s="584" customFormat="1" ht="14.25" x14ac:dyDescent="0.2">
      <c r="A49" s="801"/>
      <c r="B49" s="803"/>
      <c r="C49" s="803"/>
      <c r="D49" s="803"/>
      <c r="E49" s="803"/>
      <c r="F49" s="803"/>
      <c r="G49" s="803"/>
      <c r="H49" s="803"/>
      <c r="I49" s="803"/>
      <c r="J49" s="803"/>
      <c r="K49" s="803"/>
      <c r="L49" s="803"/>
      <c r="M49" s="803"/>
      <c r="N49" s="803"/>
      <c r="O49" s="803"/>
      <c r="P49" s="803"/>
      <c r="Q49" s="803"/>
      <c r="R49" s="803"/>
      <c r="S49" s="803"/>
      <c r="T49" s="803"/>
      <c r="U49" s="803"/>
      <c r="V49" s="803"/>
      <c r="W49" s="803"/>
      <c r="X49" s="803"/>
      <c r="Y49" s="803"/>
      <c r="Z49" s="801"/>
      <c r="AA49" s="803"/>
      <c r="AB49" s="803"/>
      <c r="AC49" s="803"/>
    </row>
    <row r="50" spans="1:29" s="584" customFormat="1" ht="14.25" x14ac:dyDescent="0.2">
      <c r="A50" s="801"/>
      <c r="B50" s="802" t="s">
        <v>581</v>
      </c>
      <c r="C50" s="803"/>
      <c r="D50" s="803"/>
      <c r="E50" s="803"/>
      <c r="F50" s="803"/>
      <c r="G50" s="803"/>
      <c r="H50" s="803"/>
      <c r="I50" s="803"/>
      <c r="J50" s="803"/>
      <c r="K50" s="803"/>
      <c r="L50" s="803"/>
      <c r="M50" s="803"/>
      <c r="N50" s="803"/>
      <c r="O50" s="803"/>
      <c r="P50" s="803"/>
      <c r="Q50" s="803"/>
      <c r="R50" s="803"/>
      <c r="S50" s="803"/>
      <c r="T50" s="803"/>
      <c r="U50" s="803"/>
      <c r="V50" s="803"/>
      <c r="W50" s="803"/>
      <c r="X50" s="803"/>
      <c r="Y50" s="803"/>
      <c r="Z50" s="801"/>
      <c r="AA50" s="803"/>
      <c r="AB50" s="803"/>
      <c r="AC50" s="803"/>
    </row>
    <row r="51" spans="1:29" s="584" customFormat="1" ht="14.25" x14ac:dyDescent="0.2">
      <c r="A51"/>
      <c r="B51" s="802" t="s">
        <v>576</v>
      </c>
      <c r="C51"/>
      <c r="D51"/>
      <c r="E51"/>
      <c r="F51"/>
      <c r="G51"/>
      <c r="H51"/>
      <c r="I51"/>
      <c r="J51"/>
      <c r="K51"/>
      <c r="L51"/>
      <c r="M51"/>
      <c r="N51"/>
      <c r="O51"/>
      <c r="P51"/>
      <c r="Q51"/>
      <c r="R51"/>
      <c r="S51"/>
      <c r="T51"/>
      <c r="U51"/>
      <c r="V51"/>
      <c r="W51"/>
      <c r="X51"/>
      <c r="Y51"/>
      <c r="Z51"/>
      <c r="AA51"/>
      <c r="AB51"/>
      <c r="AC51"/>
    </row>
    <row r="52" spans="1:29" s="584" customFormat="1" ht="14.25" x14ac:dyDescent="0.2">
      <c r="B52" s="614"/>
      <c r="C52" s="614"/>
      <c r="D52" s="614"/>
      <c r="E52" s="614"/>
      <c r="F52" s="614"/>
      <c r="G52" s="614"/>
      <c r="H52" s="614"/>
      <c r="I52" s="614"/>
      <c r="J52" s="614"/>
      <c r="K52" s="614"/>
      <c r="L52" s="614"/>
      <c r="M52" s="614"/>
      <c r="N52" s="614"/>
      <c r="O52" s="614"/>
      <c r="P52" s="614"/>
      <c r="Q52" s="614"/>
      <c r="R52" s="614"/>
      <c r="S52" s="614"/>
      <c r="T52" s="614"/>
      <c r="U52" s="614"/>
      <c r="V52" s="614"/>
      <c r="W52" s="614"/>
      <c r="X52" s="614"/>
      <c r="Y52" s="614"/>
      <c r="Z52" s="614"/>
      <c r="AA52" s="614"/>
    </row>
    <row r="53" spans="1:29" s="584" customFormat="1" ht="14.25" x14ac:dyDescent="0.2">
      <c r="C53" s="614"/>
      <c r="D53" s="614"/>
      <c r="E53" s="614"/>
      <c r="F53" s="614"/>
      <c r="G53" s="614"/>
      <c r="H53" s="614"/>
      <c r="I53" s="614"/>
      <c r="J53" s="614"/>
      <c r="K53" s="614"/>
      <c r="L53" s="614"/>
      <c r="M53" s="614"/>
      <c r="N53" s="614"/>
      <c r="O53" s="614"/>
      <c r="P53" s="614"/>
      <c r="Q53" s="614"/>
      <c r="R53" s="614"/>
      <c r="S53" s="614"/>
      <c r="T53" s="614"/>
      <c r="U53" s="614"/>
      <c r="V53" s="614"/>
      <c r="W53" s="614"/>
      <c r="X53" s="614"/>
      <c r="Y53" s="614"/>
      <c r="Z53" s="614"/>
      <c r="AA53" s="614"/>
    </row>
  </sheetData>
  <mergeCells count="103">
    <mergeCell ref="C4:E4"/>
    <mergeCell ref="F4:N4"/>
    <mergeCell ref="O4:W4"/>
    <mergeCell ref="B5:B6"/>
    <mergeCell ref="C5:C6"/>
    <mergeCell ref="D5:D6"/>
    <mergeCell ref="E5:E6"/>
    <mergeCell ref="F5:F6"/>
    <mergeCell ref="G5:H5"/>
    <mergeCell ref="I5:I6"/>
    <mergeCell ref="S5:T5"/>
    <mergeCell ref="U5:U6"/>
    <mergeCell ref="V5:W5"/>
    <mergeCell ref="G8:H8"/>
    <mergeCell ref="J8:K8"/>
    <mergeCell ref="M8:N8"/>
    <mergeCell ref="P8:Q8"/>
    <mergeCell ref="S8:T8"/>
    <mergeCell ref="V8:W8"/>
    <mergeCell ref="J5:K5"/>
    <mergeCell ref="L5:L6"/>
    <mergeCell ref="M5:N5"/>
    <mergeCell ref="O5:O6"/>
    <mergeCell ref="P5:Q5"/>
    <mergeCell ref="R5:R6"/>
    <mergeCell ref="G10:H10"/>
    <mergeCell ref="J10:K10"/>
    <mergeCell ref="M10:N10"/>
    <mergeCell ref="P10:Q10"/>
    <mergeCell ref="S10:T10"/>
    <mergeCell ref="V10:W10"/>
    <mergeCell ref="G9:H9"/>
    <mergeCell ref="J9:K9"/>
    <mergeCell ref="M9:N9"/>
    <mergeCell ref="P9:Q9"/>
    <mergeCell ref="S9:T9"/>
    <mergeCell ref="V9:W9"/>
    <mergeCell ref="C19:E19"/>
    <mergeCell ref="F19:N19"/>
    <mergeCell ref="O19:W19"/>
    <mergeCell ref="B20:B21"/>
    <mergeCell ref="C20:C21"/>
    <mergeCell ref="D20:D21"/>
    <mergeCell ref="E20:E21"/>
    <mergeCell ref="F20:F21"/>
    <mergeCell ref="G20:H20"/>
    <mergeCell ref="I20:I21"/>
    <mergeCell ref="S20:T20"/>
    <mergeCell ref="U20:U21"/>
    <mergeCell ref="V20:W20"/>
    <mergeCell ref="G23:H23"/>
    <mergeCell ref="J23:K23"/>
    <mergeCell ref="M23:N23"/>
    <mergeCell ref="P23:Q23"/>
    <mergeCell ref="S23:T23"/>
    <mergeCell ref="V23:W23"/>
    <mergeCell ref="J20:K20"/>
    <mergeCell ref="L20:L21"/>
    <mergeCell ref="M20:N20"/>
    <mergeCell ref="O20:O21"/>
    <mergeCell ref="P20:Q20"/>
    <mergeCell ref="R20:R21"/>
    <mergeCell ref="G25:H25"/>
    <mergeCell ref="J25:K25"/>
    <mergeCell ref="M25:N25"/>
    <mergeCell ref="P25:Q25"/>
    <mergeCell ref="S25:T25"/>
    <mergeCell ref="V25:W25"/>
    <mergeCell ref="G24:H24"/>
    <mergeCell ref="J24:K24"/>
    <mergeCell ref="M24:N24"/>
    <mergeCell ref="P24:Q24"/>
    <mergeCell ref="S24:T24"/>
    <mergeCell ref="V24:W24"/>
    <mergeCell ref="C34:H34"/>
    <mergeCell ref="L34:U34"/>
    <mergeCell ref="C35:D37"/>
    <mergeCell ref="E35:E37"/>
    <mergeCell ref="F35:F37"/>
    <mergeCell ref="G35:H37"/>
    <mergeCell ref="L36:N37"/>
    <mergeCell ref="O36:O37"/>
    <mergeCell ref="P36:P37"/>
    <mergeCell ref="Q36:Q37"/>
    <mergeCell ref="T39:U39"/>
    <mergeCell ref="G40:H40"/>
    <mergeCell ref="L40:N40"/>
    <mergeCell ref="T40:U40"/>
    <mergeCell ref="R36:R37"/>
    <mergeCell ref="S36:S37"/>
    <mergeCell ref="T36:U37"/>
    <mergeCell ref="E38:F38"/>
    <mergeCell ref="L38:N38"/>
    <mergeCell ref="T38:U38"/>
    <mergeCell ref="G48:H48"/>
    <mergeCell ref="G41:H41"/>
    <mergeCell ref="E42:F42"/>
    <mergeCell ref="G44:H44"/>
    <mergeCell ref="G45:H45"/>
    <mergeCell ref="G46:H46"/>
    <mergeCell ref="E47:F47"/>
    <mergeCell ref="G39:H39"/>
    <mergeCell ref="L39:N39"/>
  </mergeCells>
  <printOptions horizontalCentered="1"/>
  <pageMargins left="0" right="0" top="0.25" bottom="0" header="0.3" footer="0.05"/>
  <pageSetup scale="65" orientation="landscape" r:id="rId1"/>
  <headerFooter>
    <oddFooter>&amp;L&amp;F&amp;R&amp;D</oddFooter>
  </headerFooter>
  <colBreaks count="1" manualBreakCount="1">
    <brk id="23" min="1" max="19"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
    <pageSetUpPr fitToPage="1"/>
  </sheetPr>
  <dimension ref="A1:IE108"/>
  <sheetViews>
    <sheetView showGridLines="0" zoomScaleNormal="100" workbookViewId="0">
      <pane xSplit="53" ySplit="5" topLeftCell="HG62" activePane="bottomRight" state="frozen"/>
      <selection pane="topRight" activeCell="BB1" sqref="BB1"/>
      <selection pane="bottomLeft" activeCell="A6" sqref="A6"/>
      <selection pane="bottomRight" activeCell="HM84" sqref="HM84:HS84"/>
    </sheetView>
  </sheetViews>
  <sheetFormatPr defaultColWidth="9.140625" defaultRowHeight="12.75" x14ac:dyDescent="0.2"/>
  <cols>
    <col min="1" max="1" width="3" style="2" customWidth="1"/>
    <col min="2" max="2" width="75.7109375" style="40" customWidth="1"/>
    <col min="3" max="14" width="1.42578125" style="40" hidden="1" customWidth="1"/>
    <col min="15" max="53" width="1.42578125" style="2" hidden="1" customWidth="1"/>
    <col min="54" max="82" width="10.28515625" style="2" customWidth="1"/>
    <col min="83" max="83" width="11" style="2" customWidth="1"/>
    <col min="84" max="87" width="10.42578125" style="2" customWidth="1"/>
    <col min="88" max="97" width="11.140625" style="2" customWidth="1"/>
    <col min="98" max="101" width="10.42578125" style="2" customWidth="1"/>
    <col min="102" max="104" width="10.85546875" style="2" customWidth="1"/>
    <col min="105" max="112" width="11.140625" style="2" customWidth="1"/>
    <col min="113" max="113" width="11.5703125" style="2" customWidth="1"/>
    <col min="114" max="114" width="12.140625" style="2" customWidth="1"/>
    <col min="115" max="122" width="10.85546875" style="2" customWidth="1"/>
    <col min="123" max="125" width="10.42578125" style="2" customWidth="1"/>
    <col min="126" max="128" width="11.140625" style="2" customWidth="1"/>
    <col min="129" max="129" width="11.140625" style="976" bestFit="1" customWidth="1"/>
    <col min="130" max="167" width="11.140625" style="2" bestFit="1" customWidth="1"/>
    <col min="168" max="179" width="12.140625" style="2" customWidth="1"/>
    <col min="180" max="180" width="12.28515625" style="2" bestFit="1" customWidth="1"/>
    <col min="181" max="185" width="11" style="2" bestFit="1" customWidth="1"/>
    <col min="186" max="190" width="10.42578125" style="2" customWidth="1"/>
    <col min="191" max="203" width="9.7109375" style="2" bestFit="1" customWidth="1"/>
    <col min="204" max="205" width="9.7109375" style="2" customWidth="1"/>
    <col min="206" max="214" width="10" style="2" customWidth="1"/>
    <col min="215" max="218" width="10.42578125" style="2" customWidth="1"/>
    <col min="219" max="221" width="10" style="2" customWidth="1"/>
    <col min="222" max="224" width="9.7109375" style="2" bestFit="1" customWidth="1"/>
    <col min="225" max="225" width="10.42578125" style="2" customWidth="1"/>
    <col min="226" max="227" width="9.7109375" style="2" bestFit="1" customWidth="1"/>
    <col min="228" max="16384" width="9.140625" style="2"/>
  </cols>
  <sheetData>
    <row r="1" spans="1:239" x14ac:dyDescent="0.2">
      <c r="B1" s="748"/>
      <c r="CL1" s="2" t="s">
        <v>198</v>
      </c>
      <c r="DJ1" s="406"/>
      <c r="DK1" s="406"/>
      <c r="DL1" s="406"/>
      <c r="DM1" s="406"/>
      <c r="DN1" s="406"/>
      <c r="DO1" s="406"/>
      <c r="DP1" s="406"/>
      <c r="DQ1" s="406"/>
      <c r="DR1" s="406"/>
      <c r="DS1" s="406"/>
      <c r="DY1" s="699"/>
      <c r="FC1" s="678"/>
      <c r="FD1" s="678"/>
      <c r="FE1" s="678"/>
      <c r="FF1" s="678"/>
      <c r="FG1" s="678"/>
      <c r="FH1" s="678"/>
      <c r="FI1" s="678"/>
      <c r="FJ1" s="678"/>
      <c r="FK1" s="678" t="s">
        <v>595</v>
      </c>
      <c r="FL1" s="678"/>
      <c r="FM1" s="678"/>
      <c r="FN1" s="678"/>
      <c r="FO1" s="678"/>
      <c r="FP1" s="678"/>
      <c r="FQ1" s="678"/>
      <c r="FR1" s="678"/>
      <c r="FS1" s="678"/>
      <c r="FT1" s="678"/>
      <c r="FU1" s="678"/>
      <c r="FV1" s="678"/>
      <c r="FW1" s="678"/>
    </row>
    <row r="2" spans="1:239" ht="18.75" thickBot="1" x14ac:dyDescent="0.3">
      <c r="B2" s="258" t="s">
        <v>658</v>
      </c>
      <c r="DJ2" s="406"/>
      <c r="DK2" s="406"/>
      <c r="DL2" s="406"/>
      <c r="DM2" s="406"/>
      <c r="DN2" s="406"/>
      <c r="DO2" s="406"/>
      <c r="DP2" s="406"/>
      <c r="DQ2" s="406"/>
      <c r="DR2" s="406"/>
      <c r="DS2" s="406"/>
      <c r="DY2" s="699"/>
      <c r="FC2" s="669"/>
      <c r="FD2" s="669"/>
      <c r="FE2" s="669"/>
      <c r="FF2" s="669"/>
      <c r="FG2" s="669"/>
      <c r="FH2" s="669"/>
      <c r="FI2" s="669"/>
      <c r="FJ2" s="669"/>
      <c r="FK2" s="669"/>
      <c r="FL2" s="673"/>
      <c r="FM2" s="673"/>
      <c r="FN2" s="673"/>
      <c r="FO2" s="673"/>
      <c r="FP2" s="673"/>
      <c r="FQ2" s="673"/>
      <c r="FR2" s="673"/>
      <c r="FS2" s="673"/>
      <c r="FT2" s="673"/>
      <c r="FU2" s="673" t="s">
        <v>646</v>
      </c>
      <c r="FV2" s="673" t="s">
        <v>646</v>
      </c>
      <c r="FW2" s="673" t="s">
        <v>646</v>
      </c>
      <c r="FX2" s="673" t="s">
        <v>646</v>
      </c>
      <c r="FY2" s="673" t="s">
        <v>646</v>
      </c>
      <c r="FZ2" s="673" t="s">
        <v>646</v>
      </c>
      <c r="GA2" s="673" t="s">
        <v>646</v>
      </c>
      <c r="GB2" s="673" t="s">
        <v>646</v>
      </c>
      <c r="GC2" s="673" t="s">
        <v>646</v>
      </c>
      <c r="GD2" s="673" t="s">
        <v>646</v>
      </c>
      <c r="GE2" s="673" t="s">
        <v>646</v>
      </c>
      <c r="GF2" s="673" t="s">
        <v>646</v>
      </c>
      <c r="GG2" s="673" t="s">
        <v>646</v>
      </c>
      <c r="GH2" s="673" t="s">
        <v>646</v>
      </c>
      <c r="GI2" s="673" t="s">
        <v>646</v>
      </c>
      <c r="GJ2" s="673" t="s">
        <v>646</v>
      </c>
      <c r="GK2" s="673" t="s">
        <v>646</v>
      </c>
      <c r="GL2" s="673" t="s">
        <v>646</v>
      </c>
      <c r="GM2" s="673" t="s">
        <v>646</v>
      </c>
      <c r="GN2" s="673" t="s">
        <v>646</v>
      </c>
      <c r="GO2" s="673" t="s">
        <v>646</v>
      </c>
      <c r="GP2" s="673" t="s">
        <v>646</v>
      </c>
      <c r="GQ2" s="673" t="s">
        <v>646</v>
      </c>
      <c r="GR2" s="673" t="s">
        <v>646</v>
      </c>
      <c r="GS2" s="673" t="s">
        <v>646</v>
      </c>
      <c r="GT2" s="673" t="s">
        <v>646</v>
      </c>
      <c r="GU2" s="673" t="s">
        <v>646</v>
      </c>
      <c r="GV2" s="673" t="s">
        <v>646</v>
      </c>
      <c r="GW2" s="673" t="s">
        <v>646</v>
      </c>
      <c r="GX2" s="673" t="s">
        <v>646</v>
      </c>
      <c r="GY2" s="673" t="s">
        <v>646</v>
      </c>
      <c r="GZ2" s="673" t="s">
        <v>646</v>
      </c>
      <c r="HA2" s="673" t="s">
        <v>646</v>
      </c>
      <c r="HB2" s="673" t="s">
        <v>646</v>
      </c>
      <c r="HC2" s="673" t="s">
        <v>646</v>
      </c>
      <c r="HD2" s="673" t="s">
        <v>646</v>
      </c>
      <c r="HE2" s="673" t="s">
        <v>646</v>
      </c>
      <c r="HF2" s="673" t="s">
        <v>646</v>
      </c>
      <c r="HG2" s="673" t="s">
        <v>646</v>
      </c>
      <c r="HH2" s="673" t="s">
        <v>646</v>
      </c>
      <c r="HI2" s="673" t="s">
        <v>646</v>
      </c>
      <c r="HJ2" s="673" t="s">
        <v>646</v>
      </c>
      <c r="HK2" s="673" t="s">
        <v>646</v>
      </c>
      <c r="HL2" s="673" t="s">
        <v>646</v>
      </c>
      <c r="HM2" s="673" t="s">
        <v>646</v>
      </c>
      <c r="HN2" s="673" t="s">
        <v>646</v>
      </c>
      <c r="HO2" s="673" t="s">
        <v>646</v>
      </c>
      <c r="HP2" s="673" t="s">
        <v>646</v>
      </c>
      <c r="HQ2" s="673" t="s">
        <v>660</v>
      </c>
      <c r="HR2" s="673" t="s">
        <v>660</v>
      </c>
      <c r="HS2" s="673" t="s">
        <v>660</v>
      </c>
    </row>
    <row r="3" spans="1:239" ht="20.25" customHeight="1" thickBot="1" x14ac:dyDescent="0.25">
      <c r="B3" s="2"/>
      <c r="O3" s="5"/>
      <c r="P3" s="710"/>
      <c r="Q3" s="710"/>
      <c r="R3" s="710"/>
      <c r="S3" s="710"/>
      <c r="T3" s="710"/>
      <c r="U3" s="710"/>
      <c r="V3" s="710"/>
      <c r="W3" s="710"/>
      <c r="X3" s="710"/>
      <c r="Y3" s="710"/>
      <c r="Z3" s="710"/>
      <c r="AA3" s="710"/>
      <c r="AB3" s="710"/>
      <c r="AC3" s="710"/>
      <c r="AD3" s="710"/>
      <c r="AE3" s="710"/>
      <c r="AF3" s="710"/>
      <c r="AG3" s="710"/>
      <c r="AH3" s="710"/>
      <c r="AI3" s="710"/>
      <c r="AJ3" s="710"/>
      <c r="AK3" s="710"/>
      <c r="AL3" s="710"/>
      <c r="AM3" s="710"/>
      <c r="AN3" s="710"/>
      <c r="AO3" s="710"/>
      <c r="AP3" s="710"/>
      <c r="AQ3" s="710"/>
      <c r="AR3" s="710"/>
      <c r="AS3" s="710"/>
      <c r="AT3" s="710"/>
      <c r="AU3" s="710"/>
      <c r="AV3" s="710"/>
      <c r="AW3" s="710"/>
      <c r="AX3" s="710"/>
      <c r="AY3" s="710"/>
      <c r="AZ3" s="710"/>
      <c r="BA3" s="710"/>
      <c r="BB3" s="795" t="s">
        <v>535</v>
      </c>
      <c r="BC3" s="710"/>
      <c r="BD3" s="710"/>
      <c r="BE3" s="710"/>
      <c r="BF3" s="710"/>
      <c r="BG3" s="710"/>
      <c r="BH3" s="710"/>
      <c r="BI3" s="710"/>
      <c r="BJ3" s="710"/>
      <c r="BK3" s="710"/>
      <c r="BL3" s="710"/>
      <c r="BM3" s="710"/>
      <c r="BN3" s="710"/>
      <c r="BO3" s="710"/>
      <c r="BP3" s="710"/>
      <c r="BQ3" s="710"/>
      <c r="BR3" s="710"/>
      <c r="BS3" s="710"/>
      <c r="BT3" s="710"/>
      <c r="BU3" s="710"/>
      <c r="BV3" s="710"/>
      <c r="BW3" s="710"/>
      <c r="BX3" s="710"/>
      <c r="BY3" s="710"/>
      <c r="BZ3" s="710"/>
      <c r="CA3" s="710"/>
      <c r="CB3" s="710"/>
      <c r="CC3" s="710"/>
      <c r="CD3" s="710"/>
      <c r="CE3" s="710"/>
      <c r="CF3" s="710"/>
      <c r="CG3" s="710"/>
      <c r="CH3" s="710"/>
      <c r="CI3" s="710"/>
      <c r="CJ3" s="710"/>
      <c r="CK3" s="710"/>
      <c r="CL3" s="710"/>
      <c r="CM3" s="710"/>
      <c r="CN3" s="710"/>
      <c r="CO3" s="710"/>
      <c r="CP3" s="710"/>
      <c r="CQ3" s="710"/>
      <c r="CR3" s="710"/>
      <c r="CS3" s="710"/>
      <c r="CT3" s="710"/>
      <c r="CU3" s="710"/>
      <c r="CV3" s="710"/>
      <c r="CW3" s="710"/>
      <c r="CX3" s="710"/>
      <c r="CY3" s="710"/>
      <c r="CZ3" s="710"/>
      <c r="DA3" s="710"/>
      <c r="DB3" s="710"/>
      <c r="DC3" s="710"/>
      <c r="DD3" s="710"/>
      <c r="DE3" s="710"/>
      <c r="DF3" s="710"/>
      <c r="DG3" s="710"/>
      <c r="DH3" s="710"/>
      <c r="DI3" s="710"/>
      <c r="DJ3" s="410"/>
      <c r="DK3" s="410"/>
      <c r="DL3" s="410"/>
      <c r="DS3" s="410"/>
      <c r="DY3" s="661"/>
      <c r="DZ3" s="661"/>
      <c r="EA3" s="661"/>
      <c r="EB3" s="661"/>
      <c r="EC3" s="661"/>
      <c r="ED3" s="661"/>
      <c r="EE3" s="661"/>
      <c r="EF3" s="661"/>
      <c r="EG3" s="661"/>
      <c r="EH3" s="661"/>
      <c r="EI3" s="661"/>
      <c r="EJ3" s="661"/>
      <c r="EK3" s="661"/>
      <c r="EL3" s="661"/>
      <c r="EM3" s="661"/>
      <c r="EN3" s="661"/>
      <c r="EO3" s="661"/>
      <c r="EP3" s="661"/>
      <c r="EQ3" s="661"/>
      <c r="ER3" s="661"/>
      <c r="ES3" s="661"/>
      <c r="ET3" s="661"/>
      <c r="EU3" s="661"/>
      <c r="EV3" s="661"/>
      <c r="EW3" s="661"/>
      <c r="EX3" s="661"/>
      <c r="EY3" s="661"/>
      <c r="EZ3" s="206"/>
      <c r="FA3" s="206"/>
      <c r="FB3" s="1028"/>
      <c r="FC3" s="1028"/>
      <c r="FD3" s="1028"/>
      <c r="FE3" s="1028"/>
      <c r="FF3" s="1028"/>
      <c r="FG3" s="1028"/>
      <c r="FH3" s="1028"/>
      <c r="FI3" s="1028"/>
      <c r="FJ3" s="1028"/>
      <c r="FK3" s="1028"/>
      <c r="FL3" s="1028"/>
      <c r="FM3" s="1028"/>
      <c r="FN3" s="1028"/>
      <c r="FO3" s="1028"/>
      <c r="FP3" s="1028"/>
      <c r="FQ3" s="1028"/>
      <c r="FR3" s="1028"/>
      <c r="FS3" s="1028"/>
      <c r="FT3" s="1028"/>
      <c r="FU3" s="1028"/>
      <c r="FV3" s="1028"/>
      <c r="FW3" s="1028"/>
      <c r="FX3" s="1029"/>
      <c r="FY3" s="1029"/>
      <c r="FZ3" s="1029"/>
      <c r="GA3" s="1029"/>
      <c r="GB3" s="1029"/>
    </row>
    <row r="4" spans="1:239" s="5" customFormat="1" x14ac:dyDescent="0.2">
      <c r="B4" s="711"/>
      <c r="C4" s="711"/>
      <c r="D4" s="711"/>
      <c r="E4" s="711"/>
      <c r="F4" s="711"/>
      <c r="G4" s="711"/>
      <c r="H4" s="711"/>
      <c r="I4" s="711"/>
      <c r="J4" s="711"/>
      <c r="K4" s="711"/>
      <c r="L4" s="711"/>
      <c r="M4" s="711"/>
      <c r="N4" s="711"/>
      <c r="O4" s="712"/>
      <c r="P4" s="712"/>
      <c r="Q4" s="712"/>
      <c r="R4" s="712"/>
      <c r="S4" s="712"/>
      <c r="T4" s="712"/>
      <c r="U4" s="712"/>
      <c r="V4" s="712"/>
      <c r="W4" s="712"/>
      <c r="X4" s="712"/>
      <c r="Y4" s="712"/>
      <c r="Z4" s="712"/>
      <c r="AA4" s="712"/>
      <c r="AB4" s="712"/>
      <c r="AC4" s="712"/>
      <c r="AD4" s="712"/>
      <c r="AE4" s="712"/>
      <c r="AF4" s="712"/>
      <c r="AG4" s="712"/>
      <c r="AH4" s="712"/>
      <c r="AI4" s="712"/>
      <c r="AJ4" s="712"/>
      <c r="AK4" s="712"/>
      <c r="AL4" s="712"/>
      <c r="AM4" s="712"/>
      <c r="AN4" s="712"/>
      <c r="AO4" s="712"/>
      <c r="AP4" s="712"/>
      <c r="AQ4" s="712"/>
      <c r="AR4" s="712"/>
      <c r="AS4" s="712"/>
      <c r="AT4" s="712"/>
      <c r="AU4" s="712"/>
      <c r="AV4" s="712"/>
      <c r="AW4" s="712"/>
      <c r="AX4" s="712"/>
      <c r="AY4" s="486" t="s">
        <v>373</v>
      </c>
      <c r="AZ4" s="486" t="s">
        <v>373</v>
      </c>
      <c r="BA4" s="486" t="s">
        <v>373</v>
      </c>
      <c r="BB4" s="486" t="s">
        <v>373</v>
      </c>
      <c r="BC4" s="486" t="s">
        <v>373</v>
      </c>
      <c r="BD4" s="486" t="s">
        <v>373</v>
      </c>
      <c r="BE4" s="486" t="s">
        <v>373</v>
      </c>
      <c r="BF4" s="486" t="s">
        <v>373</v>
      </c>
      <c r="BG4" s="486" t="s">
        <v>372</v>
      </c>
      <c r="BH4" s="486" t="s">
        <v>372</v>
      </c>
      <c r="BI4" s="486" t="s">
        <v>372</v>
      </c>
      <c r="BJ4" s="486" t="s">
        <v>372</v>
      </c>
      <c r="BK4" s="486" t="s">
        <v>373</v>
      </c>
      <c r="BL4" s="486" t="s">
        <v>373</v>
      </c>
      <c r="BM4" s="486" t="s">
        <v>373</v>
      </c>
      <c r="BN4" s="486" t="s">
        <v>373</v>
      </c>
      <c r="BO4" s="486" t="s">
        <v>373</v>
      </c>
      <c r="BP4" s="486" t="s">
        <v>373</v>
      </c>
      <c r="BQ4" s="486" t="s">
        <v>373</v>
      </c>
      <c r="BR4" s="486" t="s">
        <v>373</v>
      </c>
      <c r="BS4" s="486" t="s">
        <v>372</v>
      </c>
      <c r="BT4" s="486" t="s">
        <v>372</v>
      </c>
      <c r="BU4" s="486" t="s">
        <v>372</v>
      </c>
      <c r="BV4" s="486" t="s">
        <v>372</v>
      </c>
      <c r="BW4" s="486" t="s">
        <v>373</v>
      </c>
      <c r="BX4" s="486" t="s">
        <v>373</v>
      </c>
      <c r="BY4" s="486" t="s">
        <v>373</v>
      </c>
      <c r="BZ4" s="486" t="s">
        <v>373</v>
      </c>
      <c r="CA4" s="486" t="s">
        <v>373</v>
      </c>
      <c r="CB4" s="486" t="s">
        <v>373</v>
      </c>
      <c r="CC4" s="486" t="s">
        <v>373</v>
      </c>
      <c r="CD4" s="486" t="s">
        <v>373</v>
      </c>
      <c r="CE4" s="486" t="s">
        <v>372</v>
      </c>
      <c r="CF4" s="486" t="s">
        <v>372</v>
      </c>
      <c r="CG4" s="486" t="s">
        <v>372</v>
      </c>
      <c r="CH4" s="487" t="s">
        <v>372</v>
      </c>
      <c r="CI4" s="487" t="s">
        <v>373</v>
      </c>
      <c r="CJ4" s="487" t="s">
        <v>373</v>
      </c>
      <c r="CK4" s="486" t="s">
        <v>373</v>
      </c>
      <c r="CL4" s="486" t="s">
        <v>373</v>
      </c>
      <c r="CM4" s="486" t="s">
        <v>373</v>
      </c>
      <c r="CN4" s="486" t="s">
        <v>373</v>
      </c>
      <c r="CO4" s="486" t="s">
        <v>373</v>
      </c>
      <c r="CP4" s="486" t="s">
        <v>373</v>
      </c>
      <c r="CQ4" s="486" t="s">
        <v>372</v>
      </c>
      <c r="CR4" s="486" t="s">
        <v>372</v>
      </c>
      <c r="CS4" s="486" t="s">
        <v>372</v>
      </c>
      <c r="CT4" s="486" t="s">
        <v>372</v>
      </c>
      <c r="CU4" s="486" t="s">
        <v>373</v>
      </c>
      <c r="CV4" s="486" t="s">
        <v>373</v>
      </c>
      <c r="CW4" s="486" t="s">
        <v>373</v>
      </c>
      <c r="CX4" s="486" t="s">
        <v>373</v>
      </c>
      <c r="CY4" s="486" t="s">
        <v>373</v>
      </c>
      <c r="CZ4" s="486" t="s">
        <v>373</v>
      </c>
      <c r="DA4" s="486" t="s">
        <v>373</v>
      </c>
      <c r="DB4" s="486" t="s">
        <v>373</v>
      </c>
      <c r="DC4" s="486" t="s">
        <v>372</v>
      </c>
      <c r="DD4" s="486" t="s">
        <v>372</v>
      </c>
      <c r="DE4" s="486" t="s">
        <v>372</v>
      </c>
      <c r="DF4" s="486" t="s">
        <v>372</v>
      </c>
      <c r="DG4" s="486" t="s">
        <v>373</v>
      </c>
      <c r="DH4" s="486" t="s">
        <v>373</v>
      </c>
      <c r="DI4" s="486" t="s">
        <v>373</v>
      </c>
      <c r="DJ4" s="486" t="s">
        <v>373</v>
      </c>
      <c r="DK4" s="486" t="s">
        <v>373</v>
      </c>
      <c r="DL4" s="486" t="s">
        <v>373</v>
      </c>
      <c r="DM4" s="486" t="s">
        <v>373</v>
      </c>
      <c r="DN4" s="486" t="s">
        <v>373</v>
      </c>
      <c r="DO4" s="486" t="s">
        <v>372</v>
      </c>
      <c r="DP4" s="486" t="s">
        <v>372</v>
      </c>
      <c r="DQ4" s="486" t="s">
        <v>372</v>
      </c>
      <c r="DR4" s="486" t="s">
        <v>372</v>
      </c>
      <c r="DS4" s="486" t="s">
        <v>373</v>
      </c>
      <c r="DT4" s="486" t="s">
        <v>373</v>
      </c>
      <c r="DU4" s="486" t="s">
        <v>373</v>
      </c>
      <c r="DV4" s="486" t="s">
        <v>373</v>
      </c>
      <c r="DW4" s="486" t="s">
        <v>373</v>
      </c>
      <c r="DX4" s="486" t="s">
        <v>373</v>
      </c>
      <c r="DY4" s="713" t="s">
        <v>373</v>
      </c>
      <c r="DZ4" s="486" t="s">
        <v>373</v>
      </c>
      <c r="EA4" s="486" t="s">
        <v>372</v>
      </c>
      <c r="EB4" s="486" t="s">
        <v>372</v>
      </c>
      <c r="EC4" s="486" t="s">
        <v>372</v>
      </c>
      <c r="ED4" s="486" t="s">
        <v>372</v>
      </c>
      <c r="EE4" s="486" t="s">
        <v>373</v>
      </c>
      <c r="EF4" s="486" t="s">
        <v>373</v>
      </c>
      <c r="EG4" s="486" t="s">
        <v>373</v>
      </c>
      <c r="EH4" s="486" t="s">
        <v>373</v>
      </c>
      <c r="EI4" s="486" t="s">
        <v>373</v>
      </c>
      <c r="EJ4" s="486" t="s">
        <v>373</v>
      </c>
      <c r="EK4" s="486" t="s">
        <v>373</v>
      </c>
      <c r="EL4" s="486" t="s">
        <v>373</v>
      </c>
      <c r="EM4" s="486" t="s">
        <v>372</v>
      </c>
      <c r="EN4" s="486" t="s">
        <v>372</v>
      </c>
      <c r="EO4" s="486" t="s">
        <v>372</v>
      </c>
      <c r="EP4" s="486" t="s">
        <v>372</v>
      </c>
      <c r="EQ4" s="486" t="s">
        <v>373</v>
      </c>
      <c r="ER4" s="486" t="s">
        <v>373</v>
      </c>
      <c r="ES4" s="486" t="s">
        <v>373</v>
      </c>
      <c r="ET4" s="486" t="s">
        <v>373</v>
      </c>
      <c r="EU4" s="486" t="s">
        <v>373</v>
      </c>
      <c r="EV4" s="486" t="s">
        <v>373</v>
      </c>
      <c r="EW4" s="486" t="s">
        <v>373</v>
      </c>
      <c r="EX4" s="486" t="s">
        <v>373</v>
      </c>
      <c r="EY4" s="486" t="s">
        <v>372</v>
      </c>
      <c r="EZ4" s="486" t="s">
        <v>372</v>
      </c>
      <c r="FA4" s="486" t="s">
        <v>372</v>
      </c>
      <c r="FB4" s="433" t="s">
        <v>372</v>
      </c>
      <c r="FC4" s="433" t="s">
        <v>373</v>
      </c>
      <c r="FD4" s="433" t="s">
        <v>373</v>
      </c>
      <c r="FE4" s="433" t="s">
        <v>373</v>
      </c>
      <c r="FF4" s="433" t="s">
        <v>373</v>
      </c>
      <c r="FG4" s="433" t="s">
        <v>373</v>
      </c>
      <c r="FH4" s="433" t="s">
        <v>373</v>
      </c>
      <c r="FI4" s="433" t="s">
        <v>373</v>
      </c>
      <c r="FJ4" s="433" t="s">
        <v>373</v>
      </c>
      <c r="FK4" s="433" t="s">
        <v>372</v>
      </c>
      <c r="FL4" s="433" t="s">
        <v>372</v>
      </c>
      <c r="FM4" s="433" t="s">
        <v>372</v>
      </c>
      <c r="FN4" s="433" t="s">
        <v>372</v>
      </c>
      <c r="FO4" s="433" t="s">
        <v>373</v>
      </c>
      <c r="FP4" s="433" t="s">
        <v>373</v>
      </c>
      <c r="FQ4" s="433" t="s">
        <v>373</v>
      </c>
      <c r="FR4" s="433" t="s">
        <v>373</v>
      </c>
      <c r="FS4" s="433" t="s">
        <v>373</v>
      </c>
      <c r="FT4" s="433" t="s">
        <v>373</v>
      </c>
      <c r="FU4" s="433" t="s">
        <v>373</v>
      </c>
      <c r="FV4" s="433" t="s">
        <v>373</v>
      </c>
      <c r="FW4" s="433" t="s">
        <v>372</v>
      </c>
      <c r="FX4" s="433" t="str">
        <f>'Calcs Res R1 Rates'!FX4</f>
        <v>Hi</v>
      </c>
      <c r="FY4" s="433" t="str">
        <f>'Calcs Res R1 Rates'!FY4</f>
        <v>Hi</v>
      </c>
      <c r="FZ4" s="433" t="str">
        <f>'Calcs Res R1 Rates'!FZ4</f>
        <v>Hi</v>
      </c>
      <c r="GA4" s="433" t="str">
        <f>'Calcs Res R1 Rates'!GA4</f>
        <v>Lo</v>
      </c>
      <c r="GB4" s="433" t="str">
        <f>'Calcs Res R1 Rates'!GB4</f>
        <v>Lo</v>
      </c>
      <c r="GC4" s="938" t="s">
        <v>373</v>
      </c>
      <c r="GD4" s="938" t="s">
        <v>373</v>
      </c>
      <c r="GE4" s="938" t="s">
        <v>373</v>
      </c>
      <c r="GF4" s="938" t="s">
        <v>373</v>
      </c>
      <c r="GG4" s="938" t="s">
        <v>373</v>
      </c>
      <c r="GH4" s="938" t="s">
        <v>373</v>
      </c>
      <c r="GI4" s="938" t="s">
        <v>372</v>
      </c>
      <c r="GJ4" s="938" t="str">
        <f>'Calcs Res R1 Rates'!GJ4</f>
        <v>Hi</v>
      </c>
      <c r="GK4" s="938" t="str">
        <f>'Calcs Res R1 Rates'!GK4</f>
        <v>Hi</v>
      </c>
      <c r="GL4" s="938" t="str">
        <f>'Calcs Res R1 Rates'!GL4</f>
        <v>Hi</v>
      </c>
      <c r="GM4" s="938" t="str">
        <f>'Calcs Res R1 Rates'!GM4</f>
        <v>Lo</v>
      </c>
      <c r="GN4" s="938" t="str">
        <f>'Calcs Res R1 Rates'!GN4</f>
        <v>Lo</v>
      </c>
      <c r="GO4" s="938" t="s">
        <v>373</v>
      </c>
      <c r="GP4" s="938" t="s">
        <v>373</v>
      </c>
      <c r="GQ4" s="938" t="s">
        <v>373</v>
      </c>
      <c r="GR4" s="938" t="s">
        <v>373</v>
      </c>
      <c r="GS4" s="938" t="s">
        <v>373</v>
      </c>
      <c r="GT4" s="938" t="s">
        <v>373</v>
      </c>
      <c r="GU4" s="938" t="s">
        <v>372</v>
      </c>
      <c r="GV4" s="938" t="str">
        <f>'Calcs Res R1 Rates'!GV4</f>
        <v>Hi</v>
      </c>
      <c r="GW4" s="938" t="str">
        <f>'Calcs Res R1 Rates'!GW4</f>
        <v>Hi</v>
      </c>
      <c r="GX4" s="938" t="str">
        <f>'Calcs Res R1 Rates'!GX4</f>
        <v>Hi</v>
      </c>
      <c r="GY4" s="938" t="str">
        <f>'Calcs Res R1 Rates'!GY4</f>
        <v>Lo</v>
      </c>
      <c r="GZ4" s="938" t="str">
        <f>'Calcs Res R1 Rates'!GZ4</f>
        <v>Lo</v>
      </c>
      <c r="HA4" s="938" t="s">
        <v>373</v>
      </c>
      <c r="HB4" s="938" t="s">
        <v>373</v>
      </c>
      <c r="HC4" s="938" t="s">
        <v>373</v>
      </c>
      <c r="HD4" s="938" t="s">
        <v>373</v>
      </c>
      <c r="HE4" s="938" t="s">
        <v>373</v>
      </c>
      <c r="HF4" s="938" t="s">
        <v>373</v>
      </c>
      <c r="HG4" s="938" t="s">
        <v>372</v>
      </c>
      <c r="HH4" s="938" t="str">
        <f>'Calcs Res R1 Rates'!HH4</f>
        <v>Hi</v>
      </c>
      <c r="HI4" s="938" t="str">
        <f>'Calcs Res R1 Rates'!HI4</f>
        <v>Hi</v>
      </c>
      <c r="HJ4" s="938" t="str">
        <f>'Calcs Res R1 Rates'!HJ4</f>
        <v>Hi</v>
      </c>
      <c r="HK4" s="938" t="str">
        <f>'Calcs Res R1 Rates'!HK4</f>
        <v>Lo</v>
      </c>
      <c r="HL4" s="938" t="str">
        <f>'Calcs Res R1 Rates'!HL4</f>
        <v>Lo</v>
      </c>
      <c r="HM4" s="938" t="s">
        <v>373</v>
      </c>
      <c r="HN4" s="938" t="s">
        <v>373</v>
      </c>
      <c r="HO4" s="938" t="s">
        <v>373</v>
      </c>
      <c r="HP4" s="938" t="s">
        <v>373</v>
      </c>
      <c r="HQ4" s="938" t="s">
        <v>373</v>
      </c>
      <c r="HR4" s="938" t="s">
        <v>373</v>
      </c>
      <c r="HS4" s="938" t="s">
        <v>372</v>
      </c>
    </row>
    <row r="5" spans="1:239" s="5" customFormat="1" ht="13.5" thickBot="1" x14ac:dyDescent="0.25">
      <c r="B5" s="714" t="s">
        <v>0</v>
      </c>
      <c r="C5" s="715"/>
      <c r="D5" s="715"/>
      <c r="E5" s="715"/>
      <c r="F5" s="715"/>
      <c r="G5" s="715"/>
      <c r="H5" s="715"/>
      <c r="I5" s="715"/>
      <c r="J5" s="715"/>
      <c r="K5" s="715"/>
      <c r="L5" s="715"/>
      <c r="M5" s="715"/>
      <c r="N5" s="715"/>
      <c r="O5" s="716">
        <v>38991</v>
      </c>
      <c r="P5" s="716">
        <v>39022</v>
      </c>
      <c r="Q5" s="716">
        <v>39052</v>
      </c>
      <c r="R5" s="716">
        <v>39083</v>
      </c>
      <c r="S5" s="716">
        <v>39114</v>
      </c>
      <c r="T5" s="716">
        <v>39142</v>
      </c>
      <c r="U5" s="716">
        <v>39173</v>
      </c>
      <c r="V5" s="716">
        <v>39203</v>
      </c>
      <c r="W5" s="716">
        <v>39234</v>
      </c>
      <c r="X5" s="716">
        <v>39264</v>
      </c>
      <c r="Y5" s="716">
        <v>39295</v>
      </c>
      <c r="Z5" s="716">
        <v>39326</v>
      </c>
      <c r="AA5" s="716">
        <v>39356</v>
      </c>
      <c r="AB5" s="716">
        <v>39387</v>
      </c>
      <c r="AC5" s="716">
        <v>39417</v>
      </c>
      <c r="AD5" s="716">
        <v>39448</v>
      </c>
      <c r="AE5" s="716">
        <v>39479</v>
      </c>
      <c r="AF5" s="716">
        <v>39508</v>
      </c>
      <c r="AG5" s="716">
        <v>39539</v>
      </c>
      <c r="AH5" s="716">
        <v>39569</v>
      </c>
      <c r="AI5" s="716">
        <v>39600</v>
      </c>
      <c r="AJ5" s="716">
        <v>39630</v>
      </c>
      <c r="AK5" s="716">
        <v>39661</v>
      </c>
      <c r="AL5" s="716">
        <v>39692</v>
      </c>
      <c r="AM5" s="716">
        <v>39722</v>
      </c>
      <c r="AN5" s="716">
        <v>39753</v>
      </c>
      <c r="AO5" s="716">
        <v>39783</v>
      </c>
      <c r="AP5" s="716">
        <v>39814</v>
      </c>
      <c r="AQ5" s="716">
        <v>39845</v>
      </c>
      <c r="AR5" s="716">
        <v>39873</v>
      </c>
      <c r="AS5" s="716">
        <v>39904</v>
      </c>
      <c r="AT5" s="716">
        <v>39934</v>
      </c>
      <c r="AU5" s="716">
        <v>39965</v>
      </c>
      <c r="AV5" s="716">
        <v>39995</v>
      </c>
      <c r="AW5" s="716">
        <v>40026</v>
      </c>
      <c r="AX5" s="716">
        <v>40057</v>
      </c>
      <c r="AY5" s="716">
        <v>40087</v>
      </c>
      <c r="AZ5" s="716">
        <v>40118</v>
      </c>
      <c r="BA5" s="716">
        <v>40148</v>
      </c>
      <c r="BB5" s="716">
        <v>40179</v>
      </c>
      <c r="BC5" s="716">
        <v>40210</v>
      </c>
      <c r="BD5" s="716">
        <v>40238</v>
      </c>
      <c r="BE5" s="716">
        <v>40269</v>
      </c>
      <c r="BF5" s="716">
        <v>40299</v>
      </c>
      <c r="BG5" s="716">
        <v>40330</v>
      </c>
      <c r="BH5" s="716">
        <v>40360</v>
      </c>
      <c r="BI5" s="716">
        <v>40391</v>
      </c>
      <c r="BJ5" s="716">
        <v>40422</v>
      </c>
      <c r="BK5" s="716">
        <v>40452</v>
      </c>
      <c r="BL5" s="716">
        <v>40483</v>
      </c>
      <c r="BM5" s="716">
        <v>40513</v>
      </c>
      <c r="BN5" s="716">
        <v>40544</v>
      </c>
      <c r="BO5" s="716">
        <v>40575</v>
      </c>
      <c r="BP5" s="716">
        <v>40603</v>
      </c>
      <c r="BQ5" s="716">
        <v>40634</v>
      </c>
      <c r="BR5" s="716">
        <v>40664</v>
      </c>
      <c r="BS5" s="716">
        <v>40695</v>
      </c>
      <c r="BT5" s="716">
        <v>40725</v>
      </c>
      <c r="BU5" s="716">
        <v>40756</v>
      </c>
      <c r="BV5" s="716">
        <v>40787</v>
      </c>
      <c r="BW5" s="716">
        <v>40817</v>
      </c>
      <c r="BX5" s="716">
        <v>40848</v>
      </c>
      <c r="BY5" s="716">
        <v>40878</v>
      </c>
      <c r="BZ5" s="716">
        <v>40909</v>
      </c>
      <c r="CA5" s="716">
        <v>40940</v>
      </c>
      <c r="CB5" s="716">
        <v>40969</v>
      </c>
      <c r="CC5" s="716">
        <v>41000</v>
      </c>
      <c r="CD5" s="716">
        <v>41030</v>
      </c>
      <c r="CE5" s="716">
        <v>41061</v>
      </c>
      <c r="CF5" s="716">
        <v>41091</v>
      </c>
      <c r="CG5" s="716">
        <v>41122</v>
      </c>
      <c r="CH5" s="716">
        <v>41153</v>
      </c>
      <c r="CI5" s="716">
        <v>41183</v>
      </c>
      <c r="CJ5" s="716">
        <v>41224</v>
      </c>
      <c r="CK5" s="716">
        <v>41244</v>
      </c>
      <c r="CL5" s="716">
        <v>41275</v>
      </c>
      <c r="CM5" s="716">
        <v>41306</v>
      </c>
      <c r="CN5" s="716">
        <v>41334</v>
      </c>
      <c r="CO5" s="716">
        <v>41365</v>
      </c>
      <c r="CP5" s="716">
        <v>41395</v>
      </c>
      <c r="CQ5" s="716">
        <v>41426</v>
      </c>
      <c r="CR5" s="716">
        <v>41456</v>
      </c>
      <c r="CS5" s="716">
        <v>41487</v>
      </c>
      <c r="CT5" s="716">
        <v>41518</v>
      </c>
      <c r="CU5" s="716">
        <v>41548</v>
      </c>
      <c r="CV5" s="716">
        <v>41579</v>
      </c>
      <c r="CW5" s="716">
        <v>41609</v>
      </c>
      <c r="CX5" s="716">
        <v>41640</v>
      </c>
      <c r="CY5" s="716">
        <v>41671</v>
      </c>
      <c r="CZ5" s="716">
        <v>41699</v>
      </c>
      <c r="DA5" s="716">
        <v>41730</v>
      </c>
      <c r="DB5" s="716">
        <v>41760</v>
      </c>
      <c r="DC5" s="716">
        <v>41791</v>
      </c>
      <c r="DD5" s="716">
        <v>41821</v>
      </c>
      <c r="DE5" s="716">
        <v>41852</v>
      </c>
      <c r="DF5" s="716">
        <v>41883</v>
      </c>
      <c r="DG5" s="716">
        <v>41913</v>
      </c>
      <c r="DH5" s="716">
        <v>41944</v>
      </c>
      <c r="DI5" s="716">
        <v>41974</v>
      </c>
      <c r="DJ5" s="512">
        <v>42005</v>
      </c>
      <c r="DK5" s="512">
        <v>42036</v>
      </c>
      <c r="DL5" s="512">
        <v>42064</v>
      </c>
      <c r="DM5" s="512">
        <v>42095</v>
      </c>
      <c r="DN5" s="512">
        <v>42125</v>
      </c>
      <c r="DO5" s="512">
        <v>42156</v>
      </c>
      <c r="DP5" s="512">
        <v>42186</v>
      </c>
      <c r="DQ5" s="512">
        <v>42217</v>
      </c>
      <c r="DR5" s="512">
        <v>42248</v>
      </c>
      <c r="DS5" s="512">
        <v>42278</v>
      </c>
      <c r="DT5" s="512">
        <v>42309</v>
      </c>
      <c r="DU5" s="512">
        <v>42339</v>
      </c>
      <c r="DV5" s="512">
        <v>42370</v>
      </c>
      <c r="DW5" s="512">
        <v>42401</v>
      </c>
      <c r="DX5" s="512">
        <v>42430</v>
      </c>
      <c r="DY5" s="513">
        <v>42461</v>
      </c>
      <c r="DZ5" s="512">
        <v>42491</v>
      </c>
      <c r="EA5" s="512">
        <v>42522</v>
      </c>
      <c r="EB5" s="512">
        <v>42552</v>
      </c>
      <c r="EC5" s="512">
        <v>42583</v>
      </c>
      <c r="ED5" s="512">
        <v>42614</v>
      </c>
      <c r="EE5" s="512">
        <v>42644</v>
      </c>
      <c r="EF5" s="512">
        <v>42675</v>
      </c>
      <c r="EG5" s="512">
        <v>42705</v>
      </c>
      <c r="EH5" s="512">
        <v>42736</v>
      </c>
      <c r="EI5" s="512">
        <v>42767</v>
      </c>
      <c r="EJ5" s="512">
        <v>42795</v>
      </c>
      <c r="EK5" s="512">
        <v>42826</v>
      </c>
      <c r="EL5" s="512">
        <v>42856</v>
      </c>
      <c r="EM5" s="512">
        <v>42887</v>
      </c>
      <c r="EN5" s="512">
        <v>42917</v>
      </c>
      <c r="EO5" s="512">
        <v>42948</v>
      </c>
      <c r="EP5" s="512">
        <v>42979</v>
      </c>
      <c r="EQ5" s="512">
        <v>43009</v>
      </c>
      <c r="ER5" s="512">
        <v>43040</v>
      </c>
      <c r="ES5" s="512">
        <v>43070</v>
      </c>
      <c r="ET5" s="512">
        <v>43101</v>
      </c>
      <c r="EU5" s="512">
        <v>43132</v>
      </c>
      <c r="EV5" s="512">
        <v>43160</v>
      </c>
      <c r="EW5" s="512">
        <v>43191</v>
      </c>
      <c r="EX5" s="512">
        <v>43221</v>
      </c>
      <c r="EY5" s="512">
        <v>43252</v>
      </c>
      <c r="EZ5" s="512">
        <v>43282</v>
      </c>
      <c r="FA5" s="512">
        <v>43313</v>
      </c>
      <c r="FB5" s="512">
        <v>43344</v>
      </c>
      <c r="FC5" s="512">
        <v>43374</v>
      </c>
      <c r="FD5" s="512">
        <v>43405</v>
      </c>
      <c r="FE5" s="512">
        <v>43435</v>
      </c>
      <c r="FF5" s="512">
        <v>43466</v>
      </c>
      <c r="FG5" s="512">
        <v>43497</v>
      </c>
      <c r="FH5" s="512">
        <v>43525</v>
      </c>
      <c r="FI5" s="512">
        <v>43556</v>
      </c>
      <c r="FJ5" s="512">
        <v>43586</v>
      </c>
      <c r="FK5" s="512">
        <v>43617</v>
      </c>
      <c r="FL5" s="512">
        <v>43647</v>
      </c>
      <c r="FM5" s="512">
        <v>43678</v>
      </c>
      <c r="FN5" s="512">
        <v>43709</v>
      </c>
      <c r="FO5" s="512">
        <v>43739</v>
      </c>
      <c r="FP5" s="512">
        <v>43770</v>
      </c>
      <c r="FQ5" s="512">
        <v>43800</v>
      </c>
      <c r="FR5" s="512">
        <v>43831</v>
      </c>
      <c r="FS5" s="512">
        <v>43862</v>
      </c>
      <c r="FT5" s="512">
        <v>43891</v>
      </c>
      <c r="FU5" s="512">
        <v>43922</v>
      </c>
      <c r="FV5" s="512">
        <v>43952</v>
      </c>
      <c r="FW5" s="512">
        <v>43983</v>
      </c>
      <c r="FX5" s="512">
        <f>'Calcs Res R1 Rates'!FX5</f>
        <v>44013</v>
      </c>
      <c r="FY5" s="512">
        <f>'Calcs Res R1 Rates'!FY5</f>
        <v>44044</v>
      </c>
      <c r="FZ5" s="512">
        <f>'Calcs Res R1 Rates'!FZ5</f>
        <v>44075</v>
      </c>
      <c r="GA5" s="512">
        <f>'Calcs Res R1 Rates'!GA5</f>
        <v>44105</v>
      </c>
      <c r="GB5" s="512">
        <f>'Calcs Res R1 Rates'!GB5</f>
        <v>44136</v>
      </c>
      <c r="GC5" s="512">
        <v>44166</v>
      </c>
      <c r="GD5" s="512">
        <v>44197</v>
      </c>
      <c r="GE5" s="512">
        <v>44228</v>
      </c>
      <c r="GF5" s="512">
        <v>44256</v>
      </c>
      <c r="GG5" s="512">
        <v>44287</v>
      </c>
      <c r="GH5" s="512">
        <v>44317</v>
      </c>
      <c r="GI5" s="512">
        <v>44348</v>
      </c>
      <c r="GJ5" s="512">
        <v>44378</v>
      </c>
      <c r="GK5" s="512">
        <v>44409</v>
      </c>
      <c r="GL5" s="512">
        <v>44440</v>
      </c>
      <c r="GM5" s="512">
        <v>44470</v>
      </c>
      <c r="GN5" s="512">
        <v>44501</v>
      </c>
      <c r="GO5" s="512">
        <v>44531</v>
      </c>
      <c r="GP5" s="512">
        <v>44562</v>
      </c>
      <c r="GQ5" s="512">
        <v>44593</v>
      </c>
      <c r="GR5" s="512">
        <v>44621</v>
      </c>
      <c r="GS5" s="512">
        <v>44652</v>
      </c>
      <c r="GT5" s="512">
        <v>44682</v>
      </c>
      <c r="GU5" s="512">
        <v>44713</v>
      </c>
      <c r="GV5" s="512">
        <v>44743</v>
      </c>
      <c r="GW5" s="512">
        <v>44774</v>
      </c>
      <c r="GX5" s="512">
        <v>44805</v>
      </c>
      <c r="GY5" s="512">
        <v>44835</v>
      </c>
      <c r="GZ5" s="512">
        <v>44866</v>
      </c>
      <c r="HA5" s="512">
        <v>44896</v>
      </c>
      <c r="HB5" s="512">
        <v>44927</v>
      </c>
      <c r="HC5" s="512">
        <v>44958</v>
      </c>
      <c r="HD5" s="512">
        <v>44986</v>
      </c>
      <c r="HE5" s="512">
        <v>45017</v>
      </c>
      <c r="HF5" s="512">
        <v>45047</v>
      </c>
      <c r="HG5" s="512">
        <v>45078</v>
      </c>
      <c r="HH5" s="512">
        <v>45108</v>
      </c>
      <c r="HI5" s="512">
        <v>45139</v>
      </c>
      <c r="HJ5" s="512">
        <v>45170</v>
      </c>
      <c r="HK5" s="512">
        <v>45200</v>
      </c>
      <c r="HL5" s="512">
        <v>45231</v>
      </c>
      <c r="HM5" s="512">
        <v>45261</v>
      </c>
      <c r="HN5" s="512">
        <v>45292</v>
      </c>
      <c r="HO5" s="512">
        <v>45323</v>
      </c>
      <c r="HP5" s="512">
        <v>45352</v>
      </c>
      <c r="HQ5" s="512">
        <v>45383</v>
      </c>
      <c r="HR5" s="512">
        <v>45413</v>
      </c>
      <c r="HS5" s="512">
        <v>45444</v>
      </c>
      <c r="HT5" s="512"/>
      <c r="HU5" s="512"/>
      <c r="HV5" s="512"/>
      <c r="HW5" s="512"/>
    </row>
    <row r="6" spans="1:239" x14ac:dyDescent="0.2">
      <c r="DY6" s="699"/>
      <c r="FX6" s="433"/>
    </row>
    <row r="7" spans="1:239" x14ac:dyDescent="0.2">
      <c r="B7" s="717" t="s">
        <v>443</v>
      </c>
      <c r="DY7" s="699"/>
      <c r="FX7" s="433"/>
    </row>
    <row r="8" spans="1:239" x14ac:dyDescent="0.2">
      <c r="A8" s="2" t="s">
        <v>463</v>
      </c>
      <c r="B8" s="718" t="s">
        <v>444</v>
      </c>
      <c r="C8" s="668"/>
      <c r="D8" s="668"/>
      <c r="E8" s="668"/>
      <c r="F8" s="668"/>
      <c r="G8" s="668"/>
      <c r="H8" s="668"/>
      <c r="I8" s="668"/>
      <c r="J8" s="668"/>
      <c r="K8" s="668"/>
      <c r="L8" s="668"/>
      <c r="M8" s="668"/>
      <c r="N8" s="668"/>
      <c r="O8" s="669">
        <v>6.794E-2</v>
      </c>
      <c r="P8" s="669">
        <v>6.794E-2</v>
      </c>
      <c r="Q8" s="669">
        <v>6.794E-2</v>
      </c>
      <c r="R8" s="669">
        <v>6.794E-2</v>
      </c>
      <c r="S8" s="669">
        <v>6.794E-2</v>
      </c>
      <c r="T8" s="669">
        <v>6.794E-2</v>
      </c>
      <c r="U8" s="669">
        <v>6.794E-2</v>
      </c>
      <c r="V8" s="669">
        <v>6.794E-2</v>
      </c>
      <c r="W8" s="669">
        <v>6.794E-2</v>
      </c>
      <c r="X8" s="669">
        <v>6.794E-2</v>
      </c>
      <c r="Y8" s="669">
        <v>6.794E-2</v>
      </c>
      <c r="Z8" s="669">
        <v>6.794E-2</v>
      </c>
      <c r="AA8" s="669">
        <v>6.794E-2</v>
      </c>
      <c r="AB8" s="669">
        <v>6.794E-2</v>
      </c>
      <c r="AC8" s="669">
        <v>6.794E-2</v>
      </c>
      <c r="AD8" s="669">
        <v>6.794E-2</v>
      </c>
      <c r="AE8" s="669">
        <v>6.794E-2</v>
      </c>
      <c r="AF8" s="669">
        <v>6.794E-2</v>
      </c>
      <c r="AG8" s="669">
        <v>6.794E-2</v>
      </c>
      <c r="AH8" s="669">
        <v>6.794E-2</v>
      </c>
      <c r="AI8" s="669">
        <v>6.794E-2</v>
      </c>
      <c r="AJ8" s="669">
        <v>6.794E-2</v>
      </c>
      <c r="AK8" s="669">
        <v>6.794E-2</v>
      </c>
      <c r="AL8" s="669">
        <v>6.794E-2</v>
      </c>
      <c r="AM8" s="669">
        <v>6.794E-2</v>
      </c>
      <c r="AN8" s="669">
        <v>6.794E-2</v>
      </c>
      <c r="AO8" s="669">
        <v>6.794E-2</v>
      </c>
      <c r="AP8" s="669">
        <v>6.794E-2</v>
      </c>
      <c r="AQ8" s="669">
        <v>6.794E-2</v>
      </c>
      <c r="AR8" s="669">
        <v>6.794E-2</v>
      </c>
      <c r="AS8" s="669">
        <v>6.794E-2</v>
      </c>
      <c r="AT8" s="669">
        <v>6.794E-2</v>
      </c>
      <c r="AU8" s="669">
        <v>6.794E-2</v>
      </c>
      <c r="AV8" s="669">
        <v>6.5579999999999999E-2</v>
      </c>
      <c r="AW8" s="669">
        <v>6.5579999999999999E-2</v>
      </c>
      <c r="AX8" s="669">
        <v>6.5579999999999999E-2</v>
      </c>
      <c r="AY8" s="669">
        <v>4.2680000000000003E-2</v>
      </c>
      <c r="AZ8" s="669">
        <v>4.2680000000000003E-2</v>
      </c>
      <c r="BA8" s="669">
        <v>4.2680000000000003E-2</v>
      </c>
      <c r="BB8" s="669">
        <v>4.2680000000000003E-2</v>
      </c>
      <c r="BC8" s="669">
        <v>4.2680000000000003E-2</v>
      </c>
      <c r="BD8" s="669">
        <v>4.2680000000000003E-2</v>
      </c>
      <c r="BE8" s="669">
        <v>4.2680000000000003E-2</v>
      </c>
      <c r="BF8" s="669">
        <v>4.2680000000000003E-2</v>
      </c>
      <c r="BG8" s="669">
        <v>6.5579999999999999E-2</v>
      </c>
      <c r="BH8" s="669">
        <v>6.5579999999999999E-2</v>
      </c>
      <c r="BI8" s="669">
        <v>6.5579999999999999E-2</v>
      </c>
      <c r="BJ8" s="669">
        <v>6.5579999999999999E-2</v>
      </c>
      <c r="BK8" s="669">
        <v>4.2680000000000003E-2</v>
      </c>
      <c r="BL8" s="669">
        <v>4.2680000000000003E-2</v>
      </c>
      <c r="BM8" s="669">
        <v>4.2680000000000003E-2</v>
      </c>
      <c r="BN8" s="669">
        <v>4.2680000000000003E-2</v>
      </c>
      <c r="BO8" s="669">
        <v>4.2680000000000003E-2</v>
      </c>
      <c r="BP8" s="669">
        <v>4.2680000000000003E-2</v>
      </c>
      <c r="BQ8" s="669">
        <v>4.2680000000000003E-2</v>
      </c>
      <c r="BR8" s="669">
        <v>4.2680000000000003E-2</v>
      </c>
      <c r="BS8" s="669">
        <v>6.5579999999999999E-2</v>
      </c>
      <c r="BT8" s="669">
        <v>6.5579999999999999E-2</v>
      </c>
      <c r="BU8" s="669">
        <v>6.5579999999999999E-2</v>
      </c>
      <c r="BV8" s="669">
        <v>6.5579999999999999E-2</v>
      </c>
      <c r="BW8" s="669">
        <v>4.2680000000000003E-2</v>
      </c>
      <c r="BX8" s="669">
        <v>4.2680000000000003E-2</v>
      </c>
      <c r="BY8" s="669">
        <v>4.2680000000000003E-2</v>
      </c>
      <c r="BZ8" s="669">
        <v>4.2680000000000003E-2</v>
      </c>
      <c r="CA8" s="669">
        <v>4.2680000000000003E-2</v>
      </c>
      <c r="CB8" s="669">
        <v>4.2680000000000003E-2</v>
      </c>
      <c r="CC8" s="669">
        <v>4.2680000000000003E-2</v>
      </c>
      <c r="CD8" s="669">
        <v>4.2680000000000003E-2</v>
      </c>
      <c r="CE8" s="669">
        <v>4.2680000000000003E-2</v>
      </c>
      <c r="CF8" s="669">
        <v>6.5579999999999999E-2</v>
      </c>
      <c r="CG8" s="669">
        <v>6.5579999999999999E-2</v>
      </c>
      <c r="CH8" s="669">
        <v>6.5579999999999999E-2</v>
      </c>
      <c r="CI8" s="669">
        <v>4.2680000000000003E-2</v>
      </c>
      <c r="CJ8" s="669">
        <v>4.2680000000000003E-2</v>
      </c>
      <c r="CK8" s="669">
        <v>4.2680000000000003E-2</v>
      </c>
      <c r="CL8" s="669">
        <v>4.2680000000000003E-2</v>
      </c>
      <c r="CM8" s="669">
        <v>4.2680000000000003E-2</v>
      </c>
      <c r="CN8" s="669">
        <v>4.2680000000000003E-2</v>
      </c>
      <c r="CO8" s="669">
        <v>4.2680000000000003E-2</v>
      </c>
      <c r="CP8" s="669">
        <v>4.2680000000000003E-2</v>
      </c>
      <c r="CQ8" s="669">
        <v>6.5579999999999999E-2</v>
      </c>
      <c r="CR8" s="669">
        <v>6.5579999999999999E-2</v>
      </c>
      <c r="CS8" s="669">
        <v>6.5579999999999999E-2</v>
      </c>
      <c r="CT8" s="669">
        <v>6.5579999999999999E-2</v>
      </c>
      <c r="CU8" s="669">
        <v>4.2680000000000003E-2</v>
      </c>
      <c r="CV8" s="669">
        <v>4.2680000000000003E-2</v>
      </c>
      <c r="CW8" s="669">
        <v>4.2680000000000003E-2</v>
      </c>
      <c r="CX8" s="669">
        <v>4.2680000000000003E-2</v>
      </c>
      <c r="CY8" s="669">
        <v>4.2680000000000003E-2</v>
      </c>
      <c r="CZ8" s="669">
        <v>4.2680000000000003E-2</v>
      </c>
      <c r="DA8" s="669">
        <v>4.2680000000000003E-2</v>
      </c>
      <c r="DB8" s="669">
        <v>4.2680000000000003E-2</v>
      </c>
      <c r="DC8" s="669">
        <v>6.5579999999999999E-2</v>
      </c>
      <c r="DD8" s="669">
        <v>6.5579999999999999E-2</v>
      </c>
      <c r="DE8" s="669">
        <v>6.5579999999999999E-2</v>
      </c>
      <c r="DF8" s="669">
        <v>6.5579999999999999E-2</v>
      </c>
      <c r="DG8" s="669">
        <v>4.2680000000000003E-2</v>
      </c>
      <c r="DH8" s="669">
        <v>4.2680000000000003E-2</v>
      </c>
      <c r="DI8" s="669">
        <v>4.2680000000000003E-2</v>
      </c>
      <c r="DJ8" s="669">
        <v>4.2680000000000003E-2</v>
      </c>
      <c r="DK8" s="669">
        <v>4.2680000000000003E-2</v>
      </c>
      <c r="DL8" s="669">
        <v>4.2680000000000003E-2</v>
      </c>
      <c r="DM8" s="669">
        <v>4.2680000000000003E-2</v>
      </c>
      <c r="DN8" s="669">
        <v>4.2680000000000003E-2</v>
      </c>
      <c r="DO8" s="669">
        <v>6.5579999999999999E-2</v>
      </c>
      <c r="DP8" s="669">
        <v>6.5579999999999999E-2</v>
      </c>
      <c r="DQ8" s="669">
        <v>6.5579999999999999E-2</v>
      </c>
      <c r="DR8" s="669">
        <v>6.5579999999999999E-2</v>
      </c>
      <c r="DS8" s="669">
        <v>4.2680000000000003E-2</v>
      </c>
      <c r="DT8" s="669">
        <v>4.2680000000000003E-2</v>
      </c>
      <c r="DU8" s="669">
        <v>4.2680000000000003E-2</v>
      </c>
      <c r="DV8" s="669">
        <v>4.2680000000000003E-2</v>
      </c>
      <c r="DW8" s="669">
        <v>4.2680000000000003E-2</v>
      </c>
      <c r="DX8" s="669">
        <v>4.2680000000000003E-2</v>
      </c>
      <c r="DY8" s="692">
        <v>4.2680000000000003E-2</v>
      </c>
      <c r="DZ8" s="669">
        <v>4.2680000000000003E-2</v>
      </c>
      <c r="EA8" s="669">
        <v>6.5579999999999999E-2</v>
      </c>
      <c r="EB8" s="669">
        <v>6.5579999999999999E-2</v>
      </c>
      <c r="EC8" s="669">
        <v>6.5579999999999999E-2</v>
      </c>
      <c r="ED8" s="669">
        <v>6.5579999999999999E-2</v>
      </c>
      <c r="EE8" s="669">
        <v>4.2680000000000003E-2</v>
      </c>
      <c r="EF8" s="669">
        <v>4.2680000000000003E-2</v>
      </c>
      <c r="EG8" s="669">
        <v>4.2680000000000003E-2</v>
      </c>
      <c r="EH8" s="669">
        <v>4.2680000000000003E-2</v>
      </c>
      <c r="EI8" s="669">
        <v>4.2680000000000003E-2</v>
      </c>
      <c r="EJ8" s="669">
        <v>4.2680000000000003E-2</v>
      </c>
      <c r="EK8" s="669">
        <v>4.2680000000000003E-2</v>
      </c>
      <c r="EL8" s="669">
        <v>4.2680000000000003E-2</v>
      </c>
      <c r="EM8" s="669">
        <v>6.5579999999999999E-2</v>
      </c>
      <c r="EN8" s="669">
        <v>6.5579999999999999E-2</v>
      </c>
      <c r="EO8" s="669">
        <v>6.5579999999999999E-2</v>
      </c>
      <c r="EP8" s="669">
        <v>6.5579999999999999E-2</v>
      </c>
      <c r="EQ8" s="669">
        <v>4.2680000000000003E-2</v>
      </c>
      <c r="ER8" s="669">
        <v>4.2680000000000003E-2</v>
      </c>
      <c r="ES8" s="669">
        <v>4.2680000000000003E-2</v>
      </c>
      <c r="ET8" s="669">
        <v>4.2680000000000003E-2</v>
      </c>
      <c r="EU8" s="669">
        <v>4.2680000000000003E-2</v>
      </c>
      <c r="EV8" s="669">
        <v>4.2680000000000003E-2</v>
      </c>
      <c r="EW8" s="669">
        <v>4.2680000000000003E-2</v>
      </c>
      <c r="EX8" s="669">
        <v>4.2680000000000003E-2</v>
      </c>
      <c r="EY8" s="669">
        <v>6.5579999999999999E-2</v>
      </c>
      <c r="EZ8" s="669">
        <v>6.5579999999999999E-2</v>
      </c>
      <c r="FA8" s="669">
        <v>6.5579999999999999E-2</v>
      </c>
      <c r="FB8" s="669">
        <v>6.5579999999999999E-2</v>
      </c>
      <c r="FC8" s="669">
        <v>4.2680000000000003E-2</v>
      </c>
      <c r="FD8" s="669">
        <v>4.2680000000000003E-2</v>
      </c>
      <c r="FE8" s="669">
        <v>4.2680000000000003E-2</v>
      </c>
      <c r="FF8" s="669">
        <v>4.2680000000000003E-2</v>
      </c>
      <c r="FG8" s="669">
        <v>4.2680000000000003E-2</v>
      </c>
      <c r="FH8" s="669">
        <v>4.2680000000000003E-2</v>
      </c>
      <c r="FI8" s="669">
        <v>4.2680000000000003E-2</v>
      </c>
      <c r="FJ8" s="669">
        <v>4.2680000000000003E-2</v>
      </c>
      <c r="FK8" s="669">
        <v>6.5579999999999999E-2</v>
      </c>
      <c r="FL8" s="669">
        <v>6.5579999999999999E-2</v>
      </c>
      <c r="FM8" s="669">
        <v>6.5579999999999999E-2</v>
      </c>
      <c r="FN8" s="669">
        <v>6.5579999999999999E-2</v>
      </c>
      <c r="FO8" s="669">
        <v>4.2680000000000003E-2</v>
      </c>
      <c r="FP8" s="669">
        <v>4.2680000000000003E-2</v>
      </c>
      <c r="FQ8" s="669">
        <v>4.2680000000000003E-2</v>
      </c>
      <c r="FR8" s="669">
        <v>4.2680000000000003E-2</v>
      </c>
      <c r="FS8" s="669">
        <v>4.2680000000000003E-2</v>
      </c>
      <c r="FT8" s="669">
        <v>4.2680000000000003E-2</v>
      </c>
      <c r="FU8" s="669">
        <v>4.2680000000000003E-2</v>
      </c>
      <c r="FV8" s="669">
        <v>4.2680000000000003E-2</v>
      </c>
      <c r="FW8" s="669">
        <v>6.5579999999999999E-2</v>
      </c>
      <c r="FX8" s="669">
        <v>6.5579999999999999E-2</v>
      </c>
      <c r="FY8" s="669">
        <v>6.5579999999999999E-2</v>
      </c>
      <c r="FZ8" s="669">
        <v>6.5579999999999999E-2</v>
      </c>
      <c r="GA8" s="669">
        <v>4.2680000000000003E-2</v>
      </c>
      <c r="GB8" s="669">
        <v>4.2680000000000003E-2</v>
      </c>
      <c r="GC8" s="669">
        <v>4.2680000000000003E-2</v>
      </c>
      <c r="GD8" s="669">
        <v>4.2680000000000003E-2</v>
      </c>
      <c r="GE8" s="669">
        <v>4.2680000000000003E-2</v>
      </c>
      <c r="GF8" s="669">
        <v>4.2680000000000003E-2</v>
      </c>
      <c r="GG8" s="306">
        <v>4.2680000000000003E-2</v>
      </c>
      <c r="GH8" s="306">
        <v>4.2680000000000003E-2</v>
      </c>
      <c r="GI8" s="306">
        <v>6.5579999999999999E-2</v>
      </c>
      <c r="GJ8" s="669">
        <v>6.5579999999999999E-2</v>
      </c>
      <c r="GK8" s="669">
        <v>6.5579999999999999E-2</v>
      </c>
      <c r="GL8" s="669">
        <v>6.5579999999999999E-2</v>
      </c>
      <c r="GM8" s="669">
        <v>4.2680000000000003E-2</v>
      </c>
      <c r="GN8" s="669">
        <v>4.2680000000000003E-2</v>
      </c>
      <c r="GO8" s="669">
        <v>4.2680000000000003E-2</v>
      </c>
      <c r="GP8" s="669">
        <v>4.2680000000000003E-2</v>
      </c>
      <c r="GQ8" s="669">
        <v>4.2680000000000003E-2</v>
      </c>
      <c r="GR8" s="669">
        <v>4.2680000000000003E-2</v>
      </c>
      <c r="GS8" s="306">
        <v>4.2680000000000003E-2</v>
      </c>
      <c r="GT8" s="306">
        <v>4.2680000000000003E-2</v>
      </c>
      <c r="GU8" s="306">
        <v>6.5579999999999999E-2</v>
      </c>
      <c r="GV8" s="306">
        <v>6.5579999999999999E-2</v>
      </c>
      <c r="GW8" s="306">
        <v>6.5579999999999999E-2</v>
      </c>
      <c r="GX8" s="306">
        <v>6.5579999999999999E-2</v>
      </c>
      <c r="GY8" s="669">
        <v>4.2680000000000003E-2</v>
      </c>
      <c r="GZ8" s="669">
        <v>4.2680000000000003E-2</v>
      </c>
      <c r="HA8" s="306">
        <v>4.2680000000000003E-2</v>
      </c>
      <c r="HB8" s="669">
        <v>4.2680000000000003E-2</v>
      </c>
      <c r="HC8" s="669">
        <v>4.2680000000000003E-2</v>
      </c>
      <c r="HD8" s="669">
        <v>4.2680000000000003E-2</v>
      </c>
      <c r="HE8" s="669">
        <v>4.2680000000000003E-2</v>
      </c>
      <c r="HF8" s="306">
        <v>4.2680000000000003E-2</v>
      </c>
      <c r="HG8" s="306">
        <v>6.5579999999999999E-2</v>
      </c>
      <c r="HH8" s="306">
        <v>6.5579999999999999E-2</v>
      </c>
      <c r="HI8" s="306">
        <v>6.5579999999999999E-2</v>
      </c>
      <c r="HJ8" s="306">
        <v>6.5579999999999999E-2</v>
      </c>
      <c r="HK8" s="669">
        <v>4.2680000000000003E-2</v>
      </c>
      <c r="HL8" s="669">
        <v>4.2680000000000003E-2</v>
      </c>
      <c r="HM8" s="669">
        <v>4.2680000000000003E-2</v>
      </c>
      <c r="HN8" s="669">
        <v>4.2680000000000003E-2</v>
      </c>
      <c r="HO8" s="669">
        <v>4.2680000000000003E-2</v>
      </c>
      <c r="HP8" s="669">
        <v>4.2680000000000003E-2</v>
      </c>
      <c r="HQ8" s="669">
        <v>4.2680000000000003E-2</v>
      </c>
      <c r="HR8" s="306">
        <v>4.2680000000000003E-2</v>
      </c>
      <c r="HS8" s="306">
        <v>6.5579999999999999E-2</v>
      </c>
      <c r="HT8" s="669"/>
      <c r="HU8" s="669"/>
      <c r="HV8" s="669"/>
      <c r="HW8" s="669"/>
      <c r="HX8" s="669"/>
      <c r="HY8" s="669"/>
      <c r="HZ8" s="669"/>
      <c r="IA8" s="669"/>
      <c r="IB8" s="669"/>
      <c r="IC8" s="669"/>
      <c r="ID8" s="669"/>
      <c r="IE8" s="669"/>
    </row>
    <row r="9" spans="1:239" x14ac:dyDescent="0.2">
      <c r="A9" s="2" t="s">
        <v>531</v>
      </c>
      <c r="B9" s="718" t="s">
        <v>445</v>
      </c>
      <c r="C9" s="665"/>
      <c r="D9" s="665"/>
      <c r="E9" s="665"/>
      <c r="F9" s="665"/>
      <c r="G9" s="665"/>
      <c r="H9" s="665"/>
      <c r="I9" s="665"/>
      <c r="J9" s="665"/>
      <c r="K9" s="665"/>
      <c r="L9" s="665"/>
      <c r="M9" s="665"/>
      <c r="N9" s="665"/>
      <c r="O9" s="667"/>
      <c r="P9" s="667"/>
      <c r="Q9" s="667"/>
      <c r="R9" s="667"/>
      <c r="S9" s="667"/>
      <c r="T9" s="667"/>
      <c r="U9" s="667"/>
      <c r="V9" s="667"/>
      <c r="W9" s="667"/>
      <c r="X9" s="667"/>
      <c r="Y9" s="667"/>
      <c r="Z9" s="667"/>
      <c r="AA9" s="667"/>
      <c r="AB9" s="667"/>
      <c r="AC9" s="667"/>
      <c r="AD9" s="667"/>
      <c r="AE9" s="667"/>
      <c r="AF9" s="667"/>
      <c r="AG9" s="667"/>
      <c r="AH9" s="667"/>
      <c r="AI9" s="667"/>
      <c r="AJ9" s="667"/>
      <c r="AK9" s="667"/>
      <c r="AL9" s="667"/>
      <c r="AM9" s="667"/>
      <c r="AN9" s="667"/>
      <c r="AO9" s="667"/>
      <c r="AP9" s="667"/>
      <c r="AQ9" s="667"/>
      <c r="AR9" s="667"/>
      <c r="AS9" s="667"/>
      <c r="AT9" s="667"/>
      <c r="AU9" s="667"/>
      <c r="AV9" s="667"/>
      <c r="AW9" s="667"/>
      <c r="AX9" s="667"/>
      <c r="AY9" s="667"/>
      <c r="AZ9" s="667"/>
      <c r="BA9" s="667"/>
      <c r="BB9" s="667"/>
      <c r="BC9" s="667"/>
      <c r="BD9" s="667"/>
      <c r="BE9" s="667"/>
      <c r="BF9" s="667"/>
      <c r="BG9" s="667"/>
      <c r="BH9" s="667"/>
      <c r="BI9" s="667"/>
      <c r="BJ9" s="667"/>
      <c r="BK9" s="667"/>
      <c r="BL9" s="667"/>
      <c r="BM9" s="667"/>
      <c r="BN9" s="667"/>
      <c r="BO9" s="667"/>
      <c r="BP9" s="667"/>
      <c r="BQ9" s="667"/>
      <c r="BR9" s="667"/>
      <c r="BS9" s="667"/>
      <c r="BT9" s="667"/>
      <c r="BU9" s="667"/>
      <c r="BV9" s="667"/>
      <c r="BW9" s="667"/>
      <c r="BX9" s="667"/>
      <c r="BY9" s="667"/>
      <c r="BZ9" s="667"/>
      <c r="CA9" s="667"/>
      <c r="CB9" s="667"/>
      <c r="CC9" s="667"/>
      <c r="CD9" s="667"/>
      <c r="CE9" s="719"/>
      <c r="CF9" s="719"/>
      <c r="CG9" s="719"/>
      <c r="CH9" s="719"/>
      <c r="CI9" s="720">
        <v>0</v>
      </c>
      <c r="CJ9" s="669">
        <v>3.5799999999999998E-3</v>
      </c>
      <c r="CK9" s="669">
        <v>3.5799999999999998E-3</v>
      </c>
      <c r="CL9" s="669">
        <v>3.5799999999999998E-3</v>
      </c>
      <c r="CM9" s="669">
        <v>3.5799999999999998E-3</v>
      </c>
      <c r="CN9" s="669">
        <v>3.5799999999999998E-3</v>
      </c>
      <c r="CO9" s="669">
        <v>3.5799999999999998E-3</v>
      </c>
      <c r="CP9" s="669">
        <v>3.5799999999999998E-3</v>
      </c>
      <c r="CQ9" s="669">
        <v>3.5799999999999998E-3</v>
      </c>
      <c r="CR9" s="669">
        <v>6.6100000000000048E-3</v>
      </c>
      <c r="CS9" s="669">
        <v>6.6100000000000048E-3</v>
      </c>
      <c r="CT9" s="669">
        <v>6.6100000000000048E-3</v>
      </c>
      <c r="CU9" s="669">
        <v>6.6099999999999978E-3</v>
      </c>
      <c r="CV9" s="669">
        <v>6.6099999999999978E-3</v>
      </c>
      <c r="CW9" s="669">
        <v>6.6099999999999978E-3</v>
      </c>
      <c r="CX9" s="669">
        <v>6.6099999999999978E-3</v>
      </c>
      <c r="CY9" s="669">
        <v>6.6099999999999978E-3</v>
      </c>
      <c r="CZ9" s="669">
        <v>6.6099999999999978E-3</v>
      </c>
      <c r="DA9" s="669">
        <v>6.6099999999999978E-3</v>
      </c>
      <c r="DB9" s="669">
        <v>6.6099999999999978E-3</v>
      </c>
      <c r="DC9" s="669">
        <v>6.6100000000000048E-3</v>
      </c>
      <c r="DD9" s="669">
        <v>6.6100000000000048E-3</v>
      </c>
      <c r="DE9" s="669">
        <v>6.6100000000000048E-3</v>
      </c>
      <c r="DF9" s="669">
        <v>6.6100000000000048E-3</v>
      </c>
      <c r="DG9" s="669">
        <v>6.6099999999999978E-3</v>
      </c>
      <c r="DH9" s="669">
        <v>6.6099999999999978E-3</v>
      </c>
      <c r="DI9" s="669">
        <v>6.6099999999999978E-3</v>
      </c>
      <c r="DJ9" s="669">
        <v>6.6099999999999978E-3</v>
      </c>
      <c r="DK9" s="669">
        <v>6.6099999999999978E-3</v>
      </c>
      <c r="DL9" s="669">
        <v>6.6099999999999978E-3</v>
      </c>
      <c r="DM9" s="669">
        <v>6.6099999999999978E-3</v>
      </c>
      <c r="DN9" s="669">
        <v>6.6099999999999978E-3</v>
      </c>
      <c r="DO9" s="669">
        <v>6.6100000000000048E-3</v>
      </c>
      <c r="DP9" s="669">
        <v>6.6100000000000048E-3</v>
      </c>
      <c r="DQ9" s="669">
        <v>6.6100000000000048E-3</v>
      </c>
      <c r="DR9" s="669">
        <v>6.6100000000000048E-3</v>
      </c>
      <c r="DS9" s="669">
        <v>6.6099999999999978E-3</v>
      </c>
      <c r="DT9" s="669">
        <v>6.6099999999999978E-3</v>
      </c>
      <c r="DU9" s="669">
        <v>6.6099999999999978E-3</v>
      </c>
      <c r="DV9" s="669">
        <v>6.6099999999999978E-3</v>
      </c>
      <c r="DW9" s="669">
        <v>6.6099999999999978E-3</v>
      </c>
      <c r="DX9" s="669">
        <v>6.6099999999999978E-3</v>
      </c>
      <c r="DY9" s="692">
        <v>5.2600000000000008E-3</v>
      </c>
      <c r="DZ9" s="669">
        <v>5.2600000000000008E-3</v>
      </c>
      <c r="EA9" s="669">
        <v>5.7800000000000074E-3</v>
      </c>
      <c r="EB9" s="669">
        <v>1.3120000000000007E-2</v>
      </c>
      <c r="EC9" s="669">
        <v>1.3120000000000007E-2</v>
      </c>
      <c r="ED9" s="669">
        <v>1.3120000000000007E-2</v>
      </c>
      <c r="EE9" s="669">
        <v>1.1719999999999994E-2</v>
      </c>
      <c r="EF9" s="669">
        <v>1.1719999999999994E-2</v>
      </c>
      <c r="EG9" s="669">
        <v>1.1719999999999994E-2</v>
      </c>
      <c r="EH9" s="669">
        <v>1.1719999999999994E-2</v>
      </c>
      <c r="EI9" s="669">
        <v>1.1719999999999994E-2</v>
      </c>
      <c r="EJ9" s="669">
        <v>1.1719999999999994E-2</v>
      </c>
      <c r="EK9" s="669">
        <v>1.1719999999999994E-2</v>
      </c>
      <c r="EL9" s="669">
        <v>1.1719999999999994E-2</v>
      </c>
      <c r="EM9" s="669">
        <v>1.3120000000000007E-2</v>
      </c>
      <c r="EN9" s="669">
        <v>1.3509999999999994E-2</v>
      </c>
      <c r="EO9" s="669">
        <v>1.3509999999999994E-2</v>
      </c>
      <c r="EP9" s="669">
        <v>1.3509999999999994E-2</v>
      </c>
      <c r="EQ9" s="669">
        <v>1.0959999999999998E-2</v>
      </c>
      <c r="ER9" s="669">
        <v>1.0959999999999998E-2</v>
      </c>
      <c r="ES9" s="669">
        <v>1.0959999999999998E-2</v>
      </c>
      <c r="ET9" s="669">
        <v>1.0959999999999998E-2</v>
      </c>
      <c r="EU9" s="669">
        <v>1.0959999999999998E-2</v>
      </c>
      <c r="EV9" s="669">
        <v>1.0959999999999998E-2</v>
      </c>
      <c r="EW9" s="669">
        <v>1.0959999999999998E-2</v>
      </c>
      <c r="EX9" s="669">
        <v>1.0959999999999998E-2</v>
      </c>
      <c r="EY9" s="669">
        <v>1.3509999999999994E-2</v>
      </c>
      <c r="EZ9" s="669">
        <v>1.4149999999999996E-2</v>
      </c>
      <c r="FA9" s="669">
        <v>1.4149999999999996E-2</v>
      </c>
      <c r="FB9" s="669">
        <v>1.4149999999999996E-2</v>
      </c>
      <c r="FC9" s="669">
        <v>1.099E-2</v>
      </c>
      <c r="FD9" s="669">
        <v>1.099E-2</v>
      </c>
      <c r="FE9" s="669">
        <v>1.099E-2</v>
      </c>
      <c r="FF9" s="669">
        <v>1.099E-2</v>
      </c>
      <c r="FG9" s="669">
        <v>1.099E-2</v>
      </c>
      <c r="FH9" s="669">
        <v>1.099E-2</v>
      </c>
      <c r="FI9" s="669">
        <v>1.099E-2</v>
      </c>
      <c r="FJ9" s="669">
        <v>1.099E-2</v>
      </c>
      <c r="FK9" s="669">
        <v>1.4149999999999996E-2</v>
      </c>
      <c r="FL9" s="669">
        <v>1.6299999999999995E-2</v>
      </c>
      <c r="FM9" s="669">
        <v>1.6299999999999995E-2</v>
      </c>
      <c r="FN9" s="669">
        <v>1.6299999999999995E-2</v>
      </c>
      <c r="FO9" s="669">
        <v>1.2159999999999997E-2</v>
      </c>
      <c r="FP9" s="669">
        <v>1.2159999999999997E-2</v>
      </c>
      <c r="FQ9" s="669">
        <v>1.2159999999999997E-2</v>
      </c>
      <c r="FR9" s="669">
        <v>1.2159999999999997E-2</v>
      </c>
      <c r="FS9" s="669">
        <v>1.2159999999999997E-2</v>
      </c>
      <c r="FT9" s="669">
        <v>1.2159999999999997E-2</v>
      </c>
      <c r="FU9" s="669">
        <v>1.2159999999999997E-2</v>
      </c>
      <c r="FV9" s="669">
        <v>1.2159999999999997E-2</v>
      </c>
      <c r="FW9" s="669">
        <v>1.6299999999999999E-2</v>
      </c>
      <c r="FX9" s="669">
        <v>1.6299999999999999E-2</v>
      </c>
      <c r="FY9" s="669">
        <v>1.6299999999999999E-2</v>
      </c>
      <c r="FZ9" s="669">
        <v>1.6299999999999999E-2</v>
      </c>
      <c r="GA9" s="669">
        <v>1.2159999999999997E-2</v>
      </c>
      <c r="GB9" s="669">
        <v>1.2159999999999997E-2</v>
      </c>
      <c r="GC9" s="669">
        <v>1.2159999999999997E-2</v>
      </c>
      <c r="GD9" s="669">
        <v>1.2159999999999997E-2</v>
      </c>
      <c r="GE9" s="669">
        <v>1.2159999999999997E-2</v>
      </c>
      <c r="GF9" s="669">
        <v>1.2159999999999997E-2</v>
      </c>
      <c r="GG9" s="306">
        <v>1.2159999999999997E-2</v>
      </c>
      <c r="GH9" s="306">
        <v>1.2159999999999997E-2</v>
      </c>
      <c r="GI9" s="306">
        <v>1.6299999999999999E-2</v>
      </c>
      <c r="GJ9" s="669">
        <v>1.6299999999999999E-2</v>
      </c>
      <c r="GK9" s="669">
        <v>1.6299999999999999E-2</v>
      </c>
      <c r="GL9" s="669">
        <v>1.6299999999999999E-2</v>
      </c>
      <c r="GM9" s="669">
        <v>1.2159999999999997E-2</v>
      </c>
      <c r="GN9" s="669">
        <v>1.2159999999999997E-2</v>
      </c>
      <c r="GO9" s="669">
        <v>1.2159999999999997E-2</v>
      </c>
      <c r="GP9" s="669">
        <v>1.2159999999999997E-2</v>
      </c>
      <c r="GQ9" s="669">
        <v>1.2159999999999997E-2</v>
      </c>
      <c r="GR9" s="669">
        <v>1.2159999999999997E-2</v>
      </c>
      <c r="GS9" s="306">
        <v>1.2159999999999997E-2</v>
      </c>
      <c r="GT9" s="306">
        <v>1.2159999999999997E-2</v>
      </c>
      <c r="GU9" s="306">
        <v>1.6299999999999999E-2</v>
      </c>
      <c r="GV9" s="306">
        <v>1.6299999999999999E-2</v>
      </c>
      <c r="GW9" s="306">
        <v>1.6299999999999999E-2</v>
      </c>
      <c r="GX9" s="306">
        <v>1.6299999999999999E-2</v>
      </c>
      <c r="GY9" s="669">
        <v>1.2159999999999997E-2</v>
      </c>
      <c r="GZ9" s="669">
        <v>1.2159999999999997E-2</v>
      </c>
      <c r="HA9" s="306">
        <v>1.2159999999999997E-2</v>
      </c>
      <c r="HB9" s="669">
        <v>1.2159999999999997E-2</v>
      </c>
      <c r="HC9" s="669">
        <v>1.2159999999999997E-2</v>
      </c>
      <c r="HD9" s="669">
        <v>1.2159999999999997E-2</v>
      </c>
      <c r="HE9" s="669">
        <v>1.2159999999999997E-2</v>
      </c>
      <c r="HF9" s="306">
        <v>1.2159999999999997E-2</v>
      </c>
      <c r="HG9" s="306">
        <v>1.6299999999999999E-2</v>
      </c>
      <c r="HH9" s="306">
        <v>1.6299999999999999E-2</v>
      </c>
      <c r="HI9" s="306">
        <v>1.6299999999999999E-2</v>
      </c>
      <c r="HJ9" s="306">
        <v>1.6299999999999999E-2</v>
      </c>
      <c r="HK9" s="669">
        <v>1.2159999999999997E-2</v>
      </c>
      <c r="HL9" s="669">
        <v>1.2159999999999997E-2</v>
      </c>
      <c r="HM9" s="669">
        <v>1.2159999999999997E-2</v>
      </c>
      <c r="HN9" s="669">
        <v>1.2159999999999997E-2</v>
      </c>
      <c r="HO9" s="669">
        <v>1.2159999999999997E-2</v>
      </c>
      <c r="HP9" s="669">
        <v>1.2159999999999997E-2</v>
      </c>
      <c r="HQ9" s="669">
        <v>1.2159999999999997E-2</v>
      </c>
      <c r="HR9" s="306">
        <v>1.2159999999999997E-2</v>
      </c>
      <c r="HS9" s="306">
        <v>1.6299999999999999E-2</v>
      </c>
    </row>
    <row r="10" spans="1:239" s="669" customFormat="1" x14ac:dyDescent="0.2">
      <c r="B10" s="15" t="s">
        <v>446</v>
      </c>
      <c r="O10" s="672">
        <f t="shared" ref="O10:AT10" si="0">+O9+O8</f>
        <v>6.794E-2</v>
      </c>
      <c r="P10" s="672">
        <f t="shared" si="0"/>
        <v>6.794E-2</v>
      </c>
      <c r="Q10" s="672">
        <f t="shared" si="0"/>
        <v>6.794E-2</v>
      </c>
      <c r="R10" s="672">
        <f t="shared" si="0"/>
        <v>6.794E-2</v>
      </c>
      <c r="S10" s="672">
        <f t="shared" si="0"/>
        <v>6.794E-2</v>
      </c>
      <c r="T10" s="672">
        <f t="shared" si="0"/>
        <v>6.794E-2</v>
      </c>
      <c r="U10" s="672">
        <f t="shared" si="0"/>
        <v>6.794E-2</v>
      </c>
      <c r="V10" s="672">
        <f t="shared" si="0"/>
        <v>6.794E-2</v>
      </c>
      <c r="W10" s="672">
        <f t="shared" si="0"/>
        <v>6.794E-2</v>
      </c>
      <c r="X10" s="672">
        <f t="shared" si="0"/>
        <v>6.794E-2</v>
      </c>
      <c r="Y10" s="672">
        <f t="shared" si="0"/>
        <v>6.794E-2</v>
      </c>
      <c r="Z10" s="672">
        <f t="shared" si="0"/>
        <v>6.794E-2</v>
      </c>
      <c r="AA10" s="672">
        <f t="shared" si="0"/>
        <v>6.794E-2</v>
      </c>
      <c r="AB10" s="672">
        <f t="shared" si="0"/>
        <v>6.794E-2</v>
      </c>
      <c r="AC10" s="672">
        <f t="shared" si="0"/>
        <v>6.794E-2</v>
      </c>
      <c r="AD10" s="672">
        <f t="shared" si="0"/>
        <v>6.794E-2</v>
      </c>
      <c r="AE10" s="672">
        <f t="shared" si="0"/>
        <v>6.794E-2</v>
      </c>
      <c r="AF10" s="672">
        <f t="shared" si="0"/>
        <v>6.794E-2</v>
      </c>
      <c r="AG10" s="672">
        <f t="shared" si="0"/>
        <v>6.794E-2</v>
      </c>
      <c r="AH10" s="672">
        <f t="shared" si="0"/>
        <v>6.794E-2</v>
      </c>
      <c r="AI10" s="672">
        <f t="shared" si="0"/>
        <v>6.794E-2</v>
      </c>
      <c r="AJ10" s="672">
        <f t="shared" si="0"/>
        <v>6.794E-2</v>
      </c>
      <c r="AK10" s="672">
        <f t="shared" si="0"/>
        <v>6.794E-2</v>
      </c>
      <c r="AL10" s="672">
        <f t="shared" si="0"/>
        <v>6.794E-2</v>
      </c>
      <c r="AM10" s="672">
        <f t="shared" si="0"/>
        <v>6.794E-2</v>
      </c>
      <c r="AN10" s="672">
        <f t="shared" si="0"/>
        <v>6.794E-2</v>
      </c>
      <c r="AO10" s="672">
        <f t="shared" si="0"/>
        <v>6.794E-2</v>
      </c>
      <c r="AP10" s="672">
        <f t="shared" si="0"/>
        <v>6.794E-2</v>
      </c>
      <c r="AQ10" s="672">
        <f t="shared" si="0"/>
        <v>6.794E-2</v>
      </c>
      <c r="AR10" s="672">
        <f t="shared" si="0"/>
        <v>6.794E-2</v>
      </c>
      <c r="AS10" s="672">
        <f t="shared" si="0"/>
        <v>6.794E-2</v>
      </c>
      <c r="AT10" s="672">
        <f t="shared" si="0"/>
        <v>6.794E-2</v>
      </c>
      <c r="AU10" s="672">
        <f t="shared" ref="AU10:BZ10" si="1">+AU9+AU8</f>
        <v>6.794E-2</v>
      </c>
      <c r="AV10" s="672">
        <f t="shared" si="1"/>
        <v>6.5579999999999999E-2</v>
      </c>
      <c r="AW10" s="672">
        <f t="shared" si="1"/>
        <v>6.5579999999999999E-2</v>
      </c>
      <c r="AX10" s="672">
        <f t="shared" si="1"/>
        <v>6.5579999999999999E-2</v>
      </c>
      <c r="AY10" s="672">
        <f t="shared" si="1"/>
        <v>4.2680000000000003E-2</v>
      </c>
      <c r="AZ10" s="672">
        <f t="shared" si="1"/>
        <v>4.2680000000000003E-2</v>
      </c>
      <c r="BA10" s="672">
        <f t="shared" si="1"/>
        <v>4.2680000000000003E-2</v>
      </c>
      <c r="BB10" s="672">
        <f t="shared" si="1"/>
        <v>4.2680000000000003E-2</v>
      </c>
      <c r="BC10" s="672">
        <f t="shared" si="1"/>
        <v>4.2680000000000003E-2</v>
      </c>
      <c r="BD10" s="672">
        <f t="shared" si="1"/>
        <v>4.2680000000000003E-2</v>
      </c>
      <c r="BE10" s="672">
        <f t="shared" si="1"/>
        <v>4.2680000000000003E-2</v>
      </c>
      <c r="BF10" s="672">
        <f t="shared" si="1"/>
        <v>4.2680000000000003E-2</v>
      </c>
      <c r="BG10" s="672">
        <f t="shared" si="1"/>
        <v>6.5579999999999999E-2</v>
      </c>
      <c r="BH10" s="672">
        <f t="shared" si="1"/>
        <v>6.5579999999999999E-2</v>
      </c>
      <c r="BI10" s="672">
        <f t="shared" si="1"/>
        <v>6.5579999999999999E-2</v>
      </c>
      <c r="BJ10" s="672">
        <f t="shared" si="1"/>
        <v>6.5579999999999999E-2</v>
      </c>
      <c r="BK10" s="672">
        <f t="shared" si="1"/>
        <v>4.2680000000000003E-2</v>
      </c>
      <c r="BL10" s="672">
        <f t="shared" si="1"/>
        <v>4.2680000000000003E-2</v>
      </c>
      <c r="BM10" s="672">
        <f t="shared" si="1"/>
        <v>4.2680000000000003E-2</v>
      </c>
      <c r="BN10" s="672">
        <f t="shared" si="1"/>
        <v>4.2680000000000003E-2</v>
      </c>
      <c r="BO10" s="672">
        <f t="shared" si="1"/>
        <v>4.2680000000000003E-2</v>
      </c>
      <c r="BP10" s="672">
        <f t="shared" si="1"/>
        <v>4.2680000000000003E-2</v>
      </c>
      <c r="BQ10" s="672">
        <f t="shared" si="1"/>
        <v>4.2680000000000003E-2</v>
      </c>
      <c r="BR10" s="672">
        <f t="shared" si="1"/>
        <v>4.2680000000000003E-2</v>
      </c>
      <c r="BS10" s="672">
        <f t="shared" si="1"/>
        <v>6.5579999999999999E-2</v>
      </c>
      <c r="BT10" s="672">
        <f t="shared" si="1"/>
        <v>6.5579999999999999E-2</v>
      </c>
      <c r="BU10" s="672">
        <f t="shared" si="1"/>
        <v>6.5579999999999999E-2</v>
      </c>
      <c r="BV10" s="672">
        <f t="shared" si="1"/>
        <v>6.5579999999999999E-2</v>
      </c>
      <c r="BW10" s="672">
        <f t="shared" si="1"/>
        <v>4.2680000000000003E-2</v>
      </c>
      <c r="BX10" s="672">
        <f t="shared" si="1"/>
        <v>4.2680000000000003E-2</v>
      </c>
      <c r="BY10" s="672">
        <f t="shared" si="1"/>
        <v>4.2680000000000003E-2</v>
      </c>
      <c r="BZ10" s="672">
        <f t="shared" si="1"/>
        <v>4.2680000000000003E-2</v>
      </c>
      <c r="CA10" s="672">
        <f t="shared" ref="CA10:DF10" si="2">+CA9+CA8</f>
        <v>4.2680000000000003E-2</v>
      </c>
      <c r="CB10" s="672">
        <f t="shared" si="2"/>
        <v>4.2680000000000003E-2</v>
      </c>
      <c r="CC10" s="672">
        <f t="shared" si="2"/>
        <v>4.2680000000000003E-2</v>
      </c>
      <c r="CD10" s="672">
        <f t="shared" si="2"/>
        <v>4.2680000000000003E-2</v>
      </c>
      <c r="CE10" s="672">
        <f t="shared" si="2"/>
        <v>4.2680000000000003E-2</v>
      </c>
      <c r="CF10" s="672">
        <f t="shared" si="2"/>
        <v>6.5579999999999999E-2</v>
      </c>
      <c r="CG10" s="672">
        <f t="shared" si="2"/>
        <v>6.5579999999999999E-2</v>
      </c>
      <c r="CH10" s="672">
        <f t="shared" si="2"/>
        <v>6.5579999999999999E-2</v>
      </c>
      <c r="CI10" s="672">
        <f t="shared" si="2"/>
        <v>4.2680000000000003E-2</v>
      </c>
      <c r="CJ10" s="672">
        <f t="shared" si="2"/>
        <v>4.6260000000000003E-2</v>
      </c>
      <c r="CK10" s="672">
        <f t="shared" si="2"/>
        <v>4.6260000000000003E-2</v>
      </c>
      <c r="CL10" s="672">
        <f t="shared" si="2"/>
        <v>4.6260000000000003E-2</v>
      </c>
      <c r="CM10" s="672">
        <f t="shared" si="2"/>
        <v>4.6260000000000003E-2</v>
      </c>
      <c r="CN10" s="672">
        <f t="shared" si="2"/>
        <v>4.6260000000000003E-2</v>
      </c>
      <c r="CO10" s="672">
        <f t="shared" si="2"/>
        <v>4.6260000000000003E-2</v>
      </c>
      <c r="CP10" s="672">
        <f t="shared" si="2"/>
        <v>4.6260000000000003E-2</v>
      </c>
      <c r="CQ10" s="672">
        <f t="shared" si="2"/>
        <v>6.9159999999999999E-2</v>
      </c>
      <c r="CR10" s="672">
        <f t="shared" si="2"/>
        <v>7.2190000000000004E-2</v>
      </c>
      <c r="CS10" s="672">
        <f t="shared" si="2"/>
        <v>7.2190000000000004E-2</v>
      </c>
      <c r="CT10" s="672">
        <f t="shared" si="2"/>
        <v>7.2190000000000004E-2</v>
      </c>
      <c r="CU10" s="672">
        <f t="shared" si="2"/>
        <v>4.929E-2</v>
      </c>
      <c r="CV10" s="672">
        <f t="shared" si="2"/>
        <v>4.929E-2</v>
      </c>
      <c r="CW10" s="672">
        <f t="shared" si="2"/>
        <v>4.929E-2</v>
      </c>
      <c r="CX10" s="672">
        <f t="shared" si="2"/>
        <v>4.929E-2</v>
      </c>
      <c r="CY10" s="672">
        <f t="shared" si="2"/>
        <v>4.929E-2</v>
      </c>
      <c r="CZ10" s="672">
        <f t="shared" si="2"/>
        <v>4.929E-2</v>
      </c>
      <c r="DA10" s="672">
        <f t="shared" si="2"/>
        <v>4.929E-2</v>
      </c>
      <c r="DB10" s="672">
        <f t="shared" si="2"/>
        <v>4.929E-2</v>
      </c>
      <c r="DC10" s="672">
        <f t="shared" si="2"/>
        <v>7.2190000000000004E-2</v>
      </c>
      <c r="DD10" s="672">
        <f t="shared" si="2"/>
        <v>7.2190000000000004E-2</v>
      </c>
      <c r="DE10" s="672">
        <f t="shared" si="2"/>
        <v>7.2190000000000004E-2</v>
      </c>
      <c r="DF10" s="672">
        <f t="shared" si="2"/>
        <v>7.2190000000000004E-2</v>
      </c>
      <c r="DG10" s="672">
        <f t="shared" ref="DG10:EL10" si="3">+DG9+DG8</f>
        <v>4.929E-2</v>
      </c>
      <c r="DH10" s="672">
        <f t="shared" si="3"/>
        <v>4.929E-2</v>
      </c>
      <c r="DI10" s="672">
        <f t="shared" si="3"/>
        <v>4.929E-2</v>
      </c>
      <c r="DJ10" s="672">
        <f t="shared" si="3"/>
        <v>4.929E-2</v>
      </c>
      <c r="DK10" s="672">
        <f t="shared" si="3"/>
        <v>4.929E-2</v>
      </c>
      <c r="DL10" s="672">
        <f t="shared" si="3"/>
        <v>4.929E-2</v>
      </c>
      <c r="DM10" s="672">
        <f t="shared" si="3"/>
        <v>4.929E-2</v>
      </c>
      <c r="DN10" s="672">
        <f t="shared" si="3"/>
        <v>4.929E-2</v>
      </c>
      <c r="DO10" s="672">
        <f t="shared" si="3"/>
        <v>7.2190000000000004E-2</v>
      </c>
      <c r="DP10" s="672">
        <f t="shared" si="3"/>
        <v>7.2190000000000004E-2</v>
      </c>
      <c r="DQ10" s="672">
        <f t="shared" si="3"/>
        <v>7.2190000000000004E-2</v>
      </c>
      <c r="DR10" s="672">
        <f t="shared" si="3"/>
        <v>7.2190000000000004E-2</v>
      </c>
      <c r="DS10" s="672">
        <f t="shared" si="3"/>
        <v>4.929E-2</v>
      </c>
      <c r="DT10" s="672">
        <f t="shared" si="3"/>
        <v>4.929E-2</v>
      </c>
      <c r="DU10" s="672">
        <f t="shared" si="3"/>
        <v>4.929E-2</v>
      </c>
      <c r="DV10" s="672">
        <f t="shared" si="3"/>
        <v>4.929E-2</v>
      </c>
      <c r="DW10" s="672">
        <f t="shared" si="3"/>
        <v>4.929E-2</v>
      </c>
      <c r="DX10" s="672">
        <f t="shared" si="3"/>
        <v>4.929E-2</v>
      </c>
      <c r="DY10" s="753">
        <f t="shared" si="3"/>
        <v>4.7940000000000003E-2</v>
      </c>
      <c r="DZ10" s="672">
        <f t="shared" si="3"/>
        <v>4.7940000000000003E-2</v>
      </c>
      <c r="EA10" s="672">
        <f t="shared" si="3"/>
        <v>7.1360000000000007E-2</v>
      </c>
      <c r="EB10" s="672">
        <f t="shared" si="3"/>
        <v>7.8700000000000006E-2</v>
      </c>
      <c r="EC10" s="672">
        <f t="shared" si="3"/>
        <v>7.8700000000000006E-2</v>
      </c>
      <c r="ED10" s="672">
        <f t="shared" si="3"/>
        <v>7.8700000000000006E-2</v>
      </c>
      <c r="EE10" s="672">
        <f t="shared" si="3"/>
        <v>5.4399999999999997E-2</v>
      </c>
      <c r="EF10" s="672">
        <f t="shared" si="3"/>
        <v>5.4399999999999997E-2</v>
      </c>
      <c r="EG10" s="672">
        <f t="shared" si="3"/>
        <v>5.4399999999999997E-2</v>
      </c>
      <c r="EH10" s="672">
        <f t="shared" si="3"/>
        <v>5.4399999999999997E-2</v>
      </c>
      <c r="EI10" s="672">
        <f t="shared" si="3"/>
        <v>5.4399999999999997E-2</v>
      </c>
      <c r="EJ10" s="672">
        <f t="shared" si="3"/>
        <v>5.4399999999999997E-2</v>
      </c>
      <c r="EK10" s="672">
        <f t="shared" si="3"/>
        <v>5.4399999999999997E-2</v>
      </c>
      <c r="EL10" s="672">
        <f t="shared" si="3"/>
        <v>5.4399999999999997E-2</v>
      </c>
      <c r="EM10" s="672">
        <f t="shared" ref="EM10:FR10" si="4">+EM9+EM8</f>
        <v>7.8700000000000006E-2</v>
      </c>
      <c r="EN10" s="672">
        <f t="shared" si="4"/>
        <v>7.9089999999999994E-2</v>
      </c>
      <c r="EO10" s="672">
        <f t="shared" si="4"/>
        <v>7.9089999999999994E-2</v>
      </c>
      <c r="EP10" s="672">
        <f t="shared" si="4"/>
        <v>7.9089999999999994E-2</v>
      </c>
      <c r="EQ10" s="672">
        <f t="shared" si="4"/>
        <v>5.364E-2</v>
      </c>
      <c r="ER10" s="672">
        <f t="shared" si="4"/>
        <v>5.364E-2</v>
      </c>
      <c r="ES10" s="672">
        <f t="shared" si="4"/>
        <v>5.364E-2</v>
      </c>
      <c r="ET10" s="672">
        <f t="shared" si="4"/>
        <v>5.364E-2</v>
      </c>
      <c r="EU10" s="672">
        <f t="shared" si="4"/>
        <v>5.364E-2</v>
      </c>
      <c r="EV10" s="672">
        <f t="shared" si="4"/>
        <v>5.364E-2</v>
      </c>
      <c r="EW10" s="672">
        <f t="shared" si="4"/>
        <v>5.364E-2</v>
      </c>
      <c r="EX10" s="672">
        <f t="shared" si="4"/>
        <v>5.364E-2</v>
      </c>
      <c r="EY10" s="672">
        <f t="shared" si="4"/>
        <v>7.9089999999999994E-2</v>
      </c>
      <c r="EZ10" s="672">
        <f t="shared" si="4"/>
        <v>7.9729999999999995E-2</v>
      </c>
      <c r="FA10" s="672">
        <f t="shared" si="4"/>
        <v>7.9729999999999995E-2</v>
      </c>
      <c r="FB10" s="672">
        <f t="shared" si="4"/>
        <v>7.9729999999999995E-2</v>
      </c>
      <c r="FC10" s="672">
        <f t="shared" si="4"/>
        <v>5.3670000000000002E-2</v>
      </c>
      <c r="FD10" s="672">
        <f t="shared" si="4"/>
        <v>5.3670000000000002E-2</v>
      </c>
      <c r="FE10" s="672">
        <f t="shared" si="4"/>
        <v>5.3670000000000002E-2</v>
      </c>
      <c r="FF10" s="672">
        <f t="shared" si="4"/>
        <v>5.3670000000000002E-2</v>
      </c>
      <c r="FG10" s="672">
        <f t="shared" si="4"/>
        <v>5.3670000000000002E-2</v>
      </c>
      <c r="FH10" s="672">
        <f t="shared" si="4"/>
        <v>5.3670000000000002E-2</v>
      </c>
      <c r="FI10" s="672">
        <f t="shared" si="4"/>
        <v>5.3670000000000002E-2</v>
      </c>
      <c r="FJ10" s="672">
        <f t="shared" si="4"/>
        <v>5.3670000000000002E-2</v>
      </c>
      <c r="FK10" s="672">
        <f t="shared" si="4"/>
        <v>7.9729999999999995E-2</v>
      </c>
      <c r="FL10" s="672">
        <f t="shared" si="4"/>
        <v>8.1879999999999994E-2</v>
      </c>
      <c r="FM10" s="672">
        <f t="shared" si="4"/>
        <v>8.1879999999999994E-2</v>
      </c>
      <c r="FN10" s="672">
        <f t="shared" si="4"/>
        <v>8.1879999999999994E-2</v>
      </c>
      <c r="FO10" s="672">
        <f t="shared" si="4"/>
        <v>5.484E-2</v>
      </c>
      <c r="FP10" s="672">
        <f t="shared" si="4"/>
        <v>5.484E-2</v>
      </c>
      <c r="FQ10" s="672">
        <f t="shared" si="4"/>
        <v>5.484E-2</v>
      </c>
      <c r="FR10" s="672">
        <f t="shared" si="4"/>
        <v>5.484E-2</v>
      </c>
      <c r="FS10" s="672">
        <f t="shared" ref="FS10:FV10" si="5">+FS9+FS8</f>
        <v>5.484E-2</v>
      </c>
      <c r="FT10" s="672">
        <f t="shared" si="5"/>
        <v>5.484E-2</v>
      </c>
      <c r="FU10" s="672">
        <f t="shared" si="5"/>
        <v>5.484E-2</v>
      </c>
      <c r="FV10" s="672">
        <f t="shared" si="5"/>
        <v>5.484E-2</v>
      </c>
      <c r="FW10" s="672">
        <v>8.1879999999999994E-2</v>
      </c>
      <c r="FX10" s="672">
        <f t="shared" ref="FX10:GC10" si="6">+FX9+FX8</f>
        <v>8.1879999999999994E-2</v>
      </c>
      <c r="FY10" s="672">
        <f>+FY9+FY8</f>
        <v>8.1879999999999994E-2</v>
      </c>
      <c r="FZ10" s="672">
        <f>+FZ9+FZ8</f>
        <v>8.1879999999999994E-2</v>
      </c>
      <c r="GA10" s="672">
        <f t="shared" si="6"/>
        <v>5.484E-2</v>
      </c>
      <c r="GB10" s="672">
        <f t="shared" si="6"/>
        <v>5.484E-2</v>
      </c>
      <c r="GC10" s="672">
        <f t="shared" si="6"/>
        <v>5.484E-2</v>
      </c>
      <c r="GD10" s="672">
        <f t="shared" ref="GD10:GK10" si="7">+GD9+GD8</f>
        <v>5.484E-2</v>
      </c>
      <c r="GE10" s="672">
        <f t="shared" si="7"/>
        <v>5.484E-2</v>
      </c>
      <c r="GF10" s="672">
        <f t="shared" si="7"/>
        <v>5.484E-2</v>
      </c>
      <c r="GG10" s="672">
        <f t="shared" si="7"/>
        <v>5.484E-2</v>
      </c>
      <c r="GH10" s="672">
        <f t="shared" si="7"/>
        <v>5.484E-2</v>
      </c>
      <c r="GI10" s="672">
        <f t="shared" si="7"/>
        <v>8.1879999999999994E-2</v>
      </c>
      <c r="GJ10" s="672">
        <f t="shared" si="7"/>
        <v>8.1879999999999994E-2</v>
      </c>
      <c r="GK10" s="672">
        <f t="shared" si="7"/>
        <v>8.1879999999999994E-2</v>
      </c>
      <c r="GL10" s="672">
        <f>+GL9+GL8</f>
        <v>8.1879999999999994E-2</v>
      </c>
      <c r="GM10" s="672">
        <f t="shared" ref="GM10:GU10" si="8">+GM9+GM8</f>
        <v>5.484E-2</v>
      </c>
      <c r="GN10" s="672">
        <f t="shared" si="8"/>
        <v>5.484E-2</v>
      </c>
      <c r="GO10" s="672">
        <f t="shared" si="8"/>
        <v>5.484E-2</v>
      </c>
      <c r="GP10" s="672">
        <f t="shared" si="8"/>
        <v>5.484E-2</v>
      </c>
      <c r="GQ10" s="672">
        <f t="shared" si="8"/>
        <v>5.484E-2</v>
      </c>
      <c r="GR10" s="672">
        <f t="shared" si="8"/>
        <v>5.484E-2</v>
      </c>
      <c r="GS10" s="672">
        <f t="shared" si="8"/>
        <v>5.484E-2</v>
      </c>
      <c r="GT10" s="672">
        <f t="shared" si="8"/>
        <v>5.484E-2</v>
      </c>
      <c r="GU10" s="672">
        <f t="shared" si="8"/>
        <v>8.1879999999999994E-2</v>
      </c>
      <c r="GV10" s="672">
        <f t="shared" ref="GV10:GX10" si="9">+GV9+GV8</f>
        <v>8.1879999999999994E-2</v>
      </c>
      <c r="GW10" s="672">
        <f t="shared" si="9"/>
        <v>8.1879999999999994E-2</v>
      </c>
      <c r="GX10" s="672">
        <f t="shared" si="9"/>
        <v>8.1879999999999994E-2</v>
      </c>
      <c r="GY10" s="672">
        <f t="shared" ref="GY10:HG10" si="10">+GY9+GY8</f>
        <v>5.484E-2</v>
      </c>
      <c r="GZ10" s="672">
        <f t="shared" si="10"/>
        <v>5.484E-2</v>
      </c>
      <c r="HA10" s="672">
        <f t="shared" si="10"/>
        <v>5.484E-2</v>
      </c>
      <c r="HB10" s="672">
        <f t="shared" si="10"/>
        <v>5.484E-2</v>
      </c>
      <c r="HC10" s="672">
        <f t="shared" si="10"/>
        <v>5.484E-2</v>
      </c>
      <c r="HD10" s="672">
        <f t="shared" si="10"/>
        <v>5.484E-2</v>
      </c>
      <c r="HE10" s="672">
        <f t="shared" si="10"/>
        <v>5.484E-2</v>
      </c>
      <c r="HF10" s="672">
        <f t="shared" si="10"/>
        <v>5.484E-2</v>
      </c>
      <c r="HG10" s="672">
        <f t="shared" si="10"/>
        <v>8.1879999999999994E-2</v>
      </c>
      <c r="HH10" s="672">
        <f t="shared" ref="HH10:HJ10" si="11">+HH9+HH8</f>
        <v>8.1879999999999994E-2</v>
      </c>
      <c r="HI10" s="672">
        <f t="shared" si="11"/>
        <v>8.1879999999999994E-2</v>
      </c>
      <c r="HJ10" s="672">
        <f t="shared" si="11"/>
        <v>8.1879999999999994E-2</v>
      </c>
      <c r="HK10" s="672">
        <f t="shared" ref="HK10:HM10" si="12">+HK9+HK8</f>
        <v>5.484E-2</v>
      </c>
      <c r="HL10" s="672">
        <f t="shared" si="12"/>
        <v>5.484E-2</v>
      </c>
      <c r="HM10" s="672">
        <f t="shared" si="12"/>
        <v>5.484E-2</v>
      </c>
      <c r="HN10" s="672">
        <f t="shared" ref="HN10:HS10" si="13">+HN9+HN8</f>
        <v>5.484E-2</v>
      </c>
      <c r="HO10" s="672">
        <f t="shared" si="13"/>
        <v>5.484E-2</v>
      </c>
      <c r="HP10" s="672">
        <f t="shared" si="13"/>
        <v>5.484E-2</v>
      </c>
      <c r="HQ10" s="672">
        <f t="shared" si="13"/>
        <v>5.484E-2</v>
      </c>
      <c r="HR10" s="672">
        <f t="shared" si="13"/>
        <v>5.484E-2</v>
      </c>
      <c r="HS10" s="672">
        <f t="shared" si="13"/>
        <v>8.1879999999999994E-2</v>
      </c>
    </row>
    <row r="11" spans="1:239" s="669" customFormat="1" ht="18" customHeight="1" x14ac:dyDescent="0.2">
      <c r="B11" s="668" t="s">
        <v>544</v>
      </c>
      <c r="DY11" s="721"/>
      <c r="DZ11" s="722"/>
      <c r="EA11" s="722"/>
      <c r="EB11" s="722"/>
      <c r="EC11" s="722"/>
      <c r="ED11" s="722"/>
      <c r="EE11" s="722"/>
      <c r="EF11" s="722"/>
      <c r="EG11" s="722"/>
      <c r="EH11" s="722"/>
      <c r="EI11" s="722"/>
      <c r="EJ11" s="722"/>
      <c r="EK11" s="722"/>
      <c r="EL11" s="722"/>
      <c r="EM11" s="722"/>
      <c r="EN11" s="722"/>
      <c r="EO11" s="722"/>
      <c r="EP11" s="722"/>
      <c r="EQ11" s="722"/>
      <c r="ER11" s="722"/>
      <c r="ES11" s="722"/>
      <c r="ET11" s="722"/>
      <c r="EU11" s="722"/>
      <c r="EV11" s="722"/>
      <c r="EW11" s="722"/>
      <c r="EX11" s="722"/>
      <c r="EY11" s="722"/>
      <c r="EZ11" s="722"/>
      <c r="FA11" s="722"/>
      <c r="FB11" s="722"/>
      <c r="FC11" s="722"/>
      <c r="FD11" s="722"/>
      <c r="FE11" s="722"/>
      <c r="FF11" s="722"/>
      <c r="FG11" s="722"/>
      <c r="FH11" s="722"/>
      <c r="FI11" s="1019"/>
      <c r="FJ11" s="1019"/>
      <c r="FK11" s="1019"/>
      <c r="FL11" s="1019"/>
      <c r="FM11" s="1019"/>
      <c r="FN11" s="1019"/>
      <c r="FO11" s="1019"/>
      <c r="FP11" s="1019"/>
      <c r="FQ11" s="1019"/>
      <c r="FR11" s="1019"/>
      <c r="FS11" s="1019"/>
      <c r="FT11" s="1019"/>
      <c r="FU11" s="1019"/>
      <c r="FV11" s="1019"/>
      <c r="FW11" s="1019"/>
      <c r="FX11" s="433"/>
      <c r="FY11" s="678"/>
    </row>
    <row r="12" spans="1:239" s="677" customFormat="1" x14ac:dyDescent="0.2">
      <c r="A12" s="406"/>
      <c r="B12" s="745" t="s">
        <v>556</v>
      </c>
      <c r="C12" s="677">
        <v>2.9399999999999999E-2</v>
      </c>
      <c r="D12" s="677">
        <v>2.9399999999999999E-2</v>
      </c>
      <c r="E12" s="677">
        <v>2.9399999999999999E-2</v>
      </c>
      <c r="F12" s="677">
        <v>2.9399999999999999E-2</v>
      </c>
      <c r="G12" s="677">
        <v>2.9399999999999999E-2</v>
      </c>
      <c r="H12" s="677">
        <v>2.9399999999999999E-2</v>
      </c>
      <c r="I12" s="677">
        <v>2.9399999999999999E-2</v>
      </c>
      <c r="J12" s="677">
        <v>2.9399999999999999E-2</v>
      </c>
      <c r="K12" s="677">
        <v>2.9399999999999999E-2</v>
      </c>
      <c r="L12" s="677">
        <v>2.9399999999999999E-2</v>
      </c>
      <c r="M12" s="677">
        <v>2.9399999999999999E-2</v>
      </c>
      <c r="N12" s="677">
        <v>2.9399999999999999E-2</v>
      </c>
      <c r="O12" s="678">
        <f>+'Rate Case Res R1'!O20</f>
        <v>3.04E-2</v>
      </c>
      <c r="P12" s="678">
        <f>+'Rate Case Res R1'!P20</f>
        <v>3.04E-2</v>
      </c>
      <c r="Q12" s="678">
        <f>+'Rate Case Res R1'!Q20</f>
        <v>3.04E-2</v>
      </c>
      <c r="R12" s="678">
        <f>+'Rate Case Res R1'!R20</f>
        <v>3.1399999999999997E-2</v>
      </c>
      <c r="S12" s="678">
        <f>+'Rate Case Res R1'!S20</f>
        <v>3.1399999999999997E-2</v>
      </c>
      <c r="T12" s="678">
        <f>+'Rate Case Res R1'!T20</f>
        <v>3.1399999999999997E-2</v>
      </c>
      <c r="U12" s="678">
        <f>+'Rate Case Res R1'!U20</f>
        <v>3.2399999999999998E-2</v>
      </c>
      <c r="V12" s="678">
        <f>+'Rate Case Res R1'!V20</f>
        <v>3.2399999999999998E-2</v>
      </c>
      <c r="W12" s="678">
        <f>+'Rate Case Res R1'!W20</f>
        <v>3.2399999999999998E-2</v>
      </c>
      <c r="X12" s="678">
        <f>+'Rate Case Res R1'!X20</f>
        <v>3.3399999999999999E-2</v>
      </c>
      <c r="Y12" s="678">
        <f>+'Rate Case Res R1'!Y20</f>
        <v>3.3399999999999999E-2</v>
      </c>
      <c r="Z12" s="678">
        <f>+'Rate Case Res R1'!Z20</f>
        <v>3.3399999999999999E-2</v>
      </c>
      <c r="AA12" s="678">
        <f>+'Rate Case Res R1'!AA20</f>
        <v>3.44E-2</v>
      </c>
      <c r="AB12" s="678">
        <f>+'Rate Case Res R1'!AB20</f>
        <v>3.44E-2</v>
      </c>
      <c r="AC12" s="678">
        <f>+'Rate Case Res R1'!AC20</f>
        <v>3.44E-2</v>
      </c>
      <c r="AD12" s="678">
        <f>+'Rate Case Res R1'!AD20</f>
        <v>3.5400000000000001E-2</v>
      </c>
      <c r="AE12" s="678">
        <f>+'Rate Case Res R1'!AE20</f>
        <v>3.5400000000000001E-2</v>
      </c>
      <c r="AF12" s="678">
        <f>+'Rate Case Res R1'!AF20</f>
        <v>3.5400000000000001E-2</v>
      </c>
      <c r="AG12" s="678">
        <f>+'Rate Case Res R1'!AG20</f>
        <v>3.6400000000000002E-2</v>
      </c>
      <c r="AH12" s="678">
        <f>+'Rate Case Res R1'!AH20</f>
        <v>3.8899999999999997E-2</v>
      </c>
      <c r="AI12" s="678">
        <f>+'Rate Case Res R1'!AI20</f>
        <v>3.8899999999999997E-2</v>
      </c>
      <c r="AJ12" s="678">
        <f>+'Rate Case Res R1'!AJ20</f>
        <v>4.24E-2</v>
      </c>
      <c r="AK12" s="678">
        <f>+'Rate Case Res R1'!AK20</f>
        <v>4.24E-2</v>
      </c>
      <c r="AL12" s="678">
        <f>+'Rate Case Res R1'!AL20</f>
        <v>4.24E-2</v>
      </c>
      <c r="AM12" s="678">
        <f>+'Rate Case Res R1'!AM20</f>
        <v>4.3400000000000001E-2</v>
      </c>
      <c r="AN12" s="678">
        <f>+'Rate Case Res R1'!AN20</f>
        <v>4.3400000000000001E-2</v>
      </c>
      <c r="AO12" s="678">
        <f>+'Rate Case Res R1'!AO20</f>
        <v>4.3400000000000001E-2</v>
      </c>
      <c r="AP12" s="678">
        <f>+'Rate Case Res R1'!AP20</f>
        <v>4.4400000000000002E-2</v>
      </c>
      <c r="AQ12" s="678">
        <f>+'Rate Case Res R1'!AQ20</f>
        <v>4.4400000000000002E-2</v>
      </c>
      <c r="AR12" s="678">
        <f>+'Rate Case Res R1'!AR20</f>
        <v>4.4400000000000002E-2</v>
      </c>
      <c r="AS12" s="678">
        <f>+'Rate Case Res R1'!AS20</f>
        <v>4.5400000000000003E-2</v>
      </c>
      <c r="AT12" s="678">
        <f>+'Rate Case Res R1'!AT20</f>
        <v>4.5400000000000003E-2</v>
      </c>
      <c r="AU12" s="678">
        <f>+'Rate Case Res R1'!AU20</f>
        <v>4.5400000000000003E-2</v>
      </c>
      <c r="AV12" s="678">
        <f>+'Rate Case Res R1'!AV20</f>
        <v>4.8899999999999999E-2</v>
      </c>
      <c r="AW12" s="678">
        <f>+'Rate Case Res R1'!AW20</f>
        <v>4.8899999999999999E-2</v>
      </c>
      <c r="AX12" s="678">
        <f>+'Rate Case Res R1'!AX20</f>
        <v>4.8899999999999999E-2</v>
      </c>
      <c r="AY12" s="678">
        <f>+'Rate Case Res R1'!AY20</f>
        <v>4.99E-2</v>
      </c>
      <c r="AZ12" s="678">
        <f>+'Rate Case Res R1'!AZ20</f>
        <v>4.99E-2</v>
      </c>
      <c r="BA12" s="678">
        <f>+'Rate Case Res R1'!BA20</f>
        <v>4.99E-2</v>
      </c>
      <c r="BB12" s="678">
        <f>+'Rate Case Res R1'!BB20</f>
        <v>5.0900000000000001E-2</v>
      </c>
      <c r="BC12" s="678">
        <f>+'Rate Case Res R1'!BC20</f>
        <v>5.0900000000000001E-2</v>
      </c>
      <c r="BD12" s="678">
        <f>+'Rate Case Res R1'!BD20</f>
        <v>5.0900000000000001E-2</v>
      </c>
      <c r="BE12" s="678">
        <f>+'Rate Case Res R1'!BE20</f>
        <v>5.0900000000000001E-2</v>
      </c>
      <c r="BF12" s="678">
        <f>+'Rate Case Res R1'!BF20</f>
        <v>5.0900000000000001E-2</v>
      </c>
      <c r="BG12" s="678">
        <f>+'Rate Case Res R1'!BG20</f>
        <v>5.0900000000000001E-2</v>
      </c>
      <c r="BH12" s="678">
        <f>+'Rate Case Res R1'!BH20</f>
        <v>5.6899999999999999E-2</v>
      </c>
      <c r="BI12" s="678">
        <f>+'Rate Case Res R1'!BI20</f>
        <v>5.6899999999999999E-2</v>
      </c>
      <c r="BJ12" s="678">
        <f>+'Rate Case Res R1'!BJ20</f>
        <v>5.6899999999999999E-2</v>
      </c>
      <c r="BK12" s="678">
        <f>+'Rate Case Res R1'!BK20</f>
        <v>5.6899999999999999E-2</v>
      </c>
      <c r="BL12" s="678">
        <f>+'Rate Case Res R1'!BL20</f>
        <v>5.6899999999999999E-2</v>
      </c>
      <c r="BM12" s="678">
        <f>+'Rate Case Res R1'!BM20</f>
        <v>5.6899999999999999E-2</v>
      </c>
      <c r="BN12" s="678">
        <f>+'Rate Case Res R1'!BN20</f>
        <v>5.6899999999999999E-2</v>
      </c>
      <c r="BO12" s="678">
        <f>+'Rate Case Res R1'!BO20</f>
        <v>5.6899999999999999E-2</v>
      </c>
      <c r="BP12" s="678">
        <f>+'Rate Case Res R1'!BP20</f>
        <v>5.6899999999999999E-2</v>
      </c>
      <c r="BQ12" s="678">
        <f>+'Rate Case Res R1'!BQ20</f>
        <v>5.6899999999999999E-2</v>
      </c>
      <c r="BR12" s="678">
        <f>+'Rate Case Res R1'!BR20</f>
        <v>5.6899999999999999E-2</v>
      </c>
      <c r="BS12" s="678">
        <f>+'Rate Case Res R1'!BS20</f>
        <v>5.6899999999999999E-2</v>
      </c>
      <c r="BT12" s="678">
        <f>+'Rate Case Res R1'!BT20</f>
        <v>5.6899999999999999E-2</v>
      </c>
      <c r="BU12" s="678">
        <f>+'Rate Case Res R1'!BU20</f>
        <v>5.6899999999999999E-2</v>
      </c>
      <c r="BV12" s="678">
        <f>+'Rate Case Res R1'!BV20</f>
        <v>5.6899999999999999E-2</v>
      </c>
      <c r="BW12" s="678">
        <f>+'Rate Case Res R1'!BW20</f>
        <v>5.6899999999999999E-2</v>
      </c>
      <c r="BX12" s="678">
        <f>+'Rate Case Res R1'!BX20</f>
        <v>5.6899999999999999E-2</v>
      </c>
      <c r="BY12" s="678">
        <f>+'Rate Case Res R1'!BY20</f>
        <v>5.6899999999999999E-2</v>
      </c>
      <c r="BZ12" s="678">
        <f>+'Rate Case Res R1'!BZ20</f>
        <v>5.6899999999999999E-2</v>
      </c>
      <c r="CA12" s="678">
        <f>+'Rate Case Res R1'!CA20</f>
        <v>5.6899999999999999E-2</v>
      </c>
      <c r="CB12" s="678">
        <f>+'Rate Case Res R1'!CB20</f>
        <v>5.6899999999999999E-2</v>
      </c>
      <c r="CC12" s="678">
        <f>+'Rate Case Res R1'!CC20</f>
        <v>5.6899999999999999E-2</v>
      </c>
      <c r="CD12" s="678">
        <f>+'Rate Case Res R1'!CD20</f>
        <v>5.6899999999999999E-2</v>
      </c>
      <c r="CE12" s="678">
        <f>+'Rate Case Res R1'!CE20</f>
        <v>5.6899999999999999E-2</v>
      </c>
      <c r="CF12" s="678">
        <f>+'Rate Case Res R1'!CF20</f>
        <v>5.6899999999999999E-2</v>
      </c>
      <c r="CG12" s="678">
        <f>+'Rate Case Res R1'!CG20</f>
        <v>5.6899999999999999E-2</v>
      </c>
      <c r="CH12" s="678">
        <f>+'Rate Case Res R1'!CH20</f>
        <v>5.6899999999999999E-2</v>
      </c>
      <c r="CI12" s="678">
        <f>+'Rate Case Res R1'!CI20</f>
        <v>5.6899999999999999E-2</v>
      </c>
      <c r="CJ12" s="678">
        <f>+'Rate Case Res R1'!CJ20</f>
        <v>5.6899999999999999E-2</v>
      </c>
      <c r="CK12" s="678">
        <f>+'Rate Case Res R1'!CK20</f>
        <v>5.6899999999999999E-2</v>
      </c>
      <c r="CL12" s="678">
        <f>+'Rate Case Res R1'!CL20</f>
        <v>5.6899999999999999E-2</v>
      </c>
      <c r="CM12" s="678">
        <f>+'Rate Case Res R1'!CM20</f>
        <v>5.6899999999999999E-2</v>
      </c>
      <c r="CN12" s="678">
        <f>+'Rate Case Res R1'!CN20</f>
        <v>5.6899999999999999E-2</v>
      </c>
      <c r="CO12" s="678">
        <f>+'Rate Case Res R1'!CO20</f>
        <v>5.6899999999999999E-2</v>
      </c>
      <c r="CP12" s="678">
        <f>+'Rate Case Res R1'!CP20</f>
        <v>5.6899999999999999E-2</v>
      </c>
      <c r="CQ12" s="678">
        <f>+'Rate Case Res R1'!CQ20</f>
        <v>5.6899999999999999E-2</v>
      </c>
      <c r="CR12" s="678">
        <f>+'Rate Case Res R1'!CR20</f>
        <v>5.6899999999999999E-2</v>
      </c>
      <c r="CS12" s="678">
        <f>+'Rate Case Res R1'!CS20</f>
        <v>5.6899999999999999E-2</v>
      </c>
      <c r="CT12" s="678">
        <f>+'Rate Case Res R1'!CT20</f>
        <v>5.6899999999999999E-2</v>
      </c>
      <c r="CU12" s="678">
        <f>+'Rate Case Res R1'!CU20</f>
        <v>5.6899999999999999E-2</v>
      </c>
      <c r="CV12" s="678">
        <f>+'Rate Case Res R1'!CV20</f>
        <v>5.6899999999999999E-2</v>
      </c>
      <c r="CW12" s="678">
        <f>+'Rate Case Res R1'!CW20</f>
        <v>5.6899999999999999E-2</v>
      </c>
      <c r="CX12" s="678">
        <f>+'Rate Case Res R1'!CX20</f>
        <v>5.6899999999999999E-2</v>
      </c>
      <c r="CY12" s="678">
        <f>+'Rate Case Res R1'!CY20</f>
        <v>5.6899999999999999E-2</v>
      </c>
      <c r="CZ12" s="678">
        <f>+'Rate Case Res R1'!CZ20</f>
        <v>5.6899999999999999E-2</v>
      </c>
      <c r="DA12" s="678">
        <f>+'Rate Case Res R1'!DA20</f>
        <v>5.6899999999999999E-2</v>
      </c>
      <c r="DB12" s="678">
        <f>+'Rate Case Res R1'!DB20</f>
        <v>5.6899999999999999E-2</v>
      </c>
      <c r="DC12" s="678">
        <f>+'Rate Case Res R1'!DC20</f>
        <v>5.6899999999999999E-2</v>
      </c>
      <c r="DD12" s="678">
        <f>+'Rate Case Res R1'!DD20</f>
        <v>5.6899999999999999E-2</v>
      </c>
      <c r="DE12" s="678">
        <f>+'Rate Case Res R1'!DE20</f>
        <v>5.6899999999999999E-2</v>
      </c>
      <c r="DF12" s="678">
        <f>+'Rate Case Res R1'!DF20</f>
        <v>5.6899999999999999E-2</v>
      </c>
      <c r="DG12" s="678">
        <f>+'Rate Case Res R1'!DG20</f>
        <v>5.6899999999999999E-2</v>
      </c>
      <c r="DH12" s="678">
        <f>+'Rate Case Res R1'!DH20</f>
        <v>5.6899999999999999E-2</v>
      </c>
      <c r="DI12" s="678">
        <f>+'Rate Case Res R1'!DI20</f>
        <v>5.6899999999999999E-2</v>
      </c>
      <c r="DJ12" s="678">
        <f>+'Rate Case Res R1'!DJ20</f>
        <v>5.6899999999999999E-2</v>
      </c>
      <c r="DK12" s="678">
        <f>+'Rate Case Res R1'!DK20</f>
        <v>5.6899999999999999E-2</v>
      </c>
      <c r="DL12" s="678">
        <f>+'Rate Case Res R1'!DL20</f>
        <v>5.6899999999999999E-2</v>
      </c>
      <c r="DM12" s="678">
        <f>+'Rate Case Res R1'!DM20</f>
        <v>5.6899999999999999E-2</v>
      </c>
      <c r="DN12" s="678">
        <f>+'Rate Case Res R1'!DN20</f>
        <v>5.6899999999999999E-2</v>
      </c>
      <c r="DO12" s="678">
        <f>+'Rate Case Res R1'!DO20</f>
        <v>5.6899999999999999E-2</v>
      </c>
      <c r="DP12" s="678">
        <f>+'Rate Case Res R1'!DP20</f>
        <v>5.6899999999999999E-2</v>
      </c>
      <c r="DQ12" s="678">
        <f>+'Rate Case Res R1'!DQ20</f>
        <v>5.6899999999999999E-2</v>
      </c>
      <c r="DR12" s="678">
        <f>+'Rate Case Res R1'!DR20</f>
        <v>5.6899999999999999E-2</v>
      </c>
      <c r="DS12" s="678">
        <f>+'Rate Case Res R1'!DS20</f>
        <v>5.6899999999999999E-2</v>
      </c>
      <c r="DT12" s="678">
        <f>+'Rate Case Res R1'!DT20</f>
        <v>5.6899999999999999E-2</v>
      </c>
      <c r="DU12" s="678">
        <f>+'Rate Case Res R1'!DU20</f>
        <v>5.6899999999999999E-2</v>
      </c>
      <c r="DV12" s="678">
        <f>+'Rate Case Res R1'!DV20</f>
        <v>5.6899999999999999E-2</v>
      </c>
      <c r="DW12" s="678">
        <f>+'Rate Case Res R1'!DW20</f>
        <v>5.6899999999999999E-2</v>
      </c>
      <c r="DX12" s="678">
        <f>+'Rate Case Res R1'!DX20</f>
        <v>5.6899999999999999E-2</v>
      </c>
      <c r="DY12" s="762">
        <f>+'Calcs Res R1 Rates'!DY20</f>
        <v>5.6899999999999999E-2</v>
      </c>
      <c r="DZ12" s="678">
        <f>+'Calcs Res R1 Rates'!DZ20</f>
        <v>5.6899999999999999E-2</v>
      </c>
      <c r="EA12" s="678">
        <f>+'Calcs Res R1 Rates'!EA20</f>
        <v>5.6899999999999999E-2</v>
      </c>
      <c r="EB12" s="678">
        <f>+'Calcs Res R1 Rates'!EB20</f>
        <v>5.6899999999999999E-2</v>
      </c>
      <c r="EC12" s="678">
        <f>+'Calcs Res R1 Rates'!EC20</f>
        <v>5.6899999999999999E-2</v>
      </c>
      <c r="ED12" s="678">
        <f>+'Calcs Res R1 Rates'!ED20</f>
        <v>5.6899999999999999E-2</v>
      </c>
      <c r="EE12" s="678">
        <f>+'Calcs Res R1 Rates'!EE20</f>
        <v>5.6899999999999999E-2</v>
      </c>
      <c r="EF12" s="678">
        <f>+'Calcs Res R1 Rates'!EF20</f>
        <v>5.6899999999999999E-2</v>
      </c>
      <c r="EG12" s="678">
        <f>+'Calcs Res R1 Rates'!EG20</f>
        <v>5.6899999999999999E-2</v>
      </c>
      <c r="EH12" s="678">
        <f>+'Calcs Res R1 Rates'!EH20</f>
        <v>5.6899999999999999E-2</v>
      </c>
      <c r="EI12" s="678">
        <f>+'Calcs Res R1 Rates'!EI20</f>
        <v>5.6899999999999999E-2</v>
      </c>
      <c r="EJ12" s="678">
        <f>+'Calcs Res R1 Rates'!EJ20</f>
        <v>5.6899999999999999E-2</v>
      </c>
      <c r="EK12" s="678">
        <f>+'Calcs Res R1 Rates'!EK20</f>
        <v>5.6899999999999999E-2</v>
      </c>
      <c r="EL12" s="678">
        <f>+'Calcs Res R1 Rates'!EL20</f>
        <v>5.6899999999999999E-2</v>
      </c>
      <c r="EM12" s="678">
        <f>+'Calcs Res R1 Rates'!EM20</f>
        <v>5.6899999999999999E-2</v>
      </c>
      <c r="EN12" s="678">
        <f>+'Calcs Res R1 Rates'!EN20</f>
        <v>5.6899999999999999E-2</v>
      </c>
      <c r="EO12" s="678">
        <f>+'Calcs Res R1 Rates'!EO20</f>
        <v>5.6899999999999999E-2</v>
      </c>
      <c r="EP12" s="678">
        <f>+'Calcs Res R1 Rates'!EP20</f>
        <v>5.6899999999999999E-2</v>
      </c>
      <c r="EQ12" s="678">
        <f>+'Calcs Res R1 Rates'!EQ20</f>
        <v>5.6899999999999999E-2</v>
      </c>
      <c r="ER12" s="678">
        <f>+'Calcs Res R1 Rates'!ER20</f>
        <v>5.6899999999999999E-2</v>
      </c>
      <c r="ES12" s="678">
        <f>+'Calcs Res R1 Rates'!ES20</f>
        <v>5.6899999999999999E-2</v>
      </c>
      <c r="ET12" s="678">
        <f>+'Calcs Res R1 Rates'!ET20</f>
        <v>5.6899999999999999E-2</v>
      </c>
      <c r="EU12" s="678">
        <f>+'Calcs Res R1 Rates'!EU20</f>
        <v>5.6899999999999999E-2</v>
      </c>
      <c r="EV12" s="678">
        <f>+'Calcs Res R1 Rates'!EV20</f>
        <v>5.6899999999999999E-2</v>
      </c>
      <c r="EW12" s="678">
        <f>+'Calcs Res R1 Rates'!EW20</f>
        <v>5.6899999999999999E-2</v>
      </c>
      <c r="EX12" s="678">
        <f>+'Calcs Res R1 Rates'!EX20</f>
        <v>5.6899999999999999E-2</v>
      </c>
      <c r="EY12" s="678">
        <f>+'Calcs Res R1 Rates'!EY20</f>
        <v>5.6899999999999999E-2</v>
      </c>
      <c r="EZ12" s="678">
        <f>+'Calcs Res R1 Rates'!EZ20</f>
        <v>5.6899999999999999E-2</v>
      </c>
      <c r="FA12" s="678">
        <f>+'Calcs Res R1 Rates'!FA20</f>
        <v>5.6899999999999999E-2</v>
      </c>
      <c r="FB12" s="678">
        <f>+'Calcs Res R1 Rates'!FB20</f>
        <v>5.6899999999999999E-2</v>
      </c>
      <c r="FC12" s="678">
        <f>+'Calcs Res R1 Rates'!FC20</f>
        <v>5.6899999999999999E-2</v>
      </c>
      <c r="FD12" s="678">
        <f>+'Calcs Res R1 Rates'!FD20</f>
        <v>5.6899999999999999E-2</v>
      </c>
      <c r="FE12" s="678">
        <f>+'Calcs Res R1 Rates'!FE20</f>
        <v>5.6899999999999999E-2</v>
      </c>
      <c r="FF12" s="678">
        <f>+'Calcs Res R1 Rates'!FF20</f>
        <v>5.6899999999999999E-2</v>
      </c>
      <c r="FG12" s="678">
        <f>+'Calcs Res R1 Rates'!FG20</f>
        <v>5.6899999999999999E-2</v>
      </c>
      <c r="FH12" s="678">
        <f>+'Calcs Res R1 Rates'!FH20</f>
        <v>5.6899999999999999E-2</v>
      </c>
      <c r="FI12" s="678">
        <f>+'Calcs Res R1 Rates'!FI20</f>
        <v>5.6899999999999999E-2</v>
      </c>
      <c r="FJ12" s="678">
        <f>+'Calcs Res R1 Rates'!FJ20</f>
        <v>5.6899999999999999E-2</v>
      </c>
      <c r="FK12" s="678">
        <f>+'Calcs Res R1 Rates'!FK20</f>
        <v>5.6899999999999999E-2</v>
      </c>
      <c r="FL12" s="678">
        <f>+'Calcs Res R1 Rates'!FL20</f>
        <v>5.6899999999999999E-2</v>
      </c>
      <c r="FM12" s="678">
        <f>+'Calcs Res R1 Rates'!FM20</f>
        <v>5.6899999999999999E-2</v>
      </c>
      <c r="FN12" s="678">
        <f>+'Calcs Res R1 Rates'!FN20</f>
        <v>5.6899999999999999E-2</v>
      </c>
      <c r="FO12" s="678">
        <f>+'Calcs Res R1 Rates'!FO20</f>
        <v>5.6899999999999999E-2</v>
      </c>
      <c r="FP12" s="678">
        <f>+'Calcs Res R1 Rates'!FP20</f>
        <v>5.6899999999999999E-2</v>
      </c>
      <c r="FQ12" s="678">
        <f>+'Calcs Res R1 Rates'!FQ20</f>
        <v>5.6899999999999999E-2</v>
      </c>
      <c r="FR12" s="678">
        <f>+'Calcs Res R1 Rates'!FR20</f>
        <v>5.6899999999999999E-2</v>
      </c>
      <c r="FS12" s="678">
        <f>+'Calcs Res R1 Rates'!FS20</f>
        <v>5.6899999999999999E-2</v>
      </c>
      <c r="FT12" s="678">
        <f>+'Calcs Res R1 Rates'!FT20</f>
        <v>5.6899999999999999E-2</v>
      </c>
      <c r="FU12" s="678">
        <f>+'Calcs Res R1 Rates'!FU20</f>
        <v>5.6899999999999999E-2</v>
      </c>
      <c r="FV12" s="678">
        <f>+'Calcs Res R1 Rates'!FV20</f>
        <v>5.6899999999999999E-2</v>
      </c>
      <c r="FW12" s="678">
        <f>+'Calcs Res R1 Rates'!FW20</f>
        <v>5.6899999999999999E-2</v>
      </c>
      <c r="FX12" s="1020">
        <f>+'Calcs Res R1 Rates'!FX20</f>
        <v>5.6899999999999999E-2</v>
      </c>
      <c r="FY12" s="1020">
        <f>+'Calcs Res R1 Rates'!FY20</f>
        <v>5.6899999999999999E-2</v>
      </c>
      <c r="FZ12" s="1020">
        <f>+'Calcs Res R1 Rates'!FZ20</f>
        <v>5.6899999999999999E-2</v>
      </c>
      <c r="GA12" s="1020">
        <f>+'Calcs Res R1 Rates'!GA20</f>
        <v>5.6899999999999999E-2</v>
      </c>
      <c r="GB12" s="1020">
        <f>+'Calcs Res R1 Rates'!GB20</f>
        <v>5.6899999999999999E-2</v>
      </c>
      <c r="GC12" s="1020">
        <f>+'Calcs Res R1 Rates'!GC20</f>
        <v>5.6899999999999999E-2</v>
      </c>
      <c r="GD12" s="1020">
        <f>+'Calcs Res R1 Rates'!GD20</f>
        <v>5.6899999999999999E-2</v>
      </c>
      <c r="GE12" s="1020">
        <f>+'Calcs Res R1 Rates'!GE20</f>
        <v>5.6899999999999999E-2</v>
      </c>
      <c r="GF12" s="1020">
        <f>+'Calcs Res R1 Rates'!GF20</f>
        <v>5.6899999999999999E-2</v>
      </c>
      <c r="GG12" s="1020">
        <f>+'Calcs Res R1 Rates'!GG20</f>
        <v>5.6899999999999999E-2</v>
      </c>
      <c r="GH12" s="1020">
        <f>+'Calcs Res R1 Rates'!GH20</f>
        <v>5.6899999999999999E-2</v>
      </c>
      <c r="GI12" s="1020">
        <f>+'Calcs Res R1 Rates'!GI20</f>
        <v>5.6899999999999999E-2</v>
      </c>
      <c r="GJ12" s="1020">
        <f>+'Calcs Res R1 Rates'!GJ20</f>
        <v>5.6899999999999999E-2</v>
      </c>
      <c r="GK12" s="1020">
        <f>+'Calcs Res R1 Rates'!GK20</f>
        <v>5.6899999999999999E-2</v>
      </c>
      <c r="GL12" s="1020">
        <f>+'Calcs Res R1 Rates'!GL20</f>
        <v>5.6899999999999999E-2</v>
      </c>
      <c r="GM12" s="1020">
        <f>+'Calcs Res R1 Rates'!GM20</f>
        <v>5.6899999999999999E-2</v>
      </c>
      <c r="GN12" s="1020">
        <f>+'Calcs Res R1 Rates'!GN20</f>
        <v>5.6899999999999999E-2</v>
      </c>
      <c r="GO12" s="1020">
        <f>+'Calcs Res R1 Rates'!GO20</f>
        <v>5.6899999999999999E-2</v>
      </c>
      <c r="GP12" s="1020">
        <f>+'Calcs Res R1 Rates'!GP20</f>
        <v>5.6899999999999999E-2</v>
      </c>
      <c r="GQ12" s="1020">
        <f>+'Calcs Res R1 Rates'!GQ20</f>
        <v>5.6899999999999999E-2</v>
      </c>
      <c r="GR12" s="1020">
        <f>+'Calcs Res R1 Rates'!GR20</f>
        <v>5.6899999999999999E-2</v>
      </c>
      <c r="GS12" s="1020">
        <f>+'Calcs Res R1 Rates'!GS20</f>
        <v>5.6899999999999999E-2</v>
      </c>
      <c r="GT12" s="1020">
        <f>+'Calcs Res R1 Rates'!GT20</f>
        <v>5.6899999999999999E-2</v>
      </c>
      <c r="GU12" s="1020">
        <f>+'Calcs Res R1 Rates'!GU20</f>
        <v>5.6899999999999999E-2</v>
      </c>
      <c r="GV12" s="1020">
        <f>+'Calcs Res R1 Rates'!GV20</f>
        <v>5.6899999999999999E-2</v>
      </c>
      <c r="GW12" s="1020">
        <f>+'Calcs Res R1 Rates'!GW20</f>
        <v>5.6899999999999999E-2</v>
      </c>
      <c r="GX12" s="1020">
        <f>+'Calcs Res R1 Rates'!GX20</f>
        <v>5.6899999999999999E-2</v>
      </c>
      <c r="GY12" s="1020">
        <f>+'Calcs Res R1 Rates'!GY20</f>
        <v>5.6899999999999999E-2</v>
      </c>
      <c r="GZ12" s="1020">
        <f>+'Calcs Res R1 Rates'!GZ20</f>
        <v>5.6899999999999999E-2</v>
      </c>
      <c r="HA12" s="1020">
        <f>+'Calcs Res R1 Rates'!HA20</f>
        <v>5.6899999999999999E-2</v>
      </c>
      <c r="HB12" s="1020">
        <f>+'Calcs Res R1 Rates'!HB20</f>
        <v>5.6899999999999999E-2</v>
      </c>
      <c r="HC12" s="1020">
        <f>+'Calcs Res R1 Rates'!HC20</f>
        <v>5.6899999999999999E-2</v>
      </c>
      <c r="HD12" s="1020">
        <f>+'Calcs Res R1 Rates'!HD20</f>
        <v>5.6899999999999999E-2</v>
      </c>
      <c r="HE12" s="1020">
        <f>+'Calcs Res R1 Rates'!HE20</f>
        <v>5.6899999999999999E-2</v>
      </c>
      <c r="HF12" s="1020">
        <f>+'Calcs Res R1 Rates'!HF20</f>
        <v>5.6899999999999999E-2</v>
      </c>
      <c r="HG12" s="1020">
        <f>+'Calcs Res R1 Rates'!HG20</f>
        <v>5.6899999999999999E-2</v>
      </c>
      <c r="HH12" s="1020">
        <f>+'Calcs Res R1 Rates'!HH20</f>
        <v>5.6899999999999999E-2</v>
      </c>
      <c r="HI12" s="1020">
        <f>+'Calcs Res R1 Rates'!HI20</f>
        <v>5.6899999999999999E-2</v>
      </c>
      <c r="HJ12" s="1020">
        <f>+'Calcs Res R1 Rates'!HJ20</f>
        <v>5.6899999999999999E-2</v>
      </c>
      <c r="HK12" s="1020">
        <f>+'Calcs Res R1 Rates'!HK20</f>
        <v>5.6899999999999999E-2</v>
      </c>
      <c r="HL12" s="1020">
        <f>+'Calcs Res R1 Rates'!HL20</f>
        <v>5.6899999999999999E-2</v>
      </c>
      <c r="HM12" s="1020">
        <f>+'Calcs Res R1 Rates'!HM20</f>
        <v>5.6899999999999999E-2</v>
      </c>
      <c r="HN12" s="1020">
        <f>+'Calcs Res R1 Rates'!HN20</f>
        <v>5.6899999999999999E-2</v>
      </c>
      <c r="HO12" s="1020">
        <f>+'Calcs Res R1 Rates'!HO20</f>
        <v>5.6899999999999999E-2</v>
      </c>
      <c r="HP12" s="1020">
        <f>+'Calcs Res R1 Rates'!HP20</f>
        <v>5.6899999999999999E-2</v>
      </c>
      <c r="HQ12" s="1020">
        <f>+'Calcs Res R1 Rates'!HQ20</f>
        <v>5.6899999999999999E-2</v>
      </c>
      <c r="HR12" s="1020">
        <f>+'Calcs Res R1 Rates'!HR20</f>
        <v>5.6899999999999999E-2</v>
      </c>
      <c r="HS12" s="1020">
        <f>+'Calcs Res R1 Rates'!HS20</f>
        <v>5.6899999999999999E-2</v>
      </c>
    </row>
    <row r="13" spans="1:239" s="406" customFormat="1" x14ac:dyDescent="0.2">
      <c r="B13" s="745" t="s">
        <v>437</v>
      </c>
      <c r="C13" s="675"/>
      <c r="D13" s="675"/>
      <c r="E13" s="675"/>
      <c r="F13" s="675"/>
      <c r="G13" s="675"/>
      <c r="H13" s="675"/>
      <c r="I13" s="675"/>
      <c r="J13" s="675"/>
      <c r="K13" s="675"/>
      <c r="L13" s="675"/>
      <c r="M13" s="675"/>
      <c r="N13" s="675"/>
      <c r="O13" s="675"/>
      <c r="P13" s="675"/>
      <c r="Q13" s="675"/>
      <c r="R13" s="675"/>
      <c r="S13" s="675"/>
      <c r="T13" s="675"/>
      <c r="U13" s="675"/>
      <c r="V13" s="675"/>
      <c r="W13" s="675"/>
      <c r="X13" s="675"/>
      <c r="Y13" s="675"/>
      <c r="Z13" s="675"/>
      <c r="AA13" s="675"/>
      <c r="AB13" s="675"/>
      <c r="AC13" s="675"/>
      <c r="AD13" s="675"/>
      <c r="AE13" s="675"/>
      <c r="AF13" s="675"/>
      <c r="AG13" s="675"/>
      <c r="AH13" s="675"/>
      <c r="AI13" s="675"/>
      <c r="AJ13" s="675"/>
      <c r="AK13" s="675"/>
      <c r="AL13" s="675"/>
      <c r="AM13" s="675"/>
      <c r="AN13" s="675"/>
      <c r="AO13" s="675"/>
      <c r="AP13" s="675"/>
      <c r="AQ13" s="675"/>
      <c r="AR13" s="675"/>
      <c r="AS13" s="675"/>
      <c r="AT13" s="675"/>
      <c r="AU13" s="675"/>
      <c r="AV13" s="675"/>
      <c r="AW13" s="675"/>
      <c r="AX13" s="675"/>
      <c r="AY13" s="675"/>
      <c r="AZ13" s="675"/>
      <c r="BA13" s="675"/>
      <c r="BB13" s="675"/>
      <c r="BC13" s="675"/>
      <c r="BD13" s="675"/>
      <c r="BE13" s="675"/>
      <c r="BF13" s="675"/>
      <c r="BG13" s="675"/>
      <c r="BH13" s="675"/>
      <c r="BI13" s="675"/>
      <c r="BJ13" s="675"/>
      <c r="BK13" s="675"/>
      <c r="BL13" s="675"/>
      <c r="BM13" s="675"/>
      <c r="BN13" s="680"/>
      <c r="BO13" s="680"/>
      <c r="BP13" s="680"/>
      <c r="BQ13" s="680"/>
      <c r="BR13" s="680"/>
      <c r="BS13" s="680"/>
      <c r="BT13" s="680"/>
      <c r="BU13" s="680"/>
      <c r="BV13" s="680"/>
      <c r="BW13" s="680"/>
      <c r="BX13" s="680"/>
      <c r="BY13" s="680"/>
      <c r="BZ13" s="680"/>
      <c r="CA13" s="680"/>
      <c r="CB13" s="680"/>
      <c r="CC13" s="680"/>
      <c r="CD13" s="680"/>
      <c r="CE13" s="680"/>
      <c r="CF13" s="680"/>
      <c r="CG13" s="680"/>
      <c r="CH13" s="680"/>
      <c r="CI13" s="680"/>
      <c r="CJ13" s="680"/>
      <c r="CK13" s="680"/>
      <c r="CL13" s="680"/>
      <c r="CM13" s="680"/>
      <c r="CN13" s="680"/>
      <c r="CO13" s="680"/>
      <c r="CP13" s="680"/>
      <c r="CQ13" s="680"/>
      <c r="CR13" s="680"/>
      <c r="CS13" s="680"/>
      <c r="CT13" s="680"/>
      <c r="CU13" s="680"/>
      <c r="CV13" s="680"/>
      <c r="CW13" s="680"/>
      <c r="CX13" s="680"/>
      <c r="CY13" s="680"/>
      <c r="CZ13" s="680"/>
      <c r="DA13" s="680"/>
      <c r="DB13" s="680"/>
      <c r="DC13" s="680"/>
      <c r="DD13" s="680"/>
      <c r="DE13" s="680"/>
      <c r="DF13" s="680"/>
      <c r="DG13" s="680"/>
      <c r="DH13" s="680"/>
      <c r="DI13" s="680"/>
      <c r="DJ13" s="680"/>
      <c r="DK13" s="680"/>
      <c r="DL13" s="680"/>
      <c r="DM13" s="680"/>
      <c r="DN13" s="680"/>
      <c r="DO13" s="680"/>
      <c r="DP13" s="680"/>
      <c r="DQ13" s="680"/>
      <c r="DR13" s="680"/>
      <c r="DS13" s="680"/>
      <c r="DY13" s="519"/>
      <c r="DZ13" s="489"/>
      <c r="EA13" s="489"/>
      <c r="EB13" s="489"/>
      <c r="EC13" s="489"/>
      <c r="ED13" s="489"/>
      <c r="EE13" s="489"/>
      <c r="EF13" s="489"/>
      <c r="EG13" s="489"/>
      <c r="EH13" s="489"/>
      <c r="EI13" s="489"/>
      <c r="EJ13" s="489"/>
      <c r="EK13" s="489"/>
      <c r="EL13" s="489"/>
      <c r="EM13" s="489"/>
      <c r="EN13" s="489"/>
      <c r="EO13" s="489"/>
      <c r="EP13" s="489"/>
      <c r="EQ13" s="489"/>
      <c r="ER13" s="489"/>
      <c r="ES13" s="489"/>
      <c r="ET13" s="489"/>
      <c r="EU13" s="489"/>
      <c r="EV13" s="489"/>
      <c r="EW13" s="489"/>
      <c r="EX13" s="489"/>
      <c r="EY13" s="489"/>
      <c r="EZ13" s="489"/>
      <c r="FA13" s="489"/>
      <c r="FB13" s="489"/>
      <c r="FC13" s="489"/>
      <c r="FD13" s="489"/>
      <c r="FE13" s="489"/>
      <c r="FF13" s="489"/>
      <c r="FG13" s="489"/>
      <c r="FH13" s="489"/>
      <c r="FI13" s="489"/>
      <c r="FJ13" s="489"/>
      <c r="FK13" s="489"/>
      <c r="FL13" s="489"/>
      <c r="FM13" s="489"/>
      <c r="FN13" s="489"/>
      <c r="FO13" s="489"/>
      <c r="FP13" s="489"/>
      <c r="FQ13" s="489"/>
      <c r="FR13" s="489"/>
      <c r="FS13" s="489"/>
      <c r="FT13" s="489"/>
      <c r="FU13" s="489"/>
      <c r="FV13" s="489"/>
      <c r="FW13" s="489"/>
      <c r="FX13" s="433"/>
      <c r="FY13" s="678"/>
      <c r="FZ13" s="669"/>
    </row>
    <row r="14" spans="1:239" s="681" customFormat="1" x14ac:dyDescent="0.2">
      <c r="A14" s="406"/>
      <c r="B14" s="748" t="s">
        <v>532</v>
      </c>
      <c r="BB14" s="681">
        <v>0</v>
      </c>
      <c r="CJ14" s="682">
        <f>+'Rate Case Res R1'!CJ25</f>
        <v>-3.3400000000000001E-3</v>
      </c>
      <c r="CK14" s="682">
        <f>+'Rate Case Res R1'!CK25</f>
        <v>-3.3400000000000001E-3</v>
      </c>
      <c r="CL14" s="682">
        <f>+'Rate Case Res R1'!CL25</f>
        <v>-2.6900000000000001E-3</v>
      </c>
      <c r="CM14" s="682">
        <f>+'Rate Case Res R1'!CM25</f>
        <v>-2.6900000000000001E-3</v>
      </c>
      <c r="CN14" s="682">
        <f>+'Rate Case Res R1'!CN25</f>
        <v>-2.6900000000000001E-3</v>
      </c>
      <c r="CO14" s="682">
        <f>+'Rate Case Res R1'!CO25</f>
        <v>-2.99E-3</v>
      </c>
      <c r="CP14" s="682">
        <f>+'Rate Case Res R1'!CP25</f>
        <v>-2.99E-3</v>
      </c>
      <c r="CQ14" s="682">
        <f>+'Rate Case Res R1'!CQ25</f>
        <v>-2.99E-3</v>
      </c>
      <c r="CR14" s="682">
        <f>+'Rate Case Res R1'!CR25</f>
        <v>-2.5300000000000001E-3</v>
      </c>
      <c r="CS14" s="682">
        <f>+'Rate Case Res R1'!CS25</f>
        <v>-2.5300000000000001E-3</v>
      </c>
      <c r="CT14" s="682">
        <f>+'Rate Case Res R1'!CT25</f>
        <v>-2.5300000000000001E-3</v>
      </c>
      <c r="CU14" s="682">
        <f>+'Rate Case Res R1'!CU25</f>
        <v>9.8999999999999999E-4</v>
      </c>
      <c r="CV14" s="682">
        <f>+'Rate Case Res R1'!CV25</f>
        <v>9.8999999999999999E-4</v>
      </c>
      <c r="CW14" s="682">
        <f>+'Rate Case Res R1'!CW25</f>
        <v>9.8999999999999999E-4</v>
      </c>
      <c r="CX14" s="682">
        <f>+'Rate Case Res R1'!CX25</f>
        <v>3.5799999999999998E-3</v>
      </c>
      <c r="CY14" s="682">
        <f>+'Rate Case Res R1'!CY25</f>
        <v>3.5799999999999998E-3</v>
      </c>
      <c r="CZ14" s="682">
        <f>+'Rate Case Res R1'!CZ25</f>
        <v>3.5799999999999998E-3</v>
      </c>
      <c r="DA14" s="682">
        <f>+'Rate Case Res R1'!DA25</f>
        <v>5.3200000000000001E-3</v>
      </c>
      <c r="DB14" s="682">
        <f>+'Rate Case Res R1'!DB25</f>
        <v>5.3200000000000001E-3</v>
      </c>
      <c r="DC14" s="682">
        <f>+'Rate Case Res R1'!DC25</f>
        <v>5.3200000000000001E-3</v>
      </c>
      <c r="DD14" s="682">
        <f>+'Rate Case Res R1'!DD25</f>
        <v>1.0529999999999999E-2</v>
      </c>
      <c r="DE14" s="682">
        <f>+'Rate Case Res R1'!DE25</f>
        <v>1.0529999999999999E-2</v>
      </c>
      <c r="DF14" s="682">
        <f>+'Rate Case Res R1'!DF25</f>
        <v>1.0529999999999999E-2</v>
      </c>
      <c r="DG14" s="682">
        <f>+'Rate Case Res R1'!DG25</f>
        <v>1.2290000000000001E-2</v>
      </c>
      <c r="DH14" s="682">
        <f>+'Rate Case Res R1'!DH25</f>
        <v>1.2290000000000001E-2</v>
      </c>
      <c r="DI14" s="682">
        <f>+'Rate Case Res R1'!DI25</f>
        <v>1.2290000000000001E-2</v>
      </c>
      <c r="DJ14" s="682">
        <f>+'Rate Case Res R1'!DJ25</f>
        <v>8.2199999999999999E-3</v>
      </c>
      <c r="DK14" s="682">
        <f>+'Rate Case Res R1'!DK25</f>
        <v>8.2199999999999999E-3</v>
      </c>
      <c r="DL14" s="682">
        <f>+'Rate Case Res R1'!DL25</f>
        <v>8.2199999999999999E-3</v>
      </c>
      <c r="DM14" s="682">
        <f>+'Rate Case Res R1'!DM25</f>
        <v>7.3299999999999997E-3</v>
      </c>
      <c r="DN14" s="682">
        <f>+'Rate Case Res R1'!DN25</f>
        <v>7.3299999999999997E-3</v>
      </c>
      <c r="DO14" s="682">
        <f>+'Rate Case Res R1'!DO25</f>
        <v>7.3299999999999997E-3</v>
      </c>
      <c r="DP14" s="682">
        <f>+'Rate Case Res R1'!DP25</f>
        <v>5.11E-3</v>
      </c>
      <c r="DQ14" s="682">
        <f>+'Rate Case Res R1'!DQ25</f>
        <v>5.11E-3</v>
      </c>
      <c r="DR14" s="682">
        <f>+'Rate Case Res R1'!DR25</f>
        <v>5.11E-3</v>
      </c>
      <c r="DS14" s="682">
        <f>+'Rate Case Res R1'!DS25</f>
        <v>3.2799999999999999E-3</v>
      </c>
      <c r="DT14" s="682">
        <f>+'Rate Case Res R1'!DT25</f>
        <v>3.2799999999999999E-3</v>
      </c>
      <c r="DU14" s="682">
        <f>+'Rate Case Res R1'!DU25</f>
        <v>3.2799999999999999E-3</v>
      </c>
      <c r="DV14" s="682">
        <f>+'Rate Case Res R1'!DV25</f>
        <v>-3.1199999999999999E-3</v>
      </c>
      <c r="DW14" s="682">
        <f>+'Rate Case Res R1'!DW25</f>
        <v>-3.1199999999999999E-3</v>
      </c>
      <c r="DX14" s="682">
        <f>+'Rate Case Res R1'!DX25</f>
        <v>-3.1199999999999999E-3</v>
      </c>
      <c r="DY14" s="755">
        <f>+XXXX!DY25</f>
        <v>0</v>
      </c>
      <c r="DZ14" s="682">
        <f>+'Calcs Res R1 Rates'!DZ25</f>
        <v>-9.8099999999999993E-3</v>
      </c>
      <c r="EA14" s="682">
        <f>+'Calcs Res R1 Rates'!EA25</f>
        <v>-9.8099999999999993E-3</v>
      </c>
      <c r="EB14" s="682">
        <f>+'Calcs Res R1 Rates'!EB25</f>
        <v>-1.3350000000000001E-2</v>
      </c>
      <c r="EC14" s="682">
        <f>+'Calcs Res R1 Rates'!EC25</f>
        <v>-1.3350000000000001E-2</v>
      </c>
      <c r="ED14" s="682">
        <f>+'Calcs Res R1 Rates'!ED25</f>
        <v>-1.3350000000000001E-2</v>
      </c>
      <c r="EE14" s="682">
        <f>+'Calcs Res R1 Rates'!EE25</f>
        <v>-1.247E-2</v>
      </c>
      <c r="EF14" s="682">
        <f>+'Calcs Res R1 Rates'!EF25</f>
        <v>-1.247E-2</v>
      </c>
      <c r="EG14" s="682">
        <f>+'Calcs Res R1 Rates'!EG25</f>
        <v>-1.247E-2</v>
      </c>
      <c r="EH14" s="682">
        <f>+'Calcs Res R1 Rates'!EH25</f>
        <v>-6.8399999999999997E-3</v>
      </c>
      <c r="EI14" s="682">
        <f>+'Calcs Res R1 Rates'!EI25</f>
        <v>-6.8399999999999997E-3</v>
      </c>
      <c r="EJ14" s="682">
        <f>+'Calcs Res R1 Rates'!EJ25</f>
        <v>-6.8399999999999997E-3</v>
      </c>
      <c r="EK14" s="682">
        <f>+'Calcs Res R1 Rates'!EK25</f>
        <v>-5.1500000000000001E-3</v>
      </c>
      <c r="EL14" s="682">
        <f>+'Calcs Res R1 Rates'!EL25</f>
        <v>-5.1500000000000001E-3</v>
      </c>
      <c r="EM14" s="682">
        <f>+'Calcs Res R1 Rates'!EM25</f>
        <v>-5.1500000000000001E-3</v>
      </c>
      <c r="EN14" s="682">
        <f>+'Calcs Res R1 Rates'!EN25</f>
        <v>-7.79E-3</v>
      </c>
      <c r="EO14" s="682">
        <f>+'Calcs Res R1 Rates'!EO25</f>
        <v>-7.79E-3</v>
      </c>
      <c r="EP14" s="682">
        <f>+'Calcs Res R1 Rates'!EP25</f>
        <v>-7.79E-3</v>
      </c>
      <c r="EQ14" s="682">
        <f>+'Calcs Res R1 Rates'!EQ25</f>
        <v>-4.0099999999999997E-3</v>
      </c>
      <c r="ER14" s="682">
        <f>+'Calcs Res R1 Rates'!ER25</f>
        <v>-4.0099999999999997E-3</v>
      </c>
      <c r="ES14" s="682">
        <f>+'Calcs Res R1 Rates'!ES25</f>
        <v>-4.0099999999999997E-3</v>
      </c>
      <c r="ET14" s="682">
        <f>+'Calcs Res R1 Rates'!ET25</f>
        <v>-5.0000000000000001E-4</v>
      </c>
      <c r="EU14" s="682">
        <f>+'Calcs Res R1 Rates'!EU25</f>
        <v>-5.0000000000000001E-4</v>
      </c>
      <c r="EV14" s="682">
        <f>+'Calcs Res R1 Rates'!EV25</f>
        <v>-5.0000000000000001E-4</v>
      </c>
      <c r="EW14" s="682">
        <f>+'Calcs Res R1 Rates'!EW25</f>
        <v>6.0999999999999997E-4</v>
      </c>
      <c r="EX14" s="682">
        <f>+'Calcs Res R1 Rates'!EX25</f>
        <v>6.0999999999999997E-4</v>
      </c>
      <c r="EY14" s="682">
        <f>+'Calcs Res R1 Rates'!EY25</f>
        <v>6.0999999999999997E-4</v>
      </c>
      <c r="EZ14" s="682">
        <f>+'Calcs Res R1 Rates'!EZ25</f>
        <v>1.32E-3</v>
      </c>
      <c r="FA14" s="682">
        <f>+'Calcs Res R1 Rates'!FA25</f>
        <v>1.32E-3</v>
      </c>
      <c r="FB14" s="682">
        <f>+'Calcs Res R1 Rates'!FB25</f>
        <v>1.32E-3</v>
      </c>
      <c r="FC14" s="682">
        <f>+'Calcs Res R1 Rates'!FC25</f>
        <v>-1.5499999999999999E-3</v>
      </c>
      <c r="FD14" s="682">
        <f>+'Calcs Res R1 Rates'!FD25</f>
        <v>-1.5499999999999999E-3</v>
      </c>
      <c r="FE14" s="682">
        <f>+'Calcs Res R1 Rates'!FE25</f>
        <v>-1.5499999999999999E-3</v>
      </c>
      <c r="FF14" s="682">
        <f>+'Calcs Res R1 Rates'!FF25</f>
        <v>1.8000000000000001E-4</v>
      </c>
      <c r="FG14" s="682">
        <f>+'Calcs Res R1 Rates'!FG25</f>
        <v>1.8000000000000001E-4</v>
      </c>
      <c r="FH14" s="682">
        <f>+'Calcs Res R1 Rates'!FH25</f>
        <v>1.8000000000000001E-4</v>
      </c>
      <c r="FI14" s="682">
        <f>+'Calcs Res R1 Rates'!FI25</f>
        <v>1.5399999999999999E-3</v>
      </c>
      <c r="FJ14" s="682">
        <f>+'Calcs Res R1 Rates'!FJ25</f>
        <v>1.5399999999999999E-3</v>
      </c>
      <c r="FK14" s="682">
        <f>+'Calcs Res R1 Rates'!FK25</f>
        <v>1.5399999999999999E-3</v>
      </c>
      <c r="FL14" s="682">
        <f>+'Calcs Res R1 Rates'!FL25</f>
        <v>1.56E-3</v>
      </c>
      <c r="FM14" s="682">
        <f>+'Calcs Res R1 Rates'!FM25</f>
        <v>1.56E-3</v>
      </c>
      <c r="FN14" s="682">
        <f>+'Calcs Res R1 Rates'!FN25</f>
        <v>1.56E-3</v>
      </c>
      <c r="FO14" s="682">
        <f>+'Calcs Res R1 Rates'!FO25</f>
        <v>-2.2200000000000002E-3</v>
      </c>
      <c r="FP14" s="682">
        <f>+'Calcs Res R1 Rates'!FP25</f>
        <v>-2.2200000000000002E-3</v>
      </c>
      <c r="FQ14" s="682">
        <f>+'Calcs Res R1 Rates'!FQ25</f>
        <v>-2.2200000000000002E-3</v>
      </c>
      <c r="FR14" s="682">
        <f>+'Calcs Res R1 Rates'!FR25</f>
        <v>-4.3800000000000002E-3</v>
      </c>
      <c r="FS14" s="682">
        <f>+'Calcs Res R1 Rates'!FS25</f>
        <v>-4.3800000000000002E-3</v>
      </c>
      <c r="FT14" s="682">
        <f>+'Calcs Res R1 Rates'!FT25</f>
        <v>-4.3800000000000002E-3</v>
      </c>
      <c r="FU14" s="678">
        <f>'Calcs Res R1 Rates'!FU25</f>
        <v>-8.3899999999999999E-3</v>
      </c>
      <c r="FV14" s="678">
        <f>'Calcs Res R1 Rates'!FV25</f>
        <v>-8.3899999999999999E-3</v>
      </c>
      <c r="FW14" s="678">
        <f>'Calcs Res R1 Rates'!FW25</f>
        <v>-8.3899999999999999E-3</v>
      </c>
      <c r="FX14" s="678">
        <f>'Calcs Res R1 Rates'!FX25</f>
        <v>-1.008E-2</v>
      </c>
      <c r="FY14" s="678">
        <f>'Calcs Res R1 Rates'!FY25</f>
        <v>-1.008E-2</v>
      </c>
      <c r="FZ14" s="678">
        <f>'Calcs Res R1 Rates'!FZ25</f>
        <v>-1.008E-2</v>
      </c>
      <c r="GA14" s="678">
        <f>'Calcs Res R1 Rates'!GA25</f>
        <v>-1.0670000000000001E-2</v>
      </c>
      <c r="GB14" s="678">
        <f>'Calcs Res R1 Rates'!GB25</f>
        <v>-1.0670000000000001E-2</v>
      </c>
      <c r="GC14" s="678">
        <f>'Calcs Res R1 Rates'!GC25</f>
        <v>-1.0670000000000001E-2</v>
      </c>
      <c r="GD14" s="678">
        <f>'Calcs Res R1 Rates'!GD25</f>
        <v>-9.0500000000000008E-3</v>
      </c>
      <c r="GE14" s="678">
        <f>'Calcs Res R1 Rates'!GE25</f>
        <v>-9.0500000000000008E-3</v>
      </c>
      <c r="GF14" s="678">
        <f>'Calcs Res R1 Rates'!GF25</f>
        <v>-9.0500000000000008E-3</v>
      </c>
      <c r="GG14" s="678">
        <f>'Calcs Res R1 Rates'!GG25</f>
        <v>-9.6699999999999998E-3</v>
      </c>
      <c r="GH14" s="678">
        <f>'Calcs Res R1 Rates'!GH25</f>
        <v>-9.6699999999999998E-3</v>
      </c>
      <c r="GI14" s="678">
        <f>'Calcs Res R1 Rates'!GI25</f>
        <v>-9.6699999999999998E-3</v>
      </c>
      <c r="GJ14" s="678">
        <f>'Calcs Res R1 Rates'!GJ25</f>
        <v>-8.0000000000000002E-3</v>
      </c>
      <c r="GK14" s="678">
        <f>'Calcs Res R1 Rates'!GK25</f>
        <v>-8.0000000000000002E-3</v>
      </c>
      <c r="GL14" s="678">
        <f>'Calcs Res R1 Rates'!GL25</f>
        <v>-8.0000000000000002E-3</v>
      </c>
      <c r="GM14" s="678">
        <f>'Calcs Res R1 Rates'!GM25</f>
        <v>-6.4999999999999997E-3</v>
      </c>
      <c r="GN14" s="678">
        <f>'Calcs Res R1 Rates'!GN25</f>
        <v>-6.4999999999999997E-3</v>
      </c>
      <c r="GO14" s="678">
        <f>'Calcs Res R1 Rates'!GO25</f>
        <v>-6.4999999999999997E-3</v>
      </c>
      <c r="GP14" s="678">
        <f>'Calcs Res R1 Rates'!GP25</f>
        <v>1.49E-3</v>
      </c>
      <c r="GQ14" s="678">
        <f>'Calcs Res R1 Rates'!GQ25</f>
        <v>1.49E-3</v>
      </c>
      <c r="GR14" s="678">
        <f>'Calcs Res R1 Rates'!GR25</f>
        <v>1.49E-3</v>
      </c>
      <c r="GS14" s="678">
        <f>'Calcs Res R1 Rates'!GS25</f>
        <v>7.5000000000000002E-4</v>
      </c>
      <c r="GT14" s="678">
        <f>'Calcs Res R1 Rates'!GT25</f>
        <v>7.5000000000000002E-4</v>
      </c>
      <c r="GU14" s="678">
        <f>'Calcs Res R1 Rates'!GU25</f>
        <v>7.5000000000000002E-4</v>
      </c>
      <c r="GV14" s="678">
        <f>'Calcs Res R1 Rates'!GV25</f>
        <v>2.5200000000000001E-3</v>
      </c>
      <c r="GW14" s="678">
        <f>'Calcs Res R1 Rates'!GW25</f>
        <v>2.5200000000000001E-3</v>
      </c>
      <c r="GX14" s="678">
        <f>'Calcs Res R1 Rates'!GX25</f>
        <v>2.5200000000000001E-3</v>
      </c>
      <c r="GY14" s="678">
        <f>'Calcs Res R1 Rates'!GY25</f>
        <v>1.1520000000000001E-2</v>
      </c>
      <c r="GZ14" s="678">
        <f>'Calcs Res R1 Rates'!GZ25</f>
        <v>1.1520000000000001E-2</v>
      </c>
      <c r="HA14" s="678">
        <f>'Calcs Res R1 Rates'!HA25</f>
        <v>1.1520000000000001E-2</v>
      </c>
      <c r="HB14" s="678">
        <f>'Calcs Res R1 Rates'!HB25</f>
        <v>6.5799999999999999E-3</v>
      </c>
      <c r="HC14" s="678">
        <f>'Calcs Res R1 Rates'!HC25</f>
        <v>6.5799999999999999E-3</v>
      </c>
      <c r="HD14" s="678">
        <f>'Calcs Res R1 Rates'!HD25</f>
        <v>6.5799999999999999E-3</v>
      </c>
      <c r="HE14" s="678">
        <f>'Calcs Res R1 Rates'!HE25</f>
        <v>8.4899999999999993E-3</v>
      </c>
      <c r="HF14" s="678">
        <f>'Calcs Res R1 Rates'!HF25</f>
        <v>8.4899999999999993E-3</v>
      </c>
      <c r="HG14" s="678">
        <f>'Calcs Res R1 Rates'!HG25</f>
        <v>8.4899999999999993E-3</v>
      </c>
      <c r="HH14" s="678">
        <f>'Calcs Res R1 Rates'!HH25</f>
        <v>1.149E-2</v>
      </c>
      <c r="HI14" s="678">
        <f>'Calcs Res R1 Rates'!HI25</f>
        <v>1.149E-2</v>
      </c>
      <c r="HJ14" s="678">
        <f>'Calcs Res R1 Rates'!HJ25</f>
        <v>1.149E-2</v>
      </c>
      <c r="HK14" s="678">
        <f>'Calcs Res R1 Rates'!HK25</f>
        <v>1.082E-2</v>
      </c>
      <c r="HL14" s="678">
        <f>'Calcs Res R1 Rates'!HL25</f>
        <v>1.082E-2</v>
      </c>
      <c r="HM14" s="678">
        <f>'Calcs Res R1 Rates'!HM25</f>
        <v>1.082E-2</v>
      </c>
      <c r="HN14" s="678">
        <f>'Calcs Res R1 Rates'!HN25</f>
        <v>2.5500000000000002E-3</v>
      </c>
      <c r="HO14" s="678">
        <f>'Calcs Res R1 Rates'!HO25</f>
        <v>2.5500000000000002E-3</v>
      </c>
      <c r="HP14" s="678">
        <f>'Calcs Res R1 Rates'!HP25</f>
        <v>2.5500000000000002E-3</v>
      </c>
      <c r="HQ14" s="678">
        <f>'Calcs Res R1 Rates'!HQ25</f>
        <v>-3.5400000000000002E-3</v>
      </c>
      <c r="HR14" s="678">
        <f>'Calcs Res R1 Rates'!HR25</f>
        <v>-3.5400000000000002E-3</v>
      </c>
      <c r="HS14" s="678">
        <f>'Calcs Res R1 Rates'!HS25</f>
        <v>-3.5400000000000002E-3</v>
      </c>
    </row>
    <row r="15" spans="1:239" s="683" customFormat="1" x14ac:dyDescent="0.2">
      <c r="A15" s="406"/>
      <c r="B15" s="748" t="s">
        <v>548</v>
      </c>
      <c r="C15" s="681"/>
      <c r="D15" s="681"/>
      <c r="E15" s="681"/>
      <c r="F15" s="681"/>
      <c r="G15" s="681"/>
      <c r="H15" s="681"/>
      <c r="I15" s="681"/>
      <c r="J15" s="681"/>
      <c r="K15" s="681"/>
      <c r="L15" s="681"/>
      <c r="M15" s="681"/>
      <c r="N15" s="681"/>
      <c r="O15" s="681"/>
      <c r="P15" s="681"/>
      <c r="Q15" s="681"/>
      <c r="R15" s="681"/>
      <c r="S15" s="681"/>
      <c r="T15" s="681"/>
      <c r="U15" s="681"/>
      <c r="V15" s="681"/>
      <c r="W15" s="681"/>
      <c r="X15" s="681"/>
      <c r="Y15" s="681"/>
      <c r="Z15" s="681"/>
      <c r="AA15" s="681"/>
      <c r="AB15" s="681"/>
      <c r="AC15" s="681"/>
      <c r="AD15" s="681"/>
      <c r="AE15" s="681"/>
      <c r="AF15" s="681"/>
      <c r="AG15" s="681"/>
      <c r="AH15" s="681"/>
      <c r="AI15" s="681"/>
      <c r="AJ15" s="681"/>
      <c r="AK15" s="681"/>
      <c r="AL15" s="681"/>
      <c r="AM15" s="681"/>
      <c r="AN15" s="681"/>
      <c r="AO15" s="681"/>
      <c r="AP15" s="681"/>
      <c r="AQ15" s="681"/>
      <c r="AR15" s="681"/>
      <c r="AS15" s="681"/>
      <c r="AT15" s="681"/>
      <c r="AU15" s="681"/>
      <c r="AV15" s="681"/>
      <c r="AW15" s="681"/>
      <c r="AX15" s="681"/>
      <c r="AY15" s="681"/>
      <c r="AZ15" s="681"/>
      <c r="BA15" s="681"/>
      <c r="BB15" s="681">
        <v>0</v>
      </c>
      <c r="BC15" s="681"/>
      <c r="BD15" s="681"/>
      <c r="BE15" s="681"/>
      <c r="BF15" s="681"/>
      <c r="BG15" s="681"/>
      <c r="BH15" s="681"/>
      <c r="BI15" s="681"/>
      <c r="BJ15" s="681"/>
      <c r="BK15" s="681"/>
      <c r="BL15" s="681"/>
      <c r="BM15" s="681"/>
      <c r="BN15" s="681"/>
      <c r="BO15" s="681"/>
      <c r="BP15" s="681"/>
      <c r="BQ15" s="681"/>
      <c r="BR15" s="681"/>
      <c r="BS15" s="681"/>
      <c r="BT15" s="681"/>
      <c r="BU15" s="681"/>
      <c r="BV15" s="681"/>
      <c r="BW15" s="681"/>
      <c r="BX15" s="681"/>
      <c r="BY15" s="681"/>
      <c r="BZ15" s="681"/>
      <c r="CA15" s="681"/>
      <c r="CB15" s="681"/>
      <c r="CC15" s="681"/>
      <c r="CD15" s="681"/>
      <c r="CE15" s="681"/>
      <c r="CF15" s="681"/>
      <c r="CG15" s="681"/>
      <c r="CH15" s="681"/>
      <c r="CI15" s="681"/>
      <c r="CJ15" s="682">
        <f>+'Rate Case Res R1'!CJ26</f>
        <v>-2.3000000000000001E-4</v>
      </c>
      <c r="CK15" s="682">
        <f>+'Rate Case Res R1'!CK26</f>
        <v>-2.3000000000000001E-4</v>
      </c>
      <c r="CL15" s="682">
        <f>+'Rate Case Res R1'!CL26</f>
        <v>-5.9999999999999995E-4</v>
      </c>
      <c r="CM15" s="682">
        <f>+'Rate Case Res R1'!CM26</f>
        <v>-5.9999999999999995E-4</v>
      </c>
      <c r="CN15" s="682">
        <f>+'Rate Case Res R1'!CN26</f>
        <v>-5.9999999999999995E-4</v>
      </c>
      <c r="CO15" s="682">
        <f>+'Rate Case Res R1'!CO26</f>
        <v>6.4999999999999997E-4</v>
      </c>
      <c r="CP15" s="682">
        <f>+'Rate Case Res R1'!CP26</f>
        <v>6.4999999999999997E-4</v>
      </c>
      <c r="CQ15" s="682">
        <f>+'Rate Case Res R1'!CQ26</f>
        <v>6.4999999999999997E-4</v>
      </c>
      <c r="CR15" s="682">
        <f>+'Rate Case Res R1'!CR26</f>
        <v>1.6900000000000001E-3</v>
      </c>
      <c r="CS15" s="682">
        <f>+'Rate Case Res R1'!CS26</f>
        <v>1.6900000000000001E-3</v>
      </c>
      <c r="CT15" s="682">
        <f>+'Rate Case Res R1'!CT26</f>
        <v>1.6900000000000001E-3</v>
      </c>
      <c r="CU15" s="682">
        <f>+'Rate Case Res R1'!CU26</f>
        <v>1.9499999999999999E-3</v>
      </c>
      <c r="CV15" s="682">
        <f>+'Rate Case Res R1'!CV26</f>
        <v>1.9499999999999999E-3</v>
      </c>
      <c r="CW15" s="682">
        <f>+'Rate Case Res R1'!CW26</f>
        <v>1.9499999999999999E-3</v>
      </c>
      <c r="CX15" s="682">
        <f>+'Rate Case Res R1'!CX26</f>
        <v>5.0000000000000001E-4</v>
      </c>
      <c r="CY15" s="682">
        <f>+'Rate Case Res R1'!CY26</f>
        <v>5.0000000000000001E-4</v>
      </c>
      <c r="CZ15" s="682">
        <f>+'Rate Case Res R1'!CZ26</f>
        <v>5.0000000000000001E-4</v>
      </c>
      <c r="DA15" s="682">
        <f>+'Rate Case Res R1'!DA26</f>
        <v>4.4999999999999999E-4</v>
      </c>
      <c r="DB15" s="682">
        <f>+'Rate Case Res R1'!DB26</f>
        <v>4.4999999999999999E-4</v>
      </c>
      <c r="DC15" s="682">
        <f>+'Rate Case Res R1'!DC26</f>
        <v>4.4999999999999999E-4</v>
      </c>
      <c r="DD15" s="682">
        <f>+'Rate Case Res R1'!DD26</f>
        <v>-1.3500000000000001E-3</v>
      </c>
      <c r="DE15" s="682">
        <f>+'Rate Case Res R1'!DE26</f>
        <v>-1.3500000000000001E-3</v>
      </c>
      <c r="DF15" s="682">
        <f>+'Rate Case Res R1'!DF26</f>
        <v>-1.3500000000000001E-3</v>
      </c>
      <c r="DG15" s="682">
        <f>+'Rate Case Res R1'!DG26</f>
        <v>-4.4000000000000002E-4</v>
      </c>
      <c r="DH15" s="682">
        <f>+'Rate Case Res R1'!DH26</f>
        <v>-4.4000000000000002E-4</v>
      </c>
      <c r="DI15" s="682">
        <f>+'Rate Case Res R1'!DI26</f>
        <v>-4.4000000000000002E-4</v>
      </c>
      <c r="DJ15" s="682">
        <f>+'Rate Case Res R1'!DJ26</f>
        <v>8.0999999999999996E-4</v>
      </c>
      <c r="DK15" s="682">
        <f>+'Rate Case Res R1'!DK26</f>
        <v>8.0999999999999996E-4</v>
      </c>
      <c r="DL15" s="682">
        <f>+'Rate Case Res R1'!DL26</f>
        <v>8.0999999999999996E-4</v>
      </c>
      <c r="DM15" s="682">
        <f>+'Rate Case Res R1'!DM26</f>
        <v>8.0000000000000004E-4</v>
      </c>
      <c r="DN15" s="682">
        <f>+'Rate Case Res R1'!DN26</f>
        <v>8.0000000000000004E-4</v>
      </c>
      <c r="DO15" s="682">
        <f>+'Rate Case Res R1'!DO26</f>
        <v>8.0000000000000004E-4</v>
      </c>
      <c r="DP15" s="682">
        <f>+'Rate Case Res R1'!DP26</f>
        <v>6.8999999999999997E-4</v>
      </c>
      <c r="DQ15" s="682">
        <f>+'Rate Case Res R1'!DQ26</f>
        <v>6.8999999999999997E-4</v>
      </c>
      <c r="DR15" s="682">
        <f>+'Rate Case Res R1'!DR26</f>
        <v>6.8999999999999997E-4</v>
      </c>
      <c r="DS15" s="682">
        <f>+'Rate Case Res R1'!DS26</f>
        <v>1.83E-3</v>
      </c>
      <c r="DT15" s="682">
        <f>+'Rate Case Res R1'!DT26</f>
        <v>1.83E-3</v>
      </c>
      <c r="DU15" s="682">
        <f>+'Rate Case Res R1'!DU26</f>
        <v>1.83E-3</v>
      </c>
      <c r="DV15" s="682">
        <f>+'Rate Case Res R1'!DV26</f>
        <v>2.5300000000000001E-3</v>
      </c>
      <c r="DW15" s="682">
        <f>+'Rate Case Res R1'!DW26</f>
        <v>2.5300000000000001E-3</v>
      </c>
      <c r="DX15" s="682">
        <f>+'Rate Case Res R1'!DX26</f>
        <v>2.5300000000000001E-3</v>
      </c>
      <c r="DY15" s="755">
        <f>+XXXX!DY26</f>
        <v>0</v>
      </c>
      <c r="DZ15" s="682">
        <f>+'Calcs Res R1 Rates'!DZ26</f>
        <v>3.13E-3</v>
      </c>
      <c r="EA15" s="682">
        <f>+'Calcs Res R1 Rates'!EA26</f>
        <v>3.13E-3</v>
      </c>
      <c r="EB15" s="682">
        <f>+'Calcs Res R1 Rates'!EB26</f>
        <v>3.32E-3</v>
      </c>
      <c r="EC15" s="682">
        <f>+'Calcs Res R1 Rates'!EC26</f>
        <v>3.32E-3</v>
      </c>
      <c r="ED15" s="682">
        <f>+'Calcs Res R1 Rates'!ED26</f>
        <v>3.32E-3</v>
      </c>
      <c r="EE15" s="682">
        <f>+'Calcs Res R1 Rates'!EE26</f>
        <v>4.15E-3</v>
      </c>
      <c r="EF15" s="682">
        <f>+'Calcs Res R1 Rates'!EF26</f>
        <v>4.15E-3</v>
      </c>
      <c r="EG15" s="682">
        <f>+'Calcs Res R1 Rates'!EG26</f>
        <v>4.15E-3</v>
      </c>
      <c r="EH15" s="682">
        <f>+'Calcs Res R1 Rates'!EH26</f>
        <v>4.4400000000000004E-3</v>
      </c>
      <c r="EI15" s="682">
        <f>+'Calcs Res R1 Rates'!EI26</f>
        <v>4.4400000000000004E-3</v>
      </c>
      <c r="EJ15" s="682">
        <f>+'Calcs Res R1 Rates'!EJ26</f>
        <v>4.4400000000000004E-3</v>
      </c>
      <c r="EK15" s="682">
        <f>+'Calcs Res R1 Rates'!EK26</f>
        <v>4.4200000000000003E-3</v>
      </c>
      <c r="EL15" s="682">
        <f>+'Calcs Res R1 Rates'!EL26</f>
        <v>4.4200000000000003E-3</v>
      </c>
      <c r="EM15" s="682">
        <f>+'Calcs Res R1 Rates'!EM26</f>
        <v>4.4200000000000003E-3</v>
      </c>
      <c r="EN15" s="682">
        <f>+'Calcs Res R1 Rates'!EN26</f>
        <v>4.3600000000000002E-3</v>
      </c>
      <c r="EO15" s="682">
        <f>+'Calcs Res R1 Rates'!EO26</f>
        <v>4.3600000000000002E-3</v>
      </c>
      <c r="EP15" s="682">
        <f>+'Calcs Res R1 Rates'!EP26</f>
        <v>4.3600000000000002E-3</v>
      </c>
      <c r="EQ15" s="682">
        <f>+'Calcs Res R1 Rates'!EQ26</f>
        <v>4.4299999999999999E-3</v>
      </c>
      <c r="ER15" s="682">
        <f>+'Calcs Res R1 Rates'!ER26</f>
        <v>4.4299999999999999E-3</v>
      </c>
      <c r="ES15" s="682">
        <f>+'Calcs Res R1 Rates'!ES26</f>
        <v>4.4299999999999999E-3</v>
      </c>
      <c r="ET15" s="682">
        <f>+'Calcs Res R1 Rates'!ET26</f>
        <v>3.7799999999999999E-3</v>
      </c>
      <c r="EU15" s="682">
        <f>+'Calcs Res R1 Rates'!EU26</f>
        <v>3.7799999999999999E-3</v>
      </c>
      <c r="EV15" s="682">
        <f>+'Calcs Res R1 Rates'!EV26</f>
        <v>3.7799999999999999E-3</v>
      </c>
      <c r="EW15" s="682">
        <f>+'Calcs Res R1 Rates'!EW26</f>
        <v>4.1700000000000001E-3</v>
      </c>
      <c r="EX15" s="682">
        <f>+'Calcs Res R1 Rates'!EX26</f>
        <v>4.1700000000000001E-3</v>
      </c>
      <c r="EY15" s="682">
        <f>+'Calcs Res R1 Rates'!EY26</f>
        <v>4.1700000000000001E-3</v>
      </c>
      <c r="EZ15" s="682">
        <f>+'Calcs Res R1 Rates'!EZ26</f>
        <v>4.7400000000000003E-3</v>
      </c>
      <c r="FA15" s="682">
        <f>+'Calcs Res R1 Rates'!FA26</f>
        <v>4.7400000000000003E-3</v>
      </c>
      <c r="FB15" s="682">
        <f>+'Calcs Res R1 Rates'!FB26</f>
        <v>4.7400000000000003E-3</v>
      </c>
      <c r="FC15" s="682">
        <f>+'Calcs Res R1 Rates'!FC26</f>
        <v>5.1500000000000001E-3</v>
      </c>
      <c r="FD15" s="682">
        <f>+'Calcs Res R1 Rates'!FD26</f>
        <v>5.1500000000000001E-3</v>
      </c>
      <c r="FE15" s="682">
        <f>+'Calcs Res R1 Rates'!FE26</f>
        <v>5.1500000000000001E-3</v>
      </c>
      <c r="FF15" s="682">
        <f>+'Calcs Res R1 Rates'!FF26</f>
        <v>5.3499999999999997E-3</v>
      </c>
      <c r="FG15" s="682">
        <f>+'Calcs Res R1 Rates'!FG26</f>
        <v>5.3499999999999997E-3</v>
      </c>
      <c r="FH15" s="682">
        <f>+'Calcs Res R1 Rates'!FH26</f>
        <v>5.3499999999999997E-3</v>
      </c>
      <c r="FI15" s="682">
        <f>+'Calcs Res R1 Rates'!FI26</f>
        <v>5.3899999999999998E-3</v>
      </c>
      <c r="FJ15" s="682">
        <f>+'Calcs Res R1 Rates'!FJ26</f>
        <v>5.3899999999999998E-3</v>
      </c>
      <c r="FK15" s="682">
        <f>+'Calcs Res R1 Rates'!FK26</f>
        <v>5.3899999999999998E-3</v>
      </c>
      <c r="FL15" s="682">
        <f>+'Calcs Res R1 Rates'!FL26</f>
        <v>5.8999999999999999E-3</v>
      </c>
      <c r="FM15" s="682">
        <f>+'Calcs Res R1 Rates'!FM26</f>
        <v>5.8999999999999999E-3</v>
      </c>
      <c r="FN15" s="682">
        <f>+'Calcs Res R1 Rates'!FN26</f>
        <v>5.8999999999999999E-3</v>
      </c>
      <c r="FO15" s="682">
        <f>+'Calcs Res R1 Rates'!FO26</f>
        <v>7.8399999999999997E-3</v>
      </c>
      <c r="FP15" s="682">
        <f>+'Calcs Res R1 Rates'!FP26</f>
        <v>7.8399999999999997E-3</v>
      </c>
      <c r="FQ15" s="682">
        <f>+'Calcs Res R1 Rates'!FQ26</f>
        <v>7.8399999999999997E-3</v>
      </c>
      <c r="FR15" s="682">
        <f>+'Calcs Res R1 Rates'!FR26</f>
        <v>8.2900000000000005E-3</v>
      </c>
      <c r="FS15" s="682">
        <f>+'Calcs Res R1 Rates'!FS26</f>
        <v>8.2900000000000005E-3</v>
      </c>
      <c r="FT15" s="682">
        <f>+'Calcs Res R1 Rates'!FT26</f>
        <v>8.2900000000000005E-3</v>
      </c>
      <c r="FU15" s="682">
        <f>'Calcs Res R1 Rates'!FU26</f>
        <v>8.1099999999999992E-3</v>
      </c>
      <c r="FV15" s="682">
        <f>'Calcs Res R1 Rates'!FV26</f>
        <v>8.1099999999999992E-3</v>
      </c>
      <c r="FW15" s="682">
        <f>'Calcs Res R1 Rates'!FW26</f>
        <v>8.1099999999999992E-3</v>
      </c>
      <c r="FX15" s="682">
        <f>'Calcs Res R1 Rates'!FX26</f>
        <v>1.0290000000000001E-2</v>
      </c>
      <c r="FY15" s="682">
        <f>'Calcs Res R1 Rates'!FY26</f>
        <v>1.0290000000000001E-2</v>
      </c>
      <c r="FZ15" s="682">
        <f>'Calcs Res R1 Rates'!FZ26</f>
        <v>1.0290000000000001E-2</v>
      </c>
      <c r="GA15" s="682">
        <f>'Calcs Res R1 Rates'!GA26</f>
        <v>9.3799999999999994E-3</v>
      </c>
      <c r="GB15" s="682">
        <f>'Calcs Res R1 Rates'!GB26</f>
        <v>9.3799999999999994E-3</v>
      </c>
      <c r="GC15" s="682">
        <f>'Calcs Res R1 Rates'!GC26</f>
        <v>9.3799999999999994E-3</v>
      </c>
      <c r="GD15" s="682">
        <f>'Calcs Res R1 Rates'!GD26</f>
        <v>8.8800000000000007E-3</v>
      </c>
      <c r="GE15" s="682">
        <f>'Calcs Res R1 Rates'!GE26</f>
        <v>8.8800000000000007E-3</v>
      </c>
      <c r="GF15" s="682">
        <f>'Calcs Res R1 Rates'!GF26</f>
        <v>8.8800000000000007E-3</v>
      </c>
      <c r="GG15" s="682">
        <f>'Calcs Res R1 Rates'!GG26</f>
        <v>8.5599999999999999E-3</v>
      </c>
      <c r="GH15" s="682">
        <f>'Calcs Res R1 Rates'!GH26</f>
        <v>8.5599999999999999E-3</v>
      </c>
      <c r="GI15" s="682">
        <f>'Calcs Res R1 Rates'!GI26</f>
        <v>8.5599999999999999E-3</v>
      </c>
      <c r="GJ15" s="682">
        <f>'Calcs Res R1 Rates'!GJ26</f>
        <v>8.5599999999999999E-3</v>
      </c>
      <c r="GK15" s="682">
        <f>'Calcs Res R1 Rates'!GK26</f>
        <v>8.5599999999999999E-3</v>
      </c>
      <c r="GL15" s="682">
        <f>'Calcs Res R1 Rates'!GL26</f>
        <v>8.5599999999999999E-3</v>
      </c>
      <c r="GM15" s="682">
        <f>'Calcs Res R1 Rates'!GM26</f>
        <v>9.2300000000000004E-3</v>
      </c>
      <c r="GN15" s="682">
        <f>'Calcs Res R1 Rates'!GN26</f>
        <v>9.2300000000000004E-3</v>
      </c>
      <c r="GO15" s="682">
        <f>'Calcs Res R1 Rates'!GO26</f>
        <v>9.2300000000000004E-3</v>
      </c>
      <c r="GP15" s="682">
        <f>'Calcs Res R1 Rates'!GP26</f>
        <v>1.001E-2</v>
      </c>
      <c r="GQ15" s="682">
        <f>'Calcs Res R1 Rates'!GQ26</f>
        <v>1.001E-2</v>
      </c>
      <c r="GR15" s="682">
        <f>'Calcs Res R1 Rates'!GR26</f>
        <v>1.001E-2</v>
      </c>
      <c r="GS15" s="682">
        <f>'Calcs Res R1 Rates'!GS26</f>
        <v>9.8600000000000007E-3</v>
      </c>
      <c r="GT15" s="682">
        <f>'Calcs Res R1 Rates'!GT26</f>
        <v>9.8600000000000007E-3</v>
      </c>
      <c r="GU15" s="682">
        <f>'Calcs Res R1 Rates'!GU26</f>
        <v>9.8600000000000007E-3</v>
      </c>
      <c r="GV15" s="682">
        <f>'Calcs Res R1 Rates'!GV26</f>
        <v>9.1699999999999993E-3</v>
      </c>
      <c r="GW15" s="682">
        <f>'Calcs Res R1 Rates'!GW26</f>
        <v>9.1699999999999993E-3</v>
      </c>
      <c r="GX15" s="682">
        <f>'Calcs Res R1 Rates'!GX26</f>
        <v>9.1699999999999993E-3</v>
      </c>
      <c r="GY15" s="682">
        <f>'Calcs Res R1 Rates'!GY26</f>
        <v>1.017E-2</v>
      </c>
      <c r="GZ15" s="682">
        <f>'Calcs Res R1 Rates'!GZ26</f>
        <v>1.017E-2</v>
      </c>
      <c r="HA15" s="682">
        <f>'Calcs Res R1 Rates'!HA26</f>
        <v>1.017E-2</v>
      </c>
      <c r="HB15" s="682">
        <f>'Calcs Res R1 Rates'!HB26</f>
        <v>1.035E-2</v>
      </c>
      <c r="HC15" s="682">
        <f>'Calcs Res R1 Rates'!HC26</f>
        <v>1.035E-2</v>
      </c>
      <c r="HD15" s="682">
        <f>'Calcs Res R1 Rates'!HD26</f>
        <v>1.035E-2</v>
      </c>
      <c r="HE15" s="682">
        <f>'Calcs Res R1 Rates'!HE26</f>
        <v>1.065E-2</v>
      </c>
      <c r="HF15" s="682">
        <f>'Calcs Res R1 Rates'!HF26</f>
        <v>1.065E-2</v>
      </c>
      <c r="HG15" s="682">
        <f>'Calcs Res R1 Rates'!HG26</f>
        <v>1.065E-2</v>
      </c>
      <c r="HH15" s="682">
        <f>'Calcs Res R1 Rates'!HH26</f>
        <v>1.1039999999999999E-2</v>
      </c>
      <c r="HI15" s="682">
        <f>'Calcs Res R1 Rates'!HI26</f>
        <v>1.1039999999999999E-2</v>
      </c>
      <c r="HJ15" s="682">
        <f>'Calcs Res R1 Rates'!HJ26</f>
        <v>1.1039999999999999E-2</v>
      </c>
      <c r="HK15" s="682">
        <f>'Calcs Res R1 Rates'!HK26</f>
        <v>1.1010000000000001E-2</v>
      </c>
      <c r="HL15" s="682">
        <f>'Calcs Res R1 Rates'!HL26</f>
        <v>1.1010000000000001E-2</v>
      </c>
      <c r="HM15" s="682">
        <f>'Calcs Res R1 Rates'!HM26</f>
        <v>1.1010000000000001E-2</v>
      </c>
      <c r="HN15" s="682">
        <f>'Calcs Res R1 Rates'!HN26</f>
        <v>1.23E-2</v>
      </c>
      <c r="HO15" s="682">
        <f>'Calcs Res R1 Rates'!HO26</f>
        <v>1.23E-2</v>
      </c>
      <c r="HP15" s="682">
        <f>'Calcs Res R1 Rates'!HP26</f>
        <v>1.23E-2</v>
      </c>
      <c r="HQ15" s="682">
        <f>'Calcs Res R1 Rates'!HQ26</f>
        <v>1.196E-2</v>
      </c>
      <c r="HR15" s="682">
        <f>'Calcs Res R1 Rates'!HR26</f>
        <v>1.196E-2</v>
      </c>
      <c r="HS15" s="682">
        <f>'Calcs Res R1 Rates'!HS26</f>
        <v>1.196E-2</v>
      </c>
    </row>
    <row r="16" spans="1:239" s="683" customFormat="1" x14ac:dyDescent="0.2">
      <c r="A16" s="406"/>
      <c r="B16" s="748" t="s">
        <v>547</v>
      </c>
      <c r="C16" s="681"/>
      <c r="D16" s="681"/>
      <c r="E16" s="681"/>
      <c r="F16" s="681"/>
      <c r="G16" s="681"/>
      <c r="H16" s="681"/>
      <c r="I16" s="681"/>
      <c r="J16" s="681"/>
      <c r="K16" s="681"/>
      <c r="L16" s="681"/>
      <c r="M16" s="681"/>
      <c r="N16" s="681"/>
      <c r="O16" s="681"/>
      <c r="P16" s="681"/>
      <c r="Q16" s="681"/>
      <c r="R16" s="681"/>
      <c r="S16" s="681"/>
      <c r="T16" s="681"/>
      <c r="U16" s="681"/>
      <c r="V16" s="681"/>
      <c r="W16" s="681"/>
      <c r="X16" s="681"/>
      <c r="Y16" s="681"/>
      <c r="Z16" s="681"/>
      <c r="AA16" s="681"/>
      <c r="AB16" s="681"/>
      <c r="AC16" s="681"/>
      <c r="AD16" s="681"/>
      <c r="AE16" s="681"/>
      <c r="AF16" s="681"/>
      <c r="AG16" s="681"/>
      <c r="AH16" s="681"/>
      <c r="AI16" s="681"/>
      <c r="AJ16" s="681"/>
      <c r="AK16" s="681"/>
      <c r="AL16" s="681"/>
      <c r="AM16" s="681"/>
      <c r="AN16" s="681"/>
      <c r="AO16" s="681"/>
      <c r="AP16" s="681"/>
      <c r="AQ16" s="681"/>
      <c r="AR16" s="681"/>
      <c r="AS16" s="681"/>
      <c r="AT16" s="681"/>
      <c r="AU16" s="681"/>
      <c r="AV16" s="681"/>
      <c r="AW16" s="681"/>
      <c r="AX16" s="681"/>
      <c r="AY16" s="681"/>
      <c r="AZ16" s="681"/>
      <c r="BA16" s="681"/>
      <c r="BB16" s="681">
        <v>0</v>
      </c>
      <c r="BC16" s="681"/>
      <c r="BD16" s="681"/>
      <c r="BE16" s="681"/>
      <c r="BF16" s="681"/>
      <c r="BG16" s="681"/>
      <c r="BH16" s="681"/>
      <c r="BI16" s="681"/>
      <c r="BJ16" s="681"/>
      <c r="BK16" s="681"/>
      <c r="BL16" s="681"/>
      <c r="BM16" s="681"/>
      <c r="BN16" s="681"/>
      <c r="BO16" s="681"/>
      <c r="BP16" s="681"/>
      <c r="BQ16" s="681"/>
      <c r="BR16" s="681"/>
      <c r="BS16" s="681"/>
      <c r="BT16" s="681"/>
      <c r="BU16" s="681"/>
      <c r="BV16" s="681"/>
      <c r="BW16" s="681"/>
      <c r="BX16" s="681"/>
      <c r="BY16" s="681"/>
      <c r="BZ16" s="681"/>
      <c r="CA16" s="681"/>
      <c r="CB16" s="681"/>
      <c r="CC16" s="681"/>
      <c r="CD16" s="681"/>
      <c r="CE16" s="681"/>
      <c r="CF16" s="681"/>
      <c r="CG16" s="681"/>
      <c r="CH16" s="681"/>
      <c r="CI16" s="681"/>
      <c r="CJ16" s="682">
        <f>+'Rate Case Res R1'!CJ27</f>
        <v>4.3200000000000001E-3</v>
      </c>
      <c r="CK16" s="682">
        <f>+'Rate Case Res R1'!CK27</f>
        <v>4.3200000000000001E-3</v>
      </c>
      <c r="CL16" s="682">
        <f>+'Rate Case Res R1'!CL27</f>
        <v>4.4600000000000004E-3</v>
      </c>
      <c r="CM16" s="682">
        <f>+'Rate Case Res R1'!CM27</f>
        <v>4.4600000000000004E-3</v>
      </c>
      <c r="CN16" s="682">
        <f>+'Rate Case Res R1'!CN27</f>
        <v>4.4600000000000004E-3</v>
      </c>
      <c r="CO16" s="682">
        <f>+'Rate Case Res R1'!CO27</f>
        <v>3.98E-3</v>
      </c>
      <c r="CP16" s="682">
        <f>+'Rate Case Res R1'!CP27</f>
        <v>3.98E-3</v>
      </c>
      <c r="CQ16" s="682">
        <f>+'Rate Case Res R1'!CQ27</f>
        <v>3.98E-3</v>
      </c>
      <c r="CR16" s="682">
        <f>+'Rate Case Res R1'!CR27</f>
        <v>4.8399999999999997E-3</v>
      </c>
      <c r="CS16" s="682">
        <f>+'Rate Case Res R1'!CS27</f>
        <v>4.8399999999999997E-3</v>
      </c>
      <c r="CT16" s="682">
        <f>+'Rate Case Res R1'!CT27</f>
        <v>4.8399999999999997E-3</v>
      </c>
      <c r="CU16" s="682">
        <f>+'Rate Case Res R1'!CU27</f>
        <v>1.92E-3</v>
      </c>
      <c r="CV16" s="682">
        <f>+'Rate Case Res R1'!CV27</f>
        <v>1.92E-3</v>
      </c>
      <c r="CW16" s="682">
        <f>+'Rate Case Res R1'!CW27</f>
        <v>1.92E-3</v>
      </c>
      <c r="CX16" s="682">
        <f>+'Rate Case Res R1'!CX27</f>
        <v>3.6000000000000002E-4</v>
      </c>
      <c r="CY16" s="682">
        <f>+'Rate Case Res R1'!CY27</f>
        <v>3.6000000000000002E-4</v>
      </c>
      <c r="CZ16" s="682">
        <f>+'Rate Case Res R1'!CZ27</f>
        <v>3.6000000000000002E-4</v>
      </c>
      <c r="DA16" s="682">
        <f>+'Rate Case Res R1'!DA27</f>
        <v>-6.7000000000000002E-4</v>
      </c>
      <c r="DB16" s="682">
        <f>+'Rate Case Res R1'!DB27</f>
        <v>-6.7000000000000002E-4</v>
      </c>
      <c r="DC16" s="682">
        <f>+'Rate Case Res R1'!DC27</f>
        <v>-6.7000000000000002E-4</v>
      </c>
      <c r="DD16" s="682">
        <f>+'Rate Case Res R1'!DD27</f>
        <v>1.82E-3</v>
      </c>
      <c r="DE16" s="682">
        <f>+'Rate Case Res R1'!DE27</f>
        <v>1.82E-3</v>
      </c>
      <c r="DF16" s="682">
        <f>+'Rate Case Res R1'!DF27</f>
        <v>1.82E-3</v>
      </c>
      <c r="DG16" s="682">
        <f>+'Rate Case Res R1'!DG27</f>
        <v>2.7499999999999998E-3</v>
      </c>
      <c r="DH16" s="682">
        <f>+'Rate Case Res R1'!DH27</f>
        <v>2.7499999999999998E-3</v>
      </c>
      <c r="DI16" s="682">
        <f>+'Rate Case Res R1'!DI27</f>
        <v>2.7499999999999998E-3</v>
      </c>
      <c r="DJ16" s="682">
        <f>+'Rate Case Res R1'!DJ27</f>
        <v>1.99E-3</v>
      </c>
      <c r="DK16" s="682">
        <f>+'Rate Case Res R1'!DK27</f>
        <v>1.99E-3</v>
      </c>
      <c r="DL16" s="682">
        <f>+'Rate Case Res R1'!DL27</f>
        <v>1.99E-3</v>
      </c>
      <c r="DM16" s="682">
        <f>+'Rate Case Res R1'!DM27</f>
        <v>3.7499999999999999E-3</v>
      </c>
      <c r="DN16" s="682">
        <f>+'Rate Case Res R1'!DN27</f>
        <v>3.7499999999999999E-3</v>
      </c>
      <c r="DO16" s="682">
        <f>+'Rate Case Res R1'!DO27</f>
        <v>3.7499999999999999E-3</v>
      </c>
      <c r="DP16" s="682">
        <f>+'Rate Case Res R1'!DP27</f>
        <v>5.6100000000000004E-3</v>
      </c>
      <c r="DQ16" s="682">
        <f>+'Rate Case Res R1'!DQ27</f>
        <v>5.6100000000000004E-3</v>
      </c>
      <c r="DR16" s="682">
        <f>+'Rate Case Res R1'!DR27</f>
        <v>5.6100000000000004E-3</v>
      </c>
      <c r="DS16" s="682">
        <f>+'Rate Case Res R1'!DS27</f>
        <v>8.1099999999999992E-3</v>
      </c>
      <c r="DT16" s="682">
        <f>+'Rate Case Res R1'!DT27</f>
        <v>8.1099999999999992E-3</v>
      </c>
      <c r="DU16" s="682">
        <f>+'Rate Case Res R1'!DU27</f>
        <v>8.1099999999999992E-3</v>
      </c>
      <c r="DV16" s="682">
        <f>+'Rate Case Res R1'!DV27</f>
        <v>8.5699999999999995E-3</v>
      </c>
      <c r="DW16" s="682">
        <f>+'Rate Case Res R1'!DW27</f>
        <v>8.5699999999999995E-3</v>
      </c>
      <c r="DX16" s="682">
        <f>+'Rate Case Res R1'!DX27</f>
        <v>8.5699999999999995E-3</v>
      </c>
      <c r="DY16" s="755">
        <f>+XXXX!DY27</f>
        <v>0</v>
      </c>
      <c r="DZ16" s="682">
        <f>+'Calcs Res R1 Rates'!DZ27</f>
        <v>8.8400000000000006E-3</v>
      </c>
      <c r="EA16" s="682">
        <f>+'Calcs Res R1 Rates'!EA27</f>
        <v>8.8400000000000006E-3</v>
      </c>
      <c r="EB16" s="682">
        <f>+'Calcs Res R1 Rates'!EB27</f>
        <v>8.8599999999999998E-3</v>
      </c>
      <c r="EC16" s="682">
        <f>+'Calcs Res R1 Rates'!EC27</f>
        <v>8.8599999999999998E-3</v>
      </c>
      <c r="ED16" s="682">
        <f>+'Calcs Res R1 Rates'!ED27</f>
        <v>8.8599999999999998E-3</v>
      </c>
      <c r="EE16" s="682">
        <f>+'Calcs Res R1 Rates'!EE27</f>
        <v>1.068E-2</v>
      </c>
      <c r="EF16" s="682">
        <f>+'Calcs Res R1 Rates'!EF27</f>
        <v>1.068E-2</v>
      </c>
      <c r="EG16" s="682">
        <f>+'Calcs Res R1 Rates'!EG27</f>
        <v>1.068E-2</v>
      </c>
      <c r="EH16" s="682">
        <f>+'Calcs Res R1 Rates'!EH27</f>
        <v>9.7900000000000001E-3</v>
      </c>
      <c r="EI16" s="682">
        <f>+'Calcs Res R1 Rates'!EI27</f>
        <v>9.7900000000000001E-3</v>
      </c>
      <c r="EJ16" s="682">
        <f>+'Calcs Res R1 Rates'!EJ27</f>
        <v>9.7900000000000001E-3</v>
      </c>
      <c r="EK16" s="682">
        <f>+'Calcs Res R1 Rates'!EK27</f>
        <v>1.0319999999999999E-2</v>
      </c>
      <c r="EL16" s="682">
        <f>+'Calcs Res R1 Rates'!EL27</f>
        <v>1.0319999999999999E-2</v>
      </c>
      <c r="EM16" s="682">
        <f>+'Calcs Res R1 Rates'!EM27</f>
        <v>1.0319999999999999E-2</v>
      </c>
      <c r="EN16" s="682">
        <f>+'Calcs Res R1 Rates'!EN27</f>
        <v>1.183E-2</v>
      </c>
      <c r="EO16" s="682">
        <f>+'Calcs Res R1 Rates'!EO27</f>
        <v>1.183E-2</v>
      </c>
      <c r="EP16" s="682">
        <f>+'Calcs Res R1 Rates'!EP27</f>
        <v>1.183E-2</v>
      </c>
      <c r="EQ16" s="682">
        <f>+'Calcs Res R1 Rates'!EQ27</f>
        <v>1.2880000000000001E-2</v>
      </c>
      <c r="ER16" s="682">
        <f>+'Calcs Res R1 Rates'!ER27</f>
        <v>1.2880000000000001E-2</v>
      </c>
      <c r="ES16" s="682">
        <f>+'Calcs Res R1 Rates'!ES27</f>
        <v>1.2880000000000001E-2</v>
      </c>
      <c r="ET16" s="682">
        <f>+'Calcs Res R1 Rates'!ET27</f>
        <v>1.222E-2</v>
      </c>
      <c r="EU16" s="682">
        <f>+'Calcs Res R1 Rates'!EU27</f>
        <v>1.222E-2</v>
      </c>
      <c r="EV16" s="682">
        <f>+'Calcs Res R1 Rates'!EV27</f>
        <v>1.222E-2</v>
      </c>
      <c r="EW16" s="682">
        <f>+'Calcs Res R1 Rates'!EW27</f>
        <v>1.188E-2</v>
      </c>
      <c r="EX16" s="682">
        <f>+'Calcs Res R1 Rates'!EX27</f>
        <v>1.188E-2</v>
      </c>
      <c r="EY16" s="682">
        <f>+'Calcs Res R1 Rates'!EY27</f>
        <v>1.188E-2</v>
      </c>
      <c r="EZ16" s="682">
        <f>+'Calcs Res R1 Rates'!EZ27</f>
        <v>1.413E-2</v>
      </c>
      <c r="FA16" s="682">
        <f>+'Calcs Res R1 Rates'!FA27</f>
        <v>1.413E-2</v>
      </c>
      <c r="FB16" s="682">
        <f>+'Calcs Res R1 Rates'!FB27</f>
        <v>1.413E-2</v>
      </c>
      <c r="FC16" s="682">
        <f>+'Calcs Res R1 Rates'!FC27</f>
        <v>1.7430000000000001E-2</v>
      </c>
      <c r="FD16" s="682">
        <f>+'Calcs Res R1 Rates'!FD27</f>
        <v>1.7430000000000001E-2</v>
      </c>
      <c r="FE16" s="682">
        <f>+'Calcs Res R1 Rates'!FE27</f>
        <v>1.7430000000000001E-2</v>
      </c>
      <c r="FF16" s="682">
        <f>+'Calcs Res R1 Rates'!FF27</f>
        <v>1.813E-2</v>
      </c>
      <c r="FG16" s="682">
        <f>+'Calcs Res R1 Rates'!FG27</f>
        <v>1.813E-2</v>
      </c>
      <c r="FH16" s="682">
        <f>+'Calcs Res R1 Rates'!FH27</f>
        <v>1.813E-2</v>
      </c>
      <c r="FI16" s="682">
        <f>+'Calcs Res R1 Rates'!FI27</f>
        <v>2.085E-2</v>
      </c>
      <c r="FJ16" s="682">
        <f>+'Calcs Res R1 Rates'!FJ27</f>
        <v>2.085E-2</v>
      </c>
      <c r="FK16" s="682">
        <f>+'Calcs Res R1 Rates'!FK27</f>
        <v>2.085E-2</v>
      </c>
      <c r="FL16" s="682">
        <f>+'Calcs Res R1 Rates'!FL27</f>
        <v>2.0299999999999999E-2</v>
      </c>
      <c r="FM16" s="682">
        <f>+'Calcs Res R1 Rates'!FM27</f>
        <v>2.0299999999999999E-2</v>
      </c>
      <c r="FN16" s="682">
        <f>+'Calcs Res R1 Rates'!FN27</f>
        <v>2.0299999999999999E-2</v>
      </c>
      <c r="FO16" s="682">
        <f>+'Calcs Res R1 Rates'!FO27</f>
        <v>2.1860000000000001E-2</v>
      </c>
      <c r="FP16" s="682">
        <f>+'Calcs Res R1 Rates'!FP27</f>
        <v>2.1860000000000001E-2</v>
      </c>
      <c r="FQ16" s="682">
        <f>+'Calcs Res R1 Rates'!FQ27</f>
        <v>2.1860000000000001E-2</v>
      </c>
      <c r="FR16" s="682">
        <f>+'Calcs Res R1 Rates'!FR27</f>
        <v>2.3269999999999999E-2</v>
      </c>
      <c r="FS16" s="682">
        <f>+'Calcs Res R1 Rates'!FS27</f>
        <v>2.3269999999999999E-2</v>
      </c>
      <c r="FT16" s="682">
        <f>+'Calcs Res R1 Rates'!FT27</f>
        <v>2.3269999999999999E-2</v>
      </c>
      <c r="FU16" s="682">
        <f>'Calcs Res R1 Rates'!FU27</f>
        <v>2.453E-2</v>
      </c>
      <c r="FV16" s="682">
        <f>'Calcs Res R1 Rates'!FV27</f>
        <v>2.453E-2</v>
      </c>
      <c r="FW16" s="682">
        <f>'Calcs Res R1 Rates'!FW27</f>
        <v>2.453E-2</v>
      </c>
      <c r="FX16" s="682">
        <f>'Calcs Res R1 Rates'!FX27</f>
        <v>2.7550000000000002E-2</v>
      </c>
      <c r="FY16" s="682">
        <f>'Calcs Res R1 Rates'!FY27</f>
        <v>2.7550000000000002E-2</v>
      </c>
      <c r="FZ16" s="682">
        <f>'Calcs Res R1 Rates'!FZ27</f>
        <v>2.7550000000000002E-2</v>
      </c>
      <c r="GA16" s="682">
        <f>'Calcs Res R1 Rates'!GA27</f>
        <v>3.0009999999999998E-2</v>
      </c>
      <c r="GB16" s="682">
        <f>'Calcs Res R1 Rates'!GB27</f>
        <v>3.0009999999999998E-2</v>
      </c>
      <c r="GC16" s="682">
        <f>'Calcs Res R1 Rates'!GC27</f>
        <v>3.0009999999999998E-2</v>
      </c>
      <c r="GD16" s="682">
        <f>'Calcs Res R1 Rates'!GD27</f>
        <v>2.8299999999999999E-2</v>
      </c>
      <c r="GE16" s="682">
        <f>'Calcs Res R1 Rates'!GE27</f>
        <v>2.8299999999999999E-2</v>
      </c>
      <c r="GF16" s="682">
        <f>'Calcs Res R1 Rates'!GF27</f>
        <v>2.8299999999999999E-2</v>
      </c>
      <c r="GG16" s="682">
        <f>'Calcs Res R1 Rates'!GG27</f>
        <v>2.724E-2</v>
      </c>
      <c r="GH16" s="682">
        <f>'Calcs Res R1 Rates'!GH27</f>
        <v>2.724E-2</v>
      </c>
      <c r="GI16" s="682">
        <f>'Calcs Res R1 Rates'!GI27</f>
        <v>2.724E-2</v>
      </c>
      <c r="GJ16" s="682">
        <f>'Calcs Res R1 Rates'!GJ27</f>
        <v>2.776E-2</v>
      </c>
      <c r="GK16" s="682">
        <f>'Calcs Res R1 Rates'!GK27</f>
        <v>2.776E-2</v>
      </c>
      <c r="GL16" s="682">
        <f>'Calcs Res R1 Rates'!GL27</f>
        <v>2.776E-2</v>
      </c>
      <c r="GM16" s="682">
        <f>'Calcs Res R1 Rates'!GM27</f>
        <v>2.8920000000000001E-2</v>
      </c>
      <c r="GN16" s="682">
        <f>'Calcs Res R1 Rates'!GN27</f>
        <v>2.8920000000000001E-2</v>
      </c>
      <c r="GO16" s="682">
        <f>'Calcs Res R1 Rates'!GO27</f>
        <v>2.8920000000000001E-2</v>
      </c>
      <c r="GP16" s="682">
        <f>'Calcs Res R1 Rates'!GP27</f>
        <v>2.9159999999999998E-2</v>
      </c>
      <c r="GQ16" s="682">
        <f>'Calcs Res R1 Rates'!GQ27</f>
        <v>2.9159999999999998E-2</v>
      </c>
      <c r="GR16" s="682">
        <f>'Calcs Res R1 Rates'!GR27</f>
        <v>2.9159999999999998E-2</v>
      </c>
      <c r="GS16" s="682">
        <f>'Calcs Res R1 Rates'!GS27</f>
        <v>2.8920000000000001E-2</v>
      </c>
      <c r="GT16" s="682">
        <f>'Calcs Res R1 Rates'!GT27</f>
        <v>2.8920000000000001E-2</v>
      </c>
      <c r="GU16" s="682">
        <f>'Calcs Res R1 Rates'!GU27</f>
        <v>2.8920000000000001E-2</v>
      </c>
      <c r="GV16" s="682">
        <f>'Calcs Res R1 Rates'!GV27</f>
        <v>2.7320000000000001E-2</v>
      </c>
      <c r="GW16" s="682">
        <f>'Calcs Res R1 Rates'!GW27</f>
        <v>2.7320000000000001E-2</v>
      </c>
      <c r="GX16" s="682">
        <f>'Calcs Res R1 Rates'!GX27</f>
        <v>2.7320000000000001E-2</v>
      </c>
      <c r="GY16" s="682">
        <f>'Calcs Res R1 Rates'!GY27</f>
        <v>2.7449999999999999E-2</v>
      </c>
      <c r="GZ16" s="682">
        <f>'Calcs Res R1 Rates'!GZ27</f>
        <v>2.7449999999999999E-2</v>
      </c>
      <c r="HA16" s="682">
        <f>'Calcs Res R1 Rates'!HA27</f>
        <v>2.7449999999999999E-2</v>
      </c>
      <c r="HB16" s="682">
        <f>'Calcs Res R1 Rates'!HB27</f>
        <v>2.886E-2</v>
      </c>
      <c r="HC16" s="682">
        <f>'Calcs Res R1 Rates'!HC27</f>
        <v>2.886E-2</v>
      </c>
      <c r="HD16" s="682">
        <f>'Calcs Res R1 Rates'!HD27</f>
        <v>2.886E-2</v>
      </c>
      <c r="HE16" s="682">
        <f>'Calcs Res R1 Rates'!HE27</f>
        <v>2.7650000000000001E-2</v>
      </c>
      <c r="HF16" s="682">
        <f>'Calcs Res R1 Rates'!HF27</f>
        <v>2.7650000000000001E-2</v>
      </c>
      <c r="HG16" s="682">
        <f>'Calcs Res R1 Rates'!HG27</f>
        <v>2.7650000000000001E-2</v>
      </c>
      <c r="HH16" s="682">
        <f>'Calcs Res R1 Rates'!HH27</f>
        <v>2.4080000000000001E-2</v>
      </c>
      <c r="HI16" s="682">
        <f>'Calcs Res R1 Rates'!HI27</f>
        <v>2.4080000000000001E-2</v>
      </c>
      <c r="HJ16" s="682">
        <f>'Calcs Res R1 Rates'!HJ27</f>
        <v>2.4080000000000001E-2</v>
      </c>
      <c r="HK16" s="682">
        <f>'Calcs Res R1 Rates'!HK27</f>
        <v>2.3400000000000001E-2</v>
      </c>
      <c r="HL16" s="682">
        <f>'Calcs Res R1 Rates'!HL27</f>
        <v>2.3400000000000001E-2</v>
      </c>
      <c r="HM16" s="682">
        <f>'Calcs Res R1 Rates'!HM27</f>
        <v>2.3400000000000001E-2</v>
      </c>
      <c r="HN16" s="682">
        <f>'Calcs Res R1 Rates'!HN27</f>
        <v>2.436E-2</v>
      </c>
      <c r="HO16" s="682">
        <f>'Calcs Res R1 Rates'!HO27</f>
        <v>2.436E-2</v>
      </c>
      <c r="HP16" s="682">
        <f>'Calcs Res R1 Rates'!HP27</f>
        <v>2.436E-2</v>
      </c>
      <c r="HQ16" s="682">
        <f>'Calcs Res R1 Rates'!HQ27</f>
        <v>2.682E-2</v>
      </c>
      <c r="HR16" s="682">
        <f>'Calcs Res R1 Rates'!HR27</f>
        <v>2.682E-2</v>
      </c>
      <c r="HS16" s="682">
        <f>'Calcs Res R1 Rates'!HS27</f>
        <v>2.682E-2</v>
      </c>
    </row>
    <row r="17" spans="1:227" s="683" customFormat="1" x14ac:dyDescent="0.2">
      <c r="A17" s="406"/>
      <c r="B17" s="748" t="s">
        <v>595</v>
      </c>
      <c r="C17" s="681"/>
      <c r="D17" s="681"/>
      <c r="E17" s="681"/>
      <c r="F17" s="681"/>
      <c r="G17" s="681"/>
      <c r="H17" s="681"/>
      <c r="I17" s="681"/>
      <c r="J17" s="681"/>
      <c r="K17" s="681"/>
      <c r="L17" s="681"/>
      <c r="M17" s="681"/>
      <c r="N17" s="681"/>
      <c r="O17" s="681"/>
      <c r="P17" s="681"/>
      <c r="Q17" s="681"/>
      <c r="R17" s="681"/>
      <c r="S17" s="681"/>
      <c r="T17" s="681"/>
      <c r="U17" s="681"/>
      <c r="V17" s="681"/>
      <c r="W17" s="681"/>
      <c r="X17" s="681"/>
      <c r="Y17" s="681"/>
      <c r="Z17" s="681"/>
      <c r="AA17" s="681"/>
      <c r="AB17" s="681"/>
      <c r="AC17" s="681"/>
      <c r="AD17" s="681"/>
      <c r="AE17" s="681"/>
      <c r="AF17" s="681"/>
      <c r="AG17" s="681"/>
      <c r="AH17" s="681"/>
      <c r="AI17" s="681"/>
      <c r="AJ17" s="681"/>
      <c r="AK17" s="681"/>
      <c r="AL17" s="681"/>
      <c r="AM17" s="681"/>
      <c r="AN17" s="681"/>
      <c r="AO17" s="681"/>
      <c r="AP17" s="681"/>
      <c r="AQ17" s="681"/>
      <c r="AR17" s="681"/>
      <c r="AS17" s="681"/>
      <c r="AT17" s="681"/>
      <c r="AU17" s="681"/>
      <c r="AV17" s="681"/>
      <c r="AW17" s="681"/>
      <c r="AX17" s="681"/>
      <c r="AY17" s="681"/>
      <c r="AZ17" s="681"/>
      <c r="BA17" s="681"/>
      <c r="BB17" s="681">
        <v>0</v>
      </c>
      <c r="BC17" s="681"/>
      <c r="BD17" s="681"/>
      <c r="BE17" s="681"/>
      <c r="BF17" s="681"/>
      <c r="BG17" s="681"/>
      <c r="BH17" s="681"/>
      <c r="BI17" s="681"/>
      <c r="BJ17" s="681"/>
      <c r="BK17" s="681"/>
      <c r="BL17" s="681"/>
      <c r="BM17" s="681"/>
      <c r="BN17" s="681"/>
      <c r="BO17" s="681"/>
      <c r="BP17" s="681"/>
      <c r="BQ17" s="681"/>
      <c r="BR17" s="681"/>
      <c r="BS17" s="681"/>
      <c r="BT17" s="681"/>
      <c r="BU17" s="681"/>
      <c r="BV17" s="681"/>
      <c r="BW17" s="681"/>
      <c r="BX17" s="681"/>
      <c r="BY17" s="681"/>
      <c r="BZ17" s="681"/>
      <c r="CA17" s="681"/>
      <c r="CB17" s="681"/>
      <c r="CC17" s="681"/>
      <c r="CD17" s="681"/>
      <c r="CE17" s="681"/>
      <c r="CF17" s="681"/>
      <c r="CG17" s="681"/>
      <c r="CH17" s="681"/>
      <c r="CI17" s="681"/>
      <c r="CJ17" s="682"/>
      <c r="CK17" s="682"/>
      <c r="CL17" s="682"/>
      <c r="CM17" s="682"/>
      <c r="CN17" s="682"/>
      <c r="CO17" s="682"/>
      <c r="CP17" s="682"/>
      <c r="CQ17" s="682"/>
      <c r="CR17" s="682"/>
      <c r="CS17" s="682"/>
      <c r="CT17" s="682"/>
      <c r="CU17" s="682"/>
      <c r="CV17" s="682"/>
      <c r="CW17" s="682"/>
      <c r="CX17" s="682"/>
      <c r="CY17" s="682"/>
      <c r="CZ17" s="682"/>
      <c r="DA17" s="682"/>
      <c r="DB17" s="682"/>
      <c r="DC17" s="682"/>
      <c r="DD17" s="682"/>
      <c r="DE17" s="682"/>
      <c r="DF17" s="682"/>
      <c r="DG17" s="682"/>
      <c r="DH17" s="682"/>
      <c r="DI17" s="682"/>
      <c r="DJ17" s="682"/>
      <c r="DK17" s="682"/>
      <c r="DL17" s="682"/>
      <c r="DM17" s="682"/>
      <c r="DN17" s="682"/>
      <c r="DO17" s="682"/>
      <c r="DP17" s="682"/>
      <c r="DQ17" s="682"/>
      <c r="DR17" s="682"/>
      <c r="DS17" s="682"/>
      <c r="DT17" s="682"/>
      <c r="DU17" s="682"/>
      <c r="DV17" s="682"/>
      <c r="DW17" s="682"/>
      <c r="DX17" s="682"/>
      <c r="DY17" s="894">
        <v>0</v>
      </c>
      <c r="DZ17" s="670">
        <v>0</v>
      </c>
      <c r="EA17" s="891">
        <v>0</v>
      </c>
      <c r="EB17" s="670">
        <v>2.2699999999999999E-3</v>
      </c>
      <c r="EC17" s="670">
        <v>2.2699999999999999E-3</v>
      </c>
      <c r="ED17" s="670">
        <v>2.2699999999999999E-3</v>
      </c>
      <c r="EE17" s="670">
        <v>2.2699999999999999E-3</v>
      </c>
      <c r="EF17" s="670">
        <v>2.2699999999999999E-3</v>
      </c>
      <c r="EG17" s="670">
        <v>2.2699999999999999E-3</v>
      </c>
      <c r="EH17" s="670">
        <v>2.2699999999999999E-3</v>
      </c>
      <c r="EI17" s="670">
        <v>2.2699999999999999E-3</v>
      </c>
      <c r="EJ17" s="670">
        <v>2.2699999999999999E-3</v>
      </c>
      <c r="EK17" s="670">
        <v>2.2699999999999999E-3</v>
      </c>
      <c r="EL17" s="670">
        <v>2.2699999999999999E-3</v>
      </c>
      <c r="EM17" s="670">
        <v>2.2699999999999999E-3</v>
      </c>
      <c r="EN17" s="670">
        <v>2.9999999999999997E-4</v>
      </c>
      <c r="EO17" s="670">
        <v>2.9999999999999997E-4</v>
      </c>
      <c r="EP17" s="670">
        <v>2.9999999999999997E-4</v>
      </c>
      <c r="EQ17" s="670">
        <v>2.9999999999999997E-4</v>
      </c>
      <c r="ER17" s="670">
        <v>2.9999999999999997E-4</v>
      </c>
      <c r="ES17" s="670">
        <v>2.9999999999999997E-4</v>
      </c>
      <c r="ET17" s="670">
        <v>2.9999999999999997E-4</v>
      </c>
      <c r="EU17" s="670">
        <v>2.9999999999999997E-4</v>
      </c>
      <c r="EV17" s="670">
        <v>2.9999999999999997E-4</v>
      </c>
      <c r="EW17" s="670">
        <v>2.9999999999999997E-4</v>
      </c>
      <c r="EX17" s="670">
        <v>2.9999999999999997E-4</v>
      </c>
      <c r="EY17" s="670">
        <v>2.9999999999999997E-4</v>
      </c>
      <c r="EZ17" s="971">
        <v>2.5799999999999998E-3</v>
      </c>
      <c r="FA17" s="971">
        <v>2.5799999999999998E-3</v>
      </c>
      <c r="FB17" s="971">
        <v>2.5799999999999998E-3</v>
      </c>
      <c r="FC17" s="971">
        <v>2.5799999999999998E-3</v>
      </c>
      <c r="FD17" s="971">
        <v>2.5799999999999998E-3</v>
      </c>
      <c r="FE17" s="971">
        <v>2.5799999999999998E-3</v>
      </c>
      <c r="FF17" s="971">
        <v>2.5799999999999998E-3</v>
      </c>
      <c r="FG17" s="971">
        <v>2.5799999999999998E-3</v>
      </c>
      <c r="FH17" s="971">
        <v>2.5799999999999998E-3</v>
      </c>
      <c r="FI17" s="1030">
        <v>2.5799999999999998E-3</v>
      </c>
      <c r="FJ17" s="1030">
        <v>2.5799999999999998E-3</v>
      </c>
      <c r="FK17" s="1030">
        <v>2.5799999999999998E-3</v>
      </c>
      <c r="FL17" s="1031">
        <v>2.8E-3</v>
      </c>
      <c r="FM17" s="1031">
        <v>2.8E-3</v>
      </c>
      <c r="FN17" s="1031">
        <v>2.8E-3</v>
      </c>
      <c r="FO17" s="1031">
        <v>2.8E-3</v>
      </c>
      <c r="FP17" s="1031">
        <v>2.8E-3</v>
      </c>
      <c r="FQ17" s="1031">
        <v>2.8E-3</v>
      </c>
      <c r="FR17" s="1031">
        <v>2.8E-3</v>
      </c>
      <c r="FS17" s="1031">
        <v>2.8E-3</v>
      </c>
      <c r="FT17" s="1031">
        <v>2.8E-3</v>
      </c>
      <c r="FU17" s="1031">
        <v>2.8E-3</v>
      </c>
      <c r="FV17" s="1031">
        <v>2.8E-3</v>
      </c>
      <c r="FW17" s="1031">
        <v>2.8E-3</v>
      </c>
      <c r="FX17" s="1031">
        <v>4.4200000000000003E-3</v>
      </c>
      <c r="FY17" s="1031">
        <v>4.4200000000000003E-3</v>
      </c>
      <c r="FZ17" s="1031">
        <v>4.4200000000000003E-3</v>
      </c>
      <c r="GA17" s="1031">
        <v>4.4200000000000003E-3</v>
      </c>
      <c r="GB17" s="1031">
        <v>4.4200000000000003E-3</v>
      </c>
      <c r="GC17" s="1031">
        <v>4.4200000000000003E-3</v>
      </c>
      <c r="GD17" s="1031">
        <v>4.4200000000000003E-3</v>
      </c>
      <c r="GE17" s="1031">
        <v>4.4200000000000003E-3</v>
      </c>
      <c r="GF17" s="1031">
        <v>4.4200000000000003E-3</v>
      </c>
      <c r="GG17" s="1031">
        <v>4.4200000000000003E-3</v>
      </c>
      <c r="GH17" s="1031">
        <v>4.4200000000000003E-3</v>
      </c>
      <c r="GI17" s="1031">
        <v>4.4200000000000003E-3</v>
      </c>
      <c r="GJ17" s="1031">
        <v>8.2400000000000008E-3</v>
      </c>
      <c r="GK17" s="1031">
        <v>8.2400000000000008E-3</v>
      </c>
      <c r="GL17" s="1031">
        <v>8.2400000000000008E-3</v>
      </c>
      <c r="GM17" s="1031">
        <v>8.2400000000000008E-3</v>
      </c>
      <c r="GN17" s="1031">
        <v>8.2400000000000008E-3</v>
      </c>
      <c r="GO17" s="1031">
        <v>8.2400000000000008E-3</v>
      </c>
      <c r="GP17" s="1031">
        <v>8.2400000000000008E-3</v>
      </c>
      <c r="GQ17" s="1031">
        <v>8.2400000000000008E-3</v>
      </c>
      <c r="GR17" s="1031">
        <v>8.2400000000000008E-3</v>
      </c>
      <c r="GS17" s="1031">
        <v>8.2400000000000008E-3</v>
      </c>
      <c r="GT17" s="1031">
        <v>8.2400000000000008E-3</v>
      </c>
      <c r="GU17" s="1031">
        <v>8.2400000000000008E-3</v>
      </c>
      <c r="GV17" s="1031">
        <v>3.9899999999999996E-3</v>
      </c>
      <c r="GW17" s="1031">
        <v>3.9899999999999996E-3</v>
      </c>
      <c r="GX17" s="1031">
        <v>3.9899999999999996E-3</v>
      </c>
      <c r="GY17" s="1031">
        <v>3.9899999999999996E-3</v>
      </c>
      <c r="GZ17" s="1031">
        <v>3.9899999999999996E-3</v>
      </c>
      <c r="HA17" s="1031">
        <v>3.9899999999999996E-3</v>
      </c>
      <c r="HB17" s="1031">
        <v>3.9899999999999996E-3</v>
      </c>
      <c r="HC17" s="1031">
        <v>3.9899999999999996E-3</v>
      </c>
      <c r="HD17" s="1031">
        <v>3.9899999999999996E-3</v>
      </c>
      <c r="HE17" s="1031">
        <v>3.9899999999999996E-3</v>
      </c>
      <c r="HF17" s="1031">
        <v>3.9899999999999996E-3</v>
      </c>
      <c r="HG17" s="1031">
        <v>3.9899999999999996E-3</v>
      </c>
      <c r="HH17" s="1031">
        <v>1.8149999999999999E-2</v>
      </c>
      <c r="HI17" s="1031">
        <v>1.8149999999999999E-2</v>
      </c>
      <c r="HJ17" s="1031">
        <v>1.8149999999999999E-2</v>
      </c>
      <c r="HK17" s="1031">
        <v>1.8149999999999999E-2</v>
      </c>
      <c r="HL17" s="1031">
        <v>1.8149999999999999E-2</v>
      </c>
      <c r="HM17" s="1031">
        <v>1.8149999999999999E-2</v>
      </c>
      <c r="HN17" s="1031">
        <v>1.8149999999999999E-2</v>
      </c>
      <c r="HO17" s="1031">
        <v>1.8149999999999999E-2</v>
      </c>
      <c r="HP17" s="1031">
        <v>1.8149999999999999E-2</v>
      </c>
      <c r="HQ17" s="1031">
        <v>1.8149999999999999E-2</v>
      </c>
      <c r="HR17" s="1031">
        <v>1.8149999999999999E-2</v>
      </c>
      <c r="HS17" s="1031">
        <v>1.8149999999999999E-2</v>
      </c>
    </row>
    <row r="18" spans="1:227" s="406" customFormat="1" x14ac:dyDescent="0.2">
      <c r="B18" s="748" t="s">
        <v>435</v>
      </c>
      <c r="BB18" s="684">
        <f>SUM(BB14:BB17)</f>
        <v>0</v>
      </c>
      <c r="BC18" s="684">
        <f t="shared" ref="BC18:CI18" si="14">SUM(BC14:BC17)</f>
        <v>0</v>
      </c>
      <c r="BD18" s="684">
        <f t="shared" si="14"/>
        <v>0</v>
      </c>
      <c r="BE18" s="684">
        <f t="shared" si="14"/>
        <v>0</v>
      </c>
      <c r="BF18" s="684">
        <f t="shared" si="14"/>
        <v>0</v>
      </c>
      <c r="BG18" s="684">
        <f t="shared" si="14"/>
        <v>0</v>
      </c>
      <c r="BH18" s="684">
        <f t="shared" si="14"/>
        <v>0</v>
      </c>
      <c r="BI18" s="684">
        <f t="shared" si="14"/>
        <v>0</v>
      </c>
      <c r="BJ18" s="684">
        <f t="shared" si="14"/>
        <v>0</v>
      </c>
      <c r="BK18" s="684">
        <f t="shared" si="14"/>
        <v>0</v>
      </c>
      <c r="BL18" s="684">
        <f t="shared" si="14"/>
        <v>0</v>
      </c>
      <c r="BM18" s="684">
        <f t="shared" si="14"/>
        <v>0</v>
      </c>
      <c r="BN18" s="684">
        <f t="shared" si="14"/>
        <v>0</v>
      </c>
      <c r="BO18" s="684">
        <f t="shared" si="14"/>
        <v>0</v>
      </c>
      <c r="BP18" s="684">
        <f t="shared" si="14"/>
        <v>0</v>
      </c>
      <c r="BQ18" s="684">
        <f t="shared" si="14"/>
        <v>0</v>
      </c>
      <c r="BR18" s="684">
        <f t="shared" si="14"/>
        <v>0</v>
      </c>
      <c r="BS18" s="684">
        <f t="shared" si="14"/>
        <v>0</v>
      </c>
      <c r="BT18" s="684">
        <f t="shared" si="14"/>
        <v>0</v>
      </c>
      <c r="BU18" s="684">
        <f t="shared" si="14"/>
        <v>0</v>
      </c>
      <c r="BV18" s="684">
        <f t="shared" si="14"/>
        <v>0</v>
      </c>
      <c r="BW18" s="684">
        <f t="shared" si="14"/>
        <v>0</v>
      </c>
      <c r="BX18" s="684">
        <f t="shared" si="14"/>
        <v>0</v>
      </c>
      <c r="BY18" s="684">
        <f t="shared" si="14"/>
        <v>0</v>
      </c>
      <c r="BZ18" s="684">
        <f t="shared" si="14"/>
        <v>0</v>
      </c>
      <c r="CA18" s="684">
        <f t="shared" si="14"/>
        <v>0</v>
      </c>
      <c r="CB18" s="684">
        <f t="shared" si="14"/>
        <v>0</v>
      </c>
      <c r="CC18" s="684">
        <f t="shared" si="14"/>
        <v>0</v>
      </c>
      <c r="CD18" s="684">
        <f t="shared" si="14"/>
        <v>0</v>
      </c>
      <c r="CE18" s="684">
        <f t="shared" si="14"/>
        <v>0</v>
      </c>
      <c r="CF18" s="684">
        <f t="shared" si="14"/>
        <v>0</v>
      </c>
      <c r="CG18" s="684">
        <f t="shared" si="14"/>
        <v>0</v>
      </c>
      <c r="CH18" s="684">
        <f t="shared" si="14"/>
        <v>0</v>
      </c>
      <c r="CI18" s="684">
        <f t="shared" si="14"/>
        <v>0</v>
      </c>
      <c r="CJ18" s="679">
        <f t="shared" ref="CJ18:DX18" si="15">SUM(CJ14:CJ17)</f>
        <v>7.499999999999998E-4</v>
      </c>
      <c r="CK18" s="679">
        <f t="shared" si="15"/>
        <v>7.499999999999998E-4</v>
      </c>
      <c r="CL18" s="679">
        <f t="shared" si="15"/>
        <v>1.1700000000000005E-3</v>
      </c>
      <c r="CM18" s="679">
        <f t="shared" si="15"/>
        <v>1.1700000000000005E-3</v>
      </c>
      <c r="CN18" s="679">
        <f t="shared" si="15"/>
        <v>1.1700000000000005E-3</v>
      </c>
      <c r="CO18" s="679">
        <f t="shared" si="15"/>
        <v>1.64E-3</v>
      </c>
      <c r="CP18" s="679">
        <f t="shared" si="15"/>
        <v>1.64E-3</v>
      </c>
      <c r="CQ18" s="679">
        <f t="shared" si="15"/>
        <v>1.64E-3</v>
      </c>
      <c r="CR18" s="679">
        <f t="shared" si="15"/>
        <v>4.0000000000000001E-3</v>
      </c>
      <c r="CS18" s="679">
        <f t="shared" si="15"/>
        <v>4.0000000000000001E-3</v>
      </c>
      <c r="CT18" s="679">
        <f t="shared" si="15"/>
        <v>4.0000000000000001E-3</v>
      </c>
      <c r="CU18" s="679">
        <f t="shared" si="15"/>
        <v>4.8599999999999997E-3</v>
      </c>
      <c r="CV18" s="679">
        <f t="shared" si="15"/>
        <v>4.8599999999999997E-3</v>
      </c>
      <c r="CW18" s="679">
        <f t="shared" si="15"/>
        <v>4.8599999999999997E-3</v>
      </c>
      <c r="CX18" s="679">
        <f t="shared" si="15"/>
        <v>4.4400000000000004E-3</v>
      </c>
      <c r="CY18" s="679">
        <f t="shared" si="15"/>
        <v>4.4400000000000004E-3</v>
      </c>
      <c r="CZ18" s="679">
        <f t="shared" si="15"/>
        <v>4.4400000000000004E-3</v>
      </c>
      <c r="DA18" s="679">
        <f t="shared" si="15"/>
        <v>5.1000000000000004E-3</v>
      </c>
      <c r="DB18" s="679">
        <f t="shared" si="15"/>
        <v>5.1000000000000004E-3</v>
      </c>
      <c r="DC18" s="679">
        <f t="shared" si="15"/>
        <v>5.1000000000000004E-3</v>
      </c>
      <c r="DD18" s="679">
        <f t="shared" si="15"/>
        <v>1.0999999999999999E-2</v>
      </c>
      <c r="DE18" s="679">
        <f t="shared" si="15"/>
        <v>1.0999999999999999E-2</v>
      </c>
      <c r="DF18" s="679">
        <f t="shared" si="15"/>
        <v>1.0999999999999999E-2</v>
      </c>
      <c r="DG18" s="679">
        <f t="shared" si="15"/>
        <v>1.4600000000000002E-2</v>
      </c>
      <c r="DH18" s="679">
        <f t="shared" si="15"/>
        <v>1.4600000000000002E-2</v>
      </c>
      <c r="DI18" s="679">
        <f t="shared" si="15"/>
        <v>1.4600000000000002E-2</v>
      </c>
      <c r="DJ18" s="679">
        <f t="shared" si="15"/>
        <v>1.102E-2</v>
      </c>
      <c r="DK18" s="679">
        <f t="shared" si="15"/>
        <v>1.102E-2</v>
      </c>
      <c r="DL18" s="679">
        <f t="shared" si="15"/>
        <v>1.102E-2</v>
      </c>
      <c r="DM18" s="679">
        <f t="shared" si="15"/>
        <v>1.188E-2</v>
      </c>
      <c r="DN18" s="679">
        <f t="shared" si="15"/>
        <v>1.188E-2</v>
      </c>
      <c r="DO18" s="679">
        <f t="shared" si="15"/>
        <v>1.188E-2</v>
      </c>
      <c r="DP18" s="679">
        <f t="shared" si="15"/>
        <v>1.141E-2</v>
      </c>
      <c r="DQ18" s="679">
        <f t="shared" si="15"/>
        <v>1.141E-2</v>
      </c>
      <c r="DR18" s="679">
        <f t="shared" si="15"/>
        <v>1.141E-2</v>
      </c>
      <c r="DS18" s="679">
        <f t="shared" si="15"/>
        <v>1.3219999999999999E-2</v>
      </c>
      <c r="DT18" s="679">
        <f t="shared" si="15"/>
        <v>1.3219999999999999E-2</v>
      </c>
      <c r="DU18" s="679">
        <f t="shared" si="15"/>
        <v>1.3219999999999999E-2</v>
      </c>
      <c r="DV18" s="679">
        <f t="shared" si="15"/>
        <v>7.9799999999999992E-3</v>
      </c>
      <c r="DW18" s="679">
        <f t="shared" si="15"/>
        <v>7.9799999999999992E-3</v>
      </c>
      <c r="DX18" s="679">
        <f t="shared" si="15"/>
        <v>7.9799999999999992E-3</v>
      </c>
      <c r="DY18" s="685">
        <f>SUM(DY14:DY17)</f>
        <v>0</v>
      </c>
      <c r="DZ18" s="686">
        <f t="shared" ref="DZ18:FS18" si="16">SUM(DZ14:DZ17)</f>
        <v>2.1600000000000013E-3</v>
      </c>
      <c r="EA18" s="686">
        <f t="shared" si="16"/>
        <v>2.1600000000000013E-3</v>
      </c>
      <c r="EB18" s="686">
        <f t="shared" si="16"/>
        <v>1.099999999999999E-3</v>
      </c>
      <c r="EC18" s="686">
        <f t="shared" si="16"/>
        <v>1.099999999999999E-3</v>
      </c>
      <c r="ED18" s="686">
        <f t="shared" si="16"/>
        <v>1.099999999999999E-3</v>
      </c>
      <c r="EE18" s="686">
        <f t="shared" si="16"/>
        <v>4.6299999999999987E-3</v>
      </c>
      <c r="EF18" s="686">
        <f t="shared" si="16"/>
        <v>4.6299999999999987E-3</v>
      </c>
      <c r="EG18" s="686">
        <f t="shared" si="16"/>
        <v>4.6299999999999987E-3</v>
      </c>
      <c r="EH18" s="686">
        <f t="shared" si="16"/>
        <v>9.6600000000000002E-3</v>
      </c>
      <c r="EI18" s="686">
        <f t="shared" si="16"/>
        <v>9.6600000000000002E-3</v>
      </c>
      <c r="EJ18" s="686">
        <f t="shared" si="16"/>
        <v>9.6600000000000002E-3</v>
      </c>
      <c r="EK18" s="686">
        <f t="shared" si="16"/>
        <v>1.1859999999999999E-2</v>
      </c>
      <c r="EL18" s="686">
        <f t="shared" si="16"/>
        <v>1.1859999999999999E-2</v>
      </c>
      <c r="EM18" s="686">
        <f t="shared" si="16"/>
        <v>1.1859999999999999E-2</v>
      </c>
      <c r="EN18" s="686">
        <f t="shared" si="16"/>
        <v>8.7000000000000011E-3</v>
      </c>
      <c r="EO18" s="686">
        <f t="shared" si="16"/>
        <v>8.7000000000000011E-3</v>
      </c>
      <c r="EP18" s="686">
        <f t="shared" si="16"/>
        <v>8.7000000000000011E-3</v>
      </c>
      <c r="EQ18" s="686">
        <f t="shared" si="16"/>
        <v>1.3600000000000001E-2</v>
      </c>
      <c r="ER18" s="686">
        <f t="shared" si="16"/>
        <v>1.3600000000000001E-2</v>
      </c>
      <c r="ES18" s="686">
        <f t="shared" si="16"/>
        <v>1.3600000000000001E-2</v>
      </c>
      <c r="ET18" s="686">
        <f t="shared" si="16"/>
        <v>1.5800000000000002E-2</v>
      </c>
      <c r="EU18" s="686">
        <f t="shared" si="16"/>
        <v>1.5800000000000002E-2</v>
      </c>
      <c r="EV18" s="686">
        <f t="shared" si="16"/>
        <v>1.5800000000000002E-2</v>
      </c>
      <c r="EW18" s="686">
        <f t="shared" si="16"/>
        <v>1.6960000000000003E-2</v>
      </c>
      <c r="EX18" s="686">
        <f t="shared" si="16"/>
        <v>1.6960000000000003E-2</v>
      </c>
      <c r="EY18" s="686">
        <f t="shared" si="16"/>
        <v>1.6960000000000003E-2</v>
      </c>
      <c r="EZ18" s="686">
        <f t="shared" si="16"/>
        <v>2.2769999999999999E-2</v>
      </c>
      <c r="FA18" s="686">
        <f t="shared" si="16"/>
        <v>2.2769999999999999E-2</v>
      </c>
      <c r="FB18" s="686">
        <f t="shared" si="16"/>
        <v>2.2769999999999999E-2</v>
      </c>
      <c r="FC18" s="686">
        <f t="shared" si="16"/>
        <v>2.3609999999999999E-2</v>
      </c>
      <c r="FD18" s="686">
        <f t="shared" si="16"/>
        <v>2.3609999999999999E-2</v>
      </c>
      <c r="FE18" s="686">
        <f t="shared" si="16"/>
        <v>2.3609999999999999E-2</v>
      </c>
      <c r="FF18" s="686">
        <f t="shared" si="16"/>
        <v>2.6239999999999999E-2</v>
      </c>
      <c r="FG18" s="686">
        <f t="shared" si="16"/>
        <v>2.6239999999999999E-2</v>
      </c>
      <c r="FH18" s="686">
        <f t="shared" si="16"/>
        <v>2.6239999999999999E-2</v>
      </c>
      <c r="FI18" s="689">
        <f t="shared" si="16"/>
        <v>3.0359999999999998E-2</v>
      </c>
      <c r="FJ18" s="689">
        <f t="shared" si="16"/>
        <v>3.0359999999999998E-2</v>
      </c>
      <c r="FK18" s="689">
        <f t="shared" si="16"/>
        <v>3.0359999999999998E-2</v>
      </c>
      <c r="FL18" s="689">
        <f t="shared" si="16"/>
        <v>3.056E-2</v>
      </c>
      <c r="FM18" s="689">
        <f t="shared" si="16"/>
        <v>3.056E-2</v>
      </c>
      <c r="FN18" s="689">
        <f t="shared" si="16"/>
        <v>3.056E-2</v>
      </c>
      <c r="FO18" s="689">
        <f t="shared" si="16"/>
        <v>3.0280000000000001E-2</v>
      </c>
      <c r="FP18" s="689">
        <f t="shared" si="16"/>
        <v>3.0280000000000001E-2</v>
      </c>
      <c r="FQ18" s="689">
        <f t="shared" si="16"/>
        <v>3.0280000000000001E-2</v>
      </c>
      <c r="FR18" s="689">
        <f t="shared" si="16"/>
        <v>2.998E-2</v>
      </c>
      <c r="FS18" s="689">
        <f t="shared" si="16"/>
        <v>2.998E-2</v>
      </c>
      <c r="FT18" s="689">
        <f>SUM(FT14:FT17)</f>
        <v>2.998E-2</v>
      </c>
      <c r="FU18" s="1021">
        <f>SUM(FU14:FU17)</f>
        <v>2.7050000000000001E-2</v>
      </c>
      <c r="FV18" s="1021">
        <f>SUM(FV14:FV17)</f>
        <v>2.7050000000000001E-2</v>
      </c>
      <c r="FW18" s="1021">
        <f>SUM(FW14:FW17)</f>
        <v>2.7050000000000001E-2</v>
      </c>
      <c r="FX18" s="1020">
        <f t="shared" ref="FX18:GC18" si="17">SUM(FX14:FX17)</f>
        <v>3.218E-2</v>
      </c>
      <c r="FY18" s="1020">
        <f t="shared" si="17"/>
        <v>3.218E-2</v>
      </c>
      <c r="FZ18" s="1020">
        <f t="shared" si="17"/>
        <v>3.218E-2</v>
      </c>
      <c r="GA18" s="1020">
        <f t="shared" si="17"/>
        <v>3.3139999999999996E-2</v>
      </c>
      <c r="GB18" s="1020">
        <f t="shared" si="17"/>
        <v>3.3139999999999996E-2</v>
      </c>
      <c r="GC18" s="1020">
        <f t="shared" si="17"/>
        <v>3.3139999999999996E-2</v>
      </c>
      <c r="GD18" s="1020">
        <f t="shared" ref="GD18:GI18" si="18">SUM(GD14:GD17)</f>
        <v>3.2549999999999996E-2</v>
      </c>
      <c r="GE18" s="1020">
        <f t="shared" si="18"/>
        <v>3.2549999999999996E-2</v>
      </c>
      <c r="GF18" s="1020">
        <f t="shared" si="18"/>
        <v>3.2549999999999996E-2</v>
      </c>
      <c r="GG18" s="1020">
        <f t="shared" si="18"/>
        <v>3.0550000000000001E-2</v>
      </c>
      <c r="GH18" s="1020">
        <f t="shared" si="18"/>
        <v>3.0550000000000001E-2</v>
      </c>
      <c r="GI18" s="1020">
        <f t="shared" si="18"/>
        <v>3.0550000000000001E-2</v>
      </c>
      <c r="GJ18" s="1020">
        <f t="shared" ref="GJ18:GL18" si="19">SUM(GJ14:GJ17)</f>
        <v>3.6559999999999995E-2</v>
      </c>
      <c r="GK18" s="1020">
        <f t="shared" si="19"/>
        <v>3.6559999999999995E-2</v>
      </c>
      <c r="GL18" s="1020">
        <f t="shared" si="19"/>
        <v>3.6559999999999995E-2</v>
      </c>
      <c r="GM18" s="1020">
        <f t="shared" ref="GM18:GU18" si="20">SUM(GM14:GM17)</f>
        <v>3.9890000000000009E-2</v>
      </c>
      <c r="GN18" s="1020">
        <f t="shared" si="20"/>
        <v>3.9890000000000009E-2</v>
      </c>
      <c r="GO18" s="1020">
        <f t="shared" si="20"/>
        <v>3.9890000000000009E-2</v>
      </c>
      <c r="GP18" s="1020">
        <f t="shared" si="20"/>
        <v>4.8899999999999999E-2</v>
      </c>
      <c r="GQ18" s="1020">
        <f t="shared" si="20"/>
        <v>4.8899999999999999E-2</v>
      </c>
      <c r="GR18" s="1020">
        <f t="shared" si="20"/>
        <v>4.8899999999999999E-2</v>
      </c>
      <c r="GS18" s="1020">
        <f t="shared" si="20"/>
        <v>4.7770000000000007E-2</v>
      </c>
      <c r="GT18" s="1020">
        <f t="shared" si="20"/>
        <v>4.7770000000000007E-2</v>
      </c>
      <c r="GU18" s="1020">
        <f t="shared" si="20"/>
        <v>4.7770000000000007E-2</v>
      </c>
      <c r="GV18" s="1020">
        <f t="shared" ref="GV18:GX18" si="21">SUM(GV14:GV17)</f>
        <v>4.3000000000000003E-2</v>
      </c>
      <c r="GW18" s="1020">
        <f t="shared" si="21"/>
        <v>4.3000000000000003E-2</v>
      </c>
      <c r="GX18" s="1020">
        <f t="shared" si="21"/>
        <v>4.3000000000000003E-2</v>
      </c>
      <c r="GY18" s="1020">
        <f t="shared" ref="GY18:HJ18" si="22">SUM(GY14:GY17)</f>
        <v>5.3130000000000004E-2</v>
      </c>
      <c r="GZ18" s="1020">
        <f t="shared" si="22"/>
        <v>5.3130000000000004E-2</v>
      </c>
      <c r="HA18" s="1020">
        <f t="shared" si="22"/>
        <v>5.3130000000000004E-2</v>
      </c>
      <c r="HB18" s="1020">
        <f t="shared" si="22"/>
        <v>4.9779999999999998E-2</v>
      </c>
      <c r="HC18" s="1020">
        <f t="shared" si="22"/>
        <v>4.9779999999999998E-2</v>
      </c>
      <c r="HD18" s="1020">
        <f t="shared" si="22"/>
        <v>4.9779999999999998E-2</v>
      </c>
      <c r="HE18" s="1020">
        <f t="shared" si="22"/>
        <v>5.0779999999999999E-2</v>
      </c>
      <c r="HF18" s="1020">
        <f t="shared" si="22"/>
        <v>5.0779999999999999E-2</v>
      </c>
      <c r="HG18" s="1020">
        <f t="shared" si="22"/>
        <v>5.0779999999999999E-2</v>
      </c>
      <c r="HH18" s="1020">
        <f t="shared" si="22"/>
        <v>6.4759999999999998E-2</v>
      </c>
      <c r="HI18" s="1020">
        <f t="shared" si="22"/>
        <v>6.4759999999999998E-2</v>
      </c>
      <c r="HJ18" s="1020">
        <f t="shared" si="22"/>
        <v>6.4759999999999998E-2</v>
      </c>
      <c r="HK18" s="1020">
        <f t="shared" ref="HK18:HM18" si="23">SUM(HK14:HK17)</f>
        <v>6.3380000000000006E-2</v>
      </c>
      <c r="HL18" s="1020">
        <f t="shared" si="23"/>
        <v>6.3380000000000006E-2</v>
      </c>
      <c r="HM18" s="1020">
        <f t="shared" si="23"/>
        <v>6.3380000000000006E-2</v>
      </c>
      <c r="HN18" s="1020">
        <f t="shared" ref="HN18:HS18" si="24">SUM(HN14:HN17)</f>
        <v>5.7360000000000001E-2</v>
      </c>
      <c r="HO18" s="1020">
        <f t="shared" si="24"/>
        <v>5.7360000000000001E-2</v>
      </c>
      <c r="HP18" s="1020">
        <f t="shared" si="24"/>
        <v>5.7360000000000001E-2</v>
      </c>
      <c r="HQ18" s="1020">
        <f t="shared" si="24"/>
        <v>5.339E-2</v>
      </c>
      <c r="HR18" s="1020">
        <f t="shared" si="24"/>
        <v>5.339E-2</v>
      </c>
      <c r="HS18" s="1020">
        <f t="shared" si="24"/>
        <v>5.339E-2</v>
      </c>
    </row>
    <row r="19" spans="1:227" s="406" customFormat="1" ht="5.25" customHeight="1" x14ac:dyDescent="0.2">
      <c r="B19" s="748"/>
      <c r="BN19" s="680"/>
      <c r="BO19" s="680"/>
      <c r="BP19" s="680"/>
      <c r="BQ19" s="680"/>
      <c r="BR19" s="680"/>
      <c r="BS19" s="680"/>
      <c r="BT19" s="680"/>
      <c r="BU19" s="680"/>
      <c r="BV19" s="680"/>
      <c r="BW19" s="680"/>
      <c r="BX19" s="680"/>
      <c r="BY19" s="680"/>
      <c r="BZ19" s="680"/>
      <c r="CA19" s="680"/>
      <c r="CB19" s="680"/>
      <c r="CC19" s="680"/>
      <c r="CD19" s="680"/>
      <c r="CE19" s="680"/>
      <c r="CF19" s="680"/>
      <c r="CG19" s="680"/>
      <c r="CH19" s="680"/>
      <c r="CI19" s="687"/>
      <c r="CJ19" s="680"/>
      <c r="CK19" s="680"/>
      <c r="CL19" s="507"/>
      <c r="CM19" s="507"/>
      <c r="CN19" s="507"/>
      <c r="CO19" s="507"/>
      <c r="CP19" s="507"/>
      <c r="CQ19" s="507"/>
      <c r="CR19" s="507"/>
      <c r="CS19" s="507"/>
      <c r="CT19" s="507"/>
      <c r="CU19" s="507"/>
      <c r="CV19" s="507"/>
      <c r="CW19" s="507"/>
      <c r="CX19" s="507"/>
      <c r="CY19" s="507"/>
      <c r="CZ19" s="507"/>
      <c r="DA19" s="507"/>
      <c r="DB19" s="507"/>
      <c r="DC19" s="507"/>
      <c r="DD19" s="507"/>
      <c r="DE19" s="507"/>
      <c r="DF19" s="507"/>
      <c r="DG19" s="507"/>
      <c r="DH19" s="507"/>
      <c r="DI19" s="507"/>
      <c r="DJ19" s="507"/>
      <c r="DK19" s="507"/>
      <c r="DL19" s="507"/>
      <c r="DM19" s="507"/>
      <c r="DN19" s="507"/>
      <c r="DO19" s="507"/>
      <c r="DP19" s="507"/>
      <c r="DQ19" s="507"/>
      <c r="DR19" s="507"/>
      <c r="DS19" s="507"/>
      <c r="DT19" s="507"/>
      <c r="DU19" s="507"/>
      <c r="DV19" s="507"/>
      <c r="DW19" s="507"/>
      <c r="DX19" s="507"/>
      <c r="DY19" s="688"/>
      <c r="DZ19" s="689"/>
      <c r="EA19" s="689"/>
      <c r="EB19" s="689"/>
      <c r="EC19" s="689"/>
      <c r="ED19" s="689"/>
      <c r="EE19" s="689"/>
      <c r="EF19" s="689"/>
      <c r="EG19" s="689"/>
      <c r="EH19" s="689"/>
      <c r="EI19" s="689"/>
      <c r="EJ19" s="689"/>
      <c r="EK19" s="689"/>
      <c r="EL19" s="689"/>
      <c r="EM19" s="689"/>
      <c r="EN19" s="689"/>
      <c r="EO19" s="689"/>
      <c r="EP19" s="689"/>
      <c r="EQ19" s="689"/>
      <c r="ER19" s="689"/>
      <c r="ES19" s="689"/>
      <c r="ET19" s="689"/>
      <c r="EU19" s="689"/>
      <c r="EV19" s="689"/>
      <c r="EW19" s="689"/>
      <c r="EX19" s="689"/>
      <c r="EY19" s="689"/>
      <c r="EZ19" s="689"/>
      <c r="FA19" s="689"/>
      <c r="FB19" s="689"/>
      <c r="FC19" s="689"/>
      <c r="FD19" s="689"/>
      <c r="FE19" s="689"/>
      <c r="FF19" s="689"/>
      <c r="FG19" s="689"/>
      <c r="FH19" s="689"/>
      <c r="FI19" s="689"/>
      <c r="FJ19" s="689"/>
      <c r="FK19" s="689"/>
      <c r="FL19" s="689"/>
      <c r="FM19" s="689"/>
      <c r="FN19" s="689"/>
      <c r="FO19" s="689"/>
      <c r="FP19" s="689"/>
      <c r="FQ19" s="689"/>
      <c r="FR19" s="689"/>
      <c r="FS19" s="689"/>
      <c r="FT19" s="689"/>
      <c r="FU19" s="689"/>
      <c r="FV19" s="689"/>
      <c r="FW19" s="689"/>
      <c r="FX19" s="689"/>
      <c r="FY19" s="689"/>
      <c r="FZ19" s="689"/>
      <c r="GA19" s="689"/>
      <c r="GB19" s="689"/>
      <c r="GC19" s="689"/>
      <c r="GD19" s="689"/>
      <c r="GE19" s="689"/>
      <c r="GF19" s="689"/>
      <c r="GG19" s="689"/>
      <c r="GH19" s="689"/>
      <c r="GI19" s="689"/>
      <c r="GJ19" s="689"/>
      <c r="GK19" s="689"/>
      <c r="GL19" s="689"/>
      <c r="GM19" s="689"/>
      <c r="GN19" s="689"/>
      <c r="GO19" s="689"/>
      <c r="GP19" s="689"/>
      <c r="GQ19" s="689"/>
      <c r="GR19" s="689"/>
      <c r="GS19" s="689"/>
      <c r="GT19" s="689"/>
      <c r="GU19" s="689"/>
      <c r="GV19" s="689"/>
      <c r="GW19" s="689"/>
      <c r="GX19" s="689"/>
      <c r="GY19" s="689"/>
      <c r="GZ19" s="689"/>
      <c r="HA19" s="689"/>
      <c r="HB19" s="689"/>
      <c r="HC19" s="689"/>
      <c r="HD19" s="689"/>
      <c r="HE19" s="689"/>
      <c r="HF19" s="689"/>
      <c r="HG19" s="689"/>
      <c r="HK19" s="689"/>
      <c r="HL19" s="689"/>
      <c r="HM19" s="689"/>
      <c r="HN19" s="689"/>
      <c r="HO19" s="689"/>
      <c r="HP19" s="689"/>
      <c r="HQ19" s="689"/>
      <c r="HR19" s="689"/>
      <c r="HS19" s="689"/>
    </row>
    <row r="20" spans="1:227" s="669" customFormat="1" ht="13.5" customHeight="1" x14ac:dyDescent="0.2">
      <c r="A20" s="673"/>
      <c r="B20" s="752" t="s">
        <v>447</v>
      </c>
      <c r="C20" s="690">
        <f t="shared" ref="C20:AH20" si="25">+C18+C12</f>
        <v>2.9399999999999999E-2</v>
      </c>
      <c r="D20" s="690">
        <f t="shared" si="25"/>
        <v>2.9399999999999999E-2</v>
      </c>
      <c r="E20" s="690">
        <f t="shared" si="25"/>
        <v>2.9399999999999999E-2</v>
      </c>
      <c r="F20" s="690">
        <f t="shared" si="25"/>
        <v>2.9399999999999999E-2</v>
      </c>
      <c r="G20" s="690">
        <f t="shared" si="25"/>
        <v>2.9399999999999999E-2</v>
      </c>
      <c r="H20" s="690">
        <f t="shared" si="25"/>
        <v>2.9399999999999999E-2</v>
      </c>
      <c r="I20" s="690">
        <f t="shared" si="25"/>
        <v>2.9399999999999999E-2</v>
      </c>
      <c r="J20" s="690">
        <f t="shared" si="25"/>
        <v>2.9399999999999999E-2</v>
      </c>
      <c r="K20" s="690">
        <f t="shared" si="25"/>
        <v>2.9399999999999999E-2</v>
      </c>
      <c r="L20" s="690">
        <f t="shared" si="25"/>
        <v>2.9399999999999999E-2</v>
      </c>
      <c r="M20" s="690">
        <f t="shared" si="25"/>
        <v>2.9399999999999999E-2</v>
      </c>
      <c r="N20" s="690">
        <f t="shared" si="25"/>
        <v>2.9399999999999999E-2</v>
      </c>
      <c r="O20" s="690">
        <f t="shared" si="25"/>
        <v>3.04E-2</v>
      </c>
      <c r="P20" s="690">
        <f t="shared" si="25"/>
        <v>3.04E-2</v>
      </c>
      <c r="Q20" s="690">
        <f t="shared" si="25"/>
        <v>3.04E-2</v>
      </c>
      <c r="R20" s="690">
        <f t="shared" si="25"/>
        <v>3.1399999999999997E-2</v>
      </c>
      <c r="S20" s="690">
        <f t="shared" si="25"/>
        <v>3.1399999999999997E-2</v>
      </c>
      <c r="T20" s="690">
        <f t="shared" si="25"/>
        <v>3.1399999999999997E-2</v>
      </c>
      <c r="U20" s="690">
        <f t="shared" si="25"/>
        <v>3.2399999999999998E-2</v>
      </c>
      <c r="V20" s="690">
        <f t="shared" si="25"/>
        <v>3.2399999999999998E-2</v>
      </c>
      <c r="W20" s="690">
        <f t="shared" si="25"/>
        <v>3.2399999999999998E-2</v>
      </c>
      <c r="X20" s="690">
        <f t="shared" si="25"/>
        <v>3.3399999999999999E-2</v>
      </c>
      <c r="Y20" s="690">
        <f t="shared" si="25"/>
        <v>3.3399999999999999E-2</v>
      </c>
      <c r="Z20" s="690">
        <f t="shared" si="25"/>
        <v>3.3399999999999999E-2</v>
      </c>
      <c r="AA20" s="690">
        <f t="shared" si="25"/>
        <v>3.44E-2</v>
      </c>
      <c r="AB20" s="690">
        <f t="shared" si="25"/>
        <v>3.44E-2</v>
      </c>
      <c r="AC20" s="690">
        <f t="shared" si="25"/>
        <v>3.44E-2</v>
      </c>
      <c r="AD20" s="690">
        <f t="shared" si="25"/>
        <v>3.5400000000000001E-2</v>
      </c>
      <c r="AE20" s="690">
        <f t="shared" si="25"/>
        <v>3.5400000000000001E-2</v>
      </c>
      <c r="AF20" s="690">
        <f t="shared" si="25"/>
        <v>3.5400000000000001E-2</v>
      </c>
      <c r="AG20" s="690">
        <f t="shared" si="25"/>
        <v>3.6400000000000002E-2</v>
      </c>
      <c r="AH20" s="690">
        <f t="shared" si="25"/>
        <v>3.8899999999999997E-2</v>
      </c>
      <c r="AI20" s="690">
        <f t="shared" ref="AI20:BN20" si="26">+AI18+AI12</f>
        <v>3.8899999999999997E-2</v>
      </c>
      <c r="AJ20" s="690">
        <f t="shared" si="26"/>
        <v>4.24E-2</v>
      </c>
      <c r="AK20" s="690">
        <f t="shared" si="26"/>
        <v>4.24E-2</v>
      </c>
      <c r="AL20" s="690">
        <f t="shared" si="26"/>
        <v>4.24E-2</v>
      </c>
      <c r="AM20" s="690">
        <f t="shared" si="26"/>
        <v>4.3400000000000001E-2</v>
      </c>
      <c r="AN20" s="690">
        <f t="shared" si="26"/>
        <v>4.3400000000000001E-2</v>
      </c>
      <c r="AO20" s="690">
        <f t="shared" si="26"/>
        <v>4.3400000000000001E-2</v>
      </c>
      <c r="AP20" s="690">
        <f t="shared" si="26"/>
        <v>4.4400000000000002E-2</v>
      </c>
      <c r="AQ20" s="690">
        <f t="shared" si="26"/>
        <v>4.4400000000000002E-2</v>
      </c>
      <c r="AR20" s="690">
        <f t="shared" si="26"/>
        <v>4.4400000000000002E-2</v>
      </c>
      <c r="AS20" s="690">
        <f t="shared" si="26"/>
        <v>4.5400000000000003E-2</v>
      </c>
      <c r="AT20" s="690">
        <f t="shared" si="26"/>
        <v>4.5400000000000003E-2</v>
      </c>
      <c r="AU20" s="690">
        <f t="shared" si="26"/>
        <v>4.5400000000000003E-2</v>
      </c>
      <c r="AV20" s="690">
        <f t="shared" si="26"/>
        <v>4.8899999999999999E-2</v>
      </c>
      <c r="AW20" s="690">
        <f t="shared" si="26"/>
        <v>4.8899999999999999E-2</v>
      </c>
      <c r="AX20" s="690">
        <f t="shared" si="26"/>
        <v>4.8899999999999999E-2</v>
      </c>
      <c r="AY20" s="690">
        <f t="shared" si="26"/>
        <v>4.99E-2</v>
      </c>
      <c r="AZ20" s="690">
        <f t="shared" si="26"/>
        <v>4.99E-2</v>
      </c>
      <c r="BA20" s="690">
        <f t="shared" si="26"/>
        <v>4.99E-2</v>
      </c>
      <c r="BB20" s="690">
        <f t="shared" si="26"/>
        <v>5.0900000000000001E-2</v>
      </c>
      <c r="BC20" s="690">
        <f t="shared" si="26"/>
        <v>5.0900000000000001E-2</v>
      </c>
      <c r="BD20" s="690">
        <f t="shared" si="26"/>
        <v>5.0900000000000001E-2</v>
      </c>
      <c r="BE20" s="690">
        <f t="shared" si="26"/>
        <v>5.0900000000000001E-2</v>
      </c>
      <c r="BF20" s="690">
        <f t="shared" si="26"/>
        <v>5.0900000000000001E-2</v>
      </c>
      <c r="BG20" s="690">
        <f t="shared" si="26"/>
        <v>5.0900000000000001E-2</v>
      </c>
      <c r="BH20" s="690">
        <f t="shared" si="26"/>
        <v>5.6899999999999999E-2</v>
      </c>
      <c r="BI20" s="690">
        <f t="shared" si="26"/>
        <v>5.6899999999999999E-2</v>
      </c>
      <c r="BJ20" s="690">
        <f t="shared" si="26"/>
        <v>5.6899999999999999E-2</v>
      </c>
      <c r="BK20" s="690">
        <f t="shared" si="26"/>
        <v>5.6899999999999999E-2</v>
      </c>
      <c r="BL20" s="690">
        <f t="shared" si="26"/>
        <v>5.6899999999999999E-2</v>
      </c>
      <c r="BM20" s="690">
        <f t="shared" si="26"/>
        <v>5.6899999999999999E-2</v>
      </c>
      <c r="BN20" s="690">
        <f t="shared" si="26"/>
        <v>5.6899999999999999E-2</v>
      </c>
      <c r="BO20" s="690">
        <f t="shared" ref="BO20:CT20" si="27">+BO18+BO12</f>
        <v>5.6899999999999999E-2</v>
      </c>
      <c r="BP20" s="690">
        <f t="shared" si="27"/>
        <v>5.6899999999999999E-2</v>
      </c>
      <c r="BQ20" s="690">
        <f t="shared" si="27"/>
        <v>5.6899999999999999E-2</v>
      </c>
      <c r="BR20" s="690">
        <f t="shared" si="27"/>
        <v>5.6899999999999999E-2</v>
      </c>
      <c r="BS20" s="690">
        <f t="shared" si="27"/>
        <v>5.6899999999999999E-2</v>
      </c>
      <c r="BT20" s="690">
        <f t="shared" si="27"/>
        <v>5.6899999999999999E-2</v>
      </c>
      <c r="BU20" s="690">
        <f t="shared" si="27"/>
        <v>5.6899999999999999E-2</v>
      </c>
      <c r="BV20" s="690">
        <f t="shared" si="27"/>
        <v>5.6899999999999999E-2</v>
      </c>
      <c r="BW20" s="690">
        <f t="shared" si="27"/>
        <v>5.6899999999999999E-2</v>
      </c>
      <c r="BX20" s="690">
        <f t="shared" si="27"/>
        <v>5.6899999999999999E-2</v>
      </c>
      <c r="BY20" s="690">
        <f t="shared" si="27"/>
        <v>5.6899999999999999E-2</v>
      </c>
      <c r="BZ20" s="690">
        <f t="shared" si="27"/>
        <v>5.6899999999999999E-2</v>
      </c>
      <c r="CA20" s="690">
        <f t="shared" si="27"/>
        <v>5.6899999999999999E-2</v>
      </c>
      <c r="CB20" s="690">
        <f t="shared" si="27"/>
        <v>5.6899999999999999E-2</v>
      </c>
      <c r="CC20" s="690">
        <f t="shared" si="27"/>
        <v>5.6899999999999999E-2</v>
      </c>
      <c r="CD20" s="690">
        <f t="shared" si="27"/>
        <v>5.6899999999999999E-2</v>
      </c>
      <c r="CE20" s="690">
        <f t="shared" si="27"/>
        <v>5.6899999999999999E-2</v>
      </c>
      <c r="CF20" s="690">
        <f t="shared" si="27"/>
        <v>5.6899999999999999E-2</v>
      </c>
      <c r="CG20" s="690">
        <f t="shared" si="27"/>
        <v>5.6899999999999999E-2</v>
      </c>
      <c r="CH20" s="690">
        <f t="shared" si="27"/>
        <v>5.6899999999999999E-2</v>
      </c>
      <c r="CI20" s="690">
        <f t="shared" si="27"/>
        <v>5.6899999999999999E-2</v>
      </c>
      <c r="CJ20" s="690">
        <f t="shared" si="27"/>
        <v>5.765E-2</v>
      </c>
      <c r="CK20" s="690">
        <f t="shared" si="27"/>
        <v>5.765E-2</v>
      </c>
      <c r="CL20" s="690">
        <f t="shared" si="27"/>
        <v>5.8069999999999997E-2</v>
      </c>
      <c r="CM20" s="690">
        <f t="shared" si="27"/>
        <v>5.8069999999999997E-2</v>
      </c>
      <c r="CN20" s="690">
        <f t="shared" si="27"/>
        <v>5.8069999999999997E-2</v>
      </c>
      <c r="CO20" s="690">
        <f t="shared" si="27"/>
        <v>5.8540000000000002E-2</v>
      </c>
      <c r="CP20" s="690">
        <f t="shared" si="27"/>
        <v>5.8540000000000002E-2</v>
      </c>
      <c r="CQ20" s="690">
        <f t="shared" si="27"/>
        <v>5.8540000000000002E-2</v>
      </c>
      <c r="CR20" s="690">
        <f t="shared" si="27"/>
        <v>6.0899999999999996E-2</v>
      </c>
      <c r="CS20" s="690">
        <f t="shared" si="27"/>
        <v>6.0899999999999996E-2</v>
      </c>
      <c r="CT20" s="690">
        <f t="shared" si="27"/>
        <v>6.0899999999999996E-2</v>
      </c>
      <c r="CU20" s="690">
        <f t="shared" ref="CU20:DZ20" si="28">+CU18+CU12</f>
        <v>6.1759999999999995E-2</v>
      </c>
      <c r="CV20" s="690">
        <f t="shared" si="28"/>
        <v>6.1759999999999995E-2</v>
      </c>
      <c r="CW20" s="690">
        <f t="shared" si="28"/>
        <v>6.1759999999999995E-2</v>
      </c>
      <c r="CX20" s="690">
        <f t="shared" si="28"/>
        <v>6.1339999999999999E-2</v>
      </c>
      <c r="CY20" s="690">
        <f t="shared" si="28"/>
        <v>6.1339999999999999E-2</v>
      </c>
      <c r="CZ20" s="690">
        <f t="shared" si="28"/>
        <v>6.1339999999999999E-2</v>
      </c>
      <c r="DA20" s="690">
        <f t="shared" si="28"/>
        <v>6.2E-2</v>
      </c>
      <c r="DB20" s="690">
        <f t="shared" si="28"/>
        <v>6.2E-2</v>
      </c>
      <c r="DC20" s="690">
        <f t="shared" si="28"/>
        <v>6.2E-2</v>
      </c>
      <c r="DD20" s="690">
        <f t="shared" si="28"/>
        <v>6.7900000000000002E-2</v>
      </c>
      <c r="DE20" s="690">
        <f t="shared" si="28"/>
        <v>6.7900000000000002E-2</v>
      </c>
      <c r="DF20" s="690">
        <f t="shared" si="28"/>
        <v>6.7900000000000002E-2</v>
      </c>
      <c r="DG20" s="690">
        <f t="shared" si="28"/>
        <v>7.1500000000000008E-2</v>
      </c>
      <c r="DH20" s="690">
        <f t="shared" si="28"/>
        <v>7.1500000000000008E-2</v>
      </c>
      <c r="DI20" s="690">
        <f t="shared" si="28"/>
        <v>7.1500000000000008E-2</v>
      </c>
      <c r="DJ20" s="690">
        <f t="shared" si="28"/>
        <v>6.7919999999999994E-2</v>
      </c>
      <c r="DK20" s="690">
        <f t="shared" si="28"/>
        <v>6.7919999999999994E-2</v>
      </c>
      <c r="DL20" s="690">
        <f t="shared" si="28"/>
        <v>6.7919999999999994E-2</v>
      </c>
      <c r="DM20" s="690">
        <f t="shared" si="28"/>
        <v>6.8779999999999994E-2</v>
      </c>
      <c r="DN20" s="690">
        <f t="shared" si="28"/>
        <v>6.8779999999999994E-2</v>
      </c>
      <c r="DO20" s="690">
        <f t="shared" si="28"/>
        <v>6.8779999999999994E-2</v>
      </c>
      <c r="DP20" s="690">
        <f t="shared" si="28"/>
        <v>6.8309999999999996E-2</v>
      </c>
      <c r="DQ20" s="690">
        <f t="shared" si="28"/>
        <v>6.8309999999999996E-2</v>
      </c>
      <c r="DR20" s="690">
        <f t="shared" si="28"/>
        <v>6.8309999999999996E-2</v>
      </c>
      <c r="DS20" s="690">
        <f t="shared" si="28"/>
        <v>7.0120000000000002E-2</v>
      </c>
      <c r="DT20" s="690">
        <f t="shared" si="28"/>
        <v>7.0120000000000002E-2</v>
      </c>
      <c r="DU20" s="690">
        <f t="shared" si="28"/>
        <v>7.0120000000000002E-2</v>
      </c>
      <c r="DV20" s="690">
        <f t="shared" si="28"/>
        <v>6.4879999999999993E-2</v>
      </c>
      <c r="DW20" s="690">
        <f t="shared" si="28"/>
        <v>6.4879999999999993E-2</v>
      </c>
      <c r="DX20" s="690">
        <f t="shared" si="28"/>
        <v>6.4879999999999993E-2</v>
      </c>
      <c r="DY20" s="763">
        <f t="shared" si="28"/>
        <v>5.6899999999999999E-2</v>
      </c>
      <c r="DZ20" s="690">
        <f t="shared" si="28"/>
        <v>5.9060000000000001E-2</v>
      </c>
      <c r="EA20" s="690">
        <f t="shared" ref="EA20:FF20" si="29">+EA18+EA12</f>
        <v>5.9060000000000001E-2</v>
      </c>
      <c r="EB20" s="690">
        <f t="shared" si="29"/>
        <v>5.7999999999999996E-2</v>
      </c>
      <c r="EC20" s="690">
        <f t="shared" si="29"/>
        <v>5.7999999999999996E-2</v>
      </c>
      <c r="ED20" s="690">
        <f t="shared" si="29"/>
        <v>5.7999999999999996E-2</v>
      </c>
      <c r="EE20" s="690">
        <f t="shared" si="29"/>
        <v>6.1530000000000001E-2</v>
      </c>
      <c r="EF20" s="690">
        <f t="shared" si="29"/>
        <v>6.1530000000000001E-2</v>
      </c>
      <c r="EG20" s="690">
        <f t="shared" si="29"/>
        <v>6.1530000000000001E-2</v>
      </c>
      <c r="EH20" s="690">
        <f t="shared" si="29"/>
        <v>6.6559999999999994E-2</v>
      </c>
      <c r="EI20" s="690">
        <f t="shared" si="29"/>
        <v>6.6559999999999994E-2</v>
      </c>
      <c r="EJ20" s="690">
        <f t="shared" si="29"/>
        <v>6.6559999999999994E-2</v>
      </c>
      <c r="EK20" s="690">
        <f t="shared" si="29"/>
        <v>6.8760000000000002E-2</v>
      </c>
      <c r="EL20" s="690">
        <f t="shared" si="29"/>
        <v>6.8760000000000002E-2</v>
      </c>
      <c r="EM20" s="690">
        <f t="shared" si="29"/>
        <v>6.8760000000000002E-2</v>
      </c>
      <c r="EN20" s="690">
        <f t="shared" si="29"/>
        <v>6.5600000000000006E-2</v>
      </c>
      <c r="EO20" s="690">
        <f t="shared" si="29"/>
        <v>6.5600000000000006E-2</v>
      </c>
      <c r="EP20" s="690">
        <f t="shared" si="29"/>
        <v>6.5600000000000006E-2</v>
      </c>
      <c r="EQ20" s="690">
        <f t="shared" si="29"/>
        <v>7.0500000000000007E-2</v>
      </c>
      <c r="ER20" s="690">
        <f t="shared" si="29"/>
        <v>7.0500000000000007E-2</v>
      </c>
      <c r="ES20" s="690">
        <f t="shared" si="29"/>
        <v>7.0500000000000007E-2</v>
      </c>
      <c r="ET20" s="690">
        <f t="shared" si="29"/>
        <v>7.2700000000000001E-2</v>
      </c>
      <c r="EU20" s="690">
        <f t="shared" si="29"/>
        <v>7.2700000000000001E-2</v>
      </c>
      <c r="EV20" s="690">
        <f t="shared" si="29"/>
        <v>7.2700000000000001E-2</v>
      </c>
      <c r="EW20" s="690">
        <f t="shared" si="29"/>
        <v>7.3860000000000009E-2</v>
      </c>
      <c r="EX20" s="690">
        <f t="shared" si="29"/>
        <v>7.3860000000000009E-2</v>
      </c>
      <c r="EY20" s="690">
        <f t="shared" si="29"/>
        <v>7.3860000000000009E-2</v>
      </c>
      <c r="EZ20" s="690">
        <f t="shared" si="29"/>
        <v>7.9669999999999991E-2</v>
      </c>
      <c r="FA20" s="690">
        <f t="shared" si="29"/>
        <v>7.9669999999999991E-2</v>
      </c>
      <c r="FB20" s="690">
        <f t="shared" si="29"/>
        <v>7.9669999999999991E-2</v>
      </c>
      <c r="FC20" s="690">
        <f t="shared" si="29"/>
        <v>8.0509999999999998E-2</v>
      </c>
      <c r="FD20" s="690">
        <f t="shared" si="29"/>
        <v>8.0509999999999998E-2</v>
      </c>
      <c r="FE20" s="690">
        <f t="shared" si="29"/>
        <v>8.0509999999999998E-2</v>
      </c>
      <c r="FF20" s="690">
        <f t="shared" si="29"/>
        <v>8.3139999999999992E-2</v>
      </c>
      <c r="FG20" s="690">
        <f t="shared" ref="FG20:FX20" si="30">+FG18+FG12</f>
        <v>8.3139999999999992E-2</v>
      </c>
      <c r="FH20" s="690">
        <f t="shared" si="30"/>
        <v>8.3139999999999992E-2</v>
      </c>
      <c r="FI20" s="690">
        <f t="shared" si="30"/>
        <v>8.7260000000000004E-2</v>
      </c>
      <c r="FJ20" s="690">
        <f t="shared" si="30"/>
        <v>8.7260000000000004E-2</v>
      </c>
      <c r="FK20" s="690">
        <f t="shared" si="30"/>
        <v>8.7260000000000004E-2</v>
      </c>
      <c r="FL20" s="690">
        <f t="shared" si="30"/>
        <v>8.7459999999999996E-2</v>
      </c>
      <c r="FM20" s="690">
        <f t="shared" si="30"/>
        <v>8.7459999999999996E-2</v>
      </c>
      <c r="FN20" s="690">
        <f t="shared" si="30"/>
        <v>8.7459999999999996E-2</v>
      </c>
      <c r="FO20" s="690">
        <f t="shared" si="30"/>
        <v>8.7180000000000007E-2</v>
      </c>
      <c r="FP20" s="690">
        <f t="shared" si="30"/>
        <v>8.7180000000000007E-2</v>
      </c>
      <c r="FQ20" s="690">
        <f t="shared" si="30"/>
        <v>8.7180000000000007E-2</v>
      </c>
      <c r="FR20" s="690">
        <f t="shared" si="30"/>
        <v>8.6879999999999999E-2</v>
      </c>
      <c r="FS20" s="690">
        <f t="shared" si="30"/>
        <v>8.6879999999999999E-2</v>
      </c>
      <c r="FT20" s="690">
        <f t="shared" si="30"/>
        <v>8.6879999999999999E-2</v>
      </c>
      <c r="FU20" s="690">
        <f t="shared" si="30"/>
        <v>8.3949999999999997E-2</v>
      </c>
      <c r="FV20" s="690">
        <f t="shared" si="30"/>
        <v>8.3949999999999997E-2</v>
      </c>
      <c r="FW20" s="690">
        <f t="shared" si="30"/>
        <v>8.3949999999999997E-2</v>
      </c>
      <c r="FX20" s="690">
        <f t="shared" si="30"/>
        <v>8.9079999999999993E-2</v>
      </c>
      <c r="FY20" s="690">
        <f t="shared" ref="FY20:GI20" si="31">+FY18+FY12</f>
        <v>8.9079999999999993E-2</v>
      </c>
      <c r="FZ20" s="690">
        <f t="shared" si="31"/>
        <v>8.9079999999999993E-2</v>
      </c>
      <c r="GA20" s="690">
        <f t="shared" si="31"/>
        <v>9.0039999999999995E-2</v>
      </c>
      <c r="GB20" s="690">
        <f t="shared" si="31"/>
        <v>9.0039999999999995E-2</v>
      </c>
      <c r="GC20" s="690">
        <f t="shared" si="31"/>
        <v>9.0039999999999995E-2</v>
      </c>
      <c r="GD20" s="690">
        <f t="shared" si="31"/>
        <v>8.9450000000000002E-2</v>
      </c>
      <c r="GE20" s="690">
        <f t="shared" si="31"/>
        <v>8.9450000000000002E-2</v>
      </c>
      <c r="GF20" s="690">
        <f t="shared" si="31"/>
        <v>8.9450000000000002E-2</v>
      </c>
      <c r="GG20" s="690">
        <f t="shared" si="31"/>
        <v>8.745E-2</v>
      </c>
      <c r="GH20" s="690">
        <f t="shared" si="31"/>
        <v>8.745E-2</v>
      </c>
      <c r="GI20" s="690">
        <f t="shared" si="31"/>
        <v>8.745E-2</v>
      </c>
      <c r="GJ20" s="690">
        <f t="shared" ref="GJ20:GL20" si="32">+GJ18+GJ12</f>
        <v>9.3459999999999988E-2</v>
      </c>
      <c r="GK20" s="690">
        <f t="shared" si="32"/>
        <v>9.3459999999999988E-2</v>
      </c>
      <c r="GL20" s="690">
        <f t="shared" si="32"/>
        <v>9.3459999999999988E-2</v>
      </c>
      <c r="GM20" s="690">
        <f t="shared" ref="GM20:GU20" si="33">+GM18+GM12</f>
        <v>9.6790000000000015E-2</v>
      </c>
      <c r="GN20" s="690">
        <f t="shared" si="33"/>
        <v>9.6790000000000015E-2</v>
      </c>
      <c r="GO20" s="690">
        <f t="shared" si="33"/>
        <v>9.6790000000000015E-2</v>
      </c>
      <c r="GP20" s="690">
        <f t="shared" si="33"/>
        <v>0.10580000000000001</v>
      </c>
      <c r="GQ20" s="690">
        <f t="shared" si="33"/>
        <v>0.10580000000000001</v>
      </c>
      <c r="GR20" s="690">
        <f t="shared" si="33"/>
        <v>0.10580000000000001</v>
      </c>
      <c r="GS20" s="690">
        <f t="shared" si="33"/>
        <v>0.10467000000000001</v>
      </c>
      <c r="GT20" s="690">
        <f t="shared" si="33"/>
        <v>0.10467000000000001</v>
      </c>
      <c r="GU20" s="690">
        <f t="shared" si="33"/>
        <v>0.10467000000000001</v>
      </c>
      <c r="GV20" s="690">
        <f t="shared" ref="GV20:GX20" si="34">+GV18+GV12</f>
        <v>9.9900000000000003E-2</v>
      </c>
      <c r="GW20" s="690">
        <f t="shared" si="34"/>
        <v>9.9900000000000003E-2</v>
      </c>
      <c r="GX20" s="690">
        <f t="shared" si="34"/>
        <v>9.9900000000000003E-2</v>
      </c>
      <c r="GY20" s="690">
        <f t="shared" ref="GY20:HJ20" si="35">+GY18+GY12</f>
        <v>0.11003</v>
      </c>
      <c r="GZ20" s="690">
        <f t="shared" si="35"/>
        <v>0.11003</v>
      </c>
      <c r="HA20" s="690">
        <f t="shared" si="35"/>
        <v>0.11003</v>
      </c>
      <c r="HB20" s="690">
        <f t="shared" si="35"/>
        <v>0.10668</v>
      </c>
      <c r="HC20" s="690">
        <f t="shared" si="35"/>
        <v>0.10668</v>
      </c>
      <c r="HD20" s="690">
        <f t="shared" si="35"/>
        <v>0.10668</v>
      </c>
      <c r="HE20" s="690">
        <f t="shared" si="35"/>
        <v>0.10768</v>
      </c>
      <c r="HF20" s="690">
        <f t="shared" si="35"/>
        <v>0.10768</v>
      </c>
      <c r="HG20" s="690">
        <f t="shared" si="35"/>
        <v>0.10768</v>
      </c>
      <c r="HH20" s="690">
        <f t="shared" si="35"/>
        <v>0.12165999999999999</v>
      </c>
      <c r="HI20" s="690">
        <f t="shared" si="35"/>
        <v>0.12165999999999999</v>
      </c>
      <c r="HJ20" s="690">
        <f t="shared" si="35"/>
        <v>0.12165999999999999</v>
      </c>
      <c r="HK20" s="690">
        <f t="shared" ref="HK20:HM20" si="36">+HK18+HK12</f>
        <v>0.12028</v>
      </c>
      <c r="HL20" s="690">
        <f t="shared" si="36"/>
        <v>0.12028</v>
      </c>
      <c r="HM20" s="690">
        <f t="shared" si="36"/>
        <v>0.12028</v>
      </c>
      <c r="HN20" s="690">
        <f t="shared" ref="HN20:HS20" si="37">+HN18+HN12</f>
        <v>0.11426</v>
      </c>
      <c r="HO20" s="690">
        <f t="shared" si="37"/>
        <v>0.11426</v>
      </c>
      <c r="HP20" s="690">
        <f t="shared" si="37"/>
        <v>0.11426</v>
      </c>
      <c r="HQ20" s="690">
        <f t="shared" si="37"/>
        <v>0.11029</v>
      </c>
      <c r="HR20" s="690">
        <f t="shared" si="37"/>
        <v>0.11029</v>
      </c>
      <c r="HS20" s="690">
        <f t="shared" si="37"/>
        <v>0.11029</v>
      </c>
    </row>
    <row r="21" spans="1:227" s="669" customFormat="1" ht="6.75" customHeight="1" x14ac:dyDescent="0.2">
      <c r="A21" s="673"/>
      <c r="B21" s="665"/>
      <c r="C21" s="673"/>
      <c r="D21" s="673"/>
      <c r="E21" s="673"/>
      <c r="F21" s="673"/>
      <c r="G21" s="673"/>
      <c r="H21" s="673"/>
      <c r="I21" s="673"/>
      <c r="J21" s="673"/>
      <c r="K21" s="673"/>
      <c r="L21" s="673"/>
      <c r="M21" s="673"/>
      <c r="N21" s="673"/>
      <c r="O21" s="690"/>
      <c r="P21" s="690"/>
      <c r="Q21" s="690"/>
      <c r="R21" s="690"/>
      <c r="S21" s="690"/>
      <c r="T21" s="690"/>
      <c r="U21" s="690"/>
      <c r="V21" s="690"/>
      <c r="W21" s="690"/>
      <c r="X21" s="690"/>
      <c r="Y21" s="690"/>
      <c r="Z21" s="690"/>
      <c r="AA21" s="690"/>
      <c r="AB21" s="690"/>
      <c r="AC21" s="690"/>
      <c r="AD21" s="690"/>
      <c r="AE21" s="690"/>
      <c r="AF21" s="690"/>
      <c r="AG21" s="690"/>
      <c r="AH21" s="690"/>
      <c r="AI21" s="690"/>
      <c r="AJ21" s="690"/>
      <c r="AK21" s="690"/>
      <c r="AL21" s="690"/>
      <c r="AM21" s="690"/>
      <c r="AN21" s="690"/>
      <c r="AO21" s="690"/>
      <c r="AP21" s="690"/>
      <c r="AQ21" s="690"/>
      <c r="AR21" s="690"/>
      <c r="AS21" s="690"/>
      <c r="AT21" s="690"/>
      <c r="AU21" s="690"/>
      <c r="AV21" s="690"/>
      <c r="AW21" s="690"/>
      <c r="AX21" s="690"/>
      <c r="AY21" s="723"/>
      <c r="AZ21" s="723"/>
      <c r="BA21" s="723"/>
      <c r="BB21" s="723"/>
      <c r="BC21" s="723"/>
      <c r="BD21" s="723"/>
      <c r="BE21" s="723"/>
      <c r="BF21" s="723"/>
      <c r="BG21" s="723"/>
      <c r="BH21" s="723"/>
      <c r="BI21" s="723"/>
      <c r="BJ21" s="723"/>
      <c r="BK21" s="723"/>
      <c r="BL21" s="723"/>
      <c r="BM21" s="723"/>
      <c r="BN21" s="723"/>
      <c r="BO21" s="723"/>
      <c r="BP21" s="723"/>
      <c r="BQ21" s="723"/>
      <c r="BR21" s="723"/>
      <c r="BS21" s="723"/>
      <c r="BT21" s="723"/>
      <c r="BU21" s="723"/>
      <c r="BV21" s="723"/>
      <c r="BW21" s="723"/>
      <c r="BX21" s="723"/>
      <c r="BY21" s="723"/>
      <c r="BZ21" s="723"/>
      <c r="CA21" s="723"/>
      <c r="CB21" s="723"/>
      <c r="CC21" s="723"/>
      <c r="CD21" s="723"/>
      <c r="CE21" s="723"/>
      <c r="CF21" s="723"/>
      <c r="CG21" s="723"/>
      <c r="CH21" s="723"/>
      <c r="CI21" s="723"/>
      <c r="CJ21" s="723"/>
      <c r="CK21" s="723"/>
      <c r="CL21" s="723"/>
      <c r="CM21" s="723"/>
      <c r="CN21" s="723"/>
      <c r="CO21" s="723"/>
      <c r="CP21" s="723"/>
      <c r="CQ21" s="723"/>
      <c r="CR21" s="723"/>
      <c r="CS21" s="723"/>
      <c r="CT21" s="723"/>
      <c r="CU21" s="723"/>
      <c r="CV21" s="723"/>
      <c r="CW21" s="723"/>
      <c r="CX21" s="723"/>
      <c r="CY21" s="723"/>
      <c r="CZ21" s="723"/>
      <c r="DA21" s="723"/>
      <c r="DB21" s="723"/>
      <c r="DC21" s="723"/>
      <c r="DD21" s="723"/>
      <c r="DE21" s="723"/>
      <c r="DF21" s="723"/>
      <c r="DG21" s="723"/>
      <c r="DH21" s="723"/>
      <c r="DI21" s="723"/>
      <c r="DJ21" s="723"/>
      <c r="DK21" s="723"/>
      <c r="DL21" s="723"/>
      <c r="DM21" s="723"/>
      <c r="DN21" s="723"/>
      <c r="DO21" s="723"/>
      <c r="DP21" s="723"/>
      <c r="DQ21" s="723"/>
      <c r="DR21" s="723"/>
      <c r="DS21" s="723"/>
      <c r="DT21" s="723"/>
      <c r="DU21" s="723"/>
      <c r="DV21" s="723"/>
      <c r="DW21" s="723"/>
      <c r="DX21" s="723"/>
      <c r="DY21" s="756"/>
      <c r="DZ21" s="723"/>
      <c r="EA21" s="723"/>
      <c r="EB21" s="723"/>
      <c r="EC21" s="723"/>
      <c r="ED21" s="723"/>
      <c r="EE21" s="723"/>
      <c r="EF21" s="723"/>
      <c r="EG21" s="723"/>
      <c r="EH21" s="723"/>
      <c r="EI21" s="723"/>
      <c r="EJ21" s="723"/>
      <c r="EK21" s="723"/>
      <c r="EL21" s="723"/>
      <c r="EM21" s="723"/>
      <c r="EN21" s="723"/>
      <c r="EO21" s="723"/>
      <c r="EP21" s="723"/>
      <c r="EQ21" s="723"/>
      <c r="ER21" s="723"/>
      <c r="ES21" s="723"/>
      <c r="ET21" s="723"/>
      <c r="EU21" s="723"/>
      <c r="EV21" s="723"/>
      <c r="EW21" s="723"/>
      <c r="EX21" s="723"/>
      <c r="EY21" s="723"/>
      <c r="EZ21" s="723"/>
      <c r="FA21" s="723"/>
      <c r="FB21" s="723"/>
      <c r="FC21" s="723"/>
      <c r="FD21" s="723"/>
      <c r="FE21" s="723"/>
      <c r="FF21" s="723"/>
      <c r="FG21" s="723"/>
      <c r="FH21" s="723"/>
      <c r="FI21" s="723"/>
      <c r="FJ21" s="723"/>
      <c r="FK21" s="723"/>
      <c r="FL21" s="723"/>
      <c r="FM21" s="723"/>
      <c r="FN21" s="723"/>
      <c r="FO21" s="723"/>
      <c r="FP21" s="723"/>
      <c r="FQ21" s="723"/>
      <c r="FR21" s="723"/>
      <c r="FS21" s="723"/>
      <c r="FT21" s="723"/>
      <c r="FU21" s="723"/>
      <c r="FV21" s="723"/>
      <c r="FW21" s="723"/>
      <c r="FX21" s="723"/>
      <c r="FY21" s="723"/>
      <c r="FZ21" s="723"/>
      <c r="GA21" s="723"/>
      <c r="GB21" s="723"/>
      <c r="GC21" s="723"/>
      <c r="GD21" s="723"/>
      <c r="GE21" s="723"/>
      <c r="GF21" s="723"/>
      <c r="GG21" s="723"/>
      <c r="GH21" s="723"/>
      <c r="GI21" s="723"/>
      <c r="GJ21" s="723"/>
      <c r="GK21" s="723"/>
      <c r="GL21" s="723"/>
      <c r="GM21" s="723"/>
      <c r="GN21" s="723"/>
      <c r="GO21" s="723"/>
      <c r="GP21" s="723"/>
      <c r="GQ21" s="723"/>
      <c r="GR21" s="723"/>
      <c r="GS21" s="723"/>
      <c r="GT21" s="723"/>
      <c r="GU21" s="723"/>
      <c r="GV21" s="723"/>
      <c r="GW21" s="723"/>
      <c r="GX21" s="723"/>
      <c r="GY21" s="723"/>
      <c r="GZ21" s="723"/>
      <c r="HA21" s="723"/>
      <c r="HB21" s="723"/>
      <c r="HC21" s="723"/>
      <c r="HD21" s="723"/>
      <c r="HE21" s="723"/>
      <c r="HF21" s="723"/>
      <c r="HG21" s="723"/>
      <c r="HH21" s="723"/>
      <c r="HI21" s="723"/>
      <c r="HJ21" s="723"/>
      <c r="HK21" s="723"/>
      <c r="HL21" s="723"/>
      <c r="HM21" s="723"/>
      <c r="HN21" s="723"/>
      <c r="HO21" s="723"/>
      <c r="HP21" s="723"/>
      <c r="HQ21" s="723"/>
      <c r="HR21" s="723"/>
      <c r="HS21" s="723"/>
    </row>
    <row r="22" spans="1:227" s="669" customFormat="1" ht="13.5" customHeight="1" x14ac:dyDescent="0.2">
      <c r="A22" s="673"/>
      <c r="B22" s="663" t="s">
        <v>449</v>
      </c>
      <c r="C22" s="673"/>
      <c r="D22" s="673"/>
      <c r="E22" s="673"/>
      <c r="F22" s="673"/>
      <c r="G22" s="673"/>
      <c r="H22" s="673"/>
      <c r="I22" s="673"/>
      <c r="J22" s="673"/>
      <c r="K22" s="673"/>
      <c r="L22" s="673"/>
      <c r="M22" s="673"/>
      <c r="N22" s="673"/>
      <c r="O22" s="724">
        <f t="shared" ref="O22:AT22" si="38">O20+O10</f>
        <v>9.8339999999999997E-2</v>
      </c>
      <c r="P22" s="724">
        <f t="shared" si="38"/>
        <v>9.8339999999999997E-2</v>
      </c>
      <c r="Q22" s="724">
        <f t="shared" si="38"/>
        <v>9.8339999999999997E-2</v>
      </c>
      <c r="R22" s="724">
        <f t="shared" si="38"/>
        <v>9.9339999999999998E-2</v>
      </c>
      <c r="S22" s="724">
        <f t="shared" si="38"/>
        <v>9.9339999999999998E-2</v>
      </c>
      <c r="T22" s="724">
        <f t="shared" si="38"/>
        <v>9.9339999999999998E-2</v>
      </c>
      <c r="U22" s="724">
        <f t="shared" si="38"/>
        <v>0.10034</v>
      </c>
      <c r="V22" s="724">
        <f t="shared" si="38"/>
        <v>0.10034</v>
      </c>
      <c r="W22" s="724">
        <f t="shared" si="38"/>
        <v>0.10034</v>
      </c>
      <c r="X22" s="724">
        <f t="shared" si="38"/>
        <v>0.10134</v>
      </c>
      <c r="Y22" s="724">
        <f t="shared" si="38"/>
        <v>0.10134</v>
      </c>
      <c r="Z22" s="724">
        <f t="shared" si="38"/>
        <v>0.10134</v>
      </c>
      <c r="AA22" s="724">
        <f t="shared" si="38"/>
        <v>0.10234</v>
      </c>
      <c r="AB22" s="724">
        <f t="shared" si="38"/>
        <v>0.10234</v>
      </c>
      <c r="AC22" s="724">
        <f t="shared" si="38"/>
        <v>0.10234</v>
      </c>
      <c r="AD22" s="724">
        <f t="shared" si="38"/>
        <v>0.10334</v>
      </c>
      <c r="AE22" s="724">
        <f t="shared" si="38"/>
        <v>0.10334</v>
      </c>
      <c r="AF22" s="724">
        <f t="shared" si="38"/>
        <v>0.10334</v>
      </c>
      <c r="AG22" s="724">
        <f t="shared" si="38"/>
        <v>0.10434</v>
      </c>
      <c r="AH22" s="724">
        <f t="shared" si="38"/>
        <v>0.10683999999999999</v>
      </c>
      <c r="AI22" s="724">
        <f t="shared" si="38"/>
        <v>0.10683999999999999</v>
      </c>
      <c r="AJ22" s="724">
        <f t="shared" si="38"/>
        <v>0.11033999999999999</v>
      </c>
      <c r="AK22" s="724">
        <f t="shared" si="38"/>
        <v>0.11033999999999999</v>
      </c>
      <c r="AL22" s="724">
        <f t="shared" si="38"/>
        <v>0.11033999999999999</v>
      </c>
      <c r="AM22" s="724">
        <f t="shared" si="38"/>
        <v>0.11133999999999999</v>
      </c>
      <c r="AN22" s="724">
        <f t="shared" si="38"/>
        <v>0.11133999999999999</v>
      </c>
      <c r="AO22" s="724">
        <f t="shared" si="38"/>
        <v>0.11133999999999999</v>
      </c>
      <c r="AP22" s="724">
        <f t="shared" si="38"/>
        <v>0.11234</v>
      </c>
      <c r="AQ22" s="724">
        <f t="shared" si="38"/>
        <v>0.11234</v>
      </c>
      <c r="AR22" s="724">
        <f t="shared" si="38"/>
        <v>0.11234</v>
      </c>
      <c r="AS22" s="724">
        <f t="shared" si="38"/>
        <v>0.11334</v>
      </c>
      <c r="AT22" s="724">
        <f t="shared" si="38"/>
        <v>0.11334</v>
      </c>
      <c r="AU22" s="724">
        <f t="shared" ref="AU22:BZ22" si="39">AU20+AU10</f>
        <v>0.11334</v>
      </c>
      <c r="AV22" s="724">
        <f t="shared" si="39"/>
        <v>0.11448</v>
      </c>
      <c r="AW22" s="724">
        <f t="shared" si="39"/>
        <v>0.11448</v>
      </c>
      <c r="AX22" s="724">
        <f t="shared" si="39"/>
        <v>0.11448</v>
      </c>
      <c r="AY22" s="724">
        <f t="shared" si="39"/>
        <v>9.2579999999999996E-2</v>
      </c>
      <c r="AZ22" s="724">
        <f t="shared" si="39"/>
        <v>9.2579999999999996E-2</v>
      </c>
      <c r="BA22" s="724">
        <f t="shared" si="39"/>
        <v>9.2579999999999996E-2</v>
      </c>
      <c r="BB22" s="724">
        <f t="shared" si="39"/>
        <v>9.3579999999999997E-2</v>
      </c>
      <c r="BC22" s="724">
        <f t="shared" si="39"/>
        <v>9.3579999999999997E-2</v>
      </c>
      <c r="BD22" s="724">
        <f t="shared" si="39"/>
        <v>9.3579999999999997E-2</v>
      </c>
      <c r="BE22" s="724">
        <f t="shared" si="39"/>
        <v>9.3579999999999997E-2</v>
      </c>
      <c r="BF22" s="724">
        <f t="shared" si="39"/>
        <v>9.3579999999999997E-2</v>
      </c>
      <c r="BG22" s="724">
        <f t="shared" si="39"/>
        <v>0.11648</v>
      </c>
      <c r="BH22" s="724">
        <f t="shared" si="39"/>
        <v>0.12248000000000001</v>
      </c>
      <c r="BI22" s="724">
        <f t="shared" si="39"/>
        <v>0.12248000000000001</v>
      </c>
      <c r="BJ22" s="724">
        <f t="shared" si="39"/>
        <v>0.12248000000000001</v>
      </c>
      <c r="BK22" s="724">
        <f t="shared" si="39"/>
        <v>9.9580000000000002E-2</v>
      </c>
      <c r="BL22" s="724">
        <f t="shared" si="39"/>
        <v>9.9580000000000002E-2</v>
      </c>
      <c r="BM22" s="724">
        <f t="shared" si="39"/>
        <v>9.9580000000000002E-2</v>
      </c>
      <c r="BN22" s="724">
        <f t="shared" si="39"/>
        <v>9.9580000000000002E-2</v>
      </c>
      <c r="BO22" s="724">
        <f t="shared" si="39"/>
        <v>9.9580000000000002E-2</v>
      </c>
      <c r="BP22" s="724">
        <f t="shared" si="39"/>
        <v>9.9580000000000002E-2</v>
      </c>
      <c r="BQ22" s="724">
        <f t="shared" si="39"/>
        <v>9.9580000000000002E-2</v>
      </c>
      <c r="BR22" s="724">
        <f t="shared" si="39"/>
        <v>9.9580000000000002E-2</v>
      </c>
      <c r="BS22" s="724">
        <f t="shared" si="39"/>
        <v>0.12248000000000001</v>
      </c>
      <c r="BT22" s="724">
        <f t="shared" si="39"/>
        <v>0.12248000000000001</v>
      </c>
      <c r="BU22" s="724">
        <f t="shared" si="39"/>
        <v>0.12248000000000001</v>
      </c>
      <c r="BV22" s="724">
        <f t="shared" si="39"/>
        <v>0.12248000000000001</v>
      </c>
      <c r="BW22" s="724">
        <f t="shared" si="39"/>
        <v>9.9580000000000002E-2</v>
      </c>
      <c r="BX22" s="724">
        <f t="shared" si="39"/>
        <v>9.9580000000000002E-2</v>
      </c>
      <c r="BY22" s="724">
        <f t="shared" si="39"/>
        <v>9.9580000000000002E-2</v>
      </c>
      <c r="BZ22" s="724">
        <f t="shared" si="39"/>
        <v>9.9580000000000002E-2</v>
      </c>
      <c r="CA22" s="724">
        <f t="shared" ref="CA22:DF22" si="40">CA20+CA10</f>
        <v>9.9580000000000002E-2</v>
      </c>
      <c r="CB22" s="724">
        <f t="shared" si="40"/>
        <v>9.9580000000000002E-2</v>
      </c>
      <c r="CC22" s="724">
        <f t="shared" si="40"/>
        <v>9.9580000000000002E-2</v>
      </c>
      <c r="CD22" s="724">
        <f t="shared" si="40"/>
        <v>9.9580000000000002E-2</v>
      </c>
      <c r="CE22" s="724">
        <f t="shared" si="40"/>
        <v>9.9580000000000002E-2</v>
      </c>
      <c r="CF22" s="724">
        <f t="shared" si="40"/>
        <v>0.12248000000000001</v>
      </c>
      <c r="CG22" s="724">
        <f t="shared" si="40"/>
        <v>0.12248000000000001</v>
      </c>
      <c r="CH22" s="724">
        <f t="shared" si="40"/>
        <v>0.12248000000000001</v>
      </c>
      <c r="CI22" s="724">
        <f t="shared" si="40"/>
        <v>9.9580000000000002E-2</v>
      </c>
      <c r="CJ22" s="724">
        <f t="shared" si="40"/>
        <v>0.10391</v>
      </c>
      <c r="CK22" s="724">
        <f t="shared" si="40"/>
        <v>0.10391</v>
      </c>
      <c r="CL22" s="724">
        <f t="shared" si="40"/>
        <v>0.10433000000000001</v>
      </c>
      <c r="CM22" s="724">
        <f t="shared" si="40"/>
        <v>0.10433000000000001</v>
      </c>
      <c r="CN22" s="724">
        <f t="shared" si="40"/>
        <v>0.10433000000000001</v>
      </c>
      <c r="CO22" s="724">
        <f t="shared" si="40"/>
        <v>0.1048</v>
      </c>
      <c r="CP22" s="724">
        <f t="shared" si="40"/>
        <v>0.1048</v>
      </c>
      <c r="CQ22" s="724">
        <f t="shared" si="40"/>
        <v>0.12770000000000001</v>
      </c>
      <c r="CR22" s="724">
        <f t="shared" si="40"/>
        <v>0.13308999999999999</v>
      </c>
      <c r="CS22" s="724">
        <f t="shared" si="40"/>
        <v>0.13308999999999999</v>
      </c>
      <c r="CT22" s="724">
        <f t="shared" si="40"/>
        <v>0.13308999999999999</v>
      </c>
      <c r="CU22" s="724">
        <f t="shared" si="40"/>
        <v>0.11105</v>
      </c>
      <c r="CV22" s="724">
        <f t="shared" si="40"/>
        <v>0.11105</v>
      </c>
      <c r="CW22" s="724">
        <f t="shared" si="40"/>
        <v>0.11105</v>
      </c>
      <c r="CX22" s="724">
        <f t="shared" si="40"/>
        <v>0.11063000000000001</v>
      </c>
      <c r="CY22" s="724">
        <f t="shared" si="40"/>
        <v>0.11063000000000001</v>
      </c>
      <c r="CZ22" s="724">
        <f t="shared" si="40"/>
        <v>0.11063000000000001</v>
      </c>
      <c r="DA22" s="724">
        <f t="shared" si="40"/>
        <v>0.11129</v>
      </c>
      <c r="DB22" s="724">
        <f t="shared" si="40"/>
        <v>0.11129</v>
      </c>
      <c r="DC22" s="724">
        <f t="shared" si="40"/>
        <v>0.13419</v>
      </c>
      <c r="DD22" s="724">
        <f t="shared" si="40"/>
        <v>0.14008999999999999</v>
      </c>
      <c r="DE22" s="724">
        <f t="shared" si="40"/>
        <v>0.14008999999999999</v>
      </c>
      <c r="DF22" s="724">
        <f t="shared" si="40"/>
        <v>0.14008999999999999</v>
      </c>
      <c r="DG22" s="724">
        <f t="shared" ref="DG22:EL22" si="41">DG20+DG10</f>
        <v>0.12079000000000001</v>
      </c>
      <c r="DH22" s="724">
        <f t="shared" si="41"/>
        <v>0.12079000000000001</v>
      </c>
      <c r="DI22" s="724">
        <f t="shared" si="41"/>
        <v>0.12079000000000001</v>
      </c>
      <c r="DJ22" s="724">
        <f t="shared" si="41"/>
        <v>0.11720999999999999</v>
      </c>
      <c r="DK22" s="724">
        <f t="shared" si="41"/>
        <v>0.11720999999999999</v>
      </c>
      <c r="DL22" s="724">
        <f t="shared" si="41"/>
        <v>0.11720999999999999</v>
      </c>
      <c r="DM22" s="724">
        <f t="shared" si="41"/>
        <v>0.11806999999999999</v>
      </c>
      <c r="DN22" s="724">
        <f t="shared" si="41"/>
        <v>0.11806999999999999</v>
      </c>
      <c r="DO22" s="724">
        <f t="shared" si="41"/>
        <v>0.14096999999999998</v>
      </c>
      <c r="DP22" s="724">
        <f t="shared" si="41"/>
        <v>0.14050000000000001</v>
      </c>
      <c r="DQ22" s="724">
        <f t="shared" si="41"/>
        <v>0.14050000000000001</v>
      </c>
      <c r="DR22" s="724">
        <f t="shared" si="41"/>
        <v>0.14050000000000001</v>
      </c>
      <c r="DS22" s="724">
        <f t="shared" si="41"/>
        <v>0.11941</v>
      </c>
      <c r="DT22" s="724">
        <f t="shared" si="41"/>
        <v>0.11941</v>
      </c>
      <c r="DU22" s="724">
        <f t="shared" si="41"/>
        <v>0.11941</v>
      </c>
      <c r="DV22" s="724">
        <f t="shared" si="41"/>
        <v>0.11416999999999999</v>
      </c>
      <c r="DW22" s="724">
        <f t="shared" si="41"/>
        <v>0.11416999999999999</v>
      </c>
      <c r="DX22" s="724">
        <f t="shared" si="41"/>
        <v>0.11416999999999999</v>
      </c>
      <c r="DY22" s="764">
        <f t="shared" si="41"/>
        <v>0.10484</v>
      </c>
      <c r="DZ22" s="724">
        <f t="shared" si="41"/>
        <v>0.10700000000000001</v>
      </c>
      <c r="EA22" s="724">
        <f t="shared" si="41"/>
        <v>0.13042000000000001</v>
      </c>
      <c r="EB22" s="724">
        <f t="shared" si="41"/>
        <v>0.13669999999999999</v>
      </c>
      <c r="EC22" s="724">
        <f t="shared" si="41"/>
        <v>0.13669999999999999</v>
      </c>
      <c r="ED22" s="724">
        <f t="shared" si="41"/>
        <v>0.13669999999999999</v>
      </c>
      <c r="EE22" s="724">
        <f t="shared" si="41"/>
        <v>0.11593000000000001</v>
      </c>
      <c r="EF22" s="724">
        <f t="shared" si="41"/>
        <v>0.11593000000000001</v>
      </c>
      <c r="EG22" s="724">
        <f t="shared" si="41"/>
        <v>0.11593000000000001</v>
      </c>
      <c r="EH22" s="724">
        <f t="shared" si="41"/>
        <v>0.12095999999999998</v>
      </c>
      <c r="EI22" s="724">
        <f t="shared" si="41"/>
        <v>0.12095999999999998</v>
      </c>
      <c r="EJ22" s="724">
        <f t="shared" si="41"/>
        <v>0.12095999999999998</v>
      </c>
      <c r="EK22" s="724">
        <f t="shared" si="41"/>
        <v>0.12315999999999999</v>
      </c>
      <c r="EL22" s="724">
        <f t="shared" si="41"/>
        <v>0.12315999999999999</v>
      </c>
      <c r="EM22" s="724">
        <f t="shared" ref="EM22:FX22" si="42">EM20+EM10</f>
        <v>0.14746000000000001</v>
      </c>
      <c r="EN22" s="724">
        <f t="shared" si="42"/>
        <v>0.14468999999999999</v>
      </c>
      <c r="EO22" s="724">
        <f t="shared" si="42"/>
        <v>0.14468999999999999</v>
      </c>
      <c r="EP22" s="724">
        <f t="shared" si="42"/>
        <v>0.14468999999999999</v>
      </c>
      <c r="EQ22" s="724">
        <f t="shared" si="42"/>
        <v>0.12414</v>
      </c>
      <c r="ER22" s="724">
        <f t="shared" si="42"/>
        <v>0.12414</v>
      </c>
      <c r="ES22" s="724">
        <f t="shared" si="42"/>
        <v>0.12414</v>
      </c>
      <c r="ET22" s="724">
        <f t="shared" si="42"/>
        <v>0.12634000000000001</v>
      </c>
      <c r="EU22" s="724">
        <f t="shared" si="42"/>
        <v>0.12634000000000001</v>
      </c>
      <c r="EV22" s="724">
        <f t="shared" si="42"/>
        <v>0.12634000000000001</v>
      </c>
      <c r="EW22" s="724">
        <f t="shared" si="42"/>
        <v>0.1275</v>
      </c>
      <c r="EX22" s="724">
        <f t="shared" si="42"/>
        <v>0.1275</v>
      </c>
      <c r="EY22" s="724">
        <f t="shared" si="42"/>
        <v>0.15295</v>
      </c>
      <c r="EZ22" s="724">
        <f t="shared" si="42"/>
        <v>0.15939999999999999</v>
      </c>
      <c r="FA22" s="724">
        <f t="shared" si="42"/>
        <v>0.15939999999999999</v>
      </c>
      <c r="FB22" s="724">
        <f t="shared" si="42"/>
        <v>0.15939999999999999</v>
      </c>
      <c r="FC22" s="724">
        <f t="shared" si="42"/>
        <v>0.13417999999999999</v>
      </c>
      <c r="FD22" s="724">
        <f t="shared" si="42"/>
        <v>0.13417999999999999</v>
      </c>
      <c r="FE22" s="724">
        <f t="shared" si="42"/>
        <v>0.13417999999999999</v>
      </c>
      <c r="FF22" s="724">
        <f t="shared" si="42"/>
        <v>0.13680999999999999</v>
      </c>
      <c r="FG22" s="724">
        <f t="shared" si="42"/>
        <v>0.13680999999999999</v>
      </c>
      <c r="FH22" s="724">
        <f t="shared" si="42"/>
        <v>0.13680999999999999</v>
      </c>
      <c r="FI22" s="724">
        <f t="shared" si="42"/>
        <v>0.14093</v>
      </c>
      <c r="FJ22" s="724">
        <f t="shared" si="42"/>
        <v>0.14093</v>
      </c>
      <c r="FK22" s="724">
        <f t="shared" si="42"/>
        <v>0.16699</v>
      </c>
      <c r="FL22" s="724">
        <f t="shared" si="42"/>
        <v>0.16933999999999999</v>
      </c>
      <c r="FM22" s="724">
        <f t="shared" si="42"/>
        <v>0.16933999999999999</v>
      </c>
      <c r="FN22" s="724">
        <f t="shared" si="42"/>
        <v>0.16933999999999999</v>
      </c>
      <c r="FO22" s="724">
        <f t="shared" si="42"/>
        <v>0.14202000000000001</v>
      </c>
      <c r="FP22" s="724">
        <f t="shared" si="42"/>
        <v>0.14202000000000001</v>
      </c>
      <c r="FQ22" s="724">
        <f t="shared" si="42"/>
        <v>0.14202000000000001</v>
      </c>
      <c r="FR22" s="724">
        <f t="shared" si="42"/>
        <v>0.14172000000000001</v>
      </c>
      <c r="FS22" s="724">
        <f t="shared" si="42"/>
        <v>0.14172000000000001</v>
      </c>
      <c r="FT22" s="724">
        <f t="shared" si="42"/>
        <v>0.14172000000000001</v>
      </c>
      <c r="FU22" s="724">
        <f t="shared" si="42"/>
        <v>0.13879</v>
      </c>
      <c r="FV22" s="724">
        <f t="shared" si="42"/>
        <v>0.13879</v>
      </c>
      <c r="FW22" s="724">
        <f t="shared" si="42"/>
        <v>0.16582999999999998</v>
      </c>
      <c r="FX22" s="724">
        <f t="shared" si="42"/>
        <v>0.17096</v>
      </c>
      <c r="FY22" s="724">
        <f t="shared" ref="FY22:GI22" si="43">FY20+FY10</f>
        <v>0.17096</v>
      </c>
      <c r="FZ22" s="724">
        <f t="shared" si="43"/>
        <v>0.17096</v>
      </c>
      <c r="GA22" s="724">
        <f t="shared" si="43"/>
        <v>0.14488000000000001</v>
      </c>
      <c r="GB22" s="724">
        <f t="shared" si="43"/>
        <v>0.14488000000000001</v>
      </c>
      <c r="GC22" s="724">
        <f t="shared" si="43"/>
        <v>0.14488000000000001</v>
      </c>
      <c r="GD22" s="724">
        <f t="shared" si="43"/>
        <v>0.14429</v>
      </c>
      <c r="GE22" s="724">
        <f t="shared" si="43"/>
        <v>0.14429</v>
      </c>
      <c r="GF22" s="724">
        <f t="shared" si="43"/>
        <v>0.14429</v>
      </c>
      <c r="GG22" s="724">
        <f t="shared" si="43"/>
        <v>0.14229</v>
      </c>
      <c r="GH22" s="724">
        <f t="shared" si="43"/>
        <v>0.14229</v>
      </c>
      <c r="GI22" s="724">
        <f t="shared" si="43"/>
        <v>0.16932999999999998</v>
      </c>
      <c r="GJ22" s="724">
        <f t="shared" ref="GJ22:GL22" si="44">GJ20+GJ10</f>
        <v>0.17534</v>
      </c>
      <c r="GK22" s="724">
        <f t="shared" si="44"/>
        <v>0.17534</v>
      </c>
      <c r="GL22" s="724">
        <f t="shared" si="44"/>
        <v>0.17534</v>
      </c>
      <c r="GM22" s="724">
        <f t="shared" ref="GM22:GU22" si="45">GM20+GM10</f>
        <v>0.15163000000000001</v>
      </c>
      <c r="GN22" s="724">
        <f t="shared" si="45"/>
        <v>0.15163000000000001</v>
      </c>
      <c r="GO22" s="724">
        <f t="shared" si="45"/>
        <v>0.15163000000000001</v>
      </c>
      <c r="GP22" s="724">
        <f t="shared" si="45"/>
        <v>0.16064000000000001</v>
      </c>
      <c r="GQ22" s="724">
        <f t="shared" si="45"/>
        <v>0.16064000000000001</v>
      </c>
      <c r="GR22" s="724">
        <f t="shared" si="45"/>
        <v>0.16064000000000001</v>
      </c>
      <c r="GS22" s="724">
        <f t="shared" si="45"/>
        <v>0.15951000000000001</v>
      </c>
      <c r="GT22" s="724">
        <f t="shared" si="45"/>
        <v>0.15951000000000001</v>
      </c>
      <c r="GU22" s="724">
        <f t="shared" si="45"/>
        <v>0.18654999999999999</v>
      </c>
      <c r="GV22" s="724">
        <f t="shared" ref="GV22:GX22" si="46">GV20+GV10</f>
        <v>0.18178</v>
      </c>
      <c r="GW22" s="724">
        <f t="shared" si="46"/>
        <v>0.18178</v>
      </c>
      <c r="GX22" s="724">
        <f t="shared" si="46"/>
        <v>0.18178</v>
      </c>
      <c r="GY22" s="724">
        <f t="shared" ref="GY22:HG22" si="47">GY20+GY10</f>
        <v>0.16487000000000002</v>
      </c>
      <c r="GZ22" s="724">
        <f t="shared" si="47"/>
        <v>0.16487000000000002</v>
      </c>
      <c r="HA22" s="724">
        <f t="shared" si="47"/>
        <v>0.16487000000000002</v>
      </c>
      <c r="HB22" s="724">
        <f t="shared" si="47"/>
        <v>0.16152</v>
      </c>
      <c r="HC22" s="724">
        <f t="shared" si="47"/>
        <v>0.16152</v>
      </c>
      <c r="HD22" s="724">
        <f t="shared" si="47"/>
        <v>0.16152</v>
      </c>
      <c r="HE22" s="724">
        <f t="shared" si="47"/>
        <v>0.16252</v>
      </c>
      <c r="HF22" s="724">
        <f t="shared" si="47"/>
        <v>0.16252</v>
      </c>
      <c r="HG22" s="724">
        <f t="shared" si="47"/>
        <v>0.18956000000000001</v>
      </c>
      <c r="HH22" s="724">
        <f t="shared" ref="HH22:HM22" si="48">HH20+HH10</f>
        <v>0.20354</v>
      </c>
      <c r="HI22" s="724">
        <f t="shared" si="48"/>
        <v>0.20354</v>
      </c>
      <c r="HJ22" s="724">
        <f t="shared" si="48"/>
        <v>0.20354</v>
      </c>
      <c r="HK22" s="724">
        <f t="shared" si="48"/>
        <v>0.17512</v>
      </c>
      <c r="HL22" s="724">
        <f t="shared" si="48"/>
        <v>0.17512</v>
      </c>
      <c r="HM22" s="724">
        <f t="shared" si="48"/>
        <v>0.17512</v>
      </c>
      <c r="HN22" s="724">
        <f t="shared" ref="HN22:HS22" si="49">HN20+HN10</f>
        <v>0.1691</v>
      </c>
      <c r="HO22" s="724">
        <f t="shared" si="49"/>
        <v>0.1691</v>
      </c>
      <c r="HP22" s="724">
        <f t="shared" si="49"/>
        <v>0.1691</v>
      </c>
      <c r="HQ22" s="724">
        <f t="shared" si="49"/>
        <v>0.16513</v>
      </c>
      <c r="HR22" s="724">
        <f t="shared" si="49"/>
        <v>0.16513</v>
      </c>
      <c r="HS22" s="724">
        <f t="shared" si="49"/>
        <v>0.19217000000000001</v>
      </c>
    </row>
    <row r="23" spans="1:227" s="669" customFormat="1" ht="6.75" customHeight="1" x14ac:dyDescent="0.2">
      <c r="A23" s="673"/>
      <c r="B23" s="707"/>
      <c r="C23" s="725"/>
      <c r="D23" s="725"/>
      <c r="E23" s="725"/>
      <c r="F23" s="725"/>
      <c r="G23" s="725"/>
      <c r="H23" s="725"/>
      <c r="I23" s="725"/>
      <c r="J23" s="725"/>
      <c r="K23" s="725"/>
      <c r="L23" s="725"/>
      <c r="M23" s="725"/>
      <c r="N23" s="725"/>
      <c r="O23" s="726"/>
      <c r="P23" s="726"/>
      <c r="Q23" s="726"/>
      <c r="R23" s="726"/>
      <c r="S23" s="726"/>
      <c r="T23" s="726"/>
      <c r="U23" s="726"/>
      <c r="V23" s="726"/>
      <c r="W23" s="726"/>
      <c r="X23" s="726"/>
      <c r="Y23" s="726"/>
      <c r="Z23" s="726"/>
      <c r="AA23" s="726"/>
      <c r="AB23" s="726"/>
      <c r="AC23" s="726"/>
      <c r="AD23" s="726"/>
      <c r="AE23" s="726"/>
      <c r="AF23" s="726"/>
      <c r="AG23" s="726"/>
      <c r="AH23" s="726"/>
      <c r="AI23" s="726"/>
      <c r="AJ23" s="726"/>
      <c r="AK23" s="726"/>
      <c r="AL23" s="726"/>
      <c r="AM23" s="726"/>
      <c r="AN23" s="726"/>
      <c r="AO23" s="726"/>
      <c r="AP23" s="726"/>
      <c r="AQ23" s="726"/>
      <c r="AR23" s="726"/>
      <c r="AS23" s="726"/>
      <c r="AT23" s="726"/>
      <c r="AU23" s="726"/>
      <c r="AV23" s="726"/>
      <c r="AW23" s="726"/>
      <c r="AX23" s="726"/>
      <c r="AY23" s="726"/>
      <c r="AZ23" s="726"/>
      <c r="BA23" s="726"/>
      <c r="BB23" s="726"/>
      <c r="BC23" s="726"/>
      <c r="BD23" s="726"/>
      <c r="BE23" s="726"/>
      <c r="BF23" s="726"/>
      <c r="BG23" s="726"/>
      <c r="BH23" s="726"/>
      <c r="BI23" s="726"/>
      <c r="BJ23" s="726"/>
      <c r="BK23" s="726"/>
      <c r="BL23" s="726"/>
      <c r="BM23" s="726"/>
      <c r="BN23" s="726"/>
      <c r="BO23" s="726"/>
      <c r="BP23" s="726"/>
      <c r="BQ23" s="726"/>
      <c r="BR23" s="726"/>
      <c r="BS23" s="726"/>
      <c r="BT23" s="726"/>
      <c r="BU23" s="726"/>
      <c r="BV23" s="726"/>
      <c r="BW23" s="726"/>
      <c r="BX23" s="726"/>
      <c r="BY23" s="726"/>
      <c r="BZ23" s="726"/>
      <c r="CA23" s="726"/>
      <c r="CB23" s="726"/>
      <c r="CC23" s="726"/>
      <c r="CD23" s="726"/>
      <c r="CE23" s="726"/>
      <c r="CF23" s="726"/>
      <c r="CG23" s="726"/>
      <c r="CH23" s="726"/>
      <c r="CI23" s="726"/>
      <c r="CJ23" s="726"/>
      <c r="CK23" s="726"/>
      <c r="CL23" s="726"/>
      <c r="CM23" s="726"/>
      <c r="CN23" s="726"/>
      <c r="CO23" s="726"/>
      <c r="CP23" s="726"/>
      <c r="CQ23" s="726"/>
      <c r="CR23" s="726"/>
      <c r="CS23" s="726"/>
      <c r="CT23" s="726"/>
      <c r="CU23" s="726"/>
      <c r="CV23" s="726"/>
      <c r="CW23" s="726"/>
      <c r="CX23" s="726"/>
      <c r="CY23" s="726"/>
      <c r="CZ23" s="726"/>
      <c r="DA23" s="726"/>
      <c r="DB23" s="726"/>
      <c r="DC23" s="726"/>
      <c r="DD23" s="726"/>
      <c r="DE23" s="726"/>
      <c r="DF23" s="726"/>
      <c r="DG23" s="726"/>
      <c r="DH23" s="726"/>
      <c r="DI23" s="726"/>
      <c r="DJ23" s="726"/>
      <c r="DK23" s="726"/>
      <c r="DL23" s="726"/>
      <c r="DM23" s="726"/>
      <c r="DN23" s="726"/>
      <c r="DO23" s="726"/>
      <c r="DP23" s="726"/>
      <c r="DQ23" s="726"/>
      <c r="DR23" s="726"/>
      <c r="DS23" s="726"/>
      <c r="DT23" s="726"/>
      <c r="DU23" s="726"/>
      <c r="DV23" s="726"/>
      <c r="DW23" s="726"/>
      <c r="DX23" s="726"/>
      <c r="DY23" s="727"/>
      <c r="DZ23" s="726"/>
      <c r="EA23" s="726"/>
      <c r="EB23" s="726"/>
      <c r="EC23" s="726"/>
      <c r="ED23" s="726"/>
      <c r="EE23" s="726"/>
      <c r="EF23" s="726"/>
      <c r="EG23" s="726"/>
      <c r="EH23" s="726"/>
      <c r="EI23" s="726"/>
      <c r="EJ23" s="726"/>
      <c r="EK23" s="726"/>
      <c r="EL23" s="726"/>
      <c r="EM23" s="726"/>
      <c r="EN23" s="726"/>
      <c r="EO23" s="726"/>
      <c r="EP23" s="726"/>
      <c r="EQ23" s="726"/>
      <c r="ER23" s="726"/>
      <c r="ES23" s="726"/>
      <c r="ET23" s="726"/>
      <c r="EU23" s="726"/>
      <c r="EV23" s="726"/>
      <c r="EW23" s="726"/>
      <c r="EX23" s="726"/>
      <c r="EY23" s="726"/>
      <c r="EZ23" s="726"/>
      <c r="FA23" s="726"/>
      <c r="FB23" s="726"/>
      <c r="FC23" s="726"/>
      <c r="FD23" s="726"/>
      <c r="FE23" s="726"/>
      <c r="FF23" s="726"/>
      <c r="FG23" s="726"/>
      <c r="FH23" s="726"/>
      <c r="FI23" s="726"/>
      <c r="FJ23" s="726"/>
      <c r="FK23" s="726"/>
      <c r="FL23" s="726"/>
      <c r="FM23" s="726"/>
      <c r="FN23" s="726"/>
      <c r="FO23" s="726"/>
      <c r="FP23" s="726"/>
      <c r="FQ23" s="726"/>
      <c r="FR23" s="726"/>
      <c r="FS23" s="726"/>
      <c r="FT23" s="726"/>
      <c r="FU23" s="726"/>
      <c r="FV23" s="726"/>
      <c r="FW23" s="726"/>
      <c r="FX23" s="433"/>
    </row>
    <row r="24" spans="1:227" s="669" customFormat="1" ht="6.75" customHeight="1" x14ac:dyDescent="0.2">
      <c r="A24" s="673"/>
      <c r="B24" s="663"/>
      <c r="C24" s="673"/>
      <c r="D24" s="673"/>
      <c r="E24" s="673"/>
      <c r="F24" s="673"/>
      <c r="G24" s="673"/>
      <c r="H24" s="673"/>
      <c r="I24" s="673"/>
      <c r="J24" s="673"/>
      <c r="K24" s="673"/>
      <c r="L24" s="673"/>
      <c r="M24" s="673"/>
      <c r="N24" s="673"/>
      <c r="O24" s="728"/>
      <c r="P24" s="728"/>
      <c r="Q24" s="728"/>
      <c r="R24" s="728"/>
      <c r="S24" s="728"/>
      <c r="T24" s="728"/>
      <c r="U24" s="728"/>
      <c r="V24" s="728"/>
      <c r="W24" s="728"/>
      <c r="X24" s="728"/>
      <c r="Y24" s="728"/>
      <c r="Z24" s="728"/>
      <c r="AA24" s="728"/>
      <c r="AB24" s="728"/>
      <c r="AC24" s="728"/>
      <c r="AD24" s="728"/>
      <c r="AE24" s="728"/>
      <c r="AF24" s="728"/>
      <c r="AG24" s="728"/>
      <c r="AH24" s="728"/>
      <c r="AI24" s="728"/>
      <c r="AJ24" s="728"/>
      <c r="AK24" s="728"/>
      <c r="AL24" s="728"/>
      <c r="AM24" s="728"/>
      <c r="AN24" s="728"/>
      <c r="AO24" s="728"/>
      <c r="AP24" s="728"/>
      <c r="AQ24" s="728"/>
      <c r="AR24" s="728"/>
      <c r="AS24" s="728"/>
      <c r="AT24" s="728"/>
      <c r="AU24" s="728"/>
      <c r="AV24" s="728"/>
      <c r="AW24" s="728"/>
      <c r="AX24" s="728"/>
      <c r="AY24" s="728"/>
      <c r="AZ24" s="728"/>
      <c r="BA24" s="728"/>
      <c r="BB24" s="728"/>
      <c r="BC24" s="728"/>
      <c r="BD24" s="728"/>
      <c r="BE24" s="728"/>
      <c r="BF24" s="728"/>
      <c r="BG24" s="728"/>
      <c r="BH24" s="728"/>
      <c r="BI24" s="728"/>
      <c r="BJ24" s="728"/>
      <c r="BK24" s="728"/>
      <c r="BL24" s="728"/>
      <c r="BM24" s="728"/>
      <c r="BN24" s="728"/>
      <c r="BO24" s="728"/>
      <c r="BP24" s="728"/>
      <c r="BQ24" s="728"/>
      <c r="BR24" s="728"/>
      <c r="BS24" s="728"/>
      <c r="BT24" s="728"/>
      <c r="BU24" s="728"/>
      <c r="BV24" s="728"/>
      <c r="BW24" s="728"/>
      <c r="BX24" s="728"/>
      <c r="BY24" s="728"/>
      <c r="BZ24" s="728"/>
      <c r="CA24" s="728"/>
      <c r="CB24" s="728"/>
      <c r="CC24" s="728"/>
      <c r="CD24" s="728"/>
      <c r="CE24" s="728"/>
      <c r="CF24" s="728"/>
      <c r="CG24" s="728"/>
      <c r="CH24" s="728"/>
      <c r="CI24" s="728"/>
      <c r="CJ24" s="728"/>
      <c r="CK24" s="728"/>
      <c r="CL24" s="728"/>
      <c r="CM24" s="728"/>
      <c r="CN24" s="728"/>
      <c r="CO24" s="728"/>
      <c r="CP24" s="728"/>
      <c r="CQ24" s="728"/>
      <c r="CR24" s="728"/>
      <c r="CS24" s="728"/>
      <c r="CT24" s="728"/>
      <c r="CU24" s="728"/>
      <c r="CV24" s="728"/>
      <c r="CW24" s="728"/>
      <c r="CX24" s="728"/>
      <c r="CY24" s="728"/>
      <c r="CZ24" s="728"/>
      <c r="DA24" s="728"/>
      <c r="DB24" s="728"/>
      <c r="DC24" s="728"/>
      <c r="DD24" s="728"/>
      <c r="DE24" s="728"/>
      <c r="DF24" s="728"/>
      <c r="DG24" s="728"/>
      <c r="DH24" s="728"/>
      <c r="DI24" s="728"/>
      <c r="DJ24" s="728"/>
      <c r="DK24" s="728"/>
      <c r="DL24" s="728"/>
      <c r="DM24" s="728"/>
      <c r="DN24" s="728"/>
      <c r="DO24" s="728"/>
      <c r="DP24" s="728"/>
      <c r="DQ24" s="728"/>
      <c r="DR24" s="728"/>
      <c r="DS24" s="728"/>
      <c r="DT24" s="728"/>
      <c r="DU24" s="728"/>
      <c r="DV24" s="728"/>
      <c r="DW24" s="728"/>
      <c r="DX24" s="728"/>
      <c r="DY24" s="729"/>
      <c r="DZ24" s="728"/>
      <c r="EA24" s="728"/>
      <c r="EB24" s="728"/>
      <c r="EC24" s="728"/>
      <c r="ED24" s="728"/>
      <c r="EE24" s="728"/>
      <c r="EF24" s="728"/>
      <c r="EG24" s="728"/>
      <c r="EH24" s="728"/>
      <c r="EI24" s="728"/>
      <c r="EJ24" s="728"/>
      <c r="EK24" s="728"/>
      <c r="EL24" s="728"/>
      <c r="EM24" s="728"/>
      <c r="EN24" s="728"/>
      <c r="EO24" s="728"/>
      <c r="EP24" s="728"/>
      <c r="EQ24" s="728"/>
      <c r="ER24" s="728"/>
      <c r="ES24" s="728"/>
      <c r="ET24" s="728"/>
      <c r="EU24" s="728"/>
      <c r="EV24" s="728"/>
      <c r="EW24" s="728"/>
      <c r="EX24" s="728"/>
      <c r="EY24" s="728"/>
      <c r="EZ24" s="728"/>
      <c r="FA24" s="728"/>
      <c r="FB24" s="728"/>
      <c r="FC24" s="728"/>
      <c r="FD24" s="728"/>
      <c r="FE24" s="728"/>
      <c r="FF24" s="728"/>
      <c r="FG24" s="728"/>
      <c r="FH24" s="728"/>
      <c r="FI24" s="728"/>
      <c r="FJ24" s="728"/>
      <c r="FK24" s="728"/>
      <c r="FL24" s="728"/>
      <c r="FM24" s="728"/>
      <c r="FN24" s="728"/>
      <c r="FO24" s="728"/>
      <c r="FP24" s="728"/>
      <c r="FQ24" s="728"/>
      <c r="FR24" s="728"/>
      <c r="FS24" s="728"/>
      <c r="FT24" s="728"/>
      <c r="FU24" s="728"/>
      <c r="FV24" s="728"/>
      <c r="FW24" s="728"/>
      <c r="FX24" s="433"/>
    </row>
    <row r="25" spans="1:227" s="5" customFormat="1" x14ac:dyDescent="0.2">
      <c r="B25" s="663" t="s">
        <v>210</v>
      </c>
      <c r="C25" s="663"/>
      <c r="D25" s="663"/>
      <c r="E25" s="663"/>
      <c r="F25" s="663"/>
      <c r="G25" s="663"/>
      <c r="H25" s="663"/>
      <c r="I25" s="663"/>
      <c r="J25" s="663"/>
      <c r="K25" s="663"/>
      <c r="L25" s="663"/>
      <c r="M25" s="663"/>
      <c r="N25" s="663"/>
      <c r="AY25" s="433"/>
      <c r="AZ25" s="433"/>
      <c r="BA25" s="433"/>
      <c r="BB25" s="433"/>
      <c r="BC25" s="433"/>
      <c r="BD25" s="433"/>
      <c r="BE25" s="433"/>
      <c r="BF25" s="433"/>
      <c r="BG25" s="433"/>
      <c r="BH25" s="433"/>
      <c r="BI25" s="433"/>
      <c r="BJ25" s="433"/>
      <c r="BK25" s="433"/>
      <c r="BL25" s="433"/>
      <c r="BM25" s="433"/>
      <c r="BN25" s="433"/>
      <c r="BO25" s="433"/>
      <c r="BP25" s="433"/>
      <c r="BQ25" s="433"/>
      <c r="BR25" s="433"/>
      <c r="BS25" s="433"/>
      <c r="BT25" s="433"/>
      <c r="BU25" s="433"/>
      <c r="BV25" s="433"/>
      <c r="BW25" s="433"/>
      <c r="BX25" s="433"/>
      <c r="BY25" s="433"/>
      <c r="BZ25" s="433"/>
      <c r="CA25" s="433"/>
      <c r="CB25" s="433"/>
      <c r="CC25" s="433"/>
      <c r="CD25" s="433"/>
      <c r="CE25" s="433"/>
      <c r="CF25" s="433"/>
      <c r="CG25" s="433"/>
      <c r="CH25" s="509"/>
      <c r="CI25" s="509"/>
      <c r="CJ25" s="509"/>
      <c r="CK25" s="433"/>
      <c r="CL25" s="433"/>
      <c r="CM25" s="433"/>
      <c r="CN25" s="433"/>
      <c r="CO25" s="433"/>
      <c r="CP25" s="433"/>
      <c r="CQ25" s="433"/>
      <c r="CR25" s="433"/>
      <c r="CS25" s="433"/>
      <c r="CT25" s="433"/>
      <c r="CU25" s="433"/>
      <c r="CV25" s="433"/>
      <c r="CW25" s="433"/>
      <c r="CX25" s="433"/>
      <c r="CY25" s="433"/>
      <c r="CZ25" s="433"/>
      <c r="DA25" s="433"/>
      <c r="DB25" s="433"/>
      <c r="DC25" s="433"/>
      <c r="DD25" s="433"/>
      <c r="DE25" s="433"/>
      <c r="DF25" s="433"/>
      <c r="DG25" s="433"/>
      <c r="DH25" s="433"/>
      <c r="DI25" s="433"/>
      <c r="DJ25" s="433"/>
      <c r="DK25" s="433"/>
      <c r="DL25" s="433"/>
      <c r="DM25" s="433"/>
      <c r="DN25" s="433"/>
      <c r="DO25" s="433"/>
      <c r="DP25" s="433"/>
      <c r="DQ25" s="433"/>
      <c r="DR25" s="433"/>
      <c r="DS25" s="433"/>
      <c r="DT25" s="433"/>
      <c r="DU25" s="433"/>
      <c r="DV25" s="433"/>
      <c r="DW25" s="433"/>
      <c r="DX25" s="433"/>
      <c r="DY25" s="730"/>
      <c r="DZ25" s="433"/>
      <c r="EA25" s="433"/>
      <c r="EB25" s="433"/>
      <c r="EC25" s="433"/>
      <c r="ED25" s="433"/>
      <c r="EE25" s="433"/>
      <c r="EF25" s="433"/>
      <c r="EG25" s="433"/>
      <c r="EH25" s="433"/>
      <c r="EI25" s="433"/>
      <c r="EJ25" s="433"/>
      <c r="EK25" s="433"/>
      <c r="EL25" s="433"/>
      <c r="EM25" s="433"/>
      <c r="EN25" s="433"/>
      <c r="EO25" s="433"/>
      <c r="EP25" s="433"/>
      <c r="EQ25" s="433"/>
      <c r="ER25" s="433"/>
      <c r="ES25" s="433"/>
      <c r="ET25" s="433"/>
      <c r="EU25" s="433"/>
      <c r="EV25" s="433"/>
      <c r="EW25" s="433"/>
      <c r="EX25" s="433"/>
      <c r="EY25" s="433"/>
      <c r="EZ25" s="433"/>
      <c r="FA25" s="433"/>
      <c r="FB25" s="433"/>
      <c r="FC25" s="433"/>
      <c r="FD25" s="433"/>
      <c r="FE25" s="433"/>
      <c r="FF25" s="433"/>
      <c r="FG25" s="433"/>
      <c r="FH25" s="433"/>
      <c r="FI25" s="433"/>
      <c r="FJ25" s="433"/>
      <c r="FK25" s="433"/>
      <c r="FL25" s="433"/>
      <c r="FM25" s="433"/>
      <c r="FN25" s="433"/>
      <c r="FO25" s="433"/>
      <c r="FP25" s="433"/>
      <c r="FQ25" s="433"/>
      <c r="FR25" s="433"/>
      <c r="FS25" s="433"/>
      <c r="FT25" s="433"/>
      <c r="FU25" s="433"/>
      <c r="FV25" s="433"/>
      <c r="FW25" s="433"/>
      <c r="FX25" s="433"/>
    </row>
    <row r="26" spans="1:227" x14ac:dyDescent="0.2">
      <c r="B26" s="665" t="s">
        <v>430</v>
      </c>
      <c r="C26" s="668"/>
      <c r="D26" s="668"/>
      <c r="E26" s="668"/>
      <c r="F26" s="668"/>
      <c r="G26" s="668"/>
      <c r="H26" s="668"/>
      <c r="I26" s="668"/>
      <c r="J26" s="668"/>
      <c r="K26" s="668"/>
      <c r="L26" s="668"/>
      <c r="M26" s="668"/>
      <c r="N26" s="668"/>
      <c r="O26" s="664">
        <v>4</v>
      </c>
      <c r="P26" s="664">
        <v>4</v>
      </c>
      <c r="Q26" s="664">
        <v>4</v>
      </c>
      <c r="R26" s="664">
        <v>4</v>
      </c>
      <c r="S26" s="664">
        <v>4</v>
      </c>
      <c r="T26" s="664">
        <v>4</v>
      </c>
      <c r="U26" s="664">
        <v>4</v>
      </c>
      <c r="V26" s="664">
        <v>4</v>
      </c>
      <c r="W26" s="664">
        <v>4</v>
      </c>
      <c r="X26" s="664">
        <v>4</v>
      </c>
      <c r="Y26" s="664">
        <v>4</v>
      </c>
      <c r="Z26" s="664">
        <v>4</v>
      </c>
      <c r="AA26" s="664">
        <v>4</v>
      </c>
      <c r="AB26" s="664">
        <v>4</v>
      </c>
      <c r="AC26" s="664">
        <v>4</v>
      </c>
      <c r="AD26" s="664">
        <v>4</v>
      </c>
      <c r="AE26" s="664">
        <v>4</v>
      </c>
      <c r="AF26" s="664">
        <v>4</v>
      </c>
      <c r="AG26" s="664">
        <v>4</v>
      </c>
      <c r="AH26" s="664">
        <v>4</v>
      </c>
      <c r="AI26" s="664">
        <v>4</v>
      </c>
      <c r="AJ26" s="664">
        <v>4</v>
      </c>
      <c r="AK26" s="664">
        <v>4</v>
      </c>
      <c r="AL26" s="664">
        <v>4</v>
      </c>
      <c r="AM26" s="664">
        <v>4</v>
      </c>
      <c r="AN26" s="664">
        <v>4</v>
      </c>
      <c r="AO26" s="664">
        <v>4</v>
      </c>
      <c r="AP26" s="664">
        <v>4</v>
      </c>
      <c r="AQ26" s="664">
        <v>4</v>
      </c>
      <c r="AR26" s="664">
        <v>4</v>
      </c>
      <c r="AS26" s="664">
        <v>4</v>
      </c>
      <c r="AT26" s="664">
        <v>4</v>
      </c>
      <c r="AU26" s="664">
        <v>6.5</v>
      </c>
      <c r="AV26" s="664">
        <v>6.5</v>
      </c>
      <c r="AW26" s="664">
        <v>6.5</v>
      </c>
      <c r="AX26" s="664">
        <v>6.5</v>
      </c>
      <c r="AY26" s="664">
        <v>6.5</v>
      </c>
      <c r="AZ26" s="664">
        <v>6.5</v>
      </c>
      <c r="BA26" s="664">
        <v>6.5</v>
      </c>
      <c r="BB26" s="664">
        <v>6.5</v>
      </c>
      <c r="BC26" s="664">
        <v>6.5</v>
      </c>
      <c r="BD26" s="664">
        <v>6.5</v>
      </c>
      <c r="BE26" s="664">
        <v>6.5</v>
      </c>
      <c r="BF26" s="664">
        <v>6.5</v>
      </c>
      <c r="BG26" s="664">
        <v>6.5</v>
      </c>
      <c r="BH26" s="664">
        <v>6.5</v>
      </c>
      <c r="BI26" s="664">
        <v>6.5</v>
      </c>
      <c r="BJ26" s="664">
        <v>6.5</v>
      </c>
      <c r="BK26" s="664">
        <v>6.5</v>
      </c>
      <c r="BL26" s="664">
        <v>6.5</v>
      </c>
      <c r="BM26" s="664">
        <v>6.5</v>
      </c>
      <c r="BN26" s="664">
        <v>6.5</v>
      </c>
      <c r="BO26" s="664">
        <v>6.5</v>
      </c>
      <c r="BP26" s="664">
        <v>6.5</v>
      </c>
      <c r="BQ26" s="664">
        <v>6.5</v>
      </c>
      <c r="BR26" s="664">
        <v>6.5</v>
      </c>
      <c r="BS26" s="664">
        <v>6.5</v>
      </c>
      <c r="BT26" s="664">
        <v>6.5</v>
      </c>
      <c r="BU26" s="664">
        <v>6.5</v>
      </c>
      <c r="BV26" s="664">
        <v>6.5</v>
      </c>
      <c r="BW26" s="664">
        <v>6.5</v>
      </c>
      <c r="BX26" s="664">
        <v>6.5</v>
      </c>
      <c r="BY26" s="664">
        <v>6.5</v>
      </c>
      <c r="BZ26" s="664">
        <v>6.5</v>
      </c>
      <c r="CA26" s="664">
        <v>6.5</v>
      </c>
      <c r="CB26" s="664">
        <v>6.5</v>
      </c>
      <c r="CC26" s="664">
        <v>6.5</v>
      </c>
      <c r="CD26" s="664">
        <v>6.5</v>
      </c>
      <c r="CE26" s="664">
        <v>6.5</v>
      </c>
      <c r="CF26" s="664">
        <v>6.5</v>
      </c>
      <c r="CG26" s="664">
        <v>6.5</v>
      </c>
      <c r="CH26" s="664">
        <v>6.5</v>
      </c>
      <c r="CI26" s="664">
        <v>6.5</v>
      </c>
      <c r="CJ26" s="664">
        <v>6.5</v>
      </c>
      <c r="CK26" s="664">
        <v>6.5</v>
      </c>
      <c r="CL26" s="664">
        <v>6.5</v>
      </c>
      <c r="CM26" s="664">
        <v>6.5</v>
      </c>
      <c r="CN26" s="664">
        <v>6.5</v>
      </c>
      <c r="CO26" s="664">
        <v>6.5</v>
      </c>
      <c r="CP26" s="664">
        <v>6.5</v>
      </c>
      <c r="CQ26" s="664">
        <v>6.5</v>
      </c>
      <c r="CR26" s="664">
        <v>6.5</v>
      </c>
      <c r="CS26" s="664">
        <v>6.5</v>
      </c>
      <c r="CT26" s="664">
        <v>6.5</v>
      </c>
      <c r="CU26" s="664">
        <v>6.5</v>
      </c>
      <c r="CV26" s="664">
        <v>6.5</v>
      </c>
      <c r="CW26" s="664">
        <v>6.5</v>
      </c>
      <c r="CX26" s="664">
        <v>6.5</v>
      </c>
      <c r="CY26" s="664">
        <v>6.5</v>
      </c>
      <c r="CZ26" s="664">
        <v>6.5</v>
      </c>
      <c r="DA26" s="664">
        <v>6.5</v>
      </c>
      <c r="DB26" s="664">
        <v>6.5</v>
      </c>
      <c r="DC26" s="664">
        <v>6.5</v>
      </c>
      <c r="DD26" s="664">
        <v>6.5</v>
      </c>
      <c r="DE26" s="664">
        <v>6.5</v>
      </c>
      <c r="DF26" s="664">
        <v>6.5</v>
      </c>
      <c r="DG26" s="664">
        <v>6.5</v>
      </c>
      <c r="DH26" s="664">
        <v>6.5</v>
      </c>
      <c r="DI26" s="664">
        <v>6.5</v>
      </c>
      <c r="DJ26" s="664">
        <v>6.5</v>
      </c>
      <c r="DK26" s="664">
        <v>6.5</v>
      </c>
      <c r="DL26" s="664">
        <v>6.5</v>
      </c>
      <c r="DM26" s="664">
        <v>6.5</v>
      </c>
      <c r="DN26" s="664">
        <v>6.5</v>
      </c>
      <c r="DO26" s="664">
        <v>6.5</v>
      </c>
      <c r="DP26" s="664">
        <v>6.5</v>
      </c>
      <c r="DQ26" s="664">
        <v>6.5</v>
      </c>
      <c r="DR26" s="664">
        <v>6.5</v>
      </c>
      <c r="DS26" s="664">
        <v>6.5</v>
      </c>
      <c r="DT26" s="664">
        <v>6.5</v>
      </c>
      <c r="DU26" s="664">
        <v>6.5</v>
      </c>
      <c r="DV26" s="664">
        <v>6.5</v>
      </c>
      <c r="DW26" s="664">
        <v>6.5</v>
      </c>
      <c r="DX26" s="664">
        <v>6.5</v>
      </c>
      <c r="DY26" s="731">
        <v>6.5</v>
      </c>
      <c r="DZ26" s="664">
        <v>6.5</v>
      </c>
      <c r="EA26" s="664">
        <v>6.5</v>
      </c>
      <c r="EB26" s="664">
        <v>6.5</v>
      </c>
      <c r="EC26" s="664">
        <v>6.5</v>
      </c>
      <c r="ED26" s="664">
        <v>6.5</v>
      </c>
      <c r="EE26" s="664">
        <v>6.5</v>
      </c>
      <c r="EF26" s="664">
        <v>6.5</v>
      </c>
      <c r="EG26" s="664">
        <v>6.5</v>
      </c>
      <c r="EH26" s="664">
        <v>6.5</v>
      </c>
      <c r="EI26" s="664">
        <v>6.5</v>
      </c>
      <c r="EJ26" s="664">
        <v>6.5</v>
      </c>
      <c r="EK26" s="664">
        <v>6.5</v>
      </c>
      <c r="EL26" s="664">
        <v>6.5</v>
      </c>
      <c r="EM26" s="664">
        <v>6.5</v>
      </c>
      <c r="EN26" s="664">
        <v>6.5</v>
      </c>
      <c r="EO26" s="664">
        <v>6.5</v>
      </c>
      <c r="EP26" s="664">
        <v>6.5</v>
      </c>
      <c r="EQ26" s="664">
        <v>6.5</v>
      </c>
      <c r="ER26" s="664">
        <v>6.5</v>
      </c>
      <c r="ES26" s="664">
        <v>6.5</v>
      </c>
      <c r="ET26" s="664">
        <v>6.5</v>
      </c>
      <c r="EU26" s="664">
        <v>6.5</v>
      </c>
      <c r="EV26" s="664">
        <v>6.5</v>
      </c>
      <c r="EW26" s="664">
        <v>6.5</v>
      </c>
      <c r="EX26" s="664">
        <v>6.5</v>
      </c>
      <c r="EY26" s="664">
        <v>6.5</v>
      </c>
      <c r="EZ26" s="664">
        <v>6.5</v>
      </c>
      <c r="FA26" s="664">
        <v>6.5</v>
      </c>
      <c r="FB26" s="664">
        <v>6.5</v>
      </c>
      <c r="FC26" s="664">
        <v>6.5</v>
      </c>
      <c r="FD26" s="664">
        <v>6.5</v>
      </c>
      <c r="FE26" s="664">
        <v>6.5</v>
      </c>
      <c r="FF26" s="664">
        <v>6.5</v>
      </c>
      <c r="FG26" s="664">
        <v>6.5</v>
      </c>
      <c r="FH26" s="664">
        <v>6.5</v>
      </c>
      <c r="FI26" s="664">
        <v>6.5</v>
      </c>
      <c r="FJ26" s="664">
        <v>6.5</v>
      </c>
      <c r="FK26" s="664">
        <v>6.5</v>
      </c>
      <c r="FL26" s="664">
        <v>6.5</v>
      </c>
      <c r="FM26" s="664">
        <v>6.5</v>
      </c>
      <c r="FN26" s="664">
        <v>6.5</v>
      </c>
      <c r="FO26" s="664">
        <v>6.5</v>
      </c>
      <c r="FP26" s="664">
        <v>6.5</v>
      </c>
      <c r="FQ26" s="664">
        <v>6.5</v>
      </c>
      <c r="FR26" s="664">
        <v>6.5</v>
      </c>
      <c r="FS26" s="664">
        <v>6.5</v>
      </c>
      <c r="FT26" s="664">
        <v>6.5</v>
      </c>
      <c r="FU26" s="664">
        <v>6.5</v>
      </c>
      <c r="FV26" s="664">
        <v>6.5</v>
      </c>
      <c r="FW26" s="664">
        <v>6.5</v>
      </c>
      <c r="FX26" s="664">
        <v>6.5</v>
      </c>
      <c r="FY26" s="664">
        <v>6.5</v>
      </c>
      <c r="FZ26" s="664">
        <v>6.5</v>
      </c>
      <c r="GA26" s="664">
        <v>6.5</v>
      </c>
      <c r="GB26" s="664">
        <v>6.5</v>
      </c>
      <c r="GC26" s="664">
        <v>6.5</v>
      </c>
      <c r="GD26" s="664">
        <v>6.5</v>
      </c>
      <c r="GE26" s="664">
        <v>6.5</v>
      </c>
      <c r="GF26" s="664">
        <v>6.5</v>
      </c>
      <c r="GG26" s="664">
        <v>6.5</v>
      </c>
      <c r="GH26" s="664">
        <v>6.5</v>
      </c>
      <c r="GI26" s="664">
        <v>6.5</v>
      </c>
      <c r="GJ26" s="664">
        <v>6.5</v>
      </c>
      <c r="GK26" s="664">
        <v>6.5</v>
      </c>
      <c r="GL26" s="664">
        <v>6.5</v>
      </c>
      <c r="GM26" s="664">
        <v>6.5</v>
      </c>
      <c r="GN26" s="664">
        <v>6.5</v>
      </c>
      <c r="GO26" s="664">
        <v>6.5</v>
      </c>
      <c r="GP26" s="664">
        <v>6.5</v>
      </c>
      <c r="GQ26" s="664">
        <v>6.5</v>
      </c>
      <c r="GR26" s="664">
        <v>6.5</v>
      </c>
      <c r="GS26" s="664">
        <v>6.5</v>
      </c>
      <c r="GT26" s="664">
        <v>6.5</v>
      </c>
      <c r="GU26" s="664">
        <v>6.5</v>
      </c>
      <c r="GV26" s="664">
        <v>6.5</v>
      </c>
      <c r="GW26" s="664">
        <v>6.5</v>
      </c>
      <c r="GX26" s="664">
        <v>6.5</v>
      </c>
      <c r="GY26" s="664">
        <v>6.5</v>
      </c>
      <c r="GZ26" s="664">
        <v>6.5</v>
      </c>
      <c r="HA26" s="664">
        <v>6.5</v>
      </c>
      <c r="HB26" s="664">
        <v>6.5</v>
      </c>
      <c r="HC26" s="664">
        <v>6.5</v>
      </c>
      <c r="HD26" s="664">
        <v>6.5</v>
      </c>
      <c r="HE26" s="664">
        <v>6.5</v>
      </c>
      <c r="HF26" s="664">
        <v>6.5</v>
      </c>
      <c r="HG26" s="664">
        <v>6.5</v>
      </c>
      <c r="HH26" s="664">
        <v>6.5</v>
      </c>
      <c r="HI26" s="664">
        <v>6.5</v>
      </c>
      <c r="HJ26" s="664">
        <v>6.5</v>
      </c>
      <c r="HK26" s="664">
        <v>6.5</v>
      </c>
      <c r="HL26" s="664">
        <v>6.5</v>
      </c>
      <c r="HM26" s="664">
        <v>6.5</v>
      </c>
      <c r="HN26" s="664">
        <v>6.5</v>
      </c>
      <c r="HO26" s="664">
        <v>6.5</v>
      </c>
      <c r="HP26" s="664">
        <v>6.5</v>
      </c>
      <c r="HQ26" s="664">
        <v>6.5</v>
      </c>
      <c r="HR26" s="664">
        <v>6.5</v>
      </c>
      <c r="HS26" s="664">
        <v>6.5</v>
      </c>
    </row>
    <row r="27" spans="1:227" s="5" customFormat="1" x14ac:dyDescent="0.2">
      <c r="B27" s="665" t="s">
        <v>431</v>
      </c>
      <c r="C27" s="663"/>
      <c r="D27" s="663"/>
      <c r="E27" s="663"/>
      <c r="F27" s="663"/>
      <c r="G27" s="663"/>
      <c r="H27" s="663"/>
      <c r="I27" s="663"/>
      <c r="J27" s="663"/>
      <c r="K27" s="663"/>
      <c r="L27" s="663"/>
      <c r="M27" s="663"/>
      <c r="N27" s="663"/>
      <c r="AY27" s="433"/>
      <c r="AZ27" s="433"/>
      <c r="BA27" s="433"/>
      <c r="BB27" s="433"/>
      <c r="BC27" s="433"/>
      <c r="BD27" s="433"/>
      <c r="BE27" s="433"/>
      <c r="BF27" s="433"/>
      <c r="BG27" s="433"/>
      <c r="BH27" s="433"/>
      <c r="BI27" s="433"/>
      <c r="BJ27" s="433"/>
      <c r="BK27" s="433"/>
      <c r="BL27" s="433"/>
      <c r="BM27" s="433"/>
      <c r="BN27" s="433"/>
      <c r="BO27" s="433"/>
      <c r="BP27" s="433"/>
      <c r="BQ27" s="433"/>
      <c r="BR27" s="433"/>
      <c r="BS27" s="433"/>
      <c r="BT27" s="433"/>
      <c r="BU27" s="433"/>
      <c r="BV27" s="433"/>
      <c r="BW27" s="433"/>
      <c r="BX27" s="433"/>
      <c r="BY27" s="433"/>
      <c r="BZ27" s="433"/>
      <c r="CA27" s="433"/>
      <c r="CB27" s="433"/>
      <c r="CC27" s="433"/>
      <c r="CD27" s="433"/>
      <c r="CE27" s="433"/>
      <c r="CF27" s="433"/>
      <c r="CG27" s="433"/>
      <c r="CH27" s="509"/>
      <c r="CI27" s="509"/>
      <c r="CJ27" s="509"/>
      <c r="CK27" s="433"/>
      <c r="CL27" s="433"/>
      <c r="CM27" s="433"/>
      <c r="CN27" s="433"/>
      <c r="CO27" s="433"/>
      <c r="CP27" s="433"/>
      <c r="CQ27" s="433"/>
      <c r="CR27" s="433"/>
      <c r="CS27" s="433"/>
      <c r="CT27" s="433"/>
      <c r="CU27" s="433"/>
      <c r="CV27" s="433"/>
      <c r="CW27" s="433"/>
      <c r="CX27" s="433"/>
      <c r="CY27" s="433"/>
      <c r="CZ27" s="433"/>
      <c r="DA27" s="433"/>
      <c r="DB27" s="433"/>
      <c r="DC27" s="433"/>
      <c r="DD27" s="433"/>
      <c r="DE27" s="433"/>
      <c r="DF27" s="433"/>
      <c r="DG27" s="433"/>
      <c r="DH27" s="433"/>
      <c r="DI27" s="433"/>
      <c r="DJ27" s="433"/>
      <c r="DK27" s="433"/>
      <c r="DL27" s="433"/>
      <c r="DM27" s="433"/>
      <c r="DN27" s="433"/>
      <c r="DO27" s="433"/>
      <c r="DP27" s="433"/>
      <c r="DQ27" s="433"/>
      <c r="DR27" s="433"/>
      <c r="DS27" s="433"/>
      <c r="DT27" s="433"/>
      <c r="DU27" s="433"/>
      <c r="DV27" s="433"/>
      <c r="DW27" s="433"/>
      <c r="DX27" s="433">
        <v>0</v>
      </c>
      <c r="DY27" s="732">
        <v>0.5</v>
      </c>
      <c r="DZ27" s="733">
        <v>0.5</v>
      </c>
      <c r="EA27" s="733">
        <v>0.5</v>
      </c>
      <c r="EB27" s="733">
        <v>0.5</v>
      </c>
      <c r="EC27" s="733">
        <v>0.5</v>
      </c>
      <c r="ED27" s="733">
        <v>0.5</v>
      </c>
      <c r="EE27" s="733">
        <v>0.5</v>
      </c>
      <c r="EF27" s="733">
        <v>0.5</v>
      </c>
      <c r="EG27" s="733">
        <v>0.5</v>
      </c>
      <c r="EH27" s="733">
        <v>0.5</v>
      </c>
      <c r="EI27" s="733">
        <v>0.5</v>
      </c>
      <c r="EJ27" s="733">
        <v>0.5</v>
      </c>
      <c r="EK27" s="733">
        <v>0.5</v>
      </c>
      <c r="EL27" s="733">
        <v>0.5</v>
      </c>
      <c r="EM27" s="733">
        <v>0.5</v>
      </c>
      <c r="EN27" s="733">
        <v>0.5</v>
      </c>
      <c r="EO27" s="733">
        <v>0.5</v>
      </c>
      <c r="EP27" s="733">
        <v>0.5</v>
      </c>
      <c r="EQ27" s="733">
        <v>0.5</v>
      </c>
      <c r="ER27" s="733">
        <v>0.5</v>
      </c>
      <c r="ES27" s="733">
        <v>0.5</v>
      </c>
      <c r="ET27" s="733">
        <v>0.5</v>
      </c>
      <c r="EU27" s="733">
        <v>0.5</v>
      </c>
      <c r="EV27" s="733">
        <v>0.5</v>
      </c>
      <c r="EW27" s="733">
        <v>0.5</v>
      </c>
      <c r="EX27" s="733">
        <v>0.5</v>
      </c>
      <c r="EY27" s="733">
        <v>0.5</v>
      </c>
      <c r="EZ27" s="733">
        <v>0.5</v>
      </c>
      <c r="FA27" s="733">
        <v>0.5</v>
      </c>
      <c r="FB27" s="733">
        <v>0.5</v>
      </c>
      <c r="FC27" s="733">
        <v>0.5</v>
      </c>
      <c r="FD27" s="733">
        <v>0.5</v>
      </c>
      <c r="FE27" s="733">
        <v>0.5</v>
      </c>
      <c r="FF27" s="733">
        <v>0.5</v>
      </c>
      <c r="FG27" s="733">
        <v>0.5</v>
      </c>
      <c r="FH27" s="733">
        <v>0.5</v>
      </c>
      <c r="FI27" s="733">
        <v>0.5</v>
      </c>
      <c r="FJ27" s="733">
        <v>0.5</v>
      </c>
      <c r="FK27" s="733">
        <v>0.5</v>
      </c>
      <c r="FL27" s="733">
        <v>0.5</v>
      </c>
      <c r="FM27" s="733">
        <v>0.5</v>
      </c>
      <c r="FN27" s="733">
        <v>0.5</v>
      </c>
      <c r="FO27" s="733">
        <v>0.5</v>
      </c>
      <c r="FP27" s="733">
        <v>0.5</v>
      </c>
      <c r="FQ27" s="733">
        <v>0.5</v>
      </c>
      <c r="FR27" s="733">
        <v>0.5</v>
      </c>
      <c r="FS27" s="733">
        <v>0.5</v>
      </c>
      <c r="FT27" s="733">
        <v>0.5</v>
      </c>
      <c r="FU27" s="733">
        <v>0.5</v>
      </c>
      <c r="FV27" s="733">
        <v>0.5</v>
      </c>
      <c r="FW27" s="733">
        <v>0.5</v>
      </c>
      <c r="FX27" s="733">
        <v>0.5</v>
      </c>
      <c r="FY27" s="733">
        <v>0.5</v>
      </c>
      <c r="FZ27" s="733">
        <v>0.5</v>
      </c>
      <c r="GA27" s="733">
        <v>0.5</v>
      </c>
      <c r="GB27" s="733">
        <v>0.5</v>
      </c>
      <c r="GC27" s="733">
        <v>0.5</v>
      </c>
      <c r="GD27" s="733">
        <v>0.5</v>
      </c>
      <c r="GE27" s="733">
        <v>0.5</v>
      </c>
      <c r="GF27" s="733">
        <v>0.5</v>
      </c>
      <c r="GG27" s="733">
        <v>0.5</v>
      </c>
      <c r="GH27" s="733">
        <v>0.5</v>
      </c>
      <c r="GI27" s="733">
        <v>0.5</v>
      </c>
      <c r="GJ27" s="733">
        <v>0.5</v>
      </c>
      <c r="GK27" s="733">
        <v>0.5</v>
      </c>
      <c r="GL27" s="733">
        <v>0.5</v>
      </c>
      <c r="GM27" s="733">
        <v>0.5</v>
      </c>
      <c r="GN27" s="733">
        <v>0.5</v>
      </c>
      <c r="GO27" s="733">
        <v>0.5</v>
      </c>
      <c r="GP27" s="733">
        <v>0.5</v>
      </c>
      <c r="GQ27" s="733">
        <v>0.5</v>
      </c>
      <c r="GR27" s="733">
        <v>0.5</v>
      </c>
      <c r="GS27" s="733">
        <v>0.5</v>
      </c>
      <c r="GT27" s="733">
        <v>0.5</v>
      </c>
      <c r="GU27" s="733">
        <v>0.5</v>
      </c>
      <c r="GV27" s="733">
        <v>0.5</v>
      </c>
      <c r="GW27" s="733">
        <v>0.5</v>
      </c>
      <c r="GX27" s="733">
        <v>0.5</v>
      </c>
      <c r="GY27" s="733">
        <v>0.5</v>
      </c>
      <c r="GZ27" s="733">
        <v>0.5</v>
      </c>
      <c r="HA27" s="733">
        <v>0.5</v>
      </c>
      <c r="HB27" s="733">
        <v>0.5</v>
      </c>
      <c r="HC27" s="733">
        <v>0.5</v>
      </c>
      <c r="HD27" s="733">
        <v>0.5</v>
      </c>
      <c r="HE27" s="733">
        <v>0.5</v>
      </c>
      <c r="HF27" s="733">
        <v>0.5</v>
      </c>
      <c r="HG27" s="733">
        <v>0.5</v>
      </c>
      <c r="HH27" s="733">
        <v>0.5</v>
      </c>
      <c r="HI27" s="733">
        <v>0.5</v>
      </c>
      <c r="HJ27" s="733">
        <v>0.5</v>
      </c>
      <c r="HK27" s="733">
        <v>0.5</v>
      </c>
      <c r="HL27" s="733">
        <v>0.5</v>
      </c>
      <c r="HM27" s="733">
        <v>0.5</v>
      </c>
      <c r="HN27" s="733">
        <v>0.5</v>
      </c>
      <c r="HO27" s="733">
        <v>0.5</v>
      </c>
      <c r="HP27" s="733">
        <v>0.5</v>
      </c>
      <c r="HQ27" s="733">
        <v>0.5</v>
      </c>
      <c r="HR27" s="733">
        <v>0.5</v>
      </c>
      <c r="HS27" s="733">
        <v>0.5</v>
      </c>
    </row>
    <row r="28" spans="1:227" s="664" customFormat="1" x14ac:dyDescent="0.2">
      <c r="B28" s="665" t="s">
        <v>428</v>
      </c>
      <c r="C28" s="691"/>
      <c r="D28" s="691"/>
      <c r="E28" s="691"/>
      <c r="F28" s="691"/>
      <c r="G28" s="691"/>
      <c r="H28" s="691"/>
      <c r="I28" s="691"/>
      <c r="J28" s="691"/>
      <c r="K28" s="691"/>
      <c r="L28" s="691"/>
      <c r="M28" s="691"/>
      <c r="N28" s="691"/>
      <c r="O28" s="666">
        <f>+O27+O26</f>
        <v>4</v>
      </c>
      <c r="P28" s="666">
        <f t="shared" ref="P28:CA28" si="50">+P27+P26</f>
        <v>4</v>
      </c>
      <c r="Q28" s="666">
        <f t="shared" si="50"/>
        <v>4</v>
      </c>
      <c r="R28" s="666">
        <f t="shared" si="50"/>
        <v>4</v>
      </c>
      <c r="S28" s="666">
        <f t="shared" si="50"/>
        <v>4</v>
      </c>
      <c r="T28" s="666">
        <f t="shared" si="50"/>
        <v>4</v>
      </c>
      <c r="U28" s="666">
        <f t="shared" si="50"/>
        <v>4</v>
      </c>
      <c r="V28" s="666">
        <f t="shared" si="50"/>
        <v>4</v>
      </c>
      <c r="W28" s="666">
        <f t="shared" si="50"/>
        <v>4</v>
      </c>
      <c r="X28" s="666">
        <f t="shared" si="50"/>
        <v>4</v>
      </c>
      <c r="Y28" s="666">
        <f t="shared" si="50"/>
        <v>4</v>
      </c>
      <c r="Z28" s="666">
        <f t="shared" si="50"/>
        <v>4</v>
      </c>
      <c r="AA28" s="666">
        <f t="shared" si="50"/>
        <v>4</v>
      </c>
      <c r="AB28" s="666">
        <f t="shared" si="50"/>
        <v>4</v>
      </c>
      <c r="AC28" s="666">
        <f t="shared" si="50"/>
        <v>4</v>
      </c>
      <c r="AD28" s="666">
        <f t="shared" si="50"/>
        <v>4</v>
      </c>
      <c r="AE28" s="666">
        <f t="shared" si="50"/>
        <v>4</v>
      </c>
      <c r="AF28" s="666">
        <f t="shared" si="50"/>
        <v>4</v>
      </c>
      <c r="AG28" s="666">
        <f t="shared" si="50"/>
        <v>4</v>
      </c>
      <c r="AH28" s="666">
        <f t="shared" si="50"/>
        <v>4</v>
      </c>
      <c r="AI28" s="666">
        <f t="shared" si="50"/>
        <v>4</v>
      </c>
      <c r="AJ28" s="666">
        <f t="shared" si="50"/>
        <v>4</v>
      </c>
      <c r="AK28" s="666">
        <f t="shared" si="50"/>
        <v>4</v>
      </c>
      <c r="AL28" s="666">
        <f t="shared" si="50"/>
        <v>4</v>
      </c>
      <c r="AM28" s="666">
        <f t="shared" si="50"/>
        <v>4</v>
      </c>
      <c r="AN28" s="666">
        <f t="shared" si="50"/>
        <v>4</v>
      </c>
      <c r="AO28" s="666">
        <f t="shared" si="50"/>
        <v>4</v>
      </c>
      <c r="AP28" s="666">
        <f t="shared" si="50"/>
        <v>4</v>
      </c>
      <c r="AQ28" s="666">
        <f t="shared" si="50"/>
        <v>4</v>
      </c>
      <c r="AR28" s="666">
        <f t="shared" si="50"/>
        <v>4</v>
      </c>
      <c r="AS28" s="666">
        <f t="shared" si="50"/>
        <v>4</v>
      </c>
      <c r="AT28" s="666">
        <f t="shared" si="50"/>
        <v>4</v>
      </c>
      <c r="AU28" s="666">
        <f t="shared" si="50"/>
        <v>6.5</v>
      </c>
      <c r="AV28" s="666">
        <f t="shared" si="50"/>
        <v>6.5</v>
      </c>
      <c r="AW28" s="666">
        <f t="shared" si="50"/>
        <v>6.5</v>
      </c>
      <c r="AX28" s="666">
        <f t="shared" si="50"/>
        <v>6.5</v>
      </c>
      <c r="AY28" s="666">
        <f t="shared" si="50"/>
        <v>6.5</v>
      </c>
      <c r="AZ28" s="666">
        <f t="shared" si="50"/>
        <v>6.5</v>
      </c>
      <c r="BA28" s="666">
        <f t="shared" si="50"/>
        <v>6.5</v>
      </c>
      <c r="BB28" s="666">
        <f t="shared" si="50"/>
        <v>6.5</v>
      </c>
      <c r="BC28" s="666">
        <f t="shared" si="50"/>
        <v>6.5</v>
      </c>
      <c r="BD28" s="666">
        <f t="shared" si="50"/>
        <v>6.5</v>
      </c>
      <c r="BE28" s="666">
        <f t="shared" si="50"/>
        <v>6.5</v>
      </c>
      <c r="BF28" s="666">
        <f t="shared" si="50"/>
        <v>6.5</v>
      </c>
      <c r="BG28" s="666">
        <f t="shared" si="50"/>
        <v>6.5</v>
      </c>
      <c r="BH28" s="666">
        <f t="shared" si="50"/>
        <v>6.5</v>
      </c>
      <c r="BI28" s="666">
        <f t="shared" si="50"/>
        <v>6.5</v>
      </c>
      <c r="BJ28" s="666">
        <f t="shared" si="50"/>
        <v>6.5</v>
      </c>
      <c r="BK28" s="666">
        <f t="shared" si="50"/>
        <v>6.5</v>
      </c>
      <c r="BL28" s="666">
        <f t="shared" si="50"/>
        <v>6.5</v>
      </c>
      <c r="BM28" s="666">
        <f t="shared" si="50"/>
        <v>6.5</v>
      </c>
      <c r="BN28" s="666">
        <f t="shared" si="50"/>
        <v>6.5</v>
      </c>
      <c r="BO28" s="666">
        <f t="shared" si="50"/>
        <v>6.5</v>
      </c>
      <c r="BP28" s="666">
        <f t="shared" si="50"/>
        <v>6.5</v>
      </c>
      <c r="BQ28" s="666">
        <f t="shared" si="50"/>
        <v>6.5</v>
      </c>
      <c r="BR28" s="666">
        <f t="shared" si="50"/>
        <v>6.5</v>
      </c>
      <c r="BS28" s="666">
        <f t="shared" si="50"/>
        <v>6.5</v>
      </c>
      <c r="BT28" s="666">
        <f t="shared" si="50"/>
        <v>6.5</v>
      </c>
      <c r="BU28" s="666">
        <f t="shared" si="50"/>
        <v>6.5</v>
      </c>
      <c r="BV28" s="666">
        <f t="shared" si="50"/>
        <v>6.5</v>
      </c>
      <c r="BW28" s="666">
        <f t="shared" si="50"/>
        <v>6.5</v>
      </c>
      <c r="BX28" s="666">
        <f t="shared" si="50"/>
        <v>6.5</v>
      </c>
      <c r="BY28" s="666">
        <f t="shared" si="50"/>
        <v>6.5</v>
      </c>
      <c r="BZ28" s="666">
        <f t="shared" si="50"/>
        <v>6.5</v>
      </c>
      <c r="CA28" s="666">
        <f t="shared" si="50"/>
        <v>6.5</v>
      </c>
      <c r="CB28" s="666">
        <f t="shared" ref="CB28:EM28" si="51">+CB27+CB26</f>
        <v>6.5</v>
      </c>
      <c r="CC28" s="666">
        <f t="shared" si="51"/>
        <v>6.5</v>
      </c>
      <c r="CD28" s="666">
        <f t="shared" si="51"/>
        <v>6.5</v>
      </c>
      <c r="CE28" s="666">
        <f t="shared" si="51"/>
        <v>6.5</v>
      </c>
      <c r="CF28" s="666">
        <f t="shared" si="51"/>
        <v>6.5</v>
      </c>
      <c r="CG28" s="666">
        <f t="shared" si="51"/>
        <v>6.5</v>
      </c>
      <c r="CH28" s="666">
        <f t="shared" si="51"/>
        <v>6.5</v>
      </c>
      <c r="CI28" s="666">
        <f t="shared" si="51"/>
        <v>6.5</v>
      </c>
      <c r="CJ28" s="666">
        <f t="shared" si="51"/>
        <v>6.5</v>
      </c>
      <c r="CK28" s="666">
        <f t="shared" si="51"/>
        <v>6.5</v>
      </c>
      <c r="CL28" s="666">
        <f t="shared" si="51"/>
        <v>6.5</v>
      </c>
      <c r="CM28" s="666">
        <f t="shared" si="51"/>
        <v>6.5</v>
      </c>
      <c r="CN28" s="666">
        <f t="shared" si="51"/>
        <v>6.5</v>
      </c>
      <c r="CO28" s="666">
        <f t="shared" si="51"/>
        <v>6.5</v>
      </c>
      <c r="CP28" s="666">
        <f t="shared" si="51"/>
        <v>6.5</v>
      </c>
      <c r="CQ28" s="666">
        <f t="shared" si="51"/>
        <v>6.5</v>
      </c>
      <c r="CR28" s="666">
        <f t="shared" si="51"/>
        <v>6.5</v>
      </c>
      <c r="CS28" s="666">
        <f t="shared" si="51"/>
        <v>6.5</v>
      </c>
      <c r="CT28" s="666">
        <f t="shared" si="51"/>
        <v>6.5</v>
      </c>
      <c r="CU28" s="666">
        <f t="shared" si="51"/>
        <v>6.5</v>
      </c>
      <c r="CV28" s="666">
        <f t="shared" si="51"/>
        <v>6.5</v>
      </c>
      <c r="CW28" s="666">
        <f t="shared" si="51"/>
        <v>6.5</v>
      </c>
      <c r="CX28" s="666">
        <f t="shared" si="51"/>
        <v>6.5</v>
      </c>
      <c r="CY28" s="666">
        <f t="shared" si="51"/>
        <v>6.5</v>
      </c>
      <c r="CZ28" s="666">
        <f t="shared" si="51"/>
        <v>6.5</v>
      </c>
      <c r="DA28" s="666">
        <f t="shared" si="51"/>
        <v>6.5</v>
      </c>
      <c r="DB28" s="666">
        <f t="shared" si="51"/>
        <v>6.5</v>
      </c>
      <c r="DC28" s="666">
        <f t="shared" si="51"/>
        <v>6.5</v>
      </c>
      <c r="DD28" s="666">
        <f t="shared" si="51"/>
        <v>6.5</v>
      </c>
      <c r="DE28" s="666">
        <f t="shared" si="51"/>
        <v>6.5</v>
      </c>
      <c r="DF28" s="666">
        <f t="shared" si="51"/>
        <v>6.5</v>
      </c>
      <c r="DG28" s="666">
        <f t="shared" si="51"/>
        <v>6.5</v>
      </c>
      <c r="DH28" s="666">
        <f t="shared" si="51"/>
        <v>6.5</v>
      </c>
      <c r="DI28" s="666">
        <f t="shared" si="51"/>
        <v>6.5</v>
      </c>
      <c r="DJ28" s="666">
        <f t="shared" si="51"/>
        <v>6.5</v>
      </c>
      <c r="DK28" s="666">
        <f t="shared" si="51"/>
        <v>6.5</v>
      </c>
      <c r="DL28" s="666">
        <f t="shared" si="51"/>
        <v>6.5</v>
      </c>
      <c r="DM28" s="666">
        <f t="shared" si="51"/>
        <v>6.5</v>
      </c>
      <c r="DN28" s="666">
        <f t="shared" si="51"/>
        <v>6.5</v>
      </c>
      <c r="DO28" s="666">
        <f t="shared" si="51"/>
        <v>6.5</v>
      </c>
      <c r="DP28" s="666">
        <f t="shared" si="51"/>
        <v>6.5</v>
      </c>
      <c r="DQ28" s="666">
        <f t="shared" si="51"/>
        <v>6.5</v>
      </c>
      <c r="DR28" s="666">
        <f t="shared" si="51"/>
        <v>6.5</v>
      </c>
      <c r="DS28" s="666">
        <f t="shared" si="51"/>
        <v>6.5</v>
      </c>
      <c r="DT28" s="666">
        <f t="shared" si="51"/>
        <v>6.5</v>
      </c>
      <c r="DU28" s="666">
        <f t="shared" si="51"/>
        <v>6.5</v>
      </c>
      <c r="DV28" s="666">
        <f t="shared" si="51"/>
        <v>6.5</v>
      </c>
      <c r="DW28" s="666">
        <f t="shared" si="51"/>
        <v>6.5</v>
      </c>
      <c r="DX28" s="666">
        <f t="shared" si="51"/>
        <v>6.5</v>
      </c>
      <c r="DY28" s="740">
        <f t="shared" si="51"/>
        <v>7</v>
      </c>
      <c r="DZ28" s="666">
        <f t="shared" si="51"/>
        <v>7</v>
      </c>
      <c r="EA28" s="666">
        <f t="shared" si="51"/>
        <v>7</v>
      </c>
      <c r="EB28" s="666">
        <f t="shared" si="51"/>
        <v>7</v>
      </c>
      <c r="EC28" s="666">
        <f t="shared" si="51"/>
        <v>7</v>
      </c>
      <c r="ED28" s="666">
        <f t="shared" si="51"/>
        <v>7</v>
      </c>
      <c r="EE28" s="666">
        <f t="shared" si="51"/>
        <v>7</v>
      </c>
      <c r="EF28" s="666">
        <f t="shared" si="51"/>
        <v>7</v>
      </c>
      <c r="EG28" s="666">
        <f t="shared" si="51"/>
        <v>7</v>
      </c>
      <c r="EH28" s="666">
        <f t="shared" si="51"/>
        <v>7</v>
      </c>
      <c r="EI28" s="666">
        <f t="shared" si="51"/>
        <v>7</v>
      </c>
      <c r="EJ28" s="666">
        <f t="shared" si="51"/>
        <v>7</v>
      </c>
      <c r="EK28" s="666">
        <f t="shared" si="51"/>
        <v>7</v>
      </c>
      <c r="EL28" s="666">
        <f t="shared" si="51"/>
        <v>7</v>
      </c>
      <c r="EM28" s="666">
        <f t="shared" si="51"/>
        <v>7</v>
      </c>
      <c r="EN28" s="666">
        <f t="shared" ref="EN28:FW28" si="52">+EN27+EN26</f>
        <v>7</v>
      </c>
      <c r="EO28" s="666">
        <f t="shared" si="52"/>
        <v>7</v>
      </c>
      <c r="EP28" s="666">
        <f t="shared" si="52"/>
        <v>7</v>
      </c>
      <c r="EQ28" s="666">
        <f t="shared" si="52"/>
        <v>7</v>
      </c>
      <c r="ER28" s="666">
        <f t="shared" si="52"/>
        <v>7</v>
      </c>
      <c r="ES28" s="666">
        <f t="shared" si="52"/>
        <v>7</v>
      </c>
      <c r="ET28" s="666">
        <f t="shared" si="52"/>
        <v>7</v>
      </c>
      <c r="EU28" s="666">
        <f t="shared" si="52"/>
        <v>7</v>
      </c>
      <c r="EV28" s="666">
        <f t="shared" si="52"/>
        <v>7</v>
      </c>
      <c r="EW28" s="666">
        <f t="shared" si="52"/>
        <v>7</v>
      </c>
      <c r="EX28" s="666">
        <f t="shared" si="52"/>
        <v>7</v>
      </c>
      <c r="EY28" s="666">
        <f t="shared" si="52"/>
        <v>7</v>
      </c>
      <c r="EZ28" s="666">
        <f t="shared" si="52"/>
        <v>7</v>
      </c>
      <c r="FA28" s="666">
        <f t="shared" si="52"/>
        <v>7</v>
      </c>
      <c r="FB28" s="666">
        <f t="shared" si="52"/>
        <v>7</v>
      </c>
      <c r="FC28" s="666">
        <f t="shared" si="52"/>
        <v>7</v>
      </c>
      <c r="FD28" s="666">
        <f t="shared" si="52"/>
        <v>7</v>
      </c>
      <c r="FE28" s="666">
        <f t="shared" si="52"/>
        <v>7</v>
      </c>
      <c r="FF28" s="666">
        <f t="shared" si="52"/>
        <v>7</v>
      </c>
      <c r="FG28" s="666">
        <f t="shared" si="52"/>
        <v>7</v>
      </c>
      <c r="FH28" s="666">
        <f t="shared" si="52"/>
        <v>7</v>
      </c>
      <c r="FI28" s="666">
        <f t="shared" si="52"/>
        <v>7</v>
      </c>
      <c r="FJ28" s="666">
        <f t="shared" si="52"/>
        <v>7</v>
      </c>
      <c r="FK28" s="666">
        <f t="shared" si="52"/>
        <v>7</v>
      </c>
      <c r="FL28" s="666">
        <f t="shared" si="52"/>
        <v>7</v>
      </c>
      <c r="FM28" s="666">
        <f t="shared" si="52"/>
        <v>7</v>
      </c>
      <c r="FN28" s="666">
        <f t="shared" si="52"/>
        <v>7</v>
      </c>
      <c r="FO28" s="666">
        <f t="shared" si="52"/>
        <v>7</v>
      </c>
      <c r="FP28" s="666">
        <f t="shared" si="52"/>
        <v>7</v>
      </c>
      <c r="FQ28" s="666">
        <f t="shared" si="52"/>
        <v>7</v>
      </c>
      <c r="FR28" s="666">
        <f t="shared" si="52"/>
        <v>7</v>
      </c>
      <c r="FS28" s="666">
        <f t="shared" si="52"/>
        <v>7</v>
      </c>
      <c r="FT28" s="666">
        <f t="shared" si="52"/>
        <v>7</v>
      </c>
      <c r="FU28" s="666">
        <f t="shared" si="52"/>
        <v>7</v>
      </c>
      <c r="FV28" s="666">
        <f t="shared" si="52"/>
        <v>7</v>
      </c>
      <c r="FW28" s="1034">
        <f t="shared" si="52"/>
        <v>7</v>
      </c>
      <c r="FX28" s="1034">
        <f t="shared" ref="FX28:GC28" si="53">+FX27+FX26</f>
        <v>7</v>
      </c>
      <c r="FY28" s="1034">
        <f t="shared" si="53"/>
        <v>7</v>
      </c>
      <c r="FZ28" s="1034">
        <f t="shared" si="53"/>
        <v>7</v>
      </c>
      <c r="GA28" s="1034">
        <f t="shared" si="53"/>
        <v>7</v>
      </c>
      <c r="GB28" s="1034">
        <f t="shared" si="53"/>
        <v>7</v>
      </c>
      <c r="GC28" s="1034">
        <f t="shared" si="53"/>
        <v>7</v>
      </c>
      <c r="GD28" s="1034">
        <f t="shared" ref="GD28:GI28" si="54">+GD27+GD26</f>
        <v>7</v>
      </c>
      <c r="GE28" s="1034">
        <f t="shared" si="54"/>
        <v>7</v>
      </c>
      <c r="GF28" s="1034">
        <f t="shared" si="54"/>
        <v>7</v>
      </c>
      <c r="GG28" s="1034">
        <f t="shared" si="54"/>
        <v>7</v>
      </c>
      <c r="GH28" s="1034">
        <f t="shared" si="54"/>
        <v>7</v>
      </c>
      <c r="GI28" s="1034">
        <f t="shared" si="54"/>
        <v>7</v>
      </c>
      <c r="GJ28" s="1034">
        <f t="shared" ref="GJ28:GL28" si="55">+GJ27+GJ26</f>
        <v>7</v>
      </c>
      <c r="GK28" s="1034">
        <f t="shared" si="55"/>
        <v>7</v>
      </c>
      <c r="GL28" s="1034">
        <f t="shared" si="55"/>
        <v>7</v>
      </c>
      <c r="GM28" s="1034">
        <f t="shared" ref="GM28:GU28" si="56">+GM27+GM26</f>
        <v>7</v>
      </c>
      <c r="GN28" s="1034">
        <f t="shared" si="56"/>
        <v>7</v>
      </c>
      <c r="GO28" s="1034">
        <f t="shared" si="56"/>
        <v>7</v>
      </c>
      <c r="GP28" s="1034">
        <f t="shared" si="56"/>
        <v>7</v>
      </c>
      <c r="GQ28" s="1034">
        <f t="shared" si="56"/>
        <v>7</v>
      </c>
      <c r="GR28" s="1034">
        <f t="shared" si="56"/>
        <v>7</v>
      </c>
      <c r="GS28" s="1034">
        <f t="shared" si="56"/>
        <v>7</v>
      </c>
      <c r="GT28" s="1034">
        <f t="shared" si="56"/>
        <v>7</v>
      </c>
      <c r="GU28" s="1034">
        <f t="shared" si="56"/>
        <v>7</v>
      </c>
      <c r="GV28" s="1034">
        <f t="shared" ref="GV28:GX28" si="57">+GV27+GV26</f>
        <v>7</v>
      </c>
      <c r="GW28" s="1034">
        <f t="shared" si="57"/>
        <v>7</v>
      </c>
      <c r="GX28" s="1034">
        <f t="shared" si="57"/>
        <v>7</v>
      </c>
      <c r="GY28" s="1034">
        <f t="shared" ref="GY28:HG28" si="58">+GY27+GY26</f>
        <v>7</v>
      </c>
      <c r="GZ28" s="1034">
        <f t="shared" si="58"/>
        <v>7</v>
      </c>
      <c r="HA28" s="1034">
        <f t="shared" si="58"/>
        <v>7</v>
      </c>
      <c r="HB28" s="1034">
        <f t="shared" si="58"/>
        <v>7</v>
      </c>
      <c r="HC28" s="1034">
        <f t="shared" si="58"/>
        <v>7</v>
      </c>
      <c r="HD28" s="1034">
        <f t="shared" si="58"/>
        <v>7</v>
      </c>
      <c r="HE28" s="1034">
        <f t="shared" si="58"/>
        <v>7</v>
      </c>
      <c r="HF28" s="1034">
        <f t="shared" si="58"/>
        <v>7</v>
      </c>
      <c r="HG28" s="1034">
        <f t="shared" si="58"/>
        <v>7</v>
      </c>
      <c r="HH28" s="1034">
        <f t="shared" ref="HH28:HJ28" si="59">+HH27+HH26</f>
        <v>7</v>
      </c>
      <c r="HI28" s="1034">
        <f t="shared" si="59"/>
        <v>7</v>
      </c>
      <c r="HJ28" s="1034">
        <f t="shared" si="59"/>
        <v>7</v>
      </c>
      <c r="HK28" s="1034">
        <f t="shared" ref="HK28:HM28" si="60">+HK27+HK26</f>
        <v>7</v>
      </c>
      <c r="HL28" s="1034">
        <f t="shared" si="60"/>
        <v>7</v>
      </c>
      <c r="HM28" s="1034">
        <f t="shared" si="60"/>
        <v>7</v>
      </c>
      <c r="HN28" s="1034">
        <f t="shared" ref="HN28:HS28" si="61">+HN27+HN26</f>
        <v>7</v>
      </c>
      <c r="HO28" s="1034">
        <f t="shared" si="61"/>
        <v>7</v>
      </c>
      <c r="HP28" s="1034">
        <f t="shared" si="61"/>
        <v>7</v>
      </c>
      <c r="HQ28" s="1034">
        <f t="shared" si="61"/>
        <v>7</v>
      </c>
      <c r="HR28" s="1034">
        <f t="shared" si="61"/>
        <v>7</v>
      </c>
      <c r="HS28" s="1034">
        <f t="shared" si="61"/>
        <v>7</v>
      </c>
    </row>
    <row r="29" spans="1:227" s="664" customFormat="1" ht="22.5" customHeight="1" x14ac:dyDescent="0.2">
      <c r="B29" s="663" t="s">
        <v>546</v>
      </c>
      <c r="C29" s="691"/>
      <c r="D29" s="691"/>
      <c r="E29" s="691"/>
      <c r="F29" s="691"/>
      <c r="G29" s="691"/>
      <c r="H29" s="691"/>
      <c r="I29" s="691"/>
      <c r="J29" s="691"/>
      <c r="K29" s="691"/>
      <c r="L29" s="691"/>
      <c r="M29" s="691"/>
      <c r="N29" s="691"/>
      <c r="DY29" s="734"/>
      <c r="DZ29" s="735"/>
      <c r="EA29" s="735"/>
      <c r="EB29" s="735"/>
      <c r="EC29" s="735"/>
      <c r="ED29" s="735"/>
      <c r="EE29" s="735"/>
      <c r="EF29" s="735"/>
      <c r="EG29" s="735"/>
      <c r="EH29" s="735"/>
      <c r="EI29" s="735"/>
      <c r="EJ29" s="735"/>
      <c r="EK29" s="735"/>
      <c r="EL29" s="735"/>
      <c r="EM29" s="735"/>
      <c r="EN29" s="735"/>
      <c r="EO29" s="735"/>
      <c r="EP29" s="735"/>
      <c r="EQ29" s="735"/>
      <c r="ER29" s="735"/>
      <c r="ES29" s="735"/>
      <c r="ET29" s="735"/>
      <c r="EU29" s="735"/>
      <c r="EV29" s="735"/>
      <c r="EW29" s="735"/>
      <c r="EX29" s="735"/>
      <c r="EY29" s="735"/>
      <c r="EZ29" s="735"/>
      <c r="FA29" s="735"/>
      <c r="FB29" s="735"/>
      <c r="FC29" s="735"/>
      <c r="FD29" s="735"/>
      <c r="FE29" s="735"/>
      <c r="FF29" s="735"/>
      <c r="FG29" s="735"/>
      <c r="FH29" s="735"/>
      <c r="FI29" s="1022"/>
      <c r="FJ29" s="1022"/>
      <c r="FK29" s="1022"/>
      <c r="FL29" s="1022"/>
      <c r="FM29" s="1022"/>
      <c r="FN29" s="1022"/>
      <c r="FO29" s="1022"/>
      <c r="FP29" s="1022"/>
      <c r="FQ29" s="1022"/>
      <c r="FR29" s="1022"/>
      <c r="FS29" s="1022"/>
      <c r="FT29" s="1022"/>
      <c r="FU29" s="1022"/>
      <c r="FV29" s="1022"/>
      <c r="FW29" s="1022"/>
      <c r="FX29" s="1022"/>
      <c r="FY29" s="1022"/>
      <c r="FZ29" s="1022"/>
      <c r="GA29" s="1022"/>
      <c r="GB29" s="1022"/>
      <c r="GC29" s="1022"/>
      <c r="GD29" s="1022"/>
      <c r="GE29" s="1022"/>
      <c r="GF29" s="1022"/>
      <c r="GG29" s="1022"/>
      <c r="GH29" s="1022"/>
      <c r="GI29" s="1022"/>
      <c r="GJ29" s="1022"/>
      <c r="GK29" s="1022"/>
      <c r="GL29" s="1022"/>
      <c r="GM29" s="1022"/>
      <c r="GN29" s="1022"/>
      <c r="GO29" s="1022"/>
      <c r="GP29" s="1022"/>
      <c r="GQ29" s="1022"/>
      <c r="GR29" s="1022"/>
      <c r="GS29" s="1022"/>
      <c r="GT29" s="1022"/>
      <c r="GU29" s="1022"/>
      <c r="GV29" s="1022"/>
      <c r="GW29" s="1022"/>
      <c r="GX29" s="1022"/>
      <c r="GY29" s="1022"/>
      <c r="GZ29" s="1022"/>
      <c r="HA29" s="1022"/>
      <c r="HB29" s="1022"/>
      <c r="HC29" s="1022"/>
      <c r="HD29" s="1022"/>
      <c r="HE29" s="1022"/>
      <c r="HF29" s="1022"/>
      <c r="HG29" s="1022"/>
      <c r="HH29" s="1022"/>
      <c r="HI29" s="1022"/>
      <c r="HJ29" s="1022"/>
      <c r="HK29" s="1022"/>
      <c r="HL29" s="1022"/>
      <c r="HM29" s="1022"/>
      <c r="HN29" s="1022"/>
      <c r="HO29" s="1022"/>
      <c r="HP29" s="1022"/>
      <c r="HQ29" s="1022"/>
      <c r="HR29" s="1022"/>
      <c r="HS29" s="1022"/>
    </row>
    <row r="30" spans="1:227" x14ac:dyDescent="0.2">
      <c r="B30" s="665" t="s">
        <v>430</v>
      </c>
      <c r="C30" s="668"/>
      <c r="D30" s="668"/>
      <c r="E30" s="668"/>
      <c r="F30" s="668"/>
      <c r="G30" s="668"/>
      <c r="H30" s="668"/>
      <c r="I30" s="668"/>
      <c r="J30" s="668"/>
      <c r="K30" s="668"/>
      <c r="L30" s="668"/>
      <c r="M30" s="668"/>
      <c r="N30" s="668"/>
      <c r="O30" s="664">
        <v>2.25</v>
      </c>
      <c r="P30" s="664">
        <v>2.25</v>
      </c>
      <c r="Q30" s="664">
        <v>2.25</v>
      </c>
      <c r="R30" s="664">
        <v>2.25</v>
      </c>
      <c r="S30" s="664">
        <v>2.25</v>
      </c>
      <c r="T30" s="664">
        <v>2.25</v>
      </c>
      <c r="U30" s="664">
        <v>2.25</v>
      </c>
      <c r="V30" s="664">
        <v>2.25</v>
      </c>
      <c r="W30" s="664">
        <v>2.25</v>
      </c>
      <c r="X30" s="664">
        <v>2.25</v>
      </c>
      <c r="Y30" s="664">
        <v>2.25</v>
      </c>
      <c r="Z30" s="664">
        <v>2.25</v>
      </c>
      <c r="AA30" s="664">
        <v>2.25</v>
      </c>
      <c r="AB30" s="664">
        <v>2.25</v>
      </c>
      <c r="AC30" s="664">
        <v>2.25</v>
      </c>
      <c r="AD30" s="664">
        <v>2.25</v>
      </c>
      <c r="AE30" s="664">
        <v>2.25</v>
      </c>
      <c r="AF30" s="664">
        <v>2.25</v>
      </c>
      <c r="AG30" s="664">
        <v>2.25</v>
      </c>
      <c r="AH30" s="664">
        <v>2.25</v>
      </c>
      <c r="AI30" s="664">
        <v>2.25</v>
      </c>
      <c r="AJ30" s="664">
        <v>2.25</v>
      </c>
      <c r="AK30" s="664">
        <v>2.25</v>
      </c>
      <c r="AL30" s="664">
        <v>2.25</v>
      </c>
      <c r="AM30" s="664">
        <v>2.25</v>
      </c>
      <c r="AN30" s="664">
        <v>2.25</v>
      </c>
      <c r="AO30" s="664">
        <v>2.25</v>
      </c>
      <c r="AP30" s="664">
        <v>2.25</v>
      </c>
      <c r="AQ30" s="664">
        <v>2.25</v>
      </c>
      <c r="AR30" s="664">
        <v>2.25</v>
      </c>
      <c r="AS30" s="664">
        <v>2.25</v>
      </c>
      <c r="AT30" s="664">
        <v>2.25</v>
      </c>
      <c r="AU30" s="664">
        <v>5</v>
      </c>
      <c r="AV30" s="664">
        <v>5</v>
      </c>
      <c r="AW30" s="664">
        <v>5</v>
      </c>
      <c r="AX30" s="664">
        <v>5</v>
      </c>
      <c r="AY30" s="664">
        <v>5</v>
      </c>
      <c r="AZ30" s="664">
        <v>5</v>
      </c>
      <c r="BA30" s="664">
        <v>5</v>
      </c>
      <c r="BB30" s="664">
        <v>5</v>
      </c>
      <c r="BC30" s="664">
        <v>5</v>
      </c>
      <c r="BD30" s="664">
        <v>5</v>
      </c>
      <c r="BE30" s="664">
        <v>5</v>
      </c>
      <c r="BF30" s="664">
        <v>5</v>
      </c>
      <c r="BG30" s="664">
        <v>5</v>
      </c>
      <c r="BH30" s="664">
        <v>5</v>
      </c>
      <c r="BI30" s="664">
        <v>5</v>
      </c>
      <c r="BJ30" s="664">
        <v>5</v>
      </c>
      <c r="BK30" s="664">
        <v>5</v>
      </c>
      <c r="BL30" s="664">
        <v>5</v>
      </c>
      <c r="BM30" s="664">
        <v>5</v>
      </c>
      <c r="BN30" s="664">
        <v>5</v>
      </c>
      <c r="BO30" s="664">
        <v>5</v>
      </c>
      <c r="BP30" s="664">
        <v>5</v>
      </c>
      <c r="BQ30" s="664">
        <v>5</v>
      </c>
      <c r="BR30" s="664">
        <v>5</v>
      </c>
      <c r="BS30" s="664">
        <v>5</v>
      </c>
      <c r="BT30" s="664">
        <v>5</v>
      </c>
      <c r="BU30" s="664">
        <v>5</v>
      </c>
      <c r="BV30" s="664">
        <v>5</v>
      </c>
      <c r="BW30" s="664">
        <v>5</v>
      </c>
      <c r="BX30" s="664">
        <v>5</v>
      </c>
      <c r="BY30" s="664">
        <v>5</v>
      </c>
      <c r="BZ30" s="664">
        <v>5</v>
      </c>
      <c r="CA30" s="664">
        <v>5</v>
      </c>
      <c r="CB30" s="664">
        <v>5</v>
      </c>
      <c r="CC30" s="664">
        <v>5</v>
      </c>
      <c r="CD30" s="664">
        <v>5</v>
      </c>
      <c r="CE30" s="664">
        <v>5</v>
      </c>
      <c r="CF30" s="664">
        <v>5</v>
      </c>
      <c r="CG30" s="664">
        <v>5</v>
      </c>
      <c r="CH30" s="664">
        <v>5</v>
      </c>
      <c r="CI30" s="664">
        <v>5</v>
      </c>
      <c r="CJ30" s="664">
        <v>5</v>
      </c>
      <c r="CK30" s="664">
        <v>5</v>
      </c>
      <c r="CL30" s="664">
        <v>5</v>
      </c>
      <c r="CM30" s="664">
        <v>5</v>
      </c>
      <c r="CN30" s="664">
        <v>5</v>
      </c>
      <c r="CO30" s="664">
        <v>5</v>
      </c>
      <c r="CP30" s="664">
        <v>5</v>
      </c>
      <c r="CQ30" s="664">
        <v>5</v>
      </c>
      <c r="CR30" s="664">
        <v>5</v>
      </c>
      <c r="CS30" s="664">
        <v>5</v>
      </c>
      <c r="CT30" s="664">
        <v>5</v>
      </c>
      <c r="CU30" s="664">
        <v>5</v>
      </c>
      <c r="CV30" s="664">
        <v>5</v>
      </c>
      <c r="CW30" s="664">
        <v>5</v>
      </c>
      <c r="CX30" s="664">
        <v>5</v>
      </c>
      <c r="CY30" s="664">
        <v>5</v>
      </c>
      <c r="CZ30" s="664">
        <v>5</v>
      </c>
      <c r="DA30" s="664">
        <v>5</v>
      </c>
      <c r="DB30" s="664">
        <v>5</v>
      </c>
      <c r="DC30" s="664">
        <v>5</v>
      </c>
      <c r="DD30" s="664">
        <v>5</v>
      </c>
      <c r="DE30" s="664">
        <v>5</v>
      </c>
      <c r="DF30" s="664">
        <v>5</v>
      </c>
      <c r="DG30" s="664">
        <v>5</v>
      </c>
      <c r="DH30" s="664">
        <v>5</v>
      </c>
      <c r="DI30" s="664">
        <v>5</v>
      </c>
      <c r="DJ30" s="664">
        <v>5</v>
      </c>
      <c r="DK30" s="664">
        <v>5</v>
      </c>
      <c r="DL30" s="664">
        <v>5</v>
      </c>
      <c r="DM30" s="664">
        <v>5</v>
      </c>
      <c r="DN30" s="664">
        <v>5</v>
      </c>
      <c r="DO30" s="664">
        <v>5</v>
      </c>
      <c r="DP30" s="664">
        <v>5</v>
      </c>
      <c r="DQ30" s="664">
        <v>5</v>
      </c>
      <c r="DR30" s="664">
        <v>5</v>
      </c>
      <c r="DS30" s="664">
        <v>5</v>
      </c>
      <c r="DT30" s="664">
        <v>5</v>
      </c>
      <c r="DU30" s="664">
        <v>5</v>
      </c>
      <c r="DV30" s="664">
        <v>5</v>
      </c>
      <c r="DW30" s="664">
        <v>5</v>
      </c>
      <c r="DX30" s="664">
        <v>5</v>
      </c>
      <c r="DY30" s="731">
        <v>5</v>
      </c>
      <c r="DZ30" s="664">
        <v>5</v>
      </c>
      <c r="EA30" s="664">
        <v>5</v>
      </c>
      <c r="EB30" s="664">
        <v>5</v>
      </c>
      <c r="EC30" s="664">
        <v>5</v>
      </c>
      <c r="ED30" s="664">
        <v>5</v>
      </c>
      <c r="EE30" s="664">
        <v>5</v>
      </c>
      <c r="EF30" s="664">
        <v>5</v>
      </c>
      <c r="EG30" s="664">
        <v>5</v>
      </c>
      <c r="EH30" s="664">
        <v>5</v>
      </c>
      <c r="EI30" s="664">
        <v>5</v>
      </c>
      <c r="EJ30" s="664">
        <v>5</v>
      </c>
      <c r="EK30" s="664">
        <v>5</v>
      </c>
      <c r="EL30" s="664">
        <v>5</v>
      </c>
      <c r="EM30" s="664">
        <v>5</v>
      </c>
      <c r="EN30" s="664">
        <v>5</v>
      </c>
      <c r="EO30" s="664">
        <v>5</v>
      </c>
      <c r="EP30" s="664">
        <v>5</v>
      </c>
      <c r="EQ30" s="664">
        <v>5</v>
      </c>
      <c r="ER30" s="664">
        <v>5</v>
      </c>
      <c r="ES30" s="664">
        <v>5</v>
      </c>
      <c r="ET30" s="664">
        <v>5</v>
      </c>
      <c r="EU30" s="664">
        <v>5</v>
      </c>
      <c r="EV30" s="664">
        <v>5</v>
      </c>
      <c r="EW30" s="664">
        <v>5</v>
      </c>
      <c r="EX30" s="664">
        <v>5</v>
      </c>
      <c r="EY30" s="664">
        <v>5</v>
      </c>
      <c r="EZ30" s="664">
        <v>5</v>
      </c>
      <c r="FA30" s="664">
        <v>5</v>
      </c>
      <c r="FB30" s="664">
        <v>5</v>
      </c>
      <c r="FC30" s="664">
        <v>5</v>
      </c>
      <c r="FD30" s="664">
        <v>5</v>
      </c>
      <c r="FE30" s="664">
        <v>5</v>
      </c>
      <c r="FF30" s="664">
        <v>5</v>
      </c>
      <c r="FG30" s="664">
        <v>5</v>
      </c>
      <c r="FH30" s="664">
        <v>5</v>
      </c>
      <c r="FI30" s="664">
        <v>5</v>
      </c>
      <c r="FJ30" s="664">
        <v>5</v>
      </c>
      <c r="FK30" s="664">
        <v>5</v>
      </c>
      <c r="FL30" s="664">
        <v>5</v>
      </c>
      <c r="FM30" s="664">
        <v>5</v>
      </c>
      <c r="FN30" s="664">
        <v>5</v>
      </c>
      <c r="FO30" s="664">
        <v>5</v>
      </c>
      <c r="FP30" s="664">
        <v>5</v>
      </c>
      <c r="FQ30" s="664">
        <v>5</v>
      </c>
      <c r="FR30" s="664">
        <v>5</v>
      </c>
      <c r="FS30" s="664">
        <v>5</v>
      </c>
      <c r="FT30" s="664">
        <v>5</v>
      </c>
      <c r="FU30" s="664">
        <v>5</v>
      </c>
      <c r="FV30" s="664">
        <v>5</v>
      </c>
      <c r="FW30" s="664">
        <v>5</v>
      </c>
      <c r="FX30" s="664">
        <v>5</v>
      </c>
      <c r="FY30" s="664">
        <v>5</v>
      </c>
      <c r="FZ30" s="664">
        <v>5</v>
      </c>
      <c r="GA30" s="664">
        <v>5</v>
      </c>
      <c r="GB30" s="664">
        <v>5</v>
      </c>
      <c r="GC30" s="664">
        <v>5</v>
      </c>
      <c r="GD30" s="664">
        <v>5</v>
      </c>
      <c r="GE30" s="664">
        <v>5</v>
      </c>
      <c r="GF30" s="664">
        <v>5</v>
      </c>
      <c r="GG30" s="664">
        <v>5</v>
      </c>
      <c r="GH30" s="664">
        <v>5</v>
      </c>
      <c r="GI30" s="664">
        <v>5</v>
      </c>
      <c r="GJ30" s="664">
        <v>5</v>
      </c>
      <c r="GK30" s="664">
        <v>5</v>
      </c>
      <c r="GL30" s="664">
        <v>5</v>
      </c>
      <c r="GM30" s="664">
        <v>5</v>
      </c>
      <c r="GN30" s="664">
        <v>5</v>
      </c>
      <c r="GO30" s="664">
        <v>5</v>
      </c>
      <c r="GP30" s="664">
        <v>5</v>
      </c>
      <c r="GQ30" s="664">
        <v>5</v>
      </c>
      <c r="GR30" s="664">
        <v>5</v>
      </c>
      <c r="GS30" s="664">
        <v>5</v>
      </c>
      <c r="GT30" s="664">
        <v>5</v>
      </c>
      <c r="GU30" s="664">
        <v>5</v>
      </c>
      <c r="GV30" s="664">
        <v>5</v>
      </c>
      <c r="GW30" s="664">
        <v>5</v>
      </c>
      <c r="GX30" s="664">
        <v>5</v>
      </c>
      <c r="GY30" s="664">
        <v>5</v>
      </c>
      <c r="GZ30" s="664">
        <v>5</v>
      </c>
      <c r="HA30" s="664">
        <v>5</v>
      </c>
      <c r="HB30" s="664">
        <v>5</v>
      </c>
      <c r="HC30" s="664">
        <v>5</v>
      </c>
      <c r="HD30" s="664">
        <v>5</v>
      </c>
      <c r="HE30" s="664">
        <v>5</v>
      </c>
      <c r="HF30" s="664">
        <v>5</v>
      </c>
      <c r="HG30" s="664">
        <v>5</v>
      </c>
      <c r="HH30" s="664">
        <v>5</v>
      </c>
      <c r="HI30" s="664">
        <v>5</v>
      </c>
      <c r="HJ30" s="664">
        <v>5</v>
      </c>
      <c r="HK30" s="664">
        <v>5</v>
      </c>
      <c r="HL30" s="664">
        <v>5</v>
      </c>
      <c r="HM30" s="664">
        <v>5</v>
      </c>
      <c r="HN30" s="664">
        <v>5</v>
      </c>
      <c r="HO30" s="664">
        <v>5</v>
      </c>
      <c r="HP30" s="664">
        <v>5</v>
      </c>
      <c r="HQ30" s="664">
        <v>5</v>
      </c>
      <c r="HR30" s="664">
        <v>5</v>
      </c>
      <c r="HS30" s="664">
        <v>5</v>
      </c>
    </row>
    <row r="31" spans="1:227" s="664" customFormat="1" x14ac:dyDescent="0.2">
      <c r="B31" s="665" t="s">
        <v>432</v>
      </c>
      <c r="C31" s="691"/>
      <c r="D31" s="691"/>
      <c r="E31" s="691"/>
      <c r="F31" s="691"/>
      <c r="G31" s="691"/>
      <c r="H31" s="691"/>
      <c r="I31" s="691"/>
      <c r="J31" s="691"/>
      <c r="K31" s="691"/>
      <c r="L31" s="691"/>
      <c r="M31" s="691"/>
      <c r="N31" s="691"/>
      <c r="CI31" s="720">
        <v>0</v>
      </c>
      <c r="CJ31" s="664">
        <v>0.29000000000000004</v>
      </c>
      <c r="CK31" s="664">
        <v>0.29000000000000004</v>
      </c>
      <c r="CL31" s="664">
        <v>0.29000000000000004</v>
      </c>
      <c r="CM31" s="664">
        <v>0.29000000000000004</v>
      </c>
      <c r="CN31" s="664">
        <v>0.29000000000000004</v>
      </c>
      <c r="CO31" s="664">
        <v>0.29000000000000004</v>
      </c>
      <c r="CP31" s="664">
        <v>0.29000000000000004</v>
      </c>
      <c r="CQ31" s="664">
        <v>0.29000000000000004</v>
      </c>
      <c r="CR31" s="664">
        <v>0.36000000000000032</v>
      </c>
      <c r="CS31" s="664">
        <v>0.36000000000000032</v>
      </c>
      <c r="CT31" s="664">
        <v>0.36000000000000032</v>
      </c>
      <c r="CU31" s="664">
        <v>0.36000000000000032</v>
      </c>
      <c r="CV31" s="664">
        <v>0.36000000000000032</v>
      </c>
      <c r="CW31" s="664">
        <v>0.36000000000000032</v>
      </c>
      <c r="CX31" s="664">
        <v>0.36000000000000032</v>
      </c>
      <c r="CY31" s="664">
        <v>0.36000000000000032</v>
      </c>
      <c r="CZ31" s="664">
        <v>0.36000000000000032</v>
      </c>
      <c r="DA31" s="664">
        <v>0.36000000000000032</v>
      </c>
      <c r="DB31" s="664">
        <v>0.36000000000000032</v>
      </c>
      <c r="DC31" s="664">
        <v>0.36000000000000032</v>
      </c>
      <c r="DD31" s="664">
        <v>0.36000000000000032</v>
      </c>
      <c r="DE31" s="664">
        <v>0.36000000000000032</v>
      </c>
      <c r="DF31" s="664">
        <v>0.36000000000000032</v>
      </c>
      <c r="DG31" s="664">
        <v>0.36000000000000032</v>
      </c>
      <c r="DH31" s="664">
        <v>0.36000000000000032</v>
      </c>
      <c r="DI31" s="664">
        <v>0.36000000000000032</v>
      </c>
      <c r="DJ31" s="664">
        <v>0.36000000000000032</v>
      </c>
      <c r="DK31" s="664">
        <v>0.36000000000000032</v>
      </c>
      <c r="DL31" s="664">
        <v>0.36000000000000032</v>
      </c>
      <c r="DM31" s="664">
        <v>0.36000000000000032</v>
      </c>
      <c r="DN31" s="664">
        <v>0.36000000000000032</v>
      </c>
      <c r="DO31" s="664">
        <v>0.36000000000000032</v>
      </c>
      <c r="DP31" s="664">
        <v>0.36000000000000032</v>
      </c>
      <c r="DQ31" s="664">
        <v>0.36000000000000032</v>
      </c>
      <c r="DR31" s="664">
        <v>0.36000000000000032</v>
      </c>
      <c r="DS31" s="664">
        <v>0.36000000000000032</v>
      </c>
      <c r="DT31" s="664">
        <v>0.36000000000000032</v>
      </c>
      <c r="DU31" s="664">
        <v>0.36000000000000032</v>
      </c>
      <c r="DV31" s="664">
        <v>0.36000000000000032</v>
      </c>
      <c r="DW31" s="664">
        <v>0.36000000000000032</v>
      </c>
      <c r="DX31" s="664">
        <v>0.36000000000000032</v>
      </c>
      <c r="DY31" s="731">
        <v>0.36000000000000032</v>
      </c>
      <c r="DZ31" s="664">
        <v>0.36000000000000032</v>
      </c>
      <c r="EA31" s="664">
        <v>0.36000000000000032</v>
      </c>
      <c r="EB31" s="664">
        <v>0.36000000000000032</v>
      </c>
      <c r="EC31" s="664">
        <v>0.36000000000000032</v>
      </c>
      <c r="ED31" s="664">
        <v>0.36000000000000032</v>
      </c>
      <c r="EE31" s="664">
        <v>0.36000000000000032</v>
      </c>
      <c r="EF31" s="664">
        <v>0.36000000000000032</v>
      </c>
      <c r="EG31" s="664">
        <v>0.36000000000000032</v>
      </c>
      <c r="EH31" s="664">
        <v>0.36000000000000032</v>
      </c>
      <c r="EI31" s="664">
        <v>0.36000000000000032</v>
      </c>
      <c r="EJ31" s="664">
        <v>0.36000000000000032</v>
      </c>
      <c r="EK31" s="664">
        <v>0.36000000000000032</v>
      </c>
      <c r="EL31" s="664">
        <v>0.36000000000000032</v>
      </c>
      <c r="EM31" s="664">
        <v>0.36000000000000032</v>
      </c>
      <c r="EN31" s="664">
        <v>0.36000000000000032</v>
      </c>
      <c r="EO31" s="664">
        <v>0.36000000000000032</v>
      </c>
      <c r="EP31" s="664">
        <v>0.36000000000000032</v>
      </c>
      <c r="EQ31" s="664">
        <v>0.36000000000000032</v>
      </c>
      <c r="ER31" s="664">
        <v>0.36000000000000032</v>
      </c>
      <c r="ES31" s="664">
        <v>0.36000000000000032</v>
      </c>
      <c r="ET31" s="664">
        <v>0.36000000000000032</v>
      </c>
      <c r="EU31" s="664">
        <v>0.36000000000000032</v>
      </c>
      <c r="EV31" s="664">
        <v>0.36000000000000032</v>
      </c>
      <c r="EW31" s="664">
        <v>0.36000000000000032</v>
      </c>
      <c r="EX31" s="664">
        <v>0.36000000000000032</v>
      </c>
      <c r="EY31" s="664">
        <v>0.36000000000000032</v>
      </c>
      <c r="EZ31" s="664">
        <v>0.36000000000000032</v>
      </c>
      <c r="FA31" s="664">
        <v>0.36000000000000032</v>
      </c>
      <c r="FB31" s="664">
        <v>0.36000000000000032</v>
      </c>
      <c r="FC31" s="664">
        <v>0.36000000000000032</v>
      </c>
      <c r="FD31" s="664">
        <v>0.36000000000000032</v>
      </c>
      <c r="FE31" s="664">
        <v>0.36000000000000032</v>
      </c>
      <c r="FF31" s="664">
        <v>0.36000000000000032</v>
      </c>
      <c r="FG31" s="664">
        <v>0.36000000000000032</v>
      </c>
      <c r="FH31" s="664">
        <v>0.36000000000000032</v>
      </c>
      <c r="FI31" s="664">
        <v>0.36000000000000032</v>
      </c>
      <c r="FJ31" s="664">
        <v>0.36000000000000032</v>
      </c>
      <c r="FK31" s="664">
        <v>0.36000000000000032</v>
      </c>
      <c r="FL31" s="664">
        <v>0.36000000000000032</v>
      </c>
      <c r="FM31" s="664">
        <v>0.36000000000000032</v>
      </c>
      <c r="FN31" s="664">
        <v>0.36000000000000032</v>
      </c>
      <c r="FO31" s="664">
        <v>0.36000000000000032</v>
      </c>
      <c r="FP31" s="664">
        <v>0.36000000000000032</v>
      </c>
      <c r="FQ31" s="664">
        <v>0.36000000000000032</v>
      </c>
      <c r="FR31" s="664">
        <v>0.36000000000000032</v>
      </c>
      <c r="FS31" s="664">
        <v>0.36000000000000032</v>
      </c>
      <c r="FT31" s="664">
        <v>0.36000000000000032</v>
      </c>
      <c r="FU31" s="664">
        <v>0.36000000000000032</v>
      </c>
      <c r="FV31" s="664">
        <v>0.36000000000000032</v>
      </c>
      <c r="FW31" s="664">
        <v>0.36000000000000032</v>
      </c>
      <c r="FX31" s="664">
        <v>0.36000000000000032</v>
      </c>
      <c r="FY31" s="664">
        <v>0.36000000000000032</v>
      </c>
      <c r="FZ31" s="664">
        <v>0.36000000000000032</v>
      </c>
      <c r="GA31" s="664">
        <v>0.36000000000000032</v>
      </c>
      <c r="GB31" s="664">
        <v>0.36000000000000032</v>
      </c>
      <c r="GC31" s="664">
        <v>0.36000000000000032</v>
      </c>
      <c r="GD31" s="664">
        <v>0.36000000000000032</v>
      </c>
      <c r="GE31" s="664">
        <v>0.36000000000000032</v>
      </c>
      <c r="GF31" s="664">
        <v>0.36000000000000032</v>
      </c>
      <c r="GG31" s="664">
        <v>0.36000000000000032</v>
      </c>
      <c r="GH31" s="664">
        <v>0.36000000000000032</v>
      </c>
      <c r="GI31" s="664">
        <v>0.36000000000000032</v>
      </c>
      <c r="GJ31" s="664">
        <v>0.36000000000000032</v>
      </c>
      <c r="GK31" s="664">
        <v>0.36000000000000032</v>
      </c>
      <c r="GL31" s="664">
        <v>0.36000000000000032</v>
      </c>
      <c r="GM31" s="664">
        <v>0.36000000000000032</v>
      </c>
      <c r="GN31" s="664">
        <v>0.36000000000000032</v>
      </c>
      <c r="GO31" s="664">
        <v>0.36000000000000032</v>
      </c>
      <c r="GP31" s="664">
        <v>0.36000000000000032</v>
      </c>
      <c r="GQ31" s="664">
        <v>0.36000000000000032</v>
      </c>
      <c r="GR31" s="664">
        <v>0.36000000000000032</v>
      </c>
      <c r="GS31" s="664">
        <v>0.36000000000000032</v>
      </c>
      <c r="GT31" s="664">
        <v>0.36000000000000032</v>
      </c>
      <c r="GU31" s="664">
        <v>0.36000000000000032</v>
      </c>
      <c r="GV31" s="664">
        <v>0.36000000000000032</v>
      </c>
      <c r="GW31" s="664">
        <v>0.36000000000000032</v>
      </c>
      <c r="GX31" s="664">
        <v>0.36000000000000032</v>
      </c>
      <c r="GY31" s="664">
        <v>0.36000000000000032</v>
      </c>
      <c r="GZ31" s="664">
        <v>0.36000000000000032</v>
      </c>
      <c r="HA31" s="664">
        <v>0.36000000000000032</v>
      </c>
      <c r="HB31" s="664">
        <v>0.36000000000000032</v>
      </c>
      <c r="HC31" s="664">
        <v>0.36000000000000032</v>
      </c>
      <c r="HD31" s="664">
        <v>0.36000000000000032</v>
      </c>
      <c r="HE31" s="664">
        <v>0.36000000000000032</v>
      </c>
      <c r="HF31" s="664">
        <v>0.36000000000000032</v>
      </c>
      <c r="HG31" s="664">
        <v>0.36000000000000032</v>
      </c>
      <c r="HH31" s="664">
        <v>0.36000000000000032</v>
      </c>
      <c r="HI31" s="664">
        <v>0.36000000000000032</v>
      </c>
      <c r="HJ31" s="664">
        <v>0.36000000000000032</v>
      </c>
      <c r="HK31" s="664">
        <v>0.36000000000000032</v>
      </c>
      <c r="HL31" s="664">
        <v>0.36000000000000032</v>
      </c>
      <c r="HM31" s="664">
        <v>0.36000000000000032</v>
      </c>
      <c r="HN31" s="664">
        <v>0.36000000000000032</v>
      </c>
      <c r="HO31" s="664">
        <v>0.36000000000000032</v>
      </c>
      <c r="HP31" s="664">
        <v>0.36000000000000032</v>
      </c>
      <c r="HQ31" s="664">
        <v>0.36000000000000032</v>
      </c>
      <c r="HR31" s="664">
        <v>0.36000000000000032</v>
      </c>
      <c r="HS31" s="664">
        <v>0.36000000000000032</v>
      </c>
    </row>
    <row r="32" spans="1:227" x14ac:dyDescent="0.2">
      <c r="B32" s="665" t="s">
        <v>429</v>
      </c>
      <c r="C32" s="663"/>
      <c r="D32" s="663"/>
      <c r="E32" s="663"/>
      <c r="F32" s="663"/>
      <c r="G32" s="663"/>
      <c r="H32" s="663"/>
      <c r="I32" s="663"/>
      <c r="J32" s="663"/>
      <c r="K32" s="663"/>
      <c r="L32" s="663"/>
      <c r="M32" s="663"/>
      <c r="N32" s="663"/>
      <c r="O32" s="666">
        <f t="shared" ref="O32:AT32" si="62">+O31+O30</f>
        <v>2.25</v>
      </c>
      <c r="P32" s="666">
        <f t="shared" si="62"/>
        <v>2.25</v>
      </c>
      <c r="Q32" s="666">
        <f t="shared" si="62"/>
        <v>2.25</v>
      </c>
      <c r="R32" s="666">
        <f t="shared" si="62"/>
        <v>2.25</v>
      </c>
      <c r="S32" s="666">
        <f t="shared" si="62"/>
        <v>2.25</v>
      </c>
      <c r="T32" s="666">
        <f t="shared" si="62"/>
        <v>2.25</v>
      </c>
      <c r="U32" s="666">
        <f t="shared" si="62"/>
        <v>2.25</v>
      </c>
      <c r="V32" s="666">
        <f t="shared" si="62"/>
        <v>2.25</v>
      </c>
      <c r="W32" s="666">
        <f t="shared" si="62"/>
        <v>2.25</v>
      </c>
      <c r="X32" s="666">
        <f t="shared" si="62"/>
        <v>2.25</v>
      </c>
      <c r="Y32" s="666">
        <f t="shared" si="62"/>
        <v>2.25</v>
      </c>
      <c r="Z32" s="666">
        <f t="shared" si="62"/>
        <v>2.25</v>
      </c>
      <c r="AA32" s="666">
        <f t="shared" si="62"/>
        <v>2.25</v>
      </c>
      <c r="AB32" s="666">
        <f t="shared" si="62"/>
        <v>2.25</v>
      </c>
      <c r="AC32" s="666">
        <f t="shared" si="62"/>
        <v>2.25</v>
      </c>
      <c r="AD32" s="666">
        <f t="shared" si="62"/>
        <v>2.25</v>
      </c>
      <c r="AE32" s="666">
        <f t="shared" si="62"/>
        <v>2.25</v>
      </c>
      <c r="AF32" s="666">
        <f t="shared" si="62"/>
        <v>2.25</v>
      </c>
      <c r="AG32" s="666">
        <f t="shared" si="62"/>
        <v>2.25</v>
      </c>
      <c r="AH32" s="666">
        <f t="shared" si="62"/>
        <v>2.25</v>
      </c>
      <c r="AI32" s="666">
        <f t="shared" si="62"/>
        <v>2.25</v>
      </c>
      <c r="AJ32" s="666">
        <f t="shared" si="62"/>
        <v>2.25</v>
      </c>
      <c r="AK32" s="666">
        <f t="shared" si="62"/>
        <v>2.25</v>
      </c>
      <c r="AL32" s="666">
        <f t="shared" si="62"/>
        <v>2.25</v>
      </c>
      <c r="AM32" s="666">
        <f t="shared" si="62"/>
        <v>2.25</v>
      </c>
      <c r="AN32" s="666">
        <f t="shared" si="62"/>
        <v>2.25</v>
      </c>
      <c r="AO32" s="666">
        <f t="shared" si="62"/>
        <v>2.25</v>
      </c>
      <c r="AP32" s="666">
        <f t="shared" si="62"/>
        <v>2.25</v>
      </c>
      <c r="AQ32" s="666">
        <f t="shared" si="62"/>
        <v>2.25</v>
      </c>
      <c r="AR32" s="666">
        <f t="shared" si="62"/>
        <v>2.25</v>
      </c>
      <c r="AS32" s="666">
        <f t="shared" si="62"/>
        <v>2.25</v>
      </c>
      <c r="AT32" s="666">
        <f t="shared" si="62"/>
        <v>2.25</v>
      </c>
      <c r="AU32" s="666">
        <f t="shared" ref="AU32:BZ32" si="63">+AU31+AU30</f>
        <v>5</v>
      </c>
      <c r="AV32" s="666">
        <f t="shared" si="63"/>
        <v>5</v>
      </c>
      <c r="AW32" s="666">
        <f t="shared" si="63"/>
        <v>5</v>
      </c>
      <c r="AX32" s="666">
        <f t="shared" si="63"/>
        <v>5</v>
      </c>
      <c r="AY32" s="666">
        <f t="shared" si="63"/>
        <v>5</v>
      </c>
      <c r="AZ32" s="666">
        <f t="shared" si="63"/>
        <v>5</v>
      </c>
      <c r="BA32" s="666">
        <f t="shared" si="63"/>
        <v>5</v>
      </c>
      <c r="BB32" s="666">
        <f t="shared" si="63"/>
        <v>5</v>
      </c>
      <c r="BC32" s="666">
        <f t="shared" si="63"/>
        <v>5</v>
      </c>
      <c r="BD32" s="666">
        <f t="shared" si="63"/>
        <v>5</v>
      </c>
      <c r="BE32" s="666">
        <f t="shared" si="63"/>
        <v>5</v>
      </c>
      <c r="BF32" s="666">
        <f t="shared" si="63"/>
        <v>5</v>
      </c>
      <c r="BG32" s="666">
        <f t="shared" si="63"/>
        <v>5</v>
      </c>
      <c r="BH32" s="666">
        <f t="shared" si="63"/>
        <v>5</v>
      </c>
      <c r="BI32" s="666">
        <f t="shared" si="63"/>
        <v>5</v>
      </c>
      <c r="BJ32" s="666">
        <f t="shared" si="63"/>
        <v>5</v>
      </c>
      <c r="BK32" s="666">
        <f t="shared" si="63"/>
        <v>5</v>
      </c>
      <c r="BL32" s="666">
        <f t="shared" si="63"/>
        <v>5</v>
      </c>
      <c r="BM32" s="666">
        <f t="shared" si="63"/>
        <v>5</v>
      </c>
      <c r="BN32" s="666">
        <f t="shared" si="63"/>
        <v>5</v>
      </c>
      <c r="BO32" s="666">
        <f t="shared" si="63"/>
        <v>5</v>
      </c>
      <c r="BP32" s="666">
        <f t="shared" si="63"/>
        <v>5</v>
      </c>
      <c r="BQ32" s="666">
        <f t="shared" si="63"/>
        <v>5</v>
      </c>
      <c r="BR32" s="666">
        <f t="shared" si="63"/>
        <v>5</v>
      </c>
      <c r="BS32" s="666">
        <f t="shared" si="63"/>
        <v>5</v>
      </c>
      <c r="BT32" s="666">
        <f t="shared" si="63"/>
        <v>5</v>
      </c>
      <c r="BU32" s="666">
        <f t="shared" si="63"/>
        <v>5</v>
      </c>
      <c r="BV32" s="666">
        <f t="shared" si="63"/>
        <v>5</v>
      </c>
      <c r="BW32" s="666">
        <f t="shared" si="63"/>
        <v>5</v>
      </c>
      <c r="BX32" s="666">
        <f t="shared" si="63"/>
        <v>5</v>
      </c>
      <c r="BY32" s="666">
        <f t="shared" si="63"/>
        <v>5</v>
      </c>
      <c r="BZ32" s="666">
        <f t="shared" si="63"/>
        <v>5</v>
      </c>
      <c r="CA32" s="666">
        <f t="shared" ref="CA32:DF32" si="64">+CA31+CA30</f>
        <v>5</v>
      </c>
      <c r="CB32" s="666">
        <f t="shared" si="64"/>
        <v>5</v>
      </c>
      <c r="CC32" s="666">
        <f t="shared" si="64"/>
        <v>5</v>
      </c>
      <c r="CD32" s="666">
        <f t="shared" si="64"/>
        <v>5</v>
      </c>
      <c r="CE32" s="666">
        <f t="shared" si="64"/>
        <v>5</v>
      </c>
      <c r="CF32" s="666">
        <f t="shared" si="64"/>
        <v>5</v>
      </c>
      <c r="CG32" s="666">
        <f t="shared" si="64"/>
        <v>5</v>
      </c>
      <c r="CH32" s="666">
        <f t="shared" si="64"/>
        <v>5</v>
      </c>
      <c r="CI32" s="666">
        <f t="shared" si="64"/>
        <v>5</v>
      </c>
      <c r="CJ32" s="666">
        <f t="shared" si="64"/>
        <v>5.29</v>
      </c>
      <c r="CK32" s="666">
        <f t="shared" si="64"/>
        <v>5.29</v>
      </c>
      <c r="CL32" s="666">
        <f t="shared" si="64"/>
        <v>5.29</v>
      </c>
      <c r="CM32" s="666">
        <f t="shared" si="64"/>
        <v>5.29</v>
      </c>
      <c r="CN32" s="666">
        <f t="shared" si="64"/>
        <v>5.29</v>
      </c>
      <c r="CO32" s="666">
        <f t="shared" si="64"/>
        <v>5.29</v>
      </c>
      <c r="CP32" s="666">
        <f t="shared" si="64"/>
        <v>5.29</v>
      </c>
      <c r="CQ32" s="666">
        <f t="shared" si="64"/>
        <v>5.29</v>
      </c>
      <c r="CR32" s="666">
        <f t="shared" si="64"/>
        <v>5.36</v>
      </c>
      <c r="CS32" s="666">
        <f t="shared" si="64"/>
        <v>5.36</v>
      </c>
      <c r="CT32" s="666">
        <f t="shared" si="64"/>
        <v>5.36</v>
      </c>
      <c r="CU32" s="666">
        <f t="shared" si="64"/>
        <v>5.36</v>
      </c>
      <c r="CV32" s="666">
        <f t="shared" si="64"/>
        <v>5.36</v>
      </c>
      <c r="CW32" s="666">
        <f t="shared" si="64"/>
        <v>5.36</v>
      </c>
      <c r="CX32" s="666">
        <f t="shared" si="64"/>
        <v>5.36</v>
      </c>
      <c r="CY32" s="666">
        <f t="shared" si="64"/>
        <v>5.36</v>
      </c>
      <c r="CZ32" s="666">
        <f t="shared" si="64"/>
        <v>5.36</v>
      </c>
      <c r="DA32" s="666">
        <f t="shared" si="64"/>
        <v>5.36</v>
      </c>
      <c r="DB32" s="666">
        <f t="shared" si="64"/>
        <v>5.36</v>
      </c>
      <c r="DC32" s="666">
        <f t="shared" si="64"/>
        <v>5.36</v>
      </c>
      <c r="DD32" s="666">
        <f t="shared" si="64"/>
        <v>5.36</v>
      </c>
      <c r="DE32" s="666">
        <f t="shared" si="64"/>
        <v>5.36</v>
      </c>
      <c r="DF32" s="666">
        <f t="shared" si="64"/>
        <v>5.36</v>
      </c>
      <c r="DG32" s="666">
        <f t="shared" ref="DG32:EL32" si="65">+DG31+DG30</f>
        <v>5.36</v>
      </c>
      <c r="DH32" s="666">
        <f t="shared" si="65"/>
        <v>5.36</v>
      </c>
      <c r="DI32" s="666">
        <f t="shared" si="65"/>
        <v>5.36</v>
      </c>
      <c r="DJ32" s="666">
        <f t="shared" si="65"/>
        <v>5.36</v>
      </c>
      <c r="DK32" s="666">
        <f t="shared" si="65"/>
        <v>5.36</v>
      </c>
      <c r="DL32" s="666">
        <f t="shared" si="65"/>
        <v>5.36</v>
      </c>
      <c r="DM32" s="666">
        <f t="shared" si="65"/>
        <v>5.36</v>
      </c>
      <c r="DN32" s="666">
        <f t="shared" si="65"/>
        <v>5.36</v>
      </c>
      <c r="DO32" s="666">
        <f t="shared" si="65"/>
        <v>5.36</v>
      </c>
      <c r="DP32" s="666">
        <f t="shared" si="65"/>
        <v>5.36</v>
      </c>
      <c r="DQ32" s="666">
        <f t="shared" si="65"/>
        <v>5.36</v>
      </c>
      <c r="DR32" s="666">
        <f t="shared" si="65"/>
        <v>5.36</v>
      </c>
      <c r="DS32" s="666">
        <f t="shared" si="65"/>
        <v>5.36</v>
      </c>
      <c r="DT32" s="666">
        <f t="shared" si="65"/>
        <v>5.36</v>
      </c>
      <c r="DU32" s="666">
        <f t="shared" si="65"/>
        <v>5.36</v>
      </c>
      <c r="DV32" s="666">
        <f t="shared" si="65"/>
        <v>5.36</v>
      </c>
      <c r="DW32" s="666">
        <f t="shared" si="65"/>
        <v>5.36</v>
      </c>
      <c r="DX32" s="666">
        <f t="shared" si="65"/>
        <v>5.36</v>
      </c>
      <c r="DY32" s="740">
        <f t="shared" si="65"/>
        <v>5.36</v>
      </c>
      <c r="DZ32" s="666">
        <f t="shared" si="65"/>
        <v>5.36</v>
      </c>
      <c r="EA32" s="666">
        <f t="shared" si="65"/>
        <v>5.36</v>
      </c>
      <c r="EB32" s="666">
        <f t="shared" si="65"/>
        <v>5.36</v>
      </c>
      <c r="EC32" s="666">
        <f t="shared" si="65"/>
        <v>5.36</v>
      </c>
      <c r="ED32" s="666">
        <f t="shared" si="65"/>
        <v>5.36</v>
      </c>
      <c r="EE32" s="666">
        <f t="shared" si="65"/>
        <v>5.36</v>
      </c>
      <c r="EF32" s="666">
        <f t="shared" si="65"/>
        <v>5.36</v>
      </c>
      <c r="EG32" s="666">
        <f t="shared" si="65"/>
        <v>5.36</v>
      </c>
      <c r="EH32" s="666">
        <f t="shared" si="65"/>
        <v>5.36</v>
      </c>
      <c r="EI32" s="666">
        <f t="shared" si="65"/>
        <v>5.36</v>
      </c>
      <c r="EJ32" s="666">
        <f t="shared" si="65"/>
        <v>5.36</v>
      </c>
      <c r="EK32" s="666">
        <f t="shared" si="65"/>
        <v>5.36</v>
      </c>
      <c r="EL32" s="666">
        <f t="shared" si="65"/>
        <v>5.36</v>
      </c>
      <c r="EM32" s="666">
        <f t="shared" ref="EM32:FR32" si="66">+EM31+EM30</f>
        <v>5.36</v>
      </c>
      <c r="EN32" s="666">
        <f t="shared" si="66"/>
        <v>5.36</v>
      </c>
      <c r="EO32" s="666">
        <f t="shared" si="66"/>
        <v>5.36</v>
      </c>
      <c r="EP32" s="666">
        <f t="shared" si="66"/>
        <v>5.36</v>
      </c>
      <c r="EQ32" s="666">
        <f t="shared" si="66"/>
        <v>5.36</v>
      </c>
      <c r="ER32" s="666">
        <f t="shared" si="66"/>
        <v>5.36</v>
      </c>
      <c r="ES32" s="666">
        <f t="shared" si="66"/>
        <v>5.36</v>
      </c>
      <c r="ET32" s="666">
        <f t="shared" si="66"/>
        <v>5.36</v>
      </c>
      <c r="EU32" s="666">
        <f t="shared" si="66"/>
        <v>5.36</v>
      </c>
      <c r="EV32" s="666">
        <f t="shared" si="66"/>
        <v>5.36</v>
      </c>
      <c r="EW32" s="666">
        <f t="shared" si="66"/>
        <v>5.36</v>
      </c>
      <c r="EX32" s="666">
        <f t="shared" si="66"/>
        <v>5.36</v>
      </c>
      <c r="EY32" s="666">
        <f t="shared" si="66"/>
        <v>5.36</v>
      </c>
      <c r="EZ32" s="666">
        <f t="shared" si="66"/>
        <v>5.36</v>
      </c>
      <c r="FA32" s="666">
        <f t="shared" si="66"/>
        <v>5.36</v>
      </c>
      <c r="FB32" s="666">
        <f t="shared" si="66"/>
        <v>5.36</v>
      </c>
      <c r="FC32" s="666">
        <f t="shared" si="66"/>
        <v>5.36</v>
      </c>
      <c r="FD32" s="666">
        <f t="shared" si="66"/>
        <v>5.36</v>
      </c>
      <c r="FE32" s="666">
        <f t="shared" si="66"/>
        <v>5.36</v>
      </c>
      <c r="FF32" s="666">
        <f t="shared" si="66"/>
        <v>5.36</v>
      </c>
      <c r="FG32" s="666">
        <f t="shared" si="66"/>
        <v>5.36</v>
      </c>
      <c r="FH32" s="666">
        <f t="shared" si="66"/>
        <v>5.36</v>
      </c>
      <c r="FI32" s="666">
        <f t="shared" si="66"/>
        <v>5.36</v>
      </c>
      <c r="FJ32" s="666">
        <f t="shared" si="66"/>
        <v>5.36</v>
      </c>
      <c r="FK32" s="666">
        <f t="shared" si="66"/>
        <v>5.36</v>
      </c>
      <c r="FL32" s="666">
        <f t="shared" si="66"/>
        <v>5.36</v>
      </c>
      <c r="FM32" s="666">
        <f t="shared" si="66"/>
        <v>5.36</v>
      </c>
      <c r="FN32" s="666">
        <f t="shared" si="66"/>
        <v>5.36</v>
      </c>
      <c r="FO32" s="666">
        <f t="shared" si="66"/>
        <v>5.36</v>
      </c>
      <c r="FP32" s="666">
        <f t="shared" si="66"/>
        <v>5.36</v>
      </c>
      <c r="FQ32" s="666">
        <f t="shared" si="66"/>
        <v>5.36</v>
      </c>
      <c r="FR32" s="666">
        <f t="shared" si="66"/>
        <v>5.36</v>
      </c>
      <c r="FS32" s="666">
        <f t="shared" ref="FS32:FW32" si="67">+FS31+FS30</f>
        <v>5.36</v>
      </c>
      <c r="FT32" s="666">
        <f t="shared" si="67"/>
        <v>5.36</v>
      </c>
      <c r="FU32" s="666">
        <f t="shared" si="67"/>
        <v>5.36</v>
      </c>
      <c r="FV32" s="666">
        <f t="shared" si="67"/>
        <v>5.36</v>
      </c>
      <c r="FW32" s="666">
        <f t="shared" si="67"/>
        <v>5.36</v>
      </c>
      <c r="FX32" s="666">
        <f t="shared" ref="FX32" si="68">+FX31+FX30</f>
        <v>5.36</v>
      </c>
      <c r="FY32" s="666">
        <f t="shared" ref="FY32" si="69">+FY31+FY30</f>
        <v>5.36</v>
      </c>
      <c r="FZ32" s="666">
        <f t="shared" ref="FZ32" si="70">+FZ31+FZ30</f>
        <v>5.36</v>
      </c>
      <c r="GA32" s="666">
        <f t="shared" ref="GA32" si="71">+GA31+GA30</f>
        <v>5.36</v>
      </c>
      <c r="GB32" s="666">
        <f t="shared" ref="GB32" si="72">+GB31+GB30</f>
        <v>5.36</v>
      </c>
      <c r="GC32" s="666">
        <f t="shared" ref="GC32" si="73">+GC31+GC30</f>
        <v>5.36</v>
      </c>
      <c r="GD32" s="666">
        <f t="shared" ref="GD32" si="74">+GD31+GD30</f>
        <v>5.36</v>
      </c>
      <c r="GE32" s="666">
        <f t="shared" ref="GE32" si="75">+GE31+GE30</f>
        <v>5.36</v>
      </c>
      <c r="GF32" s="666">
        <f t="shared" ref="GF32" si="76">+GF31+GF30</f>
        <v>5.36</v>
      </c>
      <c r="GG32" s="666">
        <f t="shared" ref="GG32" si="77">+GG31+GG30</f>
        <v>5.36</v>
      </c>
      <c r="GH32" s="666">
        <f t="shared" ref="GH32" si="78">+GH31+GH30</f>
        <v>5.36</v>
      </c>
      <c r="GI32" s="666">
        <f t="shared" ref="GI32" si="79">+GI31+GI30</f>
        <v>5.36</v>
      </c>
      <c r="GJ32" s="666">
        <f t="shared" ref="GJ32" si="80">+GJ31+GJ30</f>
        <v>5.36</v>
      </c>
      <c r="GK32" s="666">
        <f t="shared" ref="GK32" si="81">+GK31+GK30</f>
        <v>5.36</v>
      </c>
      <c r="GL32" s="666">
        <f t="shared" ref="GL32:GU32" si="82">+GL31+GL30</f>
        <v>5.36</v>
      </c>
      <c r="GM32" s="666">
        <f t="shared" si="82"/>
        <v>5.36</v>
      </c>
      <c r="GN32" s="666">
        <f t="shared" si="82"/>
        <v>5.36</v>
      </c>
      <c r="GO32" s="666">
        <f t="shared" si="82"/>
        <v>5.36</v>
      </c>
      <c r="GP32" s="666">
        <f t="shared" si="82"/>
        <v>5.36</v>
      </c>
      <c r="GQ32" s="666">
        <f t="shared" si="82"/>
        <v>5.36</v>
      </c>
      <c r="GR32" s="666">
        <f t="shared" si="82"/>
        <v>5.36</v>
      </c>
      <c r="GS32" s="666">
        <f t="shared" si="82"/>
        <v>5.36</v>
      </c>
      <c r="GT32" s="666">
        <f t="shared" si="82"/>
        <v>5.36</v>
      </c>
      <c r="GU32" s="666">
        <f t="shared" si="82"/>
        <v>5.36</v>
      </c>
      <c r="GV32" s="666">
        <f t="shared" ref="GV32:GX32" si="83">+GV31+GV30</f>
        <v>5.36</v>
      </c>
      <c r="GW32" s="666">
        <f t="shared" si="83"/>
        <v>5.36</v>
      </c>
      <c r="GX32" s="666">
        <f t="shared" si="83"/>
        <v>5.36</v>
      </c>
      <c r="GY32" s="666">
        <f t="shared" ref="GY32:HG32" si="84">+GY31+GY30</f>
        <v>5.36</v>
      </c>
      <c r="GZ32" s="666">
        <f t="shared" si="84"/>
        <v>5.36</v>
      </c>
      <c r="HA32" s="666">
        <f t="shared" si="84"/>
        <v>5.36</v>
      </c>
      <c r="HB32" s="666">
        <f t="shared" si="84"/>
        <v>5.36</v>
      </c>
      <c r="HC32" s="666">
        <f t="shared" si="84"/>
        <v>5.36</v>
      </c>
      <c r="HD32" s="666">
        <f t="shared" si="84"/>
        <v>5.36</v>
      </c>
      <c r="HE32" s="666">
        <f t="shared" si="84"/>
        <v>5.36</v>
      </c>
      <c r="HF32" s="666">
        <f t="shared" si="84"/>
        <v>5.36</v>
      </c>
      <c r="HG32" s="666">
        <f t="shared" si="84"/>
        <v>5.36</v>
      </c>
      <c r="HH32" s="666">
        <f t="shared" ref="HH32:HJ32" si="85">+HH31+HH30</f>
        <v>5.36</v>
      </c>
      <c r="HI32" s="666">
        <f t="shared" si="85"/>
        <v>5.36</v>
      </c>
      <c r="HJ32" s="666">
        <f t="shared" si="85"/>
        <v>5.36</v>
      </c>
      <c r="HK32" s="666">
        <f t="shared" ref="HK32:HM32" si="86">+HK31+HK30</f>
        <v>5.36</v>
      </c>
      <c r="HL32" s="666">
        <f t="shared" si="86"/>
        <v>5.36</v>
      </c>
      <c r="HM32" s="666">
        <f t="shared" si="86"/>
        <v>5.36</v>
      </c>
      <c r="HN32" s="666">
        <f t="shared" ref="HN32:HS32" si="87">+HN31+HN30</f>
        <v>5.36</v>
      </c>
      <c r="HO32" s="666">
        <f t="shared" si="87"/>
        <v>5.36</v>
      </c>
      <c r="HP32" s="666">
        <f t="shared" si="87"/>
        <v>5.36</v>
      </c>
      <c r="HQ32" s="666">
        <f t="shared" si="87"/>
        <v>5.36</v>
      </c>
      <c r="HR32" s="666">
        <f t="shared" si="87"/>
        <v>5.36</v>
      </c>
      <c r="HS32" s="666">
        <f t="shared" si="87"/>
        <v>5.36</v>
      </c>
    </row>
    <row r="33" spans="2:227" ht="21.75" customHeight="1" x14ac:dyDescent="0.2">
      <c r="B33" s="663" t="s">
        <v>594</v>
      </c>
      <c r="C33" s="663"/>
      <c r="D33" s="663"/>
      <c r="E33" s="663"/>
      <c r="F33" s="663"/>
      <c r="G33" s="663"/>
      <c r="H33" s="663"/>
      <c r="I33" s="663"/>
      <c r="J33" s="663"/>
      <c r="K33" s="663"/>
      <c r="L33" s="663"/>
      <c r="M33" s="663"/>
      <c r="N33" s="663"/>
      <c r="O33" s="463"/>
      <c r="P33" s="463"/>
      <c r="Q33" s="463"/>
      <c r="R33" s="463"/>
      <c r="S33" s="463"/>
      <c r="T33" s="463"/>
      <c r="U33" s="463"/>
      <c r="V33" s="463"/>
      <c r="W33" s="463"/>
      <c r="X33" s="463"/>
      <c r="Y33" s="463"/>
      <c r="Z33" s="463"/>
      <c r="AA33" s="463"/>
      <c r="AB33" s="463"/>
      <c r="AC33" s="463"/>
      <c r="AD33" s="463"/>
      <c r="AE33" s="463"/>
      <c r="AF33" s="463"/>
      <c r="AG33" s="463"/>
      <c r="AH33" s="463"/>
      <c r="AI33" s="463"/>
      <c r="AJ33" s="463"/>
      <c r="AK33" s="463"/>
      <c r="AL33" s="463"/>
      <c r="AM33" s="463"/>
      <c r="AN33" s="463"/>
      <c r="AO33" s="463"/>
      <c r="AP33" s="463"/>
      <c r="AQ33" s="463"/>
      <c r="AR33" s="463"/>
      <c r="AS33" s="463"/>
      <c r="AT33" s="463"/>
      <c r="AU33" s="463"/>
      <c r="AV33" s="463"/>
      <c r="AW33" s="463"/>
      <c r="AX33" s="463"/>
      <c r="AY33" s="463"/>
      <c r="AZ33" s="463"/>
      <c r="BA33" s="463"/>
      <c r="BB33" s="463"/>
      <c r="BC33" s="463"/>
      <c r="BD33" s="463"/>
      <c r="BE33" s="463"/>
      <c r="BF33" s="463"/>
      <c r="BG33" s="463"/>
      <c r="BH33" s="463"/>
      <c r="BI33" s="463"/>
      <c r="BJ33" s="463"/>
      <c r="BK33" s="463"/>
      <c r="BL33" s="463"/>
      <c r="BM33" s="463"/>
      <c r="BN33" s="463"/>
      <c r="BO33" s="463"/>
      <c r="BP33" s="463"/>
      <c r="BQ33" s="463"/>
      <c r="BR33" s="463"/>
      <c r="BS33" s="463"/>
      <c r="BT33" s="463"/>
      <c r="BU33" s="463"/>
      <c r="BV33" s="463"/>
      <c r="BW33" s="463"/>
      <c r="BX33" s="463"/>
      <c r="BY33" s="463"/>
      <c r="BZ33" s="463"/>
      <c r="CA33" s="463"/>
      <c r="CB33" s="463"/>
      <c r="CC33" s="463"/>
      <c r="CD33" s="463"/>
      <c r="CE33" s="463"/>
      <c r="CF33" s="463"/>
      <c r="CG33" s="463"/>
      <c r="CH33" s="463"/>
      <c r="CI33" s="463"/>
      <c r="CJ33" s="463"/>
      <c r="CK33" s="463"/>
      <c r="CL33" s="463"/>
      <c r="CM33" s="463"/>
      <c r="CN33" s="463"/>
      <c r="CO33" s="463"/>
      <c r="CP33" s="463"/>
      <c r="CQ33" s="463"/>
      <c r="CR33" s="463"/>
      <c r="CS33" s="463"/>
      <c r="CT33" s="463"/>
      <c r="CU33" s="463"/>
      <c r="CV33" s="463"/>
      <c r="CW33" s="463"/>
      <c r="CX33" s="463"/>
      <c r="CY33" s="463"/>
      <c r="CZ33" s="463"/>
      <c r="DA33" s="463"/>
      <c r="DB33" s="463"/>
      <c r="DC33" s="463"/>
      <c r="DD33" s="463"/>
      <c r="DE33" s="463"/>
      <c r="DF33" s="463"/>
      <c r="DG33" s="463"/>
      <c r="DH33" s="463"/>
      <c r="DI33" s="463"/>
      <c r="DY33" s="736"/>
      <c r="EB33" s="671"/>
      <c r="EE33" s="671"/>
      <c r="EH33" s="671"/>
      <c r="EK33" s="671"/>
      <c r="EN33" s="671"/>
      <c r="EQ33" s="671"/>
      <c r="ET33" s="671"/>
      <c r="EW33" s="671"/>
      <c r="EZ33" s="671"/>
      <c r="FC33" s="671"/>
      <c r="FF33" s="671"/>
      <c r="FI33" s="1023"/>
      <c r="FL33" s="1023"/>
      <c r="FO33" s="1023"/>
      <c r="FR33" s="1023"/>
      <c r="FU33" s="1023"/>
    </row>
    <row r="34" spans="2:227" s="664" customFormat="1" x14ac:dyDescent="0.2">
      <c r="B34" s="691" t="s">
        <v>427</v>
      </c>
      <c r="O34" s="664">
        <v>0.46</v>
      </c>
      <c r="P34" s="664">
        <v>0.46</v>
      </c>
      <c r="Q34" s="664">
        <v>0.46</v>
      </c>
      <c r="R34" s="664">
        <v>0.46</v>
      </c>
      <c r="S34" s="664">
        <v>0.46</v>
      </c>
      <c r="T34" s="664">
        <v>0.46</v>
      </c>
      <c r="U34" s="664">
        <v>0.46</v>
      </c>
      <c r="V34" s="664">
        <v>0.46</v>
      </c>
      <c r="W34" s="664">
        <v>0.46</v>
      </c>
      <c r="X34" s="664">
        <v>0.46</v>
      </c>
      <c r="Y34" s="664">
        <v>0.46</v>
      </c>
      <c r="Z34" s="664">
        <v>0.46</v>
      </c>
      <c r="AA34" s="664">
        <v>0.46</v>
      </c>
      <c r="AB34" s="664">
        <v>0.46</v>
      </c>
      <c r="AC34" s="664">
        <v>0.46</v>
      </c>
      <c r="AD34" s="664">
        <v>0.46</v>
      </c>
      <c r="AE34" s="664">
        <v>0.46</v>
      </c>
      <c r="AF34" s="664">
        <v>0.46</v>
      </c>
      <c r="AG34" s="664">
        <v>0.46</v>
      </c>
      <c r="AH34" s="664">
        <v>0.46</v>
      </c>
      <c r="AI34" s="664">
        <v>0.46</v>
      </c>
      <c r="AJ34" s="664">
        <v>0.46</v>
      </c>
      <c r="AK34" s="664">
        <v>0.46</v>
      </c>
      <c r="AL34" s="664">
        <v>0.46</v>
      </c>
      <c r="AM34" s="664">
        <v>0.46</v>
      </c>
      <c r="AN34" s="664">
        <v>0.46</v>
      </c>
      <c r="AO34" s="664">
        <v>0.46</v>
      </c>
      <c r="AP34" s="664">
        <v>0.46</v>
      </c>
      <c r="AQ34" s="664">
        <v>0.46</v>
      </c>
      <c r="AR34" s="664">
        <v>0.46</v>
      </c>
      <c r="AS34" s="664">
        <v>0.46</v>
      </c>
      <c r="AT34" s="664">
        <v>0.46</v>
      </c>
      <c r="AU34" s="664">
        <v>0.46</v>
      </c>
      <c r="AV34" s="664">
        <v>0.46</v>
      </c>
      <c r="AW34" s="664">
        <v>0.46</v>
      </c>
      <c r="AX34" s="664">
        <v>0.46</v>
      </c>
      <c r="AY34" s="664">
        <v>0.46</v>
      </c>
      <c r="AZ34" s="664">
        <v>0.46</v>
      </c>
      <c r="BA34" s="664">
        <v>0.46</v>
      </c>
      <c r="BB34" s="664">
        <v>0.46</v>
      </c>
      <c r="BC34" s="664">
        <v>0.46</v>
      </c>
      <c r="BD34" s="664">
        <v>0.46</v>
      </c>
      <c r="BE34" s="664">
        <v>0.46</v>
      </c>
      <c r="BF34" s="664">
        <v>0.46</v>
      </c>
      <c r="BG34" s="664">
        <v>0.46</v>
      </c>
      <c r="BH34" s="664">
        <v>0.46</v>
      </c>
      <c r="BI34" s="664">
        <v>0.46</v>
      </c>
      <c r="BJ34" s="664">
        <v>0.46</v>
      </c>
      <c r="BK34" s="664">
        <v>0.46</v>
      </c>
      <c r="BL34" s="664">
        <v>0.46</v>
      </c>
      <c r="BM34" s="664">
        <v>0.46</v>
      </c>
      <c r="BN34" s="664">
        <v>0.46</v>
      </c>
      <c r="BO34" s="664">
        <v>0.46</v>
      </c>
      <c r="BP34" s="664">
        <v>0.46</v>
      </c>
      <c r="BQ34" s="664">
        <v>0.46</v>
      </c>
      <c r="BR34" s="664">
        <v>0.46</v>
      </c>
      <c r="BS34" s="664">
        <v>0.46</v>
      </c>
      <c r="BT34" s="664">
        <v>0.46</v>
      </c>
      <c r="BU34" s="664">
        <v>0.46</v>
      </c>
      <c r="BV34" s="664">
        <v>0.46</v>
      </c>
      <c r="BW34" s="664">
        <v>0.46</v>
      </c>
      <c r="BX34" s="664">
        <v>0.46</v>
      </c>
      <c r="BY34" s="664">
        <v>0.46</v>
      </c>
      <c r="BZ34" s="664">
        <v>0.46</v>
      </c>
      <c r="CA34" s="664">
        <v>0.46</v>
      </c>
      <c r="CB34" s="664">
        <v>0.46</v>
      </c>
      <c r="CC34" s="664">
        <v>0.46</v>
      </c>
      <c r="CD34" s="664">
        <v>0.46</v>
      </c>
      <c r="CE34" s="664">
        <v>0.46</v>
      </c>
      <c r="CF34" s="664">
        <v>0.46</v>
      </c>
      <c r="CG34" s="664">
        <v>0.46</v>
      </c>
      <c r="CH34" s="664">
        <v>0.46</v>
      </c>
      <c r="CI34" s="664">
        <v>0.46</v>
      </c>
      <c r="CJ34" s="664">
        <v>0.46</v>
      </c>
      <c r="CK34" s="664">
        <v>0.46</v>
      </c>
      <c r="CL34" s="664">
        <v>0.46</v>
      </c>
      <c r="CM34" s="664">
        <v>0.46</v>
      </c>
      <c r="CN34" s="664">
        <v>0.46</v>
      </c>
      <c r="CO34" s="664">
        <v>0.46</v>
      </c>
      <c r="CP34" s="664">
        <v>0.46</v>
      </c>
      <c r="CQ34" s="664">
        <v>0.46</v>
      </c>
      <c r="CR34" s="664">
        <v>0.46</v>
      </c>
      <c r="CS34" s="664">
        <v>0.46</v>
      </c>
      <c r="CT34" s="664">
        <v>0.46</v>
      </c>
      <c r="CU34" s="664">
        <v>0.46</v>
      </c>
      <c r="CV34" s="664">
        <v>0.46</v>
      </c>
      <c r="CW34" s="664">
        <v>0.46</v>
      </c>
      <c r="CX34" s="664">
        <v>0.46</v>
      </c>
      <c r="CY34" s="664">
        <v>0.46</v>
      </c>
      <c r="CZ34" s="664">
        <v>0.46</v>
      </c>
      <c r="DA34" s="664">
        <v>0.46</v>
      </c>
      <c r="DB34" s="664">
        <v>0.46</v>
      </c>
      <c r="DC34" s="664">
        <v>0.46</v>
      </c>
      <c r="DD34" s="664">
        <v>0.46</v>
      </c>
      <c r="DE34" s="664">
        <v>0.46</v>
      </c>
      <c r="DF34" s="664">
        <v>0.46</v>
      </c>
      <c r="DG34" s="664">
        <v>0.46</v>
      </c>
      <c r="DH34" s="664">
        <v>0.46</v>
      </c>
      <c r="DI34" s="664">
        <v>0.46</v>
      </c>
      <c r="DJ34" s="664">
        <v>0.46</v>
      </c>
      <c r="DK34" s="664">
        <v>0.46</v>
      </c>
      <c r="DL34" s="664">
        <v>0.46</v>
      </c>
      <c r="DM34" s="664">
        <v>0.46</v>
      </c>
      <c r="DN34" s="664">
        <v>0.46</v>
      </c>
      <c r="DO34" s="664">
        <v>0.46</v>
      </c>
      <c r="DP34" s="664">
        <v>0.46</v>
      </c>
      <c r="DQ34" s="664">
        <v>0.46</v>
      </c>
      <c r="DR34" s="664">
        <v>0.46</v>
      </c>
      <c r="DS34" s="664">
        <v>0.46</v>
      </c>
      <c r="DT34" s="664">
        <v>0.46</v>
      </c>
      <c r="DU34" s="664">
        <v>0.46</v>
      </c>
      <c r="DV34" s="664">
        <v>0.46</v>
      </c>
      <c r="DW34" s="664">
        <v>0.46</v>
      </c>
      <c r="DX34" s="664">
        <v>0.46</v>
      </c>
      <c r="DY34" s="737">
        <v>0.46</v>
      </c>
      <c r="DZ34" s="738">
        <v>0.46</v>
      </c>
      <c r="EA34" s="738">
        <v>0.46</v>
      </c>
      <c r="EB34" s="738">
        <v>0.46</v>
      </c>
      <c r="EC34" s="738">
        <v>0.46</v>
      </c>
      <c r="ED34" s="738">
        <v>0.46</v>
      </c>
      <c r="EE34" s="738">
        <v>0.46</v>
      </c>
      <c r="EF34" s="738">
        <v>0.46</v>
      </c>
      <c r="EG34" s="738">
        <v>0.46</v>
      </c>
      <c r="EH34" s="738">
        <v>0.46</v>
      </c>
      <c r="EI34" s="738">
        <v>0.46</v>
      </c>
      <c r="EJ34" s="738">
        <v>0.46</v>
      </c>
      <c r="EK34" s="738">
        <v>0.46</v>
      </c>
      <c r="EL34" s="738">
        <v>0.46</v>
      </c>
      <c r="EM34" s="738">
        <v>0.46</v>
      </c>
      <c r="EN34" s="738">
        <v>0.46</v>
      </c>
      <c r="EO34" s="738">
        <v>0.46</v>
      </c>
      <c r="EP34" s="738">
        <v>0.46</v>
      </c>
      <c r="EQ34" s="738">
        <v>0.46</v>
      </c>
      <c r="ER34" s="738">
        <v>0.46</v>
      </c>
      <c r="ES34" s="738">
        <v>0.46</v>
      </c>
      <c r="ET34" s="738">
        <v>0.46</v>
      </c>
      <c r="EU34" s="738">
        <v>0.46</v>
      </c>
      <c r="EV34" s="738">
        <v>0.46</v>
      </c>
      <c r="EW34" s="738">
        <v>0.46</v>
      </c>
      <c r="EX34" s="738">
        <v>0.46</v>
      </c>
      <c r="EY34" s="738">
        <v>0.46</v>
      </c>
      <c r="EZ34" s="738">
        <v>0.46</v>
      </c>
      <c r="FA34" s="738">
        <v>0.46</v>
      </c>
      <c r="FB34" s="738">
        <v>0.46</v>
      </c>
      <c r="FC34" s="738">
        <v>0.46</v>
      </c>
      <c r="FD34" s="738">
        <v>0.46</v>
      </c>
      <c r="FE34" s="738">
        <v>0.46</v>
      </c>
      <c r="FF34" s="738">
        <v>0.46</v>
      </c>
      <c r="FG34" s="738">
        <v>0.46</v>
      </c>
      <c r="FH34" s="738">
        <v>0.46</v>
      </c>
      <c r="FI34" s="986">
        <v>0.46</v>
      </c>
      <c r="FJ34" s="986">
        <v>0.46</v>
      </c>
      <c r="FK34" s="986">
        <v>0.46</v>
      </c>
      <c r="FL34" s="986">
        <v>0.46</v>
      </c>
      <c r="FM34" s="986">
        <v>0.46</v>
      </c>
      <c r="FN34" s="986">
        <v>0.46</v>
      </c>
      <c r="FO34" s="986">
        <v>0.46</v>
      </c>
      <c r="FP34" s="986">
        <v>0.46</v>
      </c>
      <c r="FQ34" s="986">
        <v>0.46</v>
      </c>
      <c r="FR34" s="986">
        <v>0.46</v>
      </c>
      <c r="FS34" s="986">
        <v>0.46</v>
      </c>
      <c r="FT34" s="986">
        <v>0.46</v>
      </c>
      <c r="FU34" s="986">
        <v>0.46</v>
      </c>
      <c r="FV34" s="986">
        <v>0.46</v>
      </c>
      <c r="FW34" s="986">
        <v>0.46</v>
      </c>
      <c r="FX34" s="986">
        <v>0.46</v>
      </c>
      <c r="FY34" s="986">
        <v>0.46</v>
      </c>
      <c r="FZ34" s="986">
        <v>0.46</v>
      </c>
      <c r="GA34" s="986">
        <v>0.46</v>
      </c>
      <c r="GB34" s="986">
        <v>0.46</v>
      </c>
      <c r="GC34" s="986">
        <v>0.46</v>
      </c>
      <c r="GD34" s="986">
        <v>0.46</v>
      </c>
      <c r="GE34" s="986">
        <v>0.46</v>
      </c>
      <c r="GF34" s="986">
        <v>0.46</v>
      </c>
      <c r="GG34" s="986">
        <v>0.46</v>
      </c>
      <c r="GH34" s="986">
        <v>0.46</v>
      </c>
      <c r="GI34" s="986">
        <v>0.46</v>
      </c>
      <c r="GJ34" s="986">
        <v>0.46</v>
      </c>
      <c r="GK34" s="986">
        <v>0.46</v>
      </c>
      <c r="GL34" s="986">
        <v>0.46</v>
      </c>
      <c r="GM34" s="986">
        <v>0.46</v>
      </c>
      <c r="GN34" s="986">
        <v>0.46</v>
      </c>
      <c r="GO34" s="986">
        <v>0.46</v>
      </c>
      <c r="GP34" s="986">
        <v>0.46</v>
      </c>
      <c r="GQ34" s="986">
        <v>0.46</v>
      </c>
      <c r="GR34" s="986">
        <v>0.46</v>
      </c>
      <c r="GS34" s="986">
        <v>0.46</v>
      </c>
      <c r="GT34" s="986">
        <v>0.46</v>
      </c>
      <c r="GU34" s="986">
        <v>0.46</v>
      </c>
      <c r="GV34" s="986">
        <v>0.46</v>
      </c>
      <c r="GW34" s="986">
        <v>0.46</v>
      </c>
      <c r="GX34" s="986">
        <v>0.46</v>
      </c>
      <c r="GY34" s="1076" t="s">
        <v>272</v>
      </c>
    </row>
    <row r="35" spans="2:227" s="664" customFormat="1" x14ac:dyDescent="0.2">
      <c r="B35" s="691" t="s">
        <v>426</v>
      </c>
      <c r="AG35" s="664">
        <v>0</v>
      </c>
      <c r="AH35" s="664">
        <v>0.32</v>
      </c>
      <c r="AI35" s="664">
        <v>0.32</v>
      </c>
      <c r="AJ35" s="664">
        <v>0.32</v>
      </c>
      <c r="AK35" s="664">
        <v>0.32</v>
      </c>
      <c r="AL35" s="664">
        <v>0.51</v>
      </c>
      <c r="AM35" s="664">
        <v>0.51</v>
      </c>
      <c r="AN35" s="664">
        <v>0.51</v>
      </c>
      <c r="AO35" s="664">
        <v>0.51</v>
      </c>
      <c r="AP35" s="664">
        <v>0.51</v>
      </c>
      <c r="AQ35" s="664">
        <v>0.51</v>
      </c>
      <c r="AR35" s="664">
        <v>0.51</v>
      </c>
      <c r="AS35" s="664">
        <v>0.51</v>
      </c>
      <c r="AT35" s="664">
        <v>0.51</v>
      </c>
      <c r="AU35" s="664">
        <v>0.51</v>
      </c>
      <c r="AV35" s="664">
        <v>0.83</v>
      </c>
      <c r="AW35" s="664">
        <v>0.83</v>
      </c>
      <c r="AX35" s="664">
        <v>0.83</v>
      </c>
      <c r="AY35" s="664">
        <v>0.83</v>
      </c>
      <c r="AZ35" s="664">
        <v>0.83</v>
      </c>
      <c r="BA35" s="664">
        <v>0.83</v>
      </c>
      <c r="BB35" s="664">
        <v>0.83</v>
      </c>
      <c r="BC35" s="664">
        <v>0.83</v>
      </c>
      <c r="BD35" s="664">
        <v>0.83</v>
      </c>
      <c r="BE35" s="664">
        <v>0.83</v>
      </c>
      <c r="BF35" s="664">
        <v>0.83</v>
      </c>
      <c r="BG35" s="664">
        <v>0.83</v>
      </c>
      <c r="BH35" s="664">
        <v>0.83</v>
      </c>
      <c r="BI35" s="664">
        <v>0.83</v>
      </c>
      <c r="BJ35" s="664">
        <v>0.83</v>
      </c>
      <c r="BK35" s="664">
        <v>0.96</v>
      </c>
      <c r="BL35" s="664">
        <v>0.96</v>
      </c>
      <c r="BM35" s="664">
        <v>0.96</v>
      </c>
      <c r="BN35" s="664">
        <v>0.96</v>
      </c>
      <c r="BO35" s="664">
        <v>0.96</v>
      </c>
      <c r="BP35" s="664">
        <v>0.96</v>
      </c>
      <c r="BQ35" s="664">
        <v>0.96</v>
      </c>
      <c r="BR35" s="664">
        <v>0.96</v>
      </c>
      <c r="BS35" s="664">
        <v>0.96</v>
      </c>
      <c r="BT35" s="664">
        <v>0.96</v>
      </c>
      <c r="BU35" s="664">
        <v>0.96</v>
      </c>
      <c r="BV35" s="664">
        <v>0.96</v>
      </c>
      <c r="BW35" s="664">
        <v>0.96</v>
      </c>
      <c r="BX35" s="664">
        <v>0.96</v>
      </c>
      <c r="BY35" s="664">
        <v>0.96</v>
      </c>
      <c r="BZ35" s="664">
        <v>0.96</v>
      </c>
      <c r="CA35" s="664">
        <v>0.96</v>
      </c>
      <c r="CB35" s="664">
        <v>0.96</v>
      </c>
      <c r="CC35" s="664">
        <v>0.96</v>
      </c>
      <c r="CD35" s="664">
        <v>0.96</v>
      </c>
      <c r="CE35" s="664">
        <v>0.96</v>
      </c>
      <c r="CF35" s="664">
        <v>0.96</v>
      </c>
      <c r="CG35" s="664">
        <v>0.96</v>
      </c>
      <c r="CH35" s="664">
        <v>0.96</v>
      </c>
      <c r="CI35" s="664">
        <v>0.96</v>
      </c>
      <c r="CJ35" s="664">
        <v>0.96</v>
      </c>
      <c r="CK35" s="664">
        <v>0.96</v>
      </c>
      <c r="CL35" s="664">
        <v>0.96</v>
      </c>
      <c r="CM35" s="664">
        <v>0.96</v>
      </c>
      <c r="CN35" s="664">
        <v>0.96</v>
      </c>
      <c r="CO35" s="664">
        <v>0.96</v>
      </c>
      <c r="CP35" s="664">
        <v>0.96</v>
      </c>
      <c r="CQ35" s="664">
        <v>0.96</v>
      </c>
      <c r="CR35" s="664">
        <v>0.96</v>
      </c>
      <c r="CS35" s="664">
        <v>0.96</v>
      </c>
      <c r="CT35" s="664">
        <v>0.96</v>
      </c>
      <c r="CU35" s="664">
        <v>0.96</v>
      </c>
      <c r="CV35" s="664">
        <v>0.96</v>
      </c>
      <c r="CW35" s="664">
        <v>0.96</v>
      </c>
      <c r="CX35" s="664">
        <v>0.96</v>
      </c>
      <c r="CY35" s="664">
        <v>0.96</v>
      </c>
      <c r="CZ35" s="664">
        <v>0.96</v>
      </c>
      <c r="DA35" s="664">
        <v>0.96</v>
      </c>
      <c r="DB35" s="664">
        <v>0.96</v>
      </c>
      <c r="DC35" s="664">
        <v>0.96</v>
      </c>
      <c r="DD35" s="664">
        <v>0.96</v>
      </c>
      <c r="DE35" s="664">
        <v>0.96</v>
      </c>
      <c r="DF35" s="664">
        <v>0.96</v>
      </c>
      <c r="DG35" s="664">
        <v>0.96</v>
      </c>
      <c r="DH35" s="664">
        <v>0.96</v>
      </c>
      <c r="DI35" s="664">
        <v>0.96</v>
      </c>
      <c r="DJ35" s="664">
        <v>0.96</v>
      </c>
      <c r="DK35" s="664">
        <v>0.96</v>
      </c>
      <c r="DL35" s="664">
        <v>0.96</v>
      </c>
      <c r="DM35" s="664">
        <v>0.96</v>
      </c>
      <c r="DN35" s="664">
        <v>0.96</v>
      </c>
      <c r="DO35" s="664">
        <v>0.96</v>
      </c>
      <c r="DP35" s="664">
        <v>0.96</v>
      </c>
      <c r="DQ35" s="664">
        <v>0.96</v>
      </c>
      <c r="DR35" s="664">
        <v>0.96</v>
      </c>
      <c r="DS35" s="664">
        <v>0.96</v>
      </c>
      <c r="DT35" s="664">
        <v>0.96</v>
      </c>
      <c r="DU35" s="664">
        <v>0.96</v>
      </c>
      <c r="DV35" s="664">
        <v>0.96</v>
      </c>
      <c r="DW35" s="664">
        <v>0.96</v>
      </c>
      <c r="DX35" s="664">
        <v>0.96</v>
      </c>
      <c r="DY35" s="737">
        <v>0.96</v>
      </c>
      <c r="DZ35" s="738">
        <v>0.96</v>
      </c>
      <c r="EA35" s="738">
        <v>0.96</v>
      </c>
      <c r="EB35" s="738">
        <v>0.96</v>
      </c>
      <c r="EC35" s="738">
        <v>0.96</v>
      </c>
      <c r="ED35" s="738">
        <v>0.96</v>
      </c>
      <c r="EE35" s="738">
        <v>0.96</v>
      </c>
      <c r="EF35" s="738">
        <v>0.96</v>
      </c>
      <c r="EG35" s="738">
        <v>0.96</v>
      </c>
      <c r="EH35" s="738">
        <v>0.96</v>
      </c>
      <c r="EI35" s="738">
        <v>0.96</v>
      </c>
      <c r="EJ35" s="738">
        <v>0.96</v>
      </c>
      <c r="EK35" s="738">
        <v>0.96</v>
      </c>
      <c r="EL35" s="738">
        <v>0.96</v>
      </c>
      <c r="EM35" s="738">
        <v>0.96</v>
      </c>
      <c r="EN35" s="738">
        <v>0.96</v>
      </c>
      <c r="EO35" s="738">
        <v>0.96</v>
      </c>
      <c r="EP35" s="738">
        <v>0.96</v>
      </c>
      <c r="EQ35" s="738">
        <v>0.96</v>
      </c>
      <c r="ER35" s="738">
        <v>0.96</v>
      </c>
      <c r="ES35" s="738">
        <v>0.96</v>
      </c>
      <c r="ET35" s="738">
        <v>0.96</v>
      </c>
      <c r="EU35" s="738">
        <v>0.96</v>
      </c>
      <c r="EV35" s="738">
        <v>0.96</v>
      </c>
      <c r="EW35" s="738">
        <v>0.96</v>
      </c>
      <c r="EX35" s="738">
        <v>0.96</v>
      </c>
      <c r="EY35" s="738">
        <v>0.96</v>
      </c>
      <c r="EZ35" s="738">
        <v>0.96</v>
      </c>
      <c r="FA35" s="738">
        <v>0.96</v>
      </c>
      <c r="FB35" s="738">
        <v>0.96</v>
      </c>
      <c r="FC35" s="738">
        <v>0.96</v>
      </c>
      <c r="FD35" s="738">
        <v>0.96</v>
      </c>
      <c r="FE35" s="738">
        <v>0.96</v>
      </c>
      <c r="FF35" s="738">
        <v>0.96</v>
      </c>
      <c r="FG35" s="738">
        <v>0.96</v>
      </c>
      <c r="FH35" s="738">
        <v>0.96</v>
      </c>
      <c r="FI35" s="986">
        <v>0.96</v>
      </c>
      <c r="FJ35" s="986">
        <v>0.96</v>
      </c>
      <c r="FK35" s="986">
        <v>0.96</v>
      </c>
      <c r="FL35" s="986">
        <v>0.96</v>
      </c>
      <c r="FM35" s="986">
        <v>0.96</v>
      </c>
      <c r="FN35" s="986">
        <v>0.96</v>
      </c>
      <c r="FO35" s="986">
        <v>0.96</v>
      </c>
      <c r="FP35" s="986">
        <v>0.96</v>
      </c>
      <c r="FQ35" s="986">
        <v>0.96</v>
      </c>
      <c r="FR35" s="986">
        <v>0.96</v>
      </c>
      <c r="FS35" s="986">
        <v>0.96</v>
      </c>
      <c r="FT35" s="986">
        <v>0.96</v>
      </c>
      <c r="FU35" s="986">
        <v>0.96</v>
      </c>
      <c r="FV35" s="986">
        <v>0.96</v>
      </c>
      <c r="FW35" s="986">
        <v>0.96</v>
      </c>
      <c r="FX35" s="986">
        <v>0.96</v>
      </c>
      <c r="FY35" s="986">
        <v>0.96</v>
      </c>
      <c r="FZ35" s="986">
        <v>0.96</v>
      </c>
      <c r="GA35" s="986">
        <v>0.96</v>
      </c>
      <c r="GB35" s="986">
        <v>0.96</v>
      </c>
      <c r="GC35" s="986">
        <v>0.96</v>
      </c>
      <c r="GD35" s="986">
        <v>0.96</v>
      </c>
      <c r="GE35" s="986">
        <v>0.96</v>
      </c>
      <c r="GF35" s="986">
        <v>0.96</v>
      </c>
      <c r="GG35" s="986">
        <v>0.96</v>
      </c>
      <c r="GH35" s="986">
        <v>0.96</v>
      </c>
      <c r="GI35" s="986">
        <v>0.96</v>
      </c>
      <c r="GJ35" s="986">
        <v>0.96</v>
      </c>
      <c r="GK35" s="986">
        <v>0.96</v>
      </c>
      <c r="GL35" s="986">
        <v>0.96</v>
      </c>
      <c r="GM35" s="986">
        <v>0.96</v>
      </c>
      <c r="GN35" s="986">
        <v>0.96</v>
      </c>
      <c r="GO35" s="986">
        <v>0.96</v>
      </c>
      <c r="GP35" s="986">
        <v>0.96</v>
      </c>
      <c r="GQ35" s="986">
        <v>0.96</v>
      </c>
      <c r="GR35" s="986">
        <v>0.96</v>
      </c>
      <c r="GS35" s="986">
        <v>0.96</v>
      </c>
      <c r="GT35" s="986">
        <v>0.96</v>
      </c>
      <c r="GU35" s="986">
        <v>0.96</v>
      </c>
      <c r="GV35" s="986">
        <v>0.96</v>
      </c>
      <c r="GW35" s="986">
        <v>0.96</v>
      </c>
      <c r="GX35" s="986">
        <v>0.96</v>
      </c>
      <c r="GY35" s="986">
        <v>0.96</v>
      </c>
      <c r="GZ35" s="986">
        <v>0.96</v>
      </c>
      <c r="HA35" s="986">
        <v>0.96</v>
      </c>
      <c r="HB35" s="986">
        <v>0.96</v>
      </c>
      <c r="HC35" s="986">
        <v>0.96</v>
      </c>
      <c r="HD35" s="986">
        <v>0.96</v>
      </c>
      <c r="HE35" s="986">
        <v>0.96</v>
      </c>
      <c r="HF35" s="986">
        <v>0.96</v>
      </c>
      <c r="HG35" s="986">
        <v>0.96</v>
      </c>
      <c r="HH35" s="986">
        <v>0.96</v>
      </c>
      <c r="HI35" s="986">
        <v>0.96</v>
      </c>
      <c r="HJ35" s="986">
        <v>0.96</v>
      </c>
      <c r="HK35" s="986">
        <v>0.96</v>
      </c>
      <c r="HL35" s="986">
        <v>0.96</v>
      </c>
      <c r="HM35" s="986">
        <v>0.96</v>
      </c>
      <c r="HN35" s="986">
        <v>0.96</v>
      </c>
      <c r="HO35" s="986">
        <v>0.96</v>
      </c>
      <c r="HP35" s="986">
        <v>0.96</v>
      </c>
      <c r="HQ35" s="986">
        <v>0.96</v>
      </c>
      <c r="HR35" s="986">
        <v>0.96</v>
      </c>
      <c r="HS35" s="986">
        <v>0.96</v>
      </c>
    </row>
    <row r="36" spans="2:227" s="664" customFormat="1" x14ac:dyDescent="0.2">
      <c r="B36" s="691" t="s">
        <v>433</v>
      </c>
      <c r="CI36" s="987">
        <v>0</v>
      </c>
      <c r="CJ36" s="987">
        <v>0.36</v>
      </c>
      <c r="CK36" s="987">
        <v>0.36</v>
      </c>
      <c r="CL36" s="987">
        <v>0.36</v>
      </c>
      <c r="CM36" s="987">
        <v>0.36</v>
      </c>
      <c r="CN36" s="987">
        <v>0.36</v>
      </c>
      <c r="CO36" s="987">
        <v>0.36</v>
      </c>
      <c r="CP36" s="987">
        <v>0.36</v>
      </c>
      <c r="CQ36" s="987">
        <v>0.36</v>
      </c>
      <c r="CR36" s="987">
        <v>0.7</v>
      </c>
      <c r="CS36" s="987">
        <v>0.7</v>
      </c>
      <c r="CT36" s="987">
        <v>0.7</v>
      </c>
      <c r="CU36" s="987">
        <v>0.7</v>
      </c>
      <c r="CV36" s="987">
        <v>0.7</v>
      </c>
      <c r="CW36" s="987">
        <v>0.7</v>
      </c>
      <c r="CX36" s="987">
        <v>0.7</v>
      </c>
      <c r="CY36" s="987">
        <v>0.7</v>
      </c>
      <c r="CZ36" s="987">
        <v>0.7</v>
      </c>
      <c r="DA36" s="987">
        <v>0.7</v>
      </c>
      <c r="DB36" s="987">
        <v>0.7</v>
      </c>
      <c r="DC36" s="987">
        <v>0.7</v>
      </c>
      <c r="DD36" s="987">
        <v>0.7</v>
      </c>
      <c r="DE36" s="987">
        <v>0.7</v>
      </c>
      <c r="DF36" s="987">
        <v>0.7</v>
      </c>
      <c r="DG36" s="987">
        <v>0.7</v>
      </c>
      <c r="DH36" s="987">
        <v>0.7</v>
      </c>
      <c r="DI36" s="987">
        <v>0.7</v>
      </c>
      <c r="DJ36" s="987">
        <v>0.7</v>
      </c>
      <c r="DK36" s="987">
        <v>0.7</v>
      </c>
      <c r="DL36" s="987">
        <v>0.7</v>
      </c>
      <c r="DM36" s="987">
        <v>0.7</v>
      </c>
      <c r="DN36" s="987">
        <v>0.7</v>
      </c>
      <c r="DO36" s="987">
        <v>0.7</v>
      </c>
      <c r="DP36" s="987">
        <v>0.7</v>
      </c>
      <c r="DQ36" s="987">
        <v>0.7</v>
      </c>
      <c r="DR36" s="987">
        <v>0.7</v>
      </c>
      <c r="DS36" s="987">
        <v>0.7</v>
      </c>
      <c r="DT36" s="987">
        <v>0.7</v>
      </c>
      <c r="DU36" s="987">
        <v>0.7</v>
      </c>
      <c r="DV36" s="987">
        <v>0.7</v>
      </c>
      <c r="DW36" s="987">
        <v>0.7</v>
      </c>
      <c r="DX36" s="987">
        <v>0.7</v>
      </c>
      <c r="DY36" s="987">
        <v>0.7</v>
      </c>
      <c r="DZ36" s="987">
        <v>0.7</v>
      </c>
      <c r="EA36" s="987">
        <v>0.7</v>
      </c>
      <c r="EB36" s="987">
        <v>0.7</v>
      </c>
      <c r="EC36" s="987">
        <v>0.7</v>
      </c>
      <c r="ED36" s="987">
        <v>0.7</v>
      </c>
      <c r="EE36" s="987">
        <v>0.7</v>
      </c>
      <c r="EF36" s="987">
        <v>0.7</v>
      </c>
      <c r="EG36" s="987">
        <v>0.7</v>
      </c>
      <c r="EH36" s="987">
        <v>0.7</v>
      </c>
      <c r="EI36" s="987">
        <v>0.7</v>
      </c>
      <c r="EJ36" s="987">
        <v>0.7</v>
      </c>
      <c r="EK36" s="987">
        <v>0.7</v>
      </c>
      <c r="EL36" s="987">
        <v>0.7</v>
      </c>
      <c r="EM36" s="987">
        <v>0.7</v>
      </c>
      <c r="EN36" s="986">
        <v>1.2</v>
      </c>
      <c r="EO36" s="986">
        <v>1.2</v>
      </c>
      <c r="EP36" s="986">
        <v>1.2</v>
      </c>
      <c r="EQ36" s="986">
        <v>1.2</v>
      </c>
      <c r="ER36" s="986">
        <v>1.2</v>
      </c>
      <c r="ES36" s="986">
        <v>1.2</v>
      </c>
      <c r="ET36" s="986">
        <v>1.2</v>
      </c>
      <c r="EU36" s="986">
        <v>1.2</v>
      </c>
      <c r="EV36" s="986">
        <v>1.2</v>
      </c>
      <c r="EW36" s="986">
        <v>1.2</v>
      </c>
      <c r="EX36" s="986">
        <v>1.2</v>
      </c>
      <c r="EY36" s="986">
        <v>1.2</v>
      </c>
      <c r="EZ36" s="986">
        <v>1.7</v>
      </c>
      <c r="FA36" s="986">
        <v>1.7</v>
      </c>
      <c r="FB36" s="986">
        <v>1.7</v>
      </c>
      <c r="FC36" s="986">
        <v>1.7</v>
      </c>
      <c r="FD36" s="986">
        <v>1.7</v>
      </c>
      <c r="FE36" s="986">
        <v>1.7</v>
      </c>
      <c r="FF36" s="986">
        <v>1.7</v>
      </c>
      <c r="FG36" s="986">
        <v>1.7</v>
      </c>
      <c r="FH36" s="986">
        <v>1.7</v>
      </c>
      <c r="FI36" s="986">
        <v>1.7</v>
      </c>
      <c r="FJ36" s="986">
        <v>1.7</v>
      </c>
      <c r="FK36" s="986">
        <v>1.7</v>
      </c>
      <c r="FL36" s="986">
        <v>2.02</v>
      </c>
      <c r="FM36" s="986">
        <v>2.02</v>
      </c>
      <c r="FN36" s="986">
        <v>2.02</v>
      </c>
      <c r="FO36" s="986">
        <v>2.02</v>
      </c>
      <c r="FP36" s="986">
        <v>2.02</v>
      </c>
      <c r="FQ36" s="986">
        <v>2.02</v>
      </c>
      <c r="FR36" s="986">
        <v>2.02</v>
      </c>
      <c r="FS36" s="986">
        <v>2.02</v>
      </c>
      <c r="FT36" s="986">
        <v>2.02</v>
      </c>
      <c r="FU36" s="986">
        <v>2.02</v>
      </c>
      <c r="FV36" s="986">
        <v>2.02</v>
      </c>
      <c r="FW36" s="986">
        <v>2.02</v>
      </c>
      <c r="FX36" s="986">
        <v>2.21</v>
      </c>
      <c r="FY36" s="986">
        <v>2.21</v>
      </c>
      <c r="FZ36" s="986">
        <v>2.21</v>
      </c>
      <c r="GA36" s="986">
        <v>2.21</v>
      </c>
      <c r="GB36" s="986">
        <v>2.21</v>
      </c>
      <c r="GC36" s="986">
        <v>2.21</v>
      </c>
      <c r="GD36" s="986">
        <v>2.21</v>
      </c>
      <c r="GE36" s="986">
        <v>2.21</v>
      </c>
      <c r="GF36" s="986">
        <v>2.21</v>
      </c>
      <c r="GG36" s="986">
        <v>2.21</v>
      </c>
      <c r="GH36" s="986">
        <v>2.21</v>
      </c>
      <c r="GI36" s="986">
        <v>2.21</v>
      </c>
      <c r="GJ36" s="986">
        <v>2.39</v>
      </c>
      <c r="GK36" s="986">
        <v>2.39</v>
      </c>
      <c r="GL36" s="986">
        <v>2.39</v>
      </c>
      <c r="GM36" s="986">
        <v>2.39</v>
      </c>
      <c r="GN36" s="986">
        <v>2.39</v>
      </c>
      <c r="GO36" s="986">
        <v>2.39</v>
      </c>
      <c r="GP36" s="986">
        <v>2.39</v>
      </c>
      <c r="GQ36" s="986">
        <v>2.39</v>
      </c>
      <c r="GR36" s="986">
        <v>2.39</v>
      </c>
      <c r="GS36" s="986">
        <v>2.39</v>
      </c>
      <c r="GT36" s="986">
        <v>2.39</v>
      </c>
      <c r="GU36" s="986">
        <v>2.39</v>
      </c>
      <c r="GV36" s="986">
        <v>2.5499999999999998</v>
      </c>
      <c r="GW36" s="986">
        <v>2.5499999999999998</v>
      </c>
      <c r="GX36" s="986">
        <v>2.5499999999999998</v>
      </c>
      <c r="GY36" s="986">
        <v>2.5499999999999998</v>
      </c>
      <c r="GZ36" s="986">
        <v>2.5499999999999998</v>
      </c>
      <c r="HA36" s="986">
        <v>2.5499999999999998</v>
      </c>
      <c r="HB36" s="986">
        <v>2.5499999999999998</v>
      </c>
      <c r="HC36" s="986">
        <v>2.5499999999999998</v>
      </c>
      <c r="HD36" s="986">
        <v>2.5499999999999998</v>
      </c>
      <c r="HE36" s="986">
        <v>2.5499999999999998</v>
      </c>
      <c r="HF36" s="986">
        <v>2.5499999999999998</v>
      </c>
      <c r="HG36" s="986">
        <v>2.5499999999999998</v>
      </c>
      <c r="HH36" s="986">
        <v>2.7</v>
      </c>
      <c r="HI36" s="986">
        <v>2.7</v>
      </c>
      <c r="HJ36" s="986">
        <v>2.7</v>
      </c>
      <c r="HK36" s="986">
        <v>2.7</v>
      </c>
      <c r="HL36" s="986">
        <v>2.7</v>
      </c>
      <c r="HM36" s="986">
        <v>2.7</v>
      </c>
      <c r="HN36" s="986">
        <v>2.7</v>
      </c>
      <c r="HO36" s="986">
        <v>2.7</v>
      </c>
      <c r="HP36" s="986">
        <v>2.7</v>
      </c>
      <c r="HQ36" s="986">
        <v>2.7</v>
      </c>
      <c r="HR36" s="986">
        <v>2.7</v>
      </c>
      <c r="HS36" s="986">
        <v>2.7</v>
      </c>
    </row>
    <row r="37" spans="2:227" s="667" customFormat="1" x14ac:dyDescent="0.2">
      <c r="B37" s="739" t="s">
        <v>434</v>
      </c>
      <c r="C37" s="739"/>
      <c r="D37" s="739"/>
      <c r="E37" s="739"/>
      <c r="F37" s="739"/>
      <c r="G37" s="739"/>
      <c r="H37" s="739"/>
      <c r="I37" s="739"/>
      <c r="J37" s="739"/>
      <c r="K37" s="739"/>
      <c r="L37" s="739"/>
      <c r="M37" s="739"/>
      <c r="N37" s="739"/>
      <c r="O37" s="666">
        <f>SUM(O34:O36)</f>
        <v>0.46</v>
      </c>
      <c r="P37" s="666">
        <f t="shared" ref="P37:CA37" si="88">SUM(P34:P36)</f>
        <v>0.46</v>
      </c>
      <c r="Q37" s="666">
        <f t="shared" si="88"/>
        <v>0.46</v>
      </c>
      <c r="R37" s="666">
        <f t="shared" si="88"/>
        <v>0.46</v>
      </c>
      <c r="S37" s="666">
        <f t="shared" si="88"/>
        <v>0.46</v>
      </c>
      <c r="T37" s="666">
        <f t="shared" si="88"/>
        <v>0.46</v>
      </c>
      <c r="U37" s="666">
        <f t="shared" si="88"/>
        <v>0.46</v>
      </c>
      <c r="V37" s="666">
        <f t="shared" si="88"/>
        <v>0.46</v>
      </c>
      <c r="W37" s="666">
        <f t="shared" si="88"/>
        <v>0.46</v>
      </c>
      <c r="X37" s="666">
        <f t="shared" si="88"/>
        <v>0.46</v>
      </c>
      <c r="Y37" s="666">
        <f t="shared" si="88"/>
        <v>0.46</v>
      </c>
      <c r="Z37" s="666">
        <f t="shared" si="88"/>
        <v>0.46</v>
      </c>
      <c r="AA37" s="666">
        <f t="shared" si="88"/>
        <v>0.46</v>
      </c>
      <c r="AB37" s="666">
        <f t="shared" si="88"/>
        <v>0.46</v>
      </c>
      <c r="AC37" s="666">
        <f t="shared" si="88"/>
        <v>0.46</v>
      </c>
      <c r="AD37" s="666">
        <f t="shared" si="88"/>
        <v>0.46</v>
      </c>
      <c r="AE37" s="666">
        <f t="shared" si="88"/>
        <v>0.46</v>
      </c>
      <c r="AF37" s="666">
        <f t="shared" si="88"/>
        <v>0.46</v>
      </c>
      <c r="AG37" s="666">
        <f t="shared" si="88"/>
        <v>0.46</v>
      </c>
      <c r="AH37" s="666">
        <f t="shared" si="88"/>
        <v>0.78</v>
      </c>
      <c r="AI37" s="666">
        <f t="shared" si="88"/>
        <v>0.78</v>
      </c>
      <c r="AJ37" s="666">
        <f t="shared" si="88"/>
        <v>0.78</v>
      </c>
      <c r="AK37" s="666">
        <f t="shared" si="88"/>
        <v>0.78</v>
      </c>
      <c r="AL37" s="666">
        <f t="shared" si="88"/>
        <v>0.97</v>
      </c>
      <c r="AM37" s="666">
        <f t="shared" si="88"/>
        <v>0.97</v>
      </c>
      <c r="AN37" s="666">
        <f t="shared" si="88"/>
        <v>0.97</v>
      </c>
      <c r="AO37" s="666">
        <f t="shared" si="88"/>
        <v>0.97</v>
      </c>
      <c r="AP37" s="666">
        <f t="shared" si="88"/>
        <v>0.97</v>
      </c>
      <c r="AQ37" s="666">
        <f t="shared" si="88"/>
        <v>0.97</v>
      </c>
      <c r="AR37" s="666">
        <f t="shared" si="88"/>
        <v>0.97</v>
      </c>
      <c r="AS37" s="666">
        <f t="shared" si="88"/>
        <v>0.97</v>
      </c>
      <c r="AT37" s="666">
        <f t="shared" si="88"/>
        <v>0.97</v>
      </c>
      <c r="AU37" s="666">
        <f t="shared" si="88"/>
        <v>0.97</v>
      </c>
      <c r="AV37" s="666">
        <f t="shared" si="88"/>
        <v>1.29</v>
      </c>
      <c r="AW37" s="666">
        <f t="shared" si="88"/>
        <v>1.29</v>
      </c>
      <c r="AX37" s="666">
        <f t="shared" si="88"/>
        <v>1.29</v>
      </c>
      <c r="AY37" s="666">
        <f t="shared" si="88"/>
        <v>1.29</v>
      </c>
      <c r="AZ37" s="666">
        <f t="shared" si="88"/>
        <v>1.29</v>
      </c>
      <c r="BA37" s="666">
        <f t="shared" si="88"/>
        <v>1.29</v>
      </c>
      <c r="BB37" s="666">
        <f t="shared" si="88"/>
        <v>1.29</v>
      </c>
      <c r="BC37" s="666">
        <f t="shared" si="88"/>
        <v>1.29</v>
      </c>
      <c r="BD37" s="666">
        <f t="shared" si="88"/>
        <v>1.29</v>
      </c>
      <c r="BE37" s="666">
        <f t="shared" si="88"/>
        <v>1.29</v>
      </c>
      <c r="BF37" s="666">
        <f t="shared" si="88"/>
        <v>1.29</v>
      </c>
      <c r="BG37" s="666">
        <f t="shared" si="88"/>
        <v>1.29</v>
      </c>
      <c r="BH37" s="666">
        <f t="shared" si="88"/>
        <v>1.29</v>
      </c>
      <c r="BI37" s="666">
        <f t="shared" si="88"/>
        <v>1.29</v>
      </c>
      <c r="BJ37" s="666">
        <f t="shared" si="88"/>
        <v>1.29</v>
      </c>
      <c r="BK37" s="666">
        <f t="shared" si="88"/>
        <v>1.42</v>
      </c>
      <c r="BL37" s="666">
        <f t="shared" si="88"/>
        <v>1.42</v>
      </c>
      <c r="BM37" s="666">
        <f t="shared" si="88"/>
        <v>1.42</v>
      </c>
      <c r="BN37" s="666">
        <f t="shared" si="88"/>
        <v>1.42</v>
      </c>
      <c r="BO37" s="666">
        <f t="shared" si="88"/>
        <v>1.42</v>
      </c>
      <c r="BP37" s="666">
        <f t="shared" si="88"/>
        <v>1.42</v>
      </c>
      <c r="BQ37" s="666">
        <f t="shared" si="88"/>
        <v>1.42</v>
      </c>
      <c r="BR37" s="666">
        <f t="shared" si="88"/>
        <v>1.42</v>
      </c>
      <c r="BS37" s="666">
        <f t="shared" si="88"/>
        <v>1.42</v>
      </c>
      <c r="BT37" s="666">
        <f t="shared" si="88"/>
        <v>1.42</v>
      </c>
      <c r="BU37" s="666">
        <f t="shared" si="88"/>
        <v>1.42</v>
      </c>
      <c r="BV37" s="666">
        <f t="shared" si="88"/>
        <v>1.42</v>
      </c>
      <c r="BW37" s="666">
        <f t="shared" si="88"/>
        <v>1.42</v>
      </c>
      <c r="BX37" s="666">
        <f t="shared" si="88"/>
        <v>1.42</v>
      </c>
      <c r="BY37" s="666">
        <f t="shared" si="88"/>
        <v>1.42</v>
      </c>
      <c r="BZ37" s="666">
        <f t="shared" si="88"/>
        <v>1.42</v>
      </c>
      <c r="CA37" s="666">
        <f t="shared" si="88"/>
        <v>1.42</v>
      </c>
      <c r="CB37" s="666">
        <f t="shared" ref="CB37:CV37" si="89">SUM(CB34:CB36)</f>
        <v>1.42</v>
      </c>
      <c r="CC37" s="666">
        <f t="shared" si="89"/>
        <v>1.42</v>
      </c>
      <c r="CD37" s="666">
        <f t="shared" si="89"/>
        <v>1.42</v>
      </c>
      <c r="CE37" s="666">
        <f t="shared" si="89"/>
        <v>1.42</v>
      </c>
      <c r="CF37" s="666">
        <f t="shared" si="89"/>
        <v>1.42</v>
      </c>
      <c r="CG37" s="666">
        <f t="shared" si="89"/>
        <v>1.42</v>
      </c>
      <c r="CH37" s="666">
        <f t="shared" si="89"/>
        <v>1.42</v>
      </c>
      <c r="CI37" s="666">
        <f t="shared" si="89"/>
        <v>1.42</v>
      </c>
      <c r="CJ37" s="666">
        <f t="shared" si="89"/>
        <v>1.7799999999999998</v>
      </c>
      <c r="CK37" s="666">
        <f t="shared" si="89"/>
        <v>1.7799999999999998</v>
      </c>
      <c r="CL37" s="666">
        <f t="shared" si="89"/>
        <v>1.7799999999999998</v>
      </c>
      <c r="CM37" s="666">
        <f t="shared" si="89"/>
        <v>1.7799999999999998</v>
      </c>
      <c r="CN37" s="666">
        <f t="shared" si="89"/>
        <v>1.7799999999999998</v>
      </c>
      <c r="CO37" s="666">
        <f t="shared" si="89"/>
        <v>1.7799999999999998</v>
      </c>
      <c r="CP37" s="666">
        <f t="shared" si="89"/>
        <v>1.7799999999999998</v>
      </c>
      <c r="CQ37" s="666">
        <f t="shared" si="89"/>
        <v>1.7799999999999998</v>
      </c>
      <c r="CR37" s="666">
        <f t="shared" si="89"/>
        <v>2.12</v>
      </c>
      <c r="CS37" s="666">
        <f t="shared" si="89"/>
        <v>2.12</v>
      </c>
      <c r="CT37" s="666">
        <f t="shared" si="89"/>
        <v>2.12</v>
      </c>
      <c r="CU37" s="666">
        <f t="shared" si="89"/>
        <v>2.12</v>
      </c>
      <c r="CV37" s="666">
        <f t="shared" si="89"/>
        <v>2.12</v>
      </c>
      <c r="CW37" s="666">
        <f t="shared" ref="CW37:DG37" si="90">SUM(CW34:CW36)</f>
        <v>2.12</v>
      </c>
      <c r="CX37" s="666">
        <f t="shared" si="90"/>
        <v>2.12</v>
      </c>
      <c r="CY37" s="666">
        <f t="shared" si="90"/>
        <v>2.12</v>
      </c>
      <c r="CZ37" s="666">
        <f t="shared" si="90"/>
        <v>2.12</v>
      </c>
      <c r="DA37" s="666">
        <f t="shared" si="90"/>
        <v>2.12</v>
      </c>
      <c r="DB37" s="666">
        <f t="shared" si="90"/>
        <v>2.12</v>
      </c>
      <c r="DC37" s="666">
        <f t="shared" si="90"/>
        <v>2.12</v>
      </c>
      <c r="DD37" s="666">
        <f t="shared" si="90"/>
        <v>2.12</v>
      </c>
      <c r="DE37" s="666">
        <f t="shared" si="90"/>
        <v>2.12</v>
      </c>
      <c r="DF37" s="666">
        <f t="shared" si="90"/>
        <v>2.12</v>
      </c>
      <c r="DG37" s="666">
        <f t="shared" si="90"/>
        <v>2.12</v>
      </c>
      <c r="DH37" s="666">
        <f>SUM(DH34:DH36)</f>
        <v>2.12</v>
      </c>
      <c r="DI37" s="666">
        <f>SUM(DI34:DI36)</f>
        <v>2.12</v>
      </c>
      <c r="DJ37" s="666">
        <f t="shared" ref="DJ37:DO37" si="91">SUM(DJ34:DJ36)</f>
        <v>2.12</v>
      </c>
      <c r="DK37" s="666">
        <f t="shared" si="91"/>
        <v>2.12</v>
      </c>
      <c r="DL37" s="666">
        <f t="shared" si="91"/>
        <v>2.12</v>
      </c>
      <c r="DM37" s="666">
        <f t="shared" si="91"/>
        <v>2.12</v>
      </c>
      <c r="DN37" s="666">
        <f t="shared" si="91"/>
        <v>2.12</v>
      </c>
      <c r="DO37" s="666">
        <f t="shared" si="91"/>
        <v>2.12</v>
      </c>
      <c r="DP37" s="666">
        <f t="shared" ref="DP37:GA37" si="92">SUM(DP34:DP36)</f>
        <v>2.12</v>
      </c>
      <c r="DQ37" s="666">
        <f t="shared" si="92"/>
        <v>2.12</v>
      </c>
      <c r="DR37" s="666">
        <f t="shared" si="92"/>
        <v>2.12</v>
      </c>
      <c r="DS37" s="666">
        <f t="shared" si="92"/>
        <v>2.12</v>
      </c>
      <c r="DT37" s="666">
        <f t="shared" si="92"/>
        <v>2.12</v>
      </c>
      <c r="DU37" s="666">
        <f t="shared" si="92"/>
        <v>2.12</v>
      </c>
      <c r="DV37" s="666">
        <f t="shared" si="92"/>
        <v>2.12</v>
      </c>
      <c r="DW37" s="666">
        <f t="shared" si="92"/>
        <v>2.12</v>
      </c>
      <c r="DX37" s="666">
        <f t="shared" si="92"/>
        <v>2.12</v>
      </c>
      <c r="DY37" s="740">
        <f t="shared" si="92"/>
        <v>2.12</v>
      </c>
      <c r="DZ37" s="666">
        <f t="shared" si="92"/>
        <v>2.12</v>
      </c>
      <c r="EA37" s="666">
        <f t="shared" si="92"/>
        <v>2.12</v>
      </c>
      <c r="EB37" s="666">
        <f t="shared" si="92"/>
        <v>2.12</v>
      </c>
      <c r="EC37" s="666">
        <f t="shared" si="92"/>
        <v>2.12</v>
      </c>
      <c r="ED37" s="666">
        <f t="shared" si="92"/>
        <v>2.12</v>
      </c>
      <c r="EE37" s="666">
        <f t="shared" si="92"/>
        <v>2.12</v>
      </c>
      <c r="EF37" s="666">
        <f t="shared" si="92"/>
        <v>2.12</v>
      </c>
      <c r="EG37" s="666">
        <f t="shared" si="92"/>
        <v>2.12</v>
      </c>
      <c r="EH37" s="666">
        <f t="shared" si="92"/>
        <v>2.12</v>
      </c>
      <c r="EI37" s="666">
        <f t="shared" si="92"/>
        <v>2.12</v>
      </c>
      <c r="EJ37" s="666">
        <f t="shared" si="92"/>
        <v>2.12</v>
      </c>
      <c r="EK37" s="666">
        <f t="shared" si="92"/>
        <v>2.12</v>
      </c>
      <c r="EL37" s="666">
        <f t="shared" si="92"/>
        <v>2.12</v>
      </c>
      <c r="EM37" s="666">
        <f t="shared" si="92"/>
        <v>2.12</v>
      </c>
      <c r="EN37" s="666">
        <f t="shared" si="92"/>
        <v>2.62</v>
      </c>
      <c r="EO37" s="666">
        <f t="shared" si="92"/>
        <v>2.62</v>
      </c>
      <c r="EP37" s="666">
        <f t="shared" si="92"/>
        <v>2.62</v>
      </c>
      <c r="EQ37" s="666">
        <f t="shared" si="92"/>
        <v>2.62</v>
      </c>
      <c r="ER37" s="666">
        <f t="shared" si="92"/>
        <v>2.62</v>
      </c>
      <c r="ES37" s="666">
        <f t="shared" si="92"/>
        <v>2.62</v>
      </c>
      <c r="ET37" s="666">
        <f t="shared" si="92"/>
        <v>2.62</v>
      </c>
      <c r="EU37" s="666">
        <f t="shared" si="92"/>
        <v>2.62</v>
      </c>
      <c r="EV37" s="666">
        <f t="shared" si="92"/>
        <v>2.62</v>
      </c>
      <c r="EW37" s="666">
        <f t="shared" si="92"/>
        <v>2.62</v>
      </c>
      <c r="EX37" s="666">
        <f t="shared" si="92"/>
        <v>2.62</v>
      </c>
      <c r="EY37" s="666">
        <f t="shared" si="92"/>
        <v>2.62</v>
      </c>
      <c r="EZ37" s="666">
        <f t="shared" si="92"/>
        <v>3.12</v>
      </c>
      <c r="FA37" s="666">
        <f t="shared" si="92"/>
        <v>3.12</v>
      </c>
      <c r="FB37" s="666">
        <f t="shared" si="92"/>
        <v>3.12</v>
      </c>
      <c r="FC37" s="666">
        <f t="shared" si="92"/>
        <v>3.12</v>
      </c>
      <c r="FD37" s="666">
        <f t="shared" si="92"/>
        <v>3.12</v>
      </c>
      <c r="FE37" s="666">
        <f t="shared" si="92"/>
        <v>3.12</v>
      </c>
      <c r="FF37" s="666">
        <f t="shared" si="92"/>
        <v>3.12</v>
      </c>
      <c r="FG37" s="666">
        <f t="shared" si="92"/>
        <v>3.12</v>
      </c>
      <c r="FH37" s="666">
        <f t="shared" si="92"/>
        <v>3.12</v>
      </c>
      <c r="FI37" s="666">
        <f t="shared" si="92"/>
        <v>3.12</v>
      </c>
      <c r="FJ37" s="666">
        <f t="shared" si="92"/>
        <v>3.12</v>
      </c>
      <c r="FK37" s="666">
        <f t="shared" si="92"/>
        <v>3.12</v>
      </c>
      <c r="FL37" s="666">
        <f t="shared" si="92"/>
        <v>3.44</v>
      </c>
      <c r="FM37" s="666">
        <f t="shared" si="92"/>
        <v>3.44</v>
      </c>
      <c r="FN37" s="666">
        <f t="shared" si="92"/>
        <v>3.44</v>
      </c>
      <c r="FO37" s="666">
        <f t="shared" si="92"/>
        <v>3.44</v>
      </c>
      <c r="FP37" s="666">
        <f t="shared" si="92"/>
        <v>3.44</v>
      </c>
      <c r="FQ37" s="666">
        <f t="shared" si="92"/>
        <v>3.44</v>
      </c>
      <c r="FR37" s="666">
        <f t="shared" si="92"/>
        <v>3.44</v>
      </c>
      <c r="FS37" s="666">
        <f t="shared" si="92"/>
        <v>3.44</v>
      </c>
      <c r="FT37" s="666">
        <f t="shared" si="92"/>
        <v>3.44</v>
      </c>
      <c r="FU37" s="666">
        <f t="shared" si="92"/>
        <v>3.44</v>
      </c>
      <c r="FV37" s="666">
        <f t="shared" si="92"/>
        <v>3.44</v>
      </c>
      <c r="FW37" s="666">
        <f t="shared" si="92"/>
        <v>3.44</v>
      </c>
      <c r="FX37" s="666">
        <f t="shared" si="92"/>
        <v>3.63</v>
      </c>
      <c r="FY37" s="666">
        <f t="shared" si="92"/>
        <v>3.63</v>
      </c>
      <c r="FZ37" s="666">
        <f t="shared" si="92"/>
        <v>3.63</v>
      </c>
      <c r="GA37" s="666">
        <f t="shared" si="92"/>
        <v>3.63</v>
      </c>
      <c r="GB37" s="666">
        <f>SUM(GB34:GB36)</f>
        <v>3.63</v>
      </c>
      <c r="GC37" s="666">
        <f>SUM(GC34:GC36)</f>
        <v>3.63</v>
      </c>
      <c r="GD37" s="666">
        <f t="shared" ref="GD37:GU37" si="93">SUM(GD34:GD36)</f>
        <v>3.63</v>
      </c>
      <c r="GE37" s="666">
        <f t="shared" si="93"/>
        <v>3.63</v>
      </c>
      <c r="GF37" s="666">
        <f t="shared" si="93"/>
        <v>3.63</v>
      </c>
      <c r="GG37" s="666">
        <f t="shared" si="93"/>
        <v>3.63</v>
      </c>
      <c r="GH37" s="666">
        <f t="shared" si="93"/>
        <v>3.63</v>
      </c>
      <c r="GI37" s="666">
        <f t="shared" si="93"/>
        <v>3.63</v>
      </c>
      <c r="GJ37" s="666">
        <f t="shared" si="93"/>
        <v>3.81</v>
      </c>
      <c r="GK37" s="666">
        <f t="shared" si="93"/>
        <v>3.81</v>
      </c>
      <c r="GL37" s="666">
        <f t="shared" si="93"/>
        <v>3.81</v>
      </c>
      <c r="GM37" s="666">
        <f t="shared" si="93"/>
        <v>3.81</v>
      </c>
      <c r="GN37" s="666">
        <f t="shared" si="93"/>
        <v>3.81</v>
      </c>
      <c r="GO37" s="666">
        <f t="shared" si="93"/>
        <v>3.81</v>
      </c>
      <c r="GP37" s="666">
        <f t="shared" si="93"/>
        <v>3.81</v>
      </c>
      <c r="GQ37" s="666">
        <f t="shared" si="93"/>
        <v>3.81</v>
      </c>
      <c r="GR37" s="666">
        <f t="shared" si="93"/>
        <v>3.81</v>
      </c>
      <c r="GS37" s="666">
        <f t="shared" si="93"/>
        <v>3.81</v>
      </c>
      <c r="GT37" s="666">
        <f t="shared" si="93"/>
        <v>3.81</v>
      </c>
      <c r="GU37" s="666">
        <f t="shared" si="93"/>
        <v>3.81</v>
      </c>
      <c r="GV37" s="666">
        <f t="shared" ref="GV37:GX37" si="94">SUM(GV34:GV36)</f>
        <v>3.9699999999999998</v>
      </c>
      <c r="GW37" s="666">
        <f t="shared" si="94"/>
        <v>3.9699999999999998</v>
      </c>
      <c r="GX37" s="666">
        <f t="shared" si="94"/>
        <v>3.9699999999999998</v>
      </c>
      <c r="GY37" s="666">
        <f t="shared" ref="GY37:HG37" si="95">SUM(GY34:GY36)</f>
        <v>3.51</v>
      </c>
      <c r="GZ37" s="666">
        <f t="shared" si="95"/>
        <v>3.51</v>
      </c>
      <c r="HA37" s="666">
        <f t="shared" si="95"/>
        <v>3.51</v>
      </c>
      <c r="HB37" s="666">
        <f t="shared" si="95"/>
        <v>3.51</v>
      </c>
      <c r="HC37" s="666">
        <f t="shared" si="95"/>
        <v>3.51</v>
      </c>
      <c r="HD37" s="666">
        <f t="shared" si="95"/>
        <v>3.51</v>
      </c>
      <c r="HE37" s="666">
        <f t="shared" si="95"/>
        <v>3.51</v>
      </c>
      <c r="HF37" s="666">
        <f t="shared" si="95"/>
        <v>3.51</v>
      </c>
      <c r="HG37" s="666">
        <f t="shared" si="95"/>
        <v>3.51</v>
      </c>
      <c r="HH37" s="666">
        <f t="shared" ref="HH37:HS37" si="96">SUM(HH34:HH36)</f>
        <v>3.66</v>
      </c>
      <c r="HI37" s="666">
        <f t="shared" si="96"/>
        <v>3.66</v>
      </c>
      <c r="HJ37" s="666">
        <f t="shared" si="96"/>
        <v>3.66</v>
      </c>
      <c r="HK37" s="666">
        <f t="shared" si="96"/>
        <v>3.66</v>
      </c>
      <c r="HL37" s="666">
        <f t="shared" si="96"/>
        <v>3.66</v>
      </c>
      <c r="HM37" s="666">
        <f t="shared" si="96"/>
        <v>3.66</v>
      </c>
      <c r="HN37" s="666">
        <f t="shared" si="96"/>
        <v>3.66</v>
      </c>
      <c r="HO37" s="666">
        <f t="shared" si="96"/>
        <v>3.66</v>
      </c>
      <c r="HP37" s="666">
        <f t="shared" si="96"/>
        <v>3.66</v>
      </c>
      <c r="HQ37" s="666">
        <f t="shared" si="96"/>
        <v>3.66</v>
      </c>
      <c r="HR37" s="666">
        <f t="shared" si="96"/>
        <v>3.66</v>
      </c>
      <c r="HS37" s="666">
        <f t="shared" si="96"/>
        <v>3.66</v>
      </c>
    </row>
    <row r="38" spans="2:227" ht="7.5" customHeight="1" x14ac:dyDescent="0.2">
      <c r="B38" s="741"/>
      <c r="C38" s="741"/>
      <c r="D38" s="741"/>
      <c r="E38" s="741"/>
      <c r="F38" s="741"/>
      <c r="G38" s="741"/>
      <c r="H38" s="741"/>
      <c r="I38" s="741"/>
      <c r="J38" s="741"/>
      <c r="K38" s="741"/>
      <c r="L38" s="741"/>
      <c r="M38" s="741"/>
      <c r="N38" s="741"/>
      <c r="O38" s="742"/>
      <c r="P38" s="742"/>
      <c r="Q38" s="742"/>
      <c r="R38" s="742"/>
      <c r="S38" s="742"/>
      <c r="T38" s="742"/>
      <c r="U38" s="742"/>
      <c r="V38" s="742"/>
      <c r="W38" s="742"/>
      <c r="X38" s="742"/>
      <c r="Y38" s="742"/>
      <c r="Z38" s="742"/>
      <c r="AA38" s="742"/>
      <c r="AB38" s="742"/>
      <c r="AC38" s="742"/>
      <c r="AD38" s="742"/>
      <c r="AE38" s="742"/>
      <c r="AF38" s="742"/>
      <c r="AG38" s="742"/>
      <c r="AH38" s="742"/>
      <c r="AI38" s="742"/>
      <c r="AJ38" s="742"/>
      <c r="AK38" s="742"/>
      <c r="AL38" s="742"/>
      <c r="AM38" s="742"/>
      <c r="AN38" s="742"/>
      <c r="AO38" s="742"/>
      <c r="AP38" s="742"/>
      <c r="AQ38" s="742"/>
      <c r="AR38" s="742"/>
      <c r="AS38" s="742"/>
      <c r="AT38" s="742"/>
      <c r="AU38" s="742"/>
      <c r="AV38" s="742"/>
      <c r="AW38" s="742"/>
      <c r="AX38" s="742"/>
      <c r="AY38" s="742"/>
      <c r="AZ38" s="742"/>
      <c r="BA38" s="742"/>
      <c r="BB38" s="742"/>
      <c r="BC38" s="742"/>
      <c r="BD38" s="742"/>
      <c r="BE38" s="742"/>
      <c r="BF38" s="742"/>
      <c r="BG38" s="742"/>
      <c r="BH38" s="742"/>
      <c r="BI38" s="742"/>
      <c r="BJ38" s="742"/>
      <c r="BK38" s="742"/>
      <c r="BL38" s="742"/>
      <c r="BM38" s="742"/>
      <c r="BN38" s="742"/>
      <c r="BO38" s="742"/>
      <c r="BP38" s="742"/>
      <c r="BQ38" s="742"/>
      <c r="BR38" s="742"/>
      <c r="BS38" s="742"/>
      <c r="BT38" s="742"/>
      <c r="BU38" s="742"/>
      <c r="BV38" s="742"/>
      <c r="BW38" s="742"/>
      <c r="BX38" s="742"/>
      <c r="BY38" s="742"/>
      <c r="BZ38" s="742"/>
      <c r="CA38" s="742"/>
      <c r="CB38" s="742"/>
      <c r="CC38" s="742"/>
      <c r="CD38" s="742"/>
      <c r="CE38" s="742"/>
      <c r="CF38" s="742"/>
      <c r="CG38" s="742"/>
      <c r="CH38" s="742"/>
      <c r="CI38" s="742"/>
      <c r="CJ38" s="742"/>
      <c r="CK38" s="742"/>
      <c r="CL38" s="742"/>
      <c r="CM38" s="742"/>
      <c r="CN38" s="742"/>
      <c r="CO38" s="742"/>
      <c r="CP38" s="742"/>
      <c r="CQ38" s="742"/>
      <c r="CR38" s="742"/>
      <c r="CS38" s="742"/>
      <c r="CT38" s="742"/>
      <c r="CU38" s="742"/>
      <c r="CV38" s="742"/>
      <c r="CW38" s="742"/>
      <c r="CX38" s="742"/>
      <c r="CY38" s="742"/>
      <c r="CZ38" s="742"/>
      <c r="DA38" s="742"/>
      <c r="DB38" s="742"/>
      <c r="DC38" s="742"/>
      <c r="DD38" s="742"/>
      <c r="DE38" s="742"/>
      <c r="DF38" s="742"/>
      <c r="DG38" s="742"/>
      <c r="DH38" s="742"/>
      <c r="DI38" s="742"/>
      <c r="DJ38" s="742"/>
      <c r="DK38" s="742"/>
      <c r="DL38" s="742"/>
      <c r="DM38" s="742"/>
      <c r="DN38" s="742"/>
      <c r="DO38" s="742"/>
      <c r="DP38" s="742"/>
      <c r="DQ38" s="742"/>
      <c r="DR38" s="742"/>
      <c r="DS38" s="742"/>
      <c r="DT38" s="742"/>
      <c r="DU38" s="742"/>
      <c r="DV38" s="742"/>
      <c r="DW38" s="742"/>
      <c r="DX38" s="742"/>
      <c r="DY38" s="743"/>
      <c r="DZ38" s="742"/>
      <c r="EA38" s="742"/>
      <c r="EB38" s="742"/>
      <c r="EC38" s="742"/>
      <c r="ED38" s="742"/>
      <c r="EE38" s="742"/>
      <c r="EF38" s="742"/>
      <c r="EG38" s="742"/>
      <c r="EH38" s="742"/>
      <c r="EI38" s="742"/>
      <c r="EJ38" s="742"/>
      <c r="EK38" s="742"/>
      <c r="EL38" s="742"/>
      <c r="EM38" s="742"/>
      <c r="EN38" s="742"/>
      <c r="EO38" s="742"/>
      <c r="EP38" s="742"/>
      <c r="EQ38" s="742"/>
      <c r="ER38" s="742"/>
      <c r="ES38" s="742"/>
      <c r="ET38" s="742"/>
      <c r="EU38" s="742"/>
      <c r="EV38" s="742"/>
      <c r="EW38" s="742"/>
      <c r="EX38" s="742"/>
      <c r="EY38" s="742"/>
      <c r="EZ38" s="742"/>
      <c r="FA38" s="742"/>
      <c r="FB38" s="742"/>
      <c r="FC38" s="742"/>
      <c r="FD38" s="742"/>
      <c r="FE38" s="742"/>
      <c r="FF38" s="742"/>
      <c r="FG38" s="742"/>
      <c r="FH38" s="742"/>
      <c r="FI38" s="742"/>
      <c r="FJ38" s="742"/>
      <c r="FK38" s="742"/>
      <c r="FL38" s="742"/>
      <c r="FM38" s="742"/>
      <c r="FN38" s="742"/>
      <c r="FO38" s="742"/>
      <c r="FP38" s="742"/>
      <c r="FQ38" s="742"/>
      <c r="FR38" s="742"/>
      <c r="FS38" s="742"/>
      <c r="FT38" s="742"/>
      <c r="FU38" s="742"/>
      <c r="FV38" s="742"/>
      <c r="FW38" s="742"/>
      <c r="FX38" s="742"/>
      <c r="FY38" s="742"/>
      <c r="FZ38" s="742"/>
      <c r="GA38" s="742"/>
      <c r="GB38" s="742"/>
      <c r="GC38" s="742"/>
      <c r="GD38" s="742"/>
      <c r="GE38" s="742"/>
      <c r="GF38" s="742"/>
      <c r="GG38" s="742"/>
      <c r="GH38" s="742"/>
      <c r="GI38" s="742"/>
      <c r="GJ38" s="742"/>
      <c r="GK38" s="742"/>
      <c r="GL38" s="742"/>
      <c r="GM38" s="742"/>
      <c r="GN38" s="742"/>
      <c r="GO38" s="742"/>
      <c r="GP38" s="742"/>
      <c r="GQ38" s="742"/>
      <c r="GR38" s="742"/>
      <c r="GS38" s="742"/>
      <c r="GT38" s="742"/>
      <c r="GU38" s="742"/>
      <c r="GV38" s="742"/>
      <c r="GW38" s="742"/>
      <c r="GX38" s="742"/>
      <c r="GY38" s="742"/>
      <c r="GZ38" s="742"/>
      <c r="HA38" s="742"/>
      <c r="HB38" s="742"/>
      <c r="HC38" s="742"/>
      <c r="HD38" s="742"/>
      <c r="HE38" s="742"/>
      <c r="HF38" s="742"/>
      <c r="HG38" s="742"/>
      <c r="HH38" s="742"/>
      <c r="HI38" s="742"/>
      <c r="HJ38" s="742"/>
    </row>
    <row r="39" spans="2:227" ht="7.5" customHeight="1" x14ac:dyDescent="0.2">
      <c r="DY39" s="699"/>
    </row>
    <row r="40" spans="2:227" x14ac:dyDescent="0.2">
      <c r="B40" s="668" t="s">
        <v>212</v>
      </c>
      <c r="O40" s="693">
        <v>0.125</v>
      </c>
      <c r="P40" s="693">
        <v>0.125</v>
      </c>
      <c r="Q40" s="693">
        <v>0.125</v>
      </c>
      <c r="R40" s="693">
        <v>0.125</v>
      </c>
      <c r="S40" s="693">
        <v>0.125</v>
      </c>
      <c r="T40" s="693">
        <v>0.125</v>
      </c>
      <c r="U40" s="693">
        <v>0.125</v>
      </c>
      <c r="V40" s="693">
        <v>0.125</v>
      </c>
      <c r="W40" s="693">
        <v>0.125</v>
      </c>
      <c r="X40" s="693">
        <v>0.125</v>
      </c>
      <c r="Y40" s="693">
        <v>0.125</v>
      </c>
      <c r="Z40" s="693">
        <v>0.125</v>
      </c>
      <c r="AA40" s="693">
        <v>0.125</v>
      </c>
      <c r="AB40" s="693">
        <v>0.125</v>
      </c>
      <c r="AC40" s="693">
        <v>0.125</v>
      </c>
      <c r="AD40" s="693">
        <v>0.125</v>
      </c>
      <c r="AE40" s="693">
        <v>0.125</v>
      </c>
      <c r="AF40" s="693">
        <v>0.125</v>
      </c>
      <c r="AG40" s="693">
        <v>0.125</v>
      </c>
      <c r="AH40" s="693">
        <v>0.125</v>
      </c>
      <c r="AI40" s="693">
        <v>0.125</v>
      </c>
      <c r="AJ40" s="693">
        <v>0.125</v>
      </c>
      <c r="AK40" s="693">
        <v>0.125</v>
      </c>
      <c r="AL40" s="693">
        <v>0.125</v>
      </c>
      <c r="AM40" s="693">
        <v>0.125</v>
      </c>
      <c r="AN40" s="693">
        <v>0.125</v>
      </c>
      <c r="AO40" s="693">
        <v>0.125</v>
      </c>
      <c r="AP40" s="693">
        <v>0.125</v>
      </c>
      <c r="AQ40" s="693">
        <v>0.125</v>
      </c>
      <c r="AR40" s="693">
        <v>0.125</v>
      </c>
      <c r="AS40" s="693">
        <v>0.125</v>
      </c>
      <c r="AT40" s="693">
        <v>0.125</v>
      </c>
      <c r="AU40" s="693">
        <v>0.125</v>
      </c>
      <c r="AV40" s="693">
        <v>0.125</v>
      </c>
      <c r="AW40" s="693">
        <v>0.125</v>
      </c>
      <c r="AX40" s="693">
        <v>0.125</v>
      </c>
      <c r="AY40" s="693">
        <v>0.125</v>
      </c>
      <c r="AZ40" s="693">
        <v>0.125</v>
      </c>
      <c r="BA40" s="693">
        <v>0.125</v>
      </c>
      <c r="BB40" s="693">
        <v>0.125</v>
      </c>
      <c r="BC40" s="693">
        <v>0.125</v>
      </c>
      <c r="BD40" s="693">
        <v>0.125</v>
      </c>
      <c r="BE40" s="693">
        <v>0.125</v>
      </c>
      <c r="BF40" s="693">
        <v>0.125</v>
      </c>
      <c r="BG40" s="693">
        <v>0.125</v>
      </c>
      <c r="BH40" s="693">
        <v>0.125</v>
      </c>
      <c r="BI40" s="693">
        <v>0.125</v>
      </c>
      <c r="BJ40" s="693">
        <v>0.125</v>
      </c>
      <c r="BK40" s="693">
        <v>0.125</v>
      </c>
      <c r="BL40" s="693">
        <v>0.125</v>
      </c>
      <c r="BM40" s="693">
        <v>0.125</v>
      </c>
      <c r="BN40" s="693">
        <v>0.125</v>
      </c>
      <c r="BO40" s="693">
        <v>0.125</v>
      </c>
      <c r="BP40" s="693">
        <v>0.125</v>
      </c>
      <c r="BQ40" s="693">
        <v>0.125</v>
      </c>
      <c r="BR40" s="693">
        <v>0.125</v>
      </c>
      <c r="BS40" s="693">
        <v>0.125</v>
      </c>
      <c r="BT40" s="693">
        <v>0.125</v>
      </c>
      <c r="BU40" s="693">
        <v>0.125</v>
      </c>
      <c r="BV40" s="693">
        <v>0.125</v>
      </c>
      <c r="BW40" s="693">
        <v>0.125</v>
      </c>
      <c r="BX40" s="693">
        <v>0.125</v>
      </c>
      <c r="BY40" s="693">
        <v>0.125</v>
      </c>
      <c r="BZ40" s="693">
        <v>0.125</v>
      </c>
      <c r="CA40" s="693">
        <v>0.125</v>
      </c>
      <c r="CB40" s="693">
        <v>0.125</v>
      </c>
      <c r="CC40" s="693">
        <v>0.125</v>
      </c>
      <c r="CD40" s="693">
        <v>0.125</v>
      </c>
      <c r="CE40" s="693">
        <v>0.125</v>
      </c>
      <c r="CF40" s="693">
        <v>0.125</v>
      </c>
      <c r="CG40" s="693">
        <v>0.125</v>
      </c>
      <c r="CH40" s="693">
        <v>0.125</v>
      </c>
      <c r="CI40" s="693">
        <v>0.125</v>
      </c>
      <c r="CJ40" s="693">
        <v>0.125</v>
      </c>
      <c r="CK40" s="693">
        <v>0.125</v>
      </c>
      <c r="CL40" s="693">
        <v>0.125</v>
      </c>
      <c r="CM40" s="693">
        <v>0.125</v>
      </c>
      <c r="CN40" s="693">
        <v>0.125</v>
      </c>
      <c r="CO40" s="693">
        <v>0.125</v>
      </c>
      <c r="CP40" s="693">
        <v>0.125</v>
      </c>
      <c r="CQ40" s="693">
        <v>0.125</v>
      </c>
      <c r="CR40" s="693">
        <v>0.125</v>
      </c>
      <c r="CS40" s="693">
        <v>0.125</v>
      </c>
      <c r="CT40" s="693">
        <v>0.125</v>
      </c>
      <c r="CU40" s="693">
        <v>0.125</v>
      </c>
      <c r="CV40" s="693">
        <v>0.125</v>
      </c>
      <c r="CW40" s="693">
        <v>0.125</v>
      </c>
      <c r="CX40" s="693">
        <v>0.125</v>
      </c>
      <c r="CY40" s="693">
        <v>0.125</v>
      </c>
      <c r="CZ40" s="693">
        <v>0.125</v>
      </c>
      <c r="DA40" s="693">
        <v>0.125</v>
      </c>
      <c r="DB40" s="693">
        <v>0.125</v>
      </c>
      <c r="DC40" s="693">
        <v>0.125</v>
      </c>
      <c r="DD40" s="693">
        <v>0.125</v>
      </c>
      <c r="DE40" s="693">
        <v>0.125</v>
      </c>
      <c r="DF40" s="693">
        <v>0.125</v>
      </c>
      <c r="DG40" s="693">
        <v>0.125</v>
      </c>
      <c r="DH40" s="693">
        <v>0.125</v>
      </c>
      <c r="DI40" s="693">
        <v>0.125</v>
      </c>
      <c r="DJ40" s="693">
        <v>0.125</v>
      </c>
      <c r="DK40" s="693">
        <v>0.125</v>
      </c>
      <c r="DL40" s="693">
        <v>0.125</v>
      </c>
      <c r="DM40" s="693">
        <v>0.125</v>
      </c>
      <c r="DN40" s="693">
        <v>0.125</v>
      </c>
      <c r="DO40" s="693">
        <v>0.125</v>
      </c>
      <c r="DP40" s="693">
        <v>0.125</v>
      </c>
      <c r="DQ40" s="693">
        <v>0.125</v>
      </c>
      <c r="DR40" s="693">
        <v>0.125</v>
      </c>
      <c r="DS40" s="693">
        <v>0.125</v>
      </c>
      <c r="DT40" s="693">
        <v>0.125</v>
      </c>
      <c r="DU40" s="693">
        <v>0.125</v>
      </c>
      <c r="DV40" s="693">
        <v>0.125</v>
      </c>
      <c r="DW40" s="693">
        <v>0.125</v>
      </c>
      <c r="DX40" s="693">
        <v>0.125</v>
      </c>
      <c r="DY40" s="694">
        <v>0.125</v>
      </c>
      <c r="DZ40" s="693">
        <v>0.125</v>
      </c>
      <c r="EA40" s="693">
        <v>0.125</v>
      </c>
      <c r="EB40" s="693">
        <v>0.125</v>
      </c>
      <c r="EC40" s="693">
        <v>0.125</v>
      </c>
      <c r="ED40" s="693">
        <v>0.125</v>
      </c>
      <c r="EE40" s="693">
        <v>0.125</v>
      </c>
      <c r="EF40" s="693">
        <v>0.125</v>
      </c>
      <c r="EG40" s="693">
        <v>0.125</v>
      </c>
      <c r="EH40" s="693">
        <v>0.125</v>
      </c>
      <c r="EI40" s="693">
        <v>0.125</v>
      </c>
      <c r="EJ40" s="693">
        <v>0.125</v>
      </c>
      <c r="EK40" s="693">
        <v>0.125</v>
      </c>
      <c r="EL40" s="693">
        <v>0.125</v>
      </c>
      <c r="EM40" s="693">
        <v>0.125</v>
      </c>
      <c r="EN40" s="693">
        <v>0.125</v>
      </c>
      <c r="EO40" s="693">
        <v>0.125</v>
      </c>
      <c r="EP40" s="693">
        <v>0.125</v>
      </c>
      <c r="EQ40" s="693">
        <v>0.125</v>
      </c>
      <c r="ER40" s="693">
        <v>0.125</v>
      </c>
      <c r="ES40" s="693">
        <v>0.125</v>
      </c>
      <c r="ET40" s="693">
        <v>0.125</v>
      </c>
      <c r="EU40" s="693">
        <v>0.125</v>
      </c>
      <c r="EV40" s="693">
        <v>0.125</v>
      </c>
      <c r="EW40" s="693">
        <v>0.125</v>
      </c>
      <c r="EX40" s="693">
        <v>0.125</v>
      </c>
      <c r="EY40" s="693">
        <v>0.125</v>
      </c>
      <c r="EZ40" s="693">
        <v>0.125</v>
      </c>
      <c r="FA40" s="693">
        <v>0.125</v>
      </c>
      <c r="FB40" s="693">
        <v>0.125</v>
      </c>
      <c r="FC40" s="693">
        <v>0.125</v>
      </c>
      <c r="FD40" s="693">
        <v>0.125</v>
      </c>
      <c r="FE40" s="693">
        <v>0.125</v>
      </c>
      <c r="FF40" s="693">
        <v>0.125</v>
      </c>
      <c r="FG40" s="693">
        <v>0.125</v>
      </c>
      <c r="FH40" s="693">
        <v>0.125</v>
      </c>
      <c r="FI40" s="693">
        <v>0.125</v>
      </c>
      <c r="FJ40" s="693">
        <v>0.125</v>
      </c>
      <c r="FK40" s="693">
        <v>0.125</v>
      </c>
      <c r="FL40" s="693">
        <v>0.125</v>
      </c>
      <c r="FM40" s="693">
        <v>0.125</v>
      </c>
      <c r="FN40" s="693">
        <v>0.125</v>
      </c>
      <c r="FO40" s="693">
        <v>0.125</v>
      </c>
      <c r="FP40" s="693">
        <v>0.125</v>
      </c>
      <c r="FQ40" s="693">
        <v>0.125</v>
      </c>
      <c r="FR40" s="693">
        <v>0.125</v>
      </c>
      <c r="FS40" s="693">
        <v>0.125</v>
      </c>
      <c r="FT40" s="693">
        <v>0.125</v>
      </c>
      <c r="FU40" s="693">
        <v>0.125</v>
      </c>
      <c r="FV40" s="693">
        <v>0.125</v>
      </c>
      <c r="FW40" s="693">
        <v>0.125</v>
      </c>
      <c r="FX40" s="693">
        <v>0.125</v>
      </c>
      <c r="FY40" s="693">
        <v>0.125</v>
      </c>
      <c r="FZ40" s="693">
        <v>0.125</v>
      </c>
      <c r="GA40" s="693">
        <v>0.125</v>
      </c>
      <c r="GB40" s="693">
        <v>0.125</v>
      </c>
      <c r="GC40" s="693">
        <v>0.125</v>
      </c>
      <c r="GD40" s="693">
        <v>0.125</v>
      </c>
      <c r="GE40" s="693">
        <v>0.125</v>
      </c>
      <c r="GF40" s="693">
        <v>0.125</v>
      </c>
      <c r="GG40" s="693">
        <v>0.125</v>
      </c>
      <c r="GH40" s="693">
        <v>0.125</v>
      </c>
      <c r="GI40" s="693">
        <v>0.125</v>
      </c>
      <c r="GJ40" s="693">
        <v>0.125</v>
      </c>
      <c r="GK40" s="693">
        <v>0.125</v>
      </c>
      <c r="GL40" s="693">
        <v>0.125</v>
      </c>
      <c r="GM40" s="693">
        <v>0.125</v>
      </c>
      <c r="GN40" s="693">
        <v>0.125</v>
      </c>
      <c r="GO40" s="693">
        <v>0.125</v>
      </c>
      <c r="GP40" s="693">
        <v>0.125</v>
      </c>
      <c r="GQ40" s="693">
        <v>0.125</v>
      </c>
      <c r="GR40" s="693">
        <v>0.125</v>
      </c>
      <c r="GS40" s="693">
        <v>0.125</v>
      </c>
      <c r="GT40" s="693">
        <v>0.125</v>
      </c>
      <c r="GU40" s="693">
        <v>0.125</v>
      </c>
      <c r="GV40" s="693">
        <v>0.125</v>
      </c>
      <c r="GW40" s="693">
        <v>0.125</v>
      </c>
      <c r="GX40" s="693">
        <v>0.125</v>
      </c>
      <c r="GY40" s="693">
        <v>0.125</v>
      </c>
      <c r="GZ40" s="693">
        <v>0.125</v>
      </c>
      <c r="HA40" s="693">
        <v>0.125</v>
      </c>
      <c r="HB40" s="693">
        <v>0.125</v>
      </c>
      <c r="HC40" s="693">
        <v>0.125</v>
      </c>
      <c r="HD40" s="693">
        <v>0.125</v>
      </c>
      <c r="HE40" s="693">
        <v>0.125</v>
      </c>
      <c r="HF40" s="693">
        <v>0.125</v>
      </c>
      <c r="HG40" s="693">
        <v>0.125</v>
      </c>
      <c r="HH40" s="693">
        <v>0.125</v>
      </c>
      <c r="HI40" s="693">
        <v>0.125</v>
      </c>
      <c r="HJ40" s="693">
        <v>0.125</v>
      </c>
      <c r="HK40" s="693">
        <v>0.125</v>
      </c>
      <c r="HL40" s="693">
        <v>0.125</v>
      </c>
      <c r="HM40" s="693">
        <v>0.125</v>
      </c>
      <c r="HN40" s="693">
        <v>0.125</v>
      </c>
      <c r="HO40" s="693">
        <v>0.125</v>
      </c>
      <c r="HP40" s="693">
        <v>0.125</v>
      </c>
      <c r="HQ40" s="693">
        <v>0.125</v>
      </c>
      <c r="HR40" s="693">
        <v>0.125</v>
      </c>
      <c r="HS40" s="693">
        <v>0.125</v>
      </c>
    </row>
    <row r="41" spans="2:227" x14ac:dyDescent="0.2">
      <c r="B41" s="668" t="s">
        <v>213</v>
      </c>
      <c r="O41" s="669">
        <v>2.9E-4</v>
      </c>
      <c r="P41" s="669">
        <v>2.9E-4</v>
      </c>
      <c r="Q41" s="669">
        <v>2.9E-4</v>
      </c>
      <c r="R41" s="669">
        <v>2.9E-4</v>
      </c>
      <c r="S41" s="669">
        <v>2.9E-4</v>
      </c>
      <c r="T41" s="669">
        <v>2.9E-4</v>
      </c>
      <c r="U41" s="669">
        <v>2.9E-4</v>
      </c>
      <c r="V41" s="669">
        <v>2.9E-4</v>
      </c>
      <c r="W41" s="669">
        <v>2.9E-4</v>
      </c>
      <c r="X41" s="669">
        <v>2.9E-4</v>
      </c>
      <c r="Y41" s="669">
        <v>2.9E-4</v>
      </c>
      <c r="Z41" s="669">
        <v>2.9E-4</v>
      </c>
      <c r="AA41" s="669">
        <v>2.9E-4</v>
      </c>
      <c r="AB41" s="669">
        <v>2.9E-4</v>
      </c>
      <c r="AC41" s="669">
        <v>2.9E-4</v>
      </c>
      <c r="AD41" s="669">
        <v>2.9E-4</v>
      </c>
      <c r="AE41" s="669">
        <v>2.9E-4</v>
      </c>
      <c r="AF41" s="669">
        <v>2.9E-4</v>
      </c>
      <c r="AG41" s="669">
        <v>2.9E-4</v>
      </c>
      <c r="AH41" s="669">
        <v>2.9E-4</v>
      </c>
      <c r="AI41" s="669">
        <v>2.9E-4</v>
      </c>
      <c r="AJ41" s="669">
        <v>2.9E-4</v>
      </c>
      <c r="AK41" s="669">
        <v>2.9E-4</v>
      </c>
      <c r="AL41" s="669">
        <v>2.9E-4</v>
      </c>
      <c r="AM41" s="669">
        <v>2.9E-4</v>
      </c>
      <c r="AN41" s="669">
        <v>2.9E-4</v>
      </c>
      <c r="AO41" s="669">
        <v>2.9E-4</v>
      </c>
      <c r="AP41" s="669">
        <v>2.9E-4</v>
      </c>
      <c r="AQ41" s="669">
        <v>2.9E-4</v>
      </c>
      <c r="AR41" s="669">
        <v>2.9E-4</v>
      </c>
      <c r="AS41" s="669">
        <v>2.9E-4</v>
      </c>
      <c r="AT41" s="669">
        <v>2.9E-4</v>
      </c>
      <c r="AU41" s="669">
        <v>2.9E-4</v>
      </c>
      <c r="AV41" s="669">
        <v>2.9E-4</v>
      </c>
      <c r="AW41" s="669">
        <v>2.9E-4</v>
      </c>
      <c r="AX41" s="669">
        <v>2.9E-4</v>
      </c>
      <c r="AY41" s="669">
        <v>2.9E-4</v>
      </c>
      <c r="AZ41" s="669">
        <v>2.9E-4</v>
      </c>
      <c r="BA41" s="669">
        <v>2.9E-4</v>
      </c>
      <c r="BB41" s="669">
        <v>2.9E-4</v>
      </c>
      <c r="BC41" s="669">
        <v>2.9E-4</v>
      </c>
      <c r="BD41" s="669">
        <v>2.9E-4</v>
      </c>
      <c r="BE41" s="669">
        <v>2.9E-4</v>
      </c>
      <c r="BF41" s="669">
        <v>2.9E-4</v>
      </c>
      <c r="BG41" s="669">
        <v>2.9E-4</v>
      </c>
      <c r="BH41" s="669">
        <v>2.9E-4</v>
      </c>
      <c r="BI41" s="669">
        <v>2.9E-4</v>
      </c>
      <c r="BJ41" s="669">
        <v>2.9E-4</v>
      </c>
      <c r="BK41" s="669">
        <v>2.9E-4</v>
      </c>
      <c r="BL41" s="669">
        <v>2.9E-4</v>
      </c>
      <c r="BM41" s="669">
        <v>2.9E-4</v>
      </c>
      <c r="BN41" s="669">
        <v>2.9E-4</v>
      </c>
      <c r="BO41" s="669">
        <v>2.9E-4</v>
      </c>
      <c r="BP41" s="669">
        <v>2.9E-4</v>
      </c>
      <c r="BQ41" s="669">
        <v>2.9E-4</v>
      </c>
      <c r="BR41" s="669">
        <v>2.9E-4</v>
      </c>
      <c r="BS41" s="669">
        <v>2.9E-4</v>
      </c>
      <c r="BT41" s="669">
        <v>2.9E-4</v>
      </c>
      <c r="BU41" s="669">
        <v>2.9E-4</v>
      </c>
      <c r="BV41" s="669">
        <v>2.9E-4</v>
      </c>
      <c r="BW41" s="669">
        <v>2.9E-4</v>
      </c>
      <c r="BX41" s="669">
        <v>2.9E-4</v>
      </c>
      <c r="BY41" s="669">
        <v>2.9E-4</v>
      </c>
      <c r="BZ41" s="669">
        <v>2.9E-4</v>
      </c>
      <c r="CA41" s="669">
        <v>2.9E-4</v>
      </c>
      <c r="CB41" s="669">
        <v>2.9E-4</v>
      </c>
      <c r="CC41" s="669">
        <v>2.9E-4</v>
      </c>
      <c r="CD41" s="669">
        <v>2.9E-4</v>
      </c>
      <c r="CE41" s="669">
        <v>2.9E-4</v>
      </c>
      <c r="CF41" s="669">
        <v>2.9E-4</v>
      </c>
      <c r="CG41" s="669">
        <v>2.9E-4</v>
      </c>
      <c r="CH41" s="669">
        <v>2.9E-4</v>
      </c>
      <c r="CI41" s="669">
        <v>2.9E-4</v>
      </c>
      <c r="CJ41" s="669">
        <v>2.9E-4</v>
      </c>
      <c r="CK41" s="669">
        <v>2.9E-4</v>
      </c>
      <c r="CL41" s="669">
        <v>2.9E-4</v>
      </c>
      <c r="CM41" s="669">
        <v>2.9E-4</v>
      </c>
      <c r="CN41" s="669">
        <v>2.9E-4</v>
      </c>
      <c r="CO41" s="669">
        <v>2.9E-4</v>
      </c>
      <c r="CP41" s="669">
        <v>2.9E-4</v>
      </c>
      <c r="CQ41" s="669">
        <v>2.9E-4</v>
      </c>
      <c r="CR41" s="669">
        <v>2.9E-4</v>
      </c>
      <c r="CS41" s="669">
        <v>2.9E-4</v>
      </c>
      <c r="CT41" s="669">
        <v>2.9E-4</v>
      </c>
      <c r="CU41" s="669">
        <v>2.9E-4</v>
      </c>
      <c r="CV41" s="669">
        <v>2.9E-4</v>
      </c>
      <c r="CW41" s="669">
        <v>2.9E-4</v>
      </c>
      <c r="CX41" s="669">
        <v>2.9E-4</v>
      </c>
      <c r="CY41" s="669">
        <v>2.9E-4</v>
      </c>
      <c r="CZ41" s="669">
        <v>2.9E-4</v>
      </c>
      <c r="DA41" s="669">
        <v>2.9E-4</v>
      </c>
      <c r="DB41" s="669">
        <v>2.9E-4</v>
      </c>
      <c r="DC41" s="669">
        <v>2.9E-4</v>
      </c>
      <c r="DD41" s="669">
        <v>2.9E-4</v>
      </c>
      <c r="DE41" s="669">
        <v>2.9E-4</v>
      </c>
      <c r="DF41" s="669">
        <v>2.9E-4</v>
      </c>
      <c r="DG41" s="669">
        <v>2.9E-4</v>
      </c>
      <c r="DH41" s="669">
        <v>2.9E-4</v>
      </c>
      <c r="DI41" s="669">
        <v>2.9E-4</v>
      </c>
      <c r="DJ41" s="669">
        <v>2.9E-4</v>
      </c>
      <c r="DK41" s="669">
        <v>2.9E-4</v>
      </c>
      <c r="DL41" s="669">
        <v>2.9E-4</v>
      </c>
      <c r="DM41" s="669">
        <v>2.9E-4</v>
      </c>
      <c r="DN41" s="669">
        <v>2.9E-4</v>
      </c>
      <c r="DO41" s="669">
        <v>2.9E-4</v>
      </c>
      <c r="DP41" s="669">
        <v>2.9E-4</v>
      </c>
      <c r="DQ41" s="669">
        <v>2.9E-4</v>
      </c>
      <c r="DR41" s="669">
        <v>2.9E-4</v>
      </c>
      <c r="DS41" s="669">
        <v>2.9E-4</v>
      </c>
      <c r="DT41" s="669">
        <v>2.9E-4</v>
      </c>
      <c r="DU41" s="669">
        <v>2.9E-4</v>
      </c>
      <c r="DV41" s="669">
        <v>2.9E-4</v>
      </c>
      <c r="DW41" s="669">
        <v>2.9E-4</v>
      </c>
      <c r="DX41" s="669">
        <v>2.9E-4</v>
      </c>
      <c r="DY41" s="692">
        <v>2.9E-4</v>
      </c>
      <c r="DZ41" s="669">
        <v>2.9E-4</v>
      </c>
      <c r="EA41" s="669">
        <v>2.9E-4</v>
      </c>
      <c r="EB41" s="669">
        <v>2.9E-4</v>
      </c>
      <c r="EC41" s="669">
        <v>2.9E-4</v>
      </c>
      <c r="ED41" s="669">
        <v>2.9E-4</v>
      </c>
      <c r="EE41" s="669">
        <v>2.9E-4</v>
      </c>
      <c r="EF41" s="669">
        <v>2.9E-4</v>
      </c>
      <c r="EG41" s="669">
        <v>2.9E-4</v>
      </c>
      <c r="EH41" s="669">
        <v>2.9E-4</v>
      </c>
      <c r="EI41" s="669">
        <v>2.9E-4</v>
      </c>
      <c r="EJ41" s="669">
        <v>2.9E-4</v>
      </c>
      <c r="EK41" s="669">
        <v>2.9E-4</v>
      </c>
      <c r="EL41" s="669">
        <v>2.9E-4</v>
      </c>
      <c r="EM41" s="669">
        <v>2.9E-4</v>
      </c>
      <c r="EN41" s="669">
        <v>2.9E-4</v>
      </c>
      <c r="EO41" s="669">
        <v>2.9E-4</v>
      </c>
      <c r="EP41" s="669">
        <v>2.9E-4</v>
      </c>
      <c r="EQ41" s="669">
        <v>2.9E-4</v>
      </c>
      <c r="ER41" s="669">
        <v>2.9E-4</v>
      </c>
      <c r="ES41" s="669">
        <v>2.9E-4</v>
      </c>
      <c r="ET41" s="669">
        <v>2.9E-4</v>
      </c>
      <c r="EU41" s="669">
        <v>2.9E-4</v>
      </c>
      <c r="EV41" s="669">
        <v>2.9E-4</v>
      </c>
      <c r="EW41" s="669">
        <v>2.9E-4</v>
      </c>
      <c r="EX41" s="669">
        <v>2.9E-4</v>
      </c>
      <c r="EY41" s="669">
        <v>2.9E-4</v>
      </c>
      <c r="EZ41" s="669">
        <v>2.9E-4</v>
      </c>
      <c r="FA41" s="669">
        <v>2.9E-4</v>
      </c>
      <c r="FB41" s="669">
        <v>2.9E-4</v>
      </c>
      <c r="FC41" s="669">
        <v>2.9E-4</v>
      </c>
      <c r="FD41" s="669">
        <v>2.9E-4</v>
      </c>
      <c r="FE41" s="669">
        <v>2.9E-4</v>
      </c>
      <c r="FF41" s="669">
        <v>2.9999999999999997E-4</v>
      </c>
      <c r="FG41" s="669">
        <v>2.9999999999999997E-4</v>
      </c>
      <c r="FH41" s="669">
        <v>2.9999999999999997E-4</v>
      </c>
      <c r="FI41" s="669">
        <v>2.9999999999999997E-4</v>
      </c>
      <c r="FJ41" s="669">
        <v>2.9999999999999997E-4</v>
      </c>
      <c r="FK41" s="669">
        <v>2.9999999999999997E-4</v>
      </c>
      <c r="FL41" s="669">
        <v>2.9999999999999997E-4</v>
      </c>
      <c r="FM41" s="669">
        <v>2.9999999999999997E-4</v>
      </c>
      <c r="FN41" s="669">
        <v>2.9999999999999997E-4</v>
      </c>
      <c r="FO41" s="669">
        <v>2.9999999999999997E-4</v>
      </c>
      <c r="FP41" s="669">
        <v>2.9999999999999997E-4</v>
      </c>
      <c r="FQ41" s="669">
        <v>2.9999999999999997E-4</v>
      </c>
      <c r="FR41" s="669">
        <v>2.9999999999999997E-4</v>
      </c>
      <c r="FS41" s="669">
        <v>2.9999999999999997E-4</v>
      </c>
      <c r="FT41" s="669">
        <v>2.9999999999999997E-4</v>
      </c>
      <c r="FU41" s="669">
        <v>2.9999999999999997E-4</v>
      </c>
      <c r="FV41" s="669">
        <v>2.9999999999999997E-4</v>
      </c>
      <c r="FW41" s="669">
        <v>2.9999999999999997E-4</v>
      </c>
      <c r="FX41" s="669">
        <v>2.9999999999999997E-4</v>
      </c>
      <c r="FY41" s="669">
        <v>2.9999999999999997E-4</v>
      </c>
      <c r="FZ41" s="669">
        <v>2.9999999999999997E-4</v>
      </c>
      <c r="GA41" s="669">
        <v>2.9999999999999997E-4</v>
      </c>
      <c r="GB41" s="669">
        <v>2.9999999999999997E-4</v>
      </c>
      <c r="GC41" s="669">
        <v>2.9999999999999997E-4</v>
      </c>
      <c r="GD41" s="669">
        <v>2.9999999999999997E-4</v>
      </c>
      <c r="GE41" s="669">
        <v>2.9999999999999997E-4</v>
      </c>
      <c r="GF41" s="669">
        <v>2.9999999999999997E-4</v>
      </c>
      <c r="GG41" s="669">
        <v>2.9999999999999997E-4</v>
      </c>
      <c r="GH41" s="669">
        <v>2.9999999999999997E-4</v>
      </c>
      <c r="GI41" s="669">
        <v>2.9999999999999997E-4</v>
      </c>
      <c r="GJ41" s="669">
        <v>2.9999999999999997E-4</v>
      </c>
      <c r="GK41" s="669">
        <v>2.9999999999999997E-4</v>
      </c>
      <c r="GL41" s="669">
        <v>2.9999999999999997E-4</v>
      </c>
      <c r="GM41" s="669">
        <v>2.9999999999999997E-4</v>
      </c>
      <c r="GN41" s="669">
        <v>2.9999999999999997E-4</v>
      </c>
      <c r="GO41" s="669">
        <v>2.9999999999999997E-4</v>
      </c>
      <c r="GP41" s="669">
        <v>2.9999999999999997E-4</v>
      </c>
      <c r="GQ41" s="669">
        <v>2.9999999999999997E-4</v>
      </c>
      <c r="GR41" s="669">
        <v>2.9999999999999997E-4</v>
      </c>
      <c r="GS41" s="669">
        <v>2.9999999999999997E-4</v>
      </c>
      <c r="GT41" s="669">
        <v>2.9999999999999997E-4</v>
      </c>
      <c r="GU41" s="669">
        <v>2.9999999999999997E-4</v>
      </c>
      <c r="GV41" s="669">
        <v>2.9999999999999997E-4</v>
      </c>
      <c r="GW41" s="669">
        <v>2.9999999999999997E-4</v>
      </c>
      <c r="GX41" s="669">
        <v>2.9999999999999997E-4</v>
      </c>
      <c r="GY41" s="669">
        <v>2.9999999999999997E-4</v>
      </c>
      <c r="GZ41" s="669">
        <v>2.9999999999999997E-4</v>
      </c>
      <c r="HA41" s="669">
        <v>2.9999999999999997E-4</v>
      </c>
      <c r="HB41" s="669">
        <v>2.9999999999999997E-4</v>
      </c>
      <c r="HC41" s="669">
        <v>2.9999999999999997E-4</v>
      </c>
      <c r="HD41" s="669">
        <v>2.9999999999999997E-4</v>
      </c>
      <c r="HE41" s="669">
        <v>2.9999999999999997E-4</v>
      </c>
      <c r="HF41" s="669">
        <v>2.9999999999999997E-4</v>
      </c>
      <c r="HG41" s="669">
        <v>2.9999999999999997E-4</v>
      </c>
      <c r="HH41" s="669">
        <v>2.9999999999999997E-4</v>
      </c>
      <c r="HI41" s="669">
        <v>2.9999999999999997E-4</v>
      </c>
      <c r="HJ41" s="669">
        <v>2.9999999999999997E-4</v>
      </c>
      <c r="HK41" s="669">
        <v>2.9999999999999997E-4</v>
      </c>
      <c r="HL41" s="669">
        <v>2.9999999999999997E-4</v>
      </c>
      <c r="HM41" s="669">
        <v>2.9999999999999997E-4</v>
      </c>
      <c r="HN41" s="669">
        <v>2.9999999999999997E-4</v>
      </c>
      <c r="HO41" s="669">
        <v>2.9999999999999997E-4</v>
      </c>
      <c r="HP41" s="669">
        <v>2.9999999999999997E-4</v>
      </c>
      <c r="HQ41" s="669">
        <v>2.9999999999999997E-4</v>
      </c>
      <c r="HR41" s="669">
        <v>2.9999999999999997E-4</v>
      </c>
      <c r="HS41" s="669">
        <v>2.9999999999999997E-4</v>
      </c>
    </row>
    <row r="42" spans="2:227" ht="10.5" customHeight="1" x14ac:dyDescent="0.2">
      <c r="B42" s="695"/>
      <c r="C42" s="696"/>
      <c r="D42" s="696"/>
      <c r="E42" s="696"/>
      <c r="F42" s="696"/>
      <c r="G42" s="696"/>
      <c r="H42" s="696"/>
      <c r="I42" s="696"/>
      <c r="J42" s="696"/>
      <c r="K42" s="696"/>
      <c r="L42" s="696"/>
      <c r="M42" s="696"/>
      <c r="N42" s="696"/>
      <c r="O42" s="696"/>
      <c r="P42" s="696"/>
      <c r="Q42" s="696"/>
      <c r="R42" s="696"/>
      <c r="S42" s="696"/>
      <c r="T42" s="696"/>
      <c r="U42" s="696"/>
      <c r="V42" s="696"/>
      <c r="W42" s="696"/>
      <c r="X42" s="696"/>
      <c r="Y42" s="696"/>
      <c r="Z42" s="696"/>
      <c r="AA42" s="696"/>
      <c r="AB42" s="696"/>
      <c r="AC42" s="696"/>
      <c r="AD42" s="696"/>
      <c r="AE42" s="696"/>
      <c r="AF42" s="696"/>
      <c r="AG42" s="696"/>
      <c r="AH42" s="696"/>
      <c r="AI42" s="696"/>
      <c r="AJ42" s="696"/>
      <c r="AK42" s="696"/>
      <c r="AL42" s="696"/>
      <c r="AM42" s="696"/>
      <c r="AN42" s="696"/>
      <c r="AO42" s="696"/>
      <c r="AP42" s="696"/>
      <c r="AQ42" s="696"/>
      <c r="AR42" s="696"/>
      <c r="AS42" s="696"/>
      <c r="AT42" s="696"/>
      <c r="AU42" s="696"/>
      <c r="AV42" s="696"/>
      <c r="AW42" s="696"/>
      <c r="AX42" s="696"/>
      <c r="AY42" s="696"/>
      <c r="AZ42" s="696"/>
      <c r="BA42" s="696"/>
      <c r="BB42" s="696"/>
      <c r="BC42" s="696"/>
      <c r="BD42" s="696"/>
      <c r="BE42" s="696"/>
      <c r="BF42" s="696"/>
      <c r="BG42" s="696"/>
      <c r="BH42" s="696"/>
      <c r="BI42" s="696"/>
      <c r="BJ42" s="696"/>
      <c r="BK42" s="696"/>
      <c r="BL42" s="696"/>
      <c r="BM42" s="696"/>
      <c r="BN42" s="696"/>
      <c r="BO42" s="696"/>
      <c r="BP42" s="696"/>
      <c r="BQ42" s="696"/>
      <c r="BR42" s="696"/>
      <c r="BS42" s="697"/>
      <c r="BT42" s="697"/>
      <c r="BU42" s="697"/>
      <c r="BV42" s="697"/>
      <c r="BW42" s="696"/>
      <c r="BX42" s="696"/>
      <c r="BY42" s="696"/>
      <c r="BZ42" s="696"/>
      <c r="CA42" s="696"/>
      <c r="CB42" s="696"/>
      <c r="CC42" s="696"/>
      <c r="CD42" s="696"/>
      <c r="CE42" s="696"/>
      <c r="CF42" s="696"/>
      <c r="CG42" s="696"/>
      <c r="CH42" s="696"/>
      <c r="CI42" s="696"/>
      <c r="CJ42" s="696"/>
      <c r="CK42" s="696"/>
      <c r="CL42" s="696"/>
      <c r="CM42" s="696"/>
      <c r="CN42" s="696"/>
      <c r="CO42" s="698"/>
      <c r="CP42" s="698"/>
      <c r="CQ42" s="698"/>
      <c r="CR42" s="698"/>
      <c r="CS42" s="698"/>
      <c r="CT42" s="698"/>
      <c r="CU42" s="698"/>
      <c r="CV42" s="698"/>
      <c r="CW42" s="698"/>
      <c r="CX42" s="698"/>
      <c r="CY42" s="698"/>
      <c r="CZ42" s="698"/>
      <c r="DA42" s="698"/>
      <c r="DB42" s="698"/>
      <c r="DC42" s="696"/>
      <c r="DD42" s="696"/>
      <c r="DE42" s="696"/>
      <c r="DF42" s="696"/>
      <c r="DG42" s="698"/>
      <c r="DH42" s="698"/>
      <c r="DI42" s="698"/>
      <c r="DJ42" s="698"/>
      <c r="DK42" s="698"/>
      <c r="DL42" s="698"/>
      <c r="DM42" s="698"/>
      <c r="DN42" s="698"/>
      <c r="DO42" s="698"/>
      <c r="DP42" s="698"/>
      <c r="DQ42" s="698"/>
      <c r="DR42" s="698"/>
      <c r="DY42" s="699"/>
      <c r="FX42" s="433"/>
    </row>
    <row r="43" spans="2:227" ht="10.5" customHeight="1" x14ac:dyDescent="0.2">
      <c r="B43" s="700"/>
      <c r="C43" s="701"/>
      <c r="D43" s="701"/>
      <c r="E43" s="701"/>
      <c r="F43" s="701"/>
      <c r="G43" s="701"/>
      <c r="H43" s="701"/>
      <c r="I43" s="701"/>
      <c r="J43" s="701"/>
      <c r="K43" s="701"/>
      <c r="L43" s="701"/>
      <c r="M43" s="701"/>
      <c r="N43" s="701"/>
      <c r="O43" s="701"/>
      <c r="P43" s="701"/>
      <c r="Q43" s="701"/>
      <c r="R43" s="701"/>
      <c r="S43" s="701"/>
      <c r="T43" s="701"/>
      <c r="U43" s="701"/>
      <c r="V43" s="701"/>
      <c r="W43" s="701"/>
      <c r="X43" s="701"/>
      <c r="Y43" s="701"/>
      <c r="Z43" s="701"/>
      <c r="AA43" s="701"/>
      <c r="AB43" s="701"/>
      <c r="AC43" s="701"/>
      <c r="AD43" s="701"/>
      <c r="AE43" s="701"/>
      <c r="AF43" s="701"/>
      <c r="AG43" s="701"/>
      <c r="AH43" s="701"/>
      <c r="AI43" s="701"/>
      <c r="AJ43" s="701"/>
      <c r="AK43" s="701"/>
      <c r="AL43" s="701"/>
      <c r="AM43" s="701"/>
      <c r="AN43" s="701"/>
      <c r="AO43" s="701"/>
      <c r="AP43" s="701"/>
      <c r="AQ43" s="701"/>
      <c r="AR43" s="701"/>
      <c r="AS43" s="701"/>
      <c r="AT43" s="701"/>
      <c r="AU43" s="701"/>
      <c r="AV43" s="701"/>
      <c r="AW43" s="701"/>
      <c r="AX43" s="701"/>
      <c r="AY43" s="701"/>
      <c r="AZ43" s="701"/>
      <c r="BA43" s="701"/>
      <c r="BB43" s="701"/>
      <c r="BC43" s="701"/>
      <c r="BD43" s="701"/>
      <c r="BE43" s="701"/>
      <c r="BF43" s="701"/>
      <c r="BG43" s="701"/>
      <c r="BH43" s="701"/>
      <c r="BI43" s="701"/>
      <c r="BJ43" s="701"/>
      <c r="BK43" s="701"/>
      <c r="BL43" s="701"/>
      <c r="BM43" s="701"/>
      <c r="BN43" s="701"/>
      <c r="BO43" s="701"/>
      <c r="BP43" s="701"/>
      <c r="BQ43" s="701"/>
      <c r="BR43" s="701"/>
      <c r="BS43" s="702"/>
      <c r="BT43" s="702"/>
      <c r="BU43" s="702"/>
      <c r="BV43" s="702"/>
      <c r="BW43" s="701"/>
      <c r="BX43" s="701"/>
      <c r="BY43" s="701"/>
      <c r="BZ43" s="701"/>
      <c r="CA43" s="701"/>
      <c r="CB43" s="701"/>
      <c r="CC43" s="701"/>
      <c r="CD43" s="701"/>
      <c r="CE43" s="701"/>
      <c r="CF43" s="701"/>
      <c r="CG43" s="701"/>
      <c r="CH43" s="701"/>
      <c r="CI43" s="701"/>
      <c r="CJ43" s="701"/>
      <c r="CK43" s="701"/>
      <c r="CL43" s="701"/>
      <c r="CM43" s="701"/>
      <c r="CN43" s="701"/>
      <c r="CO43" s="703"/>
      <c r="CP43" s="703"/>
      <c r="CQ43" s="703"/>
      <c r="CR43" s="703"/>
      <c r="CS43" s="703"/>
      <c r="CT43" s="703"/>
      <c r="CU43" s="703"/>
      <c r="CV43" s="703"/>
      <c r="CW43" s="703"/>
      <c r="CX43" s="703"/>
      <c r="CY43" s="703"/>
      <c r="CZ43" s="703"/>
      <c r="DA43" s="703"/>
      <c r="DB43" s="703"/>
      <c r="DC43" s="701"/>
      <c r="DD43" s="701"/>
      <c r="DE43" s="701"/>
      <c r="DF43" s="701"/>
      <c r="DG43" s="703"/>
      <c r="DH43" s="703"/>
      <c r="DI43" s="703"/>
      <c r="DJ43" s="703"/>
      <c r="DK43" s="703"/>
      <c r="DL43" s="703"/>
      <c r="DM43" s="703"/>
      <c r="DN43" s="703"/>
      <c r="DO43" s="703"/>
      <c r="DP43" s="703"/>
      <c r="DQ43" s="703"/>
      <c r="DR43" s="703"/>
      <c r="DY43" s="699"/>
      <c r="FX43" s="433"/>
    </row>
    <row r="44" spans="2:227" x14ac:dyDescent="0.2">
      <c r="B44" s="707" t="s">
        <v>492</v>
      </c>
      <c r="C44" s="696"/>
      <c r="D44" s="696"/>
      <c r="E44" s="696"/>
      <c r="F44" s="696"/>
      <c r="G44" s="696"/>
      <c r="H44" s="696"/>
      <c r="I44" s="696"/>
      <c r="J44" s="696"/>
      <c r="K44" s="696"/>
      <c r="L44" s="696"/>
      <c r="M44" s="696"/>
      <c r="N44" s="696"/>
      <c r="O44" s="696"/>
      <c r="P44" s="696"/>
      <c r="Q44" s="696"/>
      <c r="R44" s="696"/>
      <c r="S44" s="696"/>
      <c r="T44" s="696"/>
      <c r="U44" s="696"/>
      <c r="V44" s="696"/>
      <c r="W44" s="696"/>
      <c r="X44" s="696"/>
      <c r="Y44" s="696"/>
      <c r="Z44" s="696"/>
      <c r="AA44" s="696"/>
      <c r="AB44" s="696"/>
      <c r="AC44" s="696"/>
      <c r="AD44" s="696"/>
      <c r="AE44" s="696"/>
      <c r="AF44" s="696"/>
      <c r="AG44" s="696"/>
      <c r="AH44" s="696"/>
      <c r="AI44" s="696"/>
      <c r="AJ44" s="696"/>
      <c r="AK44" s="696"/>
      <c r="AL44" s="696"/>
      <c r="AM44" s="696"/>
      <c r="AN44" s="696"/>
      <c r="AO44" s="696"/>
      <c r="AP44" s="696"/>
      <c r="AQ44" s="696"/>
      <c r="AR44" s="696"/>
      <c r="AS44" s="696"/>
      <c r="AT44" s="696"/>
      <c r="AU44" s="696"/>
      <c r="AV44" s="696"/>
      <c r="AW44" s="696"/>
      <c r="AX44" s="696"/>
      <c r="AY44" s="696"/>
      <c r="AZ44" s="696"/>
      <c r="BA44" s="696"/>
      <c r="BB44" s="696"/>
      <c r="BC44" s="696"/>
      <c r="BD44" s="696"/>
      <c r="BE44" s="696"/>
      <c r="BF44" s="696"/>
      <c r="BG44" s="696"/>
      <c r="BH44" s="696"/>
      <c r="BI44" s="696"/>
      <c r="BJ44" s="696"/>
      <c r="BK44" s="696"/>
      <c r="BL44" s="696"/>
      <c r="BM44" s="696"/>
      <c r="BN44" s="696"/>
      <c r="BO44" s="696"/>
      <c r="BP44" s="696"/>
      <c r="BQ44" s="696"/>
      <c r="BR44" s="696"/>
      <c r="BS44" s="697"/>
      <c r="BT44" s="697"/>
      <c r="BU44" s="697"/>
      <c r="BV44" s="697"/>
      <c r="BW44" s="696"/>
      <c r="BX44" s="696"/>
      <c r="BY44" s="696"/>
      <c r="BZ44" s="696"/>
      <c r="CA44" s="696"/>
      <c r="CB44" s="696"/>
      <c r="CC44" s="696"/>
      <c r="CD44" s="696"/>
      <c r="CE44" s="696"/>
      <c r="CF44" s="696"/>
      <c r="CG44" s="696"/>
      <c r="CH44" s="696"/>
      <c r="CI44" s="696"/>
      <c r="CJ44" s="696"/>
      <c r="CK44" s="696"/>
      <c r="CL44" s="696"/>
      <c r="CM44" s="696"/>
      <c r="CN44" s="696"/>
      <c r="CO44" s="698"/>
      <c r="CP44" s="698"/>
      <c r="CQ44" s="698"/>
      <c r="CR44" s="698"/>
      <c r="CS44" s="698"/>
      <c r="CT44" s="698"/>
      <c r="CU44" s="698"/>
      <c r="CV44" s="698"/>
      <c r="CW44" s="698"/>
      <c r="CX44" s="698"/>
      <c r="CY44" s="698"/>
      <c r="CZ44" s="698"/>
      <c r="DA44" s="698"/>
      <c r="DB44" s="698"/>
      <c r="DC44" s="696"/>
      <c r="DD44" s="696"/>
      <c r="DE44" s="696"/>
      <c r="DF44" s="696"/>
      <c r="DG44" s="698"/>
      <c r="DH44" s="698"/>
      <c r="DI44" s="698"/>
      <c r="DJ44" s="698"/>
      <c r="DK44" s="698"/>
      <c r="DL44" s="698"/>
      <c r="DM44" s="698"/>
      <c r="DN44" s="698"/>
      <c r="DO44" s="698"/>
      <c r="DP44" s="698"/>
      <c r="DQ44" s="698"/>
      <c r="DR44" s="698"/>
      <c r="DY44" s="699"/>
      <c r="FX44" s="433"/>
    </row>
    <row r="45" spans="2:227" x14ac:dyDescent="0.2">
      <c r="B45" s="744" t="s">
        <v>451</v>
      </c>
      <c r="DY45" s="699"/>
      <c r="FX45" s="433"/>
    </row>
    <row r="46" spans="2:227" x14ac:dyDescent="0.2">
      <c r="B46" s="745" t="s">
        <v>386</v>
      </c>
      <c r="O46" s="667">
        <f t="shared" ref="O46:AT46" si="97">+O28-O47-O48</f>
        <v>1.75</v>
      </c>
      <c r="P46" s="667">
        <f t="shared" si="97"/>
        <v>1.75</v>
      </c>
      <c r="Q46" s="667">
        <f t="shared" si="97"/>
        <v>1.75</v>
      </c>
      <c r="R46" s="667">
        <f t="shared" si="97"/>
        <v>1.75</v>
      </c>
      <c r="S46" s="667">
        <f t="shared" si="97"/>
        <v>1.75</v>
      </c>
      <c r="T46" s="667">
        <f t="shared" si="97"/>
        <v>1.75</v>
      </c>
      <c r="U46" s="667">
        <f t="shared" si="97"/>
        <v>1.75</v>
      </c>
      <c r="V46" s="667">
        <f t="shared" si="97"/>
        <v>1.75</v>
      </c>
      <c r="W46" s="667">
        <f t="shared" si="97"/>
        <v>1.75</v>
      </c>
      <c r="X46" s="667">
        <f t="shared" si="97"/>
        <v>1.75</v>
      </c>
      <c r="Y46" s="667">
        <f t="shared" si="97"/>
        <v>1.75</v>
      </c>
      <c r="Z46" s="667">
        <f t="shared" si="97"/>
        <v>1.75</v>
      </c>
      <c r="AA46" s="667">
        <f t="shared" si="97"/>
        <v>1.75</v>
      </c>
      <c r="AB46" s="667">
        <f t="shared" si="97"/>
        <v>1.75</v>
      </c>
      <c r="AC46" s="667">
        <f t="shared" si="97"/>
        <v>1.75</v>
      </c>
      <c r="AD46" s="667">
        <f t="shared" si="97"/>
        <v>1.75</v>
      </c>
      <c r="AE46" s="667">
        <f t="shared" si="97"/>
        <v>1.75</v>
      </c>
      <c r="AF46" s="667">
        <f t="shared" si="97"/>
        <v>1.75</v>
      </c>
      <c r="AG46" s="667">
        <f t="shared" si="97"/>
        <v>1.75</v>
      </c>
      <c r="AH46" s="667">
        <f t="shared" si="97"/>
        <v>1.7500000000000002</v>
      </c>
      <c r="AI46" s="667">
        <f t="shared" si="97"/>
        <v>1.7500000000000002</v>
      </c>
      <c r="AJ46" s="667">
        <f t="shared" si="97"/>
        <v>1.7500000000000002</v>
      </c>
      <c r="AK46" s="667">
        <f t="shared" si="97"/>
        <v>1.7500000000000002</v>
      </c>
      <c r="AL46" s="667">
        <f t="shared" si="97"/>
        <v>1.7499999999999998</v>
      </c>
      <c r="AM46" s="667">
        <f t="shared" si="97"/>
        <v>1.7499999999999998</v>
      </c>
      <c r="AN46" s="667">
        <f t="shared" si="97"/>
        <v>1.7499999999999998</v>
      </c>
      <c r="AO46" s="667">
        <f t="shared" si="97"/>
        <v>1.7499999999999998</v>
      </c>
      <c r="AP46" s="667">
        <f t="shared" si="97"/>
        <v>1.7499999999999998</v>
      </c>
      <c r="AQ46" s="667">
        <f t="shared" si="97"/>
        <v>1.7499999999999998</v>
      </c>
      <c r="AR46" s="667">
        <f t="shared" si="97"/>
        <v>1.7499999999999998</v>
      </c>
      <c r="AS46" s="667">
        <f t="shared" si="97"/>
        <v>1.7499999999999998</v>
      </c>
      <c r="AT46" s="667">
        <f t="shared" si="97"/>
        <v>1.7499999999999998</v>
      </c>
      <c r="AU46" s="667">
        <f t="shared" ref="AU46:BA46" si="98">+AU28-AU47-AU48</f>
        <v>1.4999999999999998</v>
      </c>
      <c r="AV46" s="667">
        <f t="shared" si="98"/>
        <v>1.5</v>
      </c>
      <c r="AW46" s="667">
        <f t="shared" si="98"/>
        <v>1.5</v>
      </c>
      <c r="AX46" s="667">
        <f t="shared" si="98"/>
        <v>1.5</v>
      </c>
      <c r="AY46" s="667">
        <f t="shared" si="98"/>
        <v>1.5</v>
      </c>
      <c r="AZ46" s="667">
        <f t="shared" si="98"/>
        <v>1.5</v>
      </c>
      <c r="BA46" s="667">
        <f t="shared" si="98"/>
        <v>1.5</v>
      </c>
      <c r="BB46" s="667">
        <f>+BB28</f>
        <v>6.5</v>
      </c>
      <c r="BC46" s="667">
        <f t="shared" ref="BC46:DN46" si="99">+BC28</f>
        <v>6.5</v>
      </c>
      <c r="BD46" s="667">
        <f t="shared" si="99"/>
        <v>6.5</v>
      </c>
      <c r="BE46" s="667">
        <f t="shared" si="99"/>
        <v>6.5</v>
      </c>
      <c r="BF46" s="667">
        <f t="shared" si="99"/>
        <v>6.5</v>
      </c>
      <c r="BG46" s="667">
        <f t="shared" si="99"/>
        <v>6.5</v>
      </c>
      <c r="BH46" s="667">
        <f t="shared" si="99"/>
        <v>6.5</v>
      </c>
      <c r="BI46" s="667">
        <f t="shared" si="99"/>
        <v>6.5</v>
      </c>
      <c r="BJ46" s="667">
        <f t="shared" si="99"/>
        <v>6.5</v>
      </c>
      <c r="BK46" s="667">
        <f t="shared" si="99"/>
        <v>6.5</v>
      </c>
      <c r="BL46" s="667">
        <f t="shared" si="99"/>
        <v>6.5</v>
      </c>
      <c r="BM46" s="667">
        <f t="shared" si="99"/>
        <v>6.5</v>
      </c>
      <c r="BN46" s="667">
        <f t="shared" si="99"/>
        <v>6.5</v>
      </c>
      <c r="BO46" s="667">
        <f t="shared" si="99"/>
        <v>6.5</v>
      </c>
      <c r="BP46" s="667">
        <f t="shared" si="99"/>
        <v>6.5</v>
      </c>
      <c r="BQ46" s="667">
        <f t="shared" si="99"/>
        <v>6.5</v>
      </c>
      <c r="BR46" s="667">
        <f t="shared" si="99"/>
        <v>6.5</v>
      </c>
      <c r="BS46" s="667">
        <f t="shared" si="99"/>
        <v>6.5</v>
      </c>
      <c r="BT46" s="667">
        <f t="shared" si="99"/>
        <v>6.5</v>
      </c>
      <c r="BU46" s="667">
        <f t="shared" si="99"/>
        <v>6.5</v>
      </c>
      <c r="BV46" s="667">
        <f t="shared" si="99"/>
        <v>6.5</v>
      </c>
      <c r="BW46" s="667">
        <f t="shared" si="99"/>
        <v>6.5</v>
      </c>
      <c r="BX46" s="667">
        <f t="shared" si="99"/>
        <v>6.5</v>
      </c>
      <c r="BY46" s="667">
        <f t="shared" si="99"/>
        <v>6.5</v>
      </c>
      <c r="BZ46" s="667">
        <f t="shared" si="99"/>
        <v>6.5</v>
      </c>
      <c r="CA46" s="667">
        <f t="shared" si="99"/>
        <v>6.5</v>
      </c>
      <c r="CB46" s="667">
        <f t="shared" si="99"/>
        <v>6.5</v>
      </c>
      <c r="CC46" s="667">
        <f t="shared" si="99"/>
        <v>6.5</v>
      </c>
      <c r="CD46" s="667">
        <f t="shared" si="99"/>
        <v>6.5</v>
      </c>
      <c r="CE46" s="667">
        <f t="shared" si="99"/>
        <v>6.5</v>
      </c>
      <c r="CF46" s="667">
        <f t="shared" si="99"/>
        <v>6.5</v>
      </c>
      <c r="CG46" s="667">
        <f t="shared" si="99"/>
        <v>6.5</v>
      </c>
      <c r="CH46" s="667">
        <f t="shared" si="99"/>
        <v>6.5</v>
      </c>
      <c r="CI46" s="667">
        <f t="shared" si="99"/>
        <v>6.5</v>
      </c>
      <c r="CJ46" s="667">
        <f t="shared" si="99"/>
        <v>6.5</v>
      </c>
      <c r="CK46" s="667">
        <f t="shared" si="99"/>
        <v>6.5</v>
      </c>
      <c r="CL46" s="667">
        <f t="shared" si="99"/>
        <v>6.5</v>
      </c>
      <c r="CM46" s="667">
        <f t="shared" si="99"/>
        <v>6.5</v>
      </c>
      <c r="CN46" s="667">
        <f t="shared" si="99"/>
        <v>6.5</v>
      </c>
      <c r="CO46" s="667">
        <f t="shared" si="99"/>
        <v>6.5</v>
      </c>
      <c r="CP46" s="667">
        <f t="shared" si="99"/>
        <v>6.5</v>
      </c>
      <c r="CQ46" s="667">
        <f t="shared" si="99"/>
        <v>6.5</v>
      </c>
      <c r="CR46" s="667">
        <f t="shared" si="99"/>
        <v>6.5</v>
      </c>
      <c r="CS46" s="667">
        <f t="shared" si="99"/>
        <v>6.5</v>
      </c>
      <c r="CT46" s="667">
        <f t="shared" si="99"/>
        <v>6.5</v>
      </c>
      <c r="CU46" s="667">
        <f t="shared" si="99"/>
        <v>6.5</v>
      </c>
      <c r="CV46" s="667">
        <f t="shared" si="99"/>
        <v>6.5</v>
      </c>
      <c r="CW46" s="667">
        <f t="shared" si="99"/>
        <v>6.5</v>
      </c>
      <c r="CX46" s="667">
        <f t="shared" si="99"/>
        <v>6.5</v>
      </c>
      <c r="CY46" s="667">
        <f t="shared" si="99"/>
        <v>6.5</v>
      </c>
      <c r="CZ46" s="667">
        <f t="shared" si="99"/>
        <v>6.5</v>
      </c>
      <c r="DA46" s="667">
        <f t="shared" si="99"/>
        <v>6.5</v>
      </c>
      <c r="DB46" s="667">
        <f t="shared" si="99"/>
        <v>6.5</v>
      </c>
      <c r="DC46" s="667">
        <f t="shared" si="99"/>
        <v>6.5</v>
      </c>
      <c r="DD46" s="667">
        <f t="shared" si="99"/>
        <v>6.5</v>
      </c>
      <c r="DE46" s="667">
        <f t="shared" si="99"/>
        <v>6.5</v>
      </c>
      <c r="DF46" s="667">
        <f t="shared" si="99"/>
        <v>6.5</v>
      </c>
      <c r="DG46" s="667">
        <f t="shared" si="99"/>
        <v>6.5</v>
      </c>
      <c r="DH46" s="667">
        <f t="shared" si="99"/>
        <v>6.5</v>
      </c>
      <c r="DI46" s="667">
        <f t="shared" si="99"/>
        <v>6.5</v>
      </c>
      <c r="DJ46" s="667">
        <f t="shared" si="99"/>
        <v>6.5</v>
      </c>
      <c r="DK46" s="667">
        <f t="shared" si="99"/>
        <v>6.5</v>
      </c>
      <c r="DL46" s="667">
        <f t="shared" si="99"/>
        <v>6.5</v>
      </c>
      <c r="DM46" s="667">
        <f t="shared" si="99"/>
        <v>6.5</v>
      </c>
      <c r="DN46" s="667">
        <f t="shared" si="99"/>
        <v>6.5</v>
      </c>
      <c r="DO46" s="667">
        <f t="shared" ref="DO46:FW46" si="100">+DO28</f>
        <v>6.5</v>
      </c>
      <c r="DP46" s="667">
        <f t="shared" si="100"/>
        <v>6.5</v>
      </c>
      <c r="DQ46" s="667">
        <f t="shared" si="100"/>
        <v>6.5</v>
      </c>
      <c r="DR46" s="667">
        <f t="shared" si="100"/>
        <v>6.5</v>
      </c>
      <c r="DS46" s="667">
        <f t="shared" si="100"/>
        <v>6.5</v>
      </c>
      <c r="DT46" s="667">
        <f t="shared" si="100"/>
        <v>6.5</v>
      </c>
      <c r="DU46" s="667">
        <f t="shared" si="100"/>
        <v>6.5</v>
      </c>
      <c r="DV46" s="667">
        <f t="shared" si="100"/>
        <v>6.5</v>
      </c>
      <c r="DW46" s="667">
        <f t="shared" si="100"/>
        <v>6.5</v>
      </c>
      <c r="DX46" s="667">
        <f t="shared" si="100"/>
        <v>6.5</v>
      </c>
      <c r="DY46" s="667">
        <f t="shared" si="100"/>
        <v>7</v>
      </c>
      <c r="DZ46" s="667">
        <f t="shared" si="100"/>
        <v>7</v>
      </c>
      <c r="EA46" s="667">
        <f t="shared" si="100"/>
        <v>7</v>
      </c>
      <c r="EB46" s="667">
        <f t="shared" si="100"/>
        <v>7</v>
      </c>
      <c r="EC46" s="667">
        <f t="shared" si="100"/>
        <v>7</v>
      </c>
      <c r="ED46" s="667">
        <f t="shared" si="100"/>
        <v>7</v>
      </c>
      <c r="EE46" s="667">
        <f t="shared" si="100"/>
        <v>7</v>
      </c>
      <c r="EF46" s="667">
        <f t="shared" si="100"/>
        <v>7</v>
      </c>
      <c r="EG46" s="667">
        <f t="shared" si="100"/>
        <v>7</v>
      </c>
      <c r="EH46" s="667">
        <f t="shared" si="100"/>
        <v>7</v>
      </c>
      <c r="EI46" s="667">
        <f t="shared" si="100"/>
        <v>7</v>
      </c>
      <c r="EJ46" s="667">
        <f t="shared" si="100"/>
        <v>7</v>
      </c>
      <c r="EK46" s="667">
        <f t="shared" si="100"/>
        <v>7</v>
      </c>
      <c r="EL46" s="667">
        <f t="shared" si="100"/>
        <v>7</v>
      </c>
      <c r="EM46" s="667">
        <f t="shared" si="100"/>
        <v>7</v>
      </c>
      <c r="EN46" s="667">
        <f t="shared" si="100"/>
        <v>7</v>
      </c>
      <c r="EO46" s="667">
        <f t="shared" si="100"/>
        <v>7</v>
      </c>
      <c r="EP46" s="667">
        <f t="shared" si="100"/>
        <v>7</v>
      </c>
      <c r="EQ46" s="667">
        <f t="shared" si="100"/>
        <v>7</v>
      </c>
      <c r="ER46" s="667">
        <f t="shared" si="100"/>
        <v>7</v>
      </c>
      <c r="ES46" s="667">
        <f t="shared" si="100"/>
        <v>7</v>
      </c>
      <c r="ET46" s="667">
        <f t="shared" si="100"/>
        <v>7</v>
      </c>
      <c r="EU46" s="667">
        <f t="shared" si="100"/>
        <v>7</v>
      </c>
      <c r="EV46" s="667">
        <f t="shared" si="100"/>
        <v>7</v>
      </c>
      <c r="EW46" s="667">
        <f t="shared" si="100"/>
        <v>7</v>
      </c>
      <c r="EX46" s="667">
        <f t="shared" si="100"/>
        <v>7</v>
      </c>
      <c r="EY46" s="667">
        <f t="shared" si="100"/>
        <v>7</v>
      </c>
      <c r="EZ46" s="667">
        <f t="shared" si="100"/>
        <v>7</v>
      </c>
      <c r="FA46" s="667">
        <f t="shared" si="100"/>
        <v>7</v>
      </c>
      <c r="FB46" s="667">
        <f t="shared" si="100"/>
        <v>7</v>
      </c>
      <c r="FC46" s="667">
        <f t="shared" si="100"/>
        <v>7</v>
      </c>
      <c r="FD46" s="667">
        <f t="shared" si="100"/>
        <v>7</v>
      </c>
      <c r="FE46" s="667">
        <f t="shared" si="100"/>
        <v>7</v>
      </c>
      <c r="FF46" s="667">
        <f t="shared" si="100"/>
        <v>7</v>
      </c>
      <c r="FG46" s="667">
        <f t="shared" si="100"/>
        <v>7</v>
      </c>
      <c r="FH46" s="667">
        <f t="shared" si="100"/>
        <v>7</v>
      </c>
      <c r="FI46" s="667">
        <f t="shared" si="100"/>
        <v>7</v>
      </c>
      <c r="FJ46" s="667">
        <f t="shared" si="100"/>
        <v>7</v>
      </c>
      <c r="FK46" s="667">
        <f t="shared" si="100"/>
        <v>7</v>
      </c>
      <c r="FL46" s="667">
        <f t="shared" si="100"/>
        <v>7</v>
      </c>
      <c r="FM46" s="667">
        <f t="shared" si="100"/>
        <v>7</v>
      </c>
      <c r="FN46" s="667">
        <f t="shared" si="100"/>
        <v>7</v>
      </c>
      <c r="FO46" s="667">
        <f t="shared" si="100"/>
        <v>7</v>
      </c>
      <c r="FP46" s="667">
        <f t="shared" si="100"/>
        <v>7</v>
      </c>
      <c r="FQ46" s="667">
        <f t="shared" si="100"/>
        <v>7</v>
      </c>
      <c r="FR46" s="667">
        <f t="shared" si="100"/>
        <v>7</v>
      </c>
      <c r="FS46" s="667">
        <f t="shared" si="100"/>
        <v>7</v>
      </c>
      <c r="FT46" s="667">
        <f t="shared" si="100"/>
        <v>7</v>
      </c>
      <c r="FU46" s="667">
        <f t="shared" si="100"/>
        <v>7</v>
      </c>
      <c r="FV46" s="667">
        <f t="shared" si="100"/>
        <v>7</v>
      </c>
      <c r="FW46" s="667">
        <f t="shared" si="100"/>
        <v>7</v>
      </c>
      <c r="FX46" s="667">
        <f t="shared" ref="FX46:GI46" si="101">+FX28</f>
        <v>7</v>
      </c>
      <c r="FY46" s="667">
        <f t="shared" si="101"/>
        <v>7</v>
      </c>
      <c r="FZ46" s="667">
        <f t="shared" si="101"/>
        <v>7</v>
      </c>
      <c r="GA46" s="667">
        <f t="shared" si="101"/>
        <v>7</v>
      </c>
      <c r="GB46" s="667">
        <f t="shared" si="101"/>
        <v>7</v>
      </c>
      <c r="GC46" s="667">
        <f t="shared" si="101"/>
        <v>7</v>
      </c>
      <c r="GD46" s="667">
        <f t="shared" si="101"/>
        <v>7</v>
      </c>
      <c r="GE46" s="667">
        <f t="shared" si="101"/>
        <v>7</v>
      </c>
      <c r="GF46" s="667">
        <f t="shared" si="101"/>
        <v>7</v>
      </c>
      <c r="GG46" s="667">
        <f t="shared" si="101"/>
        <v>7</v>
      </c>
      <c r="GH46" s="667">
        <f t="shared" si="101"/>
        <v>7</v>
      </c>
      <c r="GI46" s="667">
        <f t="shared" si="101"/>
        <v>7</v>
      </c>
      <c r="GJ46" s="667">
        <f t="shared" ref="GJ46:GL46" si="102">+GJ28</f>
        <v>7</v>
      </c>
      <c r="GK46" s="667">
        <f t="shared" si="102"/>
        <v>7</v>
      </c>
      <c r="GL46" s="667">
        <f t="shared" si="102"/>
        <v>7</v>
      </c>
      <c r="GM46" s="667">
        <f t="shared" ref="GM46:GU46" si="103">+GM28</f>
        <v>7</v>
      </c>
      <c r="GN46" s="667">
        <f t="shared" si="103"/>
        <v>7</v>
      </c>
      <c r="GO46" s="667">
        <f t="shared" si="103"/>
        <v>7</v>
      </c>
      <c r="GP46" s="667">
        <f t="shared" si="103"/>
        <v>7</v>
      </c>
      <c r="GQ46" s="667">
        <f t="shared" si="103"/>
        <v>7</v>
      </c>
      <c r="GR46" s="667">
        <f t="shared" si="103"/>
        <v>7</v>
      </c>
      <c r="GS46" s="667">
        <f t="shared" si="103"/>
        <v>7</v>
      </c>
      <c r="GT46" s="667">
        <f t="shared" si="103"/>
        <v>7</v>
      </c>
      <c r="GU46" s="667">
        <f t="shared" si="103"/>
        <v>7</v>
      </c>
      <c r="GV46" s="667">
        <f t="shared" ref="GV46:GX46" si="104">+GV28</f>
        <v>7</v>
      </c>
      <c r="GW46" s="667">
        <f t="shared" si="104"/>
        <v>7</v>
      </c>
      <c r="GX46" s="667">
        <f t="shared" si="104"/>
        <v>7</v>
      </c>
      <c r="GY46" s="667">
        <f t="shared" ref="GY46:HG46" si="105">+GY28</f>
        <v>7</v>
      </c>
      <c r="GZ46" s="667">
        <f t="shared" si="105"/>
        <v>7</v>
      </c>
      <c r="HA46" s="667">
        <f t="shared" si="105"/>
        <v>7</v>
      </c>
      <c r="HB46" s="667">
        <f t="shared" si="105"/>
        <v>7</v>
      </c>
      <c r="HC46" s="667">
        <f t="shared" si="105"/>
        <v>7</v>
      </c>
      <c r="HD46" s="667">
        <f t="shared" si="105"/>
        <v>7</v>
      </c>
      <c r="HE46" s="667">
        <f t="shared" si="105"/>
        <v>7</v>
      </c>
      <c r="HF46" s="667">
        <f t="shared" si="105"/>
        <v>7</v>
      </c>
      <c r="HG46" s="667">
        <f t="shared" si="105"/>
        <v>7</v>
      </c>
      <c r="HH46" s="667">
        <f t="shared" ref="HH46:HJ46" si="106">+HH28</f>
        <v>7</v>
      </c>
      <c r="HI46" s="667">
        <f t="shared" si="106"/>
        <v>7</v>
      </c>
      <c r="HJ46" s="667">
        <f t="shared" si="106"/>
        <v>7</v>
      </c>
      <c r="HK46" s="667">
        <f t="shared" ref="HK46:HM46" si="107">+HK28</f>
        <v>7</v>
      </c>
      <c r="HL46" s="667">
        <f t="shared" si="107"/>
        <v>7</v>
      </c>
      <c r="HM46" s="667">
        <f t="shared" si="107"/>
        <v>7</v>
      </c>
      <c r="HN46" s="667">
        <f t="shared" ref="HN46:HS46" si="108">+HN28</f>
        <v>7</v>
      </c>
      <c r="HO46" s="667">
        <f t="shared" si="108"/>
        <v>7</v>
      </c>
      <c r="HP46" s="667">
        <f t="shared" si="108"/>
        <v>7</v>
      </c>
      <c r="HQ46" s="667">
        <f t="shared" si="108"/>
        <v>7</v>
      </c>
      <c r="HR46" s="667">
        <f t="shared" si="108"/>
        <v>7</v>
      </c>
      <c r="HS46" s="667">
        <f t="shared" si="108"/>
        <v>7</v>
      </c>
    </row>
    <row r="47" spans="2:227" x14ac:dyDescent="0.2">
      <c r="B47" s="745" t="s">
        <v>650</v>
      </c>
      <c r="O47" s="667">
        <f t="shared" ref="O47:AT47" si="109">+O32-O48</f>
        <v>1.79</v>
      </c>
      <c r="P47" s="667">
        <f t="shared" si="109"/>
        <v>1.79</v>
      </c>
      <c r="Q47" s="667">
        <f t="shared" si="109"/>
        <v>1.79</v>
      </c>
      <c r="R47" s="667">
        <f t="shared" si="109"/>
        <v>1.79</v>
      </c>
      <c r="S47" s="667">
        <f t="shared" si="109"/>
        <v>1.79</v>
      </c>
      <c r="T47" s="667">
        <f t="shared" si="109"/>
        <v>1.79</v>
      </c>
      <c r="U47" s="667">
        <f t="shared" si="109"/>
        <v>1.79</v>
      </c>
      <c r="V47" s="667">
        <f t="shared" si="109"/>
        <v>1.79</v>
      </c>
      <c r="W47" s="667">
        <f t="shared" si="109"/>
        <v>1.79</v>
      </c>
      <c r="X47" s="667">
        <f t="shared" si="109"/>
        <v>1.79</v>
      </c>
      <c r="Y47" s="667">
        <f t="shared" si="109"/>
        <v>1.79</v>
      </c>
      <c r="Z47" s="667">
        <f t="shared" si="109"/>
        <v>1.79</v>
      </c>
      <c r="AA47" s="667">
        <f t="shared" si="109"/>
        <v>1.79</v>
      </c>
      <c r="AB47" s="667">
        <f t="shared" si="109"/>
        <v>1.79</v>
      </c>
      <c r="AC47" s="667">
        <f t="shared" si="109"/>
        <v>1.79</v>
      </c>
      <c r="AD47" s="667">
        <f t="shared" si="109"/>
        <v>1.79</v>
      </c>
      <c r="AE47" s="667">
        <f t="shared" si="109"/>
        <v>1.79</v>
      </c>
      <c r="AF47" s="667">
        <f t="shared" si="109"/>
        <v>1.79</v>
      </c>
      <c r="AG47" s="667">
        <f t="shared" si="109"/>
        <v>1.79</v>
      </c>
      <c r="AH47" s="667">
        <f t="shared" si="109"/>
        <v>1.47</v>
      </c>
      <c r="AI47" s="667">
        <f t="shared" si="109"/>
        <v>1.47</v>
      </c>
      <c r="AJ47" s="667">
        <f t="shared" si="109"/>
        <v>1.47</v>
      </c>
      <c r="AK47" s="667">
        <f t="shared" si="109"/>
        <v>1.47</v>
      </c>
      <c r="AL47" s="667">
        <f t="shared" si="109"/>
        <v>1.28</v>
      </c>
      <c r="AM47" s="667">
        <f t="shared" si="109"/>
        <v>1.28</v>
      </c>
      <c r="AN47" s="667">
        <f t="shared" si="109"/>
        <v>1.28</v>
      </c>
      <c r="AO47" s="667">
        <f t="shared" si="109"/>
        <v>1.28</v>
      </c>
      <c r="AP47" s="667">
        <f t="shared" si="109"/>
        <v>1.28</v>
      </c>
      <c r="AQ47" s="667">
        <f t="shared" si="109"/>
        <v>1.28</v>
      </c>
      <c r="AR47" s="667">
        <f t="shared" si="109"/>
        <v>1.28</v>
      </c>
      <c r="AS47" s="667">
        <f t="shared" si="109"/>
        <v>1.28</v>
      </c>
      <c r="AT47" s="667">
        <f t="shared" si="109"/>
        <v>1.28</v>
      </c>
      <c r="AU47" s="667">
        <f t="shared" ref="AU47:BZ47" si="110">+AU32-AU48</f>
        <v>4.03</v>
      </c>
      <c r="AV47" s="667">
        <f t="shared" si="110"/>
        <v>3.71</v>
      </c>
      <c r="AW47" s="667">
        <f t="shared" si="110"/>
        <v>3.71</v>
      </c>
      <c r="AX47" s="667">
        <f t="shared" si="110"/>
        <v>3.71</v>
      </c>
      <c r="AY47" s="667">
        <f t="shared" si="110"/>
        <v>3.71</v>
      </c>
      <c r="AZ47" s="667">
        <f t="shared" si="110"/>
        <v>3.71</v>
      </c>
      <c r="BA47" s="667">
        <f t="shared" si="110"/>
        <v>3.71</v>
      </c>
      <c r="BB47" s="667">
        <f t="shared" si="110"/>
        <v>3.71</v>
      </c>
      <c r="BC47" s="667">
        <f t="shared" si="110"/>
        <v>3.71</v>
      </c>
      <c r="BD47" s="667">
        <f t="shared" si="110"/>
        <v>3.71</v>
      </c>
      <c r="BE47" s="667">
        <f t="shared" si="110"/>
        <v>3.71</v>
      </c>
      <c r="BF47" s="667">
        <f t="shared" si="110"/>
        <v>3.71</v>
      </c>
      <c r="BG47" s="667">
        <f t="shared" si="110"/>
        <v>3.71</v>
      </c>
      <c r="BH47" s="667">
        <f t="shared" si="110"/>
        <v>3.71</v>
      </c>
      <c r="BI47" s="667">
        <f t="shared" si="110"/>
        <v>3.71</v>
      </c>
      <c r="BJ47" s="667">
        <f t="shared" si="110"/>
        <v>3.71</v>
      </c>
      <c r="BK47" s="667">
        <f t="shared" si="110"/>
        <v>3.58</v>
      </c>
      <c r="BL47" s="667">
        <f t="shared" si="110"/>
        <v>3.58</v>
      </c>
      <c r="BM47" s="667">
        <f t="shared" si="110"/>
        <v>3.58</v>
      </c>
      <c r="BN47" s="667">
        <f t="shared" si="110"/>
        <v>3.58</v>
      </c>
      <c r="BO47" s="667">
        <f t="shared" si="110"/>
        <v>3.58</v>
      </c>
      <c r="BP47" s="667">
        <f t="shared" si="110"/>
        <v>3.58</v>
      </c>
      <c r="BQ47" s="667">
        <f t="shared" si="110"/>
        <v>3.58</v>
      </c>
      <c r="BR47" s="667">
        <f t="shared" si="110"/>
        <v>3.58</v>
      </c>
      <c r="BS47" s="667">
        <f t="shared" si="110"/>
        <v>3.58</v>
      </c>
      <c r="BT47" s="667">
        <f t="shared" si="110"/>
        <v>3.58</v>
      </c>
      <c r="BU47" s="667">
        <f t="shared" si="110"/>
        <v>3.58</v>
      </c>
      <c r="BV47" s="667">
        <f t="shared" si="110"/>
        <v>3.58</v>
      </c>
      <c r="BW47" s="667">
        <f t="shared" si="110"/>
        <v>3.58</v>
      </c>
      <c r="BX47" s="667">
        <f t="shared" si="110"/>
        <v>3.58</v>
      </c>
      <c r="BY47" s="667">
        <f t="shared" si="110"/>
        <v>3.58</v>
      </c>
      <c r="BZ47" s="667">
        <f t="shared" si="110"/>
        <v>3.58</v>
      </c>
      <c r="CA47" s="667">
        <f t="shared" ref="CA47:DF47" si="111">+CA32-CA48</f>
        <v>3.58</v>
      </c>
      <c r="CB47" s="667">
        <f t="shared" si="111"/>
        <v>3.58</v>
      </c>
      <c r="CC47" s="667">
        <f t="shared" si="111"/>
        <v>3.58</v>
      </c>
      <c r="CD47" s="667">
        <f t="shared" si="111"/>
        <v>3.58</v>
      </c>
      <c r="CE47" s="667">
        <f t="shared" si="111"/>
        <v>3.58</v>
      </c>
      <c r="CF47" s="667">
        <f t="shared" si="111"/>
        <v>3.58</v>
      </c>
      <c r="CG47" s="667">
        <f t="shared" si="111"/>
        <v>3.58</v>
      </c>
      <c r="CH47" s="667">
        <f t="shared" si="111"/>
        <v>3.58</v>
      </c>
      <c r="CI47" s="667">
        <f t="shared" si="111"/>
        <v>3.58</v>
      </c>
      <c r="CJ47" s="667">
        <f t="shared" si="111"/>
        <v>3.5100000000000002</v>
      </c>
      <c r="CK47" s="667">
        <f t="shared" si="111"/>
        <v>3.5100000000000002</v>
      </c>
      <c r="CL47" s="667">
        <f t="shared" si="111"/>
        <v>3.5100000000000002</v>
      </c>
      <c r="CM47" s="667">
        <f t="shared" si="111"/>
        <v>3.5100000000000002</v>
      </c>
      <c r="CN47" s="667">
        <f t="shared" si="111"/>
        <v>3.5100000000000002</v>
      </c>
      <c r="CO47" s="667">
        <f t="shared" si="111"/>
        <v>3.5100000000000002</v>
      </c>
      <c r="CP47" s="667">
        <f t="shared" si="111"/>
        <v>3.5100000000000002</v>
      </c>
      <c r="CQ47" s="667">
        <f t="shared" si="111"/>
        <v>3.5100000000000002</v>
      </c>
      <c r="CR47" s="667">
        <f t="shared" si="111"/>
        <v>3.24</v>
      </c>
      <c r="CS47" s="667">
        <f t="shared" si="111"/>
        <v>3.24</v>
      </c>
      <c r="CT47" s="667">
        <f t="shared" si="111"/>
        <v>3.24</v>
      </c>
      <c r="CU47" s="667">
        <f t="shared" si="111"/>
        <v>3.24</v>
      </c>
      <c r="CV47" s="667">
        <f t="shared" si="111"/>
        <v>3.24</v>
      </c>
      <c r="CW47" s="667">
        <f t="shared" si="111"/>
        <v>3.24</v>
      </c>
      <c r="CX47" s="667">
        <f t="shared" si="111"/>
        <v>3.24</v>
      </c>
      <c r="CY47" s="667">
        <f t="shared" si="111"/>
        <v>3.24</v>
      </c>
      <c r="CZ47" s="667">
        <f t="shared" si="111"/>
        <v>3.24</v>
      </c>
      <c r="DA47" s="667">
        <f t="shared" si="111"/>
        <v>3.24</v>
      </c>
      <c r="DB47" s="667">
        <f t="shared" si="111"/>
        <v>3.24</v>
      </c>
      <c r="DC47" s="667">
        <f t="shared" si="111"/>
        <v>3.24</v>
      </c>
      <c r="DD47" s="667">
        <f t="shared" si="111"/>
        <v>3.24</v>
      </c>
      <c r="DE47" s="667">
        <f t="shared" si="111"/>
        <v>3.24</v>
      </c>
      <c r="DF47" s="667">
        <f t="shared" si="111"/>
        <v>3.24</v>
      </c>
      <c r="DG47" s="667">
        <f t="shared" ref="DG47:EL47" si="112">+DG32-DG48</f>
        <v>3.24</v>
      </c>
      <c r="DH47" s="667">
        <f t="shared" si="112"/>
        <v>3.24</v>
      </c>
      <c r="DI47" s="667">
        <f t="shared" si="112"/>
        <v>3.24</v>
      </c>
      <c r="DJ47" s="667">
        <f t="shared" si="112"/>
        <v>3.24</v>
      </c>
      <c r="DK47" s="667">
        <f t="shared" si="112"/>
        <v>3.24</v>
      </c>
      <c r="DL47" s="667">
        <f t="shared" si="112"/>
        <v>3.24</v>
      </c>
      <c r="DM47" s="667">
        <f t="shared" si="112"/>
        <v>3.24</v>
      </c>
      <c r="DN47" s="667">
        <f t="shared" si="112"/>
        <v>3.24</v>
      </c>
      <c r="DO47" s="667">
        <f t="shared" si="112"/>
        <v>3.24</v>
      </c>
      <c r="DP47" s="667">
        <f t="shared" si="112"/>
        <v>3.24</v>
      </c>
      <c r="DQ47" s="667">
        <f t="shared" si="112"/>
        <v>3.24</v>
      </c>
      <c r="DR47" s="667">
        <f t="shared" si="112"/>
        <v>3.24</v>
      </c>
      <c r="DS47" s="667">
        <f t="shared" si="112"/>
        <v>3.24</v>
      </c>
      <c r="DT47" s="667">
        <f t="shared" si="112"/>
        <v>3.24</v>
      </c>
      <c r="DU47" s="667">
        <f t="shared" si="112"/>
        <v>3.24</v>
      </c>
      <c r="DV47" s="667">
        <f t="shared" si="112"/>
        <v>3.24</v>
      </c>
      <c r="DW47" s="667">
        <f t="shared" si="112"/>
        <v>3.24</v>
      </c>
      <c r="DX47" s="667">
        <f t="shared" si="112"/>
        <v>3.24</v>
      </c>
      <c r="DY47" s="746">
        <f t="shared" si="112"/>
        <v>3.24</v>
      </c>
      <c r="DZ47" s="667">
        <f t="shared" si="112"/>
        <v>3.24</v>
      </c>
      <c r="EA47" s="667">
        <f t="shared" si="112"/>
        <v>3.24</v>
      </c>
      <c r="EB47" s="667">
        <f t="shared" si="112"/>
        <v>3.24</v>
      </c>
      <c r="EC47" s="667">
        <f t="shared" si="112"/>
        <v>3.24</v>
      </c>
      <c r="ED47" s="667">
        <f t="shared" si="112"/>
        <v>3.24</v>
      </c>
      <c r="EE47" s="667">
        <f t="shared" si="112"/>
        <v>3.24</v>
      </c>
      <c r="EF47" s="667">
        <f t="shared" si="112"/>
        <v>3.24</v>
      </c>
      <c r="EG47" s="667">
        <f t="shared" si="112"/>
        <v>3.24</v>
      </c>
      <c r="EH47" s="667">
        <f t="shared" si="112"/>
        <v>3.24</v>
      </c>
      <c r="EI47" s="667">
        <f t="shared" si="112"/>
        <v>3.24</v>
      </c>
      <c r="EJ47" s="667">
        <f t="shared" si="112"/>
        <v>3.24</v>
      </c>
      <c r="EK47" s="667">
        <f t="shared" si="112"/>
        <v>3.24</v>
      </c>
      <c r="EL47" s="667">
        <f t="shared" si="112"/>
        <v>3.24</v>
      </c>
      <c r="EM47" s="667">
        <f t="shared" ref="EM47:FR47" si="113">+EM32-EM48</f>
        <v>3.24</v>
      </c>
      <c r="EN47" s="667">
        <f t="shared" si="113"/>
        <v>2.74</v>
      </c>
      <c r="EO47" s="667">
        <f t="shared" si="113"/>
        <v>2.74</v>
      </c>
      <c r="EP47" s="667">
        <f t="shared" si="113"/>
        <v>2.74</v>
      </c>
      <c r="EQ47" s="667">
        <f t="shared" si="113"/>
        <v>2.74</v>
      </c>
      <c r="ER47" s="667">
        <f t="shared" si="113"/>
        <v>2.74</v>
      </c>
      <c r="ES47" s="667">
        <f t="shared" si="113"/>
        <v>2.74</v>
      </c>
      <c r="ET47" s="667">
        <f t="shared" si="113"/>
        <v>2.74</v>
      </c>
      <c r="EU47" s="667">
        <f t="shared" si="113"/>
        <v>2.74</v>
      </c>
      <c r="EV47" s="667">
        <f t="shared" si="113"/>
        <v>2.74</v>
      </c>
      <c r="EW47" s="667">
        <f t="shared" si="113"/>
        <v>2.74</v>
      </c>
      <c r="EX47" s="667">
        <f t="shared" si="113"/>
        <v>2.74</v>
      </c>
      <c r="EY47" s="667">
        <f t="shared" si="113"/>
        <v>2.74</v>
      </c>
      <c r="EZ47" s="667">
        <f t="shared" si="113"/>
        <v>2.2400000000000002</v>
      </c>
      <c r="FA47" s="667">
        <f t="shared" si="113"/>
        <v>2.2400000000000002</v>
      </c>
      <c r="FB47" s="667">
        <f t="shared" si="113"/>
        <v>2.2400000000000002</v>
      </c>
      <c r="FC47" s="667">
        <f t="shared" si="113"/>
        <v>2.2400000000000002</v>
      </c>
      <c r="FD47" s="667">
        <f t="shared" si="113"/>
        <v>2.2400000000000002</v>
      </c>
      <c r="FE47" s="667">
        <f t="shared" si="113"/>
        <v>2.2400000000000002</v>
      </c>
      <c r="FF47" s="667">
        <f t="shared" si="113"/>
        <v>2.2400000000000002</v>
      </c>
      <c r="FG47" s="667">
        <f t="shared" si="113"/>
        <v>2.2400000000000002</v>
      </c>
      <c r="FH47" s="667">
        <f t="shared" si="113"/>
        <v>2.2400000000000002</v>
      </c>
      <c r="FI47" s="667">
        <f t="shared" si="113"/>
        <v>2.2400000000000002</v>
      </c>
      <c r="FJ47" s="667">
        <f t="shared" si="113"/>
        <v>2.2400000000000002</v>
      </c>
      <c r="FK47" s="667">
        <f t="shared" si="113"/>
        <v>2.2400000000000002</v>
      </c>
      <c r="FL47" s="667">
        <f t="shared" si="113"/>
        <v>1.9200000000000004</v>
      </c>
      <c r="FM47" s="667">
        <f t="shared" si="113"/>
        <v>1.9200000000000004</v>
      </c>
      <c r="FN47" s="667">
        <f t="shared" si="113"/>
        <v>1.9200000000000004</v>
      </c>
      <c r="FO47" s="667">
        <f t="shared" si="113"/>
        <v>1.9200000000000004</v>
      </c>
      <c r="FP47" s="667">
        <f t="shared" si="113"/>
        <v>1.9200000000000004</v>
      </c>
      <c r="FQ47" s="667">
        <f>+FQ32-FQ48</f>
        <v>1.9200000000000004</v>
      </c>
      <c r="FR47" s="667">
        <f t="shared" si="113"/>
        <v>1.9200000000000004</v>
      </c>
      <c r="FS47" s="667">
        <f>+FS32-FS48</f>
        <v>1.9200000000000004</v>
      </c>
      <c r="FT47" s="667">
        <f>+FT32-FT48</f>
        <v>1.9200000000000004</v>
      </c>
      <c r="FU47" s="667">
        <f>+FU32-FU48</f>
        <v>1.9200000000000004</v>
      </c>
      <c r="FV47" s="667">
        <f>+FV32-FV48</f>
        <v>1.9200000000000004</v>
      </c>
      <c r="FW47" s="667">
        <f>+FW32-FW48</f>
        <v>1.9200000000000004</v>
      </c>
      <c r="FX47" s="667">
        <f t="shared" ref="FX47:GI47" si="114">+FX32-FX48</f>
        <v>1.7300000000000004</v>
      </c>
      <c r="FY47" s="667">
        <f t="shared" si="114"/>
        <v>1.7300000000000004</v>
      </c>
      <c r="FZ47" s="667">
        <f t="shared" si="114"/>
        <v>1.7300000000000004</v>
      </c>
      <c r="GA47" s="667">
        <f t="shared" si="114"/>
        <v>1.7300000000000004</v>
      </c>
      <c r="GB47" s="667">
        <f t="shared" si="114"/>
        <v>1.7300000000000004</v>
      </c>
      <c r="GC47" s="667">
        <f t="shared" si="114"/>
        <v>1.7300000000000004</v>
      </c>
      <c r="GD47" s="667">
        <f t="shared" si="114"/>
        <v>1.7300000000000004</v>
      </c>
      <c r="GE47" s="667">
        <f t="shared" si="114"/>
        <v>1.7300000000000004</v>
      </c>
      <c r="GF47" s="667">
        <f t="shared" si="114"/>
        <v>1.7300000000000004</v>
      </c>
      <c r="GG47" s="667">
        <f t="shared" si="114"/>
        <v>1.7300000000000004</v>
      </c>
      <c r="GH47" s="667">
        <f t="shared" si="114"/>
        <v>1.7300000000000004</v>
      </c>
      <c r="GI47" s="667">
        <f t="shared" si="114"/>
        <v>1.7300000000000004</v>
      </c>
      <c r="GJ47" s="667">
        <f t="shared" ref="GJ47:GL47" si="115">+GJ32-GJ48</f>
        <v>1.5500000000000003</v>
      </c>
      <c r="GK47" s="667">
        <f t="shared" si="115"/>
        <v>1.5500000000000003</v>
      </c>
      <c r="GL47" s="667">
        <f t="shared" si="115"/>
        <v>1.5500000000000003</v>
      </c>
      <c r="GM47" s="667">
        <f t="shared" ref="GM47:GU47" si="116">+GM32-GM48</f>
        <v>1.5500000000000003</v>
      </c>
      <c r="GN47" s="667">
        <f t="shared" si="116"/>
        <v>1.5500000000000003</v>
      </c>
      <c r="GO47" s="667">
        <f t="shared" si="116"/>
        <v>1.5500000000000003</v>
      </c>
      <c r="GP47" s="667">
        <f t="shared" si="116"/>
        <v>1.5500000000000003</v>
      </c>
      <c r="GQ47" s="667">
        <f t="shared" si="116"/>
        <v>1.5500000000000003</v>
      </c>
      <c r="GR47" s="667">
        <f t="shared" si="116"/>
        <v>1.5500000000000003</v>
      </c>
      <c r="GS47" s="667">
        <f t="shared" si="116"/>
        <v>1.5500000000000003</v>
      </c>
      <c r="GT47" s="667">
        <f t="shared" si="116"/>
        <v>1.5500000000000003</v>
      </c>
      <c r="GU47" s="667">
        <f t="shared" si="116"/>
        <v>1.5500000000000003</v>
      </c>
      <c r="GV47" s="667">
        <f t="shared" ref="GV47:GX47" si="117">+GV32-GV48</f>
        <v>1.3900000000000006</v>
      </c>
      <c r="GW47" s="667">
        <f t="shared" si="117"/>
        <v>1.3900000000000006</v>
      </c>
      <c r="GX47" s="667">
        <f t="shared" si="117"/>
        <v>1.3900000000000006</v>
      </c>
      <c r="GY47" s="667">
        <f t="shared" ref="GY47:HG47" si="118">+GY32-GY48</f>
        <v>1.8500000000000005</v>
      </c>
      <c r="GZ47" s="667">
        <f t="shared" si="118"/>
        <v>1.8500000000000005</v>
      </c>
      <c r="HA47" s="667">
        <f t="shared" si="118"/>
        <v>1.8500000000000005</v>
      </c>
      <c r="HB47" s="667">
        <f t="shared" si="118"/>
        <v>1.8500000000000005</v>
      </c>
      <c r="HC47" s="667">
        <f t="shared" si="118"/>
        <v>1.8500000000000005</v>
      </c>
      <c r="HD47" s="667">
        <f t="shared" si="118"/>
        <v>1.8500000000000005</v>
      </c>
      <c r="HE47" s="667">
        <f t="shared" si="118"/>
        <v>1.8500000000000005</v>
      </c>
      <c r="HF47" s="667">
        <f t="shared" si="118"/>
        <v>1.8500000000000005</v>
      </c>
      <c r="HG47" s="667">
        <f t="shared" si="118"/>
        <v>1.8500000000000005</v>
      </c>
      <c r="HH47" s="667">
        <f t="shared" ref="HH47:HJ47" si="119">+HH32-HH48</f>
        <v>1.7000000000000002</v>
      </c>
      <c r="HI47" s="667">
        <f t="shared" si="119"/>
        <v>1.7000000000000002</v>
      </c>
      <c r="HJ47" s="667">
        <f t="shared" si="119"/>
        <v>1.7000000000000002</v>
      </c>
      <c r="HK47" s="667">
        <f t="shared" ref="HK47:HM47" si="120">+HK32-HK48</f>
        <v>1.7000000000000002</v>
      </c>
      <c r="HL47" s="667">
        <f t="shared" si="120"/>
        <v>1.7000000000000002</v>
      </c>
      <c r="HM47" s="667">
        <f t="shared" si="120"/>
        <v>1.7000000000000002</v>
      </c>
      <c r="HN47" s="667">
        <f t="shared" ref="HN47:HS47" si="121">+HN32-HN48</f>
        <v>1.7000000000000002</v>
      </c>
      <c r="HO47" s="667">
        <f t="shared" si="121"/>
        <v>1.7000000000000002</v>
      </c>
      <c r="HP47" s="667">
        <f t="shared" si="121"/>
        <v>1.7000000000000002</v>
      </c>
      <c r="HQ47" s="667">
        <f t="shared" si="121"/>
        <v>1.7000000000000002</v>
      </c>
      <c r="HR47" s="667">
        <f t="shared" si="121"/>
        <v>1.7000000000000002</v>
      </c>
      <c r="HS47" s="667">
        <f t="shared" si="121"/>
        <v>1.7000000000000002</v>
      </c>
    </row>
    <row r="48" spans="2:227" x14ac:dyDescent="0.2">
      <c r="B48" s="745" t="s">
        <v>651</v>
      </c>
      <c r="O48" s="667">
        <f t="shared" ref="O48:BZ48" si="122">+O37</f>
        <v>0.46</v>
      </c>
      <c r="P48" s="667">
        <f t="shared" si="122"/>
        <v>0.46</v>
      </c>
      <c r="Q48" s="667">
        <f t="shared" si="122"/>
        <v>0.46</v>
      </c>
      <c r="R48" s="667">
        <f t="shared" si="122"/>
        <v>0.46</v>
      </c>
      <c r="S48" s="667">
        <f t="shared" si="122"/>
        <v>0.46</v>
      </c>
      <c r="T48" s="667">
        <f t="shared" si="122"/>
        <v>0.46</v>
      </c>
      <c r="U48" s="667">
        <f t="shared" si="122"/>
        <v>0.46</v>
      </c>
      <c r="V48" s="667">
        <f t="shared" si="122"/>
        <v>0.46</v>
      </c>
      <c r="W48" s="667">
        <f t="shared" si="122"/>
        <v>0.46</v>
      </c>
      <c r="X48" s="667">
        <f t="shared" si="122"/>
        <v>0.46</v>
      </c>
      <c r="Y48" s="667">
        <f t="shared" si="122"/>
        <v>0.46</v>
      </c>
      <c r="Z48" s="667">
        <f t="shared" si="122"/>
        <v>0.46</v>
      </c>
      <c r="AA48" s="667">
        <f t="shared" si="122"/>
        <v>0.46</v>
      </c>
      <c r="AB48" s="667">
        <f t="shared" si="122"/>
        <v>0.46</v>
      </c>
      <c r="AC48" s="667">
        <f t="shared" si="122"/>
        <v>0.46</v>
      </c>
      <c r="AD48" s="667">
        <f t="shared" si="122"/>
        <v>0.46</v>
      </c>
      <c r="AE48" s="667">
        <f t="shared" si="122"/>
        <v>0.46</v>
      </c>
      <c r="AF48" s="667">
        <f t="shared" si="122"/>
        <v>0.46</v>
      </c>
      <c r="AG48" s="667">
        <f t="shared" si="122"/>
        <v>0.46</v>
      </c>
      <c r="AH48" s="667">
        <f t="shared" si="122"/>
        <v>0.78</v>
      </c>
      <c r="AI48" s="667">
        <f t="shared" si="122"/>
        <v>0.78</v>
      </c>
      <c r="AJ48" s="667">
        <f t="shared" si="122"/>
        <v>0.78</v>
      </c>
      <c r="AK48" s="667">
        <f t="shared" si="122"/>
        <v>0.78</v>
      </c>
      <c r="AL48" s="667">
        <f t="shared" si="122"/>
        <v>0.97</v>
      </c>
      <c r="AM48" s="667">
        <f t="shared" si="122"/>
        <v>0.97</v>
      </c>
      <c r="AN48" s="667">
        <f t="shared" si="122"/>
        <v>0.97</v>
      </c>
      <c r="AO48" s="667">
        <f t="shared" si="122"/>
        <v>0.97</v>
      </c>
      <c r="AP48" s="667">
        <f t="shared" si="122"/>
        <v>0.97</v>
      </c>
      <c r="AQ48" s="667">
        <f t="shared" si="122"/>
        <v>0.97</v>
      </c>
      <c r="AR48" s="667">
        <f t="shared" si="122"/>
        <v>0.97</v>
      </c>
      <c r="AS48" s="667">
        <f t="shared" si="122"/>
        <v>0.97</v>
      </c>
      <c r="AT48" s="667">
        <f t="shared" si="122"/>
        <v>0.97</v>
      </c>
      <c r="AU48" s="667">
        <f t="shared" si="122"/>
        <v>0.97</v>
      </c>
      <c r="AV48" s="667">
        <f t="shared" si="122"/>
        <v>1.29</v>
      </c>
      <c r="AW48" s="667">
        <f t="shared" si="122"/>
        <v>1.29</v>
      </c>
      <c r="AX48" s="667">
        <f t="shared" si="122"/>
        <v>1.29</v>
      </c>
      <c r="AY48" s="667">
        <f t="shared" si="122"/>
        <v>1.29</v>
      </c>
      <c r="AZ48" s="667">
        <f t="shared" si="122"/>
        <v>1.29</v>
      </c>
      <c r="BA48" s="667">
        <f t="shared" si="122"/>
        <v>1.29</v>
      </c>
      <c r="BB48" s="667">
        <f t="shared" si="122"/>
        <v>1.29</v>
      </c>
      <c r="BC48" s="667">
        <f t="shared" si="122"/>
        <v>1.29</v>
      </c>
      <c r="BD48" s="667">
        <f t="shared" si="122"/>
        <v>1.29</v>
      </c>
      <c r="BE48" s="667">
        <f t="shared" si="122"/>
        <v>1.29</v>
      </c>
      <c r="BF48" s="667">
        <f t="shared" si="122"/>
        <v>1.29</v>
      </c>
      <c r="BG48" s="667">
        <f t="shared" si="122"/>
        <v>1.29</v>
      </c>
      <c r="BH48" s="667">
        <f t="shared" si="122"/>
        <v>1.29</v>
      </c>
      <c r="BI48" s="667">
        <f t="shared" si="122"/>
        <v>1.29</v>
      </c>
      <c r="BJ48" s="667">
        <f t="shared" si="122"/>
        <v>1.29</v>
      </c>
      <c r="BK48" s="667">
        <f t="shared" si="122"/>
        <v>1.42</v>
      </c>
      <c r="BL48" s="667">
        <f t="shared" si="122"/>
        <v>1.42</v>
      </c>
      <c r="BM48" s="667">
        <f t="shared" si="122"/>
        <v>1.42</v>
      </c>
      <c r="BN48" s="667">
        <f t="shared" si="122"/>
        <v>1.42</v>
      </c>
      <c r="BO48" s="667">
        <f t="shared" si="122"/>
        <v>1.42</v>
      </c>
      <c r="BP48" s="667">
        <f t="shared" si="122"/>
        <v>1.42</v>
      </c>
      <c r="BQ48" s="667">
        <f t="shared" si="122"/>
        <v>1.42</v>
      </c>
      <c r="BR48" s="667">
        <f t="shared" si="122"/>
        <v>1.42</v>
      </c>
      <c r="BS48" s="667">
        <f t="shared" si="122"/>
        <v>1.42</v>
      </c>
      <c r="BT48" s="667">
        <f t="shared" si="122"/>
        <v>1.42</v>
      </c>
      <c r="BU48" s="667">
        <f t="shared" si="122"/>
        <v>1.42</v>
      </c>
      <c r="BV48" s="667">
        <f t="shared" si="122"/>
        <v>1.42</v>
      </c>
      <c r="BW48" s="667">
        <f t="shared" si="122"/>
        <v>1.42</v>
      </c>
      <c r="BX48" s="667">
        <f t="shared" si="122"/>
        <v>1.42</v>
      </c>
      <c r="BY48" s="667">
        <f t="shared" si="122"/>
        <v>1.42</v>
      </c>
      <c r="BZ48" s="667">
        <f t="shared" si="122"/>
        <v>1.42</v>
      </c>
      <c r="CA48" s="667">
        <f t="shared" ref="CA48:EL48" si="123">+CA37</f>
        <v>1.42</v>
      </c>
      <c r="CB48" s="667">
        <f t="shared" si="123"/>
        <v>1.42</v>
      </c>
      <c r="CC48" s="667">
        <f t="shared" si="123"/>
        <v>1.42</v>
      </c>
      <c r="CD48" s="667">
        <f t="shared" si="123"/>
        <v>1.42</v>
      </c>
      <c r="CE48" s="667">
        <f t="shared" si="123"/>
        <v>1.42</v>
      </c>
      <c r="CF48" s="667">
        <f t="shared" si="123"/>
        <v>1.42</v>
      </c>
      <c r="CG48" s="667">
        <f t="shared" si="123"/>
        <v>1.42</v>
      </c>
      <c r="CH48" s="667">
        <f t="shared" si="123"/>
        <v>1.42</v>
      </c>
      <c r="CI48" s="667">
        <f t="shared" si="123"/>
        <v>1.42</v>
      </c>
      <c r="CJ48" s="667">
        <f t="shared" si="123"/>
        <v>1.7799999999999998</v>
      </c>
      <c r="CK48" s="667">
        <f t="shared" si="123"/>
        <v>1.7799999999999998</v>
      </c>
      <c r="CL48" s="667">
        <f t="shared" si="123"/>
        <v>1.7799999999999998</v>
      </c>
      <c r="CM48" s="667">
        <f t="shared" si="123"/>
        <v>1.7799999999999998</v>
      </c>
      <c r="CN48" s="667">
        <f t="shared" si="123"/>
        <v>1.7799999999999998</v>
      </c>
      <c r="CO48" s="667">
        <f t="shared" si="123"/>
        <v>1.7799999999999998</v>
      </c>
      <c r="CP48" s="667">
        <f t="shared" si="123"/>
        <v>1.7799999999999998</v>
      </c>
      <c r="CQ48" s="667">
        <f t="shared" si="123"/>
        <v>1.7799999999999998</v>
      </c>
      <c r="CR48" s="667">
        <f t="shared" si="123"/>
        <v>2.12</v>
      </c>
      <c r="CS48" s="667">
        <f t="shared" si="123"/>
        <v>2.12</v>
      </c>
      <c r="CT48" s="667">
        <f t="shared" si="123"/>
        <v>2.12</v>
      </c>
      <c r="CU48" s="667">
        <f t="shared" si="123"/>
        <v>2.12</v>
      </c>
      <c r="CV48" s="667">
        <f t="shared" si="123"/>
        <v>2.12</v>
      </c>
      <c r="CW48" s="667">
        <f t="shared" si="123"/>
        <v>2.12</v>
      </c>
      <c r="CX48" s="667">
        <f t="shared" si="123"/>
        <v>2.12</v>
      </c>
      <c r="CY48" s="667">
        <f t="shared" si="123"/>
        <v>2.12</v>
      </c>
      <c r="CZ48" s="667">
        <f t="shared" si="123"/>
        <v>2.12</v>
      </c>
      <c r="DA48" s="667">
        <f t="shared" si="123"/>
        <v>2.12</v>
      </c>
      <c r="DB48" s="667">
        <f t="shared" si="123"/>
        <v>2.12</v>
      </c>
      <c r="DC48" s="667">
        <f t="shared" si="123"/>
        <v>2.12</v>
      </c>
      <c r="DD48" s="667">
        <f t="shared" si="123"/>
        <v>2.12</v>
      </c>
      <c r="DE48" s="667">
        <f t="shared" si="123"/>
        <v>2.12</v>
      </c>
      <c r="DF48" s="667">
        <f t="shared" si="123"/>
        <v>2.12</v>
      </c>
      <c r="DG48" s="667">
        <f t="shared" si="123"/>
        <v>2.12</v>
      </c>
      <c r="DH48" s="667">
        <f t="shared" si="123"/>
        <v>2.12</v>
      </c>
      <c r="DI48" s="667">
        <f t="shared" si="123"/>
        <v>2.12</v>
      </c>
      <c r="DJ48" s="667">
        <f t="shared" si="123"/>
        <v>2.12</v>
      </c>
      <c r="DK48" s="667">
        <f t="shared" si="123"/>
        <v>2.12</v>
      </c>
      <c r="DL48" s="667">
        <f t="shared" si="123"/>
        <v>2.12</v>
      </c>
      <c r="DM48" s="667">
        <f t="shared" si="123"/>
        <v>2.12</v>
      </c>
      <c r="DN48" s="667">
        <f t="shared" si="123"/>
        <v>2.12</v>
      </c>
      <c r="DO48" s="667">
        <f t="shared" si="123"/>
        <v>2.12</v>
      </c>
      <c r="DP48" s="667">
        <f t="shared" si="123"/>
        <v>2.12</v>
      </c>
      <c r="DQ48" s="667">
        <f t="shared" si="123"/>
        <v>2.12</v>
      </c>
      <c r="DR48" s="667">
        <f t="shared" si="123"/>
        <v>2.12</v>
      </c>
      <c r="DS48" s="667">
        <f t="shared" si="123"/>
        <v>2.12</v>
      </c>
      <c r="DT48" s="667">
        <f t="shared" si="123"/>
        <v>2.12</v>
      </c>
      <c r="DU48" s="667">
        <f t="shared" si="123"/>
        <v>2.12</v>
      </c>
      <c r="DV48" s="667">
        <f t="shared" si="123"/>
        <v>2.12</v>
      </c>
      <c r="DW48" s="667">
        <f t="shared" si="123"/>
        <v>2.12</v>
      </c>
      <c r="DX48" s="667">
        <f t="shared" si="123"/>
        <v>2.12</v>
      </c>
      <c r="DY48" s="746">
        <f t="shared" si="123"/>
        <v>2.12</v>
      </c>
      <c r="DZ48" s="667">
        <f t="shared" si="123"/>
        <v>2.12</v>
      </c>
      <c r="EA48" s="667">
        <f t="shared" si="123"/>
        <v>2.12</v>
      </c>
      <c r="EB48" s="667">
        <f t="shared" si="123"/>
        <v>2.12</v>
      </c>
      <c r="EC48" s="667">
        <f t="shared" si="123"/>
        <v>2.12</v>
      </c>
      <c r="ED48" s="667">
        <f t="shared" si="123"/>
        <v>2.12</v>
      </c>
      <c r="EE48" s="667">
        <f t="shared" si="123"/>
        <v>2.12</v>
      </c>
      <c r="EF48" s="667">
        <f t="shared" si="123"/>
        <v>2.12</v>
      </c>
      <c r="EG48" s="667">
        <f t="shared" si="123"/>
        <v>2.12</v>
      </c>
      <c r="EH48" s="667">
        <f t="shared" si="123"/>
        <v>2.12</v>
      </c>
      <c r="EI48" s="667">
        <f t="shared" si="123"/>
        <v>2.12</v>
      </c>
      <c r="EJ48" s="667">
        <f t="shared" si="123"/>
        <v>2.12</v>
      </c>
      <c r="EK48" s="667">
        <f t="shared" si="123"/>
        <v>2.12</v>
      </c>
      <c r="EL48" s="667">
        <f t="shared" si="123"/>
        <v>2.12</v>
      </c>
      <c r="EM48" s="667">
        <f t="shared" ref="EM48:FW48" si="124">+EM37</f>
        <v>2.12</v>
      </c>
      <c r="EN48" s="667">
        <f t="shared" si="124"/>
        <v>2.62</v>
      </c>
      <c r="EO48" s="667">
        <f t="shared" si="124"/>
        <v>2.62</v>
      </c>
      <c r="EP48" s="667">
        <f t="shared" si="124"/>
        <v>2.62</v>
      </c>
      <c r="EQ48" s="667">
        <f t="shared" si="124"/>
        <v>2.62</v>
      </c>
      <c r="ER48" s="667">
        <f t="shared" si="124"/>
        <v>2.62</v>
      </c>
      <c r="ES48" s="667">
        <f t="shared" si="124"/>
        <v>2.62</v>
      </c>
      <c r="ET48" s="667">
        <f t="shared" si="124"/>
        <v>2.62</v>
      </c>
      <c r="EU48" s="667">
        <f t="shared" si="124"/>
        <v>2.62</v>
      </c>
      <c r="EV48" s="667">
        <f t="shared" si="124"/>
        <v>2.62</v>
      </c>
      <c r="EW48" s="667">
        <f t="shared" si="124"/>
        <v>2.62</v>
      </c>
      <c r="EX48" s="667">
        <f t="shared" si="124"/>
        <v>2.62</v>
      </c>
      <c r="EY48" s="667">
        <f t="shared" si="124"/>
        <v>2.62</v>
      </c>
      <c r="EZ48" s="667">
        <f t="shared" si="124"/>
        <v>3.12</v>
      </c>
      <c r="FA48" s="667">
        <f t="shared" si="124"/>
        <v>3.12</v>
      </c>
      <c r="FB48" s="667">
        <f t="shared" si="124"/>
        <v>3.12</v>
      </c>
      <c r="FC48" s="667">
        <f t="shared" si="124"/>
        <v>3.12</v>
      </c>
      <c r="FD48" s="667">
        <f t="shared" si="124"/>
        <v>3.12</v>
      </c>
      <c r="FE48" s="667">
        <f t="shared" si="124"/>
        <v>3.12</v>
      </c>
      <c r="FF48" s="667">
        <f t="shared" si="124"/>
        <v>3.12</v>
      </c>
      <c r="FG48" s="667">
        <f t="shared" si="124"/>
        <v>3.12</v>
      </c>
      <c r="FH48" s="667">
        <f t="shared" si="124"/>
        <v>3.12</v>
      </c>
      <c r="FI48" s="667">
        <f t="shared" si="124"/>
        <v>3.12</v>
      </c>
      <c r="FJ48" s="667">
        <f t="shared" si="124"/>
        <v>3.12</v>
      </c>
      <c r="FK48" s="667">
        <f t="shared" si="124"/>
        <v>3.12</v>
      </c>
      <c r="FL48" s="667">
        <f t="shared" si="124"/>
        <v>3.44</v>
      </c>
      <c r="FM48" s="667">
        <f t="shared" si="124"/>
        <v>3.44</v>
      </c>
      <c r="FN48" s="667">
        <f t="shared" si="124"/>
        <v>3.44</v>
      </c>
      <c r="FO48" s="667">
        <f t="shared" si="124"/>
        <v>3.44</v>
      </c>
      <c r="FP48" s="667">
        <f t="shared" si="124"/>
        <v>3.44</v>
      </c>
      <c r="FQ48" s="667">
        <f t="shared" si="124"/>
        <v>3.44</v>
      </c>
      <c r="FR48" s="667">
        <f t="shared" si="124"/>
        <v>3.44</v>
      </c>
      <c r="FS48" s="667">
        <f t="shared" si="124"/>
        <v>3.44</v>
      </c>
      <c r="FT48" s="667">
        <f t="shared" si="124"/>
        <v>3.44</v>
      </c>
      <c r="FU48" s="667">
        <f t="shared" si="124"/>
        <v>3.44</v>
      </c>
      <c r="FV48" s="667">
        <f t="shared" si="124"/>
        <v>3.44</v>
      </c>
      <c r="FW48" s="667">
        <f t="shared" si="124"/>
        <v>3.44</v>
      </c>
      <c r="FX48" s="667">
        <f t="shared" ref="FX48:GI48" si="125">+FX37</f>
        <v>3.63</v>
      </c>
      <c r="FY48" s="667">
        <f t="shared" si="125"/>
        <v>3.63</v>
      </c>
      <c r="FZ48" s="667">
        <f t="shared" si="125"/>
        <v>3.63</v>
      </c>
      <c r="GA48" s="667">
        <f t="shared" si="125"/>
        <v>3.63</v>
      </c>
      <c r="GB48" s="667">
        <f t="shared" si="125"/>
        <v>3.63</v>
      </c>
      <c r="GC48" s="667">
        <f t="shared" si="125"/>
        <v>3.63</v>
      </c>
      <c r="GD48" s="667">
        <f t="shared" si="125"/>
        <v>3.63</v>
      </c>
      <c r="GE48" s="667">
        <f t="shared" si="125"/>
        <v>3.63</v>
      </c>
      <c r="GF48" s="667">
        <f t="shared" si="125"/>
        <v>3.63</v>
      </c>
      <c r="GG48" s="667">
        <f t="shared" si="125"/>
        <v>3.63</v>
      </c>
      <c r="GH48" s="667">
        <f t="shared" si="125"/>
        <v>3.63</v>
      </c>
      <c r="GI48" s="667">
        <f t="shared" si="125"/>
        <v>3.63</v>
      </c>
      <c r="GJ48" s="667">
        <f t="shared" ref="GJ48:GL48" si="126">+GJ37</f>
        <v>3.81</v>
      </c>
      <c r="GK48" s="667">
        <f t="shared" si="126"/>
        <v>3.81</v>
      </c>
      <c r="GL48" s="667">
        <f t="shared" si="126"/>
        <v>3.81</v>
      </c>
      <c r="GM48" s="667">
        <f t="shared" ref="GM48:GU48" si="127">+GM37</f>
        <v>3.81</v>
      </c>
      <c r="GN48" s="667">
        <f t="shared" si="127"/>
        <v>3.81</v>
      </c>
      <c r="GO48" s="667">
        <f t="shared" si="127"/>
        <v>3.81</v>
      </c>
      <c r="GP48" s="667">
        <f t="shared" si="127"/>
        <v>3.81</v>
      </c>
      <c r="GQ48" s="667">
        <f t="shared" si="127"/>
        <v>3.81</v>
      </c>
      <c r="GR48" s="667">
        <f t="shared" si="127"/>
        <v>3.81</v>
      </c>
      <c r="GS48" s="667">
        <f t="shared" si="127"/>
        <v>3.81</v>
      </c>
      <c r="GT48" s="667">
        <f t="shared" si="127"/>
        <v>3.81</v>
      </c>
      <c r="GU48" s="667">
        <f t="shared" si="127"/>
        <v>3.81</v>
      </c>
      <c r="GV48" s="667">
        <f t="shared" ref="GV48:GX48" si="128">+GV37</f>
        <v>3.9699999999999998</v>
      </c>
      <c r="GW48" s="667">
        <f t="shared" si="128"/>
        <v>3.9699999999999998</v>
      </c>
      <c r="GX48" s="667">
        <f t="shared" si="128"/>
        <v>3.9699999999999998</v>
      </c>
      <c r="GY48" s="667">
        <f t="shared" ref="GY48:HG48" si="129">+GY37</f>
        <v>3.51</v>
      </c>
      <c r="GZ48" s="667">
        <f t="shared" si="129"/>
        <v>3.51</v>
      </c>
      <c r="HA48" s="667">
        <f t="shared" si="129"/>
        <v>3.51</v>
      </c>
      <c r="HB48" s="667">
        <f t="shared" si="129"/>
        <v>3.51</v>
      </c>
      <c r="HC48" s="667">
        <f t="shared" si="129"/>
        <v>3.51</v>
      </c>
      <c r="HD48" s="667">
        <f t="shared" si="129"/>
        <v>3.51</v>
      </c>
      <c r="HE48" s="667">
        <f t="shared" si="129"/>
        <v>3.51</v>
      </c>
      <c r="HF48" s="667">
        <f t="shared" si="129"/>
        <v>3.51</v>
      </c>
      <c r="HG48" s="667">
        <f t="shared" si="129"/>
        <v>3.51</v>
      </c>
      <c r="HH48" s="667">
        <f t="shared" ref="HH48:HJ48" si="130">+HH37</f>
        <v>3.66</v>
      </c>
      <c r="HI48" s="667">
        <f t="shared" si="130"/>
        <v>3.66</v>
      </c>
      <c r="HJ48" s="667">
        <f t="shared" si="130"/>
        <v>3.66</v>
      </c>
      <c r="HK48" s="667">
        <f t="shared" ref="HK48:HM48" si="131">+HK37</f>
        <v>3.66</v>
      </c>
      <c r="HL48" s="667">
        <f t="shared" si="131"/>
        <v>3.66</v>
      </c>
      <c r="HM48" s="667">
        <f t="shared" si="131"/>
        <v>3.66</v>
      </c>
      <c r="HN48" s="667">
        <f t="shared" ref="HN48:HS48" si="132">+HN37</f>
        <v>3.66</v>
      </c>
      <c r="HO48" s="667">
        <f t="shared" si="132"/>
        <v>3.66</v>
      </c>
      <c r="HP48" s="667">
        <f t="shared" si="132"/>
        <v>3.66</v>
      </c>
      <c r="HQ48" s="667">
        <f t="shared" si="132"/>
        <v>3.66</v>
      </c>
      <c r="HR48" s="667">
        <f t="shared" si="132"/>
        <v>3.66</v>
      </c>
      <c r="HS48" s="667">
        <f t="shared" si="132"/>
        <v>3.66</v>
      </c>
    </row>
    <row r="49" spans="2:227" x14ac:dyDescent="0.2">
      <c r="B49" s="745" t="s">
        <v>388</v>
      </c>
      <c r="O49" s="723">
        <f t="shared" ref="O49:AT49" si="133">+O22</f>
        <v>9.8339999999999997E-2</v>
      </c>
      <c r="P49" s="723">
        <f t="shared" si="133"/>
        <v>9.8339999999999997E-2</v>
      </c>
      <c r="Q49" s="723">
        <f t="shared" si="133"/>
        <v>9.8339999999999997E-2</v>
      </c>
      <c r="R49" s="723">
        <f t="shared" si="133"/>
        <v>9.9339999999999998E-2</v>
      </c>
      <c r="S49" s="723">
        <f t="shared" si="133"/>
        <v>9.9339999999999998E-2</v>
      </c>
      <c r="T49" s="723">
        <f t="shared" si="133"/>
        <v>9.9339999999999998E-2</v>
      </c>
      <c r="U49" s="723">
        <f t="shared" si="133"/>
        <v>0.10034</v>
      </c>
      <c r="V49" s="723">
        <f t="shared" si="133"/>
        <v>0.10034</v>
      </c>
      <c r="W49" s="723">
        <f t="shared" si="133"/>
        <v>0.10034</v>
      </c>
      <c r="X49" s="723">
        <f t="shared" si="133"/>
        <v>0.10134</v>
      </c>
      <c r="Y49" s="723">
        <f t="shared" si="133"/>
        <v>0.10134</v>
      </c>
      <c r="Z49" s="723">
        <f t="shared" si="133"/>
        <v>0.10134</v>
      </c>
      <c r="AA49" s="723">
        <f t="shared" si="133"/>
        <v>0.10234</v>
      </c>
      <c r="AB49" s="723">
        <f t="shared" si="133"/>
        <v>0.10234</v>
      </c>
      <c r="AC49" s="723">
        <f t="shared" si="133"/>
        <v>0.10234</v>
      </c>
      <c r="AD49" s="723">
        <f t="shared" si="133"/>
        <v>0.10334</v>
      </c>
      <c r="AE49" s="723">
        <f t="shared" si="133"/>
        <v>0.10334</v>
      </c>
      <c r="AF49" s="723">
        <f t="shared" si="133"/>
        <v>0.10334</v>
      </c>
      <c r="AG49" s="723">
        <f t="shared" si="133"/>
        <v>0.10434</v>
      </c>
      <c r="AH49" s="723">
        <f t="shared" si="133"/>
        <v>0.10683999999999999</v>
      </c>
      <c r="AI49" s="723">
        <f t="shared" si="133"/>
        <v>0.10683999999999999</v>
      </c>
      <c r="AJ49" s="723">
        <f t="shared" si="133"/>
        <v>0.11033999999999999</v>
      </c>
      <c r="AK49" s="723">
        <f t="shared" si="133"/>
        <v>0.11033999999999999</v>
      </c>
      <c r="AL49" s="723">
        <f t="shared" si="133"/>
        <v>0.11033999999999999</v>
      </c>
      <c r="AM49" s="723">
        <f t="shared" si="133"/>
        <v>0.11133999999999999</v>
      </c>
      <c r="AN49" s="723">
        <f t="shared" si="133"/>
        <v>0.11133999999999999</v>
      </c>
      <c r="AO49" s="723">
        <f t="shared" si="133"/>
        <v>0.11133999999999999</v>
      </c>
      <c r="AP49" s="723">
        <f t="shared" si="133"/>
        <v>0.11234</v>
      </c>
      <c r="AQ49" s="723">
        <f t="shared" si="133"/>
        <v>0.11234</v>
      </c>
      <c r="AR49" s="723">
        <f t="shared" si="133"/>
        <v>0.11234</v>
      </c>
      <c r="AS49" s="723">
        <f t="shared" si="133"/>
        <v>0.11334</v>
      </c>
      <c r="AT49" s="723">
        <f t="shared" si="133"/>
        <v>0.11334</v>
      </c>
      <c r="AU49" s="723">
        <f t="shared" ref="AU49:BZ49" si="134">+AU22</f>
        <v>0.11334</v>
      </c>
      <c r="AV49" s="723">
        <f t="shared" si="134"/>
        <v>0.11448</v>
      </c>
      <c r="AW49" s="723">
        <f t="shared" si="134"/>
        <v>0.11448</v>
      </c>
      <c r="AX49" s="723">
        <f t="shared" si="134"/>
        <v>0.11448</v>
      </c>
      <c r="AY49" s="723">
        <f t="shared" si="134"/>
        <v>9.2579999999999996E-2</v>
      </c>
      <c r="AZ49" s="723">
        <f t="shared" si="134"/>
        <v>9.2579999999999996E-2</v>
      </c>
      <c r="BA49" s="723">
        <f t="shared" si="134"/>
        <v>9.2579999999999996E-2</v>
      </c>
      <c r="BB49" s="723">
        <f t="shared" si="134"/>
        <v>9.3579999999999997E-2</v>
      </c>
      <c r="BC49" s="723">
        <f t="shared" si="134"/>
        <v>9.3579999999999997E-2</v>
      </c>
      <c r="BD49" s="723">
        <f t="shared" si="134"/>
        <v>9.3579999999999997E-2</v>
      </c>
      <c r="BE49" s="723">
        <f t="shared" si="134"/>
        <v>9.3579999999999997E-2</v>
      </c>
      <c r="BF49" s="723">
        <f t="shared" si="134"/>
        <v>9.3579999999999997E-2</v>
      </c>
      <c r="BG49" s="723">
        <f t="shared" si="134"/>
        <v>0.11648</v>
      </c>
      <c r="BH49" s="723">
        <f t="shared" si="134"/>
        <v>0.12248000000000001</v>
      </c>
      <c r="BI49" s="723">
        <f t="shared" si="134"/>
        <v>0.12248000000000001</v>
      </c>
      <c r="BJ49" s="723">
        <f t="shared" si="134"/>
        <v>0.12248000000000001</v>
      </c>
      <c r="BK49" s="723">
        <f t="shared" si="134"/>
        <v>9.9580000000000002E-2</v>
      </c>
      <c r="BL49" s="723">
        <f t="shared" si="134"/>
        <v>9.9580000000000002E-2</v>
      </c>
      <c r="BM49" s="723">
        <f t="shared" si="134"/>
        <v>9.9580000000000002E-2</v>
      </c>
      <c r="BN49" s="723">
        <f t="shared" si="134"/>
        <v>9.9580000000000002E-2</v>
      </c>
      <c r="BO49" s="723">
        <f t="shared" si="134"/>
        <v>9.9580000000000002E-2</v>
      </c>
      <c r="BP49" s="723">
        <f t="shared" si="134"/>
        <v>9.9580000000000002E-2</v>
      </c>
      <c r="BQ49" s="723">
        <f t="shared" si="134"/>
        <v>9.9580000000000002E-2</v>
      </c>
      <c r="BR49" s="723">
        <f t="shared" si="134"/>
        <v>9.9580000000000002E-2</v>
      </c>
      <c r="BS49" s="723">
        <f t="shared" si="134"/>
        <v>0.12248000000000001</v>
      </c>
      <c r="BT49" s="723">
        <f t="shared" si="134"/>
        <v>0.12248000000000001</v>
      </c>
      <c r="BU49" s="723">
        <f t="shared" si="134"/>
        <v>0.12248000000000001</v>
      </c>
      <c r="BV49" s="723">
        <f t="shared" si="134"/>
        <v>0.12248000000000001</v>
      </c>
      <c r="BW49" s="723">
        <f t="shared" si="134"/>
        <v>9.9580000000000002E-2</v>
      </c>
      <c r="BX49" s="723">
        <f t="shared" si="134"/>
        <v>9.9580000000000002E-2</v>
      </c>
      <c r="BY49" s="723">
        <f t="shared" si="134"/>
        <v>9.9580000000000002E-2</v>
      </c>
      <c r="BZ49" s="723">
        <f t="shared" si="134"/>
        <v>9.9580000000000002E-2</v>
      </c>
      <c r="CA49" s="723">
        <f t="shared" ref="CA49:DF49" si="135">+CA22</f>
        <v>9.9580000000000002E-2</v>
      </c>
      <c r="CB49" s="723">
        <f t="shared" si="135"/>
        <v>9.9580000000000002E-2</v>
      </c>
      <c r="CC49" s="723">
        <f t="shared" si="135"/>
        <v>9.9580000000000002E-2</v>
      </c>
      <c r="CD49" s="723">
        <f t="shared" si="135"/>
        <v>9.9580000000000002E-2</v>
      </c>
      <c r="CE49" s="723">
        <f t="shared" si="135"/>
        <v>9.9580000000000002E-2</v>
      </c>
      <c r="CF49" s="723">
        <f t="shared" si="135"/>
        <v>0.12248000000000001</v>
      </c>
      <c r="CG49" s="723">
        <f t="shared" si="135"/>
        <v>0.12248000000000001</v>
      </c>
      <c r="CH49" s="723">
        <f t="shared" si="135"/>
        <v>0.12248000000000001</v>
      </c>
      <c r="CI49" s="723">
        <f t="shared" si="135"/>
        <v>9.9580000000000002E-2</v>
      </c>
      <c r="CJ49" s="723">
        <f t="shared" si="135"/>
        <v>0.10391</v>
      </c>
      <c r="CK49" s="723">
        <f t="shared" si="135"/>
        <v>0.10391</v>
      </c>
      <c r="CL49" s="723">
        <f t="shared" si="135"/>
        <v>0.10433000000000001</v>
      </c>
      <c r="CM49" s="723">
        <f t="shared" si="135"/>
        <v>0.10433000000000001</v>
      </c>
      <c r="CN49" s="723">
        <f t="shared" si="135"/>
        <v>0.10433000000000001</v>
      </c>
      <c r="CO49" s="723">
        <f t="shared" si="135"/>
        <v>0.1048</v>
      </c>
      <c r="CP49" s="723">
        <f t="shared" si="135"/>
        <v>0.1048</v>
      </c>
      <c r="CQ49" s="723">
        <f t="shared" si="135"/>
        <v>0.12770000000000001</v>
      </c>
      <c r="CR49" s="723">
        <f t="shared" si="135"/>
        <v>0.13308999999999999</v>
      </c>
      <c r="CS49" s="723">
        <f t="shared" si="135"/>
        <v>0.13308999999999999</v>
      </c>
      <c r="CT49" s="723">
        <f t="shared" si="135"/>
        <v>0.13308999999999999</v>
      </c>
      <c r="CU49" s="723">
        <f t="shared" si="135"/>
        <v>0.11105</v>
      </c>
      <c r="CV49" s="723">
        <f t="shared" si="135"/>
        <v>0.11105</v>
      </c>
      <c r="CW49" s="723">
        <f t="shared" si="135"/>
        <v>0.11105</v>
      </c>
      <c r="CX49" s="723">
        <f t="shared" si="135"/>
        <v>0.11063000000000001</v>
      </c>
      <c r="CY49" s="723">
        <f t="shared" si="135"/>
        <v>0.11063000000000001</v>
      </c>
      <c r="CZ49" s="723">
        <f t="shared" si="135"/>
        <v>0.11063000000000001</v>
      </c>
      <c r="DA49" s="723">
        <f t="shared" si="135"/>
        <v>0.11129</v>
      </c>
      <c r="DB49" s="723">
        <f t="shared" si="135"/>
        <v>0.11129</v>
      </c>
      <c r="DC49" s="723">
        <f t="shared" si="135"/>
        <v>0.13419</v>
      </c>
      <c r="DD49" s="723">
        <f t="shared" si="135"/>
        <v>0.14008999999999999</v>
      </c>
      <c r="DE49" s="723">
        <f t="shared" si="135"/>
        <v>0.14008999999999999</v>
      </c>
      <c r="DF49" s="723">
        <f t="shared" si="135"/>
        <v>0.14008999999999999</v>
      </c>
      <c r="DG49" s="723">
        <f t="shared" ref="DG49:EL49" si="136">+DG22</f>
        <v>0.12079000000000001</v>
      </c>
      <c r="DH49" s="723">
        <f t="shared" si="136"/>
        <v>0.12079000000000001</v>
      </c>
      <c r="DI49" s="723">
        <f t="shared" si="136"/>
        <v>0.12079000000000001</v>
      </c>
      <c r="DJ49" s="723">
        <f t="shared" si="136"/>
        <v>0.11720999999999999</v>
      </c>
      <c r="DK49" s="723">
        <f t="shared" si="136"/>
        <v>0.11720999999999999</v>
      </c>
      <c r="DL49" s="723">
        <f t="shared" si="136"/>
        <v>0.11720999999999999</v>
      </c>
      <c r="DM49" s="723">
        <f t="shared" si="136"/>
        <v>0.11806999999999999</v>
      </c>
      <c r="DN49" s="723">
        <f t="shared" si="136"/>
        <v>0.11806999999999999</v>
      </c>
      <c r="DO49" s="723">
        <f t="shared" si="136"/>
        <v>0.14096999999999998</v>
      </c>
      <c r="DP49" s="723">
        <f t="shared" si="136"/>
        <v>0.14050000000000001</v>
      </c>
      <c r="DQ49" s="723">
        <f t="shared" si="136"/>
        <v>0.14050000000000001</v>
      </c>
      <c r="DR49" s="723">
        <f t="shared" si="136"/>
        <v>0.14050000000000001</v>
      </c>
      <c r="DS49" s="723">
        <f t="shared" si="136"/>
        <v>0.11941</v>
      </c>
      <c r="DT49" s="723">
        <f t="shared" si="136"/>
        <v>0.11941</v>
      </c>
      <c r="DU49" s="723">
        <f t="shared" si="136"/>
        <v>0.11941</v>
      </c>
      <c r="DV49" s="723">
        <f t="shared" si="136"/>
        <v>0.11416999999999999</v>
      </c>
      <c r="DW49" s="723">
        <f t="shared" si="136"/>
        <v>0.11416999999999999</v>
      </c>
      <c r="DX49" s="723">
        <f t="shared" si="136"/>
        <v>0.11416999999999999</v>
      </c>
      <c r="DY49" s="756">
        <f t="shared" si="136"/>
        <v>0.10484</v>
      </c>
      <c r="DZ49" s="723">
        <f t="shared" si="136"/>
        <v>0.10700000000000001</v>
      </c>
      <c r="EA49" s="723">
        <f t="shared" si="136"/>
        <v>0.13042000000000001</v>
      </c>
      <c r="EB49" s="723">
        <f t="shared" si="136"/>
        <v>0.13669999999999999</v>
      </c>
      <c r="EC49" s="723">
        <f t="shared" si="136"/>
        <v>0.13669999999999999</v>
      </c>
      <c r="ED49" s="723">
        <f t="shared" si="136"/>
        <v>0.13669999999999999</v>
      </c>
      <c r="EE49" s="723">
        <f t="shared" si="136"/>
        <v>0.11593000000000001</v>
      </c>
      <c r="EF49" s="723">
        <f t="shared" si="136"/>
        <v>0.11593000000000001</v>
      </c>
      <c r="EG49" s="723">
        <f t="shared" si="136"/>
        <v>0.11593000000000001</v>
      </c>
      <c r="EH49" s="723">
        <f t="shared" si="136"/>
        <v>0.12095999999999998</v>
      </c>
      <c r="EI49" s="723">
        <f t="shared" si="136"/>
        <v>0.12095999999999998</v>
      </c>
      <c r="EJ49" s="723">
        <f t="shared" si="136"/>
        <v>0.12095999999999998</v>
      </c>
      <c r="EK49" s="723">
        <f t="shared" si="136"/>
        <v>0.12315999999999999</v>
      </c>
      <c r="EL49" s="723">
        <f t="shared" si="136"/>
        <v>0.12315999999999999</v>
      </c>
      <c r="EM49" s="723">
        <f t="shared" ref="EM49:FW49" si="137">+EM22</f>
        <v>0.14746000000000001</v>
      </c>
      <c r="EN49" s="723">
        <f t="shared" si="137"/>
        <v>0.14468999999999999</v>
      </c>
      <c r="EO49" s="723">
        <f t="shared" si="137"/>
        <v>0.14468999999999999</v>
      </c>
      <c r="EP49" s="723">
        <f t="shared" si="137"/>
        <v>0.14468999999999999</v>
      </c>
      <c r="EQ49" s="723">
        <f t="shared" si="137"/>
        <v>0.12414</v>
      </c>
      <c r="ER49" s="723">
        <f t="shared" si="137"/>
        <v>0.12414</v>
      </c>
      <c r="ES49" s="723">
        <f t="shared" si="137"/>
        <v>0.12414</v>
      </c>
      <c r="ET49" s="723">
        <f t="shared" si="137"/>
        <v>0.12634000000000001</v>
      </c>
      <c r="EU49" s="723">
        <f t="shared" si="137"/>
        <v>0.12634000000000001</v>
      </c>
      <c r="EV49" s="723">
        <f t="shared" si="137"/>
        <v>0.12634000000000001</v>
      </c>
      <c r="EW49" s="723">
        <f t="shared" si="137"/>
        <v>0.1275</v>
      </c>
      <c r="EX49" s="723">
        <f t="shared" si="137"/>
        <v>0.1275</v>
      </c>
      <c r="EY49" s="723">
        <f t="shared" si="137"/>
        <v>0.15295</v>
      </c>
      <c r="EZ49" s="723">
        <f t="shared" si="137"/>
        <v>0.15939999999999999</v>
      </c>
      <c r="FA49" s="723">
        <f t="shared" si="137"/>
        <v>0.15939999999999999</v>
      </c>
      <c r="FB49" s="723">
        <f t="shared" si="137"/>
        <v>0.15939999999999999</v>
      </c>
      <c r="FC49" s="723">
        <f t="shared" si="137"/>
        <v>0.13417999999999999</v>
      </c>
      <c r="FD49" s="723">
        <f t="shared" si="137"/>
        <v>0.13417999999999999</v>
      </c>
      <c r="FE49" s="723">
        <f t="shared" si="137"/>
        <v>0.13417999999999999</v>
      </c>
      <c r="FF49" s="723">
        <f t="shared" si="137"/>
        <v>0.13680999999999999</v>
      </c>
      <c r="FG49" s="723">
        <f t="shared" si="137"/>
        <v>0.13680999999999999</v>
      </c>
      <c r="FH49" s="723">
        <f t="shared" si="137"/>
        <v>0.13680999999999999</v>
      </c>
      <c r="FI49" s="723">
        <f t="shared" si="137"/>
        <v>0.14093</v>
      </c>
      <c r="FJ49" s="723">
        <f t="shared" si="137"/>
        <v>0.14093</v>
      </c>
      <c r="FK49" s="723">
        <f t="shared" si="137"/>
        <v>0.16699</v>
      </c>
      <c r="FL49" s="723">
        <f t="shared" si="137"/>
        <v>0.16933999999999999</v>
      </c>
      <c r="FM49" s="723">
        <f t="shared" si="137"/>
        <v>0.16933999999999999</v>
      </c>
      <c r="FN49" s="723">
        <f t="shared" si="137"/>
        <v>0.16933999999999999</v>
      </c>
      <c r="FO49" s="723">
        <f t="shared" si="137"/>
        <v>0.14202000000000001</v>
      </c>
      <c r="FP49" s="723">
        <f t="shared" si="137"/>
        <v>0.14202000000000001</v>
      </c>
      <c r="FQ49" s="723">
        <f t="shared" si="137"/>
        <v>0.14202000000000001</v>
      </c>
      <c r="FR49" s="723">
        <f t="shared" si="137"/>
        <v>0.14172000000000001</v>
      </c>
      <c r="FS49" s="723">
        <f t="shared" si="137"/>
        <v>0.14172000000000001</v>
      </c>
      <c r="FT49" s="723">
        <f t="shared" si="137"/>
        <v>0.14172000000000001</v>
      </c>
      <c r="FU49" s="723">
        <f t="shared" si="137"/>
        <v>0.13879</v>
      </c>
      <c r="FV49" s="723">
        <f t="shared" si="137"/>
        <v>0.13879</v>
      </c>
      <c r="FW49" s="723">
        <f t="shared" si="137"/>
        <v>0.16582999999999998</v>
      </c>
      <c r="FX49" s="723">
        <f t="shared" ref="FX49:GI49" si="138">+FX22</f>
        <v>0.17096</v>
      </c>
      <c r="FY49" s="723">
        <f t="shared" si="138"/>
        <v>0.17096</v>
      </c>
      <c r="FZ49" s="723">
        <f t="shared" si="138"/>
        <v>0.17096</v>
      </c>
      <c r="GA49" s="723">
        <f t="shared" si="138"/>
        <v>0.14488000000000001</v>
      </c>
      <c r="GB49" s="723">
        <f t="shared" si="138"/>
        <v>0.14488000000000001</v>
      </c>
      <c r="GC49" s="723">
        <f t="shared" si="138"/>
        <v>0.14488000000000001</v>
      </c>
      <c r="GD49" s="723">
        <f>+GD22</f>
        <v>0.14429</v>
      </c>
      <c r="GE49" s="723">
        <f t="shared" si="138"/>
        <v>0.14429</v>
      </c>
      <c r="GF49" s="723">
        <f t="shared" si="138"/>
        <v>0.14429</v>
      </c>
      <c r="GG49" s="723">
        <f t="shared" si="138"/>
        <v>0.14229</v>
      </c>
      <c r="GH49" s="723">
        <f t="shared" si="138"/>
        <v>0.14229</v>
      </c>
      <c r="GI49" s="723">
        <f t="shared" si="138"/>
        <v>0.16932999999999998</v>
      </c>
      <c r="GJ49" s="723">
        <f t="shared" ref="GJ49:GL49" si="139">+GJ22</f>
        <v>0.17534</v>
      </c>
      <c r="GK49" s="723">
        <f t="shared" si="139"/>
        <v>0.17534</v>
      </c>
      <c r="GL49" s="723">
        <f t="shared" si="139"/>
        <v>0.17534</v>
      </c>
      <c r="GM49" s="723">
        <f t="shared" ref="GM49:GU49" si="140">+GM22</f>
        <v>0.15163000000000001</v>
      </c>
      <c r="GN49" s="723">
        <f t="shared" si="140"/>
        <v>0.15163000000000001</v>
      </c>
      <c r="GO49" s="723">
        <f t="shared" si="140"/>
        <v>0.15163000000000001</v>
      </c>
      <c r="GP49" s="723">
        <f t="shared" si="140"/>
        <v>0.16064000000000001</v>
      </c>
      <c r="GQ49" s="723">
        <f t="shared" si="140"/>
        <v>0.16064000000000001</v>
      </c>
      <c r="GR49" s="723">
        <f t="shared" si="140"/>
        <v>0.16064000000000001</v>
      </c>
      <c r="GS49" s="723">
        <f t="shared" si="140"/>
        <v>0.15951000000000001</v>
      </c>
      <c r="GT49" s="723">
        <f t="shared" si="140"/>
        <v>0.15951000000000001</v>
      </c>
      <c r="GU49" s="723">
        <f t="shared" si="140"/>
        <v>0.18654999999999999</v>
      </c>
      <c r="GV49" s="723">
        <f t="shared" ref="GV49:GX49" si="141">+GV22</f>
        <v>0.18178</v>
      </c>
      <c r="GW49" s="723">
        <f t="shared" si="141"/>
        <v>0.18178</v>
      </c>
      <c r="GX49" s="723">
        <f t="shared" si="141"/>
        <v>0.18178</v>
      </c>
      <c r="GY49" s="723">
        <f t="shared" ref="GY49:HG49" si="142">+GY22</f>
        <v>0.16487000000000002</v>
      </c>
      <c r="GZ49" s="723">
        <f t="shared" si="142"/>
        <v>0.16487000000000002</v>
      </c>
      <c r="HA49" s="723">
        <f t="shared" si="142"/>
        <v>0.16487000000000002</v>
      </c>
      <c r="HB49" s="723">
        <f t="shared" si="142"/>
        <v>0.16152</v>
      </c>
      <c r="HC49" s="723">
        <f t="shared" si="142"/>
        <v>0.16152</v>
      </c>
      <c r="HD49" s="723">
        <f t="shared" si="142"/>
        <v>0.16152</v>
      </c>
      <c r="HE49" s="723">
        <f t="shared" si="142"/>
        <v>0.16252</v>
      </c>
      <c r="HF49" s="723">
        <f t="shared" si="142"/>
        <v>0.16252</v>
      </c>
      <c r="HG49" s="723">
        <f t="shared" si="142"/>
        <v>0.18956000000000001</v>
      </c>
      <c r="HH49" s="723">
        <f t="shared" ref="HH49:HJ49" si="143">+HH22</f>
        <v>0.20354</v>
      </c>
      <c r="HI49" s="723">
        <f t="shared" si="143"/>
        <v>0.20354</v>
      </c>
      <c r="HJ49" s="723">
        <f t="shared" si="143"/>
        <v>0.20354</v>
      </c>
      <c r="HK49" s="723">
        <f t="shared" ref="HK49:HM49" si="144">+HK22</f>
        <v>0.17512</v>
      </c>
      <c r="HL49" s="723">
        <f t="shared" si="144"/>
        <v>0.17512</v>
      </c>
      <c r="HM49" s="723">
        <f t="shared" si="144"/>
        <v>0.17512</v>
      </c>
      <c r="HN49" s="723">
        <f t="shared" ref="HN49:HS49" si="145">+HN22</f>
        <v>0.1691</v>
      </c>
      <c r="HO49" s="723">
        <f t="shared" si="145"/>
        <v>0.1691</v>
      </c>
      <c r="HP49" s="723">
        <f t="shared" si="145"/>
        <v>0.1691</v>
      </c>
      <c r="HQ49" s="723">
        <f t="shared" si="145"/>
        <v>0.16513</v>
      </c>
      <c r="HR49" s="723">
        <f t="shared" si="145"/>
        <v>0.16513</v>
      </c>
      <c r="HS49" s="723">
        <f t="shared" si="145"/>
        <v>0.19217000000000001</v>
      </c>
    </row>
    <row r="50" spans="2:227" x14ac:dyDescent="0.2">
      <c r="B50" s="745"/>
      <c r="O50" s="667"/>
      <c r="P50" s="667"/>
      <c r="Q50" s="667"/>
      <c r="R50" s="667"/>
      <c r="S50" s="667"/>
      <c r="T50" s="667"/>
      <c r="U50" s="667"/>
      <c r="V50" s="667"/>
      <c r="W50" s="667"/>
      <c r="X50" s="667"/>
      <c r="Y50" s="667"/>
      <c r="Z50" s="667"/>
      <c r="AA50" s="667"/>
      <c r="AB50" s="667"/>
      <c r="AC50" s="667"/>
      <c r="AD50" s="667"/>
      <c r="AE50" s="667"/>
      <c r="AF50" s="667"/>
      <c r="AG50" s="667"/>
      <c r="AH50" s="667"/>
      <c r="AI50" s="667"/>
      <c r="AJ50" s="667"/>
      <c r="AK50" s="667"/>
      <c r="AL50" s="667"/>
      <c r="AM50" s="667"/>
      <c r="AN50" s="667"/>
      <c r="AO50" s="667"/>
      <c r="AP50" s="667"/>
      <c r="AQ50" s="667"/>
      <c r="AR50" s="667"/>
      <c r="AS50" s="667"/>
      <c r="AT50" s="667"/>
      <c r="AU50" s="667"/>
      <c r="AV50" s="667"/>
      <c r="AW50" s="667"/>
      <c r="AX50" s="667"/>
      <c r="AY50" s="667"/>
      <c r="AZ50" s="667"/>
      <c r="BA50" s="667"/>
      <c r="BB50" s="667"/>
      <c r="BC50" s="667"/>
      <c r="BD50" s="667"/>
      <c r="BE50" s="667"/>
      <c r="BF50" s="667"/>
      <c r="BG50" s="667"/>
      <c r="BH50" s="667"/>
      <c r="BI50" s="667"/>
      <c r="BJ50" s="667"/>
      <c r="BK50" s="667"/>
      <c r="BL50" s="667"/>
      <c r="BM50" s="667"/>
      <c r="BN50" s="667"/>
      <c r="BO50" s="667"/>
      <c r="BP50" s="667"/>
      <c r="BQ50" s="667"/>
      <c r="BR50" s="667"/>
      <c r="BS50" s="667"/>
      <c r="BT50" s="667"/>
      <c r="BU50" s="667"/>
      <c r="BV50" s="667"/>
      <c r="BW50" s="667"/>
      <c r="BX50" s="667"/>
      <c r="BY50" s="667"/>
      <c r="BZ50" s="667"/>
      <c r="CA50" s="667"/>
      <c r="CB50" s="667"/>
      <c r="CC50" s="667"/>
      <c r="CD50" s="667"/>
      <c r="CE50" s="667"/>
      <c r="CF50" s="667"/>
      <c r="CG50" s="667"/>
      <c r="CH50" s="667"/>
      <c r="CI50" s="667"/>
      <c r="CJ50" s="667"/>
      <c r="CK50" s="667"/>
      <c r="CL50" s="667"/>
      <c r="CM50" s="667"/>
      <c r="CN50" s="667"/>
      <c r="CO50" s="667"/>
      <c r="CP50" s="667"/>
      <c r="CQ50" s="667"/>
      <c r="CR50" s="667"/>
      <c r="CS50" s="667"/>
      <c r="CT50" s="667"/>
      <c r="CU50" s="667"/>
      <c r="CV50" s="667"/>
      <c r="CW50" s="667"/>
      <c r="CX50" s="667"/>
      <c r="CY50" s="667"/>
      <c r="CZ50" s="667"/>
      <c r="DA50" s="667"/>
      <c r="DB50" s="667"/>
      <c r="DC50" s="667"/>
      <c r="DD50" s="667"/>
      <c r="DE50" s="667"/>
      <c r="DF50" s="667"/>
      <c r="DG50" s="667"/>
      <c r="DH50" s="667"/>
      <c r="DI50" s="667"/>
      <c r="DJ50" s="667"/>
      <c r="DK50" s="667"/>
      <c r="DL50" s="667"/>
      <c r="DM50" s="667"/>
      <c r="DN50" s="667"/>
      <c r="DO50" s="667"/>
      <c r="DP50" s="667"/>
      <c r="DQ50" s="667"/>
      <c r="DR50" s="667"/>
      <c r="DS50" s="667"/>
      <c r="DT50" s="667"/>
      <c r="DU50" s="667"/>
      <c r="DV50" s="667"/>
      <c r="DW50" s="667"/>
      <c r="DX50" s="667"/>
      <c r="DY50" s="746"/>
      <c r="DZ50" s="667"/>
      <c r="EA50" s="667"/>
      <c r="EB50" s="667"/>
      <c r="EC50" s="667"/>
      <c r="ED50" s="667"/>
      <c r="EE50" s="667"/>
      <c r="EF50" s="667"/>
      <c r="EG50" s="667"/>
      <c r="EH50" s="667"/>
      <c r="EI50" s="667"/>
      <c r="EJ50" s="667"/>
      <c r="EK50" s="667"/>
      <c r="EL50" s="667"/>
      <c r="EM50" s="667"/>
      <c r="EN50" s="667"/>
      <c r="EO50" s="667"/>
      <c r="EP50" s="667"/>
      <c r="EQ50" s="667"/>
      <c r="ER50" s="667"/>
      <c r="ES50" s="667"/>
      <c r="ET50" s="667"/>
      <c r="EU50" s="667"/>
      <c r="EV50" s="667"/>
      <c r="EW50" s="667"/>
      <c r="EX50" s="667"/>
      <c r="EY50" s="667"/>
      <c r="EZ50" s="667"/>
      <c r="FA50" s="667"/>
      <c r="FB50" s="667"/>
      <c r="FC50" s="667"/>
      <c r="FD50" s="667"/>
      <c r="FE50" s="667"/>
      <c r="FF50" s="667"/>
      <c r="FG50" s="667"/>
      <c r="FH50" s="667"/>
      <c r="FI50" s="667"/>
      <c r="FJ50" s="667"/>
      <c r="FK50" s="667"/>
      <c r="FL50" s="667"/>
      <c r="FM50" s="667"/>
      <c r="FN50" s="667"/>
      <c r="FO50" s="667"/>
      <c r="FP50" s="667"/>
      <c r="FQ50" s="667"/>
      <c r="FR50" s="667"/>
      <c r="FS50" s="667"/>
      <c r="FT50" s="667"/>
      <c r="FU50" s="667"/>
      <c r="FV50" s="667"/>
      <c r="FW50" s="667"/>
      <c r="FX50" s="667"/>
      <c r="FY50" s="667"/>
      <c r="FZ50" s="667"/>
      <c r="GA50" s="667"/>
      <c r="GB50" s="667"/>
      <c r="GC50" s="667"/>
      <c r="GD50" s="667"/>
      <c r="GE50" s="667"/>
      <c r="GF50" s="667"/>
      <c r="GG50" s="667"/>
      <c r="GH50" s="667"/>
      <c r="GI50" s="667"/>
      <c r="GJ50" s="667"/>
      <c r="GK50" s="667"/>
      <c r="GL50" s="667"/>
      <c r="GM50" s="667"/>
      <c r="GN50" s="667"/>
      <c r="GO50" s="667"/>
      <c r="GP50" s="667"/>
      <c r="GQ50" s="667"/>
      <c r="GR50" s="667"/>
      <c r="GS50" s="667"/>
      <c r="GT50" s="667"/>
      <c r="GU50" s="667"/>
      <c r="GV50" s="667"/>
      <c r="GW50" s="667"/>
      <c r="GX50" s="667"/>
      <c r="GY50" s="667"/>
      <c r="GZ50" s="667"/>
      <c r="HA50" s="667"/>
      <c r="HB50" s="667"/>
      <c r="HC50" s="667"/>
      <c r="HD50" s="667"/>
      <c r="HE50" s="667"/>
      <c r="HF50" s="667"/>
      <c r="HG50" s="667"/>
      <c r="HH50" s="667"/>
      <c r="HI50" s="667"/>
      <c r="HJ50" s="667"/>
      <c r="HK50" s="667"/>
      <c r="HL50" s="667"/>
      <c r="HM50" s="667"/>
      <c r="HN50" s="667"/>
      <c r="HO50" s="667"/>
      <c r="HP50" s="667"/>
      <c r="HQ50" s="667"/>
      <c r="HR50" s="667"/>
      <c r="HS50" s="667"/>
    </row>
    <row r="51" spans="2:227" x14ac:dyDescent="0.2">
      <c r="B51" s="674" t="s">
        <v>450</v>
      </c>
      <c r="O51" s="747">
        <f t="shared" ref="O51:AT51" si="146">+O49*1000+O46+(O47+O48)*12</f>
        <v>127.09</v>
      </c>
      <c r="P51" s="747">
        <f t="shared" si="146"/>
        <v>127.09</v>
      </c>
      <c r="Q51" s="747">
        <f t="shared" si="146"/>
        <v>127.09</v>
      </c>
      <c r="R51" s="747">
        <f t="shared" si="146"/>
        <v>128.09</v>
      </c>
      <c r="S51" s="747">
        <f t="shared" si="146"/>
        <v>128.09</v>
      </c>
      <c r="T51" s="747">
        <f t="shared" si="146"/>
        <v>128.09</v>
      </c>
      <c r="U51" s="747">
        <f t="shared" si="146"/>
        <v>129.09</v>
      </c>
      <c r="V51" s="747">
        <f t="shared" si="146"/>
        <v>129.09</v>
      </c>
      <c r="W51" s="747">
        <f t="shared" si="146"/>
        <v>129.09</v>
      </c>
      <c r="X51" s="747">
        <f t="shared" si="146"/>
        <v>130.09</v>
      </c>
      <c r="Y51" s="747">
        <f t="shared" si="146"/>
        <v>130.09</v>
      </c>
      <c r="Z51" s="747">
        <f t="shared" si="146"/>
        <v>130.09</v>
      </c>
      <c r="AA51" s="747">
        <f t="shared" si="146"/>
        <v>131.09</v>
      </c>
      <c r="AB51" s="747">
        <f t="shared" si="146"/>
        <v>131.09</v>
      </c>
      <c r="AC51" s="747">
        <f t="shared" si="146"/>
        <v>131.09</v>
      </c>
      <c r="AD51" s="747">
        <f t="shared" si="146"/>
        <v>132.09</v>
      </c>
      <c r="AE51" s="747">
        <f t="shared" si="146"/>
        <v>132.09</v>
      </c>
      <c r="AF51" s="747">
        <f t="shared" si="146"/>
        <v>132.09</v>
      </c>
      <c r="AG51" s="747">
        <f t="shared" si="146"/>
        <v>133.09</v>
      </c>
      <c r="AH51" s="747">
        <f t="shared" si="146"/>
        <v>135.58999999999997</v>
      </c>
      <c r="AI51" s="747">
        <f t="shared" si="146"/>
        <v>135.58999999999997</v>
      </c>
      <c r="AJ51" s="747">
        <f t="shared" si="146"/>
        <v>139.08999999999997</v>
      </c>
      <c r="AK51" s="747">
        <f t="shared" si="146"/>
        <v>139.08999999999997</v>
      </c>
      <c r="AL51" s="747">
        <f t="shared" si="146"/>
        <v>139.08999999999997</v>
      </c>
      <c r="AM51" s="747">
        <f t="shared" si="146"/>
        <v>140.08999999999997</v>
      </c>
      <c r="AN51" s="747">
        <f t="shared" si="146"/>
        <v>140.08999999999997</v>
      </c>
      <c r="AO51" s="747">
        <f t="shared" si="146"/>
        <v>140.08999999999997</v>
      </c>
      <c r="AP51" s="747">
        <f t="shared" si="146"/>
        <v>141.08999999999997</v>
      </c>
      <c r="AQ51" s="747">
        <f t="shared" si="146"/>
        <v>141.08999999999997</v>
      </c>
      <c r="AR51" s="747">
        <f t="shared" si="146"/>
        <v>141.08999999999997</v>
      </c>
      <c r="AS51" s="747">
        <f t="shared" si="146"/>
        <v>142.09</v>
      </c>
      <c r="AT51" s="747">
        <f t="shared" si="146"/>
        <v>142.09</v>
      </c>
      <c r="AU51" s="747">
        <f t="shared" ref="AU51:BZ51" si="147">+AU49*1000+AU46+(AU47+AU48)*12</f>
        <v>174.84</v>
      </c>
      <c r="AV51" s="747">
        <f t="shared" si="147"/>
        <v>175.98000000000002</v>
      </c>
      <c r="AW51" s="747">
        <f t="shared" si="147"/>
        <v>175.98000000000002</v>
      </c>
      <c r="AX51" s="747">
        <f t="shared" si="147"/>
        <v>175.98000000000002</v>
      </c>
      <c r="AY51" s="747">
        <f t="shared" si="147"/>
        <v>154.07999999999998</v>
      </c>
      <c r="AZ51" s="747">
        <f t="shared" si="147"/>
        <v>154.07999999999998</v>
      </c>
      <c r="BA51" s="747">
        <f t="shared" si="147"/>
        <v>154.07999999999998</v>
      </c>
      <c r="BB51" s="747">
        <f t="shared" si="147"/>
        <v>160.07999999999998</v>
      </c>
      <c r="BC51" s="747">
        <f t="shared" si="147"/>
        <v>160.07999999999998</v>
      </c>
      <c r="BD51" s="747">
        <f t="shared" si="147"/>
        <v>160.07999999999998</v>
      </c>
      <c r="BE51" s="747">
        <f t="shared" si="147"/>
        <v>160.07999999999998</v>
      </c>
      <c r="BF51" s="747">
        <f t="shared" si="147"/>
        <v>160.07999999999998</v>
      </c>
      <c r="BG51" s="747">
        <f t="shared" si="147"/>
        <v>182.98000000000002</v>
      </c>
      <c r="BH51" s="747">
        <f t="shared" si="147"/>
        <v>188.98000000000002</v>
      </c>
      <c r="BI51" s="747">
        <f t="shared" si="147"/>
        <v>188.98000000000002</v>
      </c>
      <c r="BJ51" s="747">
        <f t="shared" si="147"/>
        <v>188.98000000000002</v>
      </c>
      <c r="BK51" s="747">
        <f t="shared" si="147"/>
        <v>166.07999999999998</v>
      </c>
      <c r="BL51" s="747">
        <f t="shared" si="147"/>
        <v>166.07999999999998</v>
      </c>
      <c r="BM51" s="747">
        <f t="shared" si="147"/>
        <v>166.07999999999998</v>
      </c>
      <c r="BN51" s="747">
        <f t="shared" si="147"/>
        <v>166.07999999999998</v>
      </c>
      <c r="BO51" s="747">
        <f t="shared" si="147"/>
        <v>166.07999999999998</v>
      </c>
      <c r="BP51" s="747">
        <f t="shared" si="147"/>
        <v>166.07999999999998</v>
      </c>
      <c r="BQ51" s="747">
        <f t="shared" si="147"/>
        <v>166.07999999999998</v>
      </c>
      <c r="BR51" s="747">
        <f t="shared" si="147"/>
        <v>166.07999999999998</v>
      </c>
      <c r="BS51" s="747">
        <f t="shared" si="147"/>
        <v>188.98000000000002</v>
      </c>
      <c r="BT51" s="747">
        <f t="shared" si="147"/>
        <v>188.98000000000002</v>
      </c>
      <c r="BU51" s="747">
        <f t="shared" si="147"/>
        <v>188.98000000000002</v>
      </c>
      <c r="BV51" s="747">
        <f t="shared" si="147"/>
        <v>188.98000000000002</v>
      </c>
      <c r="BW51" s="747">
        <f t="shared" si="147"/>
        <v>166.07999999999998</v>
      </c>
      <c r="BX51" s="747">
        <f t="shared" si="147"/>
        <v>166.07999999999998</v>
      </c>
      <c r="BY51" s="747">
        <f t="shared" si="147"/>
        <v>166.07999999999998</v>
      </c>
      <c r="BZ51" s="747">
        <f t="shared" si="147"/>
        <v>166.07999999999998</v>
      </c>
      <c r="CA51" s="747">
        <f t="shared" ref="CA51:DF51" si="148">+CA49*1000+CA46+(CA47+CA48)*12</f>
        <v>166.07999999999998</v>
      </c>
      <c r="CB51" s="747">
        <f t="shared" si="148"/>
        <v>166.07999999999998</v>
      </c>
      <c r="CC51" s="747">
        <f t="shared" si="148"/>
        <v>166.07999999999998</v>
      </c>
      <c r="CD51" s="747">
        <f t="shared" si="148"/>
        <v>166.07999999999998</v>
      </c>
      <c r="CE51" s="747">
        <f t="shared" si="148"/>
        <v>166.07999999999998</v>
      </c>
      <c r="CF51" s="747">
        <f t="shared" si="148"/>
        <v>188.98000000000002</v>
      </c>
      <c r="CG51" s="747">
        <f t="shared" si="148"/>
        <v>188.98000000000002</v>
      </c>
      <c r="CH51" s="747">
        <f t="shared" si="148"/>
        <v>188.98000000000002</v>
      </c>
      <c r="CI51" s="747">
        <f t="shared" si="148"/>
        <v>166.07999999999998</v>
      </c>
      <c r="CJ51" s="747">
        <f t="shared" si="148"/>
        <v>173.89</v>
      </c>
      <c r="CK51" s="747">
        <f t="shared" si="148"/>
        <v>173.89</v>
      </c>
      <c r="CL51" s="747">
        <f t="shared" si="148"/>
        <v>174.31</v>
      </c>
      <c r="CM51" s="747">
        <f t="shared" si="148"/>
        <v>174.31</v>
      </c>
      <c r="CN51" s="747">
        <f t="shared" si="148"/>
        <v>174.31</v>
      </c>
      <c r="CO51" s="747">
        <f t="shared" si="148"/>
        <v>174.78000000000003</v>
      </c>
      <c r="CP51" s="747">
        <f t="shared" si="148"/>
        <v>174.78000000000003</v>
      </c>
      <c r="CQ51" s="747">
        <f t="shared" si="148"/>
        <v>197.68</v>
      </c>
      <c r="CR51" s="747">
        <f t="shared" si="148"/>
        <v>203.90999999999997</v>
      </c>
      <c r="CS51" s="747">
        <f t="shared" si="148"/>
        <v>203.90999999999997</v>
      </c>
      <c r="CT51" s="747">
        <f t="shared" si="148"/>
        <v>203.90999999999997</v>
      </c>
      <c r="CU51" s="747">
        <f t="shared" si="148"/>
        <v>181.87</v>
      </c>
      <c r="CV51" s="747">
        <f t="shared" si="148"/>
        <v>181.87</v>
      </c>
      <c r="CW51" s="747">
        <f t="shared" si="148"/>
        <v>181.87</v>
      </c>
      <c r="CX51" s="747">
        <f t="shared" si="148"/>
        <v>181.45000000000002</v>
      </c>
      <c r="CY51" s="747">
        <f t="shared" si="148"/>
        <v>181.45000000000002</v>
      </c>
      <c r="CZ51" s="747">
        <f t="shared" si="148"/>
        <v>181.45000000000002</v>
      </c>
      <c r="DA51" s="747">
        <f t="shared" si="148"/>
        <v>182.11</v>
      </c>
      <c r="DB51" s="747">
        <f t="shared" si="148"/>
        <v>182.11</v>
      </c>
      <c r="DC51" s="747">
        <f t="shared" si="148"/>
        <v>205.01</v>
      </c>
      <c r="DD51" s="747">
        <f t="shared" si="148"/>
        <v>210.91000000000003</v>
      </c>
      <c r="DE51" s="747">
        <f t="shared" si="148"/>
        <v>210.91000000000003</v>
      </c>
      <c r="DF51" s="747">
        <f t="shared" si="148"/>
        <v>210.91000000000003</v>
      </c>
      <c r="DG51" s="747">
        <f t="shared" ref="DG51:EL51" si="149">+DG49*1000+DG46+(DG47+DG48)*12</f>
        <v>191.61</v>
      </c>
      <c r="DH51" s="747">
        <f t="shared" si="149"/>
        <v>191.61</v>
      </c>
      <c r="DI51" s="747">
        <f t="shared" si="149"/>
        <v>191.61</v>
      </c>
      <c r="DJ51" s="747">
        <f t="shared" si="149"/>
        <v>188.03</v>
      </c>
      <c r="DK51" s="747">
        <f t="shared" si="149"/>
        <v>188.03</v>
      </c>
      <c r="DL51" s="747">
        <f t="shared" si="149"/>
        <v>188.03</v>
      </c>
      <c r="DM51" s="747">
        <f t="shared" si="149"/>
        <v>188.89</v>
      </c>
      <c r="DN51" s="747">
        <f t="shared" si="149"/>
        <v>188.89</v>
      </c>
      <c r="DO51" s="747">
        <f t="shared" si="149"/>
        <v>211.78999999999996</v>
      </c>
      <c r="DP51" s="747">
        <f t="shared" si="149"/>
        <v>211.32</v>
      </c>
      <c r="DQ51" s="747">
        <f t="shared" si="149"/>
        <v>211.32</v>
      </c>
      <c r="DR51" s="747">
        <f t="shared" si="149"/>
        <v>211.32</v>
      </c>
      <c r="DS51" s="747">
        <f t="shared" si="149"/>
        <v>190.23000000000002</v>
      </c>
      <c r="DT51" s="747">
        <f t="shared" si="149"/>
        <v>190.23000000000002</v>
      </c>
      <c r="DU51" s="747">
        <f t="shared" si="149"/>
        <v>190.23000000000002</v>
      </c>
      <c r="DV51" s="747">
        <f t="shared" si="149"/>
        <v>184.99</v>
      </c>
      <c r="DW51" s="747">
        <f t="shared" si="149"/>
        <v>184.99</v>
      </c>
      <c r="DX51" s="747">
        <f t="shared" si="149"/>
        <v>184.99</v>
      </c>
      <c r="DY51" s="765">
        <f t="shared" si="149"/>
        <v>176.16000000000003</v>
      </c>
      <c r="DZ51" s="747">
        <f t="shared" si="149"/>
        <v>178.32000000000002</v>
      </c>
      <c r="EA51" s="747">
        <f t="shared" si="149"/>
        <v>201.74</v>
      </c>
      <c r="EB51" s="747">
        <f t="shared" si="149"/>
        <v>208.01999999999998</v>
      </c>
      <c r="EC51" s="747">
        <f t="shared" si="149"/>
        <v>208.01999999999998</v>
      </c>
      <c r="ED51" s="747">
        <f t="shared" si="149"/>
        <v>208.01999999999998</v>
      </c>
      <c r="EE51" s="747">
        <f t="shared" si="149"/>
        <v>187.25</v>
      </c>
      <c r="EF51" s="747">
        <f t="shared" si="149"/>
        <v>187.25</v>
      </c>
      <c r="EG51" s="747">
        <f t="shared" si="149"/>
        <v>187.25</v>
      </c>
      <c r="EH51" s="747">
        <f t="shared" si="149"/>
        <v>192.27999999999997</v>
      </c>
      <c r="EI51" s="747">
        <f t="shared" si="149"/>
        <v>192.27999999999997</v>
      </c>
      <c r="EJ51" s="747">
        <f t="shared" si="149"/>
        <v>192.27999999999997</v>
      </c>
      <c r="EK51" s="747">
        <f t="shared" si="149"/>
        <v>194.48000000000002</v>
      </c>
      <c r="EL51" s="747">
        <f t="shared" si="149"/>
        <v>194.48000000000002</v>
      </c>
      <c r="EM51" s="747">
        <f t="shared" ref="EM51:FW51" si="150">+EM49*1000+EM46+(EM47+EM48)*12</f>
        <v>218.78000000000003</v>
      </c>
      <c r="EN51" s="747">
        <f t="shared" si="150"/>
        <v>216.01</v>
      </c>
      <c r="EO51" s="747">
        <f t="shared" si="150"/>
        <v>216.01</v>
      </c>
      <c r="EP51" s="747">
        <f t="shared" si="150"/>
        <v>216.01</v>
      </c>
      <c r="EQ51" s="747">
        <f t="shared" si="150"/>
        <v>195.45999999999998</v>
      </c>
      <c r="ER51" s="747">
        <f t="shared" si="150"/>
        <v>195.45999999999998</v>
      </c>
      <c r="ES51" s="747">
        <f t="shared" si="150"/>
        <v>195.45999999999998</v>
      </c>
      <c r="ET51" s="747">
        <f t="shared" si="150"/>
        <v>197.66000000000003</v>
      </c>
      <c r="EU51" s="747">
        <f t="shared" si="150"/>
        <v>197.66000000000003</v>
      </c>
      <c r="EV51" s="747">
        <f t="shared" si="150"/>
        <v>197.66000000000003</v>
      </c>
      <c r="EW51" s="747">
        <f t="shared" si="150"/>
        <v>198.82</v>
      </c>
      <c r="EX51" s="747">
        <f t="shared" si="150"/>
        <v>198.82</v>
      </c>
      <c r="EY51" s="747">
        <f t="shared" si="150"/>
        <v>224.26999999999998</v>
      </c>
      <c r="EZ51" s="747">
        <f t="shared" si="150"/>
        <v>230.71999999999997</v>
      </c>
      <c r="FA51" s="747">
        <f t="shared" si="150"/>
        <v>230.71999999999997</v>
      </c>
      <c r="FB51" s="747">
        <f t="shared" si="150"/>
        <v>230.71999999999997</v>
      </c>
      <c r="FC51" s="747">
        <f t="shared" si="150"/>
        <v>205.5</v>
      </c>
      <c r="FD51" s="747">
        <f t="shared" si="150"/>
        <v>205.5</v>
      </c>
      <c r="FE51" s="747">
        <f t="shared" si="150"/>
        <v>205.5</v>
      </c>
      <c r="FF51" s="747">
        <f t="shared" si="150"/>
        <v>208.13</v>
      </c>
      <c r="FG51" s="747">
        <f t="shared" si="150"/>
        <v>208.13</v>
      </c>
      <c r="FH51" s="747">
        <f t="shared" si="150"/>
        <v>208.13</v>
      </c>
      <c r="FI51" s="747">
        <f t="shared" si="150"/>
        <v>212.25</v>
      </c>
      <c r="FJ51" s="747">
        <f t="shared" si="150"/>
        <v>212.25</v>
      </c>
      <c r="FK51" s="747">
        <f t="shared" si="150"/>
        <v>238.31</v>
      </c>
      <c r="FL51" s="747">
        <f t="shared" si="150"/>
        <v>240.66000000000003</v>
      </c>
      <c r="FM51" s="747">
        <f t="shared" si="150"/>
        <v>240.66000000000003</v>
      </c>
      <c r="FN51" s="747">
        <f t="shared" si="150"/>
        <v>240.66000000000003</v>
      </c>
      <c r="FO51" s="747">
        <f t="shared" si="150"/>
        <v>213.34000000000003</v>
      </c>
      <c r="FP51" s="747">
        <f t="shared" si="150"/>
        <v>213.34000000000003</v>
      </c>
      <c r="FQ51" s="747">
        <f t="shared" si="150"/>
        <v>213.34000000000003</v>
      </c>
      <c r="FR51" s="747">
        <f t="shared" si="150"/>
        <v>213.04000000000002</v>
      </c>
      <c r="FS51" s="747">
        <f t="shared" si="150"/>
        <v>213.04000000000002</v>
      </c>
      <c r="FT51" s="747">
        <f t="shared" si="150"/>
        <v>213.04000000000002</v>
      </c>
      <c r="FU51" s="747">
        <f t="shared" si="150"/>
        <v>210.11</v>
      </c>
      <c r="FV51" s="747">
        <f t="shared" si="150"/>
        <v>210.11</v>
      </c>
      <c r="FW51" s="747">
        <f t="shared" si="150"/>
        <v>237.14999999999998</v>
      </c>
      <c r="FX51" s="747">
        <f t="shared" ref="FX51:GI51" si="151">+FX49*1000+FX46+(FX47+FX48)*12</f>
        <v>242.28000000000003</v>
      </c>
      <c r="FY51" s="747">
        <f t="shared" si="151"/>
        <v>242.28000000000003</v>
      </c>
      <c r="FZ51" s="747">
        <f t="shared" si="151"/>
        <v>242.28000000000003</v>
      </c>
      <c r="GA51" s="747">
        <f t="shared" si="151"/>
        <v>216.2</v>
      </c>
      <c r="GB51" s="747">
        <f t="shared" si="151"/>
        <v>216.2</v>
      </c>
      <c r="GC51" s="747">
        <f t="shared" si="151"/>
        <v>216.2</v>
      </c>
      <c r="GD51" s="747">
        <f t="shared" si="151"/>
        <v>215.61</v>
      </c>
      <c r="GE51" s="747">
        <f t="shared" si="151"/>
        <v>215.61</v>
      </c>
      <c r="GF51" s="747">
        <f t="shared" si="151"/>
        <v>215.61</v>
      </c>
      <c r="GG51" s="747">
        <f t="shared" si="151"/>
        <v>213.61</v>
      </c>
      <c r="GH51" s="747">
        <f t="shared" si="151"/>
        <v>213.61</v>
      </c>
      <c r="GI51" s="747">
        <f t="shared" si="151"/>
        <v>240.64999999999998</v>
      </c>
      <c r="GJ51" s="747">
        <f t="shared" ref="GJ51:GL51" si="152">+GJ49*1000+GJ46+(GJ47+GJ48)*12</f>
        <v>246.66000000000003</v>
      </c>
      <c r="GK51" s="747">
        <f t="shared" si="152"/>
        <v>246.66000000000003</v>
      </c>
      <c r="GL51" s="747">
        <f t="shared" si="152"/>
        <v>246.66000000000003</v>
      </c>
      <c r="GM51" s="747">
        <f t="shared" ref="GM51:GU51" si="153">+GM49*1000+GM46+(GM47+GM48)*12</f>
        <v>222.95000000000005</v>
      </c>
      <c r="GN51" s="747">
        <f t="shared" si="153"/>
        <v>222.95000000000005</v>
      </c>
      <c r="GO51" s="747">
        <f t="shared" si="153"/>
        <v>222.95000000000005</v>
      </c>
      <c r="GP51" s="747">
        <f t="shared" si="153"/>
        <v>231.96000000000004</v>
      </c>
      <c r="GQ51" s="747">
        <f t="shared" si="153"/>
        <v>231.96000000000004</v>
      </c>
      <c r="GR51" s="747">
        <f t="shared" si="153"/>
        <v>231.96000000000004</v>
      </c>
      <c r="GS51" s="747">
        <f t="shared" si="153"/>
        <v>230.83000000000004</v>
      </c>
      <c r="GT51" s="747">
        <f t="shared" si="153"/>
        <v>230.83000000000004</v>
      </c>
      <c r="GU51" s="747">
        <f t="shared" si="153"/>
        <v>257.87</v>
      </c>
      <c r="GV51" s="747">
        <f t="shared" ref="GV51:GX51" si="154">+GV49*1000+GV46+(GV47+GV48)*12</f>
        <v>253.10000000000002</v>
      </c>
      <c r="GW51" s="747">
        <f t="shared" si="154"/>
        <v>253.10000000000002</v>
      </c>
      <c r="GX51" s="747">
        <f t="shared" si="154"/>
        <v>253.10000000000002</v>
      </c>
      <c r="GY51" s="747">
        <f t="shared" ref="GY51:HG51" si="155">+GY49*1000+GY46+(GY47+GY48)*12</f>
        <v>236.19</v>
      </c>
      <c r="GZ51" s="747">
        <f t="shared" si="155"/>
        <v>236.19</v>
      </c>
      <c r="HA51" s="747">
        <f t="shared" si="155"/>
        <v>236.19</v>
      </c>
      <c r="HB51" s="747">
        <f t="shared" si="155"/>
        <v>232.84000000000003</v>
      </c>
      <c r="HC51" s="747">
        <f t="shared" si="155"/>
        <v>232.84000000000003</v>
      </c>
      <c r="HD51" s="747">
        <f t="shared" si="155"/>
        <v>232.84000000000003</v>
      </c>
      <c r="HE51" s="747">
        <f t="shared" si="155"/>
        <v>233.84000000000003</v>
      </c>
      <c r="HF51" s="747">
        <f t="shared" si="155"/>
        <v>233.84000000000003</v>
      </c>
      <c r="HG51" s="747">
        <f t="shared" si="155"/>
        <v>260.88</v>
      </c>
      <c r="HH51" s="747">
        <f t="shared" ref="HH51:HJ51" si="156">+HH49*1000+HH46+(HH47+HH48)*12</f>
        <v>274.86</v>
      </c>
      <c r="HI51" s="747">
        <f t="shared" si="156"/>
        <v>274.86</v>
      </c>
      <c r="HJ51" s="747">
        <f t="shared" si="156"/>
        <v>274.86</v>
      </c>
      <c r="HK51" s="747">
        <f t="shared" ref="HK51:HM51" si="157">+HK49*1000+HK46+(HK47+HK48)*12</f>
        <v>246.44</v>
      </c>
      <c r="HL51" s="747">
        <f t="shared" si="157"/>
        <v>246.44</v>
      </c>
      <c r="HM51" s="747">
        <f t="shared" si="157"/>
        <v>246.44</v>
      </c>
      <c r="HN51" s="747">
        <f t="shared" ref="HN51:HS51" si="158">+HN49*1000+HN46+(HN47+HN48)*12</f>
        <v>240.42000000000002</v>
      </c>
      <c r="HO51" s="747">
        <f t="shared" si="158"/>
        <v>240.42000000000002</v>
      </c>
      <c r="HP51" s="747">
        <f t="shared" si="158"/>
        <v>240.42000000000002</v>
      </c>
      <c r="HQ51" s="747">
        <f t="shared" si="158"/>
        <v>236.45</v>
      </c>
      <c r="HR51" s="747">
        <f t="shared" si="158"/>
        <v>236.45</v>
      </c>
      <c r="HS51" s="747">
        <f t="shared" si="158"/>
        <v>263.49</v>
      </c>
    </row>
    <row r="52" spans="2:227" x14ac:dyDescent="0.2">
      <c r="DY52" s="699"/>
      <c r="FX52" s="433"/>
    </row>
    <row r="53" spans="2:227" x14ac:dyDescent="0.2">
      <c r="DY53" s="699"/>
      <c r="FX53" s="433"/>
    </row>
    <row r="54" spans="2:227" x14ac:dyDescent="0.2">
      <c r="B54" s="663"/>
      <c r="DY54" s="699"/>
      <c r="FX54" s="433"/>
    </row>
    <row r="55" spans="2:227" x14ac:dyDescent="0.2">
      <c r="DY55" s="699"/>
      <c r="FX55" s="433"/>
    </row>
    <row r="56" spans="2:227" x14ac:dyDescent="0.2">
      <c r="DO56" s="986"/>
      <c r="DP56" s="986"/>
      <c r="DQ56" s="986"/>
      <c r="DR56" s="986"/>
      <c r="DS56" s="986"/>
      <c r="DT56" s="986"/>
      <c r="DU56" s="986"/>
      <c r="DV56" s="986"/>
      <c r="DW56" s="986"/>
      <c r="DX56" s="986"/>
      <c r="DY56" s="986"/>
      <c r="DZ56" s="986"/>
      <c r="EA56" s="986"/>
      <c r="EB56" s="986"/>
      <c r="EC56" s="986"/>
      <c r="ED56" s="986"/>
      <c r="EE56" s="986"/>
      <c r="EF56" s="986"/>
      <c r="EG56" s="986"/>
      <c r="EH56" s="986"/>
      <c r="EI56" s="986"/>
      <c r="EJ56" s="986"/>
      <c r="EK56" s="986"/>
      <c r="EL56" s="986"/>
      <c r="EM56" s="986"/>
      <c r="EN56" s="986"/>
      <c r="EO56" s="986"/>
      <c r="EP56" s="986"/>
      <c r="EQ56" s="986"/>
      <c r="ER56" s="986"/>
      <c r="ES56" s="986"/>
      <c r="ET56" s="986"/>
      <c r="EU56" s="986"/>
      <c r="EV56" s="986"/>
      <c r="EW56" s="986"/>
      <c r="EX56" s="986"/>
      <c r="EY56" s="986"/>
      <c r="EZ56" s="986"/>
      <c r="FA56" s="986"/>
      <c r="FB56" s="986"/>
      <c r="FC56" s="986"/>
      <c r="FD56" s="986"/>
      <c r="FE56" s="986"/>
      <c r="FF56" s="986"/>
      <c r="FG56" s="986"/>
      <c r="FH56" s="986"/>
      <c r="FI56" s="986"/>
      <c r="FJ56" s="986"/>
      <c r="FK56" s="986"/>
      <c r="FL56" s="986"/>
      <c r="FM56" s="986"/>
      <c r="FN56" s="986"/>
      <c r="FO56" s="986"/>
      <c r="FP56" s="986"/>
      <c r="FQ56" s="986"/>
      <c r="FR56" s="986"/>
      <c r="FS56" s="986"/>
      <c r="FT56" s="986"/>
      <c r="FU56" s="986"/>
      <c r="FV56" s="986"/>
      <c r="FW56" s="986"/>
      <c r="FX56" s="433"/>
    </row>
    <row r="57" spans="2:227" x14ac:dyDescent="0.2">
      <c r="DY57" s="699"/>
      <c r="FX57" s="433"/>
    </row>
    <row r="58" spans="2:227" x14ac:dyDescent="0.2">
      <c r="DY58" s="699"/>
      <c r="FX58" s="433"/>
    </row>
    <row r="59" spans="2:227" x14ac:dyDescent="0.2">
      <c r="DY59" s="699"/>
      <c r="FX59" s="433"/>
    </row>
    <row r="60" spans="2:227" x14ac:dyDescent="0.2">
      <c r="DY60" s="699"/>
      <c r="FX60" s="433"/>
    </row>
    <row r="61" spans="2:227" x14ac:dyDescent="0.2">
      <c r="DY61" s="699"/>
      <c r="FX61" s="433"/>
    </row>
    <row r="62" spans="2:227" x14ac:dyDescent="0.2">
      <c r="B62" s="704"/>
      <c r="DY62" s="699"/>
      <c r="FX62" s="433"/>
    </row>
    <row r="63" spans="2:227" x14ac:dyDescent="0.2">
      <c r="DN63" s="975"/>
      <c r="DY63" s="2"/>
      <c r="FX63" s="433"/>
    </row>
    <row r="64" spans="2:227" x14ac:dyDescent="0.2">
      <c r="DN64" s="975"/>
      <c r="DY64" s="2"/>
      <c r="FX64" s="433"/>
    </row>
    <row r="65" spans="2:181" x14ac:dyDescent="0.2">
      <c r="B65" s="668" t="s">
        <v>645</v>
      </c>
      <c r="DN65" s="975" t="str">
        <f>+B65</f>
        <v>Rate Case</v>
      </c>
      <c r="DY65" s="2"/>
      <c r="FX65" s="433"/>
    </row>
    <row r="66" spans="2:181" x14ac:dyDescent="0.2">
      <c r="B66" s="956" t="s">
        <v>443</v>
      </c>
      <c r="BB66" s="723"/>
      <c r="BC66" s="723"/>
      <c r="BD66" s="723"/>
      <c r="BE66" s="723"/>
      <c r="BF66" s="723"/>
      <c r="BG66" s="723"/>
      <c r="BH66" s="723"/>
      <c r="BI66" s="723"/>
      <c r="BJ66" s="723"/>
      <c r="BK66" s="723"/>
      <c r="BL66" s="723"/>
      <c r="BM66" s="723"/>
      <c r="BN66" s="723"/>
      <c r="BO66" s="723"/>
      <c r="BP66" s="723"/>
      <c r="BQ66" s="723"/>
      <c r="BR66" s="723"/>
      <c r="BS66" s="723"/>
      <c r="BT66" s="723"/>
      <c r="BU66" s="723"/>
      <c r="BV66" s="723"/>
      <c r="BW66" s="723"/>
      <c r="BX66" s="723"/>
      <c r="BY66" s="723"/>
      <c r="BZ66" s="723"/>
      <c r="CA66" s="723"/>
      <c r="CB66" s="723"/>
      <c r="CC66" s="723"/>
      <c r="CD66" s="723"/>
      <c r="CE66" s="723"/>
      <c r="CF66" s="723"/>
      <c r="CG66" s="723"/>
      <c r="CH66" s="723"/>
      <c r="CI66" s="723"/>
      <c r="CJ66" s="723"/>
      <c r="CK66" s="723"/>
      <c r="CL66" s="723"/>
      <c r="CM66" s="723"/>
      <c r="CN66" s="723"/>
      <c r="CO66" s="723"/>
      <c r="CP66" s="723"/>
      <c r="CQ66" s="723"/>
      <c r="CR66" s="723"/>
      <c r="CS66" s="723"/>
      <c r="CT66" s="723"/>
      <c r="CU66" s="723"/>
      <c r="CV66" s="723"/>
      <c r="CW66" s="723"/>
      <c r="CX66" s="723"/>
      <c r="CY66" s="723"/>
      <c r="CZ66" s="723"/>
      <c r="DA66" s="723"/>
      <c r="DB66" s="723"/>
      <c r="DC66" s="723"/>
      <c r="DD66" s="723"/>
      <c r="DE66" s="723"/>
      <c r="DF66" s="723"/>
      <c r="DG66" s="723"/>
      <c r="DH66" s="723"/>
      <c r="DI66" s="723"/>
      <c r="DJ66" s="723"/>
      <c r="DK66" s="723"/>
      <c r="DL66" s="723"/>
      <c r="DM66" s="723"/>
      <c r="DN66" s="975" t="str">
        <f t="shared" ref="DN66:DN80" si="159">+B66</f>
        <v>Energy Charges ($/kWh)</v>
      </c>
      <c r="DO66" s="723"/>
      <c r="DP66" s="723"/>
      <c r="DQ66" s="723"/>
      <c r="DR66" s="723"/>
      <c r="DS66" s="723"/>
      <c r="DT66" s="723"/>
      <c r="DU66" s="723"/>
      <c r="DV66" s="723"/>
      <c r="DW66" s="723"/>
      <c r="DY66" s="723"/>
      <c r="DZ66" s="723"/>
      <c r="EA66" s="723"/>
      <c r="EB66" s="723"/>
      <c r="EC66" s="723"/>
      <c r="ED66" s="723"/>
      <c r="EE66" s="723"/>
      <c r="EF66" s="723"/>
      <c r="EG66" s="723"/>
      <c r="EH66" s="723"/>
      <c r="EI66" s="723"/>
      <c r="EJ66" s="723"/>
      <c r="EK66" s="723"/>
      <c r="EL66" s="723"/>
      <c r="EM66" s="723"/>
      <c r="EN66" s="723"/>
      <c r="EO66" s="723"/>
      <c r="EP66" s="723"/>
      <c r="EQ66" s="723"/>
      <c r="ER66" s="723"/>
      <c r="ES66" s="723"/>
      <c r="ET66" s="723"/>
      <c r="EU66" s="723"/>
      <c r="EV66" s="723"/>
      <c r="EW66" s="723"/>
      <c r="EX66" s="723"/>
      <c r="EY66" s="723"/>
      <c r="EZ66" s="723"/>
      <c r="FA66" s="723"/>
      <c r="FB66" s="723"/>
      <c r="FC66" s="723"/>
      <c r="FD66" s="723"/>
      <c r="FE66" s="723"/>
      <c r="FF66" s="723"/>
      <c r="FG66" s="723"/>
      <c r="FH66" s="723"/>
      <c r="FI66" s="723"/>
      <c r="FJ66" s="723"/>
      <c r="FK66" s="723"/>
      <c r="FL66" s="723"/>
      <c r="FM66" s="723"/>
      <c r="FN66" s="723"/>
      <c r="FO66" s="723"/>
      <c r="FP66" s="723"/>
      <c r="FQ66" s="723"/>
      <c r="FR66" s="723"/>
      <c r="FS66" s="723"/>
      <c r="FT66" s="723"/>
      <c r="FU66" s="723"/>
      <c r="FV66" s="723"/>
      <c r="FW66" s="723"/>
      <c r="FX66" s="433"/>
    </row>
    <row r="67" spans="2:181" x14ac:dyDescent="0.2">
      <c r="B67" s="718" t="s">
        <v>444</v>
      </c>
      <c r="DN67" s="975" t="str">
        <f t="shared" si="159"/>
        <v xml:space="preserve">Capped in Nov 2010 Ordinance </v>
      </c>
      <c r="DO67" s="972">
        <f>+DO8</f>
        <v>6.5579999999999999E-2</v>
      </c>
      <c r="DP67" s="972">
        <f t="shared" ref="DP67:DY67" si="160">+DP8</f>
        <v>6.5579999999999999E-2</v>
      </c>
      <c r="DQ67" s="972">
        <f t="shared" si="160"/>
        <v>6.5579999999999999E-2</v>
      </c>
      <c r="DR67" s="972">
        <f t="shared" si="160"/>
        <v>6.5579999999999999E-2</v>
      </c>
      <c r="DS67" s="972">
        <f t="shared" si="160"/>
        <v>4.2680000000000003E-2</v>
      </c>
      <c r="DT67" s="972">
        <f t="shared" si="160"/>
        <v>4.2680000000000003E-2</v>
      </c>
      <c r="DU67" s="972">
        <f t="shared" si="160"/>
        <v>4.2680000000000003E-2</v>
      </c>
      <c r="DV67" s="972">
        <f t="shared" si="160"/>
        <v>4.2680000000000003E-2</v>
      </c>
      <c r="DW67" s="972">
        <f t="shared" si="160"/>
        <v>4.2680000000000003E-2</v>
      </c>
      <c r="DX67" s="972">
        <f t="shared" si="160"/>
        <v>4.2680000000000003E-2</v>
      </c>
      <c r="DY67" s="972">
        <f t="shared" si="160"/>
        <v>4.2680000000000003E-2</v>
      </c>
      <c r="DZ67" s="972">
        <f t="shared" ref="DZ67:FW69" si="161">+DZ8</f>
        <v>4.2680000000000003E-2</v>
      </c>
      <c r="EA67" s="972">
        <f t="shared" si="161"/>
        <v>6.5579999999999999E-2</v>
      </c>
      <c r="EB67" s="972">
        <f t="shared" si="161"/>
        <v>6.5579999999999999E-2</v>
      </c>
      <c r="EC67" s="972">
        <f t="shared" si="161"/>
        <v>6.5579999999999999E-2</v>
      </c>
      <c r="ED67" s="972">
        <f t="shared" si="161"/>
        <v>6.5579999999999999E-2</v>
      </c>
      <c r="EE67" s="972">
        <f t="shared" si="161"/>
        <v>4.2680000000000003E-2</v>
      </c>
      <c r="EF67" s="972">
        <f t="shared" si="161"/>
        <v>4.2680000000000003E-2</v>
      </c>
      <c r="EG67" s="972">
        <f t="shared" si="161"/>
        <v>4.2680000000000003E-2</v>
      </c>
      <c r="EH67" s="972">
        <f t="shared" si="161"/>
        <v>4.2680000000000003E-2</v>
      </c>
      <c r="EI67" s="972">
        <f t="shared" si="161"/>
        <v>4.2680000000000003E-2</v>
      </c>
      <c r="EJ67" s="972">
        <f t="shared" si="161"/>
        <v>4.2680000000000003E-2</v>
      </c>
      <c r="EK67" s="972">
        <f t="shared" si="161"/>
        <v>4.2680000000000003E-2</v>
      </c>
      <c r="EL67" s="972">
        <f t="shared" si="161"/>
        <v>4.2680000000000003E-2</v>
      </c>
      <c r="EM67" s="972">
        <f t="shared" si="161"/>
        <v>6.5579999999999999E-2</v>
      </c>
      <c r="EN67" s="972">
        <f t="shared" si="161"/>
        <v>6.5579999999999999E-2</v>
      </c>
      <c r="EO67" s="972">
        <f t="shared" si="161"/>
        <v>6.5579999999999999E-2</v>
      </c>
      <c r="EP67" s="972">
        <f t="shared" si="161"/>
        <v>6.5579999999999999E-2</v>
      </c>
      <c r="EQ67" s="972">
        <f t="shared" si="161"/>
        <v>4.2680000000000003E-2</v>
      </c>
      <c r="ER67" s="972">
        <f t="shared" si="161"/>
        <v>4.2680000000000003E-2</v>
      </c>
      <c r="ES67" s="972">
        <f t="shared" si="161"/>
        <v>4.2680000000000003E-2</v>
      </c>
      <c r="ET67" s="972">
        <f t="shared" si="161"/>
        <v>4.2680000000000003E-2</v>
      </c>
      <c r="EU67" s="972">
        <f t="shared" si="161"/>
        <v>4.2680000000000003E-2</v>
      </c>
      <c r="EV67" s="972">
        <f t="shared" si="161"/>
        <v>4.2680000000000003E-2</v>
      </c>
      <c r="EW67" s="972">
        <f t="shared" si="161"/>
        <v>4.2680000000000003E-2</v>
      </c>
      <c r="EX67" s="972">
        <f t="shared" si="161"/>
        <v>4.2680000000000003E-2</v>
      </c>
      <c r="EY67" s="972">
        <f t="shared" si="161"/>
        <v>6.5579999999999999E-2</v>
      </c>
      <c r="EZ67" s="972">
        <f t="shared" si="161"/>
        <v>6.5579999999999999E-2</v>
      </c>
      <c r="FA67" s="972">
        <f t="shared" si="161"/>
        <v>6.5579999999999999E-2</v>
      </c>
      <c r="FB67" s="972">
        <f t="shared" si="161"/>
        <v>6.5579999999999999E-2</v>
      </c>
      <c r="FC67" s="972">
        <f t="shared" si="161"/>
        <v>4.2680000000000003E-2</v>
      </c>
      <c r="FD67" s="972">
        <f t="shared" si="161"/>
        <v>4.2680000000000003E-2</v>
      </c>
      <c r="FE67" s="972">
        <f t="shared" si="161"/>
        <v>4.2680000000000003E-2</v>
      </c>
      <c r="FF67" s="972">
        <f t="shared" si="161"/>
        <v>4.2680000000000003E-2</v>
      </c>
      <c r="FG67" s="972">
        <f t="shared" si="161"/>
        <v>4.2680000000000003E-2</v>
      </c>
      <c r="FH67" s="972">
        <f t="shared" si="161"/>
        <v>4.2680000000000003E-2</v>
      </c>
      <c r="FI67" s="673">
        <f t="shared" si="161"/>
        <v>4.2680000000000003E-2</v>
      </c>
      <c r="FJ67" s="673">
        <f t="shared" si="161"/>
        <v>4.2680000000000003E-2</v>
      </c>
      <c r="FK67" s="673">
        <f t="shared" si="161"/>
        <v>6.5579999999999999E-2</v>
      </c>
      <c r="FL67" s="673">
        <f t="shared" si="161"/>
        <v>6.5579999999999999E-2</v>
      </c>
      <c r="FM67" s="673">
        <f t="shared" si="161"/>
        <v>6.5579999999999999E-2</v>
      </c>
      <c r="FN67" s="673">
        <f t="shared" si="161"/>
        <v>6.5579999999999999E-2</v>
      </c>
      <c r="FO67" s="673">
        <f t="shared" si="161"/>
        <v>4.2680000000000003E-2</v>
      </c>
      <c r="FP67" s="673">
        <f t="shared" si="161"/>
        <v>4.2680000000000003E-2</v>
      </c>
      <c r="FQ67" s="673">
        <f t="shared" si="161"/>
        <v>4.2680000000000003E-2</v>
      </c>
      <c r="FR67" s="673">
        <f t="shared" si="161"/>
        <v>4.2680000000000003E-2</v>
      </c>
      <c r="FS67" s="673">
        <f t="shared" si="161"/>
        <v>4.2680000000000003E-2</v>
      </c>
      <c r="FT67" s="673">
        <f t="shared" si="161"/>
        <v>4.2680000000000003E-2</v>
      </c>
      <c r="FU67" s="673">
        <f t="shared" si="161"/>
        <v>4.2680000000000003E-2</v>
      </c>
      <c r="FV67" s="673">
        <f t="shared" si="161"/>
        <v>4.2680000000000003E-2</v>
      </c>
      <c r="FW67" s="673">
        <f t="shared" si="161"/>
        <v>6.5579999999999999E-2</v>
      </c>
      <c r="FX67" s="433"/>
    </row>
    <row r="68" spans="2:181" x14ac:dyDescent="0.2">
      <c r="B68" s="718" t="s">
        <v>445</v>
      </c>
      <c r="DN68" s="975" t="str">
        <f t="shared" si="159"/>
        <v xml:space="preserve">Incremental Ordinance </v>
      </c>
      <c r="DO68" s="972">
        <f t="shared" ref="DO68:DY68" si="162">+DO9</f>
        <v>6.6100000000000048E-3</v>
      </c>
      <c r="DP68" s="972">
        <f t="shared" si="162"/>
        <v>6.6100000000000048E-3</v>
      </c>
      <c r="DQ68" s="972">
        <f t="shared" si="162"/>
        <v>6.6100000000000048E-3</v>
      </c>
      <c r="DR68" s="972">
        <f t="shared" si="162"/>
        <v>6.6100000000000048E-3</v>
      </c>
      <c r="DS68" s="972">
        <f t="shared" si="162"/>
        <v>6.6099999999999978E-3</v>
      </c>
      <c r="DT68" s="972">
        <f t="shared" si="162"/>
        <v>6.6099999999999978E-3</v>
      </c>
      <c r="DU68" s="972">
        <f t="shared" si="162"/>
        <v>6.6099999999999978E-3</v>
      </c>
      <c r="DV68" s="972">
        <f t="shared" si="162"/>
        <v>6.6099999999999978E-3</v>
      </c>
      <c r="DW68" s="972">
        <f t="shared" si="162"/>
        <v>6.6099999999999978E-3</v>
      </c>
      <c r="DX68" s="972">
        <f t="shared" si="162"/>
        <v>6.6099999999999978E-3</v>
      </c>
      <c r="DY68" s="972">
        <f t="shared" si="162"/>
        <v>5.2600000000000008E-3</v>
      </c>
      <c r="DZ68" s="972">
        <f t="shared" ref="DZ68:EN68" si="163">+DZ9</f>
        <v>5.2600000000000008E-3</v>
      </c>
      <c r="EA68" s="972">
        <f t="shared" si="163"/>
        <v>5.7800000000000074E-3</v>
      </c>
      <c r="EB68" s="972">
        <f t="shared" si="163"/>
        <v>1.3120000000000007E-2</v>
      </c>
      <c r="EC68" s="972">
        <f t="shared" si="163"/>
        <v>1.3120000000000007E-2</v>
      </c>
      <c r="ED68" s="972">
        <f t="shared" si="163"/>
        <v>1.3120000000000007E-2</v>
      </c>
      <c r="EE68" s="972">
        <f t="shared" si="163"/>
        <v>1.1719999999999994E-2</v>
      </c>
      <c r="EF68" s="972">
        <f t="shared" si="163"/>
        <v>1.1719999999999994E-2</v>
      </c>
      <c r="EG68" s="972">
        <f t="shared" si="163"/>
        <v>1.1719999999999994E-2</v>
      </c>
      <c r="EH68" s="972">
        <f t="shared" si="163"/>
        <v>1.1719999999999994E-2</v>
      </c>
      <c r="EI68" s="972">
        <f t="shared" si="163"/>
        <v>1.1719999999999994E-2</v>
      </c>
      <c r="EJ68" s="972">
        <f t="shared" si="163"/>
        <v>1.1719999999999994E-2</v>
      </c>
      <c r="EK68" s="972">
        <f t="shared" si="163"/>
        <v>1.1719999999999994E-2</v>
      </c>
      <c r="EL68" s="972">
        <f t="shared" si="163"/>
        <v>1.1719999999999994E-2</v>
      </c>
      <c r="EM68" s="972">
        <f t="shared" si="163"/>
        <v>1.3120000000000007E-2</v>
      </c>
      <c r="EN68" s="972">
        <f t="shared" si="163"/>
        <v>1.3509999999999994E-2</v>
      </c>
      <c r="EO68" s="972">
        <f t="shared" si="161"/>
        <v>1.3509999999999994E-2</v>
      </c>
      <c r="EP68" s="972">
        <f t="shared" si="161"/>
        <v>1.3509999999999994E-2</v>
      </c>
      <c r="EQ68" s="972">
        <f t="shared" si="161"/>
        <v>1.0959999999999998E-2</v>
      </c>
      <c r="ER68" s="972">
        <f t="shared" si="161"/>
        <v>1.0959999999999998E-2</v>
      </c>
      <c r="ES68" s="972">
        <f t="shared" si="161"/>
        <v>1.0959999999999998E-2</v>
      </c>
      <c r="ET68" s="972">
        <f t="shared" si="161"/>
        <v>1.0959999999999998E-2</v>
      </c>
      <c r="EU68" s="972">
        <f t="shared" si="161"/>
        <v>1.0959999999999998E-2</v>
      </c>
      <c r="EV68" s="972">
        <f t="shared" si="161"/>
        <v>1.0959999999999998E-2</v>
      </c>
      <c r="EW68" s="972">
        <f t="shared" si="161"/>
        <v>1.0959999999999998E-2</v>
      </c>
      <c r="EX68" s="972">
        <f t="shared" si="161"/>
        <v>1.0959999999999998E-2</v>
      </c>
      <c r="EY68" s="972">
        <f t="shared" si="161"/>
        <v>1.3509999999999994E-2</v>
      </c>
      <c r="EZ68" s="972">
        <f t="shared" si="161"/>
        <v>1.4149999999999996E-2</v>
      </c>
      <c r="FA68" s="972">
        <f t="shared" si="161"/>
        <v>1.4149999999999996E-2</v>
      </c>
      <c r="FB68" s="972">
        <f t="shared" si="161"/>
        <v>1.4149999999999996E-2</v>
      </c>
      <c r="FC68" s="972">
        <f t="shared" si="161"/>
        <v>1.099E-2</v>
      </c>
      <c r="FD68" s="972">
        <f t="shared" si="161"/>
        <v>1.099E-2</v>
      </c>
      <c r="FE68" s="972">
        <f t="shared" si="161"/>
        <v>1.099E-2</v>
      </c>
      <c r="FF68" s="972">
        <f t="shared" si="161"/>
        <v>1.099E-2</v>
      </c>
      <c r="FG68" s="972">
        <f t="shared" si="161"/>
        <v>1.099E-2</v>
      </c>
      <c r="FH68" s="972">
        <f t="shared" si="161"/>
        <v>1.099E-2</v>
      </c>
      <c r="FI68" s="673">
        <f t="shared" si="161"/>
        <v>1.099E-2</v>
      </c>
      <c r="FJ68" s="673">
        <f t="shared" si="161"/>
        <v>1.099E-2</v>
      </c>
      <c r="FK68" s="673">
        <f t="shared" si="161"/>
        <v>1.4149999999999996E-2</v>
      </c>
      <c r="FL68" s="673">
        <f t="shared" si="161"/>
        <v>1.6299999999999995E-2</v>
      </c>
      <c r="FM68" s="673">
        <f t="shared" si="161"/>
        <v>1.6299999999999995E-2</v>
      </c>
      <c r="FN68" s="673">
        <f t="shared" si="161"/>
        <v>1.6299999999999995E-2</v>
      </c>
      <c r="FO68" s="673">
        <f t="shared" si="161"/>
        <v>1.2159999999999997E-2</v>
      </c>
      <c r="FP68" s="673">
        <f t="shared" si="161"/>
        <v>1.2159999999999997E-2</v>
      </c>
      <c r="FQ68" s="673">
        <f t="shared" si="161"/>
        <v>1.2159999999999997E-2</v>
      </c>
      <c r="FR68" s="673">
        <f t="shared" si="161"/>
        <v>1.2159999999999997E-2</v>
      </c>
      <c r="FS68" s="673">
        <f t="shared" si="161"/>
        <v>1.2159999999999997E-2</v>
      </c>
      <c r="FT68" s="673">
        <f t="shared" si="161"/>
        <v>1.2159999999999997E-2</v>
      </c>
      <c r="FU68" s="673">
        <f t="shared" si="161"/>
        <v>1.2159999999999997E-2</v>
      </c>
      <c r="FV68" s="673">
        <f t="shared" si="161"/>
        <v>1.2159999999999997E-2</v>
      </c>
      <c r="FW68" s="673">
        <f t="shared" si="161"/>
        <v>1.6299999999999999E-2</v>
      </c>
      <c r="FX68" s="433"/>
    </row>
    <row r="69" spans="2:181" x14ac:dyDescent="0.2">
      <c r="B69" s="15" t="s">
        <v>446</v>
      </c>
      <c r="DN69" s="975" t="str">
        <f t="shared" si="159"/>
        <v>Subtotal Energy Charge</v>
      </c>
      <c r="DO69" s="985">
        <f t="shared" ref="DO69:DY69" si="164">+DO10</f>
        <v>7.2190000000000004E-2</v>
      </c>
      <c r="DP69" s="985">
        <f t="shared" si="164"/>
        <v>7.2190000000000004E-2</v>
      </c>
      <c r="DQ69" s="985">
        <f t="shared" si="164"/>
        <v>7.2190000000000004E-2</v>
      </c>
      <c r="DR69" s="985">
        <f t="shared" si="164"/>
        <v>7.2190000000000004E-2</v>
      </c>
      <c r="DS69" s="985">
        <f t="shared" si="164"/>
        <v>4.929E-2</v>
      </c>
      <c r="DT69" s="985">
        <f t="shared" si="164"/>
        <v>4.929E-2</v>
      </c>
      <c r="DU69" s="985">
        <f t="shared" si="164"/>
        <v>4.929E-2</v>
      </c>
      <c r="DV69" s="985">
        <f t="shared" si="164"/>
        <v>4.929E-2</v>
      </c>
      <c r="DW69" s="985">
        <f t="shared" si="164"/>
        <v>4.929E-2</v>
      </c>
      <c r="DX69" s="985">
        <f t="shared" si="164"/>
        <v>4.929E-2</v>
      </c>
      <c r="DY69" s="985">
        <f t="shared" si="164"/>
        <v>4.7940000000000003E-2</v>
      </c>
      <c r="DZ69" s="985">
        <f t="shared" si="161"/>
        <v>4.7940000000000003E-2</v>
      </c>
      <c r="EA69" s="985">
        <f t="shared" si="161"/>
        <v>7.1360000000000007E-2</v>
      </c>
      <c r="EB69" s="985">
        <f t="shared" si="161"/>
        <v>7.8700000000000006E-2</v>
      </c>
      <c r="EC69" s="985">
        <f t="shared" si="161"/>
        <v>7.8700000000000006E-2</v>
      </c>
      <c r="ED69" s="985">
        <f t="shared" si="161"/>
        <v>7.8700000000000006E-2</v>
      </c>
      <c r="EE69" s="985">
        <f t="shared" si="161"/>
        <v>5.4399999999999997E-2</v>
      </c>
      <c r="EF69" s="985">
        <f t="shared" si="161"/>
        <v>5.4399999999999997E-2</v>
      </c>
      <c r="EG69" s="985">
        <f t="shared" si="161"/>
        <v>5.4399999999999997E-2</v>
      </c>
      <c r="EH69" s="985">
        <f t="shared" si="161"/>
        <v>5.4399999999999997E-2</v>
      </c>
      <c r="EI69" s="985">
        <f t="shared" si="161"/>
        <v>5.4399999999999997E-2</v>
      </c>
      <c r="EJ69" s="985">
        <f t="shared" si="161"/>
        <v>5.4399999999999997E-2</v>
      </c>
      <c r="EK69" s="985">
        <f t="shared" si="161"/>
        <v>5.4399999999999997E-2</v>
      </c>
      <c r="EL69" s="985">
        <f t="shared" si="161"/>
        <v>5.4399999999999997E-2</v>
      </c>
      <c r="EM69" s="985">
        <f t="shared" si="161"/>
        <v>7.8700000000000006E-2</v>
      </c>
      <c r="EN69" s="985">
        <f t="shared" si="161"/>
        <v>7.9089999999999994E-2</v>
      </c>
      <c r="EO69" s="985">
        <f t="shared" si="161"/>
        <v>7.9089999999999994E-2</v>
      </c>
      <c r="EP69" s="985">
        <f t="shared" si="161"/>
        <v>7.9089999999999994E-2</v>
      </c>
      <c r="EQ69" s="985">
        <f t="shared" si="161"/>
        <v>5.364E-2</v>
      </c>
      <c r="ER69" s="985">
        <f t="shared" si="161"/>
        <v>5.364E-2</v>
      </c>
      <c r="ES69" s="985">
        <f t="shared" si="161"/>
        <v>5.364E-2</v>
      </c>
      <c r="ET69" s="985">
        <f t="shared" si="161"/>
        <v>5.364E-2</v>
      </c>
      <c r="EU69" s="985">
        <f t="shared" si="161"/>
        <v>5.364E-2</v>
      </c>
      <c r="EV69" s="985">
        <f t="shared" si="161"/>
        <v>5.364E-2</v>
      </c>
      <c r="EW69" s="985">
        <f t="shared" si="161"/>
        <v>5.364E-2</v>
      </c>
      <c r="EX69" s="985">
        <f t="shared" si="161"/>
        <v>5.364E-2</v>
      </c>
      <c r="EY69" s="985">
        <f t="shared" si="161"/>
        <v>7.9089999999999994E-2</v>
      </c>
      <c r="EZ69" s="985">
        <f t="shared" si="161"/>
        <v>7.9729999999999995E-2</v>
      </c>
      <c r="FA69" s="985">
        <f t="shared" si="161"/>
        <v>7.9729999999999995E-2</v>
      </c>
      <c r="FB69" s="985">
        <f t="shared" si="161"/>
        <v>7.9729999999999995E-2</v>
      </c>
      <c r="FC69" s="985">
        <f t="shared" si="161"/>
        <v>5.3670000000000002E-2</v>
      </c>
      <c r="FD69" s="985">
        <f t="shared" si="161"/>
        <v>5.3670000000000002E-2</v>
      </c>
      <c r="FE69" s="985">
        <f t="shared" si="161"/>
        <v>5.3670000000000002E-2</v>
      </c>
      <c r="FF69" s="985">
        <f t="shared" si="161"/>
        <v>5.3670000000000002E-2</v>
      </c>
      <c r="FG69" s="985">
        <f t="shared" si="161"/>
        <v>5.3670000000000002E-2</v>
      </c>
      <c r="FH69" s="985">
        <f t="shared" si="161"/>
        <v>5.3670000000000002E-2</v>
      </c>
      <c r="FI69" s="888">
        <f t="shared" si="161"/>
        <v>5.3670000000000002E-2</v>
      </c>
      <c r="FJ69" s="888">
        <f t="shared" si="161"/>
        <v>5.3670000000000002E-2</v>
      </c>
      <c r="FK69" s="888">
        <f t="shared" si="161"/>
        <v>7.9729999999999995E-2</v>
      </c>
      <c r="FL69" s="888">
        <f t="shared" si="161"/>
        <v>8.1879999999999994E-2</v>
      </c>
      <c r="FM69" s="888">
        <f t="shared" si="161"/>
        <v>8.1879999999999994E-2</v>
      </c>
      <c r="FN69" s="888">
        <f t="shared" si="161"/>
        <v>8.1879999999999994E-2</v>
      </c>
      <c r="FO69" s="888">
        <f t="shared" si="161"/>
        <v>5.484E-2</v>
      </c>
      <c r="FP69" s="888">
        <f t="shared" si="161"/>
        <v>5.484E-2</v>
      </c>
      <c r="FQ69" s="888">
        <f t="shared" si="161"/>
        <v>5.484E-2</v>
      </c>
      <c r="FR69" s="888">
        <f t="shared" si="161"/>
        <v>5.484E-2</v>
      </c>
      <c r="FS69" s="888">
        <f t="shared" si="161"/>
        <v>5.484E-2</v>
      </c>
      <c r="FT69" s="888">
        <f t="shared" si="161"/>
        <v>5.484E-2</v>
      </c>
      <c r="FU69" s="888">
        <f t="shared" si="161"/>
        <v>5.484E-2</v>
      </c>
      <c r="FV69" s="888">
        <f t="shared" si="161"/>
        <v>5.484E-2</v>
      </c>
      <c r="FW69" s="888">
        <f t="shared" si="161"/>
        <v>8.1879999999999994E-2</v>
      </c>
      <c r="FX69" s="433"/>
    </row>
    <row r="70" spans="2:181" x14ac:dyDescent="0.2">
      <c r="B70" s="40" t="s">
        <v>645</v>
      </c>
      <c r="DN70" s="975" t="str">
        <f t="shared" si="159"/>
        <v>Rate Case</v>
      </c>
      <c r="DO70" s="976"/>
      <c r="DP70" s="976"/>
      <c r="DQ70" s="976"/>
      <c r="DR70" s="976"/>
      <c r="DS70" s="976"/>
      <c r="DT70" s="976"/>
      <c r="DU70" s="976"/>
      <c r="DV70" s="976"/>
      <c r="DW70" s="976"/>
      <c r="DX70" s="976"/>
      <c r="DZ70" s="976"/>
      <c r="EA70" s="976"/>
      <c r="EB70" s="976"/>
      <c r="EC70" s="976"/>
      <c r="ED70" s="976"/>
      <c r="EE70" s="976"/>
      <c r="EF70" s="976"/>
      <c r="EG70" s="976"/>
      <c r="EH70" s="976"/>
      <c r="EI70" s="976"/>
      <c r="EJ70" s="976"/>
      <c r="EK70" s="976"/>
      <c r="EL70" s="976"/>
      <c r="EM70" s="976"/>
      <c r="EN70" s="976"/>
      <c r="EO70" s="976"/>
      <c r="EP70" s="976"/>
      <c r="EQ70" s="976"/>
      <c r="ER70" s="976"/>
      <c r="ES70" s="976"/>
      <c r="ET70" s="976"/>
      <c r="EU70" s="976"/>
      <c r="EV70" s="976"/>
      <c r="EW70" s="976"/>
      <c r="EX70" s="976"/>
      <c r="EY70" s="976"/>
      <c r="EZ70" s="976"/>
      <c r="FA70" s="976"/>
      <c r="FB70" s="976"/>
      <c r="FC70" s="976"/>
      <c r="FD70" s="976"/>
      <c r="FE70" s="976"/>
      <c r="FF70" s="976"/>
      <c r="FG70" s="976"/>
      <c r="FH70" s="976"/>
      <c r="FX70" s="433"/>
    </row>
    <row r="71" spans="2:181" x14ac:dyDescent="0.2">
      <c r="B71" s="40" t="s">
        <v>544</v>
      </c>
      <c r="DN71" s="975" t="str">
        <f t="shared" si="159"/>
        <v>Energy-based Adjustments ($/kWh, both Capped 2010 &amp; Incremental)</v>
      </c>
      <c r="DO71" s="976"/>
      <c r="DP71" s="976"/>
      <c r="DQ71" s="976"/>
      <c r="DR71" s="976"/>
      <c r="DS71" s="976"/>
      <c r="DT71" s="976"/>
      <c r="DU71" s="976"/>
      <c r="DV71" s="976"/>
      <c r="DW71" s="976"/>
      <c r="DX71" s="976"/>
      <c r="DZ71" s="976"/>
      <c r="EA71" s="976"/>
      <c r="EB71" s="976"/>
      <c r="EC71" s="976"/>
      <c r="ED71" s="976"/>
      <c r="EE71" s="976"/>
      <c r="EF71" s="976"/>
      <c r="EG71" s="976"/>
      <c r="EH71" s="976"/>
      <c r="EI71" s="976"/>
      <c r="EJ71" s="976"/>
      <c r="EK71" s="976"/>
      <c r="EL71" s="976"/>
      <c r="EM71" s="976"/>
      <c r="EN71" s="976"/>
      <c r="EO71" s="976"/>
      <c r="EP71" s="976"/>
      <c r="EQ71" s="976"/>
      <c r="ER71" s="976"/>
      <c r="ES71" s="976"/>
      <c r="ET71" s="976"/>
      <c r="EU71" s="976"/>
      <c r="EV71" s="976"/>
      <c r="EW71" s="976"/>
      <c r="EX71" s="976"/>
      <c r="EY71" s="976"/>
      <c r="EZ71" s="976"/>
      <c r="FA71" s="976"/>
      <c r="FB71" s="976"/>
      <c r="FC71" s="976"/>
      <c r="FD71" s="976"/>
      <c r="FE71" s="976"/>
      <c r="FF71" s="976"/>
      <c r="FG71" s="976"/>
      <c r="FH71" s="976"/>
      <c r="FX71" s="433"/>
    </row>
    <row r="72" spans="2:181" x14ac:dyDescent="0.2">
      <c r="B72" s="676" t="s">
        <v>556</v>
      </c>
      <c r="DN72" s="975" t="str">
        <f t="shared" si="159"/>
        <v>Capped 2010 Ord. ECA, $/kWh)</v>
      </c>
      <c r="DO72" s="972">
        <f>+DO12</f>
        <v>5.6899999999999999E-2</v>
      </c>
      <c r="DP72" s="972">
        <f t="shared" ref="DP72:DY72" si="165">+DP12</f>
        <v>5.6899999999999999E-2</v>
      </c>
      <c r="DQ72" s="972">
        <f t="shared" si="165"/>
        <v>5.6899999999999999E-2</v>
      </c>
      <c r="DR72" s="972">
        <f t="shared" si="165"/>
        <v>5.6899999999999999E-2</v>
      </c>
      <c r="DS72" s="972">
        <f t="shared" si="165"/>
        <v>5.6899999999999999E-2</v>
      </c>
      <c r="DT72" s="972">
        <f t="shared" si="165"/>
        <v>5.6899999999999999E-2</v>
      </c>
      <c r="DU72" s="972">
        <f t="shared" si="165"/>
        <v>5.6899999999999999E-2</v>
      </c>
      <c r="DV72" s="972">
        <f t="shared" si="165"/>
        <v>5.6899999999999999E-2</v>
      </c>
      <c r="DW72" s="972">
        <f t="shared" si="165"/>
        <v>5.6899999999999999E-2</v>
      </c>
      <c r="DX72" s="972">
        <f t="shared" si="165"/>
        <v>5.6899999999999999E-2</v>
      </c>
      <c r="DY72" s="972">
        <f t="shared" si="165"/>
        <v>5.6899999999999999E-2</v>
      </c>
      <c r="DZ72" s="972">
        <f t="shared" ref="DZ72:FW72" si="166">+DZ12</f>
        <v>5.6899999999999999E-2</v>
      </c>
      <c r="EA72" s="972">
        <f t="shared" si="166"/>
        <v>5.6899999999999999E-2</v>
      </c>
      <c r="EB72" s="972">
        <f t="shared" si="166"/>
        <v>5.6899999999999999E-2</v>
      </c>
      <c r="EC72" s="972">
        <f t="shared" si="166"/>
        <v>5.6899999999999999E-2</v>
      </c>
      <c r="ED72" s="972">
        <f t="shared" si="166"/>
        <v>5.6899999999999999E-2</v>
      </c>
      <c r="EE72" s="972">
        <f t="shared" si="166"/>
        <v>5.6899999999999999E-2</v>
      </c>
      <c r="EF72" s="972">
        <f t="shared" si="166"/>
        <v>5.6899999999999999E-2</v>
      </c>
      <c r="EG72" s="972">
        <f t="shared" si="166"/>
        <v>5.6899999999999999E-2</v>
      </c>
      <c r="EH72" s="972">
        <f t="shared" si="166"/>
        <v>5.6899999999999999E-2</v>
      </c>
      <c r="EI72" s="972">
        <f t="shared" si="166"/>
        <v>5.6899999999999999E-2</v>
      </c>
      <c r="EJ72" s="972">
        <f t="shared" si="166"/>
        <v>5.6899999999999999E-2</v>
      </c>
      <c r="EK72" s="972">
        <f t="shared" si="166"/>
        <v>5.6899999999999999E-2</v>
      </c>
      <c r="EL72" s="972">
        <f t="shared" si="166"/>
        <v>5.6899999999999999E-2</v>
      </c>
      <c r="EM72" s="972">
        <f t="shared" si="166"/>
        <v>5.6899999999999999E-2</v>
      </c>
      <c r="EN72" s="972">
        <f t="shared" si="166"/>
        <v>5.6899999999999999E-2</v>
      </c>
      <c r="EO72" s="972">
        <f t="shared" si="166"/>
        <v>5.6899999999999999E-2</v>
      </c>
      <c r="EP72" s="972">
        <f t="shared" si="166"/>
        <v>5.6899999999999999E-2</v>
      </c>
      <c r="EQ72" s="972">
        <f t="shared" si="166"/>
        <v>5.6899999999999999E-2</v>
      </c>
      <c r="ER72" s="972">
        <f t="shared" si="166"/>
        <v>5.6899999999999999E-2</v>
      </c>
      <c r="ES72" s="972">
        <f t="shared" si="166"/>
        <v>5.6899999999999999E-2</v>
      </c>
      <c r="ET72" s="972">
        <f t="shared" si="166"/>
        <v>5.6899999999999999E-2</v>
      </c>
      <c r="EU72" s="972">
        <f t="shared" si="166"/>
        <v>5.6899999999999999E-2</v>
      </c>
      <c r="EV72" s="972">
        <f t="shared" si="166"/>
        <v>5.6899999999999999E-2</v>
      </c>
      <c r="EW72" s="972">
        <f t="shared" si="166"/>
        <v>5.6899999999999999E-2</v>
      </c>
      <c r="EX72" s="972">
        <f t="shared" si="166"/>
        <v>5.6899999999999999E-2</v>
      </c>
      <c r="EY72" s="972">
        <f t="shared" si="166"/>
        <v>5.6899999999999999E-2</v>
      </c>
      <c r="EZ72" s="972">
        <f t="shared" si="166"/>
        <v>5.6899999999999999E-2</v>
      </c>
      <c r="FA72" s="972">
        <f t="shared" si="166"/>
        <v>5.6899999999999999E-2</v>
      </c>
      <c r="FB72" s="972">
        <f t="shared" si="166"/>
        <v>5.6899999999999999E-2</v>
      </c>
      <c r="FC72" s="972">
        <f t="shared" si="166"/>
        <v>5.6899999999999999E-2</v>
      </c>
      <c r="FD72" s="972">
        <f t="shared" si="166"/>
        <v>5.6899999999999999E-2</v>
      </c>
      <c r="FE72" s="972">
        <f t="shared" si="166"/>
        <v>5.6899999999999999E-2</v>
      </c>
      <c r="FF72" s="972">
        <f t="shared" si="166"/>
        <v>5.6899999999999999E-2</v>
      </c>
      <c r="FG72" s="972">
        <f t="shared" si="166"/>
        <v>5.6899999999999999E-2</v>
      </c>
      <c r="FH72" s="972">
        <f t="shared" si="166"/>
        <v>5.6899999999999999E-2</v>
      </c>
      <c r="FI72" s="673">
        <f t="shared" si="166"/>
        <v>5.6899999999999999E-2</v>
      </c>
      <c r="FJ72" s="673">
        <f t="shared" si="166"/>
        <v>5.6899999999999999E-2</v>
      </c>
      <c r="FK72" s="673">
        <f t="shared" si="166"/>
        <v>5.6899999999999999E-2</v>
      </c>
      <c r="FL72" s="673">
        <f t="shared" si="166"/>
        <v>5.6899999999999999E-2</v>
      </c>
      <c r="FM72" s="673">
        <f t="shared" si="166"/>
        <v>5.6899999999999999E-2</v>
      </c>
      <c r="FN72" s="673">
        <f t="shared" si="166"/>
        <v>5.6899999999999999E-2</v>
      </c>
      <c r="FO72" s="673">
        <f t="shared" si="166"/>
        <v>5.6899999999999999E-2</v>
      </c>
      <c r="FP72" s="673">
        <f t="shared" si="166"/>
        <v>5.6899999999999999E-2</v>
      </c>
      <c r="FQ72" s="673">
        <f t="shared" si="166"/>
        <v>5.6899999999999999E-2</v>
      </c>
      <c r="FR72" s="673">
        <f t="shared" si="166"/>
        <v>5.6899999999999999E-2</v>
      </c>
      <c r="FS72" s="673">
        <f t="shared" si="166"/>
        <v>5.6899999999999999E-2</v>
      </c>
      <c r="FT72" s="673">
        <f t="shared" si="166"/>
        <v>5.6899999999999999E-2</v>
      </c>
      <c r="FU72" s="673">
        <f t="shared" si="166"/>
        <v>5.6899999999999999E-2</v>
      </c>
      <c r="FV72" s="673">
        <f t="shared" si="166"/>
        <v>5.6899999999999999E-2</v>
      </c>
      <c r="FW72" s="673">
        <f t="shared" si="166"/>
        <v>5.6899999999999999E-2</v>
      </c>
      <c r="FX72" s="433"/>
    </row>
    <row r="73" spans="2:181" x14ac:dyDescent="0.2">
      <c r="B73" s="676" t="s">
        <v>437</v>
      </c>
      <c r="DN73" s="975" t="str">
        <f t="shared" si="159"/>
        <v>Incremental Ordinance Unit Rate Adjustments ($/kWh)</v>
      </c>
      <c r="DO73" s="976"/>
      <c r="DP73" s="976"/>
      <c r="DQ73" s="976"/>
      <c r="DR73" s="976"/>
      <c r="DS73" s="976"/>
      <c r="DT73" s="976"/>
      <c r="DU73" s="976"/>
      <c r="DV73" s="976"/>
      <c r="DW73" s="976"/>
      <c r="DX73" s="976"/>
      <c r="DZ73" s="976"/>
      <c r="EA73" s="976"/>
      <c r="EB73" s="976"/>
      <c r="EC73" s="976"/>
      <c r="ED73" s="976"/>
      <c r="EE73" s="976"/>
      <c r="EF73" s="976"/>
      <c r="EG73" s="976"/>
      <c r="EH73" s="976"/>
      <c r="EI73" s="976"/>
      <c r="EJ73" s="976"/>
      <c r="EK73" s="976"/>
      <c r="EL73" s="976"/>
      <c r="EM73" s="976"/>
      <c r="EN73" s="976"/>
      <c r="EO73" s="976"/>
      <c r="EP73" s="976"/>
      <c r="EQ73" s="976"/>
      <c r="ER73" s="976"/>
      <c r="ES73" s="976"/>
      <c r="ET73" s="976"/>
      <c r="EU73" s="976"/>
      <c r="EV73" s="976"/>
      <c r="EW73" s="976"/>
      <c r="EX73" s="976"/>
      <c r="EY73" s="976"/>
      <c r="EZ73" s="976"/>
      <c r="FA73" s="976"/>
      <c r="FB73" s="976"/>
      <c r="FC73" s="976"/>
      <c r="FD73" s="976"/>
      <c r="FE73" s="976"/>
      <c r="FF73" s="976"/>
      <c r="FG73" s="976"/>
      <c r="FH73" s="976"/>
      <c r="FX73" s="433"/>
    </row>
    <row r="74" spans="2:181" x14ac:dyDescent="0.2">
      <c r="B74" s="748" t="s">
        <v>532</v>
      </c>
      <c r="DN74" s="975" t="str">
        <f t="shared" si="159"/>
        <v>VEA: (Increm) Variable Energy Adjustment (provision O)</v>
      </c>
      <c r="DO74" s="976">
        <f>+'Rate Case Res R1 Rates'!DO25</f>
        <v>7.3299999999999997E-3</v>
      </c>
      <c r="DP74" s="976">
        <f>+'Rate Case Res R1 Rates'!DP25</f>
        <v>5.11E-3</v>
      </c>
      <c r="DQ74" s="976">
        <f>+'Rate Case Res R1 Rates'!DQ25</f>
        <v>5.11E-3</v>
      </c>
      <c r="DR74" s="976">
        <f>+'Rate Case Res R1 Rates'!DR25</f>
        <v>5.11E-3</v>
      </c>
      <c r="DS74" s="976">
        <f>+'Rate Case Res R1 Rates'!DS25</f>
        <v>3.2799999999999999E-3</v>
      </c>
      <c r="DT74" s="976">
        <f>+'Rate Case Res R1 Rates'!DT25</f>
        <v>3.2799999999999999E-3</v>
      </c>
      <c r="DU74" s="976">
        <f>+'Rate Case Res R1 Rates'!DU25</f>
        <v>3.2799999999999999E-3</v>
      </c>
      <c r="DV74" s="976">
        <f>+'Rate Case Res R1 Rates'!DV25</f>
        <v>-3.1199999999999999E-3</v>
      </c>
      <c r="DW74" s="976">
        <f>+'Rate Case Res R1 Rates'!DW25</f>
        <v>-3.1199999999999999E-3</v>
      </c>
      <c r="DX74" s="976">
        <f>+'Rate Case Res R1 Rates'!DX25</f>
        <v>-3.1199999999999999E-3</v>
      </c>
      <c r="DY74" s="983">
        <f>+'Rate Case Res R1 Rates'!DY25</f>
        <v>-6.5829326439401379E-3</v>
      </c>
      <c r="DZ74" s="983">
        <f>+'Rate Case Res R1 Rates'!DZ25</f>
        <v>-6.5829326439401379E-3</v>
      </c>
      <c r="EA74" s="983">
        <f>+'Rate Case Res R1 Rates'!EA25</f>
        <v>-6.5829326439401379E-3</v>
      </c>
      <c r="EB74" s="983">
        <f>+'Rate Case Res R1 Rates'!EB25</f>
        <v>-7.1352234496476451E-3</v>
      </c>
      <c r="EC74" s="983">
        <f>+'Rate Case Res R1 Rates'!EC25</f>
        <v>-7.1352234496476451E-3</v>
      </c>
      <c r="ED74" s="983">
        <f>+'Rate Case Res R1 Rates'!ED25</f>
        <v>-7.1352234496476451E-3</v>
      </c>
      <c r="EE74" s="983">
        <f>+'Rate Case Res R1 Rates'!EE25</f>
        <v>-7.7085946874856683E-3</v>
      </c>
      <c r="EF74" s="983">
        <f>+'Rate Case Res R1 Rates'!EF25</f>
        <v>-7.7085946874856683E-3</v>
      </c>
      <c r="EG74" s="983">
        <f>+'Rate Case Res R1 Rates'!EG25</f>
        <v>-7.7085946874856683E-3</v>
      </c>
      <c r="EH74" s="983">
        <f>+'Rate Case Res R1 Rates'!EH25</f>
        <v>-5.4839372179773171E-3</v>
      </c>
      <c r="EI74" s="983">
        <f>+'Rate Case Res R1 Rates'!EI25</f>
        <v>-5.4839372179773171E-3</v>
      </c>
      <c r="EJ74" s="983">
        <f>+'Rate Case Res R1 Rates'!EJ25</f>
        <v>-5.4839372179773171E-3</v>
      </c>
      <c r="EK74" s="983">
        <f>+'Rate Case Res R1 Rates'!EK25</f>
        <v>-5.1334087776049664E-3</v>
      </c>
      <c r="EL74" s="983">
        <f>+'Rate Case Res R1 Rates'!EL25</f>
        <v>-5.1334087776049664E-3</v>
      </c>
      <c r="EM74" s="983">
        <f>+'Rate Case Res R1 Rates'!EM25</f>
        <v>-5.1334087776049699E-3</v>
      </c>
      <c r="EN74" s="983">
        <f>+'Rate Case Res R1 Rates'!EN25</f>
        <v>-5.1065821150657695E-3</v>
      </c>
      <c r="EO74" s="983">
        <f>+'Rate Case Res R1 Rates'!EO25</f>
        <v>-5.1065821150657695E-3</v>
      </c>
      <c r="EP74" s="983">
        <f>+'Rate Case Res R1 Rates'!EP25</f>
        <v>-5.1065821150657695E-3</v>
      </c>
      <c r="EQ74" s="983">
        <f>+'Rate Case Res R1 Rates'!EQ25</f>
        <v>-5.6602262888762397E-3</v>
      </c>
      <c r="ER74" s="983">
        <f>+'Rate Case Res R1 Rates'!ER25</f>
        <v>-5.6602262888762397E-3</v>
      </c>
      <c r="ES74" s="983">
        <f>+'Rate Case Res R1 Rates'!ES25</f>
        <v>-5.6602262888762397E-3</v>
      </c>
      <c r="ET74" s="983">
        <f>+'Rate Case Res R1 Rates'!ET25</f>
        <v>-8.4610854846543411E-3</v>
      </c>
      <c r="EU74" s="983">
        <f>+'Rate Case Res R1 Rates'!EU25</f>
        <v>-8.4610854846543411E-3</v>
      </c>
      <c r="EV74" s="983">
        <f>+'Rate Case Res R1 Rates'!EV25</f>
        <v>-8.4610854846543411E-3</v>
      </c>
      <c r="EW74" s="983">
        <f>+'Rate Case Res R1 Rates'!EW25</f>
        <v>-7.9425357652473678E-3</v>
      </c>
      <c r="EX74" s="983">
        <f>+'Rate Case Res R1 Rates'!EX25</f>
        <v>-7.9425357652473678E-3</v>
      </c>
      <c r="EY74" s="983">
        <f>+'Rate Case Res R1 Rates'!EY25</f>
        <v>-7.9425357652473678E-3</v>
      </c>
      <c r="EZ74" s="983">
        <f>+'Rate Case Res R1 Rates'!EZ25</f>
        <v>-7.8155350350296166E-3</v>
      </c>
      <c r="FA74" s="983">
        <f>+'Rate Case Res R1 Rates'!FA25</f>
        <v>-7.8155350350296166E-3</v>
      </c>
      <c r="FB74" s="983">
        <f>+'Rate Case Res R1 Rates'!FB25</f>
        <v>-7.8155350350296166E-3</v>
      </c>
      <c r="FC74" s="983">
        <f>+'Rate Case Res R1 Rates'!FC25</f>
        <v>-8.3418077572943432E-3</v>
      </c>
      <c r="FD74" s="983">
        <f>+'Rate Case Res R1 Rates'!FD25</f>
        <v>-8.3418077572943432E-3</v>
      </c>
      <c r="FE74" s="983">
        <f>+'Rate Case Res R1 Rates'!FE25</f>
        <v>-8.3418077572943432E-3</v>
      </c>
      <c r="FF74" s="983">
        <f>+'Rate Case Res R1 Rates'!FF25</f>
        <v>-9.78845617818477E-3</v>
      </c>
      <c r="FG74" s="983">
        <f>+'Rate Case Res R1 Rates'!FG25</f>
        <v>-9.78845617818477E-3</v>
      </c>
      <c r="FH74" s="983">
        <f>+'Rate Case Res R1 Rates'!FH25</f>
        <v>-9.78845617818477E-3</v>
      </c>
      <c r="FI74" s="1024">
        <f>+'Rate Case Res R1 Rates'!FI25</f>
        <v>-8.9690481554625563E-3</v>
      </c>
      <c r="FJ74" s="1024">
        <f>+'Rate Case Res R1 Rates'!FJ25</f>
        <v>-8.9690481554625563E-3</v>
      </c>
      <c r="FK74" s="1024">
        <f>+'Rate Case Res R1 Rates'!FK25</f>
        <v>-8.9690481554625563E-3</v>
      </c>
      <c r="FL74" s="1024">
        <f>+'Rate Case Res R1 Rates'!FL25</f>
        <v>-8.6734994114488814E-3</v>
      </c>
      <c r="FM74" s="1024">
        <f>+'Rate Case Res R1 Rates'!FM25</f>
        <v>-8.6734994114488814E-3</v>
      </c>
      <c r="FN74" s="1024">
        <f>+'Rate Case Res R1 Rates'!FN25</f>
        <v>-8.6734994114488814E-3</v>
      </c>
      <c r="FO74" s="1024">
        <f>+'Rate Case Res R1 Rates'!FO25</f>
        <v>-9.3778088510291183E-3</v>
      </c>
      <c r="FP74" s="1024">
        <f>+'Rate Case Res R1 Rates'!FP25</f>
        <v>-9.3778088510291183E-3</v>
      </c>
      <c r="FQ74" s="1024">
        <f>+'Rate Case Res R1 Rates'!FQ25</f>
        <v>-9.3778088510291183E-3</v>
      </c>
      <c r="FR74" s="1024">
        <f>+'Rate Case Res R1 Rates'!FR25</f>
        <v>-9.034488455014528E-3</v>
      </c>
      <c r="FS74" s="1024">
        <f>+'Rate Case Res R1 Rates'!FS25</f>
        <v>-9.034488455014528E-3</v>
      </c>
      <c r="FT74" s="1024">
        <f>+'Rate Case Res R1 Rates'!FT25</f>
        <v>-9.034488455014528E-3</v>
      </c>
      <c r="FU74" s="1024">
        <f>+'Rate Case Res R1 Rates'!FU25</f>
        <v>-8.2094290062070564E-3</v>
      </c>
      <c r="FV74" s="1024">
        <f>+'Rate Case Res R1 Rates'!FV25</f>
        <v>-8.2094290062070564E-3</v>
      </c>
      <c r="FW74" s="1024">
        <f>+'Rate Case Res R1 Rates'!FW25</f>
        <v>-8.2094290062070564E-3</v>
      </c>
      <c r="FX74" s="433"/>
      <c r="FY74" s="1025"/>
    </row>
    <row r="75" spans="2:181" x14ac:dyDescent="0.2">
      <c r="B75" s="748" t="s">
        <v>548</v>
      </c>
      <c r="DN75" s="975" t="str">
        <f t="shared" si="159"/>
        <v>CRPSEA: (Increm) Capped Renewable Portfolio Std Energy Adj (provision P)</v>
      </c>
      <c r="DO75" s="976">
        <f>+'Rate Case Res R1 Rates'!DO26</f>
        <v>8.0000000000000004E-4</v>
      </c>
      <c r="DP75" s="976">
        <f>+'Rate Case Res R1 Rates'!DP26</f>
        <v>6.8999999999999997E-4</v>
      </c>
      <c r="DQ75" s="976">
        <f>+'Rate Case Res R1 Rates'!DQ26</f>
        <v>6.8999999999999997E-4</v>
      </c>
      <c r="DR75" s="976">
        <f>+'Rate Case Res R1 Rates'!DR26</f>
        <v>6.8999999999999997E-4</v>
      </c>
      <c r="DS75" s="976">
        <f>+'Rate Case Res R1 Rates'!DS26</f>
        <v>1.83E-3</v>
      </c>
      <c r="DT75" s="976">
        <f>+'Rate Case Res R1 Rates'!DT26</f>
        <v>1.83E-3</v>
      </c>
      <c r="DU75" s="976">
        <f>+'Rate Case Res R1 Rates'!DU26</f>
        <v>1.83E-3</v>
      </c>
      <c r="DV75" s="976">
        <f>+'Rate Case Res R1 Rates'!DV26</f>
        <v>2.5300000000000001E-3</v>
      </c>
      <c r="DW75" s="976">
        <f>+'Rate Case Res R1 Rates'!DW26</f>
        <v>2.5300000000000001E-3</v>
      </c>
      <c r="DX75" s="976">
        <f>+'Rate Case Res R1 Rates'!DX26</f>
        <v>2.5300000000000001E-3</v>
      </c>
      <c r="DY75" s="983">
        <f>+'Rate Case Res R1 Rates'!DY26</f>
        <v>1.9166395708197059E-3</v>
      </c>
      <c r="DZ75" s="983">
        <f>+'Rate Case Res R1 Rates'!DZ26</f>
        <v>1.9166395708197059E-3</v>
      </c>
      <c r="EA75" s="983">
        <f>+'Rate Case Res R1 Rates'!EA26</f>
        <v>1.9166395708197059E-3</v>
      </c>
      <c r="EB75" s="983">
        <f>+'Rate Case Res R1 Rates'!EB26</f>
        <v>2.3138929280248754E-3</v>
      </c>
      <c r="EC75" s="983">
        <f>+'Rate Case Res R1 Rates'!EC26</f>
        <v>2.3138929280248754E-3</v>
      </c>
      <c r="ED75" s="983">
        <f>+'Rate Case Res R1 Rates'!ED26</f>
        <v>2.3138929280248754E-3</v>
      </c>
      <c r="EE75" s="983">
        <f>+'Rate Case Res R1 Rates'!EE26</f>
        <v>2.701372131216523E-3</v>
      </c>
      <c r="EF75" s="983">
        <f>+'Rate Case Res R1 Rates'!EF26</f>
        <v>2.701372131216523E-3</v>
      </c>
      <c r="EG75" s="983">
        <f>+'Rate Case Res R1 Rates'!EG26</f>
        <v>2.701372131216523E-3</v>
      </c>
      <c r="EH75" s="983">
        <f>+'Rate Case Res R1 Rates'!EH26</f>
        <v>3.2410563905947197E-3</v>
      </c>
      <c r="EI75" s="983">
        <f>+'Rate Case Res R1 Rates'!EI26</f>
        <v>3.2410563905947197E-3</v>
      </c>
      <c r="EJ75" s="983">
        <f>+'Rate Case Res R1 Rates'!EJ26</f>
        <v>3.2410563905947197E-3</v>
      </c>
      <c r="EK75" s="983">
        <f>+'Rate Case Res R1 Rates'!EK26</f>
        <v>3.8394685647150594E-3</v>
      </c>
      <c r="EL75" s="983">
        <f>+'Rate Case Res R1 Rates'!EL26</f>
        <v>3.8394685647150594E-3</v>
      </c>
      <c r="EM75" s="983">
        <f>+'Rate Case Res R1 Rates'!EM26</f>
        <v>3.8394685647150594E-3</v>
      </c>
      <c r="EN75" s="983">
        <f>+'Rate Case Res R1 Rates'!EN26</f>
        <v>4.3453732630242114E-3</v>
      </c>
      <c r="EO75" s="983">
        <f>+'Rate Case Res R1 Rates'!EO26</f>
        <v>4.3453732630242114E-3</v>
      </c>
      <c r="EP75" s="983">
        <f>+'Rate Case Res R1 Rates'!EP26</f>
        <v>4.3453732630242114E-3</v>
      </c>
      <c r="EQ75" s="983">
        <f>+'Rate Case Res R1 Rates'!EQ26</f>
        <v>4.4731241710318868E-3</v>
      </c>
      <c r="ER75" s="983">
        <f>+'Rate Case Res R1 Rates'!ER26</f>
        <v>4.4731241710318868E-3</v>
      </c>
      <c r="ES75" s="983">
        <f>+'Rate Case Res R1 Rates'!ES26</f>
        <v>4.4731241710318868E-3</v>
      </c>
      <c r="ET75" s="983">
        <f>+'Rate Case Res R1 Rates'!ET26</f>
        <v>4.8341550329278702E-3</v>
      </c>
      <c r="EU75" s="983">
        <f>+'Rate Case Res R1 Rates'!EU26</f>
        <v>4.8341550329278702E-3</v>
      </c>
      <c r="EV75" s="983">
        <f>+'Rate Case Res R1 Rates'!EV26</f>
        <v>4.8341550329278702E-3</v>
      </c>
      <c r="EW75" s="983">
        <f>+'Rate Case Res R1 Rates'!EW26</f>
        <v>5.3280570807586495E-3</v>
      </c>
      <c r="EX75" s="983">
        <f>+'Rate Case Res R1 Rates'!EX26</f>
        <v>5.3280570807586495E-3</v>
      </c>
      <c r="EY75" s="983">
        <f>+'Rate Case Res R1 Rates'!EY26</f>
        <v>5.3280570807586495E-3</v>
      </c>
      <c r="EZ75" s="983">
        <f>+'Rate Case Res R1 Rates'!EZ26</f>
        <v>5.7643630594925773E-3</v>
      </c>
      <c r="FA75" s="983">
        <f>+'Rate Case Res R1 Rates'!FA26</f>
        <v>5.7643630594925773E-3</v>
      </c>
      <c r="FB75" s="983">
        <f>+'Rate Case Res R1 Rates'!FB26</f>
        <v>5.7643630594925773E-3</v>
      </c>
      <c r="FC75" s="983">
        <f>+'Rate Case Res R1 Rates'!FC26</f>
        <v>5.9730927642077606E-3</v>
      </c>
      <c r="FD75" s="983">
        <f>+'Rate Case Res R1 Rates'!FD26</f>
        <v>5.9730927642077606E-3</v>
      </c>
      <c r="FE75" s="983">
        <f>+'Rate Case Res R1 Rates'!FE26</f>
        <v>5.9730927642077606E-3</v>
      </c>
      <c r="FF75" s="983">
        <f>+'Rate Case Res R1 Rates'!FF26</f>
        <v>6.4403909510773764E-3</v>
      </c>
      <c r="FG75" s="983">
        <f>+'Rate Case Res R1 Rates'!FG26</f>
        <v>6.4403909510773764E-3</v>
      </c>
      <c r="FH75" s="983">
        <f>+'Rate Case Res R1 Rates'!FH26</f>
        <v>6.4403909510773764E-3</v>
      </c>
      <c r="FI75" s="1024">
        <f>+'Rate Case Res R1 Rates'!FI26</f>
        <v>7.0401920824036835E-3</v>
      </c>
      <c r="FJ75" s="1024">
        <f>+'Rate Case Res R1 Rates'!FJ26</f>
        <v>7.0401920824036835E-3</v>
      </c>
      <c r="FK75" s="1024">
        <f>+'Rate Case Res R1 Rates'!FK26</f>
        <v>7.0401920824036835E-3</v>
      </c>
      <c r="FL75" s="1024">
        <f>+'Rate Case Res R1 Rates'!FL26</f>
        <v>7.5618753759195256E-3</v>
      </c>
      <c r="FM75" s="1024">
        <f>+'Rate Case Res R1 Rates'!FM26</f>
        <v>7.5618753759195256E-3</v>
      </c>
      <c r="FN75" s="1024">
        <f>+'Rate Case Res R1 Rates'!FN26</f>
        <v>7.5618753759195256E-3</v>
      </c>
      <c r="FO75" s="1024">
        <f>+'Rate Case Res R1 Rates'!FO26</f>
        <v>7.7685563491277521E-3</v>
      </c>
      <c r="FP75" s="1024">
        <f>+'Rate Case Res R1 Rates'!FP26</f>
        <v>7.7685563491277521E-3</v>
      </c>
      <c r="FQ75" s="1024">
        <f>+'Rate Case Res R1 Rates'!FQ26</f>
        <v>7.7685563491277521E-3</v>
      </c>
      <c r="FR75" s="1024">
        <f>+'Rate Case Res R1 Rates'!FR26</f>
        <v>8.2593275168598834E-3</v>
      </c>
      <c r="FS75" s="1024">
        <f>+'Rate Case Res R1 Rates'!FS26</f>
        <v>8.2593275168598834E-3</v>
      </c>
      <c r="FT75" s="1024">
        <f>+'Rate Case Res R1 Rates'!FT26</f>
        <v>8.2593275168598834E-3</v>
      </c>
      <c r="FU75" s="1024">
        <f>+'Rate Case Res R1 Rates'!FU26</f>
        <v>8.8951057857531209E-3</v>
      </c>
      <c r="FV75" s="1024">
        <f>+'Rate Case Res R1 Rates'!FV26</f>
        <v>8.8951057857531209E-3</v>
      </c>
      <c r="FW75" s="1024">
        <f>+'Rate Case Res R1 Rates'!FW26</f>
        <v>8.8951057857531209E-3</v>
      </c>
      <c r="FX75" s="433"/>
      <c r="FY75" s="1025"/>
    </row>
    <row r="76" spans="2:181" x14ac:dyDescent="0.2">
      <c r="B76" s="748" t="s">
        <v>547</v>
      </c>
      <c r="DN76" s="975" t="str">
        <f t="shared" si="159"/>
        <v>VRPSEA: (Increm) Variable Renewable Portfolio Std Energy Adj (provision Q)</v>
      </c>
      <c r="DO76" s="976">
        <f>+'Rate Case Res R1 Rates'!DO27</f>
        <v>3.7499999999999999E-3</v>
      </c>
      <c r="DP76" s="976">
        <f>+'Rate Case Res R1 Rates'!DP27</f>
        <v>5.6100000000000004E-3</v>
      </c>
      <c r="DQ76" s="976">
        <f>+'Rate Case Res R1 Rates'!DQ27</f>
        <v>5.6100000000000004E-3</v>
      </c>
      <c r="DR76" s="976">
        <f>+'Rate Case Res R1 Rates'!DR27</f>
        <v>5.6100000000000004E-3</v>
      </c>
      <c r="DS76" s="976">
        <f>+'Rate Case Res R1 Rates'!DS27</f>
        <v>8.1099999999999992E-3</v>
      </c>
      <c r="DT76" s="976">
        <f>+'Rate Case Res R1 Rates'!DT27</f>
        <v>8.1099999999999992E-3</v>
      </c>
      <c r="DU76" s="976">
        <f>+'Rate Case Res R1 Rates'!DU27</f>
        <v>8.1099999999999992E-3</v>
      </c>
      <c r="DV76" s="976">
        <f>+'Rate Case Res R1 Rates'!DV27</f>
        <v>8.5699999999999995E-3</v>
      </c>
      <c r="DW76" s="976">
        <f>+'Rate Case Res R1 Rates'!DW27</f>
        <v>8.5699999999999995E-3</v>
      </c>
      <c r="DX76" s="976">
        <f>+'Rate Case Res R1 Rates'!DX27</f>
        <v>8.5699999999999995E-3</v>
      </c>
      <c r="DY76" s="983">
        <f>+'Rate Case Res R1 Rates'!DY27</f>
        <v>8.4640077294573617E-3</v>
      </c>
      <c r="DZ76" s="983">
        <f>+'Rate Case Res R1 Rates'!DZ27</f>
        <v>8.4640077294573617E-3</v>
      </c>
      <c r="EA76" s="983">
        <f>+'Rate Case Res R1 Rates'!EA27</f>
        <v>8.4640077294573617E-3</v>
      </c>
      <c r="EB76" s="983">
        <f>+'Rate Case Res R1 Rates'!EB27</f>
        <v>1.1525685758029041E-2</v>
      </c>
      <c r="EC76" s="983">
        <f>+'Rate Case Res R1 Rates'!EC27</f>
        <v>1.1525685758029041E-2</v>
      </c>
      <c r="ED76" s="983">
        <f>+'Rate Case Res R1 Rates'!ED27</f>
        <v>1.1525685758029041E-2</v>
      </c>
      <c r="EE76" s="983">
        <f>+'Rate Case Res R1 Rates'!EE27</f>
        <v>1.3461730256347212E-2</v>
      </c>
      <c r="EF76" s="983">
        <f>+'Rate Case Res R1 Rates'!EF27</f>
        <v>1.3461730256347212E-2</v>
      </c>
      <c r="EG76" s="983">
        <f>+'Rate Case Res R1 Rates'!EG27</f>
        <v>1.3461730256347212E-2</v>
      </c>
      <c r="EH76" s="983">
        <f>+'Rate Case Res R1 Rates'!EH27</f>
        <v>1.3155555333747895E-2</v>
      </c>
      <c r="EI76" s="983">
        <f>+'Rate Case Res R1 Rates'!EI27</f>
        <v>1.3155555333747895E-2</v>
      </c>
      <c r="EJ76" s="983">
        <f>+'Rate Case Res R1 Rates'!EJ27</f>
        <v>1.3155555333747895E-2</v>
      </c>
      <c r="EK76" s="983">
        <f>+'Rate Case Res R1 Rates'!EK27</f>
        <v>1.3416987087271286E-2</v>
      </c>
      <c r="EL76" s="983">
        <f>+'Rate Case Res R1 Rates'!EL27</f>
        <v>1.3416987087271286E-2</v>
      </c>
      <c r="EM76" s="983">
        <f>+'Rate Case Res R1 Rates'!EM27</f>
        <v>1.3416987087271286E-2</v>
      </c>
      <c r="EN76" s="983">
        <f>+'Rate Case Res R1 Rates'!EN27</f>
        <v>1.5769851119277884E-2</v>
      </c>
      <c r="EO76" s="983">
        <f>+'Rate Case Res R1 Rates'!EO27</f>
        <v>1.5769851119277884E-2</v>
      </c>
      <c r="EP76" s="983">
        <f>+'Rate Case Res R1 Rates'!EP27</f>
        <v>1.5769851119277884E-2</v>
      </c>
      <c r="EQ76" s="983">
        <f>+'Rate Case Res R1 Rates'!EQ27</f>
        <v>1.6977065380456492E-2</v>
      </c>
      <c r="ER76" s="983">
        <f>+'Rate Case Res R1 Rates'!ER27</f>
        <v>1.6977065380456492E-2</v>
      </c>
      <c r="ES76" s="983">
        <f>+'Rate Case Res R1 Rates'!ES27</f>
        <v>1.6977065380456492E-2</v>
      </c>
      <c r="ET76" s="983">
        <f>+'Rate Case Res R1 Rates'!ET27</f>
        <v>1.6064368600751361E-2</v>
      </c>
      <c r="EU76" s="983">
        <f>+'Rate Case Res R1 Rates'!EU27</f>
        <v>1.6064368600751361E-2</v>
      </c>
      <c r="EV76" s="983">
        <f>+'Rate Case Res R1 Rates'!EV27</f>
        <v>1.6064368600751361E-2</v>
      </c>
      <c r="EW76" s="983">
        <f>+'Rate Case Res R1 Rates'!EW27</f>
        <v>1.5891596147260878E-2</v>
      </c>
      <c r="EX76" s="983">
        <f>+'Rate Case Res R1 Rates'!EX27</f>
        <v>1.5891596147260878E-2</v>
      </c>
      <c r="EY76" s="983">
        <f>+'Rate Case Res R1 Rates'!EY27</f>
        <v>1.5891596147260878E-2</v>
      </c>
      <c r="EZ76" s="983">
        <f>+'Rate Case Res R1 Rates'!EZ27</f>
        <v>1.7972950595212714E-2</v>
      </c>
      <c r="FA76" s="983">
        <f>+'Rate Case Res R1 Rates'!FA27</f>
        <v>1.7972950595212714E-2</v>
      </c>
      <c r="FB76" s="983">
        <f>+'Rate Case Res R1 Rates'!FB27</f>
        <v>1.7972950595212714E-2</v>
      </c>
      <c r="FC76" s="983">
        <f>+'Rate Case Res R1 Rates'!FC27</f>
        <v>1.8856964674552633E-2</v>
      </c>
      <c r="FD76" s="983">
        <f>+'Rate Case Res R1 Rates'!FD27</f>
        <v>1.8856964674552633E-2</v>
      </c>
      <c r="FE76" s="983">
        <f>+'Rate Case Res R1 Rates'!FE27</f>
        <v>1.8856964674552633E-2</v>
      </c>
      <c r="FF76" s="983">
        <f>+'Rate Case Res R1 Rates'!FF27</f>
        <v>1.7713101272705534E-2</v>
      </c>
      <c r="FG76" s="983">
        <f>+'Rate Case Res R1 Rates'!FG27</f>
        <v>1.7713101272705534E-2</v>
      </c>
      <c r="FH76" s="983">
        <f>+'Rate Case Res R1 Rates'!FH27</f>
        <v>1.7713101272705534E-2</v>
      </c>
      <c r="FI76" s="1024">
        <f>+'Rate Case Res R1 Rates'!FI27</f>
        <v>1.7357663030972872E-2</v>
      </c>
      <c r="FJ76" s="1024">
        <f>+'Rate Case Res R1 Rates'!FJ27</f>
        <v>1.7357663030972872E-2</v>
      </c>
      <c r="FK76" s="1024">
        <f>+'Rate Case Res R1 Rates'!FK27</f>
        <v>1.7357663030972872E-2</v>
      </c>
      <c r="FL76" s="1024">
        <f>+'Rate Case Res R1 Rates'!FL27</f>
        <v>1.9279776351252859E-2</v>
      </c>
      <c r="FM76" s="1024">
        <f>+'Rate Case Res R1 Rates'!FM27</f>
        <v>1.9279776351252859E-2</v>
      </c>
      <c r="FN76" s="1024">
        <f>+'Rate Case Res R1 Rates'!FN27</f>
        <v>1.9279776351252859E-2</v>
      </c>
      <c r="FO76" s="1024">
        <f>+'Rate Case Res R1 Rates'!FO27</f>
        <v>1.9971172894422847E-2</v>
      </c>
      <c r="FP76" s="1024">
        <f>+'Rate Case Res R1 Rates'!FP27</f>
        <v>1.9971172894422847E-2</v>
      </c>
      <c r="FQ76" s="1024">
        <f>+'Rate Case Res R1 Rates'!FQ27</f>
        <v>1.9971172894422847E-2</v>
      </c>
      <c r="FR76" s="1024">
        <f>+'Rate Case Res R1 Rates'!FR27</f>
        <v>1.8663130255403605E-2</v>
      </c>
      <c r="FS76" s="1024">
        <f>+'Rate Case Res R1 Rates'!FS27</f>
        <v>1.8663130255403605E-2</v>
      </c>
      <c r="FT76" s="1024">
        <f>+'Rate Case Res R1 Rates'!FT27</f>
        <v>1.8663130255403605E-2</v>
      </c>
      <c r="FU76" s="1024">
        <f>+'Rate Case Res R1 Rates'!FU27</f>
        <v>1.8148593482937056E-2</v>
      </c>
      <c r="FV76" s="1024">
        <f>+'Rate Case Res R1 Rates'!FV27</f>
        <v>1.8148593482937056E-2</v>
      </c>
      <c r="FW76" s="1024">
        <f>+'Rate Case Res R1 Rates'!FW27</f>
        <v>1.8148593482937056E-2</v>
      </c>
      <c r="FX76" s="433"/>
      <c r="FY76" s="1025"/>
    </row>
    <row r="77" spans="2:181" x14ac:dyDescent="0.2">
      <c r="B77" s="748" t="s">
        <v>595</v>
      </c>
      <c r="DN77" s="975" t="str">
        <f t="shared" si="159"/>
        <v>IRCA Gen Serv: Incremental Reliability Cost Adjustment for PRP costs (provision R, rev annually 7/1)</v>
      </c>
      <c r="DO77" s="988">
        <v>0</v>
      </c>
      <c r="DP77" s="988">
        <v>0</v>
      </c>
      <c r="DQ77" s="988">
        <v>0</v>
      </c>
      <c r="DR77" s="988">
        <v>0</v>
      </c>
      <c r="DS77" s="988">
        <v>0</v>
      </c>
      <c r="DT77" s="988">
        <v>0</v>
      </c>
      <c r="DU77" s="988">
        <v>0</v>
      </c>
      <c r="DV77" s="988">
        <v>0</v>
      </c>
      <c r="DW77" s="988">
        <v>0</v>
      </c>
      <c r="DX77" s="988">
        <v>0</v>
      </c>
      <c r="DY77" s="988">
        <v>0</v>
      </c>
      <c r="DZ77" s="988">
        <v>0</v>
      </c>
      <c r="EA77" s="988">
        <v>0</v>
      </c>
      <c r="EB77" s="988">
        <v>3.3600000000000001E-3</v>
      </c>
      <c r="EC77" s="988">
        <v>3.3600000000000001E-3</v>
      </c>
      <c r="ED77" s="988">
        <v>3.3600000000000001E-3</v>
      </c>
      <c r="EE77" s="988">
        <v>3.3600000000000001E-3</v>
      </c>
      <c r="EF77" s="988">
        <v>3.3600000000000001E-3</v>
      </c>
      <c r="EG77" s="988">
        <v>3.3600000000000001E-3</v>
      </c>
      <c r="EH77" s="988">
        <v>3.3600000000000001E-3</v>
      </c>
      <c r="EI77" s="988">
        <v>3.3600000000000001E-3</v>
      </c>
      <c r="EJ77" s="988">
        <v>3.3600000000000001E-3</v>
      </c>
      <c r="EK77" s="988">
        <v>3.3600000000000001E-3</v>
      </c>
      <c r="EL77" s="988">
        <v>3.3600000000000001E-3</v>
      </c>
      <c r="EM77" s="988">
        <v>3.3600000000000001E-3</v>
      </c>
      <c r="EN77" s="988">
        <v>2.8600000000000001E-3</v>
      </c>
      <c r="EO77" s="988">
        <v>2.8600000000000001E-3</v>
      </c>
      <c r="EP77" s="988">
        <v>2.8600000000000001E-3</v>
      </c>
      <c r="EQ77" s="988">
        <v>2.8600000000000001E-3</v>
      </c>
      <c r="ER77" s="988">
        <v>2.8600000000000001E-3</v>
      </c>
      <c r="ES77" s="988">
        <v>2.8600000000000001E-3</v>
      </c>
      <c r="ET77" s="988">
        <v>2.8600000000000001E-3</v>
      </c>
      <c r="EU77" s="988">
        <v>2.8600000000000001E-3</v>
      </c>
      <c r="EV77" s="988">
        <v>2.8600000000000001E-3</v>
      </c>
      <c r="EW77" s="988">
        <v>2.8600000000000001E-3</v>
      </c>
      <c r="EX77" s="988">
        <v>2.8600000000000001E-3</v>
      </c>
      <c r="EY77" s="988">
        <v>2.8600000000000001E-3</v>
      </c>
      <c r="EZ77" s="988">
        <v>5.0000000000000001E-4</v>
      </c>
      <c r="FA77" s="988">
        <v>5.0000000000000001E-4</v>
      </c>
      <c r="FB77" s="988">
        <v>5.0000000000000001E-4</v>
      </c>
      <c r="FC77" s="988">
        <v>5.0000000000000001E-4</v>
      </c>
      <c r="FD77" s="988">
        <v>5.0000000000000001E-4</v>
      </c>
      <c r="FE77" s="988">
        <v>5.0000000000000001E-4</v>
      </c>
      <c r="FF77" s="988">
        <v>5.0000000000000001E-4</v>
      </c>
      <c r="FG77" s="988">
        <v>5.0000000000000001E-4</v>
      </c>
      <c r="FH77" s="988">
        <v>5.0000000000000001E-4</v>
      </c>
      <c r="FI77" s="988">
        <v>5.0000000000000001E-4</v>
      </c>
      <c r="FJ77" s="988">
        <v>5.0000000000000001E-4</v>
      </c>
      <c r="FK77" s="988">
        <v>5.0000000000000001E-4</v>
      </c>
      <c r="FL77" s="988">
        <v>-6.2E-4</v>
      </c>
      <c r="FM77" s="988">
        <v>-6.2E-4</v>
      </c>
      <c r="FN77" s="988">
        <v>-6.2E-4</v>
      </c>
      <c r="FO77" s="988">
        <v>-6.2E-4</v>
      </c>
      <c r="FP77" s="988">
        <v>-6.2E-4</v>
      </c>
      <c r="FQ77" s="988">
        <v>-6.2E-4</v>
      </c>
      <c r="FR77" s="988">
        <v>-6.2E-4</v>
      </c>
      <c r="FS77" s="988">
        <v>-6.2E-4</v>
      </c>
      <c r="FT77" s="988">
        <v>-6.2E-4</v>
      </c>
      <c r="FU77" s="988">
        <v>-6.2E-4</v>
      </c>
      <c r="FV77" s="988">
        <v>-6.2E-4</v>
      </c>
      <c r="FW77" s="988">
        <v>-6.2E-4</v>
      </c>
      <c r="FX77" s="433"/>
      <c r="FY77" s="1025"/>
    </row>
    <row r="78" spans="2:181" x14ac:dyDescent="0.2">
      <c r="B78" s="748" t="s">
        <v>435</v>
      </c>
      <c r="DN78" s="975" t="str">
        <f t="shared" si="159"/>
        <v>Subtotal Incremental Ordinance Elements</v>
      </c>
      <c r="DO78" s="982">
        <f>+'Rate Case Res R1 Rates'!DO29</f>
        <v>1.41E-2</v>
      </c>
      <c r="DP78" s="982">
        <f>+'Rate Case Res R1 Rates'!DP29</f>
        <v>1.363E-2</v>
      </c>
      <c r="DQ78" s="982">
        <f>+'Rate Case Res R1 Rates'!DQ29</f>
        <v>1.363E-2</v>
      </c>
      <c r="DR78" s="982">
        <f>+'Rate Case Res R1 Rates'!DR29</f>
        <v>1.363E-2</v>
      </c>
      <c r="DS78" s="982">
        <f>+'Rate Case Res R1 Rates'!DS29</f>
        <v>1.5439999999999999E-2</v>
      </c>
      <c r="DT78" s="982">
        <f>+'Rate Case Res R1 Rates'!DT29</f>
        <v>1.5439999999999999E-2</v>
      </c>
      <c r="DU78" s="982">
        <f>+'Rate Case Res R1 Rates'!DU29</f>
        <v>1.5439999999999999E-2</v>
      </c>
      <c r="DV78" s="982">
        <f>+'Rate Case Res R1 Rates'!DV29</f>
        <v>1.0199999999999999E-2</v>
      </c>
      <c r="DW78" s="982">
        <f>+'Rate Case Res R1 Rates'!DW29</f>
        <v>1.0199999999999999E-2</v>
      </c>
      <c r="DX78" s="982">
        <f>+'Rate Case Res R1 Rates'!DX29</f>
        <v>1.0199999999999999E-2</v>
      </c>
      <c r="DY78" s="984">
        <f>+'Rate Case Res R1 Rates'!DY29</f>
        <v>6.0177146563369296E-3</v>
      </c>
      <c r="DZ78" s="984">
        <f>+'Rate Case Res R1 Rates'!DZ29</f>
        <v>6.0177146563369296E-3</v>
      </c>
      <c r="EA78" s="984">
        <f>+'Rate Case Res R1 Rates'!EA29</f>
        <v>6.0177146563369296E-3</v>
      </c>
      <c r="EB78" s="984">
        <f>+'Rate Case Res R1 Rates'!EB29</f>
        <v>1.1503902433217091E-2</v>
      </c>
      <c r="EC78" s="984">
        <f>+'Rate Case Res R1 Rates'!EC29</f>
        <v>1.1503902433217091E-2</v>
      </c>
      <c r="ED78" s="984">
        <f>+'Rate Case Res R1 Rates'!ED29</f>
        <v>1.1503902433217091E-2</v>
      </c>
      <c r="EE78" s="984">
        <f>+'Rate Case Res R1 Rates'!EE29</f>
        <v>1.3254054896888887E-2</v>
      </c>
      <c r="EF78" s="984">
        <f>+'Rate Case Res R1 Rates'!EF29</f>
        <v>1.3254054896888887E-2</v>
      </c>
      <c r="EG78" s="984">
        <f>+'Rate Case Res R1 Rates'!EG29</f>
        <v>1.3254054896888887E-2</v>
      </c>
      <c r="EH78" s="984">
        <f>+'Rate Case Res R1 Rates'!EH29</f>
        <v>1.5712221703176116E-2</v>
      </c>
      <c r="EI78" s="984">
        <f>+'Rate Case Res R1 Rates'!EI29</f>
        <v>1.5712221703176116E-2</v>
      </c>
      <c r="EJ78" s="984">
        <f>+'Rate Case Res R1 Rates'!EJ29</f>
        <v>1.5712221703176116E-2</v>
      </c>
      <c r="EK78" s="984">
        <f>+'Rate Case Res R1 Rates'!EK29</f>
        <v>1.6922594071192197E-2</v>
      </c>
      <c r="EL78" s="984">
        <f>+'Rate Case Res R1 Rates'!EL29</f>
        <v>1.6922594071192197E-2</v>
      </c>
      <c r="EM78" s="984">
        <f>+'Rate Case Res R1 Rates'!EM29</f>
        <v>1.6922594071192194E-2</v>
      </c>
      <c r="EN78" s="984">
        <f>+'Rate Case Res R1 Rates'!EN29</f>
        <v>2.0642083955106305E-2</v>
      </c>
      <c r="EO78" s="984">
        <f>+'Rate Case Res R1 Rates'!EO29</f>
        <v>2.0642083955106305E-2</v>
      </c>
      <c r="EP78" s="984">
        <f>+'Rate Case Res R1 Rates'!EP29</f>
        <v>2.0642083955106305E-2</v>
      </c>
      <c r="EQ78" s="984">
        <f>+'Rate Case Res R1 Rates'!EQ29</f>
        <v>2.1423404950482117E-2</v>
      </c>
      <c r="ER78" s="984">
        <f>+'Rate Case Res R1 Rates'!ER29</f>
        <v>2.1423404950482117E-2</v>
      </c>
      <c r="ES78" s="984">
        <f>+'Rate Case Res R1 Rates'!ES29</f>
        <v>2.1423404950482117E-2</v>
      </c>
      <c r="ET78" s="984">
        <f>+'Rate Case Res R1 Rates'!ET29</f>
        <v>1.8070879836894867E-2</v>
      </c>
      <c r="EU78" s="984">
        <f>+'Rate Case Res R1 Rates'!EU29</f>
        <v>1.8070879836894867E-2</v>
      </c>
      <c r="EV78" s="984">
        <f>+'Rate Case Res R1 Rates'!EV29</f>
        <v>1.8070879836894867E-2</v>
      </c>
      <c r="EW78" s="984">
        <f>+'Rate Case Res R1 Rates'!EW29</f>
        <v>1.8910559150642138E-2</v>
      </c>
      <c r="EX78" s="984">
        <f>+'Rate Case Res R1 Rates'!EX29</f>
        <v>1.8910559150642138E-2</v>
      </c>
      <c r="EY78" s="984">
        <f>+'Rate Case Res R1 Rates'!EY29</f>
        <v>1.8910559150642138E-2</v>
      </c>
      <c r="EZ78" s="984">
        <f>+'Rate Case Res R1 Rates'!EZ29</f>
        <v>2.0996362721040961E-2</v>
      </c>
      <c r="FA78" s="984">
        <f>+'Rate Case Res R1 Rates'!FA29</f>
        <v>2.0996362721040961E-2</v>
      </c>
      <c r="FB78" s="984">
        <f>+'Rate Case Res R1 Rates'!FB29</f>
        <v>2.0996362721040961E-2</v>
      </c>
      <c r="FC78" s="984">
        <f>+'Rate Case Res R1 Rates'!FC29</f>
        <v>2.1562833782831331E-2</v>
      </c>
      <c r="FD78" s="984">
        <f>+'Rate Case Res R1 Rates'!FD29</f>
        <v>2.1562833782831331E-2</v>
      </c>
      <c r="FE78" s="984">
        <f>+'Rate Case Res R1 Rates'!FE29</f>
        <v>2.1562833782831331E-2</v>
      </c>
      <c r="FF78" s="984">
        <f>+'Rate Case Res R1 Rates'!FF29</f>
        <v>1.9439620146963422E-2</v>
      </c>
      <c r="FG78" s="984">
        <f>+'Rate Case Res R1 Rates'!FG29</f>
        <v>1.9439620146963422E-2</v>
      </c>
      <c r="FH78" s="984">
        <f>+'Rate Case Res R1 Rates'!FH29</f>
        <v>1.9439620146963422E-2</v>
      </c>
      <c r="FI78" s="1026">
        <f>+'Rate Case Res R1 Rates'!FI29</f>
        <v>2.0503391059279279E-2</v>
      </c>
      <c r="FJ78" s="1026">
        <f>+'Rate Case Res R1 Rates'!FJ29</f>
        <v>2.0503391059279279E-2</v>
      </c>
      <c r="FK78" s="1026">
        <f>+'Rate Case Res R1 Rates'!FK29</f>
        <v>2.0503391059279279E-2</v>
      </c>
      <c r="FL78" s="1026">
        <f>+'Rate Case Res R1 Rates'!FL29</f>
        <v>2.3671083873673414E-2</v>
      </c>
      <c r="FM78" s="1026">
        <f>+'Rate Case Res R1 Rates'!FM29</f>
        <v>2.3671083873673414E-2</v>
      </c>
      <c r="FN78" s="1026">
        <f>+'Rate Case Res R1 Rates'!FN29</f>
        <v>2.3671083873673414E-2</v>
      </c>
      <c r="FO78" s="1026">
        <f>+'Rate Case Res R1 Rates'!FO29</f>
        <v>2.3864851950471392E-2</v>
      </c>
      <c r="FP78" s="1026">
        <f>+'Rate Case Res R1 Rates'!FP29</f>
        <v>2.3864851950471392E-2</v>
      </c>
      <c r="FQ78" s="1026">
        <f>+'Rate Case Res R1 Rates'!FQ29</f>
        <v>2.3864851950471392E-2</v>
      </c>
      <c r="FR78" s="1026">
        <f>+'Rate Case Res R1 Rates'!FR29</f>
        <v>2.3390900875198871E-2</v>
      </c>
      <c r="FS78" s="1026">
        <f>+'Rate Case Res R1 Rates'!FS29</f>
        <v>2.3390900875198871E-2</v>
      </c>
      <c r="FT78" s="1026">
        <f>+'Rate Case Res R1 Rates'!FT29</f>
        <v>2.3390900875198871E-2</v>
      </c>
      <c r="FU78" s="1026">
        <f>+'Rate Case Res R1 Rates'!FU29</f>
        <v>2.433720182043303E-2</v>
      </c>
      <c r="FV78" s="1026">
        <f>+'Rate Case Res R1 Rates'!FV29</f>
        <v>2.433720182043303E-2</v>
      </c>
      <c r="FW78" s="1026">
        <f>+'Rate Case Res R1 Rates'!FW29</f>
        <v>2.433720182043303E-2</v>
      </c>
      <c r="FX78" s="433"/>
    </row>
    <row r="79" spans="2:181" x14ac:dyDescent="0.2">
      <c r="B79" s="748"/>
      <c r="DN79" s="975"/>
      <c r="DO79" s="976"/>
      <c r="DP79" s="976"/>
      <c r="DQ79" s="976"/>
      <c r="DR79" s="976"/>
      <c r="DS79" s="976"/>
      <c r="DT79" s="976"/>
      <c r="DU79" s="976"/>
      <c r="DV79" s="976"/>
      <c r="DW79" s="976"/>
      <c r="DX79" s="976"/>
      <c r="DZ79" s="976"/>
      <c r="EA79" s="976"/>
      <c r="EB79" s="976"/>
      <c r="EC79" s="976"/>
      <c r="ED79" s="976"/>
      <c r="EE79" s="976"/>
      <c r="EF79" s="976"/>
      <c r="EG79" s="976"/>
      <c r="EH79" s="976"/>
      <c r="EI79" s="976"/>
      <c r="EJ79" s="976"/>
      <c r="EK79" s="976"/>
      <c r="EL79" s="976"/>
      <c r="EM79" s="976"/>
      <c r="EN79" s="976"/>
      <c r="EO79" s="976"/>
      <c r="EP79" s="976"/>
      <c r="EQ79" s="976"/>
      <c r="ER79" s="976"/>
      <c r="ES79" s="976"/>
      <c r="ET79" s="976"/>
      <c r="EU79" s="976"/>
      <c r="EV79" s="976"/>
      <c r="EW79" s="976"/>
      <c r="EX79" s="976"/>
      <c r="EY79" s="976"/>
      <c r="EZ79" s="976"/>
      <c r="FA79" s="976"/>
      <c r="FB79" s="976"/>
      <c r="FC79" s="976"/>
      <c r="FD79" s="976"/>
      <c r="FE79" s="976"/>
      <c r="FF79" s="976"/>
      <c r="FG79" s="976"/>
      <c r="FH79" s="976"/>
      <c r="FX79" s="433"/>
    </row>
    <row r="80" spans="2:181" x14ac:dyDescent="0.2">
      <c r="B80" s="752" t="s">
        <v>447</v>
      </c>
      <c r="DM80" s="975"/>
      <c r="DN80" s="975" t="str">
        <f t="shared" si="159"/>
        <v>Subtotal Adjustments</v>
      </c>
      <c r="DO80" s="972">
        <f>+DO78+DO72</f>
        <v>7.0999999999999994E-2</v>
      </c>
      <c r="DP80" s="972">
        <f t="shared" ref="DP80:FW80" si="167">+DP78+DP72</f>
        <v>7.0529999999999995E-2</v>
      </c>
      <c r="DQ80" s="972">
        <f t="shared" si="167"/>
        <v>7.0529999999999995E-2</v>
      </c>
      <c r="DR80" s="972">
        <f t="shared" si="167"/>
        <v>7.0529999999999995E-2</v>
      </c>
      <c r="DS80" s="972">
        <f t="shared" si="167"/>
        <v>7.2340000000000002E-2</v>
      </c>
      <c r="DT80" s="972">
        <f t="shared" si="167"/>
        <v>7.2340000000000002E-2</v>
      </c>
      <c r="DU80" s="972">
        <f t="shared" si="167"/>
        <v>7.2340000000000002E-2</v>
      </c>
      <c r="DV80" s="972">
        <f t="shared" si="167"/>
        <v>6.7099999999999993E-2</v>
      </c>
      <c r="DW80" s="972">
        <f t="shared" si="167"/>
        <v>6.7099999999999993E-2</v>
      </c>
      <c r="DX80" s="972">
        <f t="shared" si="167"/>
        <v>6.7099999999999993E-2</v>
      </c>
      <c r="DY80" s="972">
        <f t="shared" si="167"/>
        <v>6.2917714656336929E-2</v>
      </c>
      <c r="DZ80" s="972">
        <f t="shared" si="167"/>
        <v>6.2917714656336929E-2</v>
      </c>
      <c r="EA80" s="972">
        <f t="shared" si="167"/>
        <v>6.2917714656336929E-2</v>
      </c>
      <c r="EB80" s="972">
        <f t="shared" si="167"/>
        <v>6.840390243321709E-2</v>
      </c>
      <c r="EC80" s="972">
        <f t="shared" si="167"/>
        <v>6.840390243321709E-2</v>
      </c>
      <c r="ED80" s="972">
        <f t="shared" si="167"/>
        <v>6.840390243321709E-2</v>
      </c>
      <c r="EE80" s="972">
        <f t="shared" si="167"/>
        <v>7.015405489688889E-2</v>
      </c>
      <c r="EF80" s="972">
        <f t="shared" si="167"/>
        <v>7.015405489688889E-2</v>
      </c>
      <c r="EG80" s="972">
        <f t="shared" si="167"/>
        <v>7.015405489688889E-2</v>
      </c>
      <c r="EH80" s="972">
        <f t="shared" si="167"/>
        <v>7.2612221703176119E-2</v>
      </c>
      <c r="EI80" s="972">
        <f t="shared" si="167"/>
        <v>7.2612221703176119E-2</v>
      </c>
      <c r="EJ80" s="972">
        <f t="shared" si="167"/>
        <v>7.2612221703176119E-2</v>
      </c>
      <c r="EK80" s="972">
        <f t="shared" si="167"/>
        <v>7.3822594071192196E-2</v>
      </c>
      <c r="EL80" s="972">
        <f t="shared" si="167"/>
        <v>7.3822594071192196E-2</v>
      </c>
      <c r="EM80" s="972">
        <f t="shared" si="167"/>
        <v>7.3822594071192196E-2</v>
      </c>
      <c r="EN80" s="972">
        <f t="shared" si="167"/>
        <v>7.7542083955106311E-2</v>
      </c>
      <c r="EO80" s="972">
        <f t="shared" si="167"/>
        <v>7.7542083955106311E-2</v>
      </c>
      <c r="EP80" s="972">
        <f t="shared" si="167"/>
        <v>7.7542083955106311E-2</v>
      </c>
      <c r="EQ80" s="972">
        <f t="shared" si="167"/>
        <v>7.8323404950482123E-2</v>
      </c>
      <c r="ER80" s="972">
        <f t="shared" si="167"/>
        <v>7.8323404950482123E-2</v>
      </c>
      <c r="ES80" s="972">
        <f t="shared" si="167"/>
        <v>7.8323404950482123E-2</v>
      </c>
      <c r="ET80" s="972">
        <f t="shared" si="167"/>
        <v>7.4970879836894863E-2</v>
      </c>
      <c r="EU80" s="972">
        <f t="shared" si="167"/>
        <v>7.4970879836894863E-2</v>
      </c>
      <c r="EV80" s="972">
        <f t="shared" si="167"/>
        <v>7.4970879836894863E-2</v>
      </c>
      <c r="EW80" s="972">
        <f t="shared" si="167"/>
        <v>7.5810559150642137E-2</v>
      </c>
      <c r="EX80" s="972">
        <f t="shared" si="167"/>
        <v>7.5810559150642137E-2</v>
      </c>
      <c r="EY80" s="972">
        <f t="shared" si="167"/>
        <v>7.5810559150642137E-2</v>
      </c>
      <c r="EZ80" s="972">
        <f t="shared" si="167"/>
        <v>7.789636272104096E-2</v>
      </c>
      <c r="FA80" s="972">
        <f t="shared" si="167"/>
        <v>7.789636272104096E-2</v>
      </c>
      <c r="FB80" s="972">
        <f t="shared" si="167"/>
        <v>7.789636272104096E-2</v>
      </c>
      <c r="FC80" s="972">
        <f t="shared" si="167"/>
        <v>7.8462833782831337E-2</v>
      </c>
      <c r="FD80" s="972">
        <f t="shared" si="167"/>
        <v>7.8462833782831337E-2</v>
      </c>
      <c r="FE80" s="972">
        <f t="shared" si="167"/>
        <v>7.8462833782831337E-2</v>
      </c>
      <c r="FF80" s="972">
        <f t="shared" si="167"/>
        <v>7.6339620146963424E-2</v>
      </c>
      <c r="FG80" s="972">
        <f t="shared" si="167"/>
        <v>7.6339620146963424E-2</v>
      </c>
      <c r="FH80" s="972">
        <f t="shared" si="167"/>
        <v>7.6339620146963424E-2</v>
      </c>
      <c r="FI80" s="673">
        <f t="shared" si="167"/>
        <v>7.7403391059279278E-2</v>
      </c>
      <c r="FJ80" s="673">
        <f t="shared" si="167"/>
        <v>7.7403391059279278E-2</v>
      </c>
      <c r="FK80" s="673">
        <f t="shared" si="167"/>
        <v>7.7403391059279278E-2</v>
      </c>
      <c r="FL80" s="673">
        <f t="shared" si="167"/>
        <v>8.0571083873673413E-2</v>
      </c>
      <c r="FM80" s="673">
        <f t="shared" si="167"/>
        <v>8.0571083873673413E-2</v>
      </c>
      <c r="FN80" s="673">
        <f t="shared" si="167"/>
        <v>8.0571083873673413E-2</v>
      </c>
      <c r="FO80" s="673">
        <f t="shared" si="167"/>
        <v>8.0764851950471395E-2</v>
      </c>
      <c r="FP80" s="673">
        <f t="shared" si="167"/>
        <v>8.0764851950471395E-2</v>
      </c>
      <c r="FQ80" s="673">
        <f t="shared" si="167"/>
        <v>8.0764851950471395E-2</v>
      </c>
      <c r="FR80" s="673">
        <f t="shared" si="167"/>
        <v>8.029090087519887E-2</v>
      </c>
      <c r="FS80" s="673">
        <f t="shared" si="167"/>
        <v>8.029090087519887E-2</v>
      </c>
      <c r="FT80" s="673">
        <f t="shared" si="167"/>
        <v>8.029090087519887E-2</v>
      </c>
      <c r="FU80" s="673">
        <f t="shared" si="167"/>
        <v>8.1237201820433036E-2</v>
      </c>
      <c r="FV80" s="673">
        <f t="shared" si="167"/>
        <v>8.1237201820433036E-2</v>
      </c>
      <c r="FW80" s="673">
        <f t="shared" si="167"/>
        <v>8.1237201820433036E-2</v>
      </c>
      <c r="FX80" s="433"/>
    </row>
    <row r="81" spans="2:227" x14ac:dyDescent="0.2">
      <c r="DN81" s="975"/>
      <c r="DO81" s="976"/>
      <c r="DP81" s="976"/>
      <c r="DQ81" s="976"/>
      <c r="DR81" s="976"/>
      <c r="DS81" s="976"/>
      <c r="DT81" s="976"/>
      <c r="DU81" s="976"/>
      <c r="DV81" s="976"/>
      <c r="DW81" s="976"/>
      <c r="DX81" s="976"/>
      <c r="DZ81" s="976"/>
      <c r="EA81" s="976"/>
      <c r="EB81" s="976"/>
      <c r="EC81" s="976"/>
      <c r="ED81" s="976"/>
      <c r="EE81" s="976"/>
      <c r="EF81" s="976"/>
      <c r="EG81" s="976"/>
      <c r="EH81" s="976"/>
      <c r="EI81" s="976"/>
      <c r="EJ81" s="976"/>
      <c r="EK81" s="976"/>
      <c r="EL81" s="976"/>
      <c r="EM81" s="976"/>
      <c r="EN81" s="976"/>
      <c r="EO81" s="976"/>
      <c r="EP81" s="976"/>
      <c r="EQ81" s="976"/>
      <c r="ER81" s="976"/>
      <c r="ES81" s="976"/>
      <c r="ET81" s="976"/>
      <c r="EU81" s="976"/>
      <c r="EV81" s="976"/>
      <c r="EW81" s="976"/>
      <c r="EX81" s="976"/>
      <c r="EY81" s="976"/>
      <c r="EZ81" s="976"/>
      <c r="FA81" s="976"/>
      <c r="FB81" s="976"/>
      <c r="FC81" s="976"/>
      <c r="FD81" s="976"/>
      <c r="FE81" s="976"/>
      <c r="FF81" s="976"/>
      <c r="FG81" s="976"/>
      <c r="FH81" s="976"/>
      <c r="FX81" s="433"/>
    </row>
    <row r="82" spans="2:227" x14ac:dyDescent="0.2">
      <c r="B82" s="40" t="s">
        <v>645</v>
      </c>
      <c r="DN82" s="975" t="s">
        <v>645</v>
      </c>
      <c r="DO82" s="973">
        <f>+DO80+DO69</f>
        <v>0.14318999999999998</v>
      </c>
      <c r="DP82" s="973">
        <f t="shared" ref="DP82:DY82" si="168">+DP80+DP69</f>
        <v>0.14272000000000001</v>
      </c>
      <c r="DQ82" s="973">
        <f t="shared" si="168"/>
        <v>0.14272000000000001</v>
      </c>
      <c r="DR82" s="973">
        <f t="shared" si="168"/>
        <v>0.14272000000000001</v>
      </c>
      <c r="DS82" s="973">
        <f t="shared" si="168"/>
        <v>0.12163</v>
      </c>
      <c r="DT82" s="973">
        <f t="shared" si="168"/>
        <v>0.12163</v>
      </c>
      <c r="DU82" s="973">
        <f t="shared" si="168"/>
        <v>0.12163</v>
      </c>
      <c r="DV82" s="973">
        <f t="shared" si="168"/>
        <v>0.11638999999999999</v>
      </c>
      <c r="DW82" s="973">
        <f t="shared" si="168"/>
        <v>0.11638999999999999</v>
      </c>
      <c r="DX82" s="973">
        <f t="shared" si="168"/>
        <v>0.11638999999999999</v>
      </c>
      <c r="DY82" s="973">
        <f t="shared" si="168"/>
        <v>0.11085771465633693</v>
      </c>
      <c r="DZ82" s="973">
        <f t="shared" ref="DZ82:FW82" si="169">+DZ80+DZ69</f>
        <v>0.11085771465633693</v>
      </c>
      <c r="EA82" s="973">
        <f t="shared" si="169"/>
        <v>0.13427771465633692</v>
      </c>
      <c r="EB82" s="973">
        <f t="shared" si="169"/>
        <v>0.14710390243321708</v>
      </c>
      <c r="EC82" s="973">
        <f t="shared" si="169"/>
        <v>0.14710390243321708</v>
      </c>
      <c r="ED82" s="973">
        <f t="shared" si="169"/>
        <v>0.14710390243321708</v>
      </c>
      <c r="EE82" s="973">
        <f t="shared" si="169"/>
        <v>0.12455405489688889</v>
      </c>
      <c r="EF82" s="973">
        <f t="shared" si="169"/>
        <v>0.12455405489688889</v>
      </c>
      <c r="EG82" s="973">
        <f t="shared" si="169"/>
        <v>0.12455405489688889</v>
      </c>
      <c r="EH82" s="973">
        <f t="shared" si="169"/>
        <v>0.12701222170317611</v>
      </c>
      <c r="EI82" s="973">
        <f t="shared" si="169"/>
        <v>0.12701222170317611</v>
      </c>
      <c r="EJ82" s="973">
        <f t="shared" si="169"/>
        <v>0.12701222170317611</v>
      </c>
      <c r="EK82" s="973">
        <f t="shared" si="169"/>
        <v>0.12822259407119219</v>
      </c>
      <c r="EL82" s="973">
        <f t="shared" si="169"/>
        <v>0.12822259407119219</v>
      </c>
      <c r="EM82" s="973">
        <f t="shared" si="169"/>
        <v>0.1525225940711922</v>
      </c>
      <c r="EN82" s="973">
        <f t="shared" si="169"/>
        <v>0.1566320839551063</v>
      </c>
      <c r="EO82" s="973">
        <f t="shared" si="169"/>
        <v>0.1566320839551063</v>
      </c>
      <c r="EP82" s="973">
        <f t="shared" si="169"/>
        <v>0.1566320839551063</v>
      </c>
      <c r="EQ82" s="973">
        <f t="shared" si="169"/>
        <v>0.13196340495048212</v>
      </c>
      <c r="ER82" s="973">
        <f t="shared" si="169"/>
        <v>0.13196340495048212</v>
      </c>
      <c r="ES82" s="973">
        <f t="shared" si="169"/>
        <v>0.13196340495048212</v>
      </c>
      <c r="ET82" s="973">
        <f t="shared" si="169"/>
        <v>0.12861087983689487</v>
      </c>
      <c r="EU82" s="973">
        <f t="shared" si="169"/>
        <v>0.12861087983689487</v>
      </c>
      <c r="EV82" s="973">
        <f t="shared" si="169"/>
        <v>0.12861087983689487</v>
      </c>
      <c r="EW82" s="973">
        <f t="shared" si="169"/>
        <v>0.12945055915064213</v>
      </c>
      <c r="EX82" s="973">
        <f t="shared" si="169"/>
        <v>0.12945055915064213</v>
      </c>
      <c r="EY82" s="973">
        <f t="shared" si="169"/>
        <v>0.15490055915064213</v>
      </c>
      <c r="EZ82" s="973">
        <f t="shared" si="169"/>
        <v>0.15762636272104097</v>
      </c>
      <c r="FA82" s="973">
        <f t="shared" si="169"/>
        <v>0.15762636272104097</v>
      </c>
      <c r="FB82" s="973">
        <f t="shared" si="169"/>
        <v>0.15762636272104097</v>
      </c>
      <c r="FC82" s="973">
        <f t="shared" si="169"/>
        <v>0.13213283378283133</v>
      </c>
      <c r="FD82" s="973">
        <f t="shared" si="169"/>
        <v>0.13213283378283133</v>
      </c>
      <c r="FE82" s="973">
        <f t="shared" si="169"/>
        <v>0.13213283378283133</v>
      </c>
      <c r="FF82" s="973">
        <f t="shared" si="169"/>
        <v>0.13000962014696343</v>
      </c>
      <c r="FG82" s="973">
        <f t="shared" si="169"/>
        <v>0.13000962014696343</v>
      </c>
      <c r="FH82" s="973">
        <f t="shared" si="169"/>
        <v>0.13000962014696343</v>
      </c>
      <c r="FI82" s="1027">
        <f t="shared" si="169"/>
        <v>0.13107339105927929</v>
      </c>
      <c r="FJ82" s="1027">
        <f t="shared" si="169"/>
        <v>0.13107339105927929</v>
      </c>
      <c r="FK82" s="1027">
        <f t="shared" si="169"/>
        <v>0.15713339105927926</v>
      </c>
      <c r="FL82" s="1027">
        <f t="shared" si="169"/>
        <v>0.16245108387367341</v>
      </c>
      <c r="FM82" s="1027">
        <f t="shared" si="169"/>
        <v>0.16245108387367341</v>
      </c>
      <c r="FN82" s="1027">
        <f t="shared" si="169"/>
        <v>0.16245108387367341</v>
      </c>
      <c r="FO82" s="1027">
        <f t="shared" si="169"/>
        <v>0.13560485195047139</v>
      </c>
      <c r="FP82" s="1027">
        <f t="shared" si="169"/>
        <v>0.13560485195047139</v>
      </c>
      <c r="FQ82" s="1027">
        <f t="shared" si="169"/>
        <v>0.13560485195047139</v>
      </c>
      <c r="FR82" s="1027">
        <f t="shared" si="169"/>
        <v>0.13513090087519886</v>
      </c>
      <c r="FS82" s="1027">
        <f t="shared" si="169"/>
        <v>0.13513090087519886</v>
      </c>
      <c r="FT82" s="1027">
        <f t="shared" si="169"/>
        <v>0.13513090087519886</v>
      </c>
      <c r="FU82" s="1027">
        <f t="shared" si="169"/>
        <v>0.13607720182043304</v>
      </c>
      <c r="FV82" s="1027">
        <f t="shared" si="169"/>
        <v>0.13607720182043304</v>
      </c>
      <c r="FW82" s="1027">
        <f t="shared" si="169"/>
        <v>0.16311720182043304</v>
      </c>
      <c r="FX82" s="433"/>
    </row>
    <row r="83" spans="2:227" x14ac:dyDescent="0.2">
      <c r="DN83" s="975"/>
      <c r="DO83" s="976"/>
      <c r="DP83" s="976"/>
      <c r="DQ83" s="976"/>
      <c r="DR83" s="976"/>
      <c r="DS83" s="976"/>
      <c r="DT83" s="976"/>
      <c r="DU83" s="976"/>
      <c r="DV83" s="976"/>
      <c r="DW83" s="976"/>
      <c r="DX83" s="976"/>
      <c r="DZ83" s="976"/>
      <c r="EA83" s="976"/>
      <c r="EB83" s="976"/>
      <c r="EC83" s="976"/>
      <c r="ED83" s="976"/>
      <c r="EE83" s="976"/>
      <c r="EF83" s="976"/>
      <c r="EG83" s="976"/>
      <c r="EH83" s="976"/>
      <c r="EI83" s="976"/>
      <c r="EJ83" s="976"/>
      <c r="EK83" s="976"/>
      <c r="EL83" s="976"/>
      <c r="EM83" s="976"/>
      <c r="EN83" s="976"/>
      <c r="EO83" s="976"/>
      <c r="EP83" s="976"/>
      <c r="EQ83" s="976"/>
      <c r="ER83" s="976"/>
      <c r="ES83" s="976"/>
      <c r="ET83" s="976"/>
      <c r="EU83" s="976"/>
      <c r="EV83" s="976"/>
      <c r="EW83" s="976"/>
      <c r="EX83" s="976"/>
      <c r="EY83" s="976"/>
      <c r="EZ83" s="976"/>
      <c r="FA83" s="976"/>
      <c r="FB83" s="976"/>
      <c r="FC83" s="976"/>
      <c r="FD83" s="976"/>
      <c r="FE83" s="976"/>
      <c r="FF83" s="976"/>
      <c r="FG83" s="976"/>
      <c r="FH83" s="976"/>
    </row>
    <row r="84" spans="2:227" x14ac:dyDescent="0.2">
      <c r="B84" s="668" t="s">
        <v>657</v>
      </c>
      <c r="DN84" s="975" t="s">
        <v>646</v>
      </c>
      <c r="DO84" s="1033">
        <f>+DO22</f>
        <v>0.14096999999999998</v>
      </c>
      <c r="DP84" s="1033">
        <f t="shared" ref="DP84:DY84" si="170">+DP22</f>
        <v>0.14050000000000001</v>
      </c>
      <c r="DQ84" s="1033">
        <f t="shared" si="170"/>
        <v>0.14050000000000001</v>
      </c>
      <c r="DR84" s="1033">
        <f t="shared" si="170"/>
        <v>0.14050000000000001</v>
      </c>
      <c r="DS84" s="1033">
        <f t="shared" si="170"/>
        <v>0.11941</v>
      </c>
      <c r="DT84" s="1033">
        <f t="shared" si="170"/>
        <v>0.11941</v>
      </c>
      <c r="DU84" s="1033">
        <f t="shared" si="170"/>
        <v>0.11941</v>
      </c>
      <c r="DV84" s="1033">
        <f t="shared" si="170"/>
        <v>0.11416999999999999</v>
      </c>
      <c r="DW84" s="1033">
        <f t="shared" si="170"/>
        <v>0.11416999999999999</v>
      </c>
      <c r="DX84" s="1033">
        <f t="shared" si="170"/>
        <v>0.11416999999999999</v>
      </c>
      <c r="DY84" s="1033">
        <f t="shared" si="170"/>
        <v>0.10484</v>
      </c>
      <c r="DZ84" s="1033">
        <f t="shared" ref="DZ84:GL84" si="171">+DZ22</f>
        <v>0.10700000000000001</v>
      </c>
      <c r="EA84" s="1033">
        <f t="shared" si="171"/>
        <v>0.13042000000000001</v>
      </c>
      <c r="EB84" s="1033">
        <f t="shared" si="171"/>
        <v>0.13669999999999999</v>
      </c>
      <c r="EC84" s="1033">
        <f t="shared" si="171"/>
        <v>0.13669999999999999</v>
      </c>
      <c r="ED84" s="1033">
        <f t="shared" si="171"/>
        <v>0.13669999999999999</v>
      </c>
      <c r="EE84" s="1033">
        <f t="shared" si="171"/>
        <v>0.11593000000000001</v>
      </c>
      <c r="EF84" s="1033">
        <f t="shared" si="171"/>
        <v>0.11593000000000001</v>
      </c>
      <c r="EG84" s="1033">
        <f t="shared" si="171"/>
        <v>0.11593000000000001</v>
      </c>
      <c r="EH84" s="1033">
        <f t="shared" si="171"/>
        <v>0.12095999999999998</v>
      </c>
      <c r="EI84" s="1033">
        <f t="shared" si="171"/>
        <v>0.12095999999999998</v>
      </c>
      <c r="EJ84" s="1033">
        <f t="shared" si="171"/>
        <v>0.12095999999999998</v>
      </c>
      <c r="EK84" s="1033">
        <f t="shared" si="171"/>
        <v>0.12315999999999999</v>
      </c>
      <c r="EL84" s="1033">
        <f t="shared" si="171"/>
        <v>0.12315999999999999</v>
      </c>
      <c r="EM84" s="1033">
        <f t="shared" si="171"/>
        <v>0.14746000000000001</v>
      </c>
      <c r="EN84" s="1033">
        <f t="shared" si="171"/>
        <v>0.14468999999999999</v>
      </c>
      <c r="EO84" s="1033">
        <f t="shared" si="171"/>
        <v>0.14468999999999999</v>
      </c>
      <c r="EP84" s="1033">
        <f t="shared" si="171"/>
        <v>0.14468999999999999</v>
      </c>
      <c r="EQ84" s="1033">
        <f t="shared" si="171"/>
        <v>0.12414</v>
      </c>
      <c r="ER84" s="1033">
        <f t="shared" si="171"/>
        <v>0.12414</v>
      </c>
      <c r="ES84" s="1033">
        <f t="shared" si="171"/>
        <v>0.12414</v>
      </c>
      <c r="ET84" s="1033">
        <f t="shared" si="171"/>
        <v>0.12634000000000001</v>
      </c>
      <c r="EU84" s="1033">
        <f t="shared" si="171"/>
        <v>0.12634000000000001</v>
      </c>
      <c r="EV84" s="1033">
        <f t="shared" si="171"/>
        <v>0.12634000000000001</v>
      </c>
      <c r="EW84" s="1033">
        <f t="shared" si="171"/>
        <v>0.1275</v>
      </c>
      <c r="EX84" s="1033">
        <f t="shared" si="171"/>
        <v>0.1275</v>
      </c>
      <c r="EY84" s="1033">
        <f t="shared" si="171"/>
        <v>0.15295</v>
      </c>
      <c r="EZ84" s="1033">
        <f t="shared" si="171"/>
        <v>0.15939999999999999</v>
      </c>
      <c r="FA84" s="1033">
        <f t="shared" si="171"/>
        <v>0.15939999999999999</v>
      </c>
      <c r="FB84" s="1033">
        <f t="shared" si="171"/>
        <v>0.15939999999999999</v>
      </c>
      <c r="FC84" s="1033">
        <f t="shared" si="171"/>
        <v>0.13417999999999999</v>
      </c>
      <c r="FD84" s="1033">
        <f t="shared" si="171"/>
        <v>0.13417999999999999</v>
      </c>
      <c r="FE84" s="1033">
        <f t="shared" si="171"/>
        <v>0.13417999999999999</v>
      </c>
      <c r="FF84" s="1033">
        <f t="shared" si="171"/>
        <v>0.13680999999999999</v>
      </c>
      <c r="FG84" s="1033">
        <f t="shared" si="171"/>
        <v>0.13680999999999999</v>
      </c>
      <c r="FH84" s="1033">
        <f t="shared" si="171"/>
        <v>0.13680999999999999</v>
      </c>
      <c r="FI84" s="728">
        <f t="shared" si="171"/>
        <v>0.14093</v>
      </c>
      <c r="FJ84" s="728">
        <f t="shared" si="171"/>
        <v>0.14093</v>
      </c>
      <c r="FK84" s="728">
        <f t="shared" si="171"/>
        <v>0.16699</v>
      </c>
      <c r="FL84" s="728">
        <f t="shared" si="171"/>
        <v>0.16933999999999999</v>
      </c>
      <c r="FM84" s="728">
        <f t="shared" si="171"/>
        <v>0.16933999999999999</v>
      </c>
      <c r="FN84" s="728">
        <f t="shared" si="171"/>
        <v>0.16933999999999999</v>
      </c>
      <c r="FO84" s="728">
        <f t="shared" si="171"/>
        <v>0.14202000000000001</v>
      </c>
      <c r="FP84" s="728">
        <f t="shared" si="171"/>
        <v>0.14202000000000001</v>
      </c>
      <c r="FQ84" s="728">
        <f t="shared" si="171"/>
        <v>0.14202000000000001</v>
      </c>
      <c r="FR84" s="728">
        <f t="shared" si="171"/>
        <v>0.14172000000000001</v>
      </c>
      <c r="FS84" s="728">
        <f t="shared" si="171"/>
        <v>0.14172000000000001</v>
      </c>
      <c r="FT84" s="728">
        <f t="shared" si="171"/>
        <v>0.14172000000000001</v>
      </c>
      <c r="FU84" s="728">
        <f t="shared" si="171"/>
        <v>0.13879</v>
      </c>
      <c r="FV84" s="728">
        <f t="shared" si="171"/>
        <v>0.13879</v>
      </c>
      <c r="FW84" s="728">
        <f t="shared" si="171"/>
        <v>0.16582999999999998</v>
      </c>
      <c r="FX84" s="728">
        <f t="shared" si="171"/>
        <v>0.17096</v>
      </c>
      <c r="FY84" s="728">
        <f t="shared" si="171"/>
        <v>0.17096</v>
      </c>
      <c r="FZ84" s="728">
        <f t="shared" si="171"/>
        <v>0.17096</v>
      </c>
      <c r="GA84" s="728">
        <f t="shared" si="171"/>
        <v>0.14488000000000001</v>
      </c>
      <c r="GB84" s="728">
        <f t="shared" si="171"/>
        <v>0.14488000000000001</v>
      </c>
      <c r="GC84" s="728">
        <f t="shared" si="171"/>
        <v>0.14488000000000001</v>
      </c>
      <c r="GD84" s="728">
        <f t="shared" si="171"/>
        <v>0.14429</v>
      </c>
      <c r="GE84" s="728">
        <f t="shared" si="171"/>
        <v>0.14429</v>
      </c>
      <c r="GF84" s="728">
        <f t="shared" si="171"/>
        <v>0.14429</v>
      </c>
      <c r="GG84" s="728">
        <f t="shared" si="171"/>
        <v>0.14229</v>
      </c>
      <c r="GH84" s="728">
        <f t="shared" si="171"/>
        <v>0.14229</v>
      </c>
      <c r="GI84" s="728">
        <f t="shared" si="171"/>
        <v>0.16932999999999998</v>
      </c>
      <c r="GJ84" s="728">
        <f t="shared" si="171"/>
        <v>0.17534</v>
      </c>
      <c r="GK84" s="728">
        <f t="shared" si="171"/>
        <v>0.17534</v>
      </c>
      <c r="GL84" s="728">
        <f t="shared" si="171"/>
        <v>0.17534</v>
      </c>
      <c r="GM84" s="728">
        <f t="shared" ref="GM84:GX84" si="172">+GM22</f>
        <v>0.15163000000000001</v>
      </c>
      <c r="GN84" s="728">
        <f t="shared" si="172"/>
        <v>0.15163000000000001</v>
      </c>
      <c r="GO84" s="728">
        <f t="shared" si="172"/>
        <v>0.15163000000000001</v>
      </c>
      <c r="GP84" s="728">
        <f t="shared" si="172"/>
        <v>0.16064000000000001</v>
      </c>
      <c r="GQ84" s="728">
        <f t="shared" si="172"/>
        <v>0.16064000000000001</v>
      </c>
      <c r="GR84" s="728">
        <f t="shared" si="172"/>
        <v>0.16064000000000001</v>
      </c>
      <c r="GS84" s="728">
        <f t="shared" si="172"/>
        <v>0.15951000000000001</v>
      </c>
      <c r="GT84" s="728">
        <f t="shared" si="172"/>
        <v>0.15951000000000001</v>
      </c>
      <c r="GU84" s="728">
        <f t="shared" si="172"/>
        <v>0.18654999999999999</v>
      </c>
      <c r="GV84" s="728">
        <f t="shared" si="172"/>
        <v>0.18178</v>
      </c>
      <c r="GW84" s="728">
        <f t="shared" si="172"/>
        <v>0.18178</v>
      </c>
      <c r="GX84" s="728">
        <f t="shared" si="172"/>
        <v>0.18178</v>
      </c>
      <c r="GY84" s="728">
        <f t="shared" ref="GY84:HL84" si="173">+GY22</f>
        <v>0.16487000000000002</v>
      </c>
      <c r="GZ84" s="728">
        <f t="shared" si="173"/>
        <v>0.16487000000000002</v>
      </c>
      <c r="HA84" s="728">
        <f t="shared" si="173"/>
        <v>0.16487000000000002</v>
      </c>
      <c r="HB84" s="728">
        <f t="shared" si="173"/>
        <v>0.16152</v>
      </c>
      <c r="HC84" s="728">
        <f t="shared" si="173"/>
        <v>0.16152</v>
      </c>
      <c r="HD84" s="728">
        <f t="shared" si="173"/>
        <v>0.16152</v>
      </c>
      <c r="HE84" s="728">
        <f t="shared" si="173"/>
        <v>0.16252</v>
      </c>
      <c r="HF84" s="728">
        <f t="shared" si="173"/>
        <v>0.16252</v>
      </c>
      <c r="HG84" s="728">
        <f t="shared" si="173"/>
        <v>0.18956000000000001</v>
      </c>
      <c r="HH84" s="728">
        <f t="shared" si="173"/>
        <v>0.20354</v>
      </c>
      <c r="HI84" s="728">
        <f t="shared" si="173"/>
        <v>0.20354</v>
      </c>
      <c r="HJ84" s="728">
        <f t="shared" si="173"/>
        <v>0.20354</v>
      </c>
      <c r="HK84" s="728">
        <f t="shared" si="173"/>
        <v>0.17512</v>
      </c>
      <c r="HL84" s="728">
        <f t="shared" si="173"/>
        <v>0.17512</v>
      </c>
      <c r="HM84" s="728">
        <f>+HM22</f>
        <v>0.17512</v>
      </c>
      <c r="HN84" s="728">
        <f t="shared" ref="HN84:HS84" si="174">+HN22</f>
        <v>0.1691</v>
      </c>
      <c r="HO84" s="728">
        <f t="shared" si="174"/>
        <v>0.1691</v>
      </c>
      <c r="HP84" s="728">
        <f t="shared" si="174"/>
        <v>0.1691</v>
      </c>
      <c r="HQ84" s="728">
        <f t="shared" si="174"/>
        <v>0.16513</v>
      </c>
      <c r="HR84" s="728">
        <f t="shared" si="174"/>
        <v>0.16513</v>
      </c>
      <c r="HS84" s="728">
        <f t="shared" si="174"/>
        <v>0.19217000000000001</v>
      </c>
    </row>
    <row r="85" spans="2:227" x14ac:dyDescent="0.2">
      <c r="DN85" s="975"/>
    </row>
    <row r="86" spans="2:227" x14ac:dyDescent="0.2">
      <c r="DN86" s="975"/>
    </row>
    <row r="87" spans="2:227" x14ac:dyDescent="0.2">
      <c r="B87" s="2"/>
      <c r="FK87" s="382"/>
      <c r="FL87" s="382"/>
      <c r="FM87" s="382"/>
      <c r="FN87" s="382"/>
      <c r="FO87" s="382"/>
      <c r="FP87" s="382"/>
      <c r="FQ87" s="382"/>
    </row>
    <row r="88" spans="2:227" x14ac:dyDescent="0.2">
      <c r="B88" s="717"/>
      <c r="FK88" s="673"/>
      <c r="FL88" s="673"/>
      <c r="FM88" s="673"/>
      <c r="FN88" s="673"/>
      <c r="FO88" s="673"/>
      <c r="FP88" s="673"/>
      <c r="FQ88" s="673"/>
    </row>
    <row r="89" spans="2:227" x14ac:dyDescent="0.2">
      <c r="B89" s="718"/>
      <c r="FX89" s="673"/>
    </row>
    <row r="90" spans="2:227" x14ac:dyDescent="0.2">
      <c r="B90" s="718"/>
      <c r="FX90" s="673"/>
    </row>
    <row r="91" spans="2:227" x14ac:dyDescent="0.2">
      <c r="B91" s="15"/>
      <c r="FX91" s="673"/>
    </row>
    <row r="92" spans="2:227" x14ac:dyDescent="0.2">
      <c r="DO92" s="988"/>
      <c r="DP92" s="988"/>
      <c r="DQ92" s="988"/>
      <c r="DR92" s="988"/>
      <c r="DS92" s="988"/>
      <c r="DT92" s="988"/>
      <c r="DU92" s="988"/>
      <c r="DV92" s="988"/>
      <c r="DW92" s="988"/>
      <c r="DX92" s="988"/>
      <c r="DY92" s="988"/>
      <c r="DZ92" s="988"/>
      <c r="EA92" s="988"/>
      <c r="EB92" s="988"/>
      <c r="EC92" s="988"/>
      <c r="ED92" s="988"/>
      <c r="EE92" s="988"/>
      <c r="EF92" s="988"/>
      <c r="EG92" s="988"/>
      <c r="EH92" s="988"/>
      <c r="EI92" s="988"/>
      <c r="EJ92" s="988"/>
      <c r="EK92" s="988"/>
      <c r="EL92" s="988"/>
      <c r="EM92" s="988"/>
      <c r="EN92" s="988"/>
      <c r="EO92" s="988"/>
      <c r="EP92" s="988"/>
      <c r="EQ92" s="988"/>
      <c r="ER92" s="988"/>
      <c r="ES92" s="988"/>
      <c r="ET92" s="988"/>
      <c r="EU92" s="988"/>
      <c r="EV92" s="988"/>
      <c r="EW92" s="988"/>
      <c r="EX92" s="988"/>
      <c r="EY92" s="988"/>
      <c r="EZ92" s="988"/>
      <c r="FA92" s="988"/>
      <c r="FB92" s="988"/>
      <c r="FC92" s="988"/>
      <c r="FD92" s="988"/>
      <c r="FE92" s="988"/>
      <c r="FF92" s="988"/>
      <c r="FG92" s="988"/>
      <c r="FH92" s="988"/>
      <c r="FI92" s="988"/>
      <c r="FJ92" s="988"/>
      <c r="FK92" s="988"/>
      <c r="FL92" s="988"/>
      <c r="FM92" s="988"/>
      <c r="FN92" s="988"/>
      <c r="FO92" s="988"/>
      <c r="FP92" s="988"/>
      <c r="FQ92" s="988"/>
      <c r="FR92" s="988"/>
      <c r="FS92" s="988"/>
      <c r="FT92" s="988"/>
      <c r="FU92" s="988"/>
      <c r="FV92" s="988"/>
      <c r="FW92" s="988"/>
      <c r="FX92" s="673"/>
    </row>
    <row r="93" spans="2:227" x14ac:dyDescent="0.2">
      <c r="B93" s="668"/>
      <c r="FX93" s="673"/>
    </row>
    <row r="94" spans="2:227" x14ac:dyDescent="0.2">
      <c r="B94" s="745"/>
      <c r="FX94" s="673"/>
    </row>
    <row r="95" spans="2:227" x14ac:dyDescent="0.2">
      <c r="B95" s="745"/>
      <c r="FX95" s="673"/>
    </row>
    <row r="96" spans="2:227" x14ac:dyDescent="0.2">
      <c r="B96" s="748"/>
      <c r="FX96" s="673"/>
    </row>
    <row r="97" spans="2:180" x14ac:dyDescent="0.2">
      <c r="FX97" s="673"/>
    </row>
    <row r="98" spans="2:180" x14ac:dyDescent="0.2">
      <c r="B98" s="2"/>
      <c r="FX98" s="673"/>
    </row>
    <row r="99" spans="2:180" x14ac:dyDescent="0.2">
      <c r="B99" s="748"/>
      <c r="FX99" s="673"/>
    </row>
    <row r="100" spans="2:180" x14ac:dyDescent="0.2">
      <c r="B100" s="748"/>
      <c r="FX100" s="673"/>
    </row>
    <row r="101" spans="2:180" x14ac:dyDescent="0.2">
      <c r="B101" s="748"/>
      <c r="FX101" s="673"/>
    </row>
    <row r="102" spans="2:180" x14ac:dyDescent="0.2">
      <c r="B102" s="752"/>
      <c r="FX102" s="673"/>
    </row>
    <row r="103" spans="2:180" x14ac:dyDescent="0.2">
      <c r="FX103" s="673"/>
    </row>
    <row r="104" spans="2:180" x14ac:dyDescent="0.2">
      <c r="B104" s="663"/>
      <c r="FJ104" s="723"/>
      <c r="FK104" s="723"/>
      <c r="FL104" s="723"/>
      <c r="FM104" s="723"/>
      <c r="FN104" s="723"/>
      <c r="FO104" s="723"/>
      <c r="FP104" s="723"/>
      <c r="FQ104" s="723"/>
      <c r="FR104" s="723"/>
      <c r="FS104" s="723"/>
      <c r="FT104" s="723"/>
      <c r="FU104" s="723"/>
      <c r="FV104" s="723"/>
      <c r="FW104" s="723"/>
      <c r="FX104" s="673"/>
    </row>
    <row r="105" spans="2:180" x14ac:dyDescent="0.2">
      <c r="FX105" s="673"/>
    </row>
    <row r="106" spans="2:180" x14ac:dyDescent="0.2">
      <c r="FX106" s="673"/>
    </row>
    <row r="107" spans="2:180" x14ac:dyDescent="0.2">
      <c r="FX107" s="673"/>
    </row>
    <row r="108" spans="2:180" x14ac:dyDescent="0.2">
      <c r="FX108" s="673"/>
    </row>
  </sheetData>
  <pageMargins left="0.7" right="0.7" top="0.75" bottom="0.75" header="0.3" footer="0.3"/>
  <pageSetup scale="59" orientation="landscape" horizontalDpi="4294967295" verticalDpi="4294967295" r:id="rId1"/>
  <headerFooter>
    <oddFooter>&amp;L&amp;F&amp;R&amp;D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4:B14"/>
  <sheetViews>
    <sheetView showGridLines="0" workbookViewId="0">
      <selection activeCell="FW33" sqref="FW33"/>
    </sheetView>
  </sheetViews>
  <sheetFormatPr defaultRowHeight="12.75" x14ac:dyDescent="0.2"/>
  <cols>
    <col min="2" max="2" width="52.28515625" customWidth="1"/>
  </cols>
  <sheetData>
    <row r="4" spans="2:2" ht="30" x14ac:dyDescent="0.4">
      <c r="B4" s="833" t="s">
        <v>582</v>
      </c>
    </row>
    <row r="5" spans="2:2" ht="19.5" customHeight="1" x14ac:dyDescent="0.2"/>
    <row r="6" spans="2:2" ht="23.25" x14ac:dyDescent="0.35">
      <c r="B6" s="835" t="s">
        <v>592</v>
      </c>
    </row>
    <row r="7" spans="2:2" ht="35.25" customHeight="1" x14ac:dyDescent="0.2">
      <c r="B7" s="834" t="s">
        <v>586</v>
      </c>
    </row>
    <row r="8" spans="2:2" ht="35.25" customHeight="1" x14ac:dyDescent="0.2">
      <c r="B8" s="834" t="s">
        <v>587</v>
      </c>
    </row>
    <row r="9" spans="2:2" ht="35.25" customHeight="1" x14ac:dyDescent="0.2">
      <c r="B9" s="834" t="s">
        <v>588</v>
      </c>
    </row>
    <row r="10" spans="2:2" ht="29.25" customHeight="1" x14ac:dyDescent="0.2"/>
    <row r="11" spans="2:2" ht="23.25" x14ac:dyDescent="0.35">
      <c r="B11" s="835" t="s">
        <v>593</v>
      </c>
    </row>
    <row r="12" spans="2:2" ht="36.75" customHeight="1" x14ac:dyDescent="0.2">
      <c r="B12" s="834" t="s">
        <v>589</v>
      </c>
    </row>
    <row r="13" spans="2:2" ht="36.75" customHeight="1" x14ac:dyDescent="0.2">
      <c r="B13" s="834" t="s">
        <v>590</v>
      </c>
    </row>
    <row r="14" spans="2:2" ht="36.75" customHeight="1" x14ac:dyDescent="0.2">
      <c r="B14" s="834" t="s">
        <v>591</v>
      </c>
    </row>
  </sheetData>
  <printOptions horizontalCentered="1"/>
  <pageMargins left="0.7" right="0.7" top="0.75" bottom="0.75" header="0.3" footer="0.3"/>
  <pageSetup orientation="portrait" r:id="rId1"/>
  <headerFooter>
    <oddFooter>&amp;L&amp;D&amp;R&amp;F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
    <pageSetUpPr fitToPage="1"/>
  </sheetPr>
  <dimension ref="A1:GC89"/>
  <sheetViews>
    <sheetView zoomScaleNormal="100" workbookViewId="0">
      <pane xSplit="53" ySplit="5" topLeftCell="FY6" activePane="bottomRight" state="frozen"/>
      <selection activeCell="FW33" sqref="FW33"/>
      <selection pane="topRight" activeCell="FW33" sqref="FW33"/>
      <selection pane="bottomLeft" activeCell="FW33" sqref="FW33"/>
      <selection pane="bottomRight" activeCell="GE15" sqref="GE15"/>
    </sheetView>
  </sheetViews>
  <sheetFormatPr defaultColWidth="9.140625" defaultRowHeight="19.5" customHeight="1" x14ac:dyDescent="0.2"/>
  <cols>
    <col min="1" max="1" width="2.140625" style="657" customWidth="1"/>
    <col min="2" max="2" width="82.140625" style="657" customWidth="1"/>
    <col min="3" max="14" width="1.85546875" style="658" hidden="1" customWidth="1"/>
    <col min="15" max="53" width="10" style="657" hidden="1" customWidth="1"/>
    <col min="54" max="87" width="10" style="657" customWidth="1"/>
    <col min="88" max="98" width="10.5703125" style="657" customWidth="1"/>
    <col min="99" max="104" width="10" style="657" customWidth="1"/>
    <col min="105" max="113" width="10.5703125" style="657" customWidth="1"/>
    <col min="114" max="114" width="10.42578125" style="657" customWidth="1"/>
    <col min="115" max="125" width="10" style="657" customWidth="1"/>
    <col min="126" max="128" width="10.5703125" style="657" customWidth="1"/>
    <col min="129" max="129" width="12.28515625" style="659" customWidth="1"/>
    <col min="130" max="167" width="10.5703125" style="657" bestFit="1" customWidth="1"/>
    <col min="168" max="178" width="11.28515625" style="657" bestFit="1" customWidth="1"/>
    <col min="179" max="179" width="10.5703125" style="657" bestFit="1" customWidth="1"/>
    <col min="180" max="180" width="10.7109375" style="1015" bestFit="1" customWidth="1"/>
    <col min="181" max="185" width="10.7109375" style="1011" bestFit="1" customWidth="1"/>
    <col min="186" max="16384" width="9.140625" style="657"/>
  </cols>
  <sheetData>
    <row r="1" spans="1:185" ht="13.5" customHeight="1" x14ac:dyDescent="0.2"/>
    <row r="2" spans="1:185" ht="27.75" customHeight="1" x14ac:dyDescent="0.2">
      <c r="B2" s="660" t="s">
        <v>665</v>
      </c>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661"/>
      <c r="DN2" s="661"/>
      <c r="DO2" s="661"/>
      <c r="DP2" s="661"/>
      <c r="DQ2" s="661"/>
      <c r="DR2" s="661"/>
      <c r="DS2" s="5"/>
      <c r="DT2" s="5"/>
      <c r="DU2" s="5"/>
      <c r="DV2" s="5"/>
      <c r="DW2" s="5"/>
      <c r="DX2" s="5"/>
      <c r="DY2" s="662"/>
      <c r="DZ2" s="661"/>
      <c r="EA2" s="661"/>
      <c r="EB2" s="661"/>
      <c r="EC2" s="661"/>
      <c r="ED2" s="661"/>
      <c r="EE2" s="661"/>
      <c r="EF2" s="661"/>
      <c r="EG2" s="661"/>
      <c r="EH2" s="661"/>
      <c r="EI2" s="661"/>
      <c r="EJ2" s="661"/>
      <c r="EK2" s="661"/>
      <c r="EL2" s="661"/>
      <c r="EM2" s="661"/>
      <c r="EN2" s="661"/>
      <c r="EO2" s="661"/>
      <c r="EP2" s="661"/>
      <c r="EQ2" s="661"/>
      <c r="ER2" s="661"/>
      <c r="ES2" s="661"/>
      <c r="ET2" s="661"/>
      <c r="EU2" s="661"/>
      <c r="EV2" s="661"/>
      <c r="EW2" s="661"/>
      <c r="EX2" s="661"/>
      <c r="EY2" s="661"/>
      <c r="EZ2" s="661"/>
      <c r="FA2" s="661"/>
      <c r="FB2" s="661"/>
      <c r="FC2" s="661"/>
      <c r="FD2" s="661"/>
      <c r="FE2" s="661"/>
      <c r="FF2" s="661"/>
      <c r="FG2" s="661"/>
      <c r="FH2" s="661"/>
      <c r="FI2" s="661"/>
      <c r="FJ2" s="661"/>
      <c r="FK2" s="661"/>
      <c r="FL2" s="661"/>
      <c r="FM2" s="661"/>
      <c r="FN2" s="661"/>
      <c r="FO2" s="661"/>
      <c r="FP2" s="661"/>
      <c r="FQ2" s="661"/>
      <c r="FR2" s="661"/>
      <c r="FS2" s="661"/>
      <c r="FT2" s="661"/>
      <c r="FU2" s="661"/>
      <c r="FV2" s="661"/>
      <c r="FW2" s="661"/>
      <c r="FX2" s="997"/>
    </row>
    <row r="3" spans="1:185" ht="15.75" customHeight="1" thickBot="1" x14ac:dyDescent="0.25">
      <c r="B3" s="660"/>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206" t="s">
        <v>558</v>
      </c>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661"/>
      <c r="DN3" s="661"/>
      <c r="DO3" s="661"/>
      <c r="DP3" s="661"/>
      <c r="DQ3" s="661"/>
      <c r="DR3" s="661"/>
      <c r="DS3" s="5"/>
      <c r="DT3" s="5"/>
      <c r="DU3" s="5"/>
      <c r="DV3" s="5"/>
      <c r="DW3" s="5"/>
      <c r="DX3" s="5"/>
      <c r="DY3" s="662"/>
      <c r="DZ3" s="661"/>
      <c r="EA3" s="661"/>
      <c r="EB3" s="661"/>
      <c r="EC3" s="661"/>
      <c r="ED3" s="661"/>
      <c r="EE3" s="661"/>
      <c r="EF3" s="661"/>
      <c r="EG3" s="661"/>
      <c r="EH3" s="661"/>
      <c r="EI3" s="661"/>
      <c r="EJ3" s="661"/>
      <c r="EK3" s="661"/>
      <c r="EL3" s="661"/>
      <c r="EM3" s="661"/>
      <c r="EN3" s="661"/>
      <c r="EO3" s="661"/>
      <c r="EP3" s="661"/>
      <c r="EQ3" s="661"/>
      <c r="ER3" s="661"/>
      <c r="ES3" s="661"/>
      <c r="ET3" s="661"/>
      <c r="EU3" s="661"/>
      <c r="EV3" s="661"/>
      <c r="EW3" s="661"/>
      <c r="EX3" s="661"/>
      <c r="EY3" s="661"/>
      <c r="EZ3" s="661"/>
      <c r="FA3" s="661"/>
      <c r="FB3" s="661"/>
      <c r="FC3" s="661"/>
      <c r="FD3" s="661"/>
      <c r="FE3" s="661"/>
      <c r="FF3" s="661"/>
      <c r="FG3" s="661"/>
      <c r="FH3" s="661"/>
      <c r="FI3" s="661"/>
      <c r="FJ3" s="661"/>
      <c r="FK3" s="661"/>
      <c r="FL3" s="661"/>
      <c r="FM3" s="661"/>
      <c r="FN3" s="661"/>
      <c r="FO3" s="661"/>
      <c r="FP3" s="661"/>
      <c r="FQ3" s="661"/>
      <c r="FR3" s="661"/>
      <c r="FS3" s="661"/>
      <c r="FT3" s="661"/>
      <c r="FU3" s="661"/>
      <c r="FV3" s="661"/>
      <c r="FW3" s="661"/>
      <c r="FX3" s="997"/>
    </row>
    <row r="4" spans="1:185" s="5" customFormat="1" ht="19.5" customHeight="1" x14ac:dyDescent="0.2">
      <c r="B4" s="711"/>
      <c r="C4" s="711"/>
      <c r="D4" s="711"/>
      <c r="E4" s="711"/>
      <c r="F4" s="711"/>
      <c r="G4" s="711"/>
      <c r="H4" s="711"/>
      <c r="I4" s="711"/>
      <c r="J4" s="711"/>
      <c r="K4" s="711"/>
      <c r="L4" s="711"/>
      <c r="M4" s="711"/>
      <c r="N4" s="711"/>
      <c r="O4" s="486" t="s">
        <v>373</v>
      </c>
      <c r="P4" s="486" t="s">
        <v>373</v>
      </c>
      <c r="Q4" s="486" t="s">
        <v>373</v>
      </c>
      <c r="R4" s="486" t="s">
        <v>373</v>
      </c>
      <c r="S4" s="486" t="s">
        <v>373</v>
      </c>
      <c r="T4" s="486" t="s">
        <v>373</v>
      </c>
      <c r="U4" s="486" t="s">
        <v>373</v>
      </c>
      <c r="V4" s="486" t="s">
        <v>373</v>
      </c>
      <c r="W4" s="486" t="s">
        <v>372</v>
      </c>
      <c r="X4" s="486" t="s">
        <v>372</v>
      </c>
      <c r="Y4" s="486" t="s">
        <v>372</v>
      </c>
      <c r="Z4" s="486" t="s">
        <v>372</v>
      </c>
      <c r="AA4" s="486" t="s">
        <v>373</v>
      </c>
      <c r="AB4" s="486" t="s">
        <v>373</v>
      </c>
      <c r="AC4" s="486" t="s">
        <v>373</v>
      </c>
      <c r="AD4" s="486" t="s">
        <v>373</v>
      </c>
      <c r="AE4" s="486" t="s">
        <v>373</v>
      </c>
      <c r="AF4" s="486" t="s">
        <v>373</v>
      </c>
      <c r="AG4" s="486" t="s">
        <v>373</v>
      </c>
      <c r="AH4" s="486" t="s">
        <v>373</v>
      </c>
      <c r="AI4" s="486" t="s">
        <v>372</v>
      </c>
      <c r="AJ4" s="486" t="s">
        <v>372</v>
      </c>
      <c r="AK4" s="486" t="s">
        <v>372</v>
      </c>
      <c r="AL4" s="486" t="s">
        <v>372</v>
      </c>
      <c r="AM4" s="486" t="s">
        <v>373</v>
      </c>
      <c r="AN4" s="486" t="s">
        <v>373</v>
      </c>
      <c r="AO4" s="486" t="s">
        <v>373</v>
      </c>
      <c r="AP4" s="486" t="s">
        <v>373</v>
      </c>
      <c r="AQ4" s="486" t="s">
        <v>373</v>
      </c>
      <c r="AR4" s="486" t="s">
        <v>373</v>
      </c>
      <c r="AS4" s="486" t="s">
        <v>373</v>
      </c>
      <c r="AT4" s="486" t="s">
        <v>373</v>
      </c>
      <c r="AU4" s="486" t="s">
        <v>372</v>
      </c>
      <c r="AV4" s="486" t="s">
        <v>372</v>
      </c>
      <c r="AW4" s="486" t="s">
        <v>372</v>
      </c>
      <c r="AX4" s="487" t="s">
        <v>372</v>
      </c>
      <c r="AY4" s="487" t="s">
        <v>373</v>
      </c>
      <c r="AZ4" s="487" t="s">
        <v>373</v>
      </c>
      <c r="BA4" s="486" t="s">
        <v>373</v>
      </c>
      <c r="BB4" s="486" t="s">
        <v>373</v>
      </c>
      <c r="BC4" s="486" t="s">
        <v>373</v>
      </c>
      <c r="BD4" s="486" t="s">
        <v>373</v>
      </c>
      <c r="BE4" s="486" t="s">
        <v>373</v>
      </c>
      <c r="BF4" s="486" t="s">
        <v>373</v>
      </c>
      <c r="BG4" s="486" t="s">
        <v>372</v>
      </c>
      <c r="BH4" s="486" t="s">
        <v>372</v>
      </c>
      <c r="BI4" s="486" t="s">
        <v>372</v>
      </c>
      <c r="BJ4" s="486" t="s">
        <v>372</v>
      </c>
      <c r="BK4" s="486" t="s">
        <v>373</v>
      </c>
      <c r="BL4" s="486" t="s">
        <v>373</v>
      </c>
      <c r="BM4" s="486" t="s">
        <v>373</v>
      </c>
      <c r="BN4" s="486" t="s">
        <v>373</v>
      </c>
      <c r="BO4" s="486" t="s">
        <v>373</v>
      </c>
      <c r="BP4" s="486" t="s">
        <v>373</v>
      </c>
      <c r="BQ4" s="486" t="s">
        <v>373</v>
      </c>
      <c r="BR4" s="486" t="s">
        <v>373</v>
      </c>
      <c r="BS4" s="486" t="s">
        <v>372</v>
      </c>
      <c r="BT4" s="486" t="s">
        <v>372</v>
      </c>
      <c r="BU4" s="486" t="s">
        <v>372</v>
      </c>
      <c r="BV4" s="486" t="s">
        <v>372</v>
      </c>
      <c r="BW4" s="486" t="s">
        <v>373</v>
      </c>
      <c r="BX4" s="486" t="s">
        <v>373</v>
      </c>
      <c r="BY4" s="486" t="s">
        <v>373</v>
      </c>
      <c r="BZ4" s="486" t="s">
        <v>373</v>
      </c>
      <c r="CA4" s="486" t="s">
        <v>373</v>
      </c>
      <c r="CB4" s="486" t="s">
        <v>373</v>
      </c>
      <c r="CC4" s="486" t="s">
        <v>373</v>
      </c>
      <c r="CD4" s="486" t="s">
        <v>373</v>
      </c>
      <c r="CE4" s="486" t="s">
        <v>372</v>
      </c>
      <c r="CF4" s="486" t="s">
        <v>372</v>
      </c>
      <c r="CG4" s="486" t="s">
        <v>372</v>
      </c>
      <c r="CH4" s="486" t="s">
        <v>372</v>
      </c>
      <c r="CI4" s="486" t="s">
        <v>373</v>
      </c>
      <c r="CJ4" s="486" t="s">
        <v>373</v>
      </c>
      <c r="CK4" s="486" t="s">
        <v>373</v>
      </c>
      <c r="CL4" s="486" t="s">
        <v>373</v>
      </c>
      <c r="CM4" s="486" t="s">
        <v>373</v>
      </c>
      <c r="CN4" s="486" t="s">
        <v>373</v>
      </c>
      <c r="CO4" s="713" t="s">
        <v>373</v>
      </c>
      <c r="CP4" s="486" t="s">
        <v>373</v>
      </c>
      <c r="CQ4" s="486" t="s">
        <v>372</v>
      </c>
      <c r="CR4" s="486" t="s">
        <v>372</v>
      </c>
      <c r="CS4" s="486" t="s">
        <v>372</v>
      </c>
      <c r="CT4" s="486" t="s">
        <v>372</v>
      </c>
      <c r="CU4" s="486" t="s">
        <v>373</v>
      </c>
      <c r="CV4" s="486" t="s">
        <v>373</v>
      </c>
      <c r="CW4" s="486" t="s">
        <v>373</v>
      </c>
      <c r="CX4" s="486" t="s">
        <v>373</v>
      </c>
      <c r="CY4" s="486" t="s">
        <v>373</v>
      </c>
      <c r="CZ4" s="486" t="s">
        <v>373</v>
      </c>
      <c r="DA4" s="486" t="s">
        <v>373</v>
      </c>
      <c r="DB4" s="486" t="s">
        <v>373</v>
      </c>
      <c r="DC4" s="486" t="s">
        <v>372</v>
      </c>
      <c r="DD4" s="486" t="s">
        <v>372</v>
      </c>
      <c r="DE4" s="486" t="s">
        <v>372</v>
      </c>
      <c r="DF4" s="486" t="s">
        <v>372</v>
      </c>
      <c r="DG4" s="486" t="s">
        <v>373</v>
      </c>
      <c r="DH4" s="486" t="s">
        <v>373</v>
      </c>
      <c r="DI4" s="486" t="s">
        <v>373</v>
      </c>
      <c r="DJ4" s="486" t="s">
        <v>373</v>
      </c>
      <c r="DK4" s="486" t="s">
        <v>373</v>
      </c>
      <c r="DL4" s="486" t="s">
        <v>373</v>
      </c>
      <c r="DM4" s="486" t="s">
        <v>373</v>
      </c>
      <c r="DN4" s="486" t="s">
        <v>373</v>
      </c>
      <c r="DO4" s="486" t="s">
        <v>372</v>
      </c>
      <c r="DP4" s="486" t="s">
        <v>372</v>
      </c>
      <c r="DQ4" s="486" t="s">
        <v>372</v>
      </c>
      <c r="DR4" s="486" t="s">
        <v>372</v>
      </c>
      <c r="DS4" s="486" t="s">
        <v>373</v>
      </c>
      <c r="DT4" s="486" t="s">
        <v>373</v>
      </c>
      <c r="DU4" s="486" t="s">
        <v>373</v>
      </c>
      <c r="DV4" s="486" t="s">
        <v>373</v>
      </c>
      <c r="DW4" s="486" t="s">
        <v>373</v>
      </c>
      <c r="DX4" s="486" t="s">
        <v>373</v>
      </c>
      <c r="DY4" s="713" t="s">
        <v>373</v>
      </c>
      <c r="DZ4" s="486" t="s">
        <v>373</v>
      </c>
      <c r="EA4" s="486" t="s">
        <v>372</v>
      </c>
      <c r="EB4" s="486" t="s">
        <v>372</v>
      </c>
      <c r="EC4" s="486" t="s">
        <v>372</v>
      </c>
      <c r="ED4" s="486" t="s">
        <v>372</v>
      </c>
      <c r="EE4" s="486" t="s">
        <v>373</v>
      </c>
      <c r="EF4" s="486" t="s">
        <v>373</v>
      </c>
      <c r="EG4" s="486" t="s">
        <v>373</v>
      </c>
      <c r="EH4" s="486" t="s">
        <v>373</v>
      </c>
      <c r="EI4" s="486" t="s">
        <v>373</v>
      </c>
      <c r="EJ4" s="486" t="s">
        <v>373</v>
      </c>
      <c r="EK4" s="486" t="s">
        <v>373</v>
      </c>
      <c r="EL4" s="486" t="s">
        <v>373</v>
      </c>
      <c r="EM4" s="486" t="s">
        <v>372</v>
      </c>
      <c r="EN4" s="486" t="s">
        <v>372</v>
      </c>
      <c r="EO4" s="486" t="s">
        <v>372</v>
      </c>
      <c r="EP4" s="486" t="s">
        <v>372</v>
      </c>
      <c r="EQ4" s="486" t="s">
        <v>373</v>
      </c>
      <c r="ER4" s="486" t="s">
        <v>373</v>
      </c>
      <c r="ES4" s="486" t="s">
        <v>373</v>
      </c>
      <c r="ET4" s="486" t="s">
        <v>373</v>
      </c>
      <c r="EU4" s="486" t="s">
        <v>373</v>
      </c>
      <c r="EV4" s="486" t="s">
        <v>373</v>
      </c>
      <c r="EW4" s="486" t="s">
        <v>373</v>
      </c>
      <c r="EX4" s="486" t="s">
        <v>373</v>
      </c>
      <c r="EY4" s="486" t="s">
        <v>372</v>
      </c>
      <c r="EZ4" s="486" t="s">
        <v>372</v>
      </c>
      <c r="FA4" s="486" t="s">
        <v>372</v>
      </c>
      <c r="FB4" s="486" t="s">
        <v>372</v>
      </c>
      <c r="FC4" s="486" t="s">
        <v>373</v>
      </c>
      <c r="FD4" s="486" t="s">
        <v>373</v>
      </c>
      <c r="FE4" s="486" t="s">
        <v>373</v>
      </c>
      <c r="FF4" s="486" t="s">
        <v>373</v>
      </c>
      <c r="FG4" s="486" t="s">
        <v>373</v>
      </c>
      <c r="FH4" s="486" t="s">
        <v>373</v>
      </c>
      <c r="FI4" s="486" t="s">
        <v>373</v>
      </c>
      <c r="FJ4" s="486" t="s">
        <v>373</v>
      </c>
      <c r="FK4" s="486" t="s">
        <v>372</v>
      </c>
      <c r="FL4" s="486" t="s">
        <v>372</v>
      </c>
      <c r="FM4" s="486" t="s">
        <v>372</v>
      </c>
      <c r="FN4" s="486" t="s">
        <v>372</v>
      </c>
      <c r="FO4" s="486" t="s">
        <v>373</v>
      </c>
      <c r="FP4" s="486" t="s">
        <v>373</v>
      </c>
      <c r="FQ4" s="486" t="s">
        <v>373</v>
      </c>
      <c r="FR4" s="486" t="s">
        <v>373</v>
      </c>
      <c r="FS4" s="486" t="s">
        <v>373</v>
      </c>
      <c r="FT4" s="486" t="s">
        <v>373</v>
      </c>
      <c r="FU4" s="486" t="s">
        <v>373</v>
      </c>
      <c r="FV4" s="486" t="s">
        <v>373</v>
      </c>
      <c r="FW4" s="486" t="s">
        <v>372</v>
      </c>
      <c r="FX4" s="1016" t="str">
        <f>'Calc Small Comm A1-A Rates'!FX4</f>
        <v>Hi</v>
      </c>
      <c r="FY4" s="1016" t="str">
        <f>'Calc Small Comm A1-A Rates'!FY4</f>
        <v>Hi</v>
      </c>
      <c r="FZ4" s="1016" t="str">
        <f>'Calc Small Comm A1-A Rates'!FZ4</f>
        <v>Hi</v>
      </c>
      <c r="GA4" s="1016" t="str">
        <f>'Calc Small Comm A1-A Rates'!GA4</f>
        <v>Lo</v>
      </c>
      <c r="GB4" s="1016" t="str">
        <f>'Calc Small Comm A1-A Rates'!GB4</f>
        <v>Lo</v>
      </c>
      <c r="GC4" s="1016" t="str">
        <f>'Calc Small Comm A1-A Rates'!GC4</f>
        <v>Lo</v>
      </c>
    </row>
    <row r="5" spans="1:185" s="5" customFormat="1" ht="13.5" thickBot="1" x14ac:dyDescent="0.25">
      <c r="B5" s="716" t="s">
        <v>0</v>
      </c>
      <c r="C5" s="758">
        <v>2.9399999999999999E-2</v>
      </c>
      <c r="D5" s="758">
        <v>2.9399999999999999E-2</v>
      </c>
      <c r="E5" s="758">
        <v>2.9399999999999999E-2</v>
      </c>
      <c r="F5" s="758">
        <v>2.9399999999999999E-2</v>
      </c>
      <c r="G5" s="758">
        <v>2.9399999999999999E-2</v>
      </c>
      <c r="H5" s="758">
        <v>2.9399999999999999E-2</v>
      </c>
      <c r="I5" s="758">
        <v>2.9399999999999999E-2</v>
      </c>
      <c r="J5" s="758">
        <v>2.9399999999999999E-2</v>
      </c>
      <c r="K5" s="758">
        <v>2.9399999999999999E-2</v>
      </c>
      <c r="L5" s="758">
        <v>2.9399999999999999E-2</v>
      </c>
      <c r="M5" s="758">
        <v>2.9399999999999999E-2</v>
      </c>
      <c r="N5" s="758">
        <v>2.9399999999999999E-2</v>
      </c>
      <c r="O5" s="716">
        <v>38991</v>
      </c>
      <c r="P5" s="716">
        <v>39022</v>
      </c>
      <c r="Q5" s="716">
        <v>39052</v>
      </c>
      <c r="R5" s="716">
        <v>39083</v>
      </c>
      <c r="S5" s="716">
        <v>39114</v>
      </c>
      <c r="T5" s="716">
        <v>39142</v>
      </c>
      <c r="U5" s="716">
        <v>39173</v>
      </c>
      <c r="V5" s="716">
        <v>39203</v>
      </c>
      <c r="W5" s="716">
        <v>39234</v>
      </c>
      <c r="X5" s="716">
        <v>39264</v>
      </c>
      <c r="Y5" s="716">
        <v>39295</v>
      </c>
      <c r="Z5" s="716">
        <v>39326</v>
      </c>
      <c r="AA5" s="716">
        <v>39356</v>
      </c>
      <c r="AB5" s="716">
        <v>39387</v>
      </c>
      <c r="AC5" s="716">
        <v>39417</v>
      </c>
      <c r="AD5" s="716">
        <v>39448</v>
      </c>
      <c r="AE5" s="716">
        <v>39479</v>
      </c>
      <c r="AF5" s="716">
        <v>39508</v>
      </c>
      <c r="AG5" s="716">
        <v>39539</v>
      </c>
      <c r="AH5" s="716">
        <v>39569</v>
      </c>
      <c r="AI5" s="716">
        <v>39600</v>
      </c>
      <c r="AJ5" s="716">
        <v>39630</v>
      </c>
      <c r="AK5" s="716">
        <v>39661</v>
      </c>
      <c r="AL5" s="716">
        <v>39692</v>
      </c>
      <c r="AM5" s="716">
        <v>39722</v>
      </c>
      <c r="AN5" s="716">
        <v>39753</v>
      </c>
      <c r="AO5" s="716">
        <v>39783</v>
      </c>
      <c r="AP5" s="716">
        <v>39814</v>
      </c>
      <c r="AQ5" s="716">
        <v>39845</v>
      </c>
      <c r="AR5" s="716">
        <v>39873</v>
      </c>
      <c r="AS5" s="716">
        <v>39904</v>
      </c>
      <c r="AT5" s="716">
        <v>39934</v>
      </c>
      <c r="AU5" s="716">
        <v>39965</v>
      </c>
      <c r="AV5" s="716">
        <v>39995</v>
      </c>
      <c r="AW5" s="716">
        <v>40026</v>
      </c>
      <c r="AX5" s="716">
        <v>40057</v>
      </c>
      <c r="AY5" s="716">
        <v>40087</v>
      </c>
      <c r="AZ5" s="716">
        <v>40118</v>
      </c>
      <c r="BA5" s="716">
        <v>40148</v>
      </c>
      <c r="BB5" s="716">
        <v>40179</v>
      </c>
      <c r="BC5" s="716">
        <v>40210</v>
      </c>
      <c r="BD5" s="716">
        <v>40238</v>
      </c>
      <c r="BE5" s="716">
        <v>40269</v>
      </c>
      <c r="BF5" s="716">
        <v>40299</v>
      </c>
      <c r="BG5" s="716">
        <v>40330</v>
      </c>
      <c r="BH5" s="716">
        <v>40360</v>
      </c>
      <c r="BI5" s="716">
        <v>40391</v>
      </c>
      <c r="BJ5" s="716">
        <v>40422</v>
      </c>
      <c r="BK5" s="716">
        <v>40452</v>
      </c>
      <c r="BL5" s="716">
        <v>40483</v>
      </c>
      <c r="BM5" s="716">
        <v>40513</v>
      </c>
      <c r="BN5" s="716">
        <v>40544</v>
      </c>
      <c r="BO5" s="716">
        <v>40575</v>
      </c>
      <c r="BP5" s="716">
        <v>40603</v>
      </c>
      <c r="BQ5" s="716">
        <v>40634</v>
      </c>
      <c r="BR5" s="716">
        <v>40664</v>
      </c>
      <c r="BS5" s="716">
        <v>40695</v>
      </c>
      <c r="BT5" s="716">
        <v>40725</v>
      </c>
      <c r="BU5" s="716">
        <v>40756</v>
      </c>
      <c r="BV5" s="716">
        <v>40787</v>
      </c>
      <c r="BW5" s="716">
        <v>40817</v>
      </c>
      <c r="BX5" s="716">
        <v>40848</v>
      </c>
      <c r="BY5" s="716">
        <v>40878</v>
      </c>
      <c r="BZ5" s="716">
        <v>40909</v>
      </c>
      <c r="CA5" s="716">
        <v>40940</v>
      </c>
      <c r="CB5" s="716">
        <v>40969</v>
      </c>
      <c r="CC5" s="716">
        <v>41000</v>
      </c>
      <c r="CD5" s="716">
        <v>41030</v>
      </c>
      <c r="CE5" s="716">
        <v>41061</v>
      </c>
      <c r="CF5" s="716">
        <v>41091</v>
      </c>
      <c r="CG5" s="716">
        <v>41122</v>
      </c>
      <c r="CH5" s="716">
        <v>41153</v>
      </c>
      <c r="CI5" s="716">
        <v>41183</v>
      </c>
      <c r="CJ5" s="716">
        <v>41224</v>
      </c>
      <c r="CK5" s="716">
        <v>41244</v>
      </c>
      <c r="CL5" s="716">
        <v>41275</v>
      </c>
      <c r="CM5" s="716">
        <v>41306</v>
      </c>
      <c r="CN5" s="716">
        <v>41334</v>
      </c>
      <c r="CO5" s="716">
        <v>41365</v>
      </c>
      <c r="CP5" s="716">
        <v>41395</v>
      </c>
      <c r="CQ5" s="716">
        <v>41426</v>
      </c>
      <c r="CR5" s="716">
        <v>41456</v>
      </c>
      <c r="CS5" s="716">
        <v>41487</v>
      </c>
      <c r="CT5" s="716">
        <v>41518</v>
      </c>
      <c r="CU5" s="716">
        <v>41548</v>
      </c>
      <c r="CV5" s="716">
        <v>41579</v>
      </c>
      <c r="CW5" s="716">
        <v>41609</v>
      </c>
      <c r="CX5" s="716">
        <v>41640</v>
      </c>
      <c r="CY5" s="716">
        <v>41671</v>
      </c>
      <c r="CZ5" s="716">
        <v>41699</v>
      </c>
      <c r="DA5" s="716">
        <v>41730</v>
      </c>
      <c r="DB5" s="716">
        <v>41760</v>
      </c>
      <c r="DC5" s="716">
        <v>41791</v>
      </c>
      <c r="DD5" s="716">
        <v>41821</v>
      </c>
      <c r="DE5" s="716">
        <v>41852</v>
      </c>
      <c r="DF5" s="716">
        <v>41883</v>
      </c>
      <c r="DG5" s="716">
        <v>41913</v>
      </c>
      <c r="DH5" s="716">
        <v>41944</v>
      </c>
      <c r="DI5" s="716">
        <v>41974</v>
      </c>
      <c r="DJ5" s="512">
        <v>42005</v>
      </c>
      <c r="DK5" s="512">
        <v>42036</v>
      </c>
      <c r="DL5" s="512">
        <v>42064</v>
      </c>
      <c r="DM5" s="512">
        <v>42095</v>
      </c>
      <c r="DN5" s="512">
        <v>42125</v>
      </c>
      <c r="DO5" s="512">
        <v>42156</v>
      </c>
      <c r="DP5" s="512">
        <v>42186</v>
      </c>
      <c r="DQ5" s="512">
        <v>42217</v>
      </c>
      <c r="DR5" s="512">
        <v>42248</v>
      </c>
      <c r="DS5" s="512">
        <v>42278</v>
      </c>
      <c r="DT5" s="512">
        <v>42309</v>
      </c>
      <c r="DU5" s="512">
        <v>42339</v>
      </c>
      <c r="DV5" s="512">
        <v>42370</v>
      </c>
      <c r="DW5" s="512">
        <v>42401</v>
      </c>
      <c r="DX5" s="512">
        <v>42430</v>
      </c>
      <c r="DY5" s="513">
        <v>42461</v>
      </c>
      <c r="DZ5" s="512">
        <v>42491</v>
      </c>
      <c r="EA5" s="512">
        <v>42522</v>
      </c>
      <c r="EB5" s="512">
        <v>42552</v>
      </c>
      <c r="EC5" s="512">
        <v>42583</v>
      </c>
      <c r="ED5" s="512">
        <v>42614</v>
      </c>
      <c r="EE5" s="512">
        <v>42644</v>
      </c>
      <c r="EF5" s="512">
        <v>42675</v>
      </c>
      <c r="EG5" s="512">
        <v>42705</v>
      </c>
      <c r="EH5" s="512">
        <v>42736</v>
      </c>
      <c r="EI5" s="512">
        <v>42767</v>
      </c>
      <c r="EJ5" s="512">
        <v>42795</v>
      </c>
      <c r="EK5" s="512">
        <v>42826</v>
      </c>
      <c r="EL5" s="512">
        <v>42856</v>
      </c>
      <c r="EM5" s="512">
        <v>42887</v>
      </c>
      <c r="EN5" s="512">
        <v>42917</v>
      </c>
      <c r="EO5" s="512">
        <v>42948</v>
      </c>
      <c r="EP5" s="512">
        <v>42979</v>
      </c>
      <c r="EQ5" s="512">
        <v>43009</v>
      </c>
      <c r="ER5" s="512">
        <v>43040</v>
      </c>
      <c r="ES5" s="512">
        <v>43070</v>
      </c>
      <c r="ET5" s="512">
        <v>43101</v>
      </c>
      <c r="EU5" s="512">
        <v>43132</v>
      </c>
      <c r="EV5" s="512">
        <v>43160</v>
      </c>
      <c r="EW5" s="512">
        <v>43191</v>
      </c>
      <c r="EX5" s="512">
        <v>43221</v>
      </c>
      <c r="EY5" s="512">
        <v>43252</v>
      </c>
      <c r="EZ5" s="512">
        <v>43282</v>
      </c>
      <c r="FA5" s="512">
        <v>43313</v>
      </c>
      <c r="FB5" s="512">
        <v>43344</v>
      </c>
      <c r="FC5" s="512">
        <v>43374</v>
      </c>
      <c r="FD5" s="512">
        <v>43405</v>
      </c>
      <c r="FE5" s="512">
        <v>43435</v>
      </c>
      <c r="FF5" s="512">
        <v>43466</v>
      </c>
      <c r="FG5" s="512">
        <v>43497</v>
      </c>
      <c r="FH5" s="512">
        <v>43525</v>
      </c>
      <c r="FI5" s="512">
        <v>43556</v>
      </c>
      <c r="FJ5" s="512">
        <v>43586</v>
      </c>
      <c r="FK5" s="512">
        <v>43617</v>
      </c>
      <c r="FL5" s="512">
        <v>43647</v>
      </c>
      <c r="FM5" s="512">
        <v>43678</v>
      </c>
      <c r="FN5" s="512">
        <v>43709</v>
      </c>
      <c r="FO5" s="512">
        <v>43739</v>
      </c>
      <c r="FP5" s="512">
        <v>43770</v>
      </c>
      <c r="FQ5" s="512">
        <v>43800</v>
      </c>
      <c r="FR5" s="512">
        <v>43831</v>
      </c>
      <c r="FS5" s="512">
        <v>43862</v>
      </c>
      <c r="FT5" s="512">
        <v>43891</v>
      </c>
      <c r="FU5" s="512">
        <v>43922</v>
      </c>
      <c r="FV5" s="512">
        <v>43952</v>
      </c>
      <c r="FW5" s="512">
        <v>43983</v>
      </c>
      <c r="FX5" s="994">
        <f>'Calc Small Comm A1-A Rates'!FX5</f>
        <v>44013</v>
      </c>
      <c r="FY5" s="994">
        <f>'Calc Small Comm A1-A Rates'!FY5</f>
        <v>44044</v>
      </c>
      <c r="FZ5" s="994">
        <f>'Calc Small Comm A1-A Rates'!FZ5</f>
        <v>44075</v>
      </c>
      <c r="GA5" s="994">
        <f>'Calc Small Comm A1-A Rates'!GA5</f>
        <v>44105</v>
      </c>
      <c r="GB5" s="994">
        <f>'Calc Small Comm A1-A Rates'!GB5</f>
        <v>44136</v>
      </c>
      <c r="GC5" s="994">
        <f>'Calc Small Comm A1-A Rates'!GC5</f>
        <v>44166</v>
      </c>
    </row>
    <row r="6" spans="1:185" s="5" customFormat="1" ht="13.5" customHeight="1" x14ac:dyDescent="0.2">
      <c r="DY6" s="27"/>
      <c r="FX6" s="997"/>
      <c r="FY6" s="1010"/>
      <c r="FZ6" s="1010"/>
      <c r="GA6" s="1010"/>
      <c r="GB6" s="1010"/>
      <c r="GC6" s="1010"/>
    </row>
    <row r="7" spans="1:185" ht="12.75" x14ac:dyDescent="0.2">
      <c r="B7" s="668" t="s">
        <v>488</v>
      </c>
      <c r="FX7" s="997"/>
    </row>
    <row r="8" spans="1:185" s="671" customFormat="1" ht="13.5" customHeight="1" x14ac:dyDescent="0.2">
      <c r="A8" s="669"/>
      <c r="B8" s="676" t="s">
        <v>217</v>
      </c>
      <c r="C8" s="669"/>
      <c r="D8" s="669"/>
      <c r="E8" s="669"/>
      <c r="F8" s="669"/>
      <c r="G8" s="669"/>
      <c r="H8" s="669"/>
      <c r="I8" s="669"/>
      <c r="J8" s="669"/>
      <c r="K8" s="669"/>
      <c r="L8" s="669"/>
      <c r="M8" s="669"/>
      <c r="N8" s="669"/>
      <c r="O8" s="669">
        <v>0.15193999999999999</v>
      </c>
      <c r="P8" s="669">
        <v>0.15193999999999999</v>
      </c>
      <c r="Q8" s="669">
        <v>0.15193999999999999</v>
      </c>
      <c r="R8" s="669">
        <v>0.15193999999999999</v>
      </c>
      <c r="S8" s="669">
        <v>0.15193999999999999</v>
      </c>
      <c r="T8" s="669">
        <v>0.15193999999999999</v>
      </c>
      <c r="U8" s="669">
        <v>0.15193999999999999</v>
      </c>
      <c r="V8" s="669">
        <v>0.15193999999999999</v>
      </c>
      <c r="W8" s="669">
        <v>0.15193999999999999</v>
      </c>
      <c r="X8" s="669">
        <v>0.15193999999999999</v>
      </c>
      <c r="Y8" s="669">
        <v>0.15193999999999999</v>
      </c>
      <c r="Z8" s="669">
        <v>0.15193999999999999</v>
      </c>
      <c r="AA8" s="669">
        <v>0.15193999999999999</v>
      </c>
      <c r="AB8" s="669">
        <v>0.15193999999999999</v>
      </c>
      <c r="AC8" s="669">
        <v>0.15193999999999999</v>
      </c>
      <c r="AD8" s="669">
        <v>0.15193999999999999</v>
      </c>
      <c r="AE8" s="669">
        <v>0.15193999999999999</v>
      </c>
      <c r="AF8" s="669">
        <v>0.15193999999999999</v>
      </c>
      <c r="AG8" s="669">
        <v>0.15193999999999999</v>
      </c>
      <c r="AH8" s="669">
        <v>0.15193999999999999</v>
      </c>
      <c r="AI8" s="669">
        <v>0.15193999999999999</v>
      </c>
      <c r="AJ8" s="669">
        <v>0.15193999999999999</v>
      </c>
      <c r="AK8" s="669">
        <v>0.15193999999999999</v>
      </c>
      <c r="AL8" s="669">
        <v>0.15193999999999999</v>
      </c>
      <c r="AM8" s="669">
        <v>0.15193999999999999</v>
      </c>
      <c r="AN8" s="669">
        <v>0.15193999999999999</v>
      </c>
      <c r="AO8" s="669">
        <v>0.15193999999999999</v>
      </c>
      <c r="AP8" s="669">
        <v>0.15193999999999999</v>
      </c>
      <c r="AQ8" s="669">
        <v>0.15193999999999999</v>
      </c>
      <c r="AR8" s="669">
        <v>0.15193999999999999</v>
      </c>
      <c r="AS8" s="669">
        <v>0.15193999999999999</v>
      </c>
      <c r="AT8" s="669">
        <v>0.15193999999999999</v>
      </c>
      <c r="AU8" s="669">
        <v>0.15193999999999999</v>
      </c>
      <c r="AV8" s="669">
        <v>4.6789999999999998E-2</v>
      </c>
      <c r="AW8" s="669">
        <v>4.6789999999999998E-2</v>
      </c>
      <c r="AX8" s="669">
        <v>4.6789999999999998E-2</v>
      </c>
      <c r="AY8" s="669">
        <v>4.045E-2</v>
      </c>
      <c r="AZ8" s="669">
        <v>4.045E-2</v>
      </c>
      <c r="BA8" s="669">
        <v>4.045E-2</v>
      </c>
      <c r="BB8" s="669">
        <v>4.045E-2</v>
      </c>
      <c r="BC8" s="669">
        <v>4.045E-2</v>
      </c>
      <c r="BD8" s="669">
        <v>4.045E-2</v>
      </c>
      <c r="BE8" s="669">
        <v>4.045E-2</v>
      </c>
      <c r="BF8" s="669">
        <v>4.045E-2</v>
      </c>
      <c r="BG8" s="669">
        <v>4.6789999999999998E-2</v>
      </c>
      <c r="BH8" s="669">
        <v>4.6789999999999998E-2</v>
      </c>
      <c r="BI8" s="669">
        <v>4.6789999999999998E-2</v>
      </c>
      <c r="BJ8" s="669">
        <v>4.6789999999999998E-2</v>
      </c>
      <c r="BK8" s="669">
        <v>4.045E-2</v>
      </c>
      <c r="BL8" s="669">
        <v>4.045E-2</v>
      </c>
      <c r="BM8" s="669">
        <v>4.045E-2</v>
      </c>
      <c r="BN8" s="669">
        <v>4.045E-2</v>
      </c>
      <c r="BO8" s="669">
        <v>4.045E-2</v>
      </c>
      <c r="BP8" s="669">
        <v>4.045E-2</v>
      </c>
      <c r="BQ8" s="669">
        <v>4.045E-2</v>
      </c>
      <c r="BR8" s="669">
        <v>4.045E-2</v>
      </c>
      <c r="BS8" s="669">
        <v>4.6789999999999998E-2</v>
      </c>
      <c r="BT8" s="669">
        <v>4.6789999999999998E-2</v>
      </c>
      <c r="BU8" s="669">
        <v>4.6789999999999998E-2</v>
      </c>
      <c r="BV8" s="669">
        <v>4.6789999999999998E-2</v>
      </c>
      <c r="BW8" s="669">
        <v>4.045E-2</v>
      </c>
      <c r="BX8" s="669">
        <v>4.045E-2</v>
      </c>
      <c r="BY8" s="669">
        <v>4.045E-2</v>
      </c>
      <c r="BZ8" s="669">
        <v>4.045E-2</v>
      </c>
      <c r="CA8" s="669">
        <v>4.045E-2</v>
      </c>
      <c r="CB8" s="669">
        <v>4.045E-2</v>
      </c>
      <c r="CC8" s="669">
        <v>4.045E-2</v>
      </c>
      <c r="CD8" s="669">
        <v>4.045E-2</v>
      </c>
      <c r="CE8" s="669">
        <v>4.6789999999999998E-2</v>
      </c>
      <c r="CF8" s="669">
        <v>4.6789999999999998E-2</v>
      </c>
      <c r="CG8" s="669">
        <v>4.6789999999999998E-2</v>
      </c>
      <c r="CH8" s="669">
        <v>4.6789999999999998E-2</v>
      </c>
      <c r="CI8" s="669">
        <v>4.045E-2</v>
      </c>
      <c r="CJ8" s="669">
        <v>4.045E-2</v>
      </c>
      <c r="CK8" s="669">
        <v>4.045E-2</v>
      </c>
      <c r="CL8" s="669">
        <v>4.045E-2</v>
      </c>
      <c r="CM8" s="669">
        <v>4.045E-2</v>
      </c>
      <c r="CN8" s="669">
        <v>4.045E-2</v>
      </c>
      <c r="CO8" s="669">
        <v>4.045E-2</v>
      </c>
      <c r="CP8" s="669">
        <v>4.045E-2</v>
      </c>
      <c r="CQ8" s="669">
        <v>4.6789999999999998E-2</v>
      </c>
      <c r="CR8" s="669">
        <v>4.6789999999999998E-2</v>
      </c>
      <c r="CS8" s="669">
        <v>4.6789999999999998E-2</v>
      </c>
      <c r="CT8" s="669">
        <v>4.6789999999999998E-2</v>
      </c>
      <c r="CU8" s="669">
        <v>4.045E-2</v>
      </c>
      <c r="CV8" s="669">
        <v>4.045E-2</v>
      </c>
      <c r="CW8" s="669">
        <v>4.045E-2</v>
      </c>
      <c r="CX8" s="669">
        <v>4.045E-2</v>
      </c>
      <c r="CY8" s="669">
        <v>4.045E-2</v>
      </c>
      <c r="CZ8" s="669">
        <v>4.045E-2</v>
      </c>
      <c r="DA8" s="669">
        <v>4.045E-2</v>
      </c>
      <c r="DB8" s="669">
        <v>4.045E-2</v>
      </c>
      <c r="DC8" s="669">
        <v>4.6789999999999998E-2</v>
      </c>
      <c r="DD8" s="669">
        <v>4.6789999999999998E-2</v>
      </c>
      <c r="DE8" s="669">
        <v>4.6789999999999998E-2</v>
      </c>
      <c r="DF8" s="669">
        <v>4.6789999999999998E-2</v>
      </c>
      <c r="DG8" s="669">
        <v>4.045E-2</v>
      </c>
      <c r="DH8" s="669">
        <v>4.045E-2</v>
      </c>
      <c r="DI8" s="669">
        <v>4.045E-2</v>
      </c>
      <c r="DJ8" s="669">
        <v>4.045E-2</v>
      </c>
      <c r="DK8" s="669">
        <v>4.045E-2</v>
      </c>
      <c r="DL8" s="669">
        <v>4.045E-2</v>
      </c>
      <c r="DM8" s="669">
        <v>4.045E-2</v>
      </c>
      <c r="DN8" s="669">
        <v>4.045E-2</v>
      </c>
      <c r="DO8" s="669">
        <v>4.6789999999999998E-2</v>
      </c>
      <c r="DP8" s="669">
        <v>4.6789999999999998E-2</v>
      </c>
      <c r="DQ8" s="669">
        <v>4.6789999999999998E-2</v>
      </c>
      <c r="DR8" s="669">
        <v>4.6789999999999998E-2</v>
      </c>
      <c r="DS8" s="669">
        <v>4.045E-2</v>
      </c>
      <c r="DT8" s="669">
        <v>4.045E-2</v>
      </c>
      <c r="DU8" s="669">
        <v>4.045E-2</v>
      </c>
      <c r="DV8" s="669">
        <v>4.045E-2</v>
      </c>
      <c r="DW8" s="669">
        <v>4.045E-2</v>
      </c>
      <c r="DX8" s="669">
        <v>4.045E-2</v>
      </c>
      <c r="DY8" s="692">
        <v>4.045E-2</v>
      </c>
      <c r="DZ8" s="669">
        <v>4.045E-2</v>
      </c>
      <c r="EA8" s="669">
        <v>4.6789999999999998E-2</v>
      </c>
      <c r="EB8" s="669">
        <v>4.6789999999999998E-2</v>
      </c>
      <c r="EC8" s="669">
        <v>4.6789999999999998E-2</v>
      </c>
      <c r="ED8" s="669">
        <v>4.6789999999999998E-2</v>
      </c>
      <c r="EE8" s="669">
        <v>4.045E-2</v>
      </c>
      <c r="EF8" s="669">
        <v>4.045E-2</v>
      </c>
      <c r="EG8" s="669">
        <v>4.045E-2</v>
      </c>
      <c r="EH8" s="669">
        <v>4.045E-2</v>
      </c>
      <c r="EI8" s="669">
        <v>4.045E-2</v>
      </c>
      <c r="EJ8" s="669">
        <v>4.045E-2</v>
      </c>
      <c r="EK8" s="669">
        <v>4.045E-2</v>
      </c>
      <c r="EL8" s="669">
        <v>4.045E-2</v>
      </c>
      <c r="EM8" s="669">
        <v>4.6789999999999998E-2</v>
      </c>
      <c r="EN8" s="669">
        <v>4.6789999999999998E-2</v>
      </c>
      <c r="EO8" s="669">
        <v>4.6789999999999998E-2</v>
      </c>
      <c r="EP8" s="669">
        <v>4.6789999999999998E-2</v>
      </c>
      <c r="EQ8" s="669">
        <v>4.045E-2</v>
      </c>
      <c r="ER8" s="669">
        <v>4.045E-2</v>
      </c>
      <c r="ES8" s="669">
        <v>4.045E-2</v>
      </c>
      <c r="ET8" s="669">
        <v>4.045E-2</v>
      </c>
      <c r="EU8" s="669">
        <v>4.045E-2</v>
      </c>
      <c r="EV8" s="669">
        <v>4.045E-2</v>
      </c>
      <c r="EW8" s="669">
        <v>4.045E-2</v>
      </c>
      <c r="EX8" s="669">
        <v>4.045E-2</v>
      </c>
      <c r="EY8" s="669">
        <v>4.6789999999999998E-2</v>
      </c>
      <c r="EZ8" s="669">
        <v>4.6789999999999998E-2</v>
      </c>
      <c r="FA8" s="669">
        <v>4.6789999999999998E-2</v>
      </c>
      <c r="FB8" s="669">
        <v>4.6789999999999998E-2</v>
      </c>
      <c r="FC8" s="669">
        <v>4.045E-2</v>
      </c>
      <c r="FD8" s="669">
        <v>4.045E-2</v>
      </c>
      <c r="FE8" s="669">
        <v>4.045E-2</v>
      </c>
      <c r="FF8" s="669">
        <v>4.045E-2</v>
      </c>
      <c r="FG8" s="669">
        <v>4.045E-2</v>
      </c>
      <c r="FH8" s="669">
        <v>4.045E-2</v>
      </c>
      <c r="FI8" s="669">
        <v>4.045E-2</v>
      </c>
      <c r="FJ8" s="669">
        <v>4.045E-2</v>
      </c>
      <c r="FK8" s="669">
        <v>4.6789999999999998E-2</v>
      </c>
      <c r="FL8" s="669">
        <v>4.6789999999999998E-2</v>
      </c>
      <c r="FM8" s="669">
        <v>4.6789999999999998E-2</v>
      </c>
      <c r="FN8" s="669">
        <v>4.6789999999999998E-2</v>
      </c>
      <c r="FO8" s="669">
        <v>4.045E-2</v>
      </c>
      <c r="FP8" s="669">
        <v>4.045E-2</v>
      </c>
      <c r="FQ8" s="669">
        <v>4.045E-2</v>
      </c>
      <c r="FR8" s="669">
        <v>4.045E-2</v>
      </c>
      <c r="FS8" s="669">
        <v>4.045E-2</v>
      </c>
      <c r="FT8" s="669">
        <v>4.045E-2</v>
      </c>
      <c r="FU8" s="669">
        <v>4.045E-2</v>
      </c>
      <c r="FV8" s="669">
        <v>4.045E-2</v>
      </c>
      <c r="FW8" s="669">
        <v>4.6789999999999998E-2</v>
      </c>
      <c r="FX8" s="999">
        <v>4.6789999999999998E-2</v>
      </c>
      <c r="FY8" s="999">
        <v>4.6789999999999998E-2</v>
      </c>
      <c r="FZ8" s="999">
        <v>4.6789999999999998E-2</v>
      </c>
      <c r="GA8" s="999">
        <v>4.045E-2</v>
      </c>
      <c r="GB8" s="999">
        <v>4.045E-2</v>
      </c>
      <c r="GC8" s="999">
        <v>4.045E-2</v>
      </c>
    </row>
    <row r="9" spans="1:185" s="671" customFormat="1" ht="13.5" customHeight="1" x14ac:dyDescent="0.2">
      <c r="A9" s="669"/>
      <c r="B9" s="676" t="s">
        <v>289</v>
      </c>
      <c r="C9" s="669"/>
      <c r="D9" s="669"/>
      <c r="E9" s="669"/>
      <c r="F9" s="669"/>
      <c r="G9" s="669"/>
      <c r="H9" s="669"/>
      <c r="I9" s="669"/>
      <c r="J9" s="669"/>
      <c r="K9" s="669"/>
      <c r="L9" s="669"/>
      <c r="M9" s="669"/>
      <c r="N9" s="669"/>
      <c r="O9" s="669">
        <v>8.4870000000000001E-2</v>
      </c>
      <c r="P9" s="669">
        <v>8.4870000000000001E-2</v>
      </c>
      <c r="Q9" s="669">
        <v>8.4870000000000001E-2</v>
      </c>
      <c r="R9" s="669">
        <v>8.4870000000000001E-2</v>
      </c>
      <c r="S9" s="669">
        <v>8.4870000000000001E-2</v>
      </c>
      <c r="T9" s="669">
        <v>8.4870000000000001E-2</v>
      </c>
      <c r="U9" s="669">
        <v>8.4870000000000001E-2</v>
      </c>
      <c r="V9" s="669">
        <v>8.4870000000000001E-2</v>
      </c>
      <c r="W9" s="669">
        <v>8.4870000000000001E-2</v>
      </c>
      <c r="X9" s="669">
        <v>8.4870000000000001E-2</v>
      </c>
      <c r="Y9" s="669">
        <v>8.4870000000000001E-2</v>
      </c>
      <c r="Z9" s="669">
        <v>8.4870000000000001E-2</v>
      </c>
      <c r="AA9" s="669">
        <v>8.4870000000000001E-2</v>
      </c>
      <c r="AB9" s="669">
        <v>8.4870000000000001E-2</v>
      </c>
      <c r="AC9" s="669">
        <v>8.4870000000000001E-2</v>
      </c>
      <c r="AD9" s="669">
        <v>8.4870000000000001E-2</v>
      </c>
      <c r="AE9" s="669">
        <v>8.4870000000000001E-2</v>
      </c>
      <c r="AF9" s="669">
        <v>8.4870000000000001E-2</v>
      </c>
      <c r="AG9" s="669">
        <v>8.4870000000000001E-2</v>
      </c>
      <c r="AH9" s="669">
        <v>8.4870000000000001E-2</v>
      </c>
      <c r="AI9" s="669">
        <v>8.4870000000000001E-2</v>
      </c>
      <c r="AJ9" s="669">
        <v>8.4870000000000001E-2</v>
      </c>
      <c r="AK9" s="669">
        <v>8.4870000000000001E-2</v>
      </c>
      <c r="AL9" s="669">
        <v>8.4870000000000001E-2</v>
      </c>
      <c r="AM9" s="669">
        <v>8.4870000000000001E-2</v>
      </c>
      <c r="AN9" s="669">
        <v>8.4870000000000001E-2</v>
      </c>
      <c r="AO9" s="669">
        <v>8.4870000000000001E-2</v>
      </c>
      <c r="AP9" s="669">
        <v>8.4870000000000001E-2</v>
      </c>
      <c r="AQ9" s="669">
        <v>8.4870000000000001E-2</v>
      </c>
      <c r="AR9" s="669">
        <v>8.4870000000000001E-2</v>
      </c>
      <c r="AS9" s="669">
        <v>8.4870000000000001E-2</v>
      </c>
      <c r="AT9" s="669">
        <v>8.4870000000000001E-2</v>
      </c>
      <c r="AU9" s="669">
        <v>8.4870000000000001E-2</v>
      </c>
      <c r="AV9" s="669">
        <v>3.952E-2</v>
      </c>
      <c r="AW9" s="669">
        <v>3.952E-2</v>
      </c>
      <c r="AX9" s="669">
        <v>3.952E-2</v>
      </c>
      <c r="AY9" s="669">
        <v>4.045E-2</v>
      </c>
      <c r="AZ9" s="669">
        <v>4.045E-2</v>
      </c>
      <c r="BA9" s="669">
        <v>4.045E-2</v>
      </c>
      <c r="BB9" s="669">
        <v>4.045E-2</v>
      </c>
      <c r="BC9" s="669">
        <v>4.045E-2</v>
      </c>
      <c r="BD9" s="669">
        <v>4.045E-2</v>
      </c>
      <c r="BE9" s="669">
        <v>4.045E-2</v>
      </c>
      <c r="BF9" s="669">
        <v>4.045E-2</v>
      </c>
      <c r="BG9" s="669">
        <v>3.952E-2</v>
      </c>
      <c r="BH9" s="669">
        <v>3.952E-2</v>
      </c>
      <c r="BI9" s="669">
        <v>3.952E-2</v>
      </c>
      <c r="BJ9" s="669">
        <v>3.952E-2</v>
      </c>
      <c r="BK9" s="669">
        <v>4.045E-2</v>
      </c>
      <c r="BL9" s="669">
        <v>4.045E-2</v>
      </c>
      <c r="BM9" s="669">
        <v>4.045E-2</v>
      </c>
      <c r="BN9" s="669">
        <v>4.045E-2</v>
      </c>
      <c r="BO9" s="669">
        <v>4.045E-2</v>
      </c>
      <c r="BP9" s="669">
        <v>4.045E-2</v>
      </c>
      <c r="BQ9" s="669">
        <v>4.045E-2</v>
      </c>
      <c r="BR9" s="669">
        <v>4.045E-2</v>
      </c>
      <c r="BS9" s="669">
        <v>3.952E-2</v>
      </c>
      <c r="BT9" s="669">
        <v>3.952E-2</v>
      </c>
      <c r="BU9" s="669">
        <v>3.952E-2</v>
      </c>
      <c r="BV9" s="669">
        <v>3.952E-2</v>
      </c>
      <c r="BW9" s="669">
        <v>4.045E-2</v>
      </c>
      <c r="BX9" s="669">
        <v>4.045E-2</v>
      </c>
      <c r="BY9" s="669">
        <v>4.045E-2</v>
      </c>
      <c r="BZ9" s="669">
        <v>4.045E-2</v>
      </c>
      <c r="CA9" s="669">
        <v>4.045E-2</v>
      </c>
      <c r="CB9" s="669">
        <v>4.045E-2</v>
      </c>
      <c r="CC9" s="669">
        <v>4.045E-2</v>
      </c>
      <c r="CD9" s="669">
        <v>4.045E-2</v>
      </c>
      <c r="CE9" s="669">
        <v>3.952E-2</v>
      </c>
      <c r="CF9" s="669">
        <v>3.952E-2</v>
      </c>
      <c r="CG9" s="669">
        <v>3.952E-2</v>
      </c>
      <c r="CH9" s="669">
        <v>3.952E-2</v>
      </c>
      <c r="CI9" s="669">
        <v>4.045E-2</v>
      </c>
      <c r="CJ9" s="669">
        <v>4.045E-2</v>
      </c>
      <c r="CK9" s="669">
        <v>4.045E-2</v>
      </c>
      <c r="CL9" s="669">
        <v>4.045E-2</v>
      </c>
      <c r="CM9" s="669">
        <v>4.045E-2</v>
      </c>
      <c r="CN9" s="669">
        <v>4.045E-2</v>
      </c>
      <c r="CO9" s="669">
        <v>4.045E-2</v>
      </c>
      <c r="CP9" s="669">
        <v>4.045E-2</v>
      </c>
      <c r="CQ9" s="669">
        <v>3.952E-2</v>
      </c>
      <c r="CR9" s="669">
        <v>3.952E-2</v>
      </c>
      <c r="CS9" s="669">
        <v>3.952E-2</v>
      </c>
      <c r="CT9" s="669">
        <v>3.952E-2</v>
      </c>
      <c r="CU9" s="669">
        <v>4.045E-2</v>
      </c>
      <c r="CV9" s="669">
        <v>4.045E-2</v>
      </c>
      <c r="CW9" s="669">
        <v>4.045E-2</v>
      </c>
      <c r="CX9" s="669">
        <v>4.045E-2</v>
      </c>
      <c r="CY9" s="669">
        <v>4.045E-2</v>
      </c>
      <c r="CZ9" s="669">
        <v>4.045E-2</v>
      </c>
      <c r="DA9" s="669">
        <v>4.045E-2</v>
      </c>
      <c r="DB9" s="669">
        <v>4.045E-2</v>
      </c>
      <c r="DC9" s="669">
        <v>3.952E-2</v>
      </c>
      <c r="DD9" s="669">
        <v>3.952E-2</v>
      </c>
      <c r="DE9" s="669">
        <v>3.952E-2</v>
      </c>
      <c r="DF9" s="669">
        <v>3.952E-2</v>
      </c>
      <c r="DG9" s="669">
        <v>4.045E-2</v>
      </c>
      <c r="DH9" s="669">
        <v>4.045E-2</v>
      </c>
      <c r="DI9" s="669">
        <v>4.045E-2</v>
      </c>
      <c r="DJ9" s="669">
        <v>4.045E-2</v>
      </c>
      <c r="DK9" s="669">
        <v>4.045E-2</v>
      </c>
      <c r="DL9" s="669">
        <v>4.045E-2</v>
      </c>
      <c r="DM9" s="669">
        <v>4.045E-2</v>
      </c>
      <c r="DN9" s="669">
        <v>4.045E-2</v>
      </c>
      <c r="DO9" s="669">
        <v>3.952E-2</v>
      </c>
      <c r="DP9" s="669">
        <v>3.952E-2</v>
      </c>
      <c r="DQ9" s="669">
        <v>3.952E-2</v>
      </c>
      <c r="DR9" s="669">
        <v>3.952E-2</v>
      </c>
      <c r="DS9" s="669">
        <v>4.045E-2</v>
      </c>
      <c r="DT9" s="669">
        <v>4.045E-2</v>
      </c>
      <c r="DU9" s="669">
        <v>4.045E-2</v>
      </c>
      <c r="DV9" s="669">
        <v>4.045E-2</v>
      </c>
      <c r="DW9" s="669">
        <v>4.045E-2</v>
      </c>
      <c r="DX9" s="669">
        <v>4.045E-2</v>
      </c>
      <c r="DY9" s="692">
        <v>4.045E-2</v>
      </c>
      <c r="DZ9" s="669">
        <v>4.045E-2</v>
      </c>
      <c r="EA9" s="669">
        <v>3.952E-2</v>
      </c>
      <c r="EB9" s="669">
        <v>3.952E-2</v>
      </c>
      <c r="EC9" s="669">
        <v>3.952E-2</v>
      </c>
      <c r="ED9" s="669">
        <v>3.952E-2</v>
      </c>
      <c r="EE9" s="669">
        <v>4.045E-2</v>
      </c>
      <c r="EF9" s="669">
        <v>4.045E-2</v>
      </c>
      <c r="EG9" s="669">
        <v>4.045E-2</v>
      </c>
      <c r="EH9" s="669">
        <v>4.045E-2</v>
      </c>
      <c r="EI9" s="669">
        <v>4.045E-2</v>
      </c>
      <c r="EJ9" s="669">
        <v>4.045E-2</v>
      </c>
      <c r="EK9" s="669">
        <v>4.045E-2</v>
      </c>
      <c r="EL9" s="669">
        <v>4.045E-2</v>
      </c>
      <c r="EM9" s="669">
        <v>3.952E-2</v>
      </c>
      <c r="EN9" s="669">
        <v>3.952E-2</v>
      </c>
      <c r="EO9" s="669">
        <v>3.952E-2</v>
      </c>
      <c r="EP9" s="669">
        <v>3.952E-2</v>
      </c>
      <c r="EQ9" s="669">
        <v>4.045E-2</v>
      </c>
      <c r="ER9" s="669">
        <v>4.045E-2</v>
      </c>
      <c r="ES9" s="669">
        <v>4.045E-2</v>
      </c>
      <c r="ET9" s="669">
        <v>4.045E-2</v>
      </c>
      <c r="EU9" s="669">
        <v>4.045E-2</v>
      </c>
      <c r="EV9" s="669">
        <v>4.045E-2</v>
      </c>
      <c r="EW9" s="669">
        <v>4.045E-2</v>
      </c>
      <c r="EX9" s="669">
        <v>4.045E-2</v>
      </c>
      <c r="EY9" s="669">
        <v>3.952E-2</v>
      </c>
      <c r="EZ9" s="669">
        <v>3.952E-2</v>
      </c>
      <c r="FA9" s="669">
        <v>3.952E-2</v>
      </c>
      <c r="FB9" s="669">
        <v>3.952E-2</v>
      </c>
      <c r="FC9" s="669">
        <v>4.045E-2</v>
      </c>
      <c r="FD9" s="669">
        <v>4.045E-2</v>
      </c>
      <c r="FE9" s="669">
        <v>4.045E-2</v>
      </c>
      <c r="FF9" s="669">
        <v>4.045E-2</v>
      </c>
      <c r="FG9" s="669">
        <v>4.045E-2</v>
      </c>
      <c r="FH9" s="669">
        <v>4.045E-2</v>
      </c>
      <c r="FI9" s="669">
        <v>4.045E-2</v>
      </c>
      <c r="FJ9" s="669">
        <v>4.045E-2</v>
      </c>
      <c r="FK9" s="669">
        <v>3.952E-2</v>
      </c>
      <c r="FL9" s="669">
        <v>3.952E-2</v>
      </c>
      <c r="FM9" s="669">
        <v>3.952E-2</v>
      </c>
      <c r="FN9" s="669">
        <v>3.952E-2</v>
      </c>
      <c r="FO9" s="669">
        <v>4.045E-2</v>
      </c>
      <c r="FP9" s="669">
        <v>4.045E-2</v>
      </c>
      <c r="FQ9" s="669">
        <v>4.045E-2</v>
      </c>
      <c r="FR9" s="669">
        <v>4.045E-2</v>
      </c>
      <c r="FS9" s="669">
        <v>4.045E-2</v>
      </c>
      <c r="FT9" s="669">
        <v>4.045E-2</v>
      </c>
      <c r="FU9" s="669">
        <v>4.045E-2</v>
      </c>
      <c r="FV9" s="669">
        <v>4.045E-2</v>
      </c>
      <c r="FW9" s="669">
        <v>3.952E-2</v>
      </c>
      <c r="FX9" s="999">
        <v>3.952E-2</v>
      </c>
      <c r="FY9" s="999">
        <v>3.952E-2</v>
      </c>
      <c r="FZ9" s="999">
        <v>3.952E-2</v>
      </c>
      <c r="GA9" s="999">
        <v>4.045E-2</v>
      </c>
      <c r="GB9" s="999">
        <v>4.045E-2</v>
      </c>
      <c r="GC9" s="999">
        <v>4.045E-2</v>
      </c>
    </row>
    <row r="10" spans="1:185" s="671" customFormat="1" ht="12.75" x14ac:dyDescent="0.2">
      <c r="A10" s="669"/>
      <c r="B10" s="676" t="s">
        <v>539</v>
      </c>
      <c r="C10" s="669"/>
      <c r="D10" s="669"/>
      <c r="E10" s="669"/>
      <c r="F10" s="669"/>
      <c r="G10" s="669"/>
      <c r="H10" s="669"/>
      <c r="I10" s="669"/>
      <c r="J10" s="669"/>
      <c r="K10" s="669"/>
      <c r="L10" s="669"/>
      <c r="M10" s="669"/>
      <c r="N10" s="669"/>
      <c r="O10" s="669">
        <v>3.3930000000000002E-2</v>
      </c>
      <c r="P10" s="669">
        <v>3.3930000000000002E-2</v>
      </c>
      <c r="Q10" s="669">
        <v>3.3930000000000002E-2</v>
      </c>
      <c r="R10" s="669">
        <v>3.3930000000000002E-2</v>
      </c>
      <c r="S10" s="669">
        <v>3.3930000000000002E-2</v>
      </c>
      <c r="T10" s="669">
        <v>3.3930000000000002E-2</v>
      </c>
      <c r="U10" s="669">
        <v>3.3930000000000002E-2</v>
      </c>
      <c r="V10" s="669">
        <v>3.3930000000000002E-2</v>
      </c>
      <c r="W10" s="669">
        <v>3.3930000000000002E-2</v>
      </c>
      <c r="X10" s="669">
        <v>3.3930000000000002E-2</v>
      </c>
      <c r="Y10" s="669">
        <v>3.3930000000000002E-2</v>
      </c>
      <c r="Z10" s="669">
        <v>3.3930000000000002E-2</v>
      </c>
      <c r="AA10" s="669">
        <v>3.3930000000000002E-2</v>
      </c>
      <c r="AB10" s="669">
        <v>3.3930000000000002E-2</v>
      </c>
      <c r="AC10" s="669">
        <v>3.3930000000000002E-2</v>
      </c>
      <c r="AD10" s="669">
        <v>3.3930000000000002E-2</v>
      </c>
      <c r="AE10" s="669">
        <v>3.3930000000000002E-2</v>
      </c>
      <c r="AF10" s="669">
        <v>3.3930000000000002E-2</v>
      </c>
      <c r="AG10" s="669">
        <v>3.3930000000000002E-2</v>
      </c>
      <c r="AH10" s="669">
        <v>3.3930000000000002E-2</v>
      </c>
      <c r="AI10" s="669">
        <v>3.3930000000000002E-2</v>
      </c>
      <c r="AJ10" s="669">
        <v>3.3930000000000002E-2</v>
      </c>
      <c r="AK10" s="669">
        <v>3.3930000000000002E-2</v>
      </c>
      <c r="AL10" s="669">
        <v>3.3930000000000002E-2</v>
      </c>
      <c r="AM10" s="669">
        <v>3.3930000000000002E-2</v>
      </c>
      <c r="AN10" s="669">
        <v>3.3930000000000002E-2</v>
      </c>
      <c r="AO10" s="669">
        <v>3.3930000000000002E-2</v>
      </c>
      <c r="AP10" s="669">
        <v>3.3930000000000002E-2</v>
      </c>
      <c r="AQ10" s="669">
        <v>3.3930000000000002E-2</v>
      </c>
      <c r="AR10" s="669">
        <v>3.3930000000000002E-2</v>
      </c>
      <c r="AS10" s="669">
        <v>3.3930000000000002E-2</v>
      </c>
      <c r="AT10" s="669">
        <v>3.3930000000000002E-2</v>
      </c>
      <c r="AU10" s="669">
        <v>3.3930000000000002E-2</v>
      </c>
      <c r="AV10" s="669">
        <v>1.8790000000000001E-2</v>
      </c>
      <c r="AW10" s="669">
        <v>1.8790000000000001E-2</v>
      </c>
      <c r="AX10" s="669">
        <v>1.8790000000000001E-2</v>
      </c>
      <c r="AY10" s="669">
        <v>2.2519999999999998E-2</v>
      </c>
      <c r="AZ10" s="669">
        <v>2.2519999999999998E-2</v>
      </c>
      <c r="BA10" s="669">
        <v>2.2519999999999998E-2</v>
      </c>
      <c r="BB10" s="669">
        <v>2.2519999999999998E-2</v>
      </c>
      <c r="BC10" s="669">
        <v>2.2519999999999998E-2</v>
      </c>
      <c r="BD10" s="669">
        <v>2.2519999999999998E-2</v>
      </c>
      <c r="BE10" s="669">
        <v>2.2519999999999998E-2</v>
      </c>
      <c r="BF10" s="669">
        <v>2.2519999999999998E-2</v>
      </c>
      <c r="BG10" s="669">
        <v>1.8790000000000001E-2</v>
      </c>
      <c r="BH10" s="669">
        <v>1.8790000000000001E-2</v>
      </c>
      <c r="BI10" s="669">
        <v>1.8790000000000001E-2</v>
      </c>
      <c r="BJ10" s="669">
        <v>1.8790000000000001E-2</v>
      </c>
      <c r="BK10" s="669">
        <v>2.2519999999999998E-2</v>
      </c>
      <c r="BL10" s="669">
        <v>2.2519999999999998E-2</v>
      </c>
      <c r="BM10" s="669">
        <v>2.2519999999999998E-2</v>
      </c>
      <c r="BN10" s="669">
        <v>2.2519999999999998E-2</v>
      </c>
      <c r="BO10" s="669">
        <v>2.2519999999999998E-2</v>
      </c>
      <c r="BP10" s="669">
        <v>2.2519999999999998E-2</v>
      </c>
      <c r="BQ10" s="669">
        <v>2.2519999999999998E-2</v>
      </c>
      <c r="BR10" s="669">
        <v>2.2519999999999998E-2</v>
      </c>
      <c r="BS10" s="669">
        <v>1.8790000000000001E-2</v>
      </c>
      <c r="BT10" s="669">
        <v>1.8790000000000001E-2</v>
      </c>
      <c r="BU10" s="669">
        <v>1.8790000000000001E-2</v>
      </c>
      <c r="BV10" s="669">
        <v>1.8790000000000001E-2</v>
      </c>
      <c r="BW10" s="669">
        <v>2.2519999999999998E-2</v>
      </c>
      <c r="BX10" s="669">
        <v>2.2519999999999998E-2</v>
      </c>
      <c r="BY10" s="669">
        <v>2.2519999999999998E-2</v>
      </c>
      <c r="BZ10" s="669">
        <v>2.2519999999999998E-2</v>
      </c>
      <c r="CA10" s="669">
        <v>2.2519999999999998E-2</v>
      </c>
      <c r="CB10" s="669">
        <v>2.2519999999999998E-2</v>
      </c>
      <c r="CC10" s="669">
        <v>2.2519999999999998E-2</v>
      </c>
      <c r="CD10" s="669">
        <v>2.2519999999999998E-2</v>
      </c>
      <c r="CE10" s="669">
        <v>1.8790000000000001E-2</v>
      </c>
      <c r="CF10" s="669">
        <v>1.8790000000000001E-2</v>
      </c>
      <c r="CG10" s="669">
        <v>1.8790000000000001E-2</v>
      </c>
      <c r="CH10" s="669">
        <v>1.8790000000000001E-2</v>
      </c>
      <c r="CI10" s="669">
        <v>2.2519999999999998E-2</v>
      </c>
      <c r="CJ10" s="669">
        <v>2.2519999999999998E-2</v>
      </c>
      <c r="CK10" s="669">
        <v>2.2519999999999998E-2</v>
      </c>
      <c r="CL10" s="669">
        <v>2.2519999999999998E-2</v>
      </c>
      <c r="CM10" s="669">
        <v>2.2519999999999998E-2</v>
      </c>
      <c r="CN10" s="669">
        <v>2.2519999999999998E-2</v>
      </c>
      <c r="CO10" s="669">
        <v>2.2519999999999998E-2</v>
      </c>
      <c r="CP10" s="669">
        <v>2.2519999999999998E-2</v>
      </c>
      <c r="CQ10" s="669">
        <v>1.8790000000000001E-2</v>
      </c>
      <c r="CR10" s="669">
        <v>1.8790000000000001E-2</v>
      </c>
      <c r="CS10" s="669">
        <v>1.8790000000000001E-2</v>
      </c>
      <c r="CT10" s="669">
        <v>1.8790000000000001E-2</v>
      </c>
      <c r="CU10" s="669">
        <v>2.2519999999999998E-2</v>
      </c>
      <c r="CV10" s="669">
        <v>2.2519999999999998E-2</v>
      </c>
      <c r="CW10" s="669">
        <v>2.2519999999999998E-2</v>
      </c>
      <c r="CX10" s="669">
        <v>2.2519999999999998E-2</v>
      </c>
      <c r="CY10" s="669">
        <v>2.2519999999999998E-2</v>
      </c>
      <c r="CZ10" s="669">
        <v>2.2519999999999998E-2</v>
      </c>
      <c r="DA10" s="669">
        <v>2.2519999999999998E-2</v>
      </c>
      <c r="DB10" s="669">
        <v>2.2519999999999998E-2</v>
      </c>
      <c r="DC10" s="669">
        <v>1.8790000000000001E-2</v>
      </c>
      <c r="DD10" s="669">
        <v>1.8790000000000001E-2</v>
      </c>
      <c r="DE10" s="669">
        <v>1.8790000000000001E-2</v>
      </c>
      <c r="DF10" s="669">
        <v>1.8790000000000001E-2</v>
      </c>
      <c r="DG10" s="669">
        <v>2.2519999999999998E-2</v>
      </c>
      <c r="DH10" s="669">
        <v>2.2519999999999998E-2</v>
      </c>
      <c r="DI10" s="669">
        <v>2.2519999999999998E-2</v>
      </c>
      <c r="DJ10" s="669">
        <v>2.2519999999999998E-2</v>
      </c>
      <c r="DK10" s="669">
        <v>2.2519999999999998E-2</v>
      </c>
      <c r="DL10" s="669">
        <v>2.2519999999999998E-2</v>
      </c>
      <c r="DM10" s="669">
        <v>2.2519999999999998E-2</v>
      </c>
      <c r="DN10" s="669">
        <v>2.2519999999999998E-2</v>
      </c>
      <c r="DO10" s="669">
        <v>1.8790000000000001E-2</v>
      </c>
      <c r="DP10" s="669">
        <v>1.8790000000000001E-2</v>
      </c>
      <c r="DQ10" s="669">
        <v>1.8790000000000001E-2</v>
      </c>
      <c r="DR10" s="669">
        <v>1.8790000000000001E-2</v>
      </c>
      <c r="DS10" s="669">
        <v>2.2519999999999998E-2</v>
      </c>
      <c r="DT10" s="669">
        <v>2.2519999999999998E-2</v>
      </c>
      <c r="DU10" s="669">
        <v>2.2519999999999998E-2</v>
      </c>
      <c r="DV10" s="669">
        <v>2.2519999999999998E-2</v>
      </c>
      <c r="DW10" s="669">
        <v>2.2519999999999998E-2</v>
      </c>
      <c r="DX10" s="669">
        <v>2.2519999999999998E-2</v>
      </c>
      <c r="DY10" s="692">
        <v>2.2519999999999998E-2</v>
      </c>
      <c r="DZ10" s="669">
        <v>2.2519999999999998E-2</v>
      </c>
      <c r="EA10" s="669">
        <v>1.8790000000000001E-2</v>
      </c>
      <c r="EB10" s="669">
        <v>1.8790000000000001E-2</v>
      </c>
      <c r="EC10" s="669">
        <v>1.8790000000000001E-2</v>
      </c>
      <c r="ED10" s="669">
        <v>1.8790000000000001E-2</v>
      </c>
      <c r="EE10" s="669">
        <v>2.2519999999999998E-2</v>
      </c>
      <c r="EF10" s="669">
        <v>2.2519999999999998E-2</v>
      </c>
      <c r="EG10" s="669">
        <v>2.2519999999999998E-2</v>
      </c>
      <c r="EH10" s="669">
        <v>2.2519999999999998E-2</v>
      </c>
      <c r="EI10" s="669">
        <v>2.2519999999999998E-2</v>
      </c>
      <c r="EJ10" s="669">
        <v>2.2519999999999998E-2</v>
      </c>
      <c r="EK10" s="669">
        <v>2.2519999999999998E-2</v>
      </c>
      <c r="EL10" s="669">
        <v>2.2519999999999998E-2</v>
      </c>
      <c r="EM10" s="669">
        <v>1.8790000000000001E-2</v>
      </c>
      <c r="EN10" s="669">
        <v>1.8790000000000001E-2</v>
      </c>
      <c r="EO10" s="669">
        <v>1.8790000000000001E-2</v>
      </c>
      <c r="EP10" s="669">
        <v>1.8790000000000001E-2</v>
      </c>
      <c r="EQ10" s="669">
        <v>2.2519999999999998E-2</v>
      </c>
      <c r="ER10" s="669">
        <v>2.2519999999999998E-2</v>
      </c>
      <c r="ES10" s="669">
        <v>2.2519999999999998E-2</v>
      </c>
      <c r="ET10" s="669">
        <v>2.2519999999999998E-2</v>
      </c>
      <c r="EU10" s="669">
        <v>2.2519999999999998E-2</v>
      </c>
      <c r="EV10" s="669">
        <v>2.2519999999999998E-2</v>
      </c>
      <c r="EW10" s="669">
        <v>2.2519999999999998E-2</v>
      </c>
      <c r="EX10" s="669">
        <v>2.2519999999999998E-2</v>
      </c>
      <c r="EY10" s="669">
        <v>1.8790000000000001E-2</v>
      </c>
      <c r="EZ10" s="669">
        <v>1.8790000000000001E-2</v>
      </c>
      <c r="FA10" s="669">
        <v>1.8790000000000001E-2</v>
      </c>
      <c r="FB10" s="669">
        <v>1.8790000000000001E-2</v>
      </c>
      <c r="FC10" s="669">
        <v>2.2519999999999998E-2</v>
      </c>
      <c r="FD10" s="669">
        <v>2.2519999999999998E-2</v>
      </c>
      <c r="FE10" s="669">
        <v>2.2519999999999998E-2</v>
      </c>
      <c r="FF10" s="669">
        <v>2.2519999999999998E-2</v>
      </c>
      <c r="FG10" s="669">
        <v>2.2519999999999998E-2</v>
      </c>
      <c r="FH10" s="669">
        <v>2.2519999999999998E-2</v>
      </c>
      <c r="FI10" s="669">
        <v>2.2519999999999998E-2</v>
      </c>
      <c r="FJ10" s="669">
        <v>2.2519999999999998E-2</v>
      </c>
      <c r="FK10" s="669">
        <v>1.8790000000000001E-2</v>
      </c>
      <c r="FL10" s="669">
        <v>1.8790000000000001E-2</v>
      </c>
      <c r="FM10" s="669">
        <v>1.8790000000000001E-2</v>
      </c>
      <c r="FN10" s="669">
        <v>1.8790000000000001E-2</v>
      </c>
      <c r="FO10" s="669">
        <v>2.2519999999999998E-2</v>
      </c>
      <c r="FP10" s="669">
        <v>2.2519999999999998E-2</v>
      </c>
      <c r="FQ10" s="669">
        <v>2.2519999999999998E-2</v>
      </c>
      <c r="FR10" s="669">
        <v>2.2519999999999998E-2</v>
      </c>
      <c r="FS10" s="669">
        <v>2.2519999999999998E-2</v>
      </c>
      <c r="FT10" s="669">
        <v>2.2519999999999998E-2</v>
      </c>
      <c r="FU10" s="669">
        <v>2.2519999999999998E-2</v>
      </c>
      <c r="FV10" s="669">
        <v>2.2519999999999998E-2</v>
      </c>
      <c r="FW10" s="669">
        <v>1.8790000000000001E-2</v>
      </c>
      <c r="FX10" s="999">
        <v>1.8790000000000001E-2</v>
      </c>
      <c r="FY10" s="999">
        <v>1.8790000000000001E-2</v>
      </c>
      <c r="FZ10" s="999">
        <v>1.8790000000000001E-2</v>
      </c>
      <c r="GA10" s="999">
        <v>2.2519999999999998E-2</v>
      </c>
      <c r="GB10" s="999">
        <v>2.2519999999999998E-2</v>
      </c>
      <c r="GC10" s="999">
        <v>2.2519999999999998E-2</v>
      </c>
    </row>
    <row r="11" spans="1:185" ht="20.25" customHeight="1" x14ac:dyDescent="0.2">
      <c r="B11" s="668" t="s">
        <v>489</v>
      </c>
      <c r="FX11" s="1002"/>
      <c r="FY11" s="1002"/>
      <c r="FZ11" s="1002"/>
      <c r="GA11" s="1002"/>
      <c r="GB11" s="1002"/>
      <c r="GC11" s="1002"/>
    </row>
    <row r="12" spans="1:185" s="671" customFormat="1" ht="13.5" customHeight="1" x14ac:dyDescent="0.2">
      <c r="A12" s="669"/>
      <c r="B12" s="676" t="s">
        <v>217</v>
      </c>
      <c r="C12" s="669"/>
      <c r="D12" s="669"/>
      <c r="E12" s="669"/>
      <c r="F12" s="669"/>
      <c r="G12" s="669"/>
      <c r="H12" s="669"/>
      <c r="I12" s="669"/>
      <c r="J12" s="669"/>
      <c r="K12" s="669"/>
      <c r="L12" s="669"/>
      <c r="M12" s="669"/>
      <c r="N12" s="669"/>
      <c r="O12" s="669"/>
      <c r="P12" s="669"/>
      <c r="Q12" s="669"/>
      <c r="R12" s="669"/>
      <c r="S12" s="669"/>
      <c r="T12" s="669"/>
      <c r="U12" s="669"/>
      <c r="V12" s="669"/>
      <c r="W12" s="669"/>
      <c r="X12" s="669"/>
      <c r="Y12" s="669"/>
      <c r="Z12" s="669"/>
      <c r="AA12" s="669"/>
      <c r="AB12" s="669"/>
      <c r="AC12" s="669"/>
      <c r="AD12" s="669"/>
      <c r="AE12" s="669"/>
      <c r="AF12" s="669"/>
      <c r="AG12" s="669"/>
      <c r="AH12" s="669"/>
      <c r="AI12" s="669"/>
      <c r="AJ12" s="669"/>
      <c r="AK12" s="669"/>
      <c r="AL12" s="669"/>
      <c r="AM12" s="669"/>
      <c r="AN12" s="669"/>
      <c r="AO12" s="669"/>
      <c r="AP12" s="669"/>
      <c r="AQ12" s="669"/>
      <c r="AR12" s="669"/>
      <c r="AS12" s="669"/>
      <c r="AT12" s="669"/>
      <c r="AU12" s="669"/>
      <c r="AV12" s="669"/>
      <c r="AW12" s="669"/>
      <c r="AX12" s="669"/>
      <c r="AY12" s="669"/>
      <c r="AZ12" s="669"/>
      <c r="BA12" s="669"/>
      <c r="BB12" s="669"/>
      <c r="BC12" s="669"/>
      <c r="BD12" s="669"/>
      <c r="BE12" s="669"/>
      <c r="BF12" s="669"/>
      <c r="BG12" s="669"/>
      <c r="BH12" s="669"/>
      <c r="BI12" s="669"/>
      <c r="BJ12" s="669"/>
      <c r="BK12" s="669"/>
      <c r="BL12" s="669"/>
      <c r="BM12" s="669"/>
      <c r="BN12" s="669"/>
      <c r="BO12" s="669"/>
      <c r="BP12" s="669"/>
      <c r="BQ12" s="669"/>
      <c r="BR12" s="669"/>
      <c r="BS12" s="669"/>
      <c r="BT12" s="669"/>
      <c r="BU12" s="669"/>
      <c r="BV12" s="669"/>
      <c r="BW12" s="669"/>
      <c r="BX12" s="669"/>
      <c r="BY12" s="669"/>
      <c r="BZ12" s="669"/>
      <c r="CA12" s="669"/>
      <c r="CB12" s="669"/>
      <c r="CC12" s="669"/>
      <c r="CD12" s="669"/>
      <c r="CE12" s="669"/>
      <c r="CF12" s="669"/>
      <c r="CG12" s="669"/>
      <c r="CH12" s="669"/>
      <c r="CI12" s="669">
        <v>0</v>
      </c>
      <c r="CJ12" s="669">
        <v>2.579999999999999E-3</v>
      </c>
      <c r="CK12" s="669">
        <v>2.579999999999999E-3</v>
      </c>
      <c r="CL12" s="669">
        <v>2.579999999999999E-3</v>
      </c>
      <c r="CM12" s="669">
        <v>2.579999999999999E-3</v>
      </c>
      <c r="CN12" s="669">
        <v>2.579999999999999E-3</v>
      </c>
      <c r="CO12" s="669">
        <v>2.579999999999999E-3</v>
      </c>
      <c r="CP12" s="669">
        <v>2.579999999999999E-3</v>
      </c>
      <c r="CQ12" s="669">
        <v>2.579999999999999E-3</v>
      </c>
      <c r="CR12" s="669">
        <v>4.2799999999999991E-3</v>
      </c>
      <c r="CS12" s="669">
        <v>4.2799999999999991E-3</v>
      </c>
      <c r="CT12" s="669">
        <v>4.2799999999999991E-3</v>
      </c>
      <c r="CU12" s="669">
        <v>4.2799999999999991E-3</v>
      </c>
      <c r="CV12" s="669">
        <v>4.2799999999999991E-3</v>
      </c>
      <c r="CW12" s="669">
        <v>4.2799999999999991E-3</v>
      </c>
      <c r="CX12" s="669">
        <v>4.2799999999999991E-3</v>
      </c>
      <c r="CY12" s="669">
        <v>4.2799999999999991E-3</v>
      </c>
      <c r="CZ12" s="669">
        <v>4.2799999999999991E-3</v>
      </c>
      <c r="DA12" s="669">
        <v>4.2799999999999991E-3</v>
      </c>
      <c r="DB12" s="669">
        <v>4.2799999999999991E-3</v>
      </c>
      <c r="DC12" s="669">
        <v>4.2799999999999991E-3</v>
      </c>
      <c r="DD12" s="669">
        <v>4.2799999999999991E-3</v>
      </c>
      <c r="DE12" s="669">
        <v>4.2799999999999991E-3</v>
      </c>
      <c r="DF12" s="669">
        <v>4.2799999999999991E-3</v>
      </c>
      <c r="DG12" s="669">
        <v>4.2799999999999991E-3</v>
      </c>
      <c r="DH12" s="669">
        <v>4.2799999999999991E-3</v>
      </c>
      <c r="DI12" s="669">
        <v>4.2799999999999991E-3</v>
      </c>
      <c r="DJ12" s="669">
        <v>4.2799999999999991E-3</v>
      </c>
      <c r="DK12" s="669">
        <v>4.2799999999999991E-3</v>
      </c>
      <c r="DL12" s="669">
        <v>4.2799999999999991E-3</v>
      </c>
      <c r="DM12" s="669">
        <v>4.2799999999999991E-3</v>
      </c>
      <c r="DN12" s="669">
        <v>4.2799999999999991E-3</v>
      </c>
      <c r="DO12" s="669">
        <v>4.2799999999999991E-3</v>
      </c>
      <c r="DP12" s="669">
        <v>4.2799999999999991E-3</v>
      </c>
      <c r="DQ12" s="669">
        <v>4.2799999999999991E-3</v>
      </c>
      <c r="DR12" s="669">
        <v>4.2799999999999991E-3</v>
      </c>
      <c r="DS12" s="669">
        <v>4.2799999999999991E-3</v>
      </c>
      <c r="DT12" s="669">
        <v>4.2799999999999991E-3</v>
      </c>
      <c r="DU12" s="669">
        <v>4.2799999999999991E-3</v>
      </c>
      <c r="DV12" s="669">
        <v>4.2799999999999991E-3</v>
      </c>
      <c r="DW12" s="669">
        <v>4.2799999999999991E-3</v>
      </c>
      <c r="DX12" s="669">
        <v>4.2799999999999991E-3</v>
      </c>
      <c r="DY12" s="692">
        <v>3.2999999999999974E-3</v>
      </c>
      <c r="DZ12" s="669">
        <v>3.2999999999999974E-3</v>
      </c>
      <c r="EA12" s="669">
        <v>3.3000000000000043E-3</v>
      </c>
      <c r="EB12" s="669">
        <v>1.065E-2</v>
      </c>
      <c r="EC12" s="669">
        <v>1.065E-2</v>
      </c>
      <c r="ED12" s="669">
        <v>1.065E-2</v>
      </c>
      <c r="EE12" s="669">
        <v>1.065E-2</v>
      </c>
      <c r="EF12" s="669">
        <v>1.065E-2</v>
      </c>
      <c r="EG12" s="669">
        <v>1.065E-2</v>
      </c>
      <c r="EH12" s="669">
        <v>1.065E-2</v>
      </c>
      <c r="EI12" s="669">
        <v>1.065E-2</v>
      </c>
      <c r="EJ12" s="669">
        <v>1.065E-2</v>
      </c>
      <c r="EK12" s="669">
        <v>1.065E-2</v>
      </c>
      <c r="EL12" s="669">
        <v>1.065E-2</v>
      </c>
      <c r="EM12" s="669">
        <v>1.065E-2</v>
      </c>
      <c r="EN12" s="669">
        <v>1.1869999999999999E-2</v>
      </c>
      <c r="EO12" s="669">
        <v>1.1869999999999999E-2</v>
      </c>
      <c r="EP12" s="669">
        <v>1.1869999999999999E-2</v>
      </c>
      <c r="EQ12" s="669">
        <v>1.1869999999999999E-2</v>
      </c>
      <c r="ER12" s="669">
        <v>1.1869999999999999E-2</v>
      </c>
      <c r="ES12" s="669">
        <v>1.1869999999999999E-2</v>
      </c>
      <c r="ET12" s="669">
        <v>1.1869999999999999E-2</v>
      </c>
      <c r="EU12" s="669">
        <v>1.1869999999999999E-2</v>
      </c>
      <c r="EV12" s="669">
        <v>1.1869999999999999E-2</v>
      </c>
      <c r="EW12" s="669">
        <v>1.1869999999999999E-2</v>
      </c>
      <c r="EX12" s="669">
        <v>1.1869999999999999E-2</v>
      </c>
      <c r="EY12" s="669">
        <v>1.1869999999999999E-2</v>
      </c>
      <c r="EZ12" s="669">
        <v>1.3700000000000004E-2</v>
      </c>
      <c r="FA12" s="669">
        <v>1.3700000000000004E-2</v>
      </c>
      <c r="FB12" s="669">
        <v>1.3700000000000004E-2</v>
      </c>
      <c r="FC12" s="669">
        <v>1.3699999999999997E-2</v>
      </c>
      <c r="FD12" s="669">
        <v>1.3699999999999997E-2</v>
      </c>
      <c r="FE12" s="669">
        <v>1.3699999999999997E-2</v>
      </c>
      <c r="FF12" s="669">
        <v>1.3699999999999997E-2</v>
      </c>
      <c r="FG12" s="669">
        <v>1.3699999999999997E-2</v>
      </c>
      <c r="FH12" s="669">
        <v>1.3699999999999997E-2</v>
      </c>
      <c r="FI12" s="669">
        <v>1.3699999999999997E-2</v>
      </c>
      <c r="FJ12" s="669">
        <v>1.3699999999999997E-2</v>
      </c>
      <c r="FK12" s="669">
        <v>1.3700000000000004E-2</v>
      </c>
      <c r="FL12" s="669">
        <v>1.643E-2</v>
      </c>
      <c r="FM12" s="669">
        <v>1.643E-2</v>
      </c>
      <c r="FN12" s="669">
        <v>1.643E-2</v>
      </c>
      <c r="FO12" s="669">
        <v>1.643E-2</v>
      </c>
      <c r="FP12" s="669">
        <v>1.643E-2</v>
      </c>
      <c r="FQ12" s="669">
        <v>1.643E-2</v>
      </c>
      <c r="FR12" s="669">
        <v>1.643E-2</v>
      </c>
      <c r="FS12" s="669">
        <v>1.643E-2</v>
      </c>
      <c r="FT12" s="669">
        <v>1.643E-2</v>
      </c>
      <c r="FU12" s="669">
        <v>1.643E-2</v>
      </c>
      <c r="FV12" s="669">
        <v>1.643E-2</v>
      </c>
      <c r="FW12" s="669">
        <v>1.643E-2</v>
      </c>
      <c r="FX12" s="999">
        <v>1.643E-2</v>
      </c>
      <c r="FY12" s="999">
        <v>1.643E-2</v>
      </c>
      <c r="FZ12" s="999">
        <v>1.643E-2</v>
      </c>
      <c r="GA12" s="999">
        <v>1.643E-2</v>
      </c>
      <c r="GB12" s="999">
        <v>1.643E-2</v>
      </c>
      <c r="GC12" s="999">
        <v>1.643E-2</v>
      </c>
    </row>
    <row r="13" spans="1:185" s="671" customFormat="1" ht="13.5" customHeight="1" x14ac:dyDescent="0.2">
      <c r="A13" s="669"/>
      <c r="B13" s="676" t="s">
        <v>289</v>
      </c>
      <c r="C13" s="669"/>
      <c r="D13" s="669"/>
      <c r="E13" s="669"/>
      <c r="F13" s="669"/>
      <c r="G13" s="669"/>
      <c r="H13" s="669"/>
      <c r="I13" s="669"/>
      <c r="J13" s="669"/>
      <c r="K13" s="669"/>
      <c r="L13" s="669"/>
      <c r="M13" s="669"/>
      <c r="N13" s="669"/>
      <c r="O13" s="669"/>
      <c r="P13" s="669"/>
      <c r="Q13" s="669"/>
      <c r="R13" s="669"/>
      <c r="S13" s="669"/>
      <c r="T13" s="669"/>
      <c r="U13" s="669"/>
      <c r="V13" s="669"/>
      <c r="W13" s="669"/>
      <c r="X13" s="669"/>
      <c r="Y13" s="669"/>
      <c r="Z13" s="669"/>
      <c r="AA13" s="669"/>
      <c r="AB13" s="669"/>
      <c r="AC13" s="669"/>
      <c r="AD13" s="669"/>
      <c r="AE13" s="669"/>
      <c r="AF13" s="669"/>
      <c r="AG13" s="669"/>
      <c r="AH13" s="669"/>
      <c r="AI13" s="669"/>
      <c r="AJ13" s="669"/>
      <c r="AK13" s="669"/>
      <c r="AL13" s="669"/>
      <c r="AM13" s="669"/>
      <c r="AN13" s="669"/>
      <c r="AO13" s="669"/>
      <c r="AP13" s="669"/>
      <c r="AQ13" s="669"/>
      <c r="AR13" s="669"/>
      <c r="AS13" s="669"/>
      <c r="AT13" s="669"/>
      <c r="AU13" s="669"/>
      <c r="AV13" s="669"/>
      <c r="AW13" s="669"/>
      <c r="AX13" s="669"/>
      <c r="AY13" s="669"/>
      <c r="AZ13" s="669"/>
      <c r="BA13" s="669"/>
      <c r="BB13" s="669"/>
      <c r="BC13" s="669"/>
      <c r="BD13" s="669"/>
      <c r="BE13" s="669"/>
      <c r="BF13" s="669"/>
      <c r="BG13" s="669"/>
      <c r="BH13" s="669"/>
      <c r="BI13" s="669"/>
      <c r="BJ13" s="669"/>
      <c r="BK13" s="669"/>
      <c r="BL13" s="669"/>
      <c r="BM13" s="669"/>
      <c r="BN13" s="669"/>
      <c r="BO13" s="669"/>
      <c r="BP13" s="669"/>
      <c r="BQ13" s="669"/>
      <c r="BR13" s="669"/>
      <c r="BS13" s="669"/>
      <c r="BT13" s="669"/>
      <c r="BU13" s="669"/>
      <c r="BV13" s="669"/>
      <c r="BW13" s="669"/>
      <c r="BX13" s="669"/>
      <c r="BY13" s="669"/>
      <c r="BZ13" s="669"/>
      <c r="CA13" s="669"/>
      <c r="CB13" s="669"/>
      <c r="CC13" s="669"/>
      <c r="CD13" s="669"/>
      <c r="CE13" s="669"/>
      <c r="CF13" s="669"/>
      <c r="CG13" s="669"/>
      <c r="CH13" s="669"/>
      <c r="CI13" s="669">
        <v>0</v>
      </c>
      <c r="CJ13" s="669">
        <v>2.579999999999999E-3</v>
      </c>
      <c r="CK13" s="669">
        <v>2.579999999999999E-3</v>
      </c>
      <c r="CL13" s="669">
        <v>2.579999999999999E-3</v>
      </c>
      <c r="CM13" s="669">
        <v>2.579999999999999E-3</v>
      </c>
      <c r="CN13" s="669">
        <v>2.579999999999999E-3</v>
      </c>
      <c r="CO13" s="669">
        <v>2.579999999999999E-3</v>
      </c>
      <c r="CP13" s="669">
        <v>2.579999999999999E-3</v>
      </c>
      <c r="CQ13" s="669">
        <v>2.579999999999999E-3</v>
      </c>
      <c r="CR13" s="669">
        <v>4.2799999999999991E-3</v>
      </c>
      <c r="CS13" s="669">
        <v>4.2799999999999991E-3</v>
      </c>
      <c r="CT13" s="669">
        <v>4.2799999999999991E-3</v>
      </c>
      <c r="CU13" s="669">
        <v>4.2799999999999991E-3</v>
      </c>
      <c r="CV13" s="669">
        <v>4.2799999999999991E-3</v>
      </c>
      <c r="CW13" s="669">
        <v>4.2799999999999991E-3</v>
      </c>
      <c r="CX13" s="669">
        <v>4.2799999999999991E-3</v>
      </c>
      <c r="CY13" s="669">
        <v>4.2799999999999991E-3</v>
      </c>
      <c r="CZ13" s="669">
        <v>4.2799999999999991E-3</v>
      </c>
      <c r="DA13" s="669">
        <v>4.2799999999999991E-3</v>
      </c>
      <c r="DB13" s="669">
        <v>4.2799999999999991E-3</v>
      </c>
      <c r="DC13" s="669">
        <v>4.2799999999999991E-3</v>
      </c>
      <c r="DD13" s="669">
        <v>4.2799999999999991E-3</v>
      </c>
      <c r="DE13" s="669">
        <v>4.2799999999999991E-3</v>
      </c>
      <c r="DF13" s="669">
        <v>4.2799999999999991E-3</v>
      </c>
      <c r="DG13" s="669">
        <v>4.2799999999999991E-3</v>
      </c>
      <c r="DH13" s="669">
        <v>4.2799999999999991E-3</v>
      </c>
      <c r="DI13" s="669">
        <v>4.2799999999999991E-3</v>
      </c>
      <c r="DJ13" s="669">
        <v>4.2799999999999991E-3</v>
      </c>
      <c r="DK13" s="669">
        <v>4.2799999999999991E-3</v>
      </c>
      <c r="DL13" s="669">
        <v>4.2799999999999991E-3</v>
      </c>
      <c r="DM13" s="669">
        <v>4.2799999999999991E-3</v>
      </c>
      <c r="DN13" s="669">
        <v>4.2799999999999991E-3</v>
      </c>
      <c r="DO13" s="669">
        <v>4.2799999999999991E-3</v>
      </c>
      <c r="DP13" s="669">
        <v>4.2799999999999991E-3</v>
      </c>
      <c r="DQ13" s="669">
        <v>4.2799999999999991E-3</v>
      </c>
      <c r="DR13" s="669">
        <v>4.2799999999999991E-3</v>
      </c>
      <c r="DS13" s="669">
        <v>4.2799999999999991E-3</v>
      </c>
      <c r="DT13" s="669">
        <v>4.2799999999999991E-3</v>
      </c>
      <c r="DU13" s="669">
        <v>4.2799999999999991E-3</v>
      </c>
      <c r="DV13" s="669">
        <v>4.2799999999999991E-3</v>
      </c>
      <c r="DW13" s="669">
        <v>4.2799999999999991E-3</v>
      </c>
      <c r="DX13" s="669">
        <v>4.2799999999999991E-3</v>
      </c>
      <c r="DY13" s="692">
        <v>3.2999999999999974E-3</v>
      </c>
      <c r="DZ13" s="669">
        <v>3.2999999999999974E-3</v>
      </c>
      <c r="EA13" s="669">
        <v>3.2999999999999974E-3</v>
      </c>
      <c r="EB13" s="669">
        <v>1.065E-2</v>
      </c>
      <c r="EC13" s="669">
        <v>1.065E-2</v>
      </c>
      <c r="ED13" s="669">
        <v>1.065E-2</v>
      </c>
      <c r="EE13" s="669">
        <v>1.065E-2</v>
      </c>
      <c r="EF13" s="669">
        <v>1.065E-2</v>
      </c>
      <c r="EG13" s="669">
        <v>1.065E-2</v>
      </c>
      <c r="EH13" s="669">
        <v>1.065E-2</v>
      </c>
      <c r="EI13" s="669">
        <v>1.065E-2</v>
      </c>
      <c r="EJ13" s="669">
        <v>1.065E-2</v>
      </c>
      <c r="EK13" s="669">
        <v>1.065E-2</v>
      </c>
      <c r="EL13" s="669">
        <v>1.065E-2</v>
      </c>
      <c r="EM13" s="669">
        <v>1.065E-2</v>
      </c>
      <c r="EN13" s="669">
        <v>1.1869999999999999E-2</v>
      </c>
      <c r="EO13" s="669">
        <v>1.1869999999999999E-2</v>
      </c>
      <c r="EP13" s="669">
        <v>1.1869999999999999E-2</v>
      </c>
      <c r="EQ13" s="669">
        <v>1.1869999999999999E-2</v>
      </c>
      <c r="ER13" s="669">
        <v>1.1869999999999999E-2</v>
      </c>
      <c r="ES13" s="669">
        <v>1.1869999999999999E-2</v>
      </c>
      <c r="ET13" s="669">
        <v>1.1869999999999999E-2</v>
      </c>
      <c r="EU13" s="669">
        <v>1.1869999999999999E-2</v>
      </c>
      <c r="EV13" s="669">
        <v>1.1869999999999999E-2</v>
      </c>
      <c r="EW13" s="669">
        <v>1.1869999999999999E-2</v>
      </c>
      <c r="EX13" s="669">
        <v>1.1869999999999999E-2</v>
      </c>
      <c r="EY13" s="669">
        <v>1.1869999999999999E-2</v>
      </c>
      <c r="EZ13" s="669">
        <v>1.3700000000000004E-2</v>
      </c>
      <c r="FA13" s="669">
        <v>1.3700000000000004E-2</v>
      </c>
      <c r="FB13" s="669">
        <v>1.3700000000000004E-2</v>
      </c>
      <c r="FC13" s="669">
        <v>1.3699999999999997E-2</v>
      </c>
      <c r="FD13" s="669">
        <v>1.3699999999999997E-2</v>
      </c>
      <c r="FE13" s="669">
        <v>1.3699999999999997E-2</v>
      </c>
      <c r="FF13" s="669">
        <v>1.3699999999999997E-2</v>
      </c>
      <c r="FG13" s="669">
        <v>1.3699999999999997E-2</v>
      </c>
      <c r="FH13" s="669">
        <v>1.3699999999999997E-2</v>
      </c>
      <c r="FI13" s="669">
        <v>1.3699999999999997E-2</v>
      </c>
      <c r="FJ13" s="669">
        <v>1.3699999999999997E-2</v>
      </c>
      <c r="FK13" s="669">
        <v>1.3700000000000004E-2</v>
      </c>
      <c r="FL13" s="669">
        <v>1.643E-2</v>
      </c>
      <c r="FM13" s="669">
        <v>1.643E-2</v>
      </c>
      <c r="FN13" s="669">
        <v>1.643E-2</v>
      </c>
      <c r="FO13" s="669">
        <v>1.643E-2</v>
      </c>
      <c r="FP13" s="669">
        <v>1.643E-2</v>
      </c>
      <c r="FQ13" s="669">
        <v>1.643E-2</v>
      </c>
      <c r="FR13" s="669">
        <v>1.643E-2</v>
      </c>
      <c r="FS13" s="669">
        <v>1.643E-2</v>
      </c>
      <c r="FT13" s="669">
        <v>1.643E-2</v>
      </c>
      <c r="FU13" s="669">
        <v>1.643E-2</v>
      </c>
      <c r="FV13" s="669">
        <v>1.643E-2</v>
      </c>
      <c r="FW13" s="669">
        <v>1.643E-2</v>
      </c>
      <c r="FX13" s="999">
        <v>1.643E-2</v>
      </c>
      <c r="FY13" s="999">
        <v>1.643E-2</v>
      </c>
      <c r="FZ13" s="999">
        <v>1.643E-2</v>
      </c>
      <c r="GA13" s="999">
        <v>1.643E-2</v>
      </c>
      <c r="GB13" s="999">
        <v>1.643E-2</v>
      </c>
      <c r="GC13" s="999">
        <v>1.643E-2</v>
      </c>
    </row>
    <row r="14" spans="1:185" s="671" customFormat="1" ht="13.5" customHeight="1" x14ac:dyDescent="0.2">
      <c r="A14" s="669"/>
      <c r="B14" s="676" t="s">
        <v>214</v>
      </c>
      <c r="C14" s="669"/>
      <c r="D14" s="669"/>
      <c r="E14" s="669"/>
      <c r="F14" s="669"/>
      <c r="G14" s="669"/>
      <c r="H14" s="669"/>
      <c r="I14" s="669"/>
      <c r="J14" s="669"/>
      <c r="K14" s="669"/>
      <c r="L14" s="669"/>
      <c r="M14" s="669"/>
      <c r="N14" s="669"/>
      <c r="O14" s="669"/>
      <c r="P14" s="669"/>
      <c r="Q14" s="669"/>
      <c r="R14" s="669"/>
      <c r="S14" s="669"/>
      <c r="T14" s="669"/>
      <c r="U14" s="669"/>
      <c r="V14" s="669"/>
      <c r="W14" s="669"/>
      <c r="X14" s="669"/>
      <c r="Y14" s="669"/>
      <c r="Z14" s="669"/>
      <c r="AA14" s="669"/>
      <c r="AB14" s="669"/>
      <c r="AC14" s="669"/>
      <c r="AD14" s="669"/>
      <c r="AE14" s="669"/>
      <c r="AF14" s="669"/>
      <c r="AG14" s="669"/>
      <c r="AH14" s="669"/>
      <c r="AI14" s="669"/>
      <c r="AJ14" s="669"/>
      <c r="AK14" s="669"/>
      <c r="AL14" s="669"/>
      <c r="AM14" s="669"/>
      <c r="AN14" s="669"/>
      <c r="AO14" s="669"/>
      <c r="AP14" s="669"/>
      <c r="AQ14" s="669"/>
      <c r="AR14" s="669"/>
      <c r="AS14" s="669"/>
      <c r="AT14" s="669"/>
      <c r="AU14" s="669"/>
      <c r="AV14" s="669"/>
      <c r="AW14" s="669"/>
      <c r="AX14" s="669"/>
      <c r="AY14" s="669"/>
      <c r="AZ14" s="669"/>
      <c r="BA14" s="669"/>
      <c r="BB14" s="669"/>
      <c r="BC14" s="669"/>
      <c r="BD14" s="669"/>
      <c r="BE14" s="669"/>
      <c r="BF14" s="669"/>
      <c r="BG14" s="669"/>
      <c r="BH14" s="669"/>
      <c r="BI14" s="669"/>
      <c r="BJ14" s="669"/>
      <c r="BK14" s="669"/>
      <c r="BL14" s="669"/>
      <c r="BM14" s="669"/>
      <c r="BN14" s="669"/>
      <c r="BO14" s="669"/>
      <c r="BP14" s="669"/>
      <c r="BQ14" s="669"/>
      <c r="BR14" s="669"/>
      <c r="BS14" s="669"/>
      <c r="BT14" s="669"/>
      <c r="BU14" s="669"/>
      <c r="BV14" s="669"/>
      <c r="BW14" s="669"/>
      <c r="BX14" s="669"/>
      <c r="BY14" s="669"/>
      <c r="BZ14" s="669"/>
      <c r="CA14" s="669"/>
      <c r="CB14" s="669"/>
      <c r="CC14" s="669"/>
      <c r="CD14" s="669"/>
      <c r="CE14" s="669"/>
      <c r="CF14" s="669"/>
      <c r="CG14" s="669"/>
      <c r="CH14" s="669"/>
      <c r="CI14" s="669">
        <v>0</v>
      </c>
      <c r="CJ14" s="669">
        <v>2.5800000000000024E-3</v>
      </c>
      <c r="CK14" s="669">
        <v>2.5800000000000024E-3</v>
      </c>
      <c r="CL14" s="669">
        <v>2.5800000000000024E-3</v>
      </c>
      <c r="CM14" s="669">
        <v>2.5800000000000024E-3</v>
      </c>
      <c r="CN14" s="669">
        <v>2.5800000000000024E-3</v>
      </c>
      <c r="CO14" s="669">
        <v>2.5800000000000024E-3</v>
      </c>
      <c r="CP14" s="669">
        <v>2.5800000000000024E-3</v>
      </c>
      <c r="CQ14" s="669">
        <v>2.579999999999999E-3</v>
      </c>
      <c r="CR14" s="669">
        <v>4.2799999999999991E-3</v>
      </c>
      <c r="CS14" s="669">
        <v>4.2799999999999991E-3</v>
      </c>
      <c r="CT14" s="669">
        <v>4.2799999999999991E-3</v>
      </c>
      <c r="CU14" s="669">
        <v>4.2800000000000026E-3</v>
      </c>
      <c r="CV14" s="669">
        <v>4.2800000000000026E-3</v>
      </c>
      <c r="CW14" s="669">
        <v>4.2800000000000026E-3</v>
      </c>
      <c r="CX14" s="669">
        <v>4.2800000000000026E-3</v>
      </c>
      <c r="CY14" s="669">
        <v>4.2800000000000026E-3</v>
      </c>
      <c r="CZ14" s="669">
        <v>4.2800000000000026E-3</v>
      </c>
      <c r="DA14" s="669">
        <v>4.2800000000000026E-3</v>
      </c>
      <c r="DB14" s="669">
        <v>4.2800000000000026E-3</v>
      </c>
      <c r="DC14" s="669">
        <v>4.2799999999999991E-3</v>
      </c>
      <c r="DD14" s="669">
        <v>4.2799999999999991E-3</v>
      </c>
      <c r="DE14" s="669">
        <v>4.2799999999999991E-3</v>
      </c>
      <c r="DF14" s="669">
        <v>4.2799999999999991E-3</v>
      </c>
      <c r="DG14" s="669">
        <v>4.2800000000000026E-3</v>
      </c>
      <c r="DH14" s="669">
        <v>4.2800000000000026E-3</v>
      </c>
      <c r="DI14" s="669">
        <v>4.2800000000000026E-3</v>
      </c>
      <c r="DJ14" s="669">
        <v>4.2800000000000026E-3</v>
      </c>
      <c r="DK14" s="669">
        <v>4.2800000000000026E-3</v>
      </c>
      <c r="DL14" s="669">
        <v>4.2800000000000026E-3</v>
      </c>
      <c r="DM14" s="669">
        <v>4.2800000000000026E-3</v>
      </c>
      <c r="DN14" s="669">
        <v>4.2800000000000026E-3</v>
      </c>
      <c r="DO14" s="669">
        <v>4.2799999999999991E-3</v>
      </c>
      <c r="DP14" s="669">
        <v>4.2799999999999991E-3</v>
      </c>
      <c r="DQ14" s="669">
        <v>4.2799999999999991E-3</v>
      </c>
      <c r="DR14" s="669">
        <v>4.2799999999999991E-3</v>
      </c>
      <c r="DS14" s="669">
        <v>4.2800000000000026E-3</v>
      </c>
      <c r="DT14" s="669">
        <v>4.2800000000000026E-3</v>
      </c>
      <c r="DU14" s="669">
        <v>4.2800000000000026E-3</v>
      </c>
      <c r="DV14" s="669">
        <v>4.2800000000000026E-3</v>
      </c>
      <c r="DW14" s="669">
        <v>4.2800000000000026E-3</v>
      </c>
      <c r="DX14" s="669">
        <v>4.2800000000000026E-3</v>
      </c>
      <c r="DY14" s="692">
        <v>3.3000000000000008E-3</v>
      </c>
      <c r="DZ14" s="669">
        <v>3.3000000000000008E-3</v>
      </c>
      <c r="EA14" s="669">
        <v>3.2999999999999974E-3</v>
      </c>
      <c r="EB14" s="669">
        <v>1.065E-2</v>
      </c>
      <c r="EC14" s="669">
        <v>1.065E-2</v>
      </c>
      <c r="ED14" s="669">
        <v>1.065E-2</v>
      </c>
      <c r="EE14" s="669">
        <v>1.065E-2</v>
      </c>
      <c r="EF14" s="669">
        <v>1.065E-2</v>
      </c>
      <c r="EG14" s="669">
        <v>1.065E-2</v>
      </c>
      <c r="EH14" s="669">
        <v>1.065E-2</v>
      </c>
      <c r="EI14" s="669">
        <v>1.065E-2</v>
      </c>
      <c r="EJ14" s="669">
        <v>1.065E-2</v>
      </c>
      <c r="EK14" s="669">
        <v>1.065E-2</v>
      </c>
      <c r="EL14" s="669">
        <v>1.065E-2</v>
      </c>
      <c r="EM14" s="669">
        <v>1.065E-2</v>
      </c>
      <c r="EN14" s="669">
        <v>1.1869999999999999E-2</v>
      </c>
      <c r="EO14" s="669">
        <v>1.1869999999999999E-2</v>
      </c>
      <c r="EP14" s="669">
        <v>1.1869999999999999E-2</v>
      </c>
      <c r="EQ14" s="669">
        <v>1.1869999999999999E-2</v>
      </c>
      <c r="ER14" s="669">
        <v>1.1869999999999999E-2</v>
      </c>
      <c r="ES14" s="669">
        <v>1.1869999999999999E-2</v>
      </c>
      <c r="ET14" s="669">
        <v>1.1869999999999999E-2</v>
      </c>
      <c r="EU14" s="669">
        <v>1.1869999999999999E-2</v>
      </c>
      <c r="EV14" s="669">
        <v>1.1869999999999999E-2</v>
      </c>
      <c r="EW14" s="669">
        <v>1.1869999999999999E-2</v>
      </c>
      <c r="EX14" s="669">
        <v>1.1869999999999999E-2</v>
      </c>
      <c r="EY14" s="669">
        <v>1.1869999999999999E-2</v>
      </c>
      <c r="EZ14" s="669">
        <v>1.3699999999999997E-2</v>
      </c>
      <c r="FA14" s="669">
        <v>1.3699999999999997E-2</v>
      </c>
      <c r="FB14" s="669">
        <v>1.3699999999999997E-2</v>
      </c>
      <c r="FC14" s="669">
        <v>1.3700000000000004E-2</v>
      </c>
      <c r="FD14" s="669">
        <v>1.3700000000000004E-2</v>
      </c>
      <c r="FE14" s="669">
        <v>1.3700000000000004E-2</v>
      </c>
      <c r="FF14" s="669">
        <v>1.3700000000000004E-2</v>
      </c>
      <c r="FG14" s="669">
        <v>1.3700000000000004E-2</v>
      </c>
      <c r="FH14" s="669">
        <v>1.3700000000000004E-2</v>
      </c>
      <c r="FI14" s="669">
        <v>1.3700000000000004E-2</v>
      </c>
      <c r="FJ14" s="669">
        <v>1.3700000000000004E-2</v>
      </c>
      <c r="FK14" s="669">
        <v>1.3699999999999997E-2</v>
      </c>
      <c r="FL14" s="669">
        <v>1.643E-2</v>
      </c>
      <c r="FM14" s="669">
        <v>1.643E-2</v>
      </c>
      <c r="FN14" s="669">
        <v>1.643E-2</v>
      </c>
      <c r="FO14" s="669">
        <v>1.643E-2</v>
      </c>
      <c r="FP14" s="669">
        <v>1.643E-2</v>
      </c>
      <c r="FQ14" s="669">
        <v>1.643E-2</v>
      </c>
      <c r="FR14" s="669">
        <v>1.643E-2</v>
      </c>
      <c r="FS14" s="669">
        <v>1.643E-2</v>
      </c>
      <c r="FT14" s="669">
        <v>1.643E-2</v>
      </c>
      <c r="FU14" s="669">
        <v>1.643E-2</v>
      </c>
      <c r="FV14" s="669">
        <v>1.643E-2</v>
      </c>
      <c r="FW14" s="669">
        <v>1.643E-2</v>
      </c>
      <c r="FX14" s="999">
        <v>1.643E-2</v>
      </c>
      <c r="FY14" s="999">
        <v>1.643E-2</v>
      </c>
      <c r="FZ14" s="999">
        <v>1.643E-2</v>
      </c>
      <c r="GA14" s="999">
        <v>1.643E-2</v>
      </c>
      <c r="GB14" s="999">
        <v>1.643E-2</v>
      </c>
      <c r="GC14" s="999">
        <v>1.643E-2</v>
      </c>
    </row>
    <row r="15" spans="1:185" s="671" customFormat="1" ht="13.5" customHeight="1" x14ac:dyDescent="0.2">
      <c r="A15" s="669"/>
      <c r="B15" s="668" t="s">
        <v>601</v>
      </c>
      <c r="C15" s="669"/>
      <c r="D15" s="669"/>
      <c r="E15" s="669"/>
      <c r="F15" s="669"/>
      <c r="G15" s="669"/>
      <c r="H15" s="669"/>
      <c r="I15" s="669"/>
      <c r="J15" s="669"/>
      <c r="K15" s="669"/>
      <c r="L15" s="669"/>
      <c r="M15" s="669"/>
      <c r="N15" s="669"/>
      <c r="O15" s="669"/>
      <c r="P15" s="669"/>
      <c r="Q15" s="669"/>
      <c r="R15" s="669"/>
      <c r="S15" s="669"/>
      <c r="T15" s="669"/>
      <c r="U15" s="669"/>
      <c r="V15" s="669"/>
      <c r="W15" s="669"/>
      <c r="X15" s="669"/>
      <c r="Y15" s="669"/>
      <c r="Z15" s="669"/>
      <c r="AA15" s="669"/>
      <c r="AB15" s="669"/>
      <c r="AC15" s="669"/>
      <c r="AD15" s="669"/>
      <c r="AE15" s="669"/>
      <c r="AF15" s="669"/>
      <c r="AG15" s="669"/>
      <c r="AH15" s="669"/>
      <c r="AI15" s="669"/>
      <c r="AJ15" s="669"/>
      <c r="AK15" s="669"/>
      <c r="AL15" s="669"/>
      <c r="AM15" s="669"/>
      <c r="AN15" s="669"/>
      <c r="AO15" s="669"/>
      <c r="AP15" s="669"/>
      <c r="AQ15" s="669"/>
      <c r="AR15" s="669"/>
      <c r="AS15" s="669"/>
      <c r="AT15" s="669"/>
      <c r="AU15" s="669"/>
      <c r="AV15" s="669"/>
      <c r="AW15" s="669"/>
      <c r="AX15" s="669"/>
      <c r="AY15" s="669"/>
      <c r="AZ15" s="669"/>
      <c r="BA15" s="669"/>
      <c r="BB15" s="669"/>
      <c r="BC15" s="669"/>
      <c r="BD15" s="669"/>
      <c r="BE15" s="669"/>
      <c r="BF15" s="669"/>
      <c r="BG15" s="669"/>
      <c r="BH15" s="669"/>
      <c r="BI15" s="669"/>
      <c r="BJ15" s="669"/>
      <c r="BK15" s="669"/>
      <c r="BL15" s="669"/>
      <c r="BM15" s="669"/>
      <c r="BN15" s="669"/>
      <c r="BO15" s="669"/>
      <c r="BP15" s="669"/>
      <c r="BQ15" s="669"/>
      <c r="BR15" s="669"/>
      <c r="BS15" s="669"/>
      <c r="BT15" s="669"/>
      <c r="BU15" s="669"/>
      <c r="BV15" s="669"/>
      <c r="BW15" s="669"/>
      <c r="BX15" s="669"/>
      <c r="BY15" s="669"/>
      <c r="BZ15" s="669"/>
      <c r="CA15" s="669"/>
      <c r="CB15" s="669"/>
      <c r="CC15" s="669"/>
      <c r="CD15" s="669"/>
      <c r="CE15" s="669"/>
      <c r="CF15" s="669"/>
      <c r="CG15" s="669"/>
      <c r="CH15" s="669"/>
      <c r="CI15" s="669"/>
      <c r="CJ15" s="669"/>
      <c r="CK15" s="669"/>
      <c r="CL15" s="669"/>
      <c r="CM15" s="669"/>
      <c r="CN15" s="669"/>
      <c r="CO15" s="669"/>
      <c r="CP15" s="669"/>
      <c r="CQ15" s="669"/>
      <c r="CR15" s="669"/>
      <c r="CS15" s="669"/>
      <c r="CT15" s="669"/>
      <c r="CU15" s="669"/>
      <c r="CV15" s="669"/>
      <c r="CW15" s="669"/>
      <c r="CX15" s="669"/>
      <c r="CY15" s="669"/>
      <c r="CZ15" s="669"/>
      <c r="DA15" s="669"/>
      <c r="DB15" s="669"/>
      <c r="DC15" s="669"/>
      <c r="DD15" s="669"/>
      <c r="DE15" s="669"/>
      <c r="DF15" s="669"/>
      <c r="DG15" s="669"/>
      <c r="DH15" s="669"/>
      <c r="DI15" s="669"/>
      <c r="DJ15" s="669"/>
      <c r="DK15" s="669"/>
      <c r="DL15" s="669"/>
      <c r="DM15" s="669"/>
      <c r="DN15" s="669"/>
      <c r="DO15" s="669"/>
      <c r="DP15" s="669"/>
      <c r="DQ15" s="669"/>
      <c r="DR15" s="669"/>
      <c r="DS15" s="669"/>
      <c r="DT15" s="669"/>
      <c r="DU15" s="669"/>
      <c r="DV15" s="669"/>
      <c r="DW15" s="669"/>
      <c r="DX15" s="669"/>
      <c r="DY15" s="692"/>
      <c r="DZ15" s="669"/>
      <c r="EA15" s="669"/>
      <c r="EB15" s="669"/>
      <c r="EC15" s="669"/>
      <c r="ED15" s="669"/>
      <c r="EE15" s="669"/>
      <c r="EF15" s="669"/>
      <c r="EG15" s="669"/>
      <c r="EH15" s="669"/>
      <c r="EI15" s="669"/>
      <c r="EJ15" s="669"/>
      <c r="EK15" s="669"/>
      <c r="EL15" s="669"/>
      <c r="EM15" s="669"/>
      <c r="EN15" s="669"/>
      <c r="EO15" s="669"/>
      <c r="EP15" s="669"/>
      <c r="EQ15" s="669"/>
      <c r="ER15" s="669"/>
      <c r="ES15" s="669"/>
      <c r="ET15" s="669"/>
      <c r="EU15" s="669"/>
      <c r="EV15" s="669"/>
      <c r="EW15" s="669"/>
      <c r="EX15" s="669"/>
      <c r="EY15" s="669"/>
      <c r="EZ15" s="669"/>
      <c r="FA15" s="669"/>
      <c r="FB15" s="669"/>
      <c r="FC15" s="669"/>
      <c r="FD15" s="669"/>
      <c r="FE15" s="669"/>
      <c r="FF15" s="669"/>
      <c r="FG15" s="669"/>
      <c r="FH15" s="669"/>
      <c r="FI15" s="669"/>
      <c r="FJ15" s="669"/>
      <c r="FK15" s="669"/>
      <c r="FL15" s="669"/>
      <c r="FM15" s="669"/>
      <c r="FN15" s="669"/>
      <c r="FO15" s="669"/>
      <c r="FP15" s="669"/>
      <c r="FQ15" s="669"/>
      <c r="FR15" s="669"/>
      <c r="FS15" s="669"/>
      <c r="FT15" s="669"/>
      <c r="FU15" s="669"/>
      <c r="FV15" s="669"/>
      <c r="FW15" s="669"/>
      <c r="FX15" s="1002"/>
      <c r="FY15" s="1002"/>
      <c r="FZ15" s="1002"/>
      <c r="GA15" s="1002"/>
      <c r="GB15" s="1002"/>
      <c r="GC15" s="1002"/>
    </row>
    <row r="16" spans="1:185" s="671" customFormat="1" ht="13.5" customHeight="1" x14ac:dyDescent="0.2">
      <c r="A16" s="669"/>
      <c r="B16" s="676" t="s">
        <v>217</v>
      </c>
      <c r="C16" s="669"/>
      <c r="D16" s="669"/>
      <c r="E16" s="669"/>
      <c r="F16" s="669"/>
      <c r="G16" s="669"/>
      <c r="H16" s="669"/>
      <c r="I16" s="669"/>
      <c r="J16" s="669"/>
      <c r="K16" s="669"/>
      <c r="L16" s="669"/>
      <c r="M16" s="669"/>
      <c r="N16" s="669"/>
      <c r="O16" s="669"/>
      <c r="P16" s="669"/>
      <c r="Q16" s="669"/>
      <c r="R16" s="669"/>
      <c r="S16" s="669"/>
      <c r="T16" s="669"/>
      <c r="U16" s="669"/>
      <c r="V16" s="669"/>
      <c r="W16" s="669"/>
      <c r="X16" s="669"/>
      <c r="Y16" s="669"/>
      <c r="Z16" s="669"/>
      <c r="AA16" s="669"/>
      <c r="AB16" s="669"/>
      <c r="AC16" s="669"/>
      <c r="AD16" s="669"/>
      <c r="AE16" s="669"/>
      <c r="AF16" s="669"/>
      <c r="AG16" s="669"/>
      <c r="AH16" s="669"/>
      <c r="AI16" s="669"/>
      <c r="AJ16" s="669"/>
      <c r="AK16" s="669"/>
      <c r="AL16" s="669"/>
      <c r="AM16" s="669"/>
      <c r="AN16" s="669"/>
      <c r="AO16" s="669"/>
      <c r="AP16" s="669"/>
      <c r="AQ16" s="669"/>
      <c r="AR16" s="669"/>
      <c r="AS16" s="669"/>
      <c r="AT16" s="669"/>
      <c r="AU16" s="669"/>
      <c r="AV16" s="669"/>
      <c r="AW16" s="669"/>
      <c r="AX16" s="669"/>
      <c r="AY16" s="669"/>
      <c r="AZ16" s="669"/>
      <c r="BA16" s="669"/>
      <c r="BB16" s="669"/>
      <c r="BC16" s="669"/>
      <c r="BD16" s="669"/>
      <c r="BE16" s="669"/>
      <c r="BF16" s="669"/>
      <c r="BG16" s="669"/>
      <c r="BH16" s="669"/>
      <c r="BI16" s="669"/>
      <c r="BJ16" s="669"/>
      <c r="BK16" s="669"/>
      <c r="BL16" s="669"/>
      <c r="BM16" s="669"/>
      <c r="BN16" s="669"/>
      <c r="BO16" s="669"/>
      <c r="BP16" s="669"/>
      <c r="BQ16" s="669"/>
      <c r="BR16" s="669"/>
      <c r="BS16" s="669"/>
      <c r="BT16" s="669"/>
      <c r="BU16" s="669"/>
      <c r="BV16" s="669"/>
      <c r="BW16" s="669"/>
      <c r="BX16" s="669"/>
      <c r="BY16" s="669"/>
      <c r="BZ16" s="669"/>
      <c r="CA16" s="669"/>
      <c r="CB16" s="669"/>
      <c r="CC16" s="669"/>
      <c r="CD16" s="669"/>
      <c r="CE16" s="669"/>
      <c r="CF16" s="669"/>
      <c r="CG16" s="669"/>
      <c r="CH16" s="669"/>
      <c r="CI16" s="888">
        <f>+CI8+CI12</f>
        <v>4.045E-2</v>
      </c>
      <c r="CJ16" s="888">
        <f t="shared" ref="CJ16:EU17" si="0">+CJ8+CJ12</f>
        <v>4.3029999999999999E-2</v>
      </c>
      <c r="CK16" s="888">
        <f t="shared" si="0"/>
        <v>4.3029999999999999E-2</v>
      </c>
      <c r="CL16" s="888">
        <f t="shared" si="0"/>
        <v>4.3029999999999999E-2</v>
      </c>
      <c r="CM16" s="888">
        <f t="shared" si="0"/>
        <v>4.3029999999999999E-2</v>
      </c>
      <c r="CN16" s="888">
        <f t="shared" si="0"/>
        <v>4.3029999999999999E-2</v>
      </c>
      <c r="CO16" s="888">
        <f t="shared" si="0"/>
        <v>4.3029999999999999E-2</v>
      </c>
      <c r="CP16" s="888">
        <f t="shared" si="0"/>
        <v>4.3029999999999999E-2</v>
      </c>
      <c r="CQ16" s="888">
        <f t="shared" si="0"/>
        <v>4.9369999999999997E-2</v>
      </c>
      <c r="CR16" s="888">
        <f t="shared" si="0"/>
        <v>5.1069999999999997E-2</v>
      </c>
      <c r="CS16" s="888">
        <f t="shared" si="0"/>
        <v>5.1069999999999997E-2</v>
      </c>
      <c r="CT16" s="888">
        <f t="shared" si="0"/>
        <v>5.1069999999999997E-2</v>
      </c>
      <c r="CU16" s="888">
        <f t="shared" si="0"/>
        <v>4.4729999999999999E-2</v>
      </c>
      <c r="CV16" s="888">
        <f t="shared" si="0"/>
        <v>4.4729999999999999E-2</v>
      </c>
      <c r="CW16" s="888">
        <f t="shared" si="0"/>
        <v>4.4729999999999999E-2</v>
      </c>
      <c r="CX16" s="888">
        <f t="shared" si="0"/>
        <v>4.4729999999999999E-2</v>
      </c>
      <c r="CY16" s="888">
        <f t="shared" si="0"/>
        <v>4.4729999999999999E-2</v>
      </c>
      <c r="CZ16" s="888">
        <f t="shared" si="0"/>
        <v>4.4729999999999999E-2</v>
      </c>
      <c r="DA16" s="888">
        <f t="shared" si="0"/>
        <v>4.4729999999999999E-2</v>
      </c>
      <c r="DB16" s="888">
        <f t="shared" si="0"/>
        <v>4.4729999999999999E-2</v>
      </c>
      <c r="DC16" s="888">
        <f t="shared" si="0"/>
        <v>5.1069999999999997E-2</v>
      </c>
      <c r="DD16" s="888">
        <f t="shared" si="0"/>
        <v>5.1069999999999997E-2</v>
      </c>
      <c r="DE16" s="888">
        <f t="shared" si="0"/>
        <v>5.1069999999999997E-2</v>
      </c>
      <c r="DF16" s="888">
        <f t="shared" si="0"/>
        <v>5.1069999999999997E-2</v>
      </c>
      <c r="DG16" s="888">
        <f t="shared" si="0"/>
        <v>4.4729999999999999E-2</v>
      </c>
      <c r="DH16" s="888">
        <f t="shared" si="0"/>
        <v>4.4729999999999999E-2</v>
      </c>
      <c r="DI16" s="888">
        <f t="shared" si="0"/>
        <v>4.4729999999999999E-2</v>
      </c>
      <c r="DJ16" s="888">
        <f t="shared" si="0"/>
        <v>4.4729999999999999E-2</v>
      </c>
      <c r="DK16" s="888">
        <f t="shared" si="0"/>
        <v>4.4729999999999999E-2</v>
      </c>
      <c r="DL16" s="888">
        <f t="shared" si="0"/>
        <v>4.4729999999999999E-2</v>
      </c>
      <c r="DM16" s="888">
        <f t="shared" si="0"/>
        <v>4.4729999999999999E-2</v>
      </c>
      <c r="DN16" s="888">
        <f t="shared" si="0"/>
        <v>4.4729999999999999E-2</v>
      </c>
      <c r="DO16" s="888">
        <f t="shared" si="0"/>
        <v>5.1069999999999997E-2</v>
      </c>
      <c r="DP16" s="888">
        <f t="shared" si="0"/>
        <v>5.1069999999999997E-2</v>
      </c>
      <c r="DQ16" s="888">
        <f t="shared" si="0"/>
        <v>5.1069999999999997E-2</v>
      </c>
      <c r="DR16" s="888">
        <f t="shared" si="0"/>
        <v>5.1069999999999997E-2</v>
      </c>
      <c r="DS16" s="888">
        <f t="shared" si="0"/>
        <v>4.4729999999999999E-2</v>
      </c>
      <c r="DT16" s="888">
        <f t="shared" si="0"/>
        <v>4.4729999999999999E-2</v>
      </c>
      <c r="DU16" s="888">
        <f t="shared" si="0"/>
        <v>4.4729999999999999E-2</v>
      </c>
      <c r="DV16" s="888">
        <f t="shared" si="0"/>
        <v>4.4729999999999999E-2</v>
      </c>
      <c r="DW16" s="888">
        <f t="shared" si="0"/>
        <v>4.4729999999999999E-2</v>
      </c>
      <c r="DX16" s="888">
        <f t="shared" si="0"/>
        <v>4.4729999999999999E-2</v>
      </c>
      <c r="DY16" s="889">
        <f t="shared" si="0"/>
        <v>4.3749999999999997E-2</v>
      </c>
      <c r="DZ16" s="888">
        <f t="shared" si="0"/>
        <v>4.3749999999999997E-2</v>
      </c>
      <c r="EA16" s="888">
        <f t="shared" si="0"/>
        <v>5.0090000000000003E-2</v>
      </c>
      <c r="EB16" s="888">
        <f t="shared" si="0"/>
        <v>5.7439999999999998E-2</v>
      </c>
      <c r="EC16" s="888">
        <f t="shared" si="0"/>
        <v>5.7439999999999998E-2</v>
      </c>
      <c r="ED16" s="888">
        <f t="shared" si="0"/>
        <v>5.7439999999999998E-2</v>
      </c>
      <c r="EE16" s="888">
        <f t="shared" si="0"/>
        <v>5.11E-2</v>
      </c>
      <c r="EF16" s="888">
        <f t="shared" si="0"/>
        <v>5.11E-2</v>
      </c>
      <c r="EG16" s="888">
        <f t="shared" si="0"/>
        <v>5.11E-2</v>
      </c>
      <c r="EH16" s="888">
        <f t="shared" si="0"/>
        <v>5.11E-2</v>
      </c>
      <c r="EI16" s="888">
        <f t="shared" si="0"/>
        <v>5.11E-2</v>
      </c>
      <c r="EJ16" s="888">
        <f t="shared" si="0"/>
        <v>5.11E-2</v>
      </c>
      <c r="EK16" s="888">
        <f t="shared" si="0"/>
        <v>5.11E-2</v>
      </c>
      <c r="EL16" s="888">
        <f t="shared" si="0"/>
        <v>5.11E-2</v>
      </c>
      <c r="EM16" s="888">
        <f t="shared" si="0"/>
        <v>5.7439999999999998E-2</v>
      </c>
      <c r="EN16" s="888">
        <f t="shared" si="0"/>
        <v>5.8659999999999997E-2</v>
      </c>
      <c r="EO16" s="888">
        <f t="shared" si="0"/>
        <v>5.8659999999999997E-2</v>
      </c>
      <c r="EP16" s="888">
        <f t="shared" si="0"/>
        <v>5.8659999999999997E-2</v>
      </c>
      <c r="EQ16" s="888">
        <f t="shared" si="0"/>
        <v>5.2319999999999998E-2</v>
      </c>
      <c r="ER16" s="888">
        <f t="shared" si="0"/>
        <v>5.2319999999999998E-2</v>
      </c>
      <c r="ES16" s="888">
        <f t="shared" si="0"/>
        <v>5.2319999999999998E-2</v>
      </c>
      <c r="ET16" s="888">
        <f t="shared" si="0"/>
        <v>5.2319999999999998E-2</v>
      </c>
      <c r="EU16" s="888">
        <f t="shared" si="0"/>
        <v>5.2319999999999998E-2</v>
      </c>
      <c r="EV16" s="888">
        <f t="shared" ref="EV16:FW18" si="1">+EV8+EV12</f>
        <v>5.2319999999999998E-2</v>
      </c>
      <c r="EW16" s="888">
        <f t="shared" si="1"/>
        <v>5.2319999999999998E-2</v>
      </c>
      <c r="EX16" s="888">
        <f t="shared" si="1"/>
        <v>5.2319999999999998E-2</v>
      </c>
      <c r="EY16" s="888">
        <f t="shared" si="1"/>
        <v>5.8659999999999997E-2</v>
      </c>
      <c r="EZ16" s="888">
        <f t="shared" si="1"/>
        <v>6.0490000000000002E-2</v>
      </c>
      <c r="FA16" s="888">
        <f t="shared" si="1"/>
        <v>6.0490000000000002E-2</v>
      </c>
      <c r="FB16" s="888">
        <f t="shared" si="1"/>
        <v>6.0490000000000002E-2</v>
      </c>
      <c r="FC16" s="888">
        <f t="shared" si="1"/>
        <v>5.4149999999999997E-2</v>
      </c>
      <c r="FD16" s="888">
        <f t="shared" si="1"/>
        <v>5.4149999999999997E-2</v>
      </c>
      <c r="FE16" s="888">
        <f t="shared" si="1"/>
        <v>5.4149999999999997E-2</v>
      </c>
      <c r="FF16" s="888">
        <f t="shared" si="1"/>
        <v>5.4149999999999997E-2</v>
      </c>
      <c r="FG16" s="888">
        <f t="shared" si="1"/>
        <v>5.4149999999999997E-2</v>
      </c>
      <c r="FH16" s="888">
        <f t="shared" si="1"/>
        <v>5.4149999999999997E-2</v>
      </c>
      <c r="FI16" s="888">
        <f t="shared" si="1"/>
        <v>5.4149999999999997E-2</v>
      </c>
      <c r="FJ16" s="888">
        <f t="shared" si="1"/>
        <v>5.4149999999999997E-2</v>
      </c>
      <c r="FK16" s="888">
        <f t="shared" si="1"/>
        <v>6.0490000000000002E-2</v>
      </c>
      <c r="FL16" s="888">
        <f t="shared" si="1"/>
        <v>6.3219999999999998E-2</v>
      </c>
      <c r="FM16" s="888">
        <f t="shared" si="1"/>
        <v>6.3219999999999998E-2</v>
      </c>
      <c r="FN16" s="888">
        <f t="shared" si="1"/>
        <v>6.3219999999999998E-2</v>
      </c>
      <c r="FO16" s="888">
        <f t="shared" si="1"/>
        <v>5.688E-2</v>
      </c>
      <c r="FP16" s="888">
        <f t="shared" si="1"/>
        <v>5.688E-2</v>
      </c>
      <c r="FQ16" s="888">
        <f t="shared" si="1"/>
        <v>5.688E-2</v>
      </c>
      <c r="FR16" s="888">
        <f t="shared" si="1"/>
        <v>5.688E-2</v>
      </c>
      <c r="FS16" s="888">
        <f t="shared" si="1"/>
        <v>5.688E-2</v>
      </c>
      <c r="FT16" s="888">
        <f t="shared" si="1"/>
        <v>5.688E-2</v>
      </c>
      <c r="FU16" s="888">
        <f t="shared" si="1"/>
        <v>5.688E-2</v>
      </c>
      <c r="FV16" s="888">
        <f t="shared" si="1"/>
        <v>5.688E-2</v>
      </c>
      <c r="FW16" s="888">
        <f t="shared" si="1"/>
        <v>6.3219999999999998E-2</v>
      </c>
      <c r="FX16" s="999">
        <f t="shared" ref="FX16:GC16" si="2">+FX8+FX12</f>
        <v>6.3219999999999998E-2</v>
      </c>
      <c r="FY16" s="999">
        <f t="shared" si="2"/>
        <v>6.3219999999999998E-2</v>
      </c>
      <c r="FZ16" s="999">
        <f t="shared" si="2"/>
        <v>6.3219999999999998E-2</v>
      </c>
      <c r="GA16" s="999">
        <f t="shared" si="2"/>
        <v>5.688E-2</v>
      </c>
      <c r="GB16" s="999">
        <f t="shared" si="2"/>
        <v>5.688E-2</v>
      </c>
      <c r="GC16" s="999">
        <f t="shared" si="2"/>
        <v>5.688E-2</v>
      </c>
    </row>
    <row r="17" spans="1:185" s="671" customFormat="1" ht="13.5" customHeight="1" x14ac:dyDescent="0.2">
      <c r="A17" s="669"/>
      <c r="B17" s="676" t="s">
        <v>289</v>
      </c>
      <c r="C17" s="669"/>
      <c r="D17" s="669"/>
      <c r="E17" s="669"/>
      <c r="F17" s="669"/>
      <c r="G17" s="669"/>
      <c r="H17" s="669"/>
      <c r="I17" s="669"/>
      <c r="J17" s="669"/>
      <c r="K17" s="669"/>
      <c r="L17" s="669"/>
      <c r="M17" s="669"/>
      <c r="N17" s="669"/>
      <c r="O17" s="669"/>
      <c r="P17" s="669"/>
      <c r="Q17" s="669"/>
      <c r="R17" s="669"/>
      <c r="S17" s="669"/>
      <c r="T17" s="669"/>
      <c r="U17" s="669"/>
      <c r="V17" s="669"/>
      <c r="W17" s="669"/>
      <c r="X17" s="669"/>
      <c r="Y17" s="669"/>
      <c r="Z17" s="669"/>
      <c r="AA17" s="669"/>
      <c r="AB17" s="669"/>
      <c r="AC17" s="669"/>
      <c r="AD17" s="669"/>
      <c r="AE17" s="669"/>
      <c r="AF17" s="669"/>
      <c r="AG17" s="669"/>
      <c r="AH17" s="669"/>
      <c r="AI17" s="669"/>
      <c r="AJ17" s="669"/>
      <c r="AK17" s="669"/>
      <c r="AL17" s="669"/>
      <c r="AM17" s="669"/>
      <c r="AN17" s="669"/>
      <c r="AO17" s="669"/>
      <c r="AP17" s="669"/>
      <c r="AQ17" s="669"/>
      <c r="AR17" s="669"/>
      <c r="AS17" s="669"/>
      <c r="AT17" s="669"/>
      <c r="AU17" s="669"/>
      <c r="AV17" s="669"/>
      <c r="AW17" s="669"/>
      <c r="AX17" s="669"/>
      <c r="AY17" s="669"/>
      <c r="AZ17" s="669"/>
      <c r="BA17" s="669"/>
      <c r="BB17" s="669"/>
      <c r="BC17" s="669"/>
      <c r="BD17" s="669"/>
      <c r="BE17" s="669"/>
      <c r="BF17" s="669"/>
      <c r="BG17" s="669"/>
      <c r="BH17" s="669"/>
      <c r="BI17" s="669"/>
      <c r="BJ17" s="669"/>
      <c r="BK17" s="669"/>
      <c r="BL17" s="669"/>
      <c r="BM17" s="669"/>
      <c r="BN17" s="669"/>
      <c r="BO17" s="669"/>
      <c r="BP17" s="669"/>
      <c r="BQ17" s="669"/>
      <c r="BR17" s="669"/>
      <c r="BS17" s="669"/>
      <c r="BT17" s="669"/>
      <c r="BU17" s="669"/>
      <c r="BV17" s="669"/>
      <c r="BW17" s="669"/>
      <c r="BX17" s="669"/>
      <c r="BY17" s="669"/>
      <c r="BZ17" s="669"/>
      <c r="CA17" s="669"/>
      <c r="CB17" s="669"/>
      <c r="CC17" s="669"/>
      <c r="CD17" s="669"/>
      <c r="CE17" s="669"/>
      <c r="CF17" s="669"/>
      <c r="CG17" s="669"/>
      <c r="CH17" s="669"/>
      <c r="CI17" s="673">
        <f t="shared" ref="CI17:CX18" si="3">+CI9+CI13</f>
        <v>4.045E-2</v>
      </c>
      <c r="CJ17" s="673">
        <f t="shared" si="3"/>
        <v>4.3029999999999999E-2</v>
      </c>
      <c r="CK17" s="673">
        <f t="shared" si="3"/>
        <v>4.3029999999999999E-2</v>
      </c>
      <c r="CL17" s="673">
        <f t="shared" si="3"/>
        <v>4.3029999999999999E-2</v>
      </c>
      <c r="CM17" s="673">
        <f t="shared" si="3"/>
        <v>4.3029999999999999E-2</v>
      </c>
      <c r="CN17" s="673">
        <f t="shared" si="3"/>
        <v>4.3029999999999999E-2</v>
      </c>
      <c r="CO17" s="673">
        <f t="shared" si="3"/>
        <v>4.3029999999999999E-2</v>
      </c>
      <c r="CP17" s="673">
        <f t="shared" si="3"/>
        <v>4.3029999999999999E-2</v>
      </c>
      <c r="CQ17" s="673">
        <f t="shared" si="3"/>
        <v>4.2099999999999999E-2</v>
      </c>
      <c r="CR17" s="673">
        <f t="shared" si="3"/>
        <v>4.3799999999999999E-2</v>
      </c>
      <c r="CS17" s="673">
        <f t="shared" si="3"/>
        <v>4.3799999999999999E-2</v>
      </c>
      <c r="CT17" s="673">
        <f t="shared" si="3"/>
        <v>4.3799999999999999E-2</v>
      </c>
      <c r="CU17" s="673">
        <f t="shared" si="3"/>
        <v>4.4729999999999999E-2</v>
      </c>
      <c r="CV17" s="673">
        <f t="shared" si="3"/>
        <v>4.4729999999999999E-2</v>
      </c>
      <c r="CW17" s="673">
        <f t="shared" si="3"/>
        <v>4.4729999999999999E-2</v>
      </c>
      <c r="CX17" s="673">
        <f t="shared" si="3"/>
        <v>4.4729999999999999E-2</v>
      </c>
      <c r="CY17" s="673">
        <f t="shared" si="0"/>
        <v>4.4729999999999999E-2</v>
      </c>
      <c r="CZ17" s="673">
        <f t="shared" si="0"/>
        <v>4.4729999999999999E-2</v>
      </c>
      <c r="DA17" s="673">
        <f t="shared" si="0"/>
        <v>4.4729999999999999E-2</v>
      </c>
      <c r="DB17" s="673">
        <f t="shared" si="0"/>
        <v>4.4729999999999999E-2</v>
      </c>
      <c r="DC17" s="673">
        <f t="shared" si="0"/>
        <v>4.3799999999999999E-2</v>
      </c>
      <c r="DD17" s="673">
        <f t="shared" si="0"/>
        <v>4.3799999999999999E-2</v>
      </c>
      <c r="DE17" s="673">
        <f t="shared" si="0"/>
        <v>4.3799999999999999E-2</v>
      </c>
      <c r="DF17" s="673">
        <f t="shared" si="0"/>
        <v>4.3799999999999999E-2</v>
      </c>
      <c r="DG17" s="673">
        <f t="shared" si="0"/>
        <v>4.4729999999999999E-2</v>
      </c>
      <c r="DH17" s="673">
        <f t="shared" si="0"/>
        <v>4.4729999999999999E-2</v>
      </c>
      <c r="DI17" s="673">
        <f t="shared" si="0"/>
        <v>4.4729999999999999E-2</v>
      </c>
      <c r="DJ17" s="673">
        <f t="shared" si="0"/>
        <v>4.4729999999999999E-2</v>
      </c>
      <c r="DK17" s="673">
        <f t="shared" si="0"/>
        <v>4.4729999999999999E-2</v>
      </c>
      <c r="DL17" s="673">
        <f t="shared" si="0"/>
        <v>4.4729999999999999E-2</v>
      </c>
      <c r="DM17" s="673">
        <f t="shared" si="0"/>
        <v>4.4729999999999999E-2</v>
      </c>
      <c r="DN17" s="673">
        <f t="shared" si="0"/>
        <v>4.4729999999999999E-2</v>
      </c>
      <c r="DO17" s="673">
        <f t="shared" si="0"/>
        <v>4.3799999999999999E-2</v>
      </c>
      <c r="DP17" s="673">
        <f t="shared" si="0"/>
        <v>4.3799999999999999E-2</v>
      </c>
      <c r="DQ17" s="673">
        <f t="shared" si="0"/>
        <v>4.3799999999999999E-2</v>
      </c>
      <c r="DR17" s="673">
        <f t="shared" si="0"/>
        <v>4.3799999999999999E-2</v>
      </c>
      <c r="DS17" s="673">
        <f t="shared" si="0"/>
        <v>4.4729999999999999E-2</v>
      </c>
      <c r="DT17" s="673">
        <f t="shared" si="0"/>
        <v>4.4729999999999999E-2</v>
      </c>
      <c r="DU17" s="673">
        <f t="shared" si="0"/>
        <v>4.4729999999999999E-2</v>
      </c>
      <c r="DV17" s="673">
        <f t="shared" si="0"/>
        <v>4.4729999999999999E-2</v>
      </c>
      <c r="DW17" s="673">
        <f t="shared" si="0"/>
        <v>4.4729999999999999E-2</v>
      </c>
      <c r="DX17" s="673">
        <f t="shared" si="0"/>
        <v>4.4729999999999999E-2</v>
      </c>
      <c r="DY17" s="754">
        <f t="shared" si="0"/>
        <v>4.3749999999999997E-2</v>
      </c>
      <c r="DZ17" s="673">
        <f t="shared" si="0"/>
        <v>4.3749999999999997E-2</v>
      </c>
      <c r="EA17" s="673">
        <f t="shared" si="0"/>
        <v>4.2819999999999997E-2</v>
      </c>
      <c r="EB17" s="673">
        <f t="shared" si="0"/>
        <v>5.0169999999999999E-2</v>
      </c>
      <c r="EC17" s="673">
        <f t="shared" si="0"/>
        <v>5.0169999999999999E-2</v>
      </c>
      <c r="ED17" s="673">
        <f t="shared" si="0"/>
        <v>5.0169999999999999E-2</v>
      </c>
      <c r="EE17" s="673">
        <f t="shared" si="0"/>
        <v>5.11E-2</v>
      </c>
      <c r="EF17" s="673">
        <f t="shared" si="0"/>
        <v>5.11E-2</v>
      </c>
      <c r="EG17" s="673">
        <f t="shared" si="0"/>
        <v>5.11E-2</v>
      </c>
      <c r="EH17" s="673">
        <f t="shared" si="0"/>
        <v>5.11E-2</v>
      </c>
      <c r="EI17" s="673">
        <f t="shared" si="0"/>
        <v>5.11E-2</v>
      </c>
      <c r="EJ17" s="673">
        <f t="shared" si="0"/>
        <v>5.11E-2</v>
      </c>
      <c r="EK17" s="673">
        <f t="shared" si="0"/>
        <v>5.11E-2</v>
      </c>
      <c r="EL17" s="673">
        <f t="shared" si="0"/>
        <v>5.11E-2</v>
      </c>
      <c r="EM17" s="673">
        <f t="shared" si="0"/>
        <v>5.0169999999999999E-2</v>
      </c>
      <c r="EN17" s="673">
        <f t="shared" si="0"/>
        <v>5.1389999999999998E-2</v>
      </c>
      <c r="EO17" s="673">
        <f t="shared" si="0"/>
        <v>5.1389999999999998E-2</v>
      </c>
      <c r="EP17" s="673">
        <f t="shared" si="0"/>
        <v>5.1389999999999998E-2</v>
      </c>
      <c r="EQ17" s="673">
        <f t="shared" si="0"/>
        <v>5.2319999999999998E-2</v>
      </c>
      <c r="ER17" s="673">
        <f t="shared" si="0"/>
        <v>5.2319999999999998E-2</v>
      </c>
      <c r="ES17" s="673">
        <f t="shared" si="0"/>
        <v>5.2319999999999998E-2</v>
      </c>
      <c r="ET17" s="673">
        <f t="shared" si="0"/>
        <v>5.2319999999999998E-2</v>
      </c>
      <c r="EU17" s="673">
        <f t="shared" si="0"/>
        <v>5.2319999999999998E-2</v>
      </c>
      <c r="EV17" s="673">
        <f t="shared" si="1"/>
        <v>5.2319999999999998E-2</v>
      </c>
      <c r="EW17" s="673">
        <f t="shared" si="1"/>
        <v>5.2319999999999998E-2</v>
      </c>
      <c r="EX17" s="673">
        <f t="shared" si="1"/>
        <v>5.2319999999999998E-2</v>
      </c>
      <c r="EY17" s="673">
        <f t="shared" si="1"/>
        <v>5.1389999999999998E-2</v>
      </c>
      <c r="EZ17" s="673">
        <f t="shared" si="1"/>
        <v>5.3220000000000003E-2</v>
      </c>
      <c r="FA17" s="673">
        <f t="shared" si="1"/>
        <v>5.3220000000000003E-2</v>
      </c>
      <c r="FB17" s="673">
        <f t="shared" si="1"/>
        <v>5.3220000000000003E-2</v>
      </c>
      <c r="FC17" s="673">
        <f t="shared" si="1"/>
        <v>5.4149999999999997E-2</v>
      </c>
      <c r="FD17" s="673">
        <f t="shared" si="1"/>
        <v>5.4149999999999997E-2</v>
      </c>
      <c r="FE17" s="673">
        <f t="shared" si="1"/>
        <v>5.4149999999999997E-2</v>
      </c>
      <c r="FF17" s="673">
        <f t="shared" si="1"/>
        <v>5.4149999999999997E-2</v>
      </c>
      <c r="FG17" s="673">
        <f t="shared" si="1"/>
        <v>5.4149999999999997E-2</v>
      </c>
      <c r="FH17" s="673">
        <f t="shared" si="1"/>
        <v>5.4149999999999997E-2</v>
      </c>
      <c r="FI17" s="673">
        <f t="shared" si="1"/>
        <v>5.4149999999999997E-2</v>
      </c>
      <c r="FJ17" s="673">
        <f t="shared" si="1"/>
        <v>5.4149999999999997E-2</v>
      </c>
      <c r="FK17" s="673">
        <f t="shared" si="1"/>
        <v>5.3220000000000003E-2</v>
      </c>
      <c r="FL17" s="673">
        <f t="shared" si="1"/>
        <v>5.595E-2</v>
      </c>
      <c r="FM17" s="673">
        <f t="shared" si="1"/>
        <v>5.595E-2</v>
      </c>
      <c r="FN17" s="673">
        <f t="shared" si="1"/>
        <v>5.595E-2</v>
      </c>
      <c r="FO17" s="673">
        <f t="shared" si="1"/>
        <v>5.688E-2</v>
      </c>
      <c r="FP17" s="673">
        <f t="shared" si="1"/>
        <v>5.688E-2</v>
      </c>
      <c r="FQ17" s="673">
        <f t="shared" si="1"/>
        <v>5.688E-2</v>
      </c>
      <c r="FR17" s="673">
        <f t="shared" si="1"/>
        <v>5.688E-2</v>
      </c>
      <c r="FS17" s="673">
        <f t="shared" si="1"/>
        <v>5.688E-2</v>
      </c>
      <c r="FT17" s="673">
        <f t="shared" si="1"/>
        <v>5.688E-2</v>
      </c>
      <c r="FU17" s="673">
        <f t="shared" si="1"/>
        <v>5.688E-2</v>
      </c>
      <c r="FV17" s="673">
        <f t="shared" si="1"/>
        <v>5.688E-2</v>
      </c>
      <c r="FW17" s="673">
        <f t="shared" si="1"/>
        <v>5.595E-2</v>
      </c>
      <c r="FX17" s="999">
        <f t="shared" ref="FX17:GC17" si="4">+FX9+FX13</f>
        <v>5.595E-2</v>
      </c>
      <c r="FY17" s="999">
        <f t="shared" si="4"/>
        <v>5.595E-2</v>
      </c>
      <c r="FZ17" s="999">
        <f t="shared" si="4"/>
        <v>5.595E-2</v>
      </c>
      <c r="GA17" s="999">
        <f t="shared" si="4"/>
        <v>5.688E-2</v>
      </c>
      <c r="GB17" s="999">
        <f t="shared" si="4"/>
        <v>5.688E-2</v>
      </c>
      <c r="GC17" s="999">
        <f t="shared" si="4"/>
        <v>5.688E-2</v>
      </c>
    </row>
    <row r="18" spans="1:185" s="671" customFormat="1" ht="13.5" customHeight="1" x14ac:dyDescent="0.2">
      <c r="A18" s="669"/>
      <c r="B18" s="676" t="s">
        <v>214</v>
      </c>
      <c r="C18" s="669"/>
      <c r="D18" s="669"/>
      <c r="E18" s="669"/>
      <c r="F18" s="669"/>
      <c r="G18" s="669"/>
      <c r="H18" s="669"/>
      <c r="I18" s="669"/>
      <c r="J18" s="669"/>
      <c r="K18" s="669"/>
      <c r="L18" s="669"/>
      <c r="M18" s="669"/>
      <c r="N18" s="669"/>
      <c r="O18" s="669"/>
      <c r="P18" s="669"/>
      <c r="Q18" s="669"/>
      <c r="R18" s="669"/>
      <c r="S18" s="669"/>
      <c r="T18" s="669"/>
      <c r="U18" s="669"/>
      <c r="V18" s="669"/>
      <c r="W18" s="669"/>
      <c r="X18" s="669"/>
      <c r="Y18" s="669"/>
      <c r="Z18" s="669"/>
      <c r="AA18" s="669"/>
      <c r="AB18" s="669"/>
      <c r="AC18" s="669"/>
      <c r="AD18" s="669"/>
      <c r="AE18" s="669"/>
      <c r="AF18" s="669"/>
      <c r="AG18" s="669"/>
      <c r="AH18" s="669"/>
      <c r="AI18" s="669"/>
      <c r="AJ18" s="669"/>
      <c r="AK18" s="669"/>
      <c r="AL18" s="669"/>
      <c r="AM18" s="669"/>
      <c r="AN18" s="669"/>
      <c r="AO18" s="669"/>
      <c r="AP18" s="669"/>
      <c r="AQ18" s="669"/>
      <c r="AR18" s="669"/>
      <c r="AS18" s="669"/>
      <c r="AT18" s="669"/>
      <c r="AU18" s="669"/>
      <c r="AV18" s="669"/>
      <c r="AW18" s="669"/>
      <c r="AX18" s="669"/>
      <c r="AY18" s="669"/>
      <c r="AZ18" s="669"/>
      <c r="BA18" s="669"/>
      <c r="BB18" s="669"/>
      <c r="BC18" s="669"/>
      <c r="BD18" s="669"/>
      <c r="BE18" s="669"/>
      <c r="BF18" s="669"/>
      <c r="BG18" s="669"/>
      <c r="BH18" s="669"/>
      <c r="BI18" s="669"/>
      <c r="BJ18" s="669"/>
      <c r="BK18" s="669"/>
      <c r="BL18" s="669"/>
      <c r="BM18" s="669"/>
      <c r="BN18" s="669"/>
      <c r="BO18" s="669"/>
      <c r="BP18" s="669"/>
      <c r="BQ18" s="669"/>
      <c r="BR18" s="669"/>
      <c r="BS18" s="669"/>
      <c r="BT18" s="669"/>
      <c r="BU18" s="669"/>
      <c r="BV18" s="669"/>
      <c r="BW18" s="669"/>
      <c r="BX18" s="669"/>
      <c r="BY18" s="669"/>
      <c r="BZ18" s="669"/>
      <c r="CA18" s="669"/>
      <c r="CB18" s="669"/>
      <c r="CC18" s="669"/>
      <c r="CD18" s="669"/>
      <c r="CE18" s="669"/>
      <c r="CF18" s="669"/>
      <c r="CG18" s="669"/>
      <c r="CH18" s="669"/>
      <c r="CI18" s="673">
        <f t="shared" si="3"/>
        <v>2.2519999999999998E-2</v>
      </c>
      <c r="CJ18" s="673">
        <f t="shared" ref="CJ18:EU18" si="5">+CJ10+CJ14</f>
        <v>2.5100000000000001E-2</v>
      </c>
      <c r="CK18" s="673">
        <f t="shared" si="5"/>
        <v>2.5100000000000001E-2</v>
      </c>
      <c r="CL18" s="673">
        <f t="shared" si="5"/>
        <v>2.5100000000000001E-2</v>
      </c>
      <c r="CM18" s="673">
        <f t="shared" si="5"/>
        <v>2.5100000000000001E-2</v>
      </c>
      <c r="CN18" s="673">
        <f t="shared" si="5"/>
        <v>2.5100000000000001E-2</v>
      </c>
      <c r="CO18" s="673">
        <f t="shared" si="5"/>
        <v>2.5100000000000001E-2</v>
      </c>
      <c r="CP18" s="673">
        <f t="shared" si="5"/>
        <v>2.5100000000000001E-2</v>
      </c>
      <c r="CQ18" s="673">
        <f t="shared" si="5"/>
        <v>2.137E-2</v>
      </c>
      <c r="CR18" s="673">
        <f t="shared" si="5"/>
        <v>2.307E-2</v>
      </c>
      <c r="CS18" s="673">
        <f t="shared" si="5"/>
        <v>2.307E-2</v>
      </c>
      <c r="CT18" s="673">
        <f t="shared" si="5"/>
        <v>2.307E-2</v>
      </c>
      <c r="CU18" s="673">
        <f t="shared" si="5"/>
        <v>2.6800000000000001E-2</v>
      </c>
      <c r="CV18" s="673">
        <f t="shared" si="5"/>
        <v>2.6800000000000001E-2</v>
      </c>
      <c r="CW18" s="673">
        <f t="shared" si="5"/>
        <v>2.6800000000000001E-2</v>
      </c>
      <c r="CX18" s="673">
        <f t="shared" si="5"/>
        <v>2.6800000000000001E-2</v>
      </c>
      <c r="CY18" s="673">
        <f t="shared" si="5"/>
        <v>2.6800000000000001E-2</v>
      </c>
      <c r="CZ18" s="673">
        <f t="shared" si="5"/>
        <v>2.6800000000000001E-2</v>
      </c>
      <c r="DA18" s="673">
        <f t="shared" si="5"/>
        <v>2.6800000000000001E-2</v>
      </c>
      <c r="DB18" s="673">
        <f t="shared" si="5"/>
        <v>2.6800000000000001E-2</v>
      </c>
      <c r="DC18" s="673">
        <f t="shared" si="5"/>
        <v>2.307E-2</v>
      </c>
      <c r="DD18" s="673">
        <f t="shared" si="5"/>
        <v>2.307E-2</v>
      </c>
      <c r="DE18" s="673">
        <f t="shared" si="5"/>
        <v>2.307E-2</v>
      </c>
      <c r="DF18" s="673">
        <f t="shared" si="5"/>
        <v>2.307E-2</v>
      </c>
      <c r="DG18" s="673">
        <f t="shared" si="5"/>
        <v>2.6800000000000001E-2</v>
      </c>
      <c r="DH18" s="673">
        <f t="shared" si="5"/>
        <v>2.6800000000000001E-2</v>
      </c>
      <c r="DI18" s="673">
        <f t="shared" si="5"/>
        <v>2.6800000000000001E-2</v>
      </c>
      <c r="DJ18" s="673">
        <f t="shared" si="5"/>
        <v>2.6800000000000001E-2</v>
      </c>
      <c r="DK18" s="673">
        <f t="shared" si="5"/>
        <v>2.6800000000000001E-2</v>
      </c>
      <c r="DL18" s="673">
        <f t="shared" si="5"/>
        <v>2.6800000000000001E-2</v>
      </c>
      <c r="DM18" s="673">
        <f t="shared" si="5"/>
        <v>2.6800000000000001E-2</v>
      </c>
      <c r="DN18" s="673">
        <f t="shared" si="5"/>
        <v>2.6800000000000001E-2</v>
      </c>
      <c r="DO18" s="673">
        <f t="shared" si="5"/>
        <v>2.307E-2</v>
      </c>
      <c r="DP18" s="673">
        <f t="shared" si="5"/>
        <v>2.307E-2</v>
      </c>
      <c r="DQ18" s="673">
        <f t="shared" si="5"/>
        <v>2.307E-2</v>
      </c>
      <c r="DR18" s="673">
        <f t="shared" si="5"/>
        <v>2.307E-2</v>
      </c>
      <c r="DS18" s="673">
        <f t="shared" si="5"/>
        <v>2.6800000000000001E-2</v>
      </c>
      <c r="DT18" s="673">
        <f t="shared" si="5"/>
        <v>2.6800000000000001E-2</v>
      </c>
      <c r="DU18" s="673">
        <f t="shared" si="5"/>
        <v>2.6800000000000001E-2</v>
      </c>
      <c r="DV18" s="673">
        <f t="shared" si="5"/>
        <v>2.6800000000000001E-2</v>
      </c>
      <c r="DW18" s="673">
        <f t="shared" si="5"/>
        <v>2.6800000000000001E-2</v>
      </c>
      <c r="DX18" s="673">
        <f t="shared" si="5"/>
        <v>2.6800000000000001E-2</v>
      </c>
      <c r="DY18" s="754">
        <f t="shared" si="5"/>
        <v>2.5819999999999999E-2</v>
      </c>
      <c r="DZ18" s="673">
        <f t="shared" si="5"/>
        <v>2.5819999999999999E-2</v>
      </c>
      <c r="EA18" s="673">
        <f t="shared" si="5"/>
        <v>2.2089999999999999E-2</v>
      </c>
      <c r="EB18" s="673">
        <f t="shared" si="5"/>
        <v>2.9440000000000001E-2</v>
      </c>
      <c r="EC18" s="673">
        <f t="shared" si="5"/>
        <v>2.9440000000000001E-2</v>
      </c>
      <c r="ED18" s="673">
        <f t="shared" si="5"/>
        <v>2.9440000000000001E-2</v>
      </c>
      <c r="EE18" s="673">
        <f t="shared" si="5"/>
        <v>3.3169999999999998E-2</v>
      </c>
      <c r="EF18" s="673">
        <f t="shared" si="5"/>
        <v>3.3169999999999998E-2</v>
      </c>
      <c r="EG18" s="673">
        <f t="shared" si="5"/>
        <v>3.3169999999999998E-2</v>
      </c>
      <c r="EH18" s="673">
        <f t="shared" si="5"/>
        <v>3.3169999999999998E-2</v>
      </c>
      <c r="EI18" s="673">
        <f t="shared" si="5"/>
        <v>3.3169999999999998E-2</v>
      </c>
      <c r="EJ18" s="673">
        <f t="shared" si="5"/>
        <v>3.3169999999999998E-2</v>
      </c>
      <c r="EK18" s="673">
        <f t="shared" si="5"/>
        <v>3.3169999999999998E-2</v>
      </c>
      <c r="EL18" s="673">
        <f t="shared" si="5"/>
        <v>3.3169999999999998E-2</v>
      </c>
      <c r="EM18" s="673">
        <f t="shared" si="5"/>
        <v>2.9440000000000001E-2</v>
      </c>
      <c r="EN18" s="673">
        <f t="shared" si="5"/>
        <v>3.066E-2</v>
      </c>
      <c r="EO18" s="673">
        <f t="shared" si="5"/>
        <v>3.066E-2</v>
      </c>
      <c r="EP18" s="673">
        <f t="shared" si="5"/>
        <v>3.066E-2</v>
      </c>
      <c r="EQ18" s="673">
        <f t="shared" si="5"/>
        <v>3.4389999999999997E-2</v>
      </c>
      <c r="ER18" s="673">
        <f t="shared" si="5"/>
        <v>3.4389999999999997E-2</v>
      </c>
      <c r="ES18" s="673">
        <f t="shared" si="5"/>
        <v>3.4389999999999997E-2</v>
      </c>
      <c r="ET18" s="673">
        <f t="shared" si="5"/>
        <v>3.4389999999999997E-2</v>
      </c>
      <c r="EU18" s="673">
        <f t="shared" si="5"/>
        <v>3.4389999999999997E-2</v>
      </c>
      <c r="EV18" s="673">
        <f t="shared" si="1"/>
        <v>3.4389999999999997E-2</v>
      </c>
      <c r="EW18" s="673">
        <f t="shared" si="1"/>
        <v>3.4389999999999997E-2</v>
      </c>
      <c r="EX18" s="673">
        <f t="shared" si="1"/>
        <v>3.4389999999999997E-2</v>
      </c>
      <c r="EY18" s="673">
        <f t="shared" si="1"/>
        <v>3.066E-2</v>
      </c>
      <c r="EZ18" s="673">
        <f t="shared" si="1"/>
        <v>3.2489999999999998E-2</v>
      </c>
      <c r="FA18" s="673">
        <f t="shared" si="1"/>
        <v>3.2489999999999998E-2</v>
      </c>
      <c r="FB18" s="673">
        <f t="shared" si="1"/>
        <v>3.2489999999999998E-2</v>
      </c>
      <c r="FC18" s="673">
        <f t="shared" si="1"/>
        <v>3.6220000000000002E-2</v>
      </c>
      <c r="FD18" s="673">
        <f t="shared" si="1"/>
        <v>3.6220000000000002E-2</v>
      </c>
      <c r="FE18" s="673">
        <f t="shared" si="1"/>
        <v>3.6220000000000002E-2</v>
      </c>
      <c r="FF18" s="673">
        <f t="shared" si="1"/>
        <v>3.6220000000000002E-2</v>
      </c>
      <c r="FG18" s="673">
        <f t="shared" si="1"/>
        <v>3.6220000000000002E-2</v>
      </c>
      <c r="FH18" s="673">
        <f t="shared" si="1"/>
        <v>3.6220000000000002E-2</v>
      </c>
      <c r="FI18" s="673">
        <f t="shared" si="1"/>
        <v>3.6220000000000002E-2</v>
      </c>
      <c r="FJ18" s="673">
        <f t="shared" si="1"/>
        <v>3.6220000000000002E-2</v>
      </c>
      <c r="FK18" s="673">
        <f t="shared" si="1"/>
        <v>3.2489999999999998E-2</v>
      </c>
      <c r="FL18" s="673">
        <f t="shared" si="1"/>
        <v>3.5220000000000001E-2</v>
      </c>
      <c r="FM18" s="673">
        <f t="shared" si="1"/>
        <v>3.5220000000000001E-2</v>
      </c>
      <c r="FN18" s="673">
        <f t="shared" si="1"/>
        <v>3.5220000000000001E-2</v>
      </c>
      <c r="FO18" s="673">
        <f t="shared" si="1"/>
        <v>3.8949999999999999E-2</v>
      </c>
      <c r="FP18" s="673">
        <f t="shared" si="1"/>
        <v>3.8949999999999999E-2</v>
      </c>
      <c r="FQ18" s="673">
        <f t="shared" si="1"/>
        <v>3.8949999999999999E-2</v>
      </c>
      <c r="FR18" s="673">
        <f t="shared" si="1"/>
        <v>3.8949999999999999E-2</v>
      </c>
      <c r="FS18" s="673">
        <f t="shared" si="1"/>
        <v>3.8949999999999999E-2</v>
      </c>
      <c r="FT18" s="673">
        <f t="shared" si="1"/>
        <v>3.8949999999999999E-2</v>
      </c>
      <c r="FU18" s="673">
        <f t="shared" si="1"/>
        <v>3.8949999999999999E-2</v>
      </c>
      <c r="FV18" s="673">
        <f t="shared" si="1"/>
        <v>3.8949999999999999E-2</v>
      </c>
      <c r="FW18" s="673">
        <f t="shared" si="1"/>
        <v>3.5220000000000001E-2</v>
      </c>
      <c r="FX18" s="999">
        <f t="shared" ref="FX18:GC18" si="6">+FX10+FX14</f>
        <v>3.5220000000000001E-2</v>
      </c>
      <c r="FY18" s="999">
        <f t="shared" si="6"/>
        <v>3.5220000000000001E-2</v>
      </c>
      <c r="FZ18" s="999">
        <f t="shared" si="6"/>
        <v>3.5220000000000001E-2</v>
      </c>
      <c r="GA18" s="999">
        <f t="shared" si="6"/>
        <v>3.8949999999999999E-2</v>
      </c>
      <c r="GB18" s="999">
        <f t="shared" si="6"/>
        <v>3.8949999999999999E-2</v>
      </c>
      <c r="GC18" s="999">
        <f t="shared" si="6"/>
        <v>3.8949999999999999E-2</v>
      </c>
    </row>
    <row r="19" spans="1:185" s="671" customFormat="1" ht="13.5" customHeight="1" x14ac:dyDescent="0.2">
      <c r="A19" s="669"/>
      <c r="B19" s="670"/>
      <c r="C19" s="669"/>
      <c r="D19" s="669"/>
      <c r="E19" s="669"/>
      <c r="F19" s="669"/>
      <c r="G19" s="669"/>
      <c r="H19" s="669"/>
      <c r="I19" s="669"/>
      <c r="J19" s="669"/>
      <c r="K19" s="669"/>
      <c r="L19" s="669"/>
      <c r="M19" s="669"/>
      <c r="N19" s="669"/>
      <c r="O19" s="669"/>
      <c r="P19" s="669"/>
      <c r="Q19" s="669"/>
      <c r="R19" s="669"/>
      <c r="S19" s="669"/>
      <c r="T19" s="669"/>
      <c r="U19" s="669"/>
      <c r="V19" s="669"/>
      <c r="W19" s="669"/>
      <c r="X19" s="669"/>
      <c r="Y19" s="669"/>
      <c r="Z19" s="669"/>
      <c r="AA19" s="669"/>
      <c r="AB19" s="669"/>
      <c r="AC19" s="669"/>
      <c r="AD19" s="669"/>
      <c r="AE19" s="669"/>
      <c r="AF19" s="669"/>
      <c r="AG19" s="669"/>
      <c r="AH19" s="669"/>
      <c r="AI19" s="669"/>
      <c r="AJ19" s="669"/>
      <c r="AK19" s="669"/>
      <c r="AL19" s="669"/>
      <c r="AM19" s="669"/>
      <c r="AN19" s="669"/>
      <c r="AO19" s="669"/>
      <c r="AP19" s="669"/>
      <c r="AQ19" s="669"/>
      <c r="AR19" s="669"/>
      <c r="AS19" s="669"/>
      <c r="AT19" s="669"/>
      <c r="AU19" s="669"/>
      <c r="AV19" s="669"/>
      <c r="AW19" s="669"/>
      <c r="AX19" s="669"/>
      <c r="AY19" s="669"/>
      <c r="AZ19" s="669"/>
      <c r="BA19" s="669"/>
      <c r="BB19" s="669"/>
      <c r="BC19" s="669"/>
      <c r="BD19" s="669"/>
      <c r="BE19" s="669"/>
      <c r="BF19" s="669"/>
      <c r="BG19" s="669"/>
      <c r="BH19" s="669"/>
      <c r="BI19" s="669"/>
      <c r="BJ19" s="669"/>
      <c r="BK19" s="669"/>
      <c r="BL19" s="669"/>
      <c r="BM19" s="669"/>
      <c r="BN19" s="669"/>
      <c r="BO19" s="669"/>
      <c r="BP19" s="669"/>
      <c r="BQ19" s="669"/>
      <c r="BR19" s="669"/>
      <c r="BS19" s="669"/>
      <c r="BT19" s="669"/>
      <c r="BU19" s="669"/>
      <c r="BV19" s="669"/>
      <c r="BW19" s="669"/>
      <c r="BX19" s="669"/>
      <c r="BY19" s="669"/>
      <c r="BZ19" s="669"/>
      <c r="CA19" s="669"/>
      <c r="CB19" s="669"/>
      <c r="CC19" s="669"/>
      <c r="CD19" s="669"/>
      <c r="CE19" s="669"/>
      <c r="CF19" s="669"/>
      <c r="CG19" s="669"/>
      <c r="CH19" s="669"/>
      <c r="CI19" s="669"/>
      <c r="CJ19" s="669"/>
      <c r="CK19" s="669"/>
      <c r="CL19" s="669"/>
      <c r="CM19" s="669"/>
      <c r="CN19" s="669"/>
      <c r="CO19" s="669"/>
      <c r="CP19" s="669"/>
      <c r="CQ19" s="669"/>
      <c r="CR19" s="669"/>
      <c r="CS19" s="669"/>
      <c r="CT19" s="669"/>
      <c r="CU19" s="669"/>
      <c r="CV19" s="669"/>
      <c r="CW19" s="669"/>
      <c r="CX19" s="669"/>
      <c r="CY19" s="669"/>
      <c r="CZ19" s="669"/>
      <c r="DA19" s="669"/>
      <c r="DB19" s="669"/>
      <c r="DC19" s="669"/>
      <c r="DD19" s="669"/>
      <c r="DE19" s="669"/>
      <c r="DF19" s="669"/>
      <c r="DG19" s="669"/>
      <c r="DH19" s="669"/>
      <c r="DI19" s="669"/>
      <c r="DJ19" s="669"/>
      <c r="DK19" s="669"/>
      <c r="DL19" s="669"/>
      <c r="DM19" s="669"/>
      <c r="DN19" s="669"/>
      <c r="DO19" s="669"/>
      <c r="DP19" s="669"/>
      <c r="DQ19" s="669"/>
      <c r="DR19" s="669"/>
      <c r="DS19" s="669"/>
      <c r="DT19" s="669"/>
      <c r="DU19" s="669"/>
      <c r="DV19" s="669"/>
      <c r="DW19" s="669"/>
      <c r="DX19" s="669"/>
      <c r="DY19" s="692"/>
      <c r="DZ19" s="669"/>
      <c r="EA19" s="669"/>
      <c r="EB19" s="669"/>
      <c r="EC19" s="669"/>
      <c r="ED19" s="669"/>
      <c r="EE19" s="669"/>
      <c r="EF19" s="669"/>
      <c r="EG19" s="669"/>
      <c r="EH19" s="669"/>
      <c r="EI19" s="669"/>
      <c r="EJ19" s="669"/>
      <c r="EK19" s="669"/>
      <c r="EL19" s="669"/>
      <c r="EM19" s="669"/>
      <c r="EN19" s="669"/>
      <c r="EO19" s="669"/>
      <c r="EP19" s="669"/>
      <c r="EQ19" s="669"/>
      <c r="ER19" s="669"/>
      <c r="ES19" s="669"/>
      <c r="ET19" s="669"/>
      <c r="EU19" s="669"/>
      <c r="EV19" s="669"/>
      <c r="EW19" s="669"/>
      <c r="EX19" s="669"/>
      <c r="EY19" s="669"/>
      <c r="EZ19" s="669"/>
      <c r="FA19" s="669"/>
      <c r="FB19" s="669"/>
      <c r="FC19" s="669"/>
      <c r="FD19" s="669"/>
      <c r="FE19" s="669"/>
      <c r="FF19" s="669"/>
      <c r="FG19" s="669"/>
      <c r="FH19" s="669"/>
      <c r="FI19" s="669"/>
      <c r="FJ19" s="669"/>
      <c r="FK19" s="669"/>
      <c r="FL19" s="669"/>
      <c r="FM19" s="669"/>
      <c r="FN19" s="669"/>
      <c r="FO19" s="669"/>
      <c r="FP19" s="669"/>
      <c r="FQ19" s="669"/>
      <c r="FR19" s="669"/>
      <c r="FS19" s="669"/>
      <c r="FT19" s="669"/>
      <c r="FU19" s="669"/>
      <c r="FV19" s="669"/>
      <c r="FW19" s="669"/>
      <c r="FX19" s="997"/>
      <c r="FY19" s="1008"/>
      <c r="FZ19" s="1008"/>
      <c r="GA19" s="1008"/>
      <c r="GB19" s="1008"/>
      <c r="GC19" s="1008"/>
    </row>
    <row r="20" spans="1:185" s="723" customFormat="1" ht="18.75" customHeight="1" x14ac:dyDescent="0.2">
      <c r="A20" s="406"/>
      <c r="B20" s="668" t="s">
        <v>545</v>
      </c>
      <c r="O20" s="723">
        <f>+'Calc Small Comm A1-A Rates'!O20</f>
        <v>3.04E-2</v>
      </c>
      <c r="P20" s="723">
        <f>+'Calc Small Comm A1-A Rates'!P20</f>
        <v>3.04E-2</v>
      </c>
      <c r="Q20" s="723">
        <f>+'Calc Small Comm A1-A Rates'!Q20</f>
        <v>3.04E-2</v>
      </c>
      <c r="R20" s="723">
        <f>+'Calc Small Comm A1-A Rates'!R20</f>
        <v>3.1399999999999997E-2</v>
      </c>
      <c r="S20" s="723">
        <f>+'Calc Small Comm A1-A Rates'!S20</f>
        <v>3.1399999999999997E-2</v>
      </c>
      <c r="T20" s="723">
        <f>+'Calc Small Comm A1-A Rates'!T20</f>
        <v>3.1399999999999997E-2</v>
      </c>
      <c r="U20" s="723">
        <f>+'Calc Small Comm A1-A Rates'!U20</f>
        <v>3.2399999999999998E-2</v>
      </c>
      <c r="V20" s="723">
        <f>+'Calc Small Comm A1-A Rates'!V20</f>
        <v>3.2399999999999998E-2</v>
      </c>
      <c r="W20" s="723">
        <f>+'Calc Small Comm A1-A Rates'!W20</f>
        <v>3.2399999999999998E-2</v>
      </c>
      <c r="X20" s="723">
        <f>+'Calc Small Comm A1-A Rates'!X20</f>
        <v>3.3399999999999999E-2</v>
      </c>
      <c r="Y20" s="723">
        <f>+'Calc Small Comm A1-A Rates'!Y20</f>
        <v>3.3399999999999999E-2</v>
      </c>
      <c r="Z20" s="723">
        <f>+'Calc Small Comm A1-A Rates'!Z20</f>
        <v>3.3399999999999999E-2</v>
      </c>
      <c r="AA20" s="723">
        <f>+'Calc Small Comm A1-A Rates'!AA20</f>
        <v>3.44E-2</v>
      </c>
      <c r="AB20" s="723">
        <f>+'Calc Small Comm A1-A Rates'!AB20</f>
        <v>3.44E-2</v>
      </c>
      <c r="AC20" s="723">
        <f>+'Calc Small Comm A1-A Rates'!AC20</f>
        <v>3.44E-2</v>
      </c>
      <c r="AD20" s="723">
        <f>+'Calc Small Comm A1-A Rates'!AD20</f>
        <v>3.5400000000000001E-2</v>
      </c>
      <c r="AE20" s="723">
        <f>+'Calc Small Comm A1-A Rates'!AE20</f>
        <v>3.5400000000000001E-2</v>
      </c>
      <c r="AF20" s="723">
        <f>+'Calc Small Comm A1-A Rates'!AF20</f>
        <v>3.5400000000000001E-2</v>
      </c>
      <c r="AG20" s="723">
        <f>+'Calc Small Comm A1-A Rates'!AG20</f>
        <v>3.6400000000000002E-2</v>
      </c>
      <c r="AH20" s="723">
        <f>+'Calc Small Comm A1-A Rates'!AH20</f>
        <v>3.8899999999999997E-2</v>
      </c>
      <c r="AI20" s="723">
        <f>+'Calc Small Comm A1-A Rates'!AI20</f>
        <v>3.8899999999999997E-2</v>
      </c>
      <c r="AJ20" s="723">
        <f>+'Calc Small Comm A1-A Rates'!AJ20</f>
        <v>4.24E-2</v>
      </c>
      <c r="AK20" s="723">
        <f>+'Calc Small Comm A1-A Rates'!AK20</f>
        <v>4.24E-2</v>
      </c>
      <c r="AL20" s="723">
        <f>+'Calc Small Comm A1-A Rates'!AL20</f>
        <v>4.24E-2</v>
      </c>
      <c r="AM20" s="723">
        <f>+'Calc Small Comm A1-A Rates'!AM20</f>
        <v>4.3400000000000001E-2</v>
      </c>
      <c r="AN20" s="723">
        <f>+'Calc Small Comm A1-A Rates'!AN20</f>
        <v>4.3400000000000001E-2</v>
      </c>
      <c r="AO20" s="723">
        <f>+'Calc Small Comm A1-A Rates'!AO20</f>
        <v>4.3400000000000001E-2</v>
      </c>
      <c r="AP20" s="723">
        <f>+'Calc Small Comm A1-A Rates'!AP20</f>
        <v>4.4400000000000002E-2</v>
      </c>
      <c r="AQ20" s="723">
        <f>+'Calc Small Comm A1-A Rates'!AQ20</f>
        <v>4.4400000000000002E-2</v>
      </c>
      <c r="AR20" s="723">
        <f>+'Calc Small Comm A1-A Rates'!AR20</f>
        <v>4.4400000000000002E-2</v>
      </c>
      <c r="AS20" s="723">
        <f>+'Calc Small Comm A1-A Rates'!AS20</f>
        <v>4.5400000000000003E-2</v>
      </c>
      <c r="AT20" s="723">
        <f>+'Calc Small Comm A1-A Rates'!AT20</f>
        <v>4.5400000000000003E-2</v>
      </c>
      <c r="AU20" s="723">
        <f>+'Calc Small Comm A1-A Rates'!AU20</f>
        <v>4.5400000000000003E-2</v>
      </c>
      <c r="AV20" s="723">
        <f>+'Calc Small Comm A1-A Rates'!AV20</f>
        <v>4.8899999999999999E-2</v>
      </c>
      <c r="AW20" s="723">
        <f>+'Calc Small Comm A1-A Rates'!AW20</f>
        <v>4.8899999999999999E-2</v>
      </c>
      <c r="AX20" s="723">
        <f>+'Calc Small Comm A1-A Rates'!AX20</f>
        <v>4.8899999999999999E-2</v>
      </c>
      <c r="AY20" s="723">
        <f>+'Calc Small Comm A1-A Rates'!AY20</f>
        <v>4.99E-2</v>
      </c>
      <c r="AZ20" s="723">
        <f>+'Calc Small Comm A1-A Rates'!AZ20</f>
        <v>4.99E-2</v>
      </c>
      <c r="BA20" s="723">
        <f>+'Calc Small Comm A1-A Rates'!BA20</f>
        <v>4.99E-2</v>
      </c>
      <c r="BB20" s="723">
        <f>+'Calc Small Comm A1-A Rates'!BB20</f>
        <v>5.0900000000000001E-2</v>
      </c>
      <c r="BC20" s="723">
        <f>+'Calc Small Comm A1-A Rates'!BC20</f>
        <v>5.0900000000000001E-2</v>
      </c>
      <c r="BD20" s="723">
        <f>+'Calc Small Comm A1-A Rates'!BD20</f>
        <v>5.0900000000000001E-2</v>
      </c>
      <c r="BE20" s="723">
        <f>+'Calc Small Comm A1-A Rates'!BE20</f>
        <v>5.0900000000000001E-2</v>
      </c>
      <c r="BF20" s="723">
        <f>+'Calc Small Comm A1-A Rates'!BF20</f>
        <v>5.0900000000000001E-2</v>
      </c>
      <c r="BG20" s="723">
        <f>+'Calc Small Comm A1-A Rates'!BG20</f>
        <v>5.0900000000000001E-2</v>
      </c>
      <c r="BH20" s="723">
        <f>+'Calc Small Comm A1-A Rates'!BH20</f>
        <v>5.6899999999999999E-2</v>
      </c>
      <c r="BI20" s="723">
        <f>+'Calc Small Comm A1-A Rates'!BI20</f>
        <v>5.6899999999999999E-2</v>
      </c>
      <c r="BJ20" s="723">
        <f>+'Calc Small Comm A1-A Rates'!BJ20</f>
        <v>5.6899999999999999E-2</v>
      </c>
      <c r="BK20" s="723">
        <f>+'Calc Small Comm A1-A Rates'!BK20</f>
        <v>5.6899999999999999E-2</v>
      </c>
      <c r="BL20" s="723">
        <f>+'Calc Small Comm A1-A Rates'!BL20</f>
        <v>5.6899999999999999E-2</v>
      </c>
      <c r="BM20" s="723">
        <f>+'Calc Small Comm A1-A Rates'!BM20</f>
        <v>5.6899999999999999E-2</v>
      </c>
      <c r="BN20" s="723">
        <f>+'Calc Small Comm A1-A Rates'!BN20</f>
        <v>5.6899999999999999E-2</v>
      </c>
      <c r="BO20" s="723">
        <f>+'Calc Small Comm A1-A Rates'!BO20</f>
        <v>5.6899999999999999E-2</v>
      </c>
      <c r="BP20" s="723">
        <f>+'Calc Small Comm A1-A Rates'!BP20</f>
        <v>5.6899999999999999E-2</v>
      </c>
      <c r="BQ20" s="723">
        <f>+'Calc Small Comm A1-A Rates'!BQ20</f>
        <v>5.6899999999999999E-2</v>
      </c>
      <c r="BR20" s="723">
        <f>+'Calc Small Comm A1-A Rates'!BR20</f>
        <v>5.6899999999999999E-2</v>
      </c>
      <c r="BS20" s="723">
        <f>+'Calc Small Comm A1-A Rates'!BS20</f>
        <v>5.6899999999999999E-2</v>
      </c>
      <c r="BT20" s="723">
        <f>+'Calc Small Comm A1-A Rates'!BT20</f>
        <v>5.6899999999999999E-2</v>
      </c>
      <c r="BU20" s="723">
        <f>+'Calc Small Comm A1-A Rates'!BU20</f>
        <v>5.6899999999999999E-2</v>
      </c>
      <c r="BV20" s="723">
        <f>+'Calc Small Comm A1-A Rates'!BV20</f>
        <v>5.6899999999999999E-2</v>
      </c>
      <c r="BW20" s="723">
        <f>+'Calc Small Comm A1-A Rates'!BW20</f>
        <v>5.6899999999999999E-2</v>
      </c>
      <c r="BX20" s="723">
        <f>+'Calc Small Comm A1-A Rates'!BX20</f>
        <v>5.6899999999999999E-2</v>
      </c>
      <c r="BY20" s="723">
        <f>+'Calc Small Comm A1-A Rates'!BY20</f>
        <v>5.6899999999999999E-2</v>
      </c>
      <c r="BZ20" s="723">
        <f>+'Calc Small Comm A1-A Rates'!BZ20</f>
        <v>5.6899999999999999E-2</v>
      </c>
      <c r="CA20" s="723">
        <f>+'Calc Small Comm A1-A Rates'!CA20</f>
        <v>5.6899999999999999E-2</v>
      </c>
      <c r="CB20" s="723">
        <f>+'Calc Small Comm A1-A Rates'!CB20</f>
        <v>5.6899999999999999E-2</v>
      </c>
      <c r="CC20" s="723">
        <f>+'Calc Small Comm A1-A Rates'!CC20</f>
        <v>5.6899999999999999E-2</v>
      </c>
      <c r="CD20" s="723">
        <f>+'Calc Small Comm A1-A Rates'!CD20</f>
        <v>5.6899999999999999E-2</v>
      </c>
      <c r="CE20" s="723">
        <f>+'Calc Small Comm A1-A Rates'!CE20</f>
        <v>5.6899999999999999E-2</v>
      </c>
      <c r="CF20" s="723">
        <f>+'Calc Small Comm A1-A Rates'!CF20</f>
        <v>5.6899999999999999E-2</v>
      </c>
      <c r="CG20" s="723">
        <f>+'Calc Small Comm A1-A Rates'!CG20</f>
        <v>5.6899999999999999E-2</v>
      </c>
      <c r="CH20" s="723">
        <f>+'Calc Small Comm A1-A Rates'!CH20</f>
        <v>5.6899999999999999E-2</v>
      </c>
      <c r="CI20" s="723">
        <f>+'Calc Small Comm A1-A Rates'!CI20</f>
        <v>5.6899999999999999E-2</v>
      </c>
      <c r="CJ20" s="723">
        <f>+'Calc Small Comm A1-A Rates'!CJ20</f>
        <v>5.765E-2</v>
      </c>
      <c r="CK20" s="723">
        <f>+'Calc Small Comm A1-A Rates'!CK20</f>
        <v>5.765E-2</v>
      </c>
      <c r="CL20" s="723">
        <f>+'Calc Small Comm A1-A Rates'!CL20</f>
        <v>5.8069999999999997E-2</v>
      </c>
      <c r="CM20" s="723">
        <f>+'Calc Small Comm A1-A Rates'!CM20</f>
        <v>5.8069999999999997E-2</v>
      </c>
      <c r="CN20" s="723">
        <f>+'Calc Small Comm A1-A Rates'!CN20</f>
        <v>5.8069999999999997E-2</v>
      </c>
      <c r="CO20" s="723">
        <f>+'Calc Small Comm A1-A Rates'!CO20</f>
        <v>5.8540000000000002E-2</v>
      </c>
      <c r="CP20" s="723">
        <f>+'Calc Small Comm A1-A Rates'!CP20</f>
        <v>5.8540000000000002E-2</v>
      </c>
      <c r="CQ20" s="723">
        <f>+'Calc Small Comm A1-A Rates'!CQ20</f>
        <v>5.8540000000000002E-2</v>
      </c>
      <c r="CR20" s="723">
        <f>+'Calc Small Comm A1-A Rates'!CR20</f>
        <v>6.0899999999999996E-2</v>
      </c>
      <c r="CS20" s="723">
        <f>+'Calc Small Comm A1-A Rates'!CS20</f>
        <v>6.0899999999999996E-2</v>
      </c>
      <c r="CT20" s="723">
        <f>+'Calc Small Comm A1-A Rates'!CT20</f>
        <v>6.0899999999999996E-2</v>
      </c>
      <c r="CU20" s="723">
        <f>+'Calc Small Comm A1-A Rates'!CU20</f>
        <v>6.1759999999999995E-2</v>
      </c>
      <c r="CV20" s="723">
        <f>+'Calc Small Comm A1-A Rates'!CV20</f>
        <v>6.1759999999999995E-2</v>
      </c>
      <c r="CW20" s="723">
        <f>+'Calc Small Comm A1-A Rates'!CW20</f>
        <v>6.1759999999999995E-2</v>
      </c>
      <c r="CX20" s="723">
        <f>+'Calc Small Comm A1-A Rates'!CX20</f>
        <v>6.1339999999999999E-2</v>
      </c>
      <c r="CY20" s="723">
        <f>+'Calc Small Comm A1-A Rates'!CY20</f>
        <v>6.1339999999999999E-2</v>
      </c>
      <c r="CZ20" s="723">
        <f>+'Calc Small Comm A1-A Rates'!CZ20</f>
        <v>6.1339999999999999E-2</v>
      </c>
      <c r="DA20" s="723">
        <f>+'Calc Small Comm A1-A Rates'!DA20</f>
        <v>6.2E-2</v>
      </c>
      <c r="DB20" s="723">
        <f>+'Calc Small Comm A1-A Rates'!DB20</f>
        <v>6.2E-2</v>
      </c>
      <c r="DC20" s="723">
        <f>+'Calc Small Comm A1-A Rates'!DC20</f>
        <v>6.2E-2</v>
      </c>
      <c r="DD20" s="723">
        <f>+'Calc Small Comm A1-A Rates'!DD20</f>
        <v>6.7900000000000002E-2</v>
      </c>
      <c r="DE20" s="723">
        <f>+'Calc Small Comm A1-A Rates'!DE20</f>
        <v>6.7900000000000002E-2</v>
      </c>
      <c r="DF20" s="723">
        <f>+'Calc Small Comm A1-A Rates'!DF20</f>
        <v>6.7900000000000002E-2</v>
      </c>
      <c r="DG20" s="723">
        <f>+'Calc Small Comm A1-A Rates'!DG20</f>
        <v>7.1500000000000008E-2</v>
      </c>
      <c r="DH20" s="723">
        <f>+'Calc Small Comm A1-A Rates'!DH20</f>
        <v>7.1500000000000008E-2</v>
      </c>
      <c r="DI20" s="723">
        <f>+'Calc Small Comm A1-A Rates'!DI20</f>
        <v>7.1500000000000008E-2</v>
      </c>
      <c r="DJ20" s="723">
        <f>+'Calc Small Comm A1-A Rates'!DJ20</f>
        <v>6.7919999999999994E-2</v>
      </c>
      <c r="DK20" s="723">
        <f>+'Calc Small Comm A1-A Rates'!DK20</f>
        <v>6.7919999999999994E-2</v>
      </c>
      <c r="DL20" s="723">
        <f>+'Calc Small Comm A1-A Rates'!DL20</f>
        <v>6.7919999999999994E-2</v>
      </c>
      <c r="DM20" s="723">
        <f>+'Calc Small Comm A1-A Rates'!DM20</f>
        <v>6.8779999999999994E-2</v>
      </c>
      <c r="DN20" s="723">
        <f>+'Calc Small Comm A1-A Rates'!DN20</f>
        <v>6.8779999999999994E-2</v>
      </c>
      <c r="DO20" s="723">
        <f>+'Calc Small Comm A1-A Rates'!DO20</f>
        <v>6.8779999999999994E-2</v>
      </c>
      <c r="DP20" s="723">
        <f>+'Calc Small Comm A1-A Rates'!DP20</f>
        <v>6.8309999999999996E-2</v>
      </c>
      <c r="DQ20" s="723">
        <f>+'Calc Small Comm A1-A Rates'!DQ20</f>
        <v>6.8309999999999996E-2</v>
      </c>
      <c r="DR20" s="723">
        <f>+'Calc Small Comm A1-A Rates'!DR20</f>
        <v>6.8309999999999996E-2</v>
      </c>
      <c r="DS20" s="723">
        <f>+'Calc Small Comm A1-A Rates'!DS20</f>
        <v>7.0120000000000002E-2</v>
      </c>
      <c r="DT20" s="723">
        <f>+'Calc Small Comm A1-A Rates'!DT20</f>
        <v>7.0120000000000002E-2</v>
      </c>
      <c r="DU20" s="723">
        <f>+'Calc Small Comm A1-A Rates'!DU20</f>
        <v>7.0120000000000002E-2</v>
      </c>
      <c r="DV20" s="723">
        <f>+'Calc Small Comm A1-A Rates'!DV20</f>
        <v>6.4879999999999993E-2</v>
      </c>
      <c r="DW20" s="723">
        <f>+'Calc Small Comm A1-A Rates'!DW20</f>
        <v>6.4879999999999993E-2</v>
      </c>
      <c r="DX20" s="723">
        <f>+'Calc Small Comm A1-A Rates'!DX20</f>
        <v>6.4879999999999993E-2</v>
      </c>
      <c r="DY20" s="756">
        <f>+'Calc Small Comm A1-A Rates'!DY20</f>
        <v>5.6899999999999999E-2</v>
      </c>
      <c r="DZ20" s="723">
        <f>+'Calc Small Comm A1-A Rates'!DZ20</f>
        <v>5.9060000000000001E-2</v>
      </c>
      <c r="EA20" s="723">
        <f>+'Calc Small Comm A1-A Rates'!EA20</f>
        <v>5.9060000000000001E-2</v>
      </c>
      <c r="EB20" s="723">
        <f>+'Calc Small Comm A1-A Rates'!EB20</f>
        <v>5.7999999999999996E-2</v>
      </c>
      <c r="EC20" s="723">
        <f>+'Calc Small Comm A1-A Rates'!EC20</f>
        <v>5.7999999999999996E-2</v>
      </c>
      <c r="ED20" s="723">
        <f>+'Calc Small Comm A1-A Rates'!ED20</f>
        <v>5.7999999999999996E-2</v>
      </c>
      <c r="EE20" s="723">
        <f>+'Calc Small Comm A1-A Rates'!EE20</f>
        <v>6.1530000000000001E-2</v>
      </c>
      <c r="EF20" s="723">
        <f>+'Calc Small Comm A1-A Rates'!EF20</f>
        <v>6.1530000000000001E-2</v>
      </c>
      <c r="EG20" s="723">
        <f>+'Calc Small Comm A1-A Rates'!EG20</f>
        <v>6.1530000000000001E-2</v>
      </c>
      <c r="EH20" s="723">
        <f>+'Calc Small Comm A1-A Rates'!EH20</f>
        <v>6.6559999999999994E-2</v>
      </c>
      <c r="EI20" s="723">
        <f>+'Calc Small Comm A1-A Rates'!EI20</f>
        <v>6.6559999999999994E-2</v>
      </c>
      <c r="EJ20" s="723">
        <f>+'Calc Small Comm A1-A Rates'!EJ20</f>
        <v>6.6559999999999994E-2</v>
      </c>
      <c r="EK20" s="723">
        <f>+'Calc Small Comm A1-A Rates'!EK20</f>
        <v>6.8760000000000002E-2</v>
      </c>
      <c r="EL20" s="723">
        <f>+'Calc Small Comm A1-A Rates'!EL20</f>
        <v>6.8760000000000002E-2</v>
      </c>
      <c r="EM20" s="723">
        <f>+'Calc Small Comm A1-A Rates'!EM20</f>
        <v>6.8760000000000002E-2</v>
      </c>
      <c r="EN20" s="723">
        <f>+'Calc Small Comm A1-A Rates'!EN20</f>
        <v>6.5600000000000006E-2</v>
      </c>
      <c r="EO20" s="723">
        <f>+'Calc Small Comm A1-A Rates'!EO20</f>
        <v>6.5600000000000006E-2</v>
      </c>
      <c r="EP20" s="723">
        <f>+'Calc Small Comm A1-A Rates'!EP20</f>
        <v>6.5600000000000006E-2</v>
      </c>
      <c r="EQ20" s="723">
        <f>+'Calc Small Comm A1-A Rates'!EQ20</f>
        <v>7.0500000000000007E-2</v>
      </c>
      <c r="ER20" s="723">
        <f>+'Calc Small Comm A1-A Rates'!ER20</f>
        <v>7.0500000000000007E-2</v>
      </c>
      <c r="ES20" s="723">
        <f>+'Calc Small Comm A1-A Rates'!ES20</f>
        <v>7.0500000000000007E-2</v>
      </c>
      <c r="ET20" s="723">
        <f>+'Calc Small Comm A1-A Rates'!ET20</f>
        <v>7.2700000000000001E-2</v>
      </c>
      <c r="EU20" s="723">
        <f>+'Calc Small Comm A1-A Rates'!EU20</f>
        <v>7.2700000000000001E-2</v>
      </c>
      <c r="EV20" s="723">
        <f>+'Calc Small Comm A1-A Rates'!EV20</f>
        <v>7.2700000000000001E-2</v>
      </c>
      <c r="EW20" s="723">
        <f>+'Calc Small Comm A1-A Rates'!EW20</f>
        <v>7.3860000000000009E-2</v>
      </c>
      <c r="EX20" s="723">
        <f>+'Calc Small Comm A1-A Rates'!EX20</f>
        <v>7.3860000000000009E-2</v>
      </c>
      <c r="EY20" s="723">
        <f>+'Calc Small Comm A1-A Rates'!EY20</f>
        <v>7.3860000000000009E-2</v>
      </c>
      <c r="EZ20" s="723">
        <f>+'Calc Small Comm A1-A Rates'!EZ20</f>
        <v>7.9669999999999991E-2</v>
      </c>
      <c r="FA20" s="723">
        <f>+'Calc Small Comm A1-A Rates'!FA20</f>
        <v>7.9669999999999991E-2</v>
      </c>
      <c r="FB20" s="723">
        <f>+'Calc Small Comm A1-A Rates'!FB20</f>
        <v>7.9669999999999991E-2</v>
      </c>
      <c r="FC20" s="723">
        <f>+'Calc Small Comm A1-A Rates'!FC20</f>
        <v>8.0509999999999998E-2</v>
      </c>
      <c r="FD20" s="723">
        <f>+'Calc Small Comm A1-A Rates'!FD20</f>
        <v>8.0509999999999998E-2</v>
      </c>
      <c r="FE20" s="723">
        <f>+'Calc Small Comm A1-A Rates'!FE20</f>
        <v>8.0509999999999998E-2</v>
      </c>
      <c r="FF20" s="723">
        <f>+'Calc Small Comm A1-A Rates'!FF20</f>
        <v>8.3139999999999992E-2</v>
      </c>
      <c r="FG20" s="723">
        <f>+'Calc Small Comm A1-A Rates'!FG20</f>
        <v>8.3139999999999992E-2</v>
      </c>
      <c r="FH20" s="723">
        <f>+'Calc Small Comm A1-A Rates'!FH20</f>
        <v>8.3139999999999992E-2</v>
      </c>
      <c r="FI20" s="723">
        <f>+'Calc Small Comm A1-A Rates'!FI20</f>
        <v>8.7260000000000004E-2</v>
      </c>
      <c r="FJ20" s="723">
        <f>+'Calc Small Comm A1-A Rates'!FJ20</f>
        <v>8.7260000000000004E-2</v>
      </c>
      <c r="FK20" s="723">
        <f>+'Calc Small Comm A1-A Rates'!FK20</f>
        <v>8.7260000000000004E-2</v>
      </c>
      <c r="FL20" s="723">
        <f>+'Calc Small Comm A1-A Rates'!FL20</f>
        <v>8.7459999999999996E-2</v>
      </c>
      <c r="FM20" s="723">
        <f>+'Calc Small Comm A1-A Rates'!FM20</f>
        <v>8.7459999999999996E-2</v>
      </c>
      <c r="FN20" s="723">
        <f>+'Calc Small Comm A1-A Rates'!FN20</f>
        <v>8.7459999999999996E-2</v>
      </c>
      <c r="FO20" s="723">
        <f>+'Calc Small Comm A1-A Rates'!FO20</f>
        <v>8.7180000000000007E-2</v>
      </c>
      <c r="FP20" s="723">
        <f>+'Calc Small Comm A1-A Rates'!FP20</f>
        <v>8.7180000000000007E-2</v>
      </c>
      <c r="FQ20" s="723">
        <f>+'Calc Small Comm A1-A Rates'!FQ20</f>
        <v>8.7180000000000007E-2</v>
      </c>
      <c r="FR20" s="980">
        <f>+'Calc Small Comm A1-A Rates'!FR20</f>
        <v>8.6879999999999999E-2</v>
      </c>
      <c r="FS20" s="980">
        <f>+'Calc Small Comm A1-A Rates'!FS20</f>
        <v>8.6879999999999999E-2</v>
      </c>
      <c r="FT20" s="980">
        <f>+'Calc Small Comm A1-A Rates'!FT20</f>
        <v>8.6879999999999999E-2</v>
      </c>
      <c r="FU20" s="980">
        <f>+'Calc Small Comm A1-A Rates'!FU20</f>
        <v>8.3949999999999997E-2</v>
      </c>
      <c r="FV20" s="980">
        <f>+'Calc Small Comm A1-A Rates'!FV20</f>
        <v>8.3949999999999997E-2</v>
      </c>
      <c r="FW20" s="980">
        <f>+'Calc Small Comm A1-A Rates'!FW20</f>
        <v>8.3949999999999997E-2</v>
      </c>
      <c r="FX20" s="1002">
        <f>+'Calc Small Comm A1-A Rates'!FX20</f>
        <v>8.9079999999999993E-2</v>
      </c>
      <c r="FY20" s="1002">
        <f>+'Calc Small Comm A1-A Rates'!FY20</f>
        <v>8.9079999999999993E-2</v>
      </c>
      <c r="FZ20" s="1002">
        <f>+'Calc Small Comm A1-A Rates'!FZ20</f>
        <v>8.9079999999999993E-2</v>
      </c>
      <c r="GA20" s="1002">
        <f>+'Calc Small Comm A1-A Rates'!GA20</f>
        <v>9.0039999999999995E-2</v>
      </c>
      <c r="GB20" s="1002">
        <f>+'Calc Small Comm A1-A Rates'!GB20</f>
        <v>9.0039999999999995E-2</v>
      </c>
      <c r="GC20" s="1002">
        <f>+'Calc Small Comm A1-A Rates'!GC20</f>
        <v>9.0039999999999995E-2</v>
      </c>
    </row>
    <row r="21" spans="1:185" s="723" customFormat="1" ht="15" customHeight="1" x14ac:dyDescent="0.2">
      <c r="A21" s="406"/>
      <c r="B21" s="663" t="s">
        <v>537</v>
      </c>
      <c r="DY21" s="756"/>
      <c r="FX21" s="997"/>
      <c r="FY21" s="1007"/>
      <c r="FZ21" s="1007"/>
      <c r="GA21" s="1007"/>
      <c r="GB21" s="1007"/>
      <c r="GC21" s="1007"/>
    </row>
    <row r="22" spans="1:185" s="723" customFormat="1" ht="13.5" customHeight="1" x14ac:dyDescent="0.2">
      <c r="A22" s="406"/>
      <c r="B22" s="665" t="s">
        <v>217</v>
      </c>
      <c r="N22" s="682"/>
      <c r="O22" s="682" t="e">
        <f>+#REF!+O$20</f>
        <v>#REF!</v>
      </c>
      <c r="P22" s="682" t="e">
        <f>+#REF!+P$20</f>
        <v>#REF!</v>
      </c>
      <c r="Q22" s="682" t="e">
        <f>+#REF!+Q$20</f>
        <v>#REF!</v>
      </c>
      <c r="R22" s="682" t="e">
        <f>+#REF!+R$20</f>
        <v>#REF!</v>
      </c>
      <c r="S22" s="682" t="e">
        <f>+#REF!+S$20</f>
        <v>#REF!</v>
      </c>
      <c r="T22" s="682" t="e">
        <f>+#REF!+T$20</f>
        <v>#REF!</v>
      </c>
      <c r="U22" s="682" t="e">
        <f>+#REF!+U$20</f>
        <v>#REF!</v>
      </c>
      <c r="V22" s="682" t="e">
        <f>+#REF!+V$20</f>
        <v>#REF!</v>
      </c>
      <c r="W22" s="682" t="e">
        <f>+#REF!+W$20</f>
        <v>#REF!</v>
      </c>
      <c r="X22" s="682" t="e">
        <f>+#REF!+X$20</f>
        <v>#REF!</v>
      </c>
      <c r="Y22" s="682" t="e">
        <f>+#REF!+Y$20</f>
        <v>#REF!</v>
      </c>
      <c r="Z22" s="682" t="e">
        <f>+#REF!+Z$20</f>
        <v>#REF!</v>
      </c>
      <c r="AA22" s="682" t="e">
        <f>+#REF!+AA$20</f>
        <v>#REF!</v>
      </c>
      <c r="AB22" s="682" t="e">
        <f>+#REF!+AB$20</f>
        <v>#REF!</v>
      </c>
      <c r="AC22" s="682" t="e">
        <f>+#REF!+AC$20</f>
        <v>#REF!</v>
      </c>
      <c r="AD22" s="682" t="e">
        <f>+#REF!+AD$20</f>
        <v>#REF!</v>
      </c>
      <c r="AE22" s="682" t="e">
        <f>+#REF!+AE$20</f>
        <v>#REF!</v>
      </c>
      <c r="AF22" s="682" t="e">
        <f>+#REF!+AF$20</f>
        <v>#REF!</v>
      </c>
      <c r="AG22" s="682" t="e">
        <f>+#REF!+AG$20</f>
        <v>#REF!</v>
      </c>
      <c r="AH22" s="682" t="e">
        <f>+#REF!+AH$20</f>
        <v>#REF!</v>
      </c>
      <c r="AI22" s="682" t="e">
        <f>+#REF!+AI$20</f>
        <v>#REF!</v>
      </c>
      <c r="AJ22" s="682" t="e">
        <f>+#REF!+AJ$20</f>
        <v>#REF!</v>
      </c>
      <c r="AK22" s="682" t="e">
        <f>+#REF!+AK$20</f>
        <v>#REF!</v>
      </c>
      <c r="AL22" s="682" t="e">
        <f>+#REF!+AL$20</f>
        <v>#REF!</v>
      </c>
      <c r="AM22" s="682" t="e">
        <f>+#REF!+AM$20</f>
        <v>#REF!</v>
      </c>
      <c r="AN22" s="682" t="e">
        <f>+#REF!+AN$20</f>
        <v>#REF!</v>
      </c>
      <c r="AO22" s="682" t="e">
        <f>+#REF!+AO$20</f>
        <v>#REF!</v>
      </c>
      <c r="AP22" s="682" t="e">
        <f>+#REF!+AP$20</f>
        <v>#REF!</v>
      </c>
      <c r="AQ22" s="682" t="e">
        <f>+#REF!+AQ$20</f>
        <v>#REF!</v>
      </c>
      <c r="AR22" s="682" t="e">
        <f>+#REF!+AR$20</f>
        <v>#REF!</v>
      </c>
      <c r="AS22" s="682" t="e">
        <f>+#REF!+AS$20</f>
        <v>#REF!</v>
      </c>
      <c r="AT22" s="682" t="e">
        <f>+#REF!+AT$20</f>
        <v>#REF!</v>
      </c>
      <c r="AU22" s="682" t="e">
        <f>+#REF!+AU$20</f>
        <v>#REF!</v>
      </c>
      <c r="AV22" s="682" t="e">
        <f>+#REF!+AV$20</f>
        <v>#REF!</v>
      </c>
      <c r="AW22" s="682" t="e">
        <f>+#REF!+AW$20</f>
        <v>#REF!</v>
      </c>
      <c r="AX22" s="682" t="e">
        <f>+#REF!+AX$20</f>
        <v>#REF!</v>
      </c>
      <c r="AY22" s="682" t="e">
        <f>+#REF!+AY$20</f>
        <v>#REF!</v>
      </c>
      <c r="AZ22" s="682" t="e">
        <f>+#REF!+AZ$20</f>
        <v>#REF!</v>
      </c>
      <c r="BA22" s="682" t="e">
        <f>+#REF!+BA$20</f>
        <v>#REF!</v>
      </c>
      <c r="BB22" s="682">
        <f t="shared" ref="BB22:CG22" si="7">+BB8+BB12+BB$20</f>
        <v>9.1350000000000001E-2</v>
      </c>
      <c r="BC22" s="682">
        <f t="shared" si="7"/>
        <v>9.1350000000000001E-2</v>
      </c>
      <c r="BD22" s="682">
        <f t="shared" si="7"/>
        <v>9.1350000000000001E-2</v>
      </c>
      <c r="BE22" s="682">
        <f t="shared" si="7"/>
        <v>9.1350000000000001E-2</v>
      </c>
      <c r="BF22" s="682">
        <f t="shared" si="7"/>
        <v>9.1350000000000001E-2</v>
      </c>
      <c r="BG22" s="682">
        <f t="shared" si="7"/>
        <v>9.7689999999999999E-2</v>
      </c>
      <c r="BH22" s="682">
        <f t="shared" si="7"/>
        <v>0.10369</v>
      </c>
      <c r="BI22" s="682">
        <f t="shared" si="7"/>
        <v>0.10369</v>
      </c>
      <c r="BJ22" s="682">
        <f t="shared" si="7"/>
        <v>0.10369</v>
      </c>
      <c r="BK22" s="682">
        <f t="shared" si="7"/>
        <v>9.7349999999999992E-2</v>
      </c>
      <c r="BL22" s="682">
        <f t="shared" si="7"/>
        <v>9.7349999999999992E-2</v>
      </c>
      <c r="BM22" s="682">
        <f t="shared" si="7"/>
        <v>9.7349999999999992E-2</v>
      </c>
      <c r="BN22" s="682">
        <f t="shared" si="7"/>
        <v>9.7349999999999992E-2</v>
      </c>
      <c r="BO22" s="682">
        <f t="shared" si="7"/>
        <v>9.7349999999999992E-2</v>
      </c>
      <c r="BP22" s="682">
        <f t="shared" si="7"/>
        <v>9.7349999999999992E-2</v>
      </c>
      <c r="BQ22" s="682">
        <f t="shared" si="7"/>
        <v>9.7349999999999992E-2</v>
      </c>
      <c r="BR22" s="682">
        <f t="shared" si="7"/>
        <v>9.7349999999999992E-2</v>
      </c>
      <c r="BS22" s="682">
        <f t="shared" si="7"/>
        <v>0.10369</v>
      </c>
      <c r="BT22" s="682">
        <f t="shared" si="7"/>
        <v>0.10369</v>
      </c>
      <c r="BU22" s="682">
        <f t="shared" si="7"/>
        <v>0.10369</v>
      </c>
      <c r="BV22" s="682">
        <f t="shared" si="7"/>
        <v>0.10369</v>
      </c>
      <c r="BW22" s="682">
        <f t="shared" si="7"/>
        <v>9.7349999999999992E-2</v>
      </c>
      <c r="BX22" s="682">
        <f t="shared" si="7"/>
        <v>9.7349999999999992E-2</v>
      </c>
      <c r="BY22" s="682">
        <f t="shared" si="7"/>
        <v>9.7349999999999992E-2</v>
      </c>
      <c r="BZ22" s="682">
        <f t="shared" si="7"/>
        <v>9.7349999999999992E-2</v>
      </c>
      <c r="CA22" s="682">
        <f t="shared" si="7"/>
        <v>9.7349999999999992E-2</v>
      </c>
      <c r="CB22" s="682">
        <f t="shared" si="7"/>
        <v>9.7349999999999992E-2</v>
      </c>
      <c r="CC22" s="682">
        <f t="shared" si="7"/>
        <v>9.7349999999999992E-2</v>
      </c>
      <c r="CD22" s="682">
        <f t="shared" si="7"/>
        <v>9.7349999999999992E-2</v>
      </c>
      <c r="CE22" s="682">
        <f t="shared" si="7"/>
        <v>0.10369</v>
      </c>
      <c r="CF22" s="682">
        <f t="shared" si="7"/>
        <v>0.10369</v>
      </c>
      <c r="CG22" s="682">
        <f t="shared" si="7"/>
        <v>0.10369</v>
      </c>
      <c r="CH22" s="682">
        <f t="shared" ref="CH22:DM22" si="8">+CH8+CH12+CH$20</f>
        <v>0.10369</v>
      </c>
      <c r="CI22" s="682">
        <f t="shared" si="8"/>
        <v>9.7349999999999992E-2</v>
      </c>
      <c r="CJ22" s="682">
        <f t="shared" si="8"/>
        <v>0.10067999999999999</v>
      </c>
      <c r="CK22" s="682">
        <f t="shared" si="8"/>
        <v>0.10067999999999999</v>
      </c>
      <c r="CL22" s="682">
        <f t="shared" si="8"/>
        <v>0.1011</v>
      </c>
      <c r="CM22" s="682">
        <f t="shared" si="8"/>
        <v>0.1011</v>
      </c>
      <c r="CN22" s="682">
        <f t="shared" si="8"/>
        <v>0.1011</v>
      </c>
      <c r="CO22" s="682">
        <f t="shared" si="8"/>
        <v>0.10156999999999999</v>
      </c>
      <c r="CP22" s="682">
        <f t="shared" si="8"/>
        <v>0.10156999999999999</v>
      </c>
      <c r="CQ22" s="682">
        <f t="shared" si="8"/>
        <v>0.10791000000000001</v>
      </c>
      <c r="CR22" s="682">
        <f t="shared" si="8"/>
        <v>0.11196999999999999</v>
      </c>
      <c r="CS22" s="682">
        <f t="shared" si="8"/>
        <v>0.11196999999999999</v>
      </c>
      <c r="CT22" s="682">
        <f t="shared" si="8"/>
        <v>0.11196999999999999</v>
      </c>
      <c r="CU22" s="682">
        <f t="shared" si="8"/>
        <v>0.10649</v>
      </c>
      <c r="CV22" s="682">
        <f t="shared" si="8"/>
        <v>0.10649</v>
      </c>
      <c r="CW22" s="682">
        <f t="shared" si="8"/>
        <v>0.10649</v>
      </c>
      <c r="CX22" s="682">
        <f t="shared" si="8"/>
        <v>0.10607</v>
      </c>
      <c r="CY22" s="682">
        <f t="shared" si="8"/>
        <v>0.10607</v>
      </c>
      <c r="CZ22" s="682">
        <f t="shared" si="8"/>
        <v>0.10607</v>
      </c>
      <c r="DA22" s="682">
        <f t="shared" si="8"/>
        <v>0.10672999999999999</v>
      </c>
      <c r="DB22" s="682">
        <f t="shared" si="8"/>
        <v>0.10672999999999999</v>
      </c>
      <c r="DC22" s="682">
        <f t="shared" si="8"/>
        <v>0.11307</v>
      </c>
      <c r="DD22" s="682">
        <f t="shared" si="8"/>
        <v>0.11896999999999999</v>
      </c>
      <c r="DE22" s="682">
        <f t="shared" si="8"/>
        <v>0.11896999999999999</v>
      </c>
      <c r="DF22" s="682">
        <f t="shared" si="8"/>
        <v>0.11896999999999999</v>
      </c>
      <c r="DG22" s="682">
        <f t="shared" si="8"/>
        <v>0.11623</v>
      </c>
      <c r="DH22" s="682">
        <f t="shared" si="8"/>
        <v>0.11623</v>
      </c>
      <c r="DI22" s="682">
        <f t="shared" si="8"/>
        <v>0.11623</v>
      </c>
      <c r="DJ22" s="682">
        <f t="shared" si="8"/>
        <v>0.11265</v>
      </c>
      <c r="DK22" s="682">
        <f t="shared" si="8"/>
        <v>0.11265</v>
      </c>
      <c r="DL22" s="682">
        <f t="shared" si="8"/>
        <v>0.11265</v>
      </c>
      <c r="DM22" s="682">
        <f t="shared" si="8"/>
        <v>0.11351</v>
      </c>
      <c r="DN22" s="682">
        <f t="shared" ref="DN22:ES22" si="9">+DN8+DN12+DN$20</f>
        <v>0.11351</v>
      </c>
      <c r="DO22" s="682">
        <f t="shared" si="9"/>
        <v>0.11984999999999998</v>
      </c>
      <c r="DP22" s="682">
        <f t="shared" si="9"/>
        <v>0.11937999999999999</v>
      </c>
      <c r="DQ22" s="682">
        <f t="shared" si="9"/>
        <v>0.11937999999999999</v>
      </c>
      <c r="DR22" s="682">
        <f t="shared" si="9"/>
        <v>0.11937999999999999</v>
      </c>
      <c r="DS22" s="682">
        <f t="shared" si="9"/>
        <v>0.11485000000000001</v>
      </c>
      <c r="DT22" s="682">
        <f t="shared" si="9"/>
        <v>0.11485000000000001</v>
      </c>
      <c r="DU22" s="682">
        <f t="shared" si="9"/>
        <v>0.11485000000000001</v>
      </c>
      <c r="DV22" s="682">
        <f t="shared" si="9"/>
        <v>0.10960999999999999</v>
      </c>
      <c r="DW22" s="682">
        <f t="shared" si="9"/>
        <v>0.10960999999999999</v>
      </c>
      <c r="DX22" s="682">
        <f t="shared" si="9"/>
        <v>0.10960999999999999</v>
      </c>
      <c r="DY22" s="755">
        <f t="shared" si="9"/>
        <v>0.10064999999999999</v>
      </c>
      <c r="DZ22" s="682">
        <f t="shared" si="9"/>
        <v>0.10281</v>
      </c>
      <c r="EA22" s="682">
        <f t="shared" si="9"/>
        <v>0.10915</v>
      </c>
      <c r="EB22" s="682">
        <f t="shared" si="9"/>
        <v>0.11543999999999999</v>
      </c>
      <c r="EC22" s="682">
        <f t="shared" si="9"/>
        <v>0.11543999999999999</v>
      </c>
      <c r="ED22" s="682">
        <f t="shared" si="9"/>
        <v>0.11543999999999999</v>
      </c>
      <c r="EE22" s="682">
        <f t="shared" si="9"/>
        <v>0.11263000000000001</v>
      </c>
      <c r="EF22" s="682">
        <f t="shared" si="9"/>
        <v>0.11263000000000001</v>
      </c>
      <c r="EG22" s="682">
        <f t="shared" si="9"/>
        <v>0.11263000000000001</v>
      </c>
      <c r="EH22" s="682">
        <f t="shared" si="9"/>
        <v>0.11765999999999999</v>
      </c>
      <c r="EI22" s="682">
        <f t="shared" si="9"/>
        <v>0.11765999999999999</v>
      </c>
      <c r="EJ22" s="682">
        <f t="shared" si="9"/>
        <v>0.11765999999999999</v>
      </c>
      <c r="EK22" s="682">
        <f t="shared" si="9"/>
        <v>0.11985999999999999</v>
      </c>
      <c r="EL22" s="682">
        <f t="shared" si="9"/>
        <v>0.11985999999999999</v>
      </c>
      <c r="EM22" s="682">
        <f t="shared" si="9"/>
        <v>0.12620000000000001</v>
      </c>
      <c r="EN22" s="682">
        <f t="shared" si="9"/>
        <v>0.12426000000000001</v>
      </c>
      <c r="EO22" s="682">
        <f t="shared" si="9"/>
        <v>0.12426000000000001</v>
      </c>
      <c r="EP22" s="682">
        <f t="shared" si="9"/>
        <v>0.12426000000000001</v>
      </c>
      <c r="EQ22" s="682">
        <f t="shared" si="9"/>
        <v>0.12282000000000001</v>
      </c>
      <c r="ER22" s="682">
        <f t="shared" si="9"/>
        <v>0.12282000000000001</v>
      </c>
      <c r="ES22" s="682">
        <f t="shared" si="9"/>
        <v>0.12282000000000001</v>
      </c>
      <c r="ET22" s="682">
        <f t="shared" ref="ET22:FW22" si="10">+ET8+ET12+ET$20</f>
        <v>0.12501999999999999</v>
      </c>
      <c r="EU22" s="682">
        <f t="shared" si="10"/>
        <v>0.12501999999999999</v>
      </c>
      <c r="EV22" s="682">
        <f t="shared" si="10"/>
        <v>0.12501999999999999</v>
      </c>
      <c r="EW22" s="682">
        <f t="shared" si="10"/>
        <v>0.12618000000000001</v>
      </c>
      <c r="EX22" s="682">
        <f t="shared" si="10"/>
        <v>0.12618000000000001</v>
      </c>
      <c r="EY22" s="682">
        <f t="shared" si="10"/>
        <v>0.13252</v>
      </c>
      <c r="EZ22" s="682">
        <f t="shared" si="10"/>
        <v>0.14016000000000001</v>
      </c>
      <c r="FA22" s="682">
        <f t="shared" si="10"/>
        <v>0.14016000000000001</v>
      </c>
      <c r="FB22" s="682">
        <f t="shared" si="10"/>
        <v>0.14016000000000001</v>
      </c>
      <c r="FC22" s="682">
        <f t="shared" si="10"/>
        <v>0.13466</v>
      </c>
      <c r="FD22" s="682">
        <f t="shared" si="10"/>
        <v>0.13466</v>
      </c>
      <c r="FE22" s="682">
        <f t="shared" si="10"/>
        <v>0.13466</v>
      </c>
      <c r="FF22" s="682">
        <f t="shared" si="10"/>
        <v>0.13729</v>
      </c>
      <c r="FG22" s="682">
        <f t="shared" si="10"/>
        <v>0.13729</v>
      </c>
      <c r="FH22" s="682">
        <f t="shared" si="10"/>
        <v>0.13729</v>
      </c>
      <c r="FI22" s="682">
        <f t="shared" si="10"/>
        <v>0.14141000000000001</v>
      </c>
      <c r="FJ22" s="682">
        <f t="shared" si="10"/>
        <v>0.14141000000000001</v>
      </c>
      <c r="FK22" s="682">
        <f t="shared" si="10"/>
        <v>0.14774999999999999</v>
      </c>
      <c r="FL22" s="682">
        <f t="shared" si="10"/>
        <v>0.15067999999999998</v>
      </c>
      <c r="FM22" s="682">
        <f t="shared" si="10"/>
        <v>0.15067999999999998</v>
      </c>
      <c r="FN22" s="682">
        <f t="shared" si="10"/>
        <v>0.15067999999999998</v>
      </c>
      <c r="FO22" s="682">
        <f t="shared" si="10"/>
        <v>0.14406000000000002</v>
      </c>
      <c r="FP22" s="682">
        <f t="shared" si="10"/>
        <v>0.14406000000000002</v>
      </c>
      <c r="FQ22" s="682">
        <f t="shared" si="10"/>
        <v>0.14406000000000002</v>
      </c>
      <c r="FR22" s="682">
        <f t="shared" si="10"/>
        <v>0.14376</v>
      </c>
      <c r="FS22" s="682">
        <f t="shared" si="10"/>
        <v>0.14376</v>
      </c>
      <c r="FT22" s="682">
        <f t="shared" si="10"/>
        <v>0.14376</v>
      </c>
      <c r="FU22" s="682">
        <f t="shared" si="10"/>
        <v>0.14083000000000001</v>
      </c>
      <c r="FV22" s="682">
        <f t="shared" si="10"/>
        <v>0.14083000000000001</v>
      </c>
      <c r="FW22" s="682">
        <f t="shared" si="10"/>
        <v>0.14717</v>
      </c>
      <c r="FX22" s="1002">
        <f t="shared" ref="FX22:GC22" si="11">+FX8+FX12+FX$20</f>
        <v>0.15229999999999999</v>
      </c>
      <c r="FY22" s="1002">
        <f t="shared" si="11"/>
        <v>0.15229999999999999</v>
      </c>
      <c r="FZ22" s="1002">
        <f t="shared" si="11"/>
        <v>0.15229999999999999</v>
      </c>
      <c r="GA22" s="1002">
        <f t="shared" si="11"/>
        <v>0.14692</v>
      </c>
      <c r="GB22" s="1002">
        <f t="shared" si="11"/>
        <v>0.14692</v>
      </c>
      <c r="GC22" s="1002">
        <f t="shared" si="11"/>
        <v>0.14692</v>
      </c>
    </row>
    <row r="23" spans="1:185" s="723" customFormat="1" ht="13.5" customHeight="1" x14ac:dyDescent="0.2">
      <c r="A23" s="406"/>
      <c r="B23" s="665" t="s">
        <v>289</v>
      </c>
      <c r="N23" s="682"/>
      <c r="O23" s="682" t="e">
        <f>+#REF!+O$20</f>
        <v>#REF!</v>
      </c>
      <c r="P23" s="682" t="e">
        <f>+#REF!+P$20</f>
        <v>#REF!</v>
      </c>
      <c r="Q23" s="682" t="e">
        <f>+#REF!+Q$20</f>
        <v>#REF!</v>
      </c>
      <c r="R23" s="682" t="e">
        <f>+#REF!+R$20</f>
        <v>#REF!</v>
      </c>
      <c r="S23" s="682" t="e">
        <f>+#REF!+S$20</f>
        <v>#REF!</v>
      </c>
      <c r="T23" s="682" t="e">
        <f>+#REF!+T$20</f>
        <v>#REF!</v>
      </c>
      <c r="U23" s="682" t="e">
        <f>+#REF!+U$20</f>
        <v>#REF!</v>
      </c>
      <c r="V23" s="682" t="e">
        <f>+#REF!+V$20</f>
        <v>#REF!</v>
      </c>
      <c r="W23" s="682" t="e">
        <f>+#REF!+W$20</f>
        <v>#REF!</v>
      </c>
      <c r="X23" s="682" t="e">
        <f>+#REF!+X$20</f>
        <v>#REF!</v>
      </c>
      <c r="Y23" s="682" t="e">
        <f>+#REF!+Y$20</f>
        <v>#REF!</v>
      </c>
      <c r="Z23" s="682" t="e">
        <f>+#REF!+Z$20</f>
        <v>#REF!</v>
      </c>
      <c r="AA23" s="682" t="e">
        <f>+#REF!+AA$20</f>
        <v>#REF!</v>
      </c>
      <c r="AB23" s="682" t="e">
        <f>+#REF!+AB$20</f>
        <v>#REF!</v>
      </c>
      <c r="AC23" s="682" t="e">
        <f>+#REF!+AC$20</f>
        <v>#REF!</v>
      </c>
      <c r="AD23" s="682" t="e">
        <f>+#REF!+AD$20</f>
        <v>#REF!</v>
      </c>
      <c r="AE23" s="682" t="e">
        <f>+#REF!+AE$20</f>
        <v>#REF!</v>
      </c>
      <c r="AF23" s="682" t="e">
        <f>+#REF!+AF$20</f>
        <v>#REF!</v>
      </c>
      <c r="AG23" s="682" t="e">
        <f>+#REF!+AG$20</f>
        <v>#REF!</v>
      </c>
      <c r="AH23" s="682" t="e">
        <f>+#REF!+AH$20</f>
        <v>#REF!</v>
      </c>
      <c r="AI23" s="682" t="e">
        <f>+#REF!+AI$20</f>
        <v>#REF!</v>
      </c>
      <c r="AJ23" s="682" t="e">
        <f>+#REF!+AJ$20</f>
        <v>#REF!</v>
      </c>
      <c r="AK23" s="682" t="e">
        <f>+#REF!+AK$20</f>
        <v>#REF!</v>
      </c>
      <c r="AL23" s="682" t="e">
        <f>+#REF!+AL$20</f>
        <v>#REF!</v>
      </c>
      <c r="AM23" s="682" t="e">
        <f>+#REF!+AM$20</f>
        <v>#REF!</v>
      </c>
      <c r="AN23" s="682" t="e">
        <f>+#REF!+AN$20</f>
        <v>#REF!</v>
      </c>
      <c r="AO23" s="682" t="e">
        <f>+#REF!+AO$20</f>
        <v>#REF!</v>
      </c>
      <c r="AP23" s="682" t="e">
        <f>+#REF!+AP$20</f>
        <v>#REF!</v>
      </c>
      <c r="AQ23" s="682" t="e">
        <f>+#REF!+AQ$20</f>
        <v>#REF!</v>
      </c>
      <c r="AR23" s="682" t="e">
        <f>+#REF!+AR$20</f>
        <v>#REF!</v>
      </c>
      <c r="AS23" s="682" t="e">
        <f>+#REF!+AS$20</f>
        <v>#REF!</v>
      </c>
      <c r="AT23" s="682" t="e">
        <f>+#REF!+AT$20</f>
        <v>#REF!</v>
      </c>
      <c r="AU23" s="682" t="e">
        <f>+#REF!+AU$20</f>
        <v>#REF!</v>
      </c>
      <c r="AV23" s="682" t="e">
        <f>+#REF!+AV$20</f>
        <v>#REF!</v>
      </c>
      <c r="AW23" s="682" t="e">
        <f>+#REF!+AW$20</f>
        <v>#REF!</v>
      </c>
      <c r="AX23" s="682" t="e">
        <f>+#REF!+AX$20</f>
        <v>#REF!</v>
      </c>
      <c r="AY23" s="682" t="e">
        <f>+#REF!+AY$20</f>
        <v>#REF!</v>
      </c>
      <c r="AZ23" s="682" t="e">
        <f>+#REF!+AZ$20</f>
        <v>#REF!</v>
      </c>
      <c r="BA23" s="682" t="e">
        <f>+#REF!+BA$20</f>
        <v>#REF!</v>
      </c>
      <c r="BB23" s="682">
        <f t="shared" ref="BB23:CG23" si="12">+BB9+BB13+BB$20</f>
        <v>9.1350000000000001E-2</v>
      </c>
      <c r="BC23" s="682">
        <f t="shared" si="12"/>
        <v>9.1350000000000001E-2</v>
      </c>
      <c r="BD23" s="682">
        <f t="shared" si="12"/>
        <v>9.1350000000000001E-2</v>
      </c>
      <c r="BE23" s="682">
        <f t="shared" si="12"/>
        <v>9.1350000000000001E-2</v>
      </c>
      <c r="BF23" s="682">
        <f t="shared" si="12"/>
        <v>9.1350000000000001E-2</v>
      </c>
      <c r="BG23" s="682">
        <f t="shared" si="12"/>
        <v>9.042E-2</v>
      </c>
      <c r="BH23" s="682">
        <f t="shared" si="12"/>
        <v>9.6420000000000006E-2</v>
      </c>
      <c r="BI23" s="682">
        <f t="shared" si="12"/>
        <v>9.6420000000000006E-2</v>
      </c>
      <c r="BJ23" s="682">
        <f t="shared" si="12"/>
        <v>9.6420000000000006E-2</v>
      </c>
      <c r="BK23" s="682">
        <f t="shared" si="12"/>
        <v>9.7349999999999992E-2</v>
      </c>
      <c r="BL23" s="682">
        <f t="shared" si="12"/>
        <v>9.7349999999999992E-2</v>
      </c>
      <c r="BM23" s="682">
        <f t="shared" si="12"/>
        <v>9.7349999999999992E-2</v>
      </c>
      <c r="BN23" s="682">
        <f t="shared" si="12"/>
        <v>9.7349999999999992E-2</v>
      </c>
      <c r="BO23" s="682">
        <f t="shared" si="12"/>
        <v>9.7349999999999992E-2</v>
      </c>
      <c r="BP23" s="682">
        <f t="shared" si="12"/>
        <v>9.7349999999999992E-2</v>
      </c>
      <c r="BQ23" s="682">
        <f t="shared" si="12"/>
        <v>9.7349999999999992E-2</v>
      </c>
      <c r="BR23" s="682">
        <f t="shared" si="12"/>
        <v>9.7349999999999992E-2</v>
      </c>
      <c r="BS23" s="682">
        <f t="shared" si="12"/>
        <v>9.6420000000000006E-2</v>
      </c>
      <c r="BT23" s="682">
        <f t="shared" si="12"/>
        <v>9.6420000000000006E-2</v>
      </c>
      <c r="BU23" s="682">
        <f t="shared" si="12"/>
        <v>9.6420000000000006E-2</v>
      </c>
      <c r="BV23" s="682">
        <f t="shared" si="12"/>
        <v>9.6420000000000006E-2</v>
      </c>
      <c r="BW23" s="682">
        <f t="shared" si="12"/>
        <v>9.7349999999999992E-2</v>
      </c>
      <c r="BX23" s="682">
        <f t="shared" si="12"/>
        <v>9.7349999999999992E-2</v>
      </c>
      <c r="BY23" s="682">
        <f t="shared" si="12"/>
        <v>9.7349999999999992E-2</v>
      </c>
      <c r="BZ23" s="682">
        <f t="shared" si="12"/>
        <v>9.7349999999999992E-2</v>
      </c>
      <c r="CA23" s="682">
        <f t="shared" si="12"/>
        <v>9.7349999999999992E-2</v>
      </c>
      <c r="CB23" s="682">
        <f t="shared" si="12"/>
        <v>9.7349999999999992E-2</v>
      </c>
      <c r="CC23" s="682">
        <f t="shared" si="12"/>
        <v>9.7349999999999992E-2</v>
      </c>
      <c r="CD23" s="682">
        <f t="shared" si="12"/>
        <v>9.7349999999999992E-2</v>
      </c>
      <c r="CE23" s="682">
        <f t="shared" si="12"/>
        <v>9.6420000000000006E-2</v>
      </c>
      <c r="CF23" s="682">
        <f t="shared" si="12"/>
        <v>9.6420000000000006E-2</v>
      </c>
      <c r="CG23" s="682">
        <f t="shared" si="12"/>
        <v>9.6420000000000006E-2</v>
      </c>
      <c r="CH23" s="682">
        <f t="shared" ref="CH23:DM23" si="13">+CH9+CH13+CH$20</f>
        <v>9.6420000000000006E-2</v>
      </c>
      <c r="CI23" s="682">
        <f t="shared" si="13"/>
        <v>9.7349999999999992E-2</v>
      </c>
      <c r="CJ23" s="682">
        <f t="shared" si="13"/>
        <v>0.10067999999999999</v>
      </c>
      <c r="CK23" s="682">
        <f t="shared" si="13"/>
        <v>0.10067999999999999</v>
      </c>
      <c r="CL23" s="682">
        <f t="shared" si="13"/>
        <v>0.1011</v>
      </c>
      <c r="CM23" s="682">
        <f t="shared" si="13"/>
        <v>0.1011</v>
      </c>
      <c r="CN23" s="682">
        <f t="shared" si="13"/>
        <v>0.1011</v>
      </c>
      <c r="CO23" s="682">
        <f t="shared" si="13"/>
        <v>0.10156999999999999</v>
      </c>
      <c r="CP23" s="682">
        <f t="shared" si="13"/>
        <v>0.10156999999999999</v>
      </c>
      <c r="CQ23" s="682">
        <f t="shared" si="13"/>
        <v>0.10064000000000001</v>
      </c>
      <c r="CR23" s="682">
        <f t="shared" si="13"/>
        <v>0.10469999999999999</v>
      </c>
      <c r="CS23" s="682">
        <f t="shared" si="13"/>
        <v>0.10469999999999999</v>
      </c>
      <c r="CT23" s="682">
        <f t="shared" si="13"/>
        <v>0.10469999999999999</v>
      </c>
      <c r="CU23" s="682">
        <f t="shared" si="13"/>
        <v>0.10649</v>
      </c>
      <c r="CV23" s="682">
        <f t="shared" si="13"/>
        <v>0.10649</v>
      </c>
      <c r="CW23" s="682">
        <f t="shared" si="13"/>
        <v>0.10649</v>
      </c>
      <c r="CX23" s="682">
        <f t="shared" si="13"/>
        <v>0.10607</v>
      </c>
      <c r="CY23" s="682">
        <f t="shared" si="13"/>
        <v>0.10607</v>
      </c>
      <c r="CZ23" s="682">
        <f t="shared" si="13"/>
        <v>0.10607</v>
      </c>
      <c r="DA23" s="682">
        <f t="shared" si="13"/>
        <v>0.10672999999999999</v>
      </c>
      <c r="DB23" s="682">
        <f t="shared" si="13"/>
        <v>0.10672999999999999</v>
      </c>
      <c r="DC23" s="682">
        <f t="shared" si="13"/>
        <v>0.10580000000000001</v>
      </c>
      <c r="DD23" s="682">
        <f t="shared" si="13"/>
        <v>0.11169999999999999</v>
      </c>
      <c r="DE23" s="682">
        <f t="shared" si="13"/>
        <v>0.11169999999999999</v>
      </c>
      <c r="DF23" s="682">
        <f t="shared" si="13"/>
        <v>0.11169999999999999</v>
      </c>
      <c r="DG23" s="682">
        <f t="shared" si="13"/>
        <v>0.11623</v>
      </c>
      <c r="DH23" s="682">
        <f t="shared" si="13"/>
        <v>0.11623</v>
      </c>
      <c r="DI23" s="682">
        <f t="shared" si="13"/>
        <v>0.11623</v>
      </c>
      <c r="DJ23" s="682">
        <f t="shared" si="13"/>
        <v>0.11265</v>
      </c>
      <c r="DK23" s="682">
        <f t="shared" si="13"/>
        <v>0.11265</v>
      </c>
      <c r="DL23" s="682">
        <f t="shared" si="13"/>
        <v>0.11265</v>
      </c>
      <c r="DM23" s="682">
        <f t="shared" si="13"/>
        <v>0.11351</v>
      </c>
      <c r="DN23" s="682">
        <f t="shared" ref="DN23:ES23" si="14">+DN9+DN13+DN$20</f>
        <v>0.11351</v>
      </c>
      <c r="DO23" s="682">
        <f t="shared" si="14"/>
        <v>0.11257999999999999</v>
      </c>
      <c r="DP23" s="682">
        <f t="shared" si="14"/>
        <v>0.11210999999999999</v>
      </c>
      <c r="DQ23" s="682">
        <f t="shared" si="14"/>
        <v>0.11210999999999999</v>
      </c>
      <c r="DR23" s="682">
        <f t="shared" si="14"/>
        <v>0.11210999999999999</v>
      </c>
      <c r="DS23" s="682">
        <f t="shared" si="14"/>
        <v>0.11485000000000001</v>
      </c>
      <c r="DT23" s="682">
        <f t="shared" si="14"/>
        <v>0.11485000000000001</v>
      </c>
      <c r="DU23" s="682">
        <f t="shared" si="14"/>
        <v>0.11485000000000001</v>
      </c>
      <c r="DV23" s="682">
        <f t="shared" si="14"/>
        <v>0.10960999999999999</v>
      </c>
      <c r="DW23" s="682">
        <f t="shared" si="14"/>
        <v>0.10960999999999999</v>
      </c>
      <c r="DX23" s="682">
        <f t="shared" si="14"/>
        <v>0.10960999999999999</v>
      </c>
      <c r="DY23" s="755">
        <f t="shared" si="14"/>
        <v>0.10064999999999999</v>
      </c>
      <c r="DZ23" s="682">
        <f t="shared" si="14"/>
        <v>0.10281</v>
      </c>
      <c r="EA23" s="682">
        <f t="shared" si="14"/>
        <v>0.10188</v>
      </c>
      <c r="EB23" s="682">
        <f t="shared" si="14"/>
        <v>0.10816999999999999</v>
      </c>
      <c r="EC23" s="682">
        <f t="shared" si="14"/>
        <v>0.10816999999999999</v>
      </c>
      <c r="ED23" s="682">
        <f t="shared" si="14"/>
        <v>0.10816999999999999</v>
      </c>
      <c r="EE23" s="682">
        <f t="shared" si="14"/>
        <v>0.11263000000000001</v>
      </c>
      <c r="EF23" s="682">
        <f t="shared" si="14"/>
        <v>0.11263000000000001</v>
      </c>
      <c r="EG23" s="682">
        <f t="shared" si="14"/>
        <v>0.11263000000000001</v>
      </c>
      <c r="EH23" s="682">
        <f t="shared" si="14"/>
        <v>0.11765999999999999</v>
      </c>
      <c r="EI23" s="682">
        <f t="shared" si="14"/>
        <v>0.11765999999999999</v>
      </c>
      <c r="EJ23" s="682">
        <f t="shared" si="14"/>
        <v>0.11765999999999999</v>
      </c>
      <c r="EK23" s="682">
        <f t="shared" si="14"/>
        <v>0.11985999999999999</v>
      </c>
      <c r="EL23" s="682">
        <f t="shared" si="14"/>
        <v>0.11985999999999999</v>
      </c>
      <c r="EM23" s="682">
        <f t="shared" si="14"/>
        <v>0.11893000000000001</v>
      </c>
      <c r="EN23" s="682">
        <f t="shared" si="14"/>
        <v>0.11699000000000001</v>
      </c>
      <c r="EO23" s="682">
        <f t="shared" si="14"/>
        <v>0.11699000000000001</v>
      </c>
      <c r="EP23" s="682">
        <f t="shared" si="14"/>
        <v>0.11699000000000001</v>
      </c>
      <c r="EQ23" s="682">
        <f t="shared" si="14"/>
        <v>0.12282000000000001</v>
      </c>
      <c r="ER23" s="682">
        <f t="shared" si="14"/>
        <v>0.12282000000000001</v>
      </c>
      <c r="ES23" s="682">
        <f t="shared" si="14"/>
        <v>0.12282000000000001</v>
      </c>
      <c r="ET23" s="682">
        <f t="shared" ref="ET23:FW23" si="15">+ET9+ET13+ET$20</f>
        <v>0.12501999999999999</v>
      </c>
      <c r="EU23" s="682">
        <f t="shared" si="15"/>
        <v>0.12501999999999999</v>
      </c>
      <c r="EV23" s="682">
        <f t="shared" si="15"/>
        <v>0.12501999999999999</v>
      </c>
      <c r="EW23" s="682">
        <f t="shared" si="15"/>
        <v>0.12618000000000001</v>
      </c>
      <c r="EX23" s="682">
        <f t="shared" si="15"/>
        <v>0.12618000000000001</v>
      </c>
      <c r="EY23" s="682">
        <f t="shared" si="15"/>
        <v>0.12525</v>
      </c>
      <c r="EZ23" s="682">
        <f t="shared" si="15"/>
        <v>0.13289000000000001</v>
      </c>
      <c r="FA23" s="682">
        <f t="shared" si="15"/>
        <v>0.13289000000000001</v>
      </c>
      <c r="FB23" s="682">
        <f t="shared" si="15"/>
        <v>0.13289000000000001</v>
      </c>
      <c r="FC23" s="682">
        <f t="shared" si="15"/>
        <v>0.13466</v>
      </c>
      <c r="FD23" s="682">
        <f t="shared" si="15"/>
        <v>0.13466</v>
      </c>
      <c r="FE23" s="682">
        <f t="shared" si="15"/>
        <v>0.13466</v>
      </c>
      <c r="FF23" s="682">
        <f t="shared" si="15"/>
        <v>0.13729</v>
      </c>
      <c r="FG23" s="682">
        <f t="shared" si="15"/>
        <v>0.13729</v>
      </c>
      <c r="FH23" s="682">
        <f t="shared" si="15"/>
        <v>0.13729</v>
      </c>
      <c r="FI23" s="682">
        <f t="shared" si="15"/>
        <v>0.14141000000000001</v>
      </c>
      <c r="FJ23" s="682">
        <f t="shared" si="15"/>
        <v>0.14141000000000001</v>
      </c>
      <c r="FK23" s="682">
        <f t="shared" si="15"/>
        <v>0.14047999999999999</v>
      </c>
      <c r="FL23" s="682">
        <f t="shared" si="15"/>
        <v>0.14340999999999998</v>
      </c>
      <c r="FM23" s="682">
        <f t="shared" si="15"/>
        <v>0.14340999999999998</v>
      </c>
      <c r="FN23" s="682">
        <f t="shared" si="15"/>
        <v>0.14340999999999998</v>
      </c>
      <c r="FO23" s="682">
        <f t="shared" si="15"/>
        <v>0.14406000000000002</v>
      </c>
      <c r="FP23" s="682">
        <f t="shared" si="15"/>
        <v>0.14406000000000002</v>
      </c>
      <c r="FQ23" s="682">
        <f t="shared" si="15"/>
        <v>0.14406000000000002</v>
      </c>
      <c r="FR23" s="682">
        <f t="shared" si="15"/>
        <v>0.14376</v>
      </c>
      <c r="FS23" s="682">
        <f t="shared" si="15"/>
        <v>0.14376</v>
      </c>
      <c r="FT23" s="682">
        <f t="shared" si="15"/>
        <v>0.14376</v>
      </c>
      <c r="FU23" s="682">
        <f t="shared" si="15"/>
        <v>0.14083000000000001</v>
      </c>
      <c r="FV23" s="682">
        <f t="shared" si="15"/>
        <v>0.14083000000000001</v>
      </c>
      <c r="FW23" s="682">
        <f t="shared" si="15"/>
        <v>0.1399</v>
      </c>
      <c r="FX23" s="1002">
        <f t="shared" ref="FX23:GC23" si="16">+FX9+FX13+FX$20</f>
        <v>0.14502999999999999</v>
      </c>
      <c r="FY23" s="1002">
        <f t="shared" si="16"/>
        <v>0.14502999999999999</v>
      </c>
      <c r="FZ23" s="1002">
        <f t="shared" si="16"/>
        <v>0.14502999999999999</v>
      </c>
      <c r="GA23" s="1002">
        <f t="shared" si="16"/>
        <v>0.14692</v>
      </c>
      <c r="GB23" s="1002">
        <f t="shared" si="16"/>
        <v>0.14692</v>
      </c>
      <c r="GC23" s="1002">
        <f t="shared" si="16"/>
        <v>0.14692</v>
      </c>
    </row>
    <row r="24" spans="1:185" s="723" customFormat="1" ht="13.5" customHeight="1" x14ac:dyDescent="0.2">
      <c r="A24" s="406"/>
      <c r="B24" s="665" t="s">
        <v>214</v>
      </c>
      <c r="N24" s="682"/>
      <c r="O24" s="682" t="e">
        <f>+#REF!+O$20</f>
        <v>#REF!</v>
      </c>
      <c r="P24" s="682" t="e">
        <f>+#REF!+P$20</f>
        <v>#REF!</v>
      </c>
      <c r="Q24" s="682" t="e">
        <f>+#REF!+Q$20</f>
        <v>#REF!</v>
      </c>
      <c r="R24" s="682" t="e">
        <f>+#REF!+R$20</f>
        <v>#REF!</v>
      </c>
      <c r="S24" s="682" t="e">
        <f>+#REF!+S$20</f>
        <v>#REF!</v>
      </c>
      <c r="T24" s="682" t="e">
        <f>+#REF!+T$20</f>
        <v>#REF!</v>
      </c>
      <c r="U24" s="682" t="e">
        <f>+#REF!+U$20</f>
        <v>#REF!</v>
      </c>
      <c r="V24" s="682" t="e">
        <f>+#REF!+V$20</f>
        <v>#REF!</v>
      </c>
      <c r="W24" s="682" t="e">
        <f>+#REF!+W$20</f>
        <v>#REF!</v>
      </c>
      <c r="X24" s="682" t="e">
        <f>+#REF!+X$20</f>
        <v>#REF!</v>
      </c>
      <c r="Y24" s="682" t="e">
        <f>+#REF!+Y$20</f>
        <v>#REF!</v>
      </c>
      <c r="Z24" s="682" t="e">
        <f>+#REF!+Z$20</f>
        <v>#REF!</v>
      </c>
      <c r="AA24" s="682" t="e">
        <f>+#REF!+AA$20</f>
        <v>#REF!</v>
      </c>
      <c r="AB24" s="682" t="e">
        <f>+#REF!+AB$20</f>
        <v>#REF!</v>
      </c>
      <c r="AC24" s="682" t="e">
        <f>+#REF!+AC$20</f>
        <v>#REF!</v>
      </c>
      <c r="AD24" s="682" t="e">
        <f>+#REF!+AD$20</f>
        <v>#REF!</v>
      </c>
      <c r="AE24" s="682" t="e">
        <f>+#REF!+AE$20</f>
        <v>#REF!</v>
      </c>
      <c r="AF24" s="682" t="e">
        <f>+#REF!+AF$20</f>
        <v>#REF!</v>
      </c>
      <c r="AG24" s="682" t="e">
        <f>+#REF!+AG$20</f>
        <v>#REF!</v>
      </c>
      <c r="AH24" s="682" t="e">
        <f>+#REF!+AH$20</f>
        <v>#REF!</v>
      </c>
      <c r="AI24" s="682" t="e">
        <f>+#REF!+AI$20</f>
        <v>#REF!</v>
      </c>
      <c r="AJ24" s="682" t="e">
        <f>+#REF!+AJ$20</f>
        <v>#REF!</v>
      </c>
      <c r="AK24" s="682" t="e">
        <f>+#REF!+AK$20</f>
        <v>#REF!</v>
      </c>
      <c r="AL24" s="682" t="e">
        <f>+#REF!+AL$20</f>
        <v>#REF!</v>
      </c>
      <c r="AM24" s="682" t="e">
        <f>+#REF!+AM$20</f>
        <v>#REF!</v>
      </c>
      <c r="AN24" s="682" t="e">
        <f>+#REF!+AN$20</f>
        <v>#REF!</v>
      </c>
      <c r="AO24" s="682" t="e">
        <f>+#REF!+AO$20</f>
        <v>#REF!</v>
      </c>
      <c r="AP24" s="682" t="e">
        <f>+#REF!+AP$20</f>
        <v>#REF!</v>
      </c>
      <c r="AQ24" s="682" t="e">
        <f>+#REF!+AQ$20</f>
        <v>#REF!</v>
      </c>
      <c r="AR24" s="682" t="e">
        <f>+#REF!+AR$20</f>
        <v>#REF!</v>
      </c>
      <c r="AS24" s="682" t="e">
        <f>+#REF!+AS$20</f>
        <v>#REF!</v>
      </c>
      <c r="AT24" s="682" t="e">
        <f>+#REF!+AT$20</f>
        <v>#REF!</v>
      </c>
      <c r="AU24" s="682" t="e">
        <f>+#REF!+AU$20</f>
        <v>#REF!</v>
      </c>
      <c r="AV24" s="682" t="e">
        <f>+#REF!+AV$20</f>
        <v>#REF!</v>
      </c>
      <c r="AW24" s="682" t="e">
        <f>+#REF!+AW$20</f>
        <v>#REF!</v>
      </c>
      <c r="AX24" s="682" t="e">
        <f>+#REF!+AX$20</f>
        <v>#REF!</v>
      </c>
      <c r="AY24" s="682" t="e">
        <f>+#REF!+AY$20</f>
        <v>#REF!</v>
      </c>
      <c r="AZ24" s="682" t="e">
        <f>+#REF!+AZ$20</f>
        <v>#REF!</v>
      </c>
      <c r="BA24" s="682" t="e">
        <f>+#REF!+BA$20</f>
        <v>#REF!</v>
      </c>
      <c r="BB24" s="682">
        <f t="shared" ref="BB24:CG24" si="17">+BB10+BB14+BB$20</f>
        <v>7.3419999999999999E-2</v>
      </c>
      <c r="BC24" s="682">
        <f t="shared" si="17"/>
        <v>7.3419999999999999E-2</v>
      </c>
      <c r="BD24" s="682">
        <f t="shared" si="17"/>
        <v>7.3419999999999999E-2</v>
      </c>
      <c r="BE24" s="682">
        <f t="shared" si="17"/>
        <v>7.3419999999999999E-2</v>
      </c>
      <c r="BF24" s="682">
        <f t="shared" si="17"/>
        <v>7.3419999999999999E-2</v>
      </c>
      <c r="BG24" s="682">
        <f t="shared" si="17"/>
        <v>6.9690000000000002E-2</v>
      </c>
      <c r="BH24" s="682">
        <f t="shared" si="17"/>
        <v>7.5690000000000007E-2</v>
      </c>
      <c r="BI24" s="682">
        <f t="shared" si="17"/>
        <v>7.5690000000000007E-2</v>
      </c>
      <c r="BJ24" s="682">
        <f t="shared" si="17"/>
        <v>7.5690000000000007E-2</v>
      </c>
      <c r="BK24" s="682">
        <f t="shared" si="17"/>
        <v>7.9419999999999991E-2</v>
      </c>
      <c r="BL24" s="682">
        <f t="shared" si="17"/>
        <v>7.9419999999999991E-2</v>
      </c>
      <c r="BM24" s="682">
        <f t="shared" si="17"/>
        <v>7.9419999999999991E-2</v>
      </c>
      <c r="BN24" s="682">
        <f t="shared" si="17"/>
        <v>7.9419999999999991E-2</v>
      </c>
      <c r="BO24" s="682">
        <f t="shared" si="17"/>
        <v>7.9419999999999991E-2</v>
      </c>
      <c r="BP24" s="682">
        <f t="shared" si="17"/>
        <v>7.9419999999999991E-2</v>
      </c>
      <c r="BQ24" s="682">
        <f t="shared" si="17"/>
        <v>7.9419999999999991E-2</v>
      </c>
      <c r="BR24" s="682">
        <f t="shared" si="17"/>
        <v>7.9419999999999991E-2</v>
      </c>
      <c r="BS24" s="682">
        <f t="shared" si="17"/>
        <v>7.5690000000000007E-2</v>
      </c>
      <c r="BT24" s="682">
        <f t="shared" si="17"/>
        <v>7.5690000000000007E-2</v>
      </c>
      <c r="BU24" s="682">
        <f t="shared" si="17"/>
        <v>7.5690000000000007E-2</v>
      </c>
      <c r="BV24" s="682">
        <f t="shared" si="17"/>
        <v>7.5690000000000007E-2</v>
      </c>
      <c r="BW24" s="682">
        <f t="shared" si="17"/>
        <v>7.9419999999999991E-2</v>
      </c>
      <c r="BX24" s="682">
        <f t="shared" si="17"/>
        <v>7.9419999999999991E-2</v>
      </c>
      <c r="BY24" s="682">
        <f t="shared" si="17"/>
        <v>7.9419999999999991E-2</v>
      </c>
      <c r="BZ24" s="682">
        <f t="shared" si="17"/>
        <v>7.9419999999999991E-2</v>
      </c>
      <c r="CA24" s="682">
        <f t="shared" si="17"/>
        <v>7.9419999999999991E-2</v>
      </c>
      <c r="CB24" s="682">
        <f t="shared" si="17"/>
        <v>7.9419999999999991E-2</v>
      </c>
      <c r="CC24" s="682">
        <f t="shared" si="17"/>
        <v>7.9419999999999991E-2</v>
      </c>
      <c r="CD24" s="682">
        <f t="shared" si="17"/>
        <v>7.9419999999999991E-2</v>
      </c>
      <c r="CE24" s="682">
        <f t="shared" si="17"/>
        <v>7.5690000000000007E-2</v>
      </c>
      <c r="CF24" s="682">
        <f t="shared" si="17"/>
        <v>7.5690000000000007E-2</v>
      </c>
      <c r="CG24" s="682">
        <f t="shared" si="17"/>
        <v>7.5690000000000007E-2</v>
      </c>
      <c r="CH24" s="682">
        <f t="shared" ref="CH24:DM24" si="18">+CH10+CH14+CH$20</f>
        <v>7.5690000000000007E-2</v>
      </c>
      <c r="CI24" s="682">
        <f t="shared" si="18"/>
        <v>7.9419999999999991E-2</v>
      </c>
      <c r="CJ24" s="682">
        <f t="shared" si="18"/>
        <v>8.2750000000000004E-2</v>
      </c>
      <c r="CK24" s="682">
        <f t="shared" si="18"/>
        <v>8.2750000000000004E-2</v>
      </c>
      <c r="CL24" s="682">
        <f t="shared" si="18"/>
        <v>8.3169999999999994E-2</v>
      </c>
      <c r="CM24" s="682">
        <f t="shared" si="18"/>
        <v>8.3169999999999994E-2</v>
      </c>
      <c r="CN24" s="682">
        <f t="shared" si="18"/>
        <v>8.3169999999999994E-2</v>
      </c>
      <c r="CO24" s="682">
        <f t="shared" si="18"/>
        <v>8.3640000000000006E-2</v>
      </c>
      <c r="CP24" s="682">
        <f t="shared" si="18"/>
        <v>8.3640000000000006E-2</v>
      </c>
      <c r="CQ24" s="682">
        <f t="shared" si="18"/>
        <v>7.9910000000000009E-2</v>
      </c>
      <c r="CR24" s="682">
        <f t="shared" si="18"/>
        <v>8.3969999999999989E-2</v>
      </c>
      <c r="CS24" s="682">
        <f t="shared" si="18"/>
        <v>8.3969999999999989E-2</v>
      </c>
      <c r="CT24" s="682">
        <f t="shared" si="18"/>
        <v>8.3969999999999989E-2</v>
      </c>
      <c r="CU24" s="682">
        <f t="shared" si="18"/>
        <v>8.856E-2</v>
      </c>
      <c r="CV24" s="682">
        <f t="shared" si="18"/>
        <v>8.856E-2</v>
      </c>
      <c r="CW24" s="682">
        <f t="shared" si="18"/>
        <v>8.856E-2</v>
      </c>
      <c r="CX24" s="682">
        <f t="shared" si="18"/>
        <v>8.8139999999999996E-2</v>
      </c>
      <c r="CY24" s="682">
        <f t="shared" si="18"/>
        <v>8.8139999999999996E-2</v>
      </c>
      <c r="CZ24" s="682">
        <f t="shared" si="18"/>
        <v>8.8139999999999996E-2</v>
      </c>
      <c r="DA24" s="682">
        <f t="shared" si="18"/>
        <v>8.8800000000000004E-2</v>
      </c>
      <c r="DB24" s="682">
        <f t="shared" si="18"/>
        <v>8.8800000000000004E-2</v>
      </c>
      <c r="DC24" s="682">
        <f t="shared" si="18"/>
        <v>8.5070000000000007E-2</v>
      </c>
      <c r="DD24" s="682">
        <f t="shared" si="18"/>
        <v>9.0969999999999995E-2</v>
      </c>
      <c r="DE24" s="682">
        <f t="shared" si="18"/>
        <v>9.0969999999999995E-2</v>
      </c>
      <c r="DF24" s="682">
        <f t="shared" si="18"/>
        <v>9.0969999999999995E-2</v>
      </c>
      <c r="DG24" s="682">
        <f t="shared" si="18"/>
        <v>9.8300000000000012E-2</v>
      </c>
      <c r="DH24" s="682">
        <f t="shared" si="18"/>
        <v>9.8300000000000012E-2</v>
      </c>
      <c r="DI24" s="682">
        <f t="shared" si="18"/>
        <v>9.8300000000000012E-2</v>
      </c>
      <c r="DJ24" s="682">
        <f t="shared" si="18"/>
        <v>9.4719999999999999E-2</v>
      </c>
      <c r="DK24" s="682">
        <f t="shared" si="18"/>
        <v>9.4719999999999999E-2</v>
      </c>
      <c r="DL24" s="682">
        <f t="shared" si="18"/>
        <v>9.4719999999999999E-2</v>
      </c>
      <c r="DM24" s="682">
        <f t="shared" si="18"/>
        <v>9.5579999999999998E-2</v>
      </c>
      <c r="DN24" s="682">
        <f t="shared" ref="DN24:ES24" si="19">+DN10+DN14+DN$20</f>
        <v>9.5579999999999998E-2</v>
      </c>
      <c r="DO24" s="682">
        <f t="shared" si="19"/>
        <v>9.1849999999999987E-2</v>
      </c>
      <c r="DP24" s="682">
        <f t="shared" si="19"/>
        <v>9.1379999999999989E-2</v>
      </c>
      <c r="DQ24" s="682">
        <f t="shared" si="19"/>
        <v>9.1379999999999989E-2</v>
      </c>
      <c r="DR24" s="682">
        <f t="shared" si="19"/>
        <v>9.1379999999999989E-2</v>
      </c>
      <c r="DS24" s="682">
        <f t="shared" si="19"/>
        <v>9.6920000000000006E-2</v>
      </c>
      <c r="DT24" s="682">
        <f t="shared" si="19"/>
        <v>9.6920000000000006E-2</v>
      </c>
      <c r="DU24" s="682">
        <f t="shared" si="19"/>
        <v>9.6920000000000006E-2</v>
      </c>
      <c r="DV24" s="682">
        <f t="shared" si="19"/>
        <v>9.1679999999999998E-2</v>
      </c>
      <c r="DW24" s="682">
        <f t="shared" si="19"/>
        <v>9.1679999999999998E-2</v>
      </c>
      <c r="DX24" s="682">
        <f t="shared" si="19"/>
        <v>9.1679999999999998E-2</v>
      </c>
      <c r="DY24" s="755">
        <f t="shared" si="19"/>
        <v>8.2720000000000002E-2</v>
      </c>
      <c r="DZ24" s="682">
        <f t="shared" si="19"/>
        <v>8.4879999999999997E-2</v>
      </c>
      <c r="EA24" s="682">
        <f t="shared" si="19"/>
        <v>8.115E-2</v>
      </c>
      <c r="EB24" s="682">
        <f t="shared" si="19"/>
        <v>8.743999999999999E-2</v>
      </c>
      <c r="EC24" s="682">
        <f t="shared" si="19"/>
        <v>8.743999999999999E-2</v>
      </c>
      <c r="ED24" s="682">
        <f t="shared" si="19"/>
        <v>8.743999999999999E-2</v>
      </c>
      <c r="EE24" s="682">
        <f t="shared" si="19"/>
        <v>9.4700000000000006E-2</v>
      </c>
      <c r="EF24" s="682">
        <f t="shared" si="19"/>
        <v>9.4700000000000006E-2</v>
      </c>
      <c r="EG24" s="682">
        <f t="shared" si="19"/>
        <v>9.4700000000000006E-2</v>
      </c>
      <c r="EH24" s="682">
        <f t="shared" si="19"/>
        <v>9.9729999999999985E-2</v>
      </c>
      <c r="EI24" s="682">
        <f t="shared" si="19"/>
        <v>9.9729999999999985E-2</v>
      </c>
      <c r="EJ24" s="682">
        <f t="shared" si="19"/>
        <v>9.9729999999999985E-2</v>
      </c>
      <c r="EK24" s="682">
        <f t="shared" si="19"/>
        <v>0.10192999999999999</v>
      </c>
      <c r="EL24" s="682">
        <f t="shared" si="19"/>
        <v>0.10192999999999999</v>
      </c>
      <c r="EM24" s="682">
        <f t="shared" si="19"/>
        <v>9.820000000000001E-2</v>
      </c>
      <c r="EN24" s="682">
        <f t="shared" si="19"/>
        <v>9.6260000000000012E-2</v>
      </c>
      <c r="EO24" s="682">
        <f t="shared" si="19"/>
        <v>9.6260000000000012E-2</v>
      </c>
      <c r="EP24" s="682">
        <f t="shared" si="19"/>
        <v>9.6260000000000012E-2</v>
      </c>
      <c r="EQ24" s="682">
        <f t="shared" si="19"/>
        <v>0.10489000000000001</v>
      </c>
      <c r="ER24" s="682">
        <f t="shared" si="19"/>
        <v>0.10489000000000001</v>
      </c>
      <c r="ES24" s="682">
        <f t="shared" si="19"/>
        <v>0.10489000000000001</v>
      </c>
      <c r="ET24" s="682">
        <f t="shared" ref="ET24:FW24" si="20">+ET10+ET14+ET$20</f>
        <v>0.10708999999999999</v>
      </c>
      <c r="EU24" s="682">
        <f t="shared" si="20"/>
        <v>0.10708999999999999</v>
      </c>
      <c r="EV24" s="682">
        <f t="shared" si="20"/>
        <v>0.10708999999999999</v>
      </c>
      <c r="EW24" s="682">
        <f t="shared" si="20"/>
        <v>0.10825000000000001</v>
      </c>
      <c r="EX24" s="682">
        <f t="shared" si="20"/>
        <v>0.10825000000000001</v>
      </c>
      <c r="EY24" s="682">
        <f t="shared" si="20"/>
        <v>0.10452</v>
      </c>
      <c r="EZ24" s="682">
        <f t="shared" si="20"/>
        <v>0.11215999999999998</v>
      </c>
      <c r="FA24" s="682">
        <f t="shared" si="20"/>
        <v>0.11215999999999998</v>
      </c>
      <c r="FB24" s="682">
        <f t="shared" si="20"/>
        <v>0.11215999999999998</v>
      </c>
      <c r="FC24" s="682">
        <f t="shared" si="20"/>
        <v>0.11673</v>
      </c>
      <c r="FD24" s="682">
        <f t="shared" si="20"/>
        <v>0.11673</v>
      </c>
      <c r="FE24" s="682">
        <f t="shared" si="20"/>
        <v>0.11673</v>
      </c>
      <c r="FF24" s="682">
        <f t="shared" si="20"/>
        <v>0.11935999999999999</v>
      </c>
      <c r="FG24" s="682">
        <f t="shared" si="20"/>
        <v>0.11935999999999999</v>
      </c>
      <c r="FH24" s="682">
        <f t="shared" si="20"/>
        <v>0.11935999999999999</v>
      </c>
      <c r="FI24" s="682">
        <f t="shared" si="20"/>
        <v>0.12348000000000001</v>
      </c>
      <c r="FJ24" s="682">
        <f t="shared" si="20"/>
        <v>0.12348000000000001</v>
      </c>
      <c r="FK24" s="682">
        <f t="shared" si="20"/>
        <v>0.11975</v>
      </c>
      <c r="FL24" s="682">
        <f t="shared" si="20"/>
        <v>0.12268</v>
      </c>
      <c r="FM24" s="682">
        <f t="shared" si="20"/>
        <v>0.12268</v>
      </c>
      <c r="FN24" s="682">
        <f t="shared" si="20"/>
        <v>0.12268</v>
      </c>
      <c r="FO24" s="682">
        <f t="shared" si="20"/>
        <v>0.12613000000000002</v>
      </c>
      <c r="FP24" s="682">
        <f t="shared" si="20"/>
        <v>0.12613000000000002</v>
      </c>
      <c r="FQ24" s="682">
        <f t="shared" si="20"/>
        <v>0.12613000000000002</v>
      </c>
      <c r="FR24" s="682">
        <f t="shared" si="20"/>
        <v>0.12583</v>
      </c>
      <c r="FS24" s="682">
        <f t="shared" si="20"/>
        <v>0.12583</v>
      </c>
      <c r="FT24" s="682">
        <f t="shared" si="20"/>
        <v>0.12583</v>
      </c>
      <c r="FU24" s="682">
        <f t="shared" si="20"/>
        <v>0.1229</v>
      </c>
      <c r="FV24" s="682">
        <f t="shared" si="20"/>
        <v>0.1229</v>
      </c>
      <c r="FW24" s="682">
        <f t="shared" si="20"/>
        <v>0.11917</v>
      </c>
      <c r="FX24" s="1002">
        <f t="shared" ref="FX24:GC24" si="21">+FX10+FX14+FX$20</f>
        <v>0.12429999999999999</v>
      </c>
      <c r="FY24" s="1002">
        <f t="shared" si="21"/>
        <v>0.12429999999999999</v>
      </c>
      <c r="FZ24" s="1002">
        <f t="shared" si="21"/>
        <v>0.12429999999999999</v>
      </c>
      <c r="GA24" s="1002">
        <f t="shared" si="21"/>
        <v>0.12898999999999999</v>
      </c>
      <c r="GB24" s="1002">
        <f t="shared" si="21"/>
        <v>0.12898999999999999</v>
      </c>
      <c r="GC24" s="1002">
        <f t="shared" si="21"/>
        <v>0.12898999999999999</v>
      </c>
    </row>
    <row r="25" spans="1:185" s="723" customFormat="1" ht="9" customHeight="1" x14ac:dyDescent="0.2">
      <c r="A25" s="406"/>
      <c r="B25" s="674"/>
      <c r="DY25" s="756"/>
      <c r="FX25" s="997"/>
      <c r="FY25" s="1007"/>
      <c r="FZ25" s="1007"/>
      <c r="GA25" s="1007"/>
      <c r="GB25" s="1007"/>
      <c r="GC25" s="1007"/>
    </row>
    <row r="26" spans="1:185" ht="9" customHeight="1" x14ac:dyDescent="0.2">
      <c r="A26" s="406"/>
      <c r="B26" s="749"/>
      <c r="C26" s="750"/>
      <c r="D26" s="750"/>
      <c r="E26" s="750"/>
      <c r="F26" s="750"/>
      <c r="G26" s="750"/>
      <c r="H26" s="750"/>
      <c r="I26" s="750"/>
      <c r="J26" s="750"/>
      <c r="K26" s="750"/>
      <c r="L26" s="750"/>
      <c r="M26" s="750"/>
      <c r="N26" s="750"/>
      <c r="O26" s="749"/>
      <c r="P26" s="749"/>
      <c r="Q26" s="749"/>
      <c r="R26" s="749"/>
      <c r="S26" s="749"/>
      <c r="T26" s="749"/>
      <c r="U26" s="749"/>
      <c r="V26" s="749"/>
      <c r="W26" s="749"/>
      <c r="X26" s="749"/>
      <c r="Y26" s="749"/>
      <c r="Z26" s="749"/>
      <c r="AA26" s="749"/>
      <c r="AB26" s="749"/>
      <c r="AC26" s="749"/>
      <c r="AD26" s="749"/>
      <c r="AE26" s="749"/>
      <c r="AF26" s="749"/>
      <c r="AG26" s="749"/>
      <c r="AH26" s="749"/>
      <c r="AI26" s="749"/>
      <c r="AJ26" s="749"/>
      <c r="AK26" s="749"/>
      <c r="AL26" s="749"/>
      <c r="AM26" s="749"/>
      <c r="AN26" s="749"/>
      <c r="AO26" s="749"/>
      <c r="AP26" s="749"/>
      <c r="AQ26" s="749"/>
      <c r="AR26" s="749"/>
      <c r="AS26" s="749"/>
      <c r="AT26" s="749"/>
      <c r="AU26" s="749"/>
      <c r="AV26" s="749"/>
      <c r="AW26" s="749"/>
      <c r="AX26" s="749"/>
      <c r="AY26" s="749"/>
      <c r="AZ26" s="749"/>
      <c r="BA26" s="749"/>
      <c r="BB26" s="749"/>
      <c r="BC26" s="749"/>
      <c r="BD26" s="749"/>
      <c r="BE26" s="749"/>
      <c r="BF26" s="749"/>
      <c r="BG26" s="749"/>
      <c r="BH26" s="749"/>
      <c r="BI26" s="749"/>
      <c r="BJ26" s="749"/>
      <c r="BK26" s="749"/>
      <c r="BL26" s="749"/>
      <c r="BM26" s="749"/>
      <c r="BN26" s="749"/>
      <c r="BO26" s="749"/>
      <c r="BP26" s="749"/>
      <c r="BQ26" s="749"/>
      <c r="BR26" s="749"/>
      <c r="BS26" s="749"/>
      <c r="BT26" s="749"/>
      <c r="BU26" s="749"/>
      <c r="BV26" s="749"/>
      <c r="BW26" s="749"/>
      <c r="BX26" s="749"/>
      <c r="BY26" s="749"/>
      <c r="BZ26" s="749"/>
      <c r="CA26" s="749"/>
      <c r="CB26" s="749"/>
      <c r="CC26" s="749"/>
      <c r="CD26" s="749"/>
      <c r="CE26" s="749"/>
      <c r="CF26" s="749"/>
      <c r="CG26" s="749"/>
      <c r="CH26" s="749"/>
      <c r="CI26" s="749"/>
      <c r="CJ26" s="749"/>
      <c r="CK26" s="749"/>
      <c r="CL26" s="749"/>
      <c r="CM26" s="749"/>
      <c r="CN26" s="749"/>
      <c r="CO26" s="749"/>
      <c r="CP26" s="749"/>
      <c r="CQ26" s="749"/>
      <c r="CR26" s="749"/>
      <c r="CS26" s="749"/>
      <c r="CT26" s="749"/>
      <c r="CU26" s="749"/>
      <c r="CV26" s="749"/>
      <c r="CW26" s="749"/>
      <c r="CX26" s="749"/>
      <c r="CY26" s="749"/>
      <c r="CZ26" s="749"/>
      <c r="DA26" s="749"/>
      <c r="DB26" s="749"/>
      <c r="DC26" s="749"/>
      <c r="DD26" s="749"/>
      <c r="DE26" s="749"/>
      <c r="DF26" s="749"/>
      <c r="DG26" s="749"/>
      <c r="DH26" s="749"/>
      <c r="DI26" s="749"/>
      <c r="DJ26" s="749"/>
      <c r="DK26" s="749"/>
      <c r="DL26" s="749"/>
      <c r="DM26" s="749"/>
      <c r="DN26" s="749"/>
      <c r="DO26" s="749"/>
      <c r="DP26" s="749"/>
      <c r="DQ26" s="749"/>
      <c r="DR26" s="749"/>
      <c r="DS26" s="749"/>
      <c r="DT26" s="749"/>
      <c r="DU26" s="749"/>
      <c r="DV26" s="749"/>
      <c r="DW26" s="749"/>
      <c r="DX26" s="749"/>
      <c r="DY26" s="751"/>
      <c r="DZ26" s="749"/>
      <c r="EA26" s="749"/>
      <c r="EB26" s="749"/>
      <c r="EC26" s="749"/>
      <c r="ED26" s="749"/>
      <c r="EE26" s="749"/>
      <c r="EF26" s="749"/>
      <c r="EG26" s="749"/>
      <c r="EH26" s="749"/>
      <c r="EI26" s="749"/>
      <c r="EJ26" s="749"/>
      <c r="EK26" s="749"/>
      <c r="EL26" s="749"/>
      <c r="EM26" s="749"/>
      <c r="EN26" s="749"/>
      <c r="EO26" s="749"/>
      <c r="EP26" s="749"/>
      <c r="EQ26" s="749"/>
      <c r="ER26" s="749"/>
      <c r="ES26" s="749"/>
      <c r="ET26" s="749"/>
      <c r="EU26" s="749"/>
      <c r="EV26" s="749"/>
      <c r="EW26" s="749"/>
      <c r="EX26" s="749"/>
      <c r="EY26" s="749"/>
      <c r="EZ26" s="749"/>
      <c r="FA26" s="749"/>
      <c r="FB26" s="749"/>
      <c r="FC26" s="749"/>
      <c r="FD26" s="749"/>
      <c r="FE26" s="749"/>
      <c r="FF26" s="749"/>
      <c r="FG26" s="749"/>
      <c r="FH26" s="749"/>
      <c r="FI26" s="749"/>
      <c r="FJ26" s="749"/>
      <c r="FK26" s="749"/>
      <c r="FL26" s="749"/>
      <c r="FM26" s="749"/>
      <c r="FN26" s="749"/>
      <c r="FO26" s="749"/>
      <c r="FP26" s="749"/>
      <c r="FQ26" s="749"/>
      <c r="FR26" s="749"/>
      <c r="FS26" s="749"/>
      <c r="FT26" s="749"/>
      <c r="FU26" s="749"/>
      <c r="FV26" s="749"/>
      <c r="FW26" s="749"/>
      <c r="FX26" s="997"/>
    </row>
    <row r="27" spans="1:185" s="664" customFormat="1" ht="13.5" customHeight="1" x14ac:dyDescent="0.2">
      <c r="B27" s="663" t="s">
        <v>487</v>
      </c>
      <c r="O27" s="664">
        <v>7</v>
      </c>
      <c r="P27" s="664">
        <v>7</v>
      </c>
      <c r="Q27" s="664">
        <v>7</v>
      </c>
      <c r="R27" s="664">
        <v>7</v>
      </c>
      <c r="S27" s="664">
        <v>7</v>
      </c>
      <c r="T27" s="664">
        <v>7</v>
      </c>
      <c r="U27" s="664">
        <v>7</v>
      </c>
      <c r="V27" s="664">
        <v>7</v>
      </c>
      <c r="W27" s="664">
        <v>7</v>
      </c>
      <c r="X27" s="664">
        <v>7</v>
      </c>
      <c r="Y27" s="664">
        <v>7</v>
      </c>
      <c r="Z27" s="664">
        <v>7</v>
      </c>
      <c r="AA27" s="664">
        <v>7</v>
      </c>
      <c r="AB27" s="664">
        <v>7</v>
      </c>
      <c r="AC27" s="664">
        <v>7</v>
      </c>
      <c r="AD27" s="664">
        <v>7</v>
      </c>
      <c r="AE27" s="664">
        <v>7</v>
      </c>
      <c r="AF27" s="664">
        <v>7</v>
      </c>
      <c r="AG27" s="664">
        <v>7</v>
      </c>
      <c r="AH27" s="664">
        <v>7</v>
      </c>
      <c r="AI27" s="664">
        <v>7</v>
      </c>
      <c r="AJ27" s="664">
        <v>7</v>
      </c>
      <c r="AK27" s="664">
        <v>7</v>
      </c>
      <c r="AL27" s="664">
        <v>7</v>
      </c>
      <c r="AM27" s="664">
        <v>7</v>
      </c>
      <c r="AN27" s="664">
        <v>7</v>
      </c>
      <c r="AO27" s="664">
        <v>7</v>
      </c>
      <c r="AP27" s="664">
        <v>7</v>
      </c>
      <c r="AQ27" s="664">
        <v>7</v>
      </c>
      <c r="AR27" s="664">
        <v>7</v>
      </c>
      <c r="AS27" s="664">
        <v>7</v>
      </c>
      <c r="AT27" s="664">
        <v>7</v>
      </c>
      <c r="AU27" s="664">
        <v>7</v>
      </c>
      <c r="AV27" s="664">
        <v>28</v>
      </c>
      <c r="AW27" s="664">
        <v>28</v>
      </c>
      <c r="AX27" s="664">
        <v>28</v>
      </c>
      <c r="AY27" s="664">
        <v>28</v>
      </c>
      <c r="AZ27" s="664">
        <v>28</v>
      </c>
      <c r="BA27" s="664">
        <v>28</v>
      </c>
      <c r="BB27" s="664">
        <v>28</v>
      </c>
      <c r="BC27" s="664">
        <v>28</v>
      </c>
      <c r="BD27" s="664">
        <v>28</v>
      </c>
      <c r="BE27" s="664">
        <v>28</v>
      </c>
      <c r="BF27" s="664">
        <v>28</v>
      </c>
      <c r="BG27" s="664">
        <v>28</v>
      </c>
      <c r="BH27" s="664">
        <v>28</v>
      </c>
      <c r="BI27" s="664">
        <v>28</v>
      </c>
      <c r="BJ27" s="664">
        <v>28</v>
      </c>
      <c r="BK27" s="664">
        <v>28</v>
      </c>
      <c r="BL27" s="664">
        <v>28</v>
      </c>
      <c r="BM27" s="664">
        <v>28</v>
      </c>
      <c r="BN27" s="664">
        <v>28</v>
      </c>
      <c r="BO27" s="664">
        <v>28</v>
      </c>
      <c r="BP27" s="664">
        <v>28</v>
      </c>
      <c r="BQ27" s="664">
        <v>28</v>
      </c>
      <c r="BR27" s="664">
        <v>28</v>
      </c>
      <c r="BS27" s="664">
        <v>28</v>
      </c>
      <c r="BT27" s="664">
        <v>28</v>
      </c>
      <c r="BU27" s="664">
        <v>28</v>
      </c>
      <c r="BV27" s="664">
        <v>28</v>
      </c>
      <c r="BW27" s="664">
        <v>28</v>
      </c>
      <c r="BX27" s="664">
        <v>28</v>
      </c>
      <c r="BY27" s="664">
        <v>28</v>
      </c>
      <c r="BZ27" s="664">
        <v>28</v>
      </c>
      <c r="CA27" s="664">
        <v>28</v>
      </c>
      <c r="CB27" s="664">
        <v>28</v>
      </c>
      <c r="CC27" s="664">
        <v>28</v>
      </c>
      <c r="CD27" s="664">
        <v>28</v>
      </c>
      <c r="CE27" s="664">
        <v>28</v>
      </c>
      <c r="CF27" s="664">
        <v>28</v>
      </c>
      <c r="CG27" s="664">
        <v>28</v>
      </c>
      <c r="CH27" s="664">
        <v>28</v>
      </c>
      <c r="CI27" s="664">
        <v>28</v>
      </c>
      <c r="CJ27" s="664">
        <v>28</v>
      </c>
      <c r="CK27" s="664">
        <v>28</v>
      </c>
      <c r="CL27" s="664">
        <v>28</v>
      </c>
      <c r="CM27" s="664">
        <v>28</v>
      </c>
      <c r="CN27" s="664">
        <v>28</v>
      </c>
      <c r="CO27" s="664">
        <v>28</v>
      </c>
      <c r="CP27" s="664">
        <v>28</v>
      </c>
      <c r="CQ27" s="664">
        <v>28</v>
      </c>
      <c r="CR27" s="664">
        <v>28</v>
      </c>
      <c r="CS27" s="664">
        <v>28</v>
      </c>
      <c r="CT27" s="664">
        <v>28</v>
      </c>
      <c r="CU27" s="664">
        <v>28</v>
      </c>
      <c r="CV27" s="664">
        <v>28</v>
      </c>
      <c r="CW27" s="664">
        <v>28</v>
      </c>
      <c r="CX27" s="664">
        <v>28</v>
      </c>
      <c r="CY27" s="664">
        <v>28</v>
      </c>
      <c r="CZ27" s="664">
        <v>28</v>
      </c>
      <c r="DA27" s="664">
        <v>28</v>
      </c>
      <c r="DB27" s="664">
        <v>28</v>
      </c>
      <c r="DC27" s="664">
        <v>28</v>
      </c>
      <c r="DD27" s="664">
        <v>28</v>
      </c>
      <c r="DE27" s="664">
        <v>28</v>
      </c>
      <c r="DF27" s="664">
        <v>28</v>
      </c>
      <c r="DG27" s="664">
        <v>28</v>
      </c>
      <c r="DH27" s="664">
        <v>28</v>
      </c>
      <c r="DI27" s="664">
        <v>28</v>
      </c>
      <c r="DJ27" s="664">
        <v>28</v>
      </c>
      <c r="DK27" s="664">
        <v>28</v>
      </c>
      <c r="DL27" s="664">
        <v>28</v>
      </c>
      <c r="DM27" s="664">
        <v>28</v>
      </c>
      <c r="DN27" s="664">
        <v>28</v>
      </c>
      <c r="DO27" s="664">
        <v>28</v>
      </c>
      <c r="DP27" s="664">
        <v>28</v>
      </c>
      <c r="DQ27" s="664">
        <v>28</v>
      </c>
      <c r="DR27" s="664">
        <v>28</v>
      </c>
      <c r="DS27" s="664">
        <v>28</v>
      </c>
      <c r="DT27" s="664">
        <v>28</v>
      </c>
      <c r="DU27" s="664">
        <v>28</v>
      </c>
      <c r="DV27" s="664">
        <v>28</v>
      </c>
      <c r="DW27" s="664">
        <v>28</v>
      </c>
      <c r="DX27" s="664">
        <v>28</v>
      </c>
      <c r="DY27" s="731">
        <v>28</v>
      </c>
      <c r="DZ27" s="664">
        <v>28</v>
      </c>
      <c r="EA27" s="664">
        <v>28</v>
      </c>
      <c r="EB27" s="664">
        <v>28</v>
      </c>
      <c r="EC27" s="664">
        <v>28</v>
      </c>
      <c r="ED27" s="664">
        <v>28</v>
      </c>
      <c r="EE27" s="664">
        <v>28</v>
      </c>
      <c r="EF27" s="664">
        <v>28</v>
      </c>
      <c r="EG27" s="664">
        <v>28</v>
      </c>
      <c r="EH27" s="664">
        <v>28</v>
      </c>
      <c r="EI27" s="664">
        <v>28</v>
      </c>
      <c r="EJ27" s="664">
        <v>28</v>
      </c>
      <c r="EK27" s="664">
        <v>28</v>
      </c>
      <c r="EL27" s="664">
        <v>28</v>
      </c>
      <c r="EM27" s="664">
        <v>28</v>
      </c>
      <c r="EN27" s="664">
        <v>28</v>
      </c>
      <c r="EO27" s="664">
        <v>28</v>
      </c>
      <c r="EP27" s="664">
        <v>28</v>
      </c>
      <c r="EQ27" s="664">
        <v>28</v>
      </c>
      <c r="ER27" s="664">
        <v>28</v>
      </c>
      <c r="ES27" s="664">
        <v>28</v>
      </c>
      <c r="ET27" s="664">
        <v>28</v>
      </c>
      <c r="EU27" s="664">
        <v>28</v>
      </c>
      <c r="EV27" s="664">
        <v>28</v>
      </c>
      <c r="EW27" s="664">
        <v>28</v>
      </c>
      <c r="EX27" s="664">
        <v>28</v>
      </c>
      <c r="EY27" s="664">
        <v>28</v>
      </c>
      <c r="EZ27" s="664">
        <v>28</v>
      </c>
      <c r="FA27" s="664">
        <v>28</v>
      </c>
      <c r="FB27" s="664">
        <v>28</v>
      </c>
      <c r="FC27" s="664">
        <v>28</v>
      </c>
      <c r="FD27" s="664">
        <v>28</v>
      </c>
      <c r="FE27" s="664">
        <v>28</v>
      </c>
      <c r="FF27" s="664">
        <v>28</v>
      </c>
      <c r="FG27" s="664">
        <v>28</v>
      </c>
      <c r="FH27" s="664">
        <v>28</v>
      </c>
      <c r="FI27" s="664">
        <v>28</v>
      </c>
      <c r="FJ27" s="664">
        <v>28</v>
      </c>
      <c r="FK27" s="664">
        <v>28</v>
      </c>
      <c r="FL27" s="664">
        <v>28</v>
      </c>
      <c r="FM27" s="664">
        <v>28</v>
      </c>
      <c r="FN27" s="664">
        <v>28</v>
      </c>
      <c r="FO27" s="664">
        <v>28</v>
      </c>
      <c r="FP27" s="664">
        <v>28</v>
      </c>
      <c r="FQ27" s="664">
        <v>28</v>
      </c>
      <c r="FR27" s="664">
        <v>28</v>
      </c>
      <c r="FS27" s="664">
        <v>28</v>
      </c>
      <c r="FT27" s="664">
        <v>28</v>
      </c>
      <c r="FU27" s="664">
        <v>28</v>
      </c>
      <c r="FV27" s="664">
        <v>28</v>
      </c>
      <c r="FW27" s="664">
        <v>28</v>
      </c>
      <c r="FX27" s="1000">
        <v>28</v>
      </c>
      <c r="FY27" s="1000">
        <v>28</v>
      </c>
      <c r="FZ27" s="1000">
        <v>28</v>
      </c>
      <c r="GA27" s="1000">
        <v>28</v>
      </c>
      <c r="GB27" s="1000">
        <v>28</v>
      </c>
      <c r="GC27" s="1000">
        <v>28</v>
      </c>
    </row>
    <row r="28" spans="1:185" s="664" customFormat="1" ht="13.5" customHeight="1" x14ac:dyDescent="0.2">
      <c r="B28" s="663" t="s">
        <v>550</v>
      </c>
      <c r="O28" s="667">
        <f>+'Calc Small Comm A1-A Rates'!O32</f>
        <v>2.25</v>
      </c>
      <c r="P28" s="667">
        <f>+'Calc Small Comm A1-A Rates'!P32</f>
        <v>2.25</v>
      </c>
      <c r="Q28" s="667">
        <f>+'Calc Small Comm A1-A Rates'!Q32</f>
        <v>2.25</v>
      </c>
      <c r="R28" s="667">
        <f>+'Calc Small Comm A1-A Rates'!R32</f>
        <v>2.25</v>
      </c>
      <c r="S28" s="667">
        <f>+'Calc Small Comm A1-A Rates'!S32</f>
        <v>2.25</v>
      </c>
      <c r="T28" s="667">
        <f>+'Calc Small Comm A1-A Rates'!T32</f>
        <v>2.25</v>
      </c>
      <c r="U28" s="667">
        <f>+'Calc Small Comm A1-A Rates'!U32</f>
        <v>2.25</v>
      </c>
      <c r="V28" s="667">
        <f>+'Calc Small Comm A1-A Rates'!V32</f>
        <v>2.25</v>
      </c>
      <c r="W28" s="667">
        <f>+'Calc Small Comm A1-A Rates'!W32</f>
        <v>2.25</v>
      </c>
      <c r="X28" s="667">
        <f>+'Calc Small Comm A1-A Rates'!X32</f>
        <v>2.25</v>
      </c>
      <c r="Y28" s="667">
        <f>+'Calc Small Comm A1-A Rates'!Y32</f>
        <v>2.25</v>
      </c>
      <c r="Z28" s="667">
        <f>+'Calc Small Comm A1-A Rates'!Z32</f>
        <v>2.25</v>
      </c>
      <c r="AA28" s="667">
        <f>+'Calc Small Comm A1-A Rates'!AA32</f>
        <v>2.25</v>
      </c>
      <c r="AB28" s="667">
        <f>+'Calc Small Comm A1-A Rates'!AB32</f>
        <v>2.25</v>
      </c>
      <c r="AC28" s="667">
        <f>+'Calc Small Comm A1-A Rates'!AC32</f>
        <v>2.25</v>
      </c>
      <c r="AD28" s="667">
        <f>+'Calc Small Comm A1-A Rates'!AD32</f>
        <v>2.25</v>
      </c>
      <c r="AE28" s="667">
        <f>+'Calc Small Comm A1-A Rates'!AE32</f>
        <v>2.25</v>
      </c>
      <c r="AF28" s="667">
        <f>+'Calc Small Comm A1-A Rates'!AF32</f>
        <v>2.25</v>
      </c>
      <c r="AG28" s="667">
        <f>+'Calc Small Comm A1-A Rates'!AG32</f>
        <v>2.25</v>
      </c>
      <c r="AH28" s="667">
        <f>+'Calc Small Comm A1-A Rates'!AH32</f>
        <v>2.25</v>
      </c>
      <c r="AI28" s="667">
        <f>+'Calc Small Comm A1-A Rates'!AI32</f>
        <v>2.25</v>
      </c>
      <c r="AJ28" s="667">
        <f>+'Calc Small Comm A1-A Rates'!AJ32</f>
        <v>2.25</v>
      </c>
      <c r="AK28" s="667">
        <f>+'Calc Small Comm A1-A Rates'!AK32</f>
        <v>2.25</v>
      </c>
      <c r="AL28" s="667">
        <f>+'Calc Small Comm A1-A Rates'!AL32</f>
        <v>2.25</v>
      </c>
      <c r="AM28" s="667">
        <f>+'Calc Small Comm A1-A Rates'!AM32</f>
        <v>2.25</v>
      </c>
      <c r="AN28" s="667">
        <f>+'Calc Small Comm A1-A Rates'!AN32</f>
        <v>2.25</v>
      </c>
      <c r="AO28" s="667">
        <f>+'Calc Small Comm A1-A Rates'!AO32</f>
        <v>2.25</v>
      </c>
      <c r="AP28" s="667">
        <f>+'Calc Small Comm A1-A Rates'!AP32</f>
        <v>2.25</v>
      </c>
      <c r="AQ28" s="667">
        <f>+'Calc Small Comm A1-A Rates'!AQ32</f>
        <v>2.25</v>
      </c>
      <c r="AR28" s="667">
        <f>+'Calc Small Comm A1-A Rates'!AR32</f>
        <v>2.25</v>
      </c>
      <c r="AS28" s="667">
        <f>+'Calc Small Comm A1-A Rates'!AS32</f>
        <v>2.25</v>
      </c>
      <c r="AT28" s="667">
        <f>+'Calc Small Comm A1-A Rates'!AT32</f>
        <v>2.25</v>
      </c>
      <c r="AU28" s="667">
        <f>+'Calc Small Comm A1-A Rates'!AU32</f>
        <v>5</v>
      </c>
      <c r="AV28" s="667">
        <f>+'Calc Small Comm A1-A Rates'!AV32</f>
        <v>5</v>
      </c>
      <c r="AW28" s="667">
        <f>+'Calc Small Comm A1-A Rates'!AW32</f>
        <v>5</v>
      </c>
      <c r="AX28" s="667">
        <f>+'Calc Small Comm A1-A Rates'!AX32</f>
        <v>5</v>
      </c>
      <c r="AY28" s="667">
        <f>+'Calc Small Comm A1-A Rates'!AY32</f>
        <v>5</v>
      </c>
      <c r="AZ28" s="667">
        <f>+'Calc Small Comm A1-A Rates'!AZ32</f>
        <v>5</v>
      </c>
      <c r="BA28" s="667">
        <f>+'Calc Small Comm A1-A Rates'!BA32</f>
        <v>5</v>
      </c>
      <c r="BB28" s="667">
        <f>+'Calc Small Comm A1-A Rates'!BB32</f>
        <v>5</v>
      </c>
      <c r="BC28" s="667">
        <f>+'Calc Small Comm A1-A Rates'!BC32</f>
        <v>5</v>
      </c>
      <c r="BD28" s="667">
        <f>+'Calc Small Comm A1-A Rates'!BD32</f>
        <v>5</v>
      </c>
      <c r="BE28" s="667">
        <f>+'Calc Small Comm A1-A Rates'!BE32</f>
        <v>5</v>
      </c>
      <c r="BF28" s="667">
        <f>+'Calc Small Comm A1-A Rates'!BF32</f>
        <v>5</v>
      </c>
      <c r="BG28" s="667">
        <f>+'Calc Small Comm A1-A Rates'!BG32</f>
        <v>5</v>
      </c>
      <c r="BH28" s="667">
        <f>+'Calc Small Comm A1-A Rates'!BH32</f>
        <v>5</v>
      </c>
      <c r="BI28" s="667">
        <f>+'Calc Small Comm A1-A Rates'!BI32</f>
        <v>5</v>
      </c>
      <c r="BJ28" s="667">
        <f>+'Calc Small Comm A1-A Rates'!BJ32</f>
        <v>5</v>
      </c>
      <c r="BK28" s="667">
        <f>+'Calc Small Comm A1-A Rates'!BK32</f>
        <v>5</v>
      </c>
      <c r="BL28" s="667">
        <f>+'Calc Small Comm A1-A Rates'!BL32</f>
        <v>5</v>
      </c>
      <c r="BM28" s="667">
        <f>+'Calc Small Comm A1-A Rates'!BM32</f>
        <v>5</v>
      </c>
      <c r="BN28" s="667">
        <f>+'Calc Small Comm A1-A Rates'!BN32</f>
        <v>5</v>
      </c>
      <c r="BO28" s="667">
        <f>+'Calc Small Comm A1-A Rates'!BO32</f>
        <v>5</v>
      </c>
      <c r="BP28" s="667">
        <f>+'Calc Small Comm A1-A Rates'!BP32</f>
        <v>5</v>
      </c>
      <c r="BQ28" s="667">
        <f>+'Calc Small Comm A1-A Rates'!BQ32</f>
        <v>5</v>
      </c>
      <c r="BR28" s="667">
        <f>+'Calc Small Comm A1-A Rates'!BR32</f>
        <v>5</v>
      </c>
      <c r="BS28" s="667">
        <f>+'Calc Small Comm A1-A Rates'!BS32</f>
        <v>5</v>
      </c>
      <c r="BT28" s="667">
        <f>+'Calc Small Comm A1-A Rates'!BT32</f>
        <v>5</v>
      </c>
      <c r="BU28" s="667">
        <f>+'Calc Small Comm A1-A Rates'!BU32</f>
        <v>5</v>
      </c>
      <c r="BV28" s="667">
        <f>+'Calc Small Comm A1-A Rates'!BV32</f>
        <v>5</v>
      </c>
      <c r="BW28" s="667">
        <f>+'Calc Small Comm A1-A Rates'!BW32</f>
        <v>5</v>
      </c>
      <c r="BX28" s="667">
        <f>+'Calc Small Comm A1-A Rates'!BX32</f>
        <v>5</v>
      </c>
      <c r="BY28" s="667">
        <f>+'Calc Small Comm A1-A Rates'!BY32</f>
        <v>5</v>
      </c>
      <c r="BZ28" s="667">
        <f>+'Calc Small Comm A1-A Rates'!BZ32</f>
        <v>5</v>
      </c>
      <c r="CA28" s="667">
        <f>+'Calc Small Comm A1-A Rates'!CA32</f>
        <v>5</v>
      </c>
      <c r="CB28" s="667">
        <f>+'Calc Small Comm A1-A Rates'!CB32</f>
        <v>5</v>
      </c>
      <c r="CC28" s="667">
        <f>+'Calc Small Comm A1-A Rates'!CC32</f>
        <v>5</v>
      </c>
      <c r="CD28" s="667">
        <f>+'Calc Small Comm A1-A Rates'!CD32</f>
        <v>5</v>
      </c>
      <c r="CE28" s="667">
        <f>+'Calc Small Comm A1-A Rates'!CE32</f>
        <v>5</v>
      </c>
      <c r="CF28" s="667">
        <f>+'Calc Small Comm A1-A Rates'!CF32</f>
        <v>5</v>
      </c>
      <c r="CG28" s="667">
        <f>+'Calc Small Comm A1-A Rates'!CG32</f>
        <v>5</v>
      </c>
      <c r="CH28" s="667">
        <f>+'Calc Small Comm A1-A Rates'!CH32</f>
        <v>5</v>
      </c>
      <c r="CI28" s="667">
        <f>+'Calc Small Comm A1-A Rates'!CI32</f>
        <v>5</v>
      </c>
      <c r="CJ28" s="667">
        <f>+'Calc Small Comm A1-A Rates'!CJ32</f>
        <v>5.29</v>
      </c>
      <c r="CK28" s="667">
        <f>+'Calc Small Comm A1-A Rates'!CK32</f>
        <v>5.29</v>
      </c>
      <c r="CL28" s="667">
        <f>+'Calc Small Comm A1-A Rates'!CL32</f>
        <v>5.29</v>
      </c>
      <c r="CM28" s="667">
        <f>+'Calc Small Comm A1-A Rates'!CM32</f>
        <v>5.29</v>
      </c>
      <c r="CN28" s="667">
        <f>+'Calc Small Comm A1-A Rates'!CN32</f>
        <v>5.29</v>
      </c>
      <c r="CO28" s="667">
        <f>+'Calc Small Comm A1-A Rates'!CO32</f>
        <v>5.29</v>
      </c>
      <c r="CP28" s="667">
        <f>+'Calc Small Comm A1-A Rates'!CP32</f>
        <v>5.29</v>
      </c>
      <c r="CQ28" s="667">
        <f>+'Calc Small Comm A1-A Rates'!CQ32</f>
        <v>5.29</v>
      </c>
      <c r="CR28" s="667">
        <f>+'Calc Small Comm A1-A Rates'!CR32</f>
        <v>5.36</v>
      </c>
      <c r="CS28" s="667">
        <f>+'Calc Small Comm A1-A Rates'!CS32</f>
        <v>5.36</v>
      </c>
      <c r="CT28" s="667">
        <f>+'Calc Small Comm A1-A Rates'!CT32</f>
        <v>5.36</v>
      </c>
      <c r="CU28" s="667">
        <f>+'Calc Small Comm A1-A Rates'!CU32</f>
        <v>5.36</v>
      </c>
      <c r="CV28" s="667">
        <f>+'Calc Small Comm A1-A Rates'!CV32</f>
        <v>5.36</v>
      </c>
      <c r="CW28" s="667">
        <f>+'Calc Small Comm A1-A Rates'!CW32</f>
        <v>5.36</v>
      </c>
      <c r="CX28" s="667">
        <f>+'Calc Small Comm A1-A Rates'!CX32</f>
        <v>5.36</v>
      </c>
      <c r="CY28" s="667">
        <f>+'Calc Small Comm A1-A Rates'!CY32</f>
        <v>5.36</v>
      </c>
      <c r="CZ28" s="667">
        <f>+'Calc Small Comm A1-A Rates'!CZ32</f>
        <v>5.36</v>
      </c>
      <c r="DA28" s="667">
        <f>+'Calc Small Comm A1-A Rates'!DA32</f>
        <v>5.36</v>
      </c>
      <c r="DB28" s="667">
        <f>+'Calc Small Comm A1-A Rates'!DB32</f>
        <v>5.36</v>
      </c>
      <c r="DC28" s="667">
        <f>+'Calc Small Comm A1-A Rates'!DC32</f>
        <v>5.36</v>
      </c>
      <c r="DD28" s="667">
        <f>+'Calc Small Comm A1-A Rates'!DD32</f>
        <v>5.36</v>
      </c>
      <c r="DE28" s="667">
        <f>+'Calc Small Comm A1-A Rates'!DE32</f>
        <v>5.36</v>
      </c>
      <c r="DF28" s="667">
        <f>+'Calc Small Comm A1-A Rates'!DF32</f>
        <v>5.36</v>
      </c>
      <c r="DG28" s="667">
        <f>+'Calc Small Comm A1-A Rates'!DG32</f>
        <v>5.36</v>
      </c>
      <c r="DH28" s="667">
        <f>+'Calc Small Comm A1-A Rates'!DH32</f>
        <v>5.36</v>
      </c>
      <c r="DI28" s="667">
        <f>+'Calc Small Comm A1-A Rates'!DI32</f>
        <v>5.36</v>
      </c>
      <c r="DJ28" s="667">
        <f>+'Calc Small Comm A1-A Rates'!DJ32</f>
        <v>5.36</v>
      </c>
      <c r="DK28" s="667">
        <f>+'Calc Small Comm A1-A Rates'!DK32</f>
        <v>5.36</v>
      </c>
      <c r="DL28" s="667">
        <f>+'Calc Small Comm A1-A Rates'!DL32</f>
        <v>5.36</v>
      </c>
      <c r="DM28" s="667">
        <f>+'Calc Small Comm A1-A Rates'!DM32</f>
        <v>5.36</v>
      </c>
      <c r="DN28" s="667">
        <f>+'Calc Small Comm A1-A Rates'!DN32</f>
        <v>5.36</v>
      </c>
      <c r="DO28" s="667">
        <f>+'Calc Small Comm A1-A Rates'!DO32</f>
        <v>5.36</v>
      </c>
      <c r="DP28" s="667">
        <f>+'Calc Small Comm A1-A Rates'!DP32</f>
        <v>5.36</v>
      </c>
      <c r="DQ28" s="667">
        <f>+'Calc Small Comm A1-A Rates'!DQ32</f>
        <v>5.36</v>
      </c>
      <c r="DR28" s="667">
        <f>+'Calc Small Comm A1-A Rates'!DR32</f>
        <v>5.36</v>
      </c>
      <c r="DS28" s="667">
        <f>+'Calc Small Comm A1-A Rates'!DS32</f>
        <v>5.36</v>
      </c>
      <c r="DT28" s="667">
        <f>+'Calc Small Comm A1-A Rates'!DT32</f>
        <v>5.36</v>
      </c>
      <c r="DU28" s="667">
        <f>+'Calc Small Comm A1-A Rates'!DU32</f>
        <v>5.36</v>
      </c>
      <c r="DV28" s="667">
        <f>+'Calc Small Comm A1-A Rates'!DV32</f>
        <v>5.36</v>
      </c>
      <c r="DW28" s="667">
        <f>+'Calc Small Comm A1-A Rates'!DW32</f>
        <v>5.36</v>
      </c>
      <c r="DX28" s="667">
        <f>+'Calc Small Comm A1-A Rates'!DX32</f>
        <v>5.36</v>
      </c>
      <c r="DY28" s="746">
        <f>+'Calc Small Comm A1-A Rates'!DY32</f>
        <v>5.36</v>
      </c>
      <c r="DZ28" s="667">
        <f>+'Calc Small Comm A1-A Rates'!DZ32</f>
        <v>5.36</v>
      </c>
      <c r="EA28" s="667">
        <f>+'Calc Small Comm A1-A Rates'!EA32</f>
        <v>5.36</v>
      </c>
      <c r="EB28" s="667">
        <f>+'Calc Small Comm A1-A Rates'!EB32</f>
        <v>5.36</v>
      </c>
      <c r="EC28" s="667">
        <f>+'Calc Small Comm A1-A Rates'!EC32</f>
        <v>5.36</v>
      </c>
      <c r="ED28" s="667">
        <f>+'Calc Small Comm A1-A Rates'!ED32</f>
        <v>5.36</v>
      </c>
      <c r="EE28" s="667">
        <f>+'Calc Small Comm A1-A Rates'!EE32</f>
        <v>5.36</v>
      </c>
      <c r="EF28" s="667">
        <f>+'Calc Small Comm A1-A Rates'!EF32</f>
        <v>5.36</v>
      </c>
      <c r="EG28" s="667">
        <f>+'Calc Small Comm A1-A Rates'!EG32</f>
        <v>5.36</v>
      </c>
      <c r="EH28" s="667">
        <f>+'Calc Small Comm A1-A Rates'!EH32</f>
        <v>5.36</v>
      </c>
      <c r="EI28" s="667">
        <f>+'Calc Small Comm A1-A Rates'!EI32</f>
        <v>5.36</v>
      </c>
      <c r="EJ28" s="667">
        <f>+'Calc Small Comm A1-A Rates'!EJ32</f>
        <v>5.36</v>
      </c>
      <c r="EK28" s="667">
        <f>+'Calc Small Comm A1-A Rates'!EK32</f>
        <v>5.36</v>
      </c>
      <c r="EL28" s="667">
        <f>+'Calc Small Comm A1-A Rates'!EL32</f>
        <v>5.36</v>
      </c>
      <c r="EM28" s="667">
        <f>+'Calc Small Comm A1-A Rates'!EM32</f>
        <v>5.36</v>
      </c>
      <c r="EN28" s="667">
        <f>+'Calc Small Comm A1-A Rates'!EN32</f>
        <v>5.36</v>
      </c>
      <c r="EO28" s="667">
        <f>+'Calc Small Comm A1-A Rates'!EO32</f>
        <v>5.36</v>
      </c>
      <c r="EP28" s="667">
        <f>+'Calc Small Comm A1-A Rates'!EP32</f>
        <v>5.36</v>
      </c>
      <c r="EQ28" s="667">
        <f>+'Calc Small Comm A1-A Rates'!EQ32</f>
        <v>5.36</v>
      </c>
      <c r="ER28" s="667">
        <f>+'Calc Small Comm A1-A Rates'!ER32</f>
        <v>5.36</v>
      </c>
      <c r="ES28" s="667">
        <f>+'Calc Small Comm A1-A Rates'!ES32</f>
        <v>5.36</v>
      </c>
      <c r="ET28" s="667">
        <f>+'Calc Small Comm A1-A Rates'!ET32</f>
        <v>5.36</v>
      </c>
      <c r="EU28" s="667">
        <f>+'Calc Small Comm A1-A Rates'!EU32</f>
        <v>5.36</v>
      </c>
      <c r="EV28" s="667">
        <f>+'Calc Small Comm A1-A Rates'!EV32</f>
        <v>5.36</v>
      </c>
      <c r="EW28" s="667">
        <f>+'Calc Small Comm A1-A Rates'!EW32</f>
        <v>5.36</v>
      </c>
      <c r="EX28" s="667">
        <f>+'Calc Small Comm A1-A Rates'!EX32</f>
        <v>5.36</v>
      </c>
      <c r="EY28" s="667">
        <f>+'Calc Small Comm A1-A Rates'!EY32</f>
        <v>5.36</v>
      </c>
      <c r="EZ28" s="667">
        <f>+'Calc Small Comm A1-A Rates'!EZ32</f>
        <v>5.36</v>
      </c>
      <c r="FA28" s="667">
        <f>+'Calc Small Comm A1-A Rates'!FA32</f>
        <v>5.36</v>
      </c>
      <c r="FB28" s="667">
        <f>+'Calc Small Comm A1-A Rates'!FB32</f>
        <v>5.36</v>
      </c>
      <c r="FC28" s="667">
        <f>+'Calc Small Comm A1-A Rates'!FC32</f>
        <v>5.36</v>
      </c>
      <c r="FD28" s="667">
        <f>+'Calc Small Comm A1-A Rates'!FD32</f>
        <v>5.36</v>
      </c>
      <c r="FE28" s="667">
        <f>+'Calc Small Comm A1-A Rates'!FE32</f>
        <v>5.36</v>
      </c>
      <c r="FF28" s="667">
        <f>+'Calc Small Comm A1-A Rates'!FF32</f>
        <v>5.36</v>
      </c>
      <c r="FG28" s="667">
        <f>+'Calc Small Comm A1-A Rates'!FG32</f>
        <v>5.36</v>
      </c>
      <c r="FH28" s="667">
        <f>+'Calc Small Comm A1-A Rates'!FH32</f>
        <v>5.36</v>
      </c>
      <c r="FI28" s="667">
        <f>+'Calc Small Comm A1-A Rates'!FI32</f>
        <v>5.36</v>
      </c>
      <c r="FJ28" s="667">
        <f>+'Calc Small Comm A1-A Rates'!FJ32</f>
        <v>5.36</v>
      </c>
      <c r="FK28" s="667">
        <f>+'Calc Small Comm A1-A Rates'!FK32</f>
        <v>5.36</v>
      </c>
      <c r="FL28" s="667">
        <f>+'Calc Small Comm A1-A Rates'!FL32</f>
        <v>5.36</v>
      </c>
      <c r="FM28" s="667">
        <f>+'Calc Small Comm A1-A Rates'!FM32</f>
        <v>5.36</v>
      </c>
      <c r="FN28" s="667">
        <f>+'Calc Small Comm A1-A Rates'!FN32</f>
        <v>5.36</v>
      </c>
      <c r="FO28" s="667">
        <f>+'Calc Small Comm A1-A Rates'!FO32</f>
        <v>5.36</v>
      </c>
      <c r="FP28" s="667">
        <f>+'Calc Small Comm A1-A Rates'!FP32</f>
        <v>5.36</v>
      </c>
      <c r="FQ28" s="667">
        <f>+'Calc Small Comm A1-A Rates'!FQ32</f>
        <v>5.36</v>
      </c>
      <c r="FR28" s="667">
        <f>+'Calc Small Comm A1-A Rates'!FR32</f>
        <v>5.36</v>
      </c>
      <c r="FS28" s="667">
        <f>+'Calc Small Comm A1-A Rates'!FS32</f>
        <v>5.36</v>
      </c>
      <c r="FT28" s="667">
        <f>+'Calc Small Comm A1-A Rates'!FT32</f>
        <v>5.36</v>
      </c>
      <c r="FU28" s="667">
        <f>+'Calc Small Comm A1-A Rates'!FU32</f>
        <v>5.36</v>
      </c>
      <c r="FV28" s="667">
        <f>+'Calc Small Comm A1-A Rates'!FV32</f>
        <v>5.36</v>
      </c>
      <c r="FW28" s="667">
        <f>+'Calc Small Comm A1-A Rates'!FW32</f>
        <v>5.36</v>
      </c>
      <c r="FX28" s="1000">
        <v>5.36</v>
      </c>
      <c r="FY28" s="1000">
        <v>5.36</v>
      </c>
      <c r="FZ28" s="1000">
        <v>5.36</v>
      </c>
      <c r="GA28" s="1000">
        <v>5.36</v>
      </c>
      <c r="GB28" s="1000">
        <v>5.36</v>
      </c>
      <c r="GC28" s="1000">
        <v>5.36</v>
      </c>
    </row>
    <row r="29" spans="1:185" s="723" customFormat="1" ht="9" customHeight="1" x14ac:dyDescent="0.2">
      <c r="A29" s="406"/>
      <c r="B29" s="674"/>
      <c r="DY29" s="756"/>
      <c r="FX29" s="997"/>
      <c r="FY29" s="1007"/>
      <c r="FZ29" s="1007"/>
      <c r="GA29" s="1007"/>
      <c r="GB29" s="1007"/>
      <c r="GC29" s="1007"/>
    </row>
    <row r="30" spans="1:185" ht="9" customHeight="1" x14ac:dyDescent="0.2">
      <c r="A30" s="406"/>
      <c r="B30" s="749"/>
      <c r="C30" s="750"/>
      <c r="D30" s="750"/>
      <c r="E30" s="750"/>
      <c r="F30" s="750"/>
      <c r="G30" s="750"/>
      <c r="H30" s="750"/>
      <c r="I30" s="750"/>
      <c r="J30" s="750"/>
      <c r="K30" s="750"/>
      <c r="L30" s="750"/>
      <c r="M30" s="750"/>
      <c r="N30" s="750"/>
      <c r="O30" s="749"/>
      <c r="P30" s="749"/>
      <c r="Q30" s="749"/>
      <c r="R30" s="749"/>
      <c r="S30" s="749"/>
      <c r="T30" s="749"/>
      <c r="U30" s="749"/>
      <c r="V30" s="749"/>
      <c r="W30" s="749"/>
      <c r="X30" s="749"/>
      <c r="Y30" s="749"/>
      <c r="Z30" s="749"/>
      <c r="AA30" s="749"/>
      <c r="AB30" s="749"/>
      <c r="AC30" s="749"/>
      <c r="AD30" s="749"/>
      <c r="AE30" s="749"/>
      <c r="AF30" s="749"/>
      <c r="AG30" s="749"/>
      <c r="AH30" s="749"/>
      <c r="AI30" s="749"/>
      <c r="AJ30" s="749"/>
      <c r="AK30" s="749"/>
      <c r="AL30" s="749"/>
      <c r="AM30" s="749"/>
      <c r="AN30" s="749"/>
      <c r="AO30" s="749"/>
      <c r="AP30" s="749"/>
      <c r="AQ30" s="749"/>
      <c r="AR30" s="749"/>
      <c r="AS30" s="749"/>
      <c r="AT30" s="749"/>
      <c r="AU30" s="749"/>
      <c r="AV30" s="749"/>
      <c r="AW30" s="749"/>
      <c r="AX30" s="749"/>
      <c r="AY30" s="749"/>
      <c r="AZ30" s="749"/>
      <c r="BA30" s="749"/>
      <c r="BB30" s="749"/>
      <c r="BC30" s="749"/>
      <c r="BD30" s="749"/>
      <c r="BE30" s="749"/>
      <c r="BF30" s="749"/>
      <c r="BG30" s="749"/>
      <c r="BH30" s="749"/>
      <c r="BI30" s="749"/>
      <c r="BJ30" s="749"/>
      <c r="BK30" s="749"/>
      <c r="BL30" s="749"/>
      <c r="BM30" s="749"/>
      <c r="BN30" s="749"/>
      <c r="BO30" s="749"/>
      <c r="BP30" s="749"/>
      <c r="BQ30" s="749"/>
      <c r="BR30" s="749"/>
      <c r="BS30" s="749"/>
      <c r="BT30" s="749"/>
      <c r="BU30" s="749"/>
      <c r="BV30" s="749"/>
      <c r="BW30" s="749"/>
      <c r="BX30" s="749"/>
      <c r="BY30" s="749"/>
      <c r="BZ30" s="749"/>
      <c r="CA30" s="749"/>
      <c r="CB30" s="749"/>
      <c r="CC30" s="749"/>
      <c r="CD30" s="749"/>
      <c r="CE30" s="749"/>
      <c r="CF30" s="749"/>
      <c r="CG30" s="749"/>
      <c r="CH30" s="749"/>
      <c r="CI30" s="749"/>
      <c r="CJ30" s="749"/>
      <c r="CK30" s="749"/>
      <c r="CL30" s="749"/>
      <c r="CM30" s="749"/>
      <c r="CN30" s="749"/>
      <c r="CO30" s="749"/>
      <c r="CP30" s="749"/>
      <c r="CQ30" s="749"/>
      <c r="CR30" s="749"/>
      <c r="CS30" s="749"/>
      <c r="CT30" s="749"/>
      <c r="CU30" s="749"/>
      <c r="CV30" s="749"/>
      <c r="CW30" s="749"/>
      <c r="CX30" s="749"/>
      <c r="CY30" s="749"/>
      <c r="CZ30" s="749"/>
      <c r="DA30" s="749"/>
      <c r="DB30" s="749"/>
      <c r="DC30" s="749"/>
      <c r="DD30" s="749"/>
      <c r="DE30" s="749"/>
      <c r="DF30" s="749"/>
      <c r="DG30" s="749"/>
      <c r="DH30" s="749"/>
      <c r="DI30" s="749"/>
      <c r="DJ30" s="749"/>
      <c r="DK30" s="749"/>
      <c r="DL30" s="749"/>
      <c r="DM30" s="749"/>
      <c r="DN30" s="749"/>
      <c r="DO30" s="749"/>
      <c r="DP30" s="749"/>
      <c r="DQ30" s="749"/>
      <c r="DR30" s="749"/>
      <c r="DS30" s="749"/>
      <c r="DT30" s="749"/>
      <c r="DU30" s="749"/>
      <c r="DV30" s="749"/>
      <c r="DW30" s="749"/>
      <c r="DX30" s="749"/>
      <c r="DY30" s="751"/>
      <c r="DZ30" s="749"/>
      <c r="EA30" s="749"/>
      <c r="EB30" s="749"/>
      <c r="EC30" s="749"/>
      <c r="ED30" s="749"/>
      <c r="EE30" s="749"/>
      <c r="EF30" s="749"/>
      <c r="EG30" s="749"/>
      <c r="EH30" s="749"/>
      <c r="EI30" s="749"/>
      <c r="EJ30" s="749"/>
      <c r="EK30" s="749"/>
      <c r="EL30" s="749"/>
      <c r="EM30" s="749"/>
      <c r="EN30" s="749"/>
      <c r="EO30" s="749"/>
      <c r="EP30" s="749"/>
      <c r="EQ30" s="749"/>
      <c r="ER30" s="749"/>
      <c r="ES30" s="749"/>
      <c r="ET30" s="749"/>
      <c r="EU30" s="749"/>
      <c r="EV30" s="749"/>
      <c r="EW30" s="749"/>
      <c r="EX30" s="749"/>
      <c r="EY30" s="749"/>
      <c r="EZ30" s="749"/>
      <c r="FA30" s="749"/>
      <c r="FB30" s="749"/>
      <c r="FC30" s="749"/>
      <c r="FD30" s="749"/>
      <c r="FE30" s="749"/>
      <c r="FF30" s="749"/>
      <c r="FG30" s="749"/>
      <c r="FH30" s="749"/>
      <c r="FI30" s="749"/>
      <c r="FJ30" s="749"/>
      <c r="FK30" s="749"/>
      <c r="FL30" s="749"/>
      <c r="FM30" s="749"/>
      <c r="FN30" s="749"/>
      <c r="FO30" s="749"/>
      <c r="FP30" s="749"/>
      <c r="FQ30" s="749"/>
      <c r="FR30" s="749"/>
      <c r="FS30" s="749"/>
      <c r="FT30" s="749"/>
      <c r="FU30" s="749"/>
      <c r="FV30" s="749"/>
      <c r="FW30" s="749"/>
      <c r="FX30" s="997"/>
    </row>
    <row r="31" spans="1:185" s="664" customFormat="1" ht="12.75" x14ac:dyDescent="0.2">
      <c r="B31" s="663" t="s">
        <v>284</v>
      </c>
      <c r="DY31" s="731"/>
      <c r="FX31" s="997"/>
      <c r="FY31" s="998"/>
      <c r="FZ31" s="998"/>
      <c r="GA31" s="998"/>
      <c r="GB31" s="998"/>
      <c r="GC31" s="998"/>
    </row>
    <row r="32" spans="1:185" s="664" customFormat="1" ht="12.75" x14ac:dyDescent="0.2">
      <c r="B32" s="759" t="s">
        <v>549</v>
      </c>
      <c r="DY32" s="731"/>
      <c r="FX32" s="997"/>
      <c r="FY32" s="998"/>
      <c r="FZ32" s="998"/>
      <c r="GA32" s="998"/>
      <c r="GB32" s="998"/>
      <c r="GC32" s="998"/>
    </row>
    <row r="33" spans="1:185" s="664" customFormat="1" ht="13.5" customHeight="1" x14ac:dyDescent="0.2">
      <c r="B33" s="760" t="s">
        <v>541</v>
      </c>
      <c r="O33" s="664">
        <v>8.6300000000000008</v>
      </c>
      <c r="P33" s="664">
        <v>7.9</v>
      </c>
      <c r="Q33" s="664">
        <v>7.9</v>
      </c>
      <c r="R33" s="664">
        <v>7.9</v>
      </c>
      <c r="S33" s="664">
        <v>7.9</v>
      </c>
      <c r="T33" s="664">
        <v>7.9</v>
      </c>
      <c r="U33" s="664">
        <v>7.9</v>
      </c>
      <c r="V33" s="664">
        <v>7.9</v>
      </c>
      <c r="W33" s="664">
        <v>8.6300000000000008</v>
      </c>
      <c r="X33" s="664">
        <v>8.6300000000000008</v>
      </c>
      <c r="Y33" s="664">
        <v>8.6300000000000008</v>
      </c>
      <c r="Z33" s="664">
        <v>8.6300000000000008</v>
      </c>
      <c r="AA33" s="664">
        <v>8.6300000000000008</v>
      </c>
      <c r="AB33" s="664">
        <v>7.9</v>
      </c>
      <c r="AC33" s="664">
        <v>7.9</v>
      </c>
      <c r="AD33" s="664">
        <v>7.9</v>
      </c>
      <c r="AE33" s="664">
        <v>7.9</v>
      </c>
      <c r="AF33" s="664">
        <v>7.9</v>
      </c>
      <c r="AG33" s="664">
        <v>7.9</v>
      </c>
      <c r="AH33" s="664">
        <v>7.9</v>
      </c>
      <c r="AI33" s="664">
        <v>8.6300000000000008</v>
      </c>
      <c r="AJ33" s="664">
        <v>8.6300000000000008</v>
      </c>
      <c r="AK33" s="664">
        <v>8.6300000000000008</v>
      </c>
      <c r="AL33" s="664">
        <v>8.6300000000000008</v>
      </c>
      <c r="AM33" s="664">
        <v>8.6300000000000008</v>
      </c>
      <c r="AN33" s="664">
        <v>7.9</v>
      </c>
      <c r="AO33" s="664">
        <v>7.9</v>
      </c>
      <c r="AP33" s="664">
        <v>7.9</v>
      </c>
      <c r="AQ33" s="664">
        <v>7.9</v>
      </c>
      <c r="AR33" s="664">
        <v>7.9</v>
      </c>
      <c r="AS33" s="664">
        <v>7.9</v>
      </c>
      <c r="AT33" s="664">
        <v>7.9</v>
      </c>
      <c r="AU33" s="664">
        <v>8.6300000000000008</v>
      </c>
      <c r="AV33" s="664">
        <v>9</v>
      </c>
      <c r="AW33" s="664">
        <v>9</v>
      </c>
      <c r="AX33" s="664">
        <v>9</v>
      </c>
      <c r="AY33" s="664">
        <v>4.25</v>
      </c>
      <c r="AZ33" s="664">
        <v>4.25</v>
      </c>
      <c r="BA33" s="664">
        <v>4.25</v>
      </c>
      <c r="BB33" s="664">
        <v>4.25</v>
      </c>
      <c r="BC33" s="664">
        <v>4.25</v>
      </c>
      <c r="BD33" s="664">
        <v>4.25</v>
      </c>
      <c r="BE33" s="664">
        <v>4.25</v>
      </c>
      <c r="BF33" s="664">
        <v>4.25</v>
      </c>
      <c r="BG33" s="664">
        <v>9</v>
      </c>
      <c r="BH33" s="664">
        <v>9</v>
      </c>
      <c r="BI33" s="664">
        <v>9</v>
      </c>
      <c r="BJ33" s="664">
        <v>9</v>
      </c>
      <c r="BK33" s="664">
        <v>4.25</v>
      </c>
      <c r="BL33" s="664">
        <v>4.25</v>
      </c>
      <c r="BM33" s="664">
        <v>4.25</v>
      </c>
      <c r="BN33" s="664">
        <v>4.25</v>
      </c>
      <c r="BO33" s="664">
        <v>4.25</v>
      </c>
      <c r="BP33" s="664">
        <v>4.25</v>
      </c>
      <c r="BQ33" s="664">
        <v>4.25</v>
      </c>
      <c r="BR33" s="664">
        <v>4.25</v>
      </c>
      <c r="BS33" s="664">
        <v>9</v>
      </c>
      <c r="BT33" s="664">
        <v>9</v>
      </c>
      <c r="BU33" s="664">
        <v>9</v>
      </c>
      <c r="BV33" s="664">
        <v>9</v>
      </c>
      <c r="BW33" s="664">
        <v>4.25</v>
      </c>
      <c r="BX33" s="664">
        <v>4.25</v>
      </c>
      <c r="BY33" s="664">
        <v>4.25</v>
      </c>
      <c r="BZ33" s="664">
        <v>4.25</v>
      </c>
      <c r="CA33" s="664">
        <v>4.25</v>
      </c>
      <c r="CB33" s="664">
        <v>4.25</v>
      </c>
      <c r="CC33" s="664">
        <v>4.25</v>
      </c>
      <c r="CD33" s="664">
        <v>4.25</v>
      </c>
      <c r="CE33" s="664">
        <v>9</v>
      </c>
      <c r="CF33" s="664">
        <v>9</v>
      </c>
      <c r="CG33" s="664">
        <v>9</v>
      </c>
      <c r="CH33" s="664">
        <v>9</v>
      </c>
      <c r="CI33" s="664">
        <v>4.25</v>
      </c>
      <c r="CJ33" s="664">
        <v>4.5</v>
      </c>
      <c r="CK33" s="664">
        <v>4.5</v>
      </c>
      <c r="CL33" s="664">
        <v>4.5</v>
      </c>
      <c r="CM33" s="664">
        <v>4.5</v>
      </c>
      <c r="CN33" s="664">
        <v>4.5</v>
      </c>
      <c r="CO33" s="664">
        <v>4.5</v>
      </c>
      <c r="CP33" s="664">
        <v>4.5</v>
      </c>
      <c r="CQ33" s="664">
        <v>9.5</v>
      </c>
      <c r="CR33" s="664">
        <v>9.5</v>
      </c>
      <c r="CS33" s="664">
        <v>10</v>
      </c>
      <c r="CT33" s="664">
        <v>10</v>
      </c>
      <c r="CU33" s="664">
        <v>4.75</v>
      </c>
      <c r="CV33" s="664">
        <v>4.75</v>
      </c>
      <c r="CW33" s="664">
        <v>4.75</v>
      </c>
      <c r="CX33" s="664">
        <v>4.75</v>
      </c>
      <c r="CY33" s="664">
        <v>4.75</v>
      </c>
      <c r="CZ33" s="664">
        <v>4.75</v>
      </c>
      <c r="DA33" s="664">
        <v>4.75</v>
      </c>
      <c r="DB33" s="664">
        <v>4.75</v>
      </c>
      <c r="DC33" s="664">
        <v>10</v>
      </c>
      <c r="DD33" s="664">
        <v>10</v>
      </c>
      <c r="DE33" s="664">
        <v>10</v>
      </c>
      <c r="DF33" s="664">
        <v>10</v>
      </c>
      <c r="DG33" s="664">
        <v>4.75</v>
      </c>
      <c r="DH33" s="664">
        <v>4.75</v>
      </c>
      <c r="DI33" s="664">
        <v>4.75</v>
      </c>
      <c r="DJ33" s="664">
        <v>4.75</v>
      </c>
      <c r="DK33" s="664">
        <v>4.75</v>
      </c>
      <c r="DL33" s="664">
        <v>4.75</v>
      </c>
      <c r="DM33" s="664">
        <v>4.75</v>
      </c>
      <c r="DN33" s="664">
        <v>4.75</v>
      </c>
      <c r="DO33" s="664">
        <v>10</v>
      </c>
      <c r="DP33" s="664">
        <v>10</v>
      </c>
      <c r="DQ33" s="664">
        <v>10</v>
      </c>
      <c r="DR33" s="664">
        <v>10</v>
      </c>
      <c r="DS33" s="664">
        <v>4.75</v>
      </c>
      <c r="DT33" s="664">
        <v>4.75</v>
      </c>
      <c r="DU33" s="664">
        <v>4.75</v>
      </c>
      <c r="DV33" s="664">
        <v>4.75</v>
      </c>
      <c r="DW33" s="664">
        <v>4.75</v>
      </c>
      <c r="DX33" s="664">
        <v>4.75</v>
      </c>
      <c r="DY33" s="731">
        <v>4.75</v>
      </c>
      <c r="DZ33" s="664">
        <v>4.75</v>
      </c>
      <c r="EA33" s="664">
        <v>10</v>
      </c>
      <c r="EB33" s="664">
        <v>10</v>
      </c>
      <c r="EC33" s="664">
        <v>10</v>
      </c>
      <c r="ED33" s="664">
        <v>10</v>
      </c>
      <c r="EE33" s="664">
        <v>4.75</v>
      </c>
      <c r="EF33" s="664">
        <v>4.75</v>
      </c>
      <c r="EG33" s="664">
        <v>4.75</v>
      </c>
      <c r="EH33" s="664">
        <v>4.75</v>
      </c>
      <c r="EI33" s="664">
        <v>4.75</v>
      </c>
      <c r="EJ33" s="664">
        <v>4.75</v>
      </c>
      <c r="EK33" s="664">
        <v>4.75</v>
      </c>
      <c r="EL33" s="664">
        <v>4.75</v>
      </c>
      <c r="EM33" s="664">
        <v>10</v>
      </c>
      <c r="EN33" s="664">
        <v>10</v>
      </c>
      <c r="EO33" s="664">
        <v>10</v>
      </c>
      <c r="EP33" s="664">
        <v>10</v>
      </c>
      <c r="EQ33" s="664">
        <v>4.75</v>
      </c>
      <c r="ER33" s="664">
        <v>4.75</v>
      </c>
      <c r="ES33" s="664">
        <v>4.75</v>
      </c>
      <c r="ET33" s="664">
        <v>4.75</v>
      </c>
      <c r="EU33" s="664">
        <v>4.75</v>
      </c>
      <c r="EV33" s="664">
        <v>4.75</v>
      </c>
      <c r="EW33" s="664">
        <v>4.75</v>
      </c>
      <c r="EX33" s="664">
        <v>4.75</v>
      </c>
      <c r="EY33" s="664">
        <v>10</v>
      </c>
      <c r="EZ33" s="664">
        <v>10</v>
      </c>
      <c r="FA33" s="664">
        <v>10</v>
      </c>
      <c r="FB33" s="664">
        <v>10</v>
      </c>
      <c r="FC33" s="664">
        <v>4.75</v>
      </c>
      <c r="FD33" s="664">
        <v>4.75</v>
      </c>
      <c r="FE33" s="664">
        <v>4.75</v>
      </c>
      <c r="FF33" s="664">
        <v>4.75</v>
      </c>
      <c r="FG33" s="664">
        <v>4.75</v>
      </c>
      <c r="FH33" s="664">
        <v>4.75</v>
      </c>
      <c r="FI33" s="664">
        <v>4.75</v>
      </c>
      <c r="FJ33" s="664">
        <v>4.75</v>
      </c>
      <c r="FK33" s="664">
        <v>10</v>
      </c>
      <c r="FL33" s="664">
        <v>10</v>
      </c>
      <c r="FM33" s="664">
        <v>10</v>
      </c>
      <c r="FN33" s="664">
        <v>10</v>
      </c>
      <c r="FO33" s="664">
        <v>4.75</v>
      </c>
      <c r="FP33" s="664">
        <v>4.75</v>
      </c>
      <c r="FQ33" s="664">
        <v>4.75</v>
      </c>
      <c r="FR33" s="664">
        <v>4.75</v>
      </c>
      <c r="FS33" s="664">
        <v>4.75</v>
      </c>
      <c r="FT33" s="664">
        <v>4.75</v>
      </c>
      <c r="FU33" s="664">
        <v>4.75</v>
      </c>
      <c r="FV33" s="664">
        <v>4.75</v>
      </c>
      <c r="FW33" s="664">
        <v>10</v>
      </c>
      <c r="FX33" s="1000">
        <v>10</v>
      </c>
      <c r="FY33" s="1000">
        <v>10</v>
      </c>
      <c r="FZ33" s="1000">
        <v>10</v>
      </c>
      <c r="GA33" s="1000">
        <v>4.75</v>
      </c>
      <c r="GB33" s="1000">
        <v>4.75</v>
      </c>
      <c r="GC33" s="1000">
        <v>4.75</v>
      </c>
    </row>
    <row r="34" spans="1:185" s="664" customFormat="1" ht="13.5" customHeight="1" x14ac:dyDescent="0.2">
      <c r="B34" s="760" t="s">
        <v>542</v>
      </c>
      <c r="O34" s="664">
        <v>4.21</v>
      </c>
      <c r="P34" s="664">
        <v>3.85</v>
      </c>
      <c r="Q34" s="664">
        <v>3.85</v>
      </c>
      <c r="R34" s="664">
        <v>3.85</v>
      </c>
      <c r="S34" s="664">
        <v>3.85</v>
      </c>
      <c r="T34" s="664">
        <v>3.85</v>
      </c>
      <c r="U34" s="664">
        <v>3.85</v>
      </c>
      <c r="V34" s="664">
        <v>3.85</v>
      </c>
      <c r="W34" s="664">
        <v>4.21</v>
      </c>
      <c r="X34" s="664">
        <v>4.21</v>
      </c>
      <c r="Y34" s="664">
        <v>4.21</v>
      </c>
      <c r="Z34" s="664">
        <v>4.21</v>
      </c>
      <c r="AA34" s="664">
        <v>4.21</v>
      </c>
      <c r="AB34" s="664">
        <v>3.85</v>
      </c>
      <c r="AC34" s="664">
        <v>3.85</v>
      </c>
      <c r="AD34" s="664">
        <v>3.85</v>
      </c>
      <c r="AE34" s="664">
        <v>3.85</v>
      </c>
      <c r="AF34" s="664">
        <v>3.85</v>
      </c>
      <c r="AG34" s="664">
        <v>3.85</v>
      </c>
      <c r="AH34" s="664">
        <v>3.85</v>
      </c>
      <c r="AI34" s="664">
        <v>4.21</v>
      </c>
      <c r="AJ34" s="664">
        <v>4.21</v>
      </c>
      <c r="AK34" s="664">
        <v>4.21</v>
      </c>
      <c r="AL34" s="664">
        <v>4.21</v>
      </c>
      <c r="AM34" s="664">
        <v>4.21</v>
      </c>
      <c r="AN34" s="664">
        <v>3.85</v>
      </c>
      <c r="AO34" s="664">
        <v>3.85</v>
      </c>
      <c r="AP34" s="664">
        <v>3.85</v>
      </c>
      <c r="AQ34" s="664">
        <v>3.85</v>
      </c>
      <c r="AR34" s="664">
        <v>3.85</v>
      </c>
      <c r="AS34" s="664">
        <v>3.85</v>
      </c>
      <c r="AT34" s="664">
        <v>3.85</v>
      </c>
      <c r="AU34" s="664">
        <v>4.21</v>
      </c>
      <c r="AV34" s="664">
        <v>3.25</v>
      </c>
      <c r="AW34" s="664">
        <v>3.25</v>
      </c>
      <c r="AX34" s="664">
        <v>3.25</v>
      </c>
      <c r="AY34" s="664">
        <v>0</v>
      </c>
      <c r="AZ34" s="664">
        <v>0</v>
      </c>
      <c r="BA34" s="664">
        <v>0</v>
      </c>
      <c r="BB34" s="664">
        <v>0</v>
      </c>
      <c r="BC34" s="664">
        <v>0</v>
      </c>
      <c r="BD34" s="664">
        <v>0</v>
      </c>
      <c r="BE34" s="664">
        <v>0</v>
      </c>
      <c r="BF34" s="664">
        <v>0</v>
      </c>
      <c r="BG34" s="664">
        <v>3.25</v>
      </c>
      <c r="BH34" s="664">
        <v>3.25</v>
      </c>
      <c r="BI34" s="664">
        <v>3.25</v>
      </c>
      <c r="BJ34" s="664">
        <v>3.25</v>
      </c>
      <c r="BK34" s="664">
        <v>0</v>
      </c>
      <c r="BL34" s="664">
        <v>0</v>
      </c>
      <c r="BM34" s="664">
        <v>0</v>
      </c>
      <c r="BN34" s="664">
        <v>0</v>
      </c>
      <c r="BO34" s="664">
        <v>0</v>
      </c>
      <c r="BP34" s="664">
        <v>0</v>
      </c>
      <c r="BQ34" s="664">
        <v>0</v>
      </c>
      <c r="BR34" s="664">
        <v>0</v>
      </c>
      <c r="BS34" s="664">
        <v>3.25</v>
      </c>
      <c r="BT34" s="664">
        <v>3.25</v>
      </c>
      <c r="BU34" s="664">
        <v>3.25</v>
      </c>
      <c r="BV34" s="664">
        <v>3.25</v>
      </c>
      <c r="BW34" s="664">
        <v>0</v>
      </c>
      <c r="BX34" s="664">
        <v>0</v>
      </c>
      <c r="BY34" s="664">
        <v>0</v>
      </c>
      <c r="BZ34" s="664">
        <v>0</v>
      </c>
      <c r="CA34" s="664">
        <v>0</v>
      </c>
      <c r="CB34" s="664">
        <v>0</v>
      </c>
      <c r="CC34" s="664">
        <v>0</v>
      </c>
      <c r="CD34" s="664">
        <v>0</v>
      </c>
      <c r="CE34" s="664">
        <v>3.25</v>
      </c>
      <c r="CF34" s="664">
        <v>3.25</v>
      </c>
      <c r="CG34" s="664">
        <v>3.25</v>
      </c>
      <c r="CH34" s="664">
        <v>3.25</v>
      </c>
      <c r="CI34" s="664">
        <v>0</v>
      </c>
      <c r="CJ34" s="664">
        <v>0</v>
      </c>
      <c r="CK34" s="664">
        <v>0</v>
      </c>
      <c r="CL34" s="664">
        <v>0</v>
      </c>
      <c r="CM34" s="664">
        <v>0</v>
      </c>
      <c r="CN34" s="664">
        <v>0</v>
      </c>
      <c r="CO34" s="664">
        <v>0</v>
      </c>
      <c r="CP34" s="664">
        <v>0</v>
      </c>
      <c r="CQ34" s="664">
        <v>3.5</v>
      </c>
      <c r="CR34" s="664">
        <v>3.5</v>
      </c>
      <c r="CS34" s="664">
        <v>3.75</v>
      </c>
      <c r="CT34" s="664">
        <v>3.75</v>
      </c>
      <c r="CU34" s="664">
        <v>0</v>
      </c>
      <c r="CV34" s="664">
        <v>0</v>
      </c>
      <c r="CW34" s="664">
        <v>0</v>
      </c>
      <c r="CX34" s="664">
        <v>0</v>
      </c>
      <c r="CY34" s="664">
        <v>0</v>
      </c>
      <c r="CZ34" s="664">
        <v>0</v>
      </c>
      <c r="DA34" s="664">
        <v>0</v>
      </c>
      <c r="DB34" s="664">
        <v>0</v>
      </c>
      <c r="DC34" s="664">
        <v>3.75</v>
      </c>
      <c r="DD34" s="664">
        <v>3.75</v>
      </c>
      <c r="DE34" s="664">
        <v>3.75</v>
      </c>
      <c r="DF34" s="664">
        <v>3.75</v>
      </c>
      <c r="DG34" s="664">
        <v>0</v>
      </c>
      <c r="DH34" s="664">
        <v>0</v>
      </c>
      <c r="DI34" s="664">
        <v>0</v>
      </c>
      <c r="DJ34" s="664">
        <v>0</v>
      </c>
      <c r="DK34" s="664">
        <v>0</v>
      </c>
      <c r="DL34" s="664">
        <v>0</v>
      </c>
      <c r="DM34" s="664">
        <v>0</v>
      </c>
      <c r="DN34" s="664">
        <v>0</v>
      </c>
      <c r="DO34" s="664">
        <v>3.75</v>
      </c>
      <c r="DP34" s="664">
        <v>3.75</v>
      </c>
      <c r="DQ34" s="664">
        <v>3.75</v>
      </c>
      <c r="DR34" s="664">
        <v>3.75</v>
      </c>
      <c r="DS34" s="664">
        <v>0</v>
      </c>
      <c r="DT34" s="664">
        <v>0</v>
      </c>
      <c r="DU34" s="664">
        <v>0</v>
      </c>
      <c r="DV34" s="664">
        <v>0</v>
      </c>
      <c r="DW34" s="664">
        <v>0</v>
      </c>
      <c r="DX34" s="664">
        <v>0</v>
      </c>
      <c r="DY34" s="731">
        <v>0</v>
      </c>
      <c r="DZ34" s="664">
        <v>0</v>
      </c>
      <c r="EA34" s="664">
        <v>3.75</v>
      </c>
      <c r="EB34" s="664">
        <v>3.75</v>
      </c>
      <c r="EC34" s="664">
        <v>3.75</v>
      </c>
      <c r="ED34" s="664">
        <v>3.75</v>
      </c>
      <c r="EE34" s="664">
        <v>0</v>
      </c>
      <c r="EF34" s="664">
        <v>0</v>
      </c>
      <c r="EG34" s="664">
        <v>0</v>
      </c>
      <c r="EH34" s="664">
        <v>0</v>
      </c>
      <c r="EI34" s="664">
        <v>0</v>
      </c>
      <c r="EJ34" s="664">
        <v>0</v>
      </c>
      <c r="EK34" s="664">
        <v>0</v>
      </c>
      <c r="EL34" s="664">
        <v>0</v>
      </c>
      <c r="EM34" s="664">
        <v>3.75</v>
      </c>
      <c r="EN34" s="664">
        <v>3.75</v>
      </c>
      <c r="EO34" s="664">
        <v>3.75</v>
      </c>
      <c r="EP34" s="664">
        <v>3.75</v>
      </c>
      <c r="EQ34" s="664">
        <v>0</v>
      </c>
      <c r="ER34" s="664">
        <v>0</v>
      </c>
      <c r="ES34" s="664">
        <v>0</v>
      </c>
      <c r="ET34" s="664">
        <v>0</v>
      </c>
      <c r="EU34" s="664">
        <v>0</v>
      </c>
      <c r="EV34" s="664">
        <v>0</v>
      </c>
      <c r="EW34" s="664">
        <v>0</v>
      </c>
      <c r="EX34" s="664">
        <v>0</v>
      </c>
      <c r="EY34" s="664">
        <v>3.75</v>
      </c>
      <c r="EZ34" s="664">
        <v>3.75</v>
      </c>
      <c r="FA34" s="664">
        <v>3.75</v>
      </c>
      <c r="FB34" s="664">
        <v>3.75</v>
      </c>
      <c r="FC34" s="664">
        <v>0</v>
      </c>
      <c r="FD34" s="664">
        <v>0</v>
      </c>
      <c r="FE34" s="664">
        <v>0</v>
      </c>
      <c r="FF34" s="664">
        <v>0</v>
      </c>
      <c r="FG34" s="664">
        <v>0</v>
      </c>
      <c r="FH34" s="664">
        <v>0</v>
      </c>
      <c r="FI34" s="664">
        <v>0</v>
      </c>
      <c r="FJ34" s="664">
        <v>0</v>
      </c>
      <c r="FK34" s="664">
        <v>3.75</v>
      </c>
      <c r="FL34" s="664">
        <v>3.75</v>
      </c>
      <c r="FM34" s="664">
        <v>3.75</v>
      </c>
      <c r="FN34" s="664">
        <v>3.75</v>
      </c>
      <c r="FO34" s="664">
        <v>0</v>
      </c>
      <c r="FP34" s="664">
        <v>0</v>
      </c>
      <c r="FQ34" s="664">
        <v>0</v>
      </c>
      <c r="FR34" s="664">
        <v>0</v>
      </c>
      <c r="FS34" s="664">
        <v>0</v>
      </c>
      <c r="FT34" s="664">
        <v>0</v>
      </c>
      <c r="FU34" s="664">
        <v>0</v>
      </c>
      <c r="FV34" s="664">
        <v>0</v>
      </c>
      <c r="FW34" s="664">
        <v>3.75</v>
      </c>
      <c r="FX34" s="1000">
        <v>3.75</v>
      </c>
      <c r="FY34" s="1000">
        <v>3.75</v>
      </c>
      <c r="FZ34" s="1000">
        <v>3.75</v>
      </c>
      <c r="GA34" s="1000">
        <v>0</v>
      </c>
      <c r="GB34" s="1000">
        <v>0</v>
      </c>
      <c r="GC34" s="1000">
        <v>0</v>
      </c>
    </row>
    <row r="35" spans="1:185" s="664" customFormat="1" ht="13.5" hidden="1" customHeight="1" x14ac:dyDescent="0.2">
      <c r="B35" s="760" t="s">
        <v>214</v>
      </c>
      <c r="O35" s="664">
        <v>1.4</v>
      </c>
      <c r="P35" s="664">
        <v>1.4</v>
      </c>
      <c r="Q35" s="664">
        <v>1.4</v>
      </c>
      <c r="R35" s="664">
        <v>1.4</v>
      </c>
      <c r="S35" s="664">
        <v>1.4</v>
      </c>
      <c r="T35" s="664">
        <v>1.4</v>
      </c>
      <c r="U35" s="664">
        <v>1.4</v>
      </c>
      <c r="V35" s="664">
        <v>1.4</v>
      </c>
      <c r="W35" s="664">
        <v>1.4</v>
      </c>
      <c r="X35" s="664">
        <v>1.4</v>
      </c>
      <c r="Y35" s="664">
        <v>1.4</v>
      </c>
      <c r="Z35" s="664">
        <v>1.4</v>
      </c>
      <c r="AA35" s="664">
        <v>1.4</v>
      </c>
      <c r="AB35" s="664">
        <v>1.4</v>
      </c>
      <c r="AC35" s="664">
        <v>1.4</v>
      </c>
      <c r="AD35" s="664">
        <v>1.4</v>
      </c>
      <c r="AE35" s="664">
        <v>1.4</v>
      </c>
      <c r="AF35" s="664">
        <v>1.4</v>
      </c>
      <c r="AG35" s="664">
        <v>1.4</v>
      </c>
      <c r="AH35" s="664">
        <v>1.4</v>
      </c>
      <c r="AI35" s="664">
        <v>1.4</v>
      </c>
      <c r="AJ35" s="664">
        <v>1.4</v>
      </c>
      <c r="AK35" s="664">
        <v>1.4</v>
      </c>
      <c r="AL35" s="664">
        <v>1.4</v>
      </c>
      <c r="AM35" s="664">
        <v>1.4</v>
      </c>
      <c r="AN35" s="664">
        <v>1.4</v>
      </c>
      <c r="AO35" s="664">
        <v>1.4</v>
      </c>
      <c r="AP35" s="664">
        <v>1.4</v>
      </c>
      <c r="AQ35" s="664">
        <v>1.4</v>
      </c>
      <c r="AR35" s="664">
        <v>1.4</v>
      </c>
      <c r="AS35" s="664">
        <v>1.4</v>
      </c>
      <c r="AT35" s="664">
        <v>1.4</v>
      </c>
      <c r="AU35" s="664">
        <v>1.4</v>
      </c>
      <c r="AV35" s="664">
        <v>0</v>
      </c>
      <c r="DY35" s="731"/>
      <c r="FX35" s="997"/>
      <c r="FY35" s="998"/>
      <c r="FZ35" s="998"/>
      <c r="GA35" s="998"/>
      <c r="GB35" s="998"/>
      <c r="GC35" s="998"/>
    </row>
    <row r="36" spans="1:185" s="2" customFormat="1" ht="13.5" customHeight="1" x14ac:dyDescent="0.2">
      <c r="B36" s="759" t="s">
        <v>552</v>
      </c>
      <c r="C36" s="665"/>
      <c r="D36" s="665"/>
      <c r="E36" s="665"/>
      <c r="F36" s="665"/>
      <c r="G36" s="665"/>
      <c r="H36" s="665"/>
      <c r="I36" s="665"/>
      <c r="J36" s="665"/>
      <c r="K36" s="665"/>
      <c r="L36" s="665"/>
      <c r="M36" s="665"/>
      <c r="N36" s="665"/>
      <c r="O36" s="667">
        <f>+'Calc Small Comm A1-A Rates'!O37</f>
        <v>0.46</v>
      </c>
      <c r="P36" s="667">
        <f>+'Calc Small Comm A1-A Rates'!P37</f>
        <v>0.46</v>
      </c>
      <c r="Q36" s="667">
        <f>+'Calc Small Comm A1-A Rates'!Q37</f>
        <v>0.46</v>
      </c>
      <c r="R36" s="667">
        <f>+'Calc Small Comm A1-A Rates'!R37</f>
        <v>0.46</v>
      </c>
      <c r="S36" s="667">
        <f>+'Calc Small Comm A1-A Rates'!S37</f>
        <v>0.46</v>
      </c>
      <c r="T36" s="667">
        <f>+'Calc Small Comm A1-A Rates'!T37</f>
        <v>0.46</v>
      </c>
      <c r="U36" s="667">
        <f>+'Calc Small Comm A1-A Rates'!U37</f>
        <v>0.46</v>
      </c>
      <c r="V36" s="667">
        <f>+'Calc Small Comm A1-A Rates'!V37</f>
        <v>0.46</v>
      </c>
      <c r="W36" s="667">
        <f>+'Calc Small Comm A1-A Rates'!W37</f>
        <v>0.46</v>
      </c>
      <c r="X36" s="667">
        <f>+'Calc Small Comm A1-A Rates'!X37</f>
        <v>0.46</v>
      </c>
      <c r="Y36" s="667">
        <f>+'Calc Small Comm A1-A Rates'!Y37</f>
        <v>0.46</v>
      </c>
      <c r="Z36" s="667">
        <f>+'Calc Small Comm A1-A Rates'!Z37</f>
        <v>0.46</v>
      </c>
      <c r="AA36" s="667">
        <f>+'Calc Small Comm A1-A Rates'!AA37</f>
        <v>0.46</v>
      </c>
      <c r="AB36" s="667">
        <f>+'Calc Small Comm A1-A Rates'!AB37</f>
        <v>0.46</v>
      </c>
      <c r="AC36" s="667">
        <f>+'Calc Small Comm A1-A Rates'!AC37</f>
        <v>0.46</v>
      </c>
      <c r="AD36" s="667">
        <f>+'Calc Small Comm A1-A Rates'!AD37</f>
        <v>0.46</v>
      </c>
      <c r="AE36" s="667">
        <f>+'Calc Small Comm A1-A Rates'!AE37</f>
        <v>0.46</v>
      </c>
      <c r="AF36" s="667">
        <f>+'Calc Small Comm A1-A Rates'!AF37</f>
        <v>0.46</v>
      </c>
      <c r="AG36" s="667">
        <f>+'Calc Small Comm A1-A Rates'!AG37</f>
        <v>0.46</v>
      </c>
      <c r="AH36" s="667">
        <f>+'Calc Small Comm A1-A Rates'!AH37</f>
        <v>0.78</v>
      </c>
      <c r="AI36" s="667">
        <f>+'Calc Small Comm A1-A Rates'!AI37</f>
        <v>0.78</v>
      </c>
      <c r="AJ36" s="667">
        <f>+'Calc Small Comm A1-A Rates'!AJ37</f>
        <v>0.78</v>
      </c>
      <c r="AK36" s="667">
        <f>+'Calc Small Comm A1-A Rates'!AK37</f>
        <v>0.78</v>
      </c>
      <c r="AL36" s="667">
        <f>+'Calc Small Comm A1-A Rates'!AL37</f>
        <v>0.97</v>
      </c>
      <c r="AM36" s="667">
        <f>+'Calc Small Comm A1-A Rates'!AM37</f>
        <v>0.97</v>
      </c>
      <c r="AN36" s="667">
        <f>+'Calc Small Comm A1-A Rates'!AN37</f>
        <v>0.97</v>
      </c>
      <c r="AO36" s="667">
        <f>+'Calc Small Comm A1-A Rates'!AO37</f>
        <v>0.97</v>
      </c>
      <c r="AP36" s="667">
        <f>+'Calc Small Comm A1-A Rates'!AP37</f>
        <v>0.97</v>
      </c>
      <c r="AQ36" s="667">
        <f>+'Calc Small Comm A1-A Rates'!AQ37</f>
        <v>0.97</v>
      </c>
      <c r="AR36" s="667">
        <f>+'Calc Small Comm A1-A Rates'!AR37</f>
        <v>0.97</v>
      </c>
      <c r="AS36" s="667">
        <f>+'Calc Small Comm A1-A Rates'!AS37</f>
        <v>0.97</v>
      </c>
      <c r="AT36" s="667">
        <f>+'Calc Small Comm A1-A Rates'!AT37</f>
        <v>0.97</v>
      </c>
      <c r="AU36" s="667">
        <f>+'Calc Small Comm A1-A Rates'!AU37</f>
        <v>0.97</v>
      </c>
      <c r="AV36" s="667">
        <f>+'Calc Small Comm A1-A Rates'!AV37</f>
        <v>1.29</v>
      </c>
      <c r="AW36" s="667">
        <f>+'Calc Small Comm A1-A Rates'!AW37</f>
        <v>1.29</v>
      </c>
      <c r="AX36" s="667">
        <f>+'Calc Small Comm A1-A Rates'!AX37</f>
        <v>1.29</v>
      </c>
      <c r="AY36" s="667">
        <f>+'Calc Small Comm A1-A Rates'!AY37</f>
        <v>1.29</v>
      </c>
      <c r="AZ36" s="667">
        <f>+'Calc Small Comm A1-A Rates'!AZ37</f>
        <v>1.29</v>
      </c>
      <c r="BA36" s="667">
        <f>+'Calc Small Comm A1-A Rates'!BA37</f>
        <v>1.29</v>
      </c>
      <c r="BB36" s="667">
        <f>+'Calc Small Comm A1-A Rates'!BB37</f>
        <v>1.29</v>
      </c>
      <c r="BC36" s="667">
        <f>+'Calc Small Comm A1-A Rates'!BC37</f>
        <v>1.29</v>
      </c>
      <c r="BD36" s="667">
        <f>+'Calc Small Comm A1-A Rates'!BD37</f>
        <v>1.29</v>
      </c>
      <c r="BE36" s="667">
        <f>+'Calc Small Comm A1-A Rates'!BE37</f>
        <v>1.29</v>
      </c>
      <c r="BF36" s="667">
        <f>+'Calc Small Comm A1-A Rates'!BF37</f>
        <v>1.29</v>
      </c>
      <c r="BG36" s="667">
        <f>+'Calc Small Comm A1-A Rates'!BG37</f>
        <v>1.29</v>
      </c>
      <c r="BH36" s="667">
        <f>+'Calc Small Comm A1-A Rates'!BH37</f>
        <v>1.29</v>
      </c>
      <c r="BI36" s="667">
        <f>+'Calc Small Comm A1-A Rates'!BI37</f>
        <v>1.29</v>
      </c>
      <c r="BJ36" s="667">
        <f>+'Calc Small Comm A1-A Rates'!BJ37</f>
        <v>1.29</v>
      </c>
      <c r="BK36" s="667">
        <f>+'Calc Small Comm A1-A Rates'!BK37</f>
        <v>1.42</v>
      </c>
      <c r="BL36" s="667">
        <f>+'Calc Small Comm A1-A Rates'!BL37</f>
        <v>1.42</v>
      </c>
      <c r="BM36" s="667">
        <f>+'Calc Small Comm A1-A Rates'!BM37</f>
        <v>1.42</v>
      </c>
      <c r="BN36" s="667">
        <f>+'Calc Small Comm A1-A Rates'!BN37</f>
        <v>1.42</v>
      </c>
      <c r="BO36" s="667">
        <f>+'Calc Small Comm A1-A Rates'!BO37</f>
        <v>1.42</v>
      </c>
      <c r="BP36" s="667">
        <f>+'Calc Small Comm A1-A Rates'!BP37</f>
        <v>1.42</v>
      </c>
      <c r="BQ36" s="667">
        <f>+'Calc Small Comm A1-A Rates'!BQ37</f>
        <v>1.42</v>
      </c>
      <c r="BR36" s="667">
        <f>+'Calc Small Comm A1-A Rates'!BR37</f>
        <v>1.42</v>
      </c>
      <c r="BS36" s="667">
        <f>+'Calc Small Comm A1-A Rates'!BS37</f>
        <v>1.42</v>
      </c>
      <c r="BT36" s="667">
        <f>+'Calc Small Comm A1-A Rates'!BT37</f>
        <v>1.42</v>
      </c>
      <c r="BU36" s="667">
        <f>+'Calc Small Comm A1-A Rates'!BU37</f>
        <v>1.42</v>
      </c>
      <c r="BV36" s="667">
        <f>+'Calc Small Comm A1-A Rates'!BV37</f>
        <v>1.42</v>
      </c>
      <c r="BW36" s="667">
        <f>+'Calc Small Comm A1-A Rates'!BW37</f>
        <v>1.42</v>
      </c>
      <c r="BX36" s="667">
        <f>+'Calc Small Comm A1-A Rates'!BX37</f>
        <v>1.42</v>
      </c>
      <c r="BY36" s="667">
        <f>+'Calc Small Comm A1-A Rates'!BY37</f>
        <v>1.42</v>
      </c>
      <c r="BZ36" s="667">
        <f>+'Calc Small Comm A1-A Rates'!BZ37</f>
        <v>1.42</v>
      </c>
      <c r="CA36" s="667">
        <f>+'Calc Small Comm A1-A Rates'!CA37</f>
        <v>1.42</v>
      </c>
      <c r="CB36" s="667">
        <f>+'Calc Small Comm A1-A Rates'!CB37</f>
        <v>1.42</v>
      </c>
      <c r="CC36" s="667">
        <f>+'Calc Small Comm A1-A Rates'!CC37</f>
        <v>1.42</v>
      </c>
      <c r="CD36" s="667">
        <f>+'Calc Small Comm A1-A Rates'!CD37</f>
        <v>1.42</v>
      </c>
      <c r="CE36" s="667">
        <f>+'Calc Small Comm A1-A Rates'!CE37</f>
        <v>1.42</v>
      </c>
      <c r="CF36" s="667">
        <f>+'Calc Small Comm A1-A Rates'!CF37</f>
        <v>1.42</v>
      </c>
      <c r="CG36" s="667">
        <f>+'Calc Small Comm A1-A Rates'!CG37</f>
        <v>1.42</v>
      </c>
      <c r="CH36" s="667">
        <f>+'Calc Small Comm A1-A Rates'!CH37</f>
        <v>1.42</v>
      </c>
      <c r="CI36" s="667">
        <f>+'Calc Small Comm A1-A Rates'!CI37</f>
        <v>1.42</v>
      </c>
      <c r="CJ36" s="667">
        <f>+'Calc Small Comm A1-A Rates'!CJ37</f>
        <v>1.7799999999999998</v>
      </c>
      <c r="CK36" s="667">
        <f>+'Calc Small Comm A1-A Rates'!CK37</f>
        <v>1.7799999999999998</v>
      </c>
      <c r="CL36" s="667">
        <f>+'Calc Small Comm A1-A Rates'!CL37</f>
        <v>1.7799999999999998</v>
      </c>
      <c r="CM36" s="667">
        <f>+'Calc Small Comm A1-A Rates'!CM37</f>
        <v>1.7799999999999998</v>
      </c>
      <c r="CN36" s="667">
        <f>+'Calc Small Comm A1-A Rates'!CN37</f>
        <v>1.7799999999999998</v>
      </c>
      <c r="CO36" s="667">
        <f>+'Calc Small Comm A1-A Rates'!CO37</f>
        <v>1.7799999999999998</v>
      </c>
      <c r="CP36" s="667">
        <f>+'Calc Small Comm A1-A Rates'!CP37</f>
        <v>1.7799999999999998</v>
      </c>
      <c r="CQ36" s="667">
        <f>+'Calc Small Comm A1-A Rates'!CQ37</f>
        <v>1.7799999999999998</v>
      </c>
      <c r="CR36" s="667">
        <f>+'Calc Small Comm A1-A Rates'!CR37</f>
        <v>2.12</v>
      </c>
      <c r="CS36" s="667">
        <f>+'Calc Small Comm A1-A Rates'!CS37</f>
        <v>2.12</v>
      </c>
      <c r="CT36" s="667">
        <f>+'Calc Small Comm A1-A Rates'!CT37</f>
        <v>2.12</v>
      </c>
      <c r="CU36" s="667">
        <f>+'Calc Small Comm A1-A Rates'!CU37</f>
        <v>2.12</v>
      </c>
      <c r="CV36" s="667">
        <f>+'Calc Small Comm A1-A Rates'!CV37</f>
        <v>2.12</v>
      </c>
      <c r="CW36" s="667">
        <f>+'Calc Small Comm A1-A Rates'!CW37</f>
        <v>2.12</v>
      </c>
      <c r="CX36" s="667">
        <f>+'Calc Small Comm A1-A Rates'!CX37</f>
        <v>2.12</v>
      </c>
      <c r="CY36" s="667">
        <f>+'Calc Small Comm A1-A Rates'!CY37</f>
        <v>2.12</v>
      </c>
      <c r="CZ36" s="667">
        <f>+'Calc Small Comm A1-A Rates'!CZ37</f>
        <v>2.12</v>
      </c>
      <c r="DA36" s="667">
        <f>+'Calc Small Comm A1-A Rates'!DA37</f>
        <v>2.12</v>
      </c>
      <c r="DB36" s="667">
        <f>+'Calc Small Comm A1-A Rates'!DB37</f>
        <v>2.12</v>
      </c>
      <c r="DC36" s="667">
        <f>+'Calc Small Comm A1-A Rates'!DC37</f>
        <v>2.12</v>
      </c>
      <c r="DD36" s="667">
        <f>+'Calc Small Comm A1-A Rates'!DD37</f>
        <v>2.12</v>
      </c>
      <c r="DE36" s="667">
        <f>+'Calc Small Comm A1-A Rates'!DE37</f>
        <v>2.12</v>
      </c>
      <c r="DF36" s="667">
        <f>+'Calc Small Comm A1-A Rates'!DF37</f>
        <v>2.12</v>
      </c>
      <c r="DG36" s="667">
        <f>+'Calc Small Comm A1-A Rates'!DG37</f>
        <v>2.12</v>
      </c>
      <c r="DH36" s="667">
        <f>+'Calc Small Comm A1-A Rates'!DH37</f>
        <v>2.12</v>
      </c>
      <c r="DI36" s="667">
        <f>+'Calc Small Comm A1-A Rates'!DI37</f>
        <v>2.12</v>
      </c>
      <c r="DJ36" s="667">
        <f>+'Calc Small Comm A1-A Rates'!DJ37</f>
        <v>2.12</v>
      </c>
      <c r="DK36" s="667">
        <f>+'Calc Small Comm A1-A Rates'!DK37</f>
        <v>2.12</v>
      </c>
      <c r="DL36" s="667">
        <f>+'Calc Small Comm A1-A Rates'!DL37</f>
        <v>2.12</v>
      </c>
      <c r="DM36" s="667">
        <f>+'Calc Small Comm A1-A Rates'!DM37</f>
        <v>2.12</v>
      </c>
      <c r="DN36" s="667">
        <f>+'Calc Small Comm A1-A Rates'!DN37</f>
        <v>2.12</v>
      </c>
      <c r="DO36" s="667">
        <f>+'Calc Small Comm A1-A Rates'!DO37</f>
        <v>2.12</v>
      </c>
      <c r="DP36" s="667">
        <f>+'Calc Small Comm A1-A Rates'!DP37</f>
        <v>2.12</v>
      </c>
      <c r="DQ36" s="667">
        <f>+'Calc Small Comm A1-A Rates'!DQ37</f>
        <v>2.12</v>
      </c>
      <c r="DR36" s="667">
        <f>+'Calc Small Comm A1-A Rates'!DR37</f>
        <v>2.12</v>
      </c>
      <c r="DS36" s="667">
        <f>+'Calc Small Comm A1-A Rates'!DS37</f>
        <v>2.12</v>
      </c>
      <c r="DT36" s="667">
        <f>+'Calc Small Comm A1-A Rates'!DT37</f>
        <v>2.12</v>
      </c>
      <c r="DU36" s="667">
        <f>+'Calc Small Comm A1-A Rates'!DU37</f>
        <v>2.12</v>
      </c>
      <c r="DV36" s="667">
        <f>+'Calc Small Comm A1-A Rates'!DV37</f>
        <v>2.12</v>
      </c>
      <c r="DW36" s="667">
        <f>+'Calc Small Comm A1-A Rates'!DW37</f>
        <v>2.12</v>
      </c>
      <c r="DX36" s="667">
        <f>+'Calc Small Comm A1-A Rates'!DX37</f>
        <v>2.12</v>
      </c>
      <c r="DY36" s="746">
        <f>+'Calc Small Comm A1-A Rates'!DY37</f>
        <v>2.12</v>
      </c>
      <c r="DZ36" s="667">
        <f>+'Calc Small Comm A1-A Rates'!DZ37</f>
        <v>2.12</v>
      </c>
      <c r="EA36" s="667">
        <f>+'Calc Small Comm A1-A Rates'!EA37</f>
        <v>2.12</v>
      </c>
      <c r="EB36" s="667">
        <f>+'Calc Small Comm A1-A Rates'!EB37</f>
        <v>2.12</v>
      </c>
      <c r="EC36" s="667">
        <f>+'Calc Small Comm A1-A Rates'!EC37</f>
        <v>2.12</v>
      </c>
      <c r="ED36" s="667">
        <f>+'Calc Small Comm A1-A Rates'!ED37</f>
        <v>2.12</v>
      </c>
      <c r="EE36" s="667">
        <f>+'Calc Small Comm A1-A Rates'!EE37</f>
        <v>2.12</v>
      </c>
      <c r="EF36" s="667">
        <f>+'Calc Small Comm A1-A Rates'!EF37</f>
        <v>2.12</v>
      </c>
      <c r="EG36" s="667">
        <f>+'Calc Small Comm A1-A Rates'!EG37</f>
        <v>2.12</v>
      </c>
      <c r="EH36" s="667">
        <f>+'Calc Small Comm A1-A Rates'!EH37</f>
        <v>2.12</v>
      </c>
      <c r="EI36" s="667">
        <f>+'Calc Small Comm A1-A Rates'!EI37</f>
        <v>2.12</v>
      </c>
      <c r="EJ36" s="667">
        <f>+'Calc Small Comm A1-A Rates'!EJ37</f>
        <v>2.12</v>
      </c>
      <c r="EK36" s="667">
        <f>+'Calc Small Comm A1-A Rates'!EK37</f>
        <v>2.12</v>
      </c>
      <c r="EL36" s="667">
        <f>+'Calc Small Comm A1-A Rates'!EL37</f>
        <v>2.12</v>
      </c>
      <c r="EM36" s="667">
        <f>+'Calc Small Comm A1-A Rates'!EM37</f>
        <v>2.12</v>
      </c>
      <c r="EN36" s="667">
        <f>+'Calc Small Comm A1-A Rates'!EN37</f>
        <v>2.62</v>
      </c>
      <c r="EO36" s="667">
        <f>+'Calc Small Comm A1-A Rates'!EO37</f>
        <v>2.62</v>
      </c>
      <c r="EP36" s="667">
        <f>+'Calc Small Comm A1-A Rates'!EP37</f>
        <v>2.62</v>
      </c>
      <c r="EQ36" s="667">
        <f>+'Calc Small Comm A1-A Rates'!EQ37</f>
        <v>2.62</v>
      </c>
      <c r="ER36" s="667">
        <f>+'Calc Small Comm A1-A Rates'!ER37</f>
        <v>2.62</v>
      </c>
      <c r="ES36" s="667">
        <f>+'Calc Small Comm A1-A Rates'!ES37</f>
        <v>2.62</v>
      </c>
      <c r="ET36" s="667">
        <f>+'Calc Small Comm A1-A Rates'!ET37</f>
        <v>2.62</v>
      </c>
      <c r="EU36" s="667">
        <f>+'Calc Small Comm A1-A Rates'!EU37</f>
        <v>2.62</v>
      </c>
      <c r="EV36" s="667">
        <f>+'Calc Small Comm A1-A Rates'!EV37</f>
        <v>2.62</v>
      </c>
      <c r="EW36" s="667">
        <f>+'Calc Small Comm A1-A Rates'!EW37</f>
        <v>2.62</v>
      </c>
      <c r="EX36" s="667">
        <f>+'Calc Small Comm A1-A Rates'!EX37</f>
        <v>2.62</v>
      </c>
      <c r="EY36" s="667">
        <f>+'Calc Small Comm A1-A Rates'!EY37</f>
        <v>2.62</v>
      </c>
      <c r="EZ36" s="667">
        <f>+'Calc Small Comm A1-A Rates'!EZ37</f>
        <v>3.12</v>
      </c>
      <c r="FA36" s="667">
        <f>+'Calc Small Comm A1-A Rates'!FA37</f>
        <v>3.12</v>
      </c>
      <c r="FB36" s="667">
        <f>+'Calc Small Comm A1-A Rates'!FB37</f>
        <v>3.12</v>
      </c>
      <c r="FC36" s="667">
        <f>+'Calc Small Comm A1-A Rates'!FC37</f>
        <v>3.12</v>
      </c>
      <c r="FD36" s="667">
        <f>+'Calc Small Comm A1-A Rates'!FD37</f>
        <v>3.12</v>
      </c>
      <c r="FE36" s="667">
        <f>+'Calc Small Comm A1-A Rates'!FE37</f>
        <v>3.12</v>
      </c>
      <c r="FF36" s="667">
        <f>+'Calc Small Comm A1-A Rates'!FF37</f>
        <v>3.12</v>
      </c>
      <c r="FG36" s="667">
        <f>+'Calc Small Comm A1-A Rates'!FG37</f>
        <v>3.12</v>
      </c>
      <c r="FH36" s="667">
        <f>+'Calc Small Comm A1-A Rates'!FH37</f>
        <v>3.12</v>
      </c>
      <c r="FI36" s="667">
        <f>+'Calc Small Comm A1-A Rates'!FI37</f>
        <v>3.12</v>
      </c>
      <c r="FJ36" s="667">
        <f>+'Calc Small Comm A1-A Rates'!FJ37</f>
        <v>3.12</v>
      </c>
      <c r="FK36" s="667">
        <f>+'Calc Small Comm A1-A Rates'!FK37</f>
        <v>3.12</v>
      </c>
      <c r="FL36" s="667">
        <f>+'Calc Small Comm A1-A Rates'!FL37</f>
        <v>3.44</v>
      </c>
      <c r="FM36" s="667">
        <f>+'Calc Small Comm A1-A Rates'!FM37</f>
        <v>3.44</v>
      </c>
      <c r="FN36" s="667">
        <f>+'Calc Small Comm A1-A Rates'!FN37</f>
        <v>3.44</v>
      </c>
      <c r="FO36" s="667">
        <f>+'Calc Small Comm A1-A Rates'!FO37</f>
        <v>3.44</v>
      </c>
      <c r="FP36" s="667">
        <f>+'Calc Small Comm A1-A Rates'!FP37</f>
        <v>3.44</v>
      </c>
      <c r="FQ36" s="667">
        <f>+'Calc Small Comm A1-A Rates'!FQ37</f>
        <v>3.44</v>
      </c>
      <c r="FR36" s="667">
        <f>+'Calc Small Comm A1-A Rates'!FR37</f>
        <v>3.44</v>
      </c>
      <c r="FS36" s="667">
        <f>+'Calc Small Comm A1-A Rates'!FS37</f>
        <v>3.44</v>
      </c>
      <c r="FT36" s="667">
        <f>+'Calc Small Comm A1-A Rates'!FT37</f>
        <v>3.44</v>
      </c>
      <c r="FU36" s="667">
        <f>+'Calc Small Comm A1-A Rates'!FU37</f>
        <v>3.44</v>
      </c>
      <c r="FV36" s="667">
        <f>+'Calc Small Comm A1-A Rates'!FV37</f>
        <v>3.44</v>
      </c>
      <c r="FW36" s="667">
        <f>+'Calc Small Comm A1-A Rates'!FW37</f>
        <v>3.44</v>
      </c>
      <c r="FX36" s="1000">
        <f>+'Calc Small Comm A1-A Rates'!FX37</f>
        <v>3.63</v>
      </c>
      <c r="FY36" s="1000">
        <f>+'Calc Small Comm A1-A Rates'!FY37</f>
        <v>3.63</v>
      </c>
      <c r="FZ36" s="1000">
        <f>+'Calc Small Comm A1-A Rates'!FZ37</f>
        <v>3.63</v>
      </c>
      <c r="GA36" s="1000">
        <f>+'Calc Small Comm A1-A Rates'!GA37</f>
        <v>3.63</v>
      </c>
      <c r="GB36" s="1000">
        <f>+'Calc Small Comm A1-A Rates'!GB37</f>
        <v>3.63</v>
      </c>
      <c r="GC36" s="1000">
        <f>+'Calc Small Comm A1-A Rates'!GC37</f>
        <v>3.63</v>
      </c>
    </row>
    <row r="37" spans="1:185" s="723" customFormat="1" ht="13.5" customHeight="1" x14ac:dyDescent="0.2">
      <c r="A37" s="406"/>
      <c r="B37" s="674"/>
      <c r="DY37" s="756"/>
      <c r="FX37" s="997"/>
      <c r="FY37" s="1007"/>
      <c r="FZ37" s="1007"/>
      <c r="GA37" s="1007"/>
      <c r="GB37" s="1007"/>
      <c r="GC37" s="1007"/>
    </row>
    <row r="38" spans="1:185" ht="9" customHeight="1" x14ac:dyDescent="0.2">
      <c r="A38" s="406"/>
      <c r="B38" s="749"/>
      <c r="C38" s="750"/>
      <c r="D38" s="750"/>
      <c r="E38" s="750"/>
      <c r="F38" s="750"/>
      <c r="G38" s="750"/>
      <c r="H38" s="750"/>
      <c r="I38" s="750"/>
      <c r="J38" s="750"/>
      <c r="K38" s="750"/>
      <c r="L38" s="750"/>
      <c r="M38" s="750"/>
      <c r="N38" s="750"/>
      <c r="O38" s="749"/>
      <c r="P38" s="749"/>
      <c r="Q38" s="749"/>
      <c r="R38" s="749"/>
      <c r="S38" s="749"/>
      <c r="T38" s="749"/>
      <c r="U38" s="749"/>
      <c r="V38" s="749"/>
      <c r="W38" s="749"/>
      <c r="X38" s="749"/>
      <c r="Y38" s="749"/>
      <c r="Z38" s="749"/>
      <c r="AA38" s="749"/>
      <c r="AB38" s="749"/>
      <c r="AC38" s="749"/>
      <c r="AD38" s="749"/>
      <c r="AE38" s="749"/>
      <c r="AF38" s="749"/>
      <c r="AG38" s="749"/>
      <c r="AH38" s="749"/>
      <c r="AI38" s="749"/>
      <c r="AJ38" s="749"/>
      <c r="AK38" s="749"/>
      <c r="AL38" s="749"/>
      <c r="AM38" s="749"/>
      <c r="AN38" s="749"/>
      <c r="AO38" s="749"/>
      <c r="AP38" s="749"/>
      <c r="AQ38" s="749"/>
      <c r="AR38" s="749"/>
      <c r="AS38" s="749"/>
      <c r="AT38" s="749"/>
      <c r="AU38" s="749"/>
      <c r="AV38" s="749"/>
      <c r="AW38" s="749"/>
      <c r="AX38" s="749"/>
      <c r="AY38" s="749"/>
      <c r="AZ38" s="749"/>
      <c r="BA38" s="749"/>
      <c r="BB38" s="749"/>
      <c r="BC38" s="749"/>
      <c r="BD38" s="749"/>
      <c r="BE38" s="749"/>
      <c r="BF38" s="749"/>
      <c r="BG38" s="749"/>
      <c r="BH38" s="749"/>
      <c r="BI38" s="749"/>
      <c r="BJ38" s="749"/>
      <c r="BK38" s="749"/>
      <c r="BL38" s="749"/>
      <c r="BM38" s="749"/>
      <c r="BN38" s="749"/>
      <c r="BO38" s="749"/>
      <c r="BP38" s="749"/>
      <c r="BQ38" s="749"/>
      <c r="BR38" s="749"/>
      <c r="BS38" s="749"/>
      <c r="BT38" s="749"/>
      <c r="BU38" s="749"/>
      <c r="BV38" s="749"/>
      <c r="BW38" s="749"/>
      <c r="BX38" s="749"/>
      <c r="BY38" s="749"/>
      <c r="BZ38" s="749"/>
      <c r="CA38" s="749"/>
      <c r="CB38" s="749"/>
      <c r="CC38" s="749"/>
      <c r="CD38" s="749"/>
      <c r="CE38" s="749"/>
      <c r="CF38" s="749"/>
      <c r="CG38" s="749"/>
      <c r="CH38" s="749"/>
      <c r="CI38" s="749"/>
      <c r="CJ38" s="749"/>
      <c r="CK38" s="749"/>
      <c r="CL38" s="749"/>
      <c r="CM38" s="749"/>
      <c r="CN38" s="749"/>
      <c r="CO38" s="749"/>
      <c r="CP38" s="749"/>
      <c r="CQ38" s="749"/>
      <c r="CR38" s="749"/>
      <c r="CS38" s="749"/>
      <c r="CT38" s="749"/>
      <c r="CU38" s="749"/>
      <c r="CV38" s="749"/>
      <c r="CW38" s="749"/>
      <c r="CX38" s="749"/>
      <c r="CY38" s="749"/>
      <c r="CZ38" s="749"/>
      <c r="DA38" s="749"/>
      <c r="DB38" s="749"/>
      <c r="DC38" s="749"/>
      <c r="DD38" s="749"/>
      <c r="DE38" s="749"/>
      <c r="DF38" s="749"/>
      <c r="DG38" s="749"/>
      <c r="DH38" s="749"/>
      <c r="DI38" s="749"/>
      <c r="DJ38" s="749"/>
      <c r="DK38" s="749"/>
      <c r="DL38" s="749"/>
      <c r="DM38" s="749"/>
      <c r="DN38" s="749"/>
      <c r="DO38" s="749"/>
      <c r="DP38" s="749"/>
      <c r="DQ38" s="749"/>
      <c r="DR38" s="749"/>
      <c r="DS38" s="749"/>
      <c r="DT38" s="749"/>
      <c r="DU38" s="749"/>
      <c r="DV38" s="749"/>
      <c r="DW38" s="749"/>
      <c r="DX38" s="749"/>
      <c r="DY38" s="751"/>
      <c r="DZ38" s="749"/>
      <c r="EA38" s="749"/>
      <c r="EB38" s="749"/>
      <c r="EC38" s="749"/>
      <c r="ED38" s="749"/>
      <c r="EE38" s="749"/>
      <c r="EF38" s="749"/>
      <c r="EG38" s="749"/>
      <c r="EH38" s="749"/>
      <c r="EI38" s="749"/>
      <c r="EJ38" s="749"/>
      <c r="EK38" s="749"/>
      <c r="EL38" s="749"/>
      <c r="EM38" s="749"/>
      <c r="EN38" s="749"/>
      <c r="EO38" s="749"/>
      <c r="EP38" s="749"/>
      <c r="EQ38" s="749"/>
      <c r="ER38" s="749"/>
      <c r="ES38" s="749"/>
      <c r="ET38" s="749"/>
      <c r="EU38" s="749"/>
      <c r="EV38" s="749"/>
      <c r="EW38" s="749"/>
      <c r="EX38" s="749"/>
      <c r="EY38" s="749"/>
      <c r="EZ38" s="749"/>
      <c r="FA38" s="749"/>
      <c r="FB38" s="749"/>
      <c r="FC38" s="749"/>
      <c r="FD38" s="749"/>
      <c r="FE38" s="749"/>
      <c r="FF38" s="749"/>
      <c r="FG38" s="749"/>
      <c r="FH38" s="749"/>
      <c r="FI38" s="749"/>
      <c r="FJ38" s="749"/>
      <c r="FK38" s="749"/>
      <c r="FL38" s="749"/>
      <c r="FM38" s="749"/>
      <c r="FN38" s="749"/>
      <c r="FO38" s="749"/>
      <c r="FP38" s="749"/>
      <c r="FQ38" s="749"/>
      <c r="FR38" s="749"/>
      <c r="FS38" s="749"/>
      <c r="FT38" s="749"/>
      <c r="FU38" s="749"/>
      <c r="FV38" s="749"/>
      <c r="FW38" s="749"/>
      <c r="FX38" s="997"/>
    </row>
    <row r="39" spans="1:185" s="2" customFormat="1" ht="12.75" x14ac:dyDescent="0.2">
      <c r="B39" s="668" t="s">
        <v>212</v>
      </c>
      <c r="C39" s="40"/>
      <c r="D39" s="40"/>
      <c r="E39" s="40"/>
      <c r="F39" s="40"/>
      <c r="G39" s="40"/>
      <c r="H39" s="40"/>
      <c r="I39" s="40"/>
      <c r="J39" s="40"/>
      <c r="K39" s="40"/>
      <c r="L39" s="40"/>
      <c r="M39" s="40"/>
      <c r="N39" s="40"/>
      <c r="O39" s="693">
        <v>0.125</v>
      </c>
      <c r="P39" s="693">
        <v>0.125</v>
      </c>
      <c r="Q39" s="693">
        <v>0.125</v>
      </c>
      <c r="R39" s="693">
        <v>0.125</v>
      </c>
      <c r="S39" s="693">
        <v>0.125</v>
      </c>
      <c r="T39" s="693">
        <v>0.125</v>
      </c>
      <c r="U39" s="693">
        <v>0.125</v>
      </c>
      <c r="V39" s="693">
        <v>0.125</v>
      </c>
      <c r="W39" s="693">
        <v>0.125</v>
      </c>
      <c r="X39" s="693">
        <v>0.125</v>
      </c>
      <c r="Y39" s="693">
        <v>0.125</v>
      </c>
      <c r="Z39" s="693">
        <v>0.125</v>
      </c>
      <c r="AA39" s="693">
        <v>0.125</v>
      </c>
      <c r="AB39" s="693">
        <v>0.125</v>
      </c>
      <c r="AC39" s="693">
        <v>0.125</v>
      </c>
      <c r="AD39" s="693">
        <v>0.125</v>
      </c>
      <c r="AE39" s="693">
        <v>0.125</v>
      </c>
      <c r="AF39" s="693">
        <v>0.125</v>
      </c>
      <c r="AG39" s="693">
        <v>0.125</v>
      </c>
      <c r="AH39" s="693">
        <v>0.125</v>
      </c>
      <c r="AI39" s="693">
        <v>0.125</v>
      </c>
      <c r="AJ39" s="693">
        <v>0.125</v>
      </c>
      <c r="AK39" s="693">
        <v>0.125</v>
      </c>
      <c r="AL39" s="693">
        <v>0.125</v>
      </c>
      <c r="AM39" s="693">
        <v>0.125</v>
      </c>
      <c r="AN39" s="693">
        <v>0.125</v>
      </c>
      <c r="AO39" s="693">
        <v>0.125</v>
      </c>
      <c r="AP39" s="693">
        <v>0.125</v>
      </c>
      <c r="AQ39" s="693">
        <v>0.125</v>
      </c>
      <c r="AR39" s="693">
        <v>0.125</v>
      </c>
      <c r="AS39" s="693">
        <v>0.125</v>
      </c>
      <c r="AT39" s="693">
        <v>0.125</v>
      </c>
      <c r="AU39" s="693">
        <v>0.125</v>
      </c>
      <c r="AV39" s="693">
        <v>0.125</v>
      </c>
      <c r="AW39" s="693">
        <v>0.125</v>
      </c>
      <c r="AX39" s="693">
        <v>0.125</v>
      </c>
      <c r="AY39" s="693">
        <v>0.125</v>
      </c>
      <c r="AZ39" s="693">
        <v>0.125</v>
      </c>
      <c r="BA39" s="693">
        <v>0.125</v>
      </c>
      <c r="BB39" s="766">
        <f>+'Calc Small Comm A1-A Rates'!BB40</f>
        <v>0.125</v>
      </c>
      <c r="BC39" s="766">
        <f>+'Calc Small Comm A1-A Rates'!BC40</f>
        <v>0.125</v>
      </c>
      <c r="BD39" s="766">
        <f>+'Calc Small Comm A1-A Rates'!BD40</f>
        <v>0.125</v>
      </c>
      <c r="BE39" s="766">
        <f>+'Calc Small Comm A1-A Rates'!BE40</f>
        <v>0.125</v>
      </c>
      <c r="BF39" s="766">
        <f>+'Calc Small Comm A1-A Rates'!BF40</f>
        <v>0.125</v>
      </c>
      <c r="BG39" s="766">
        <f>+'Calc Small Comm A1-A Rates'!BG40</f>
        <v>0.125</v>
      </c>
      <c r="BH39" s="766">
        <f>+'Calc Small Comm A1-A Rates'!BH40</f>
        <v>0.125</v>
      </c>
      <c r="BI39" s="766">
        <f>+'Calc Small Comm A1-A Rates'!BI40</f>
        <v>0.125</v>
      </c>
      <c r="BJ39" s="766">
        <f>+'Calc Small Comm A1-A Rates'!BJ40</f>
        <v>0.125</v>
      </c>
      <c r="BK39" s="766">
        <f>+'Calc Small Comm A1-A Rates'!BK40</f>
        <v>0.125</v>
      </c>
      <c r="BL39" s="766">
        <f>+'Calc Small Comm A1-A Rates'!BL40</f>
        <v>0.125</v>
      </c>
      <c r="BM39" s="766">
        <f>+'Calc Small Comm A1-A Rates'!BM40</f>
        <v>0.125</v>
      </c>
      <c r="BN39" s="766">
        <f>+'Calc Small Comm A1-A Rates'!BN40</f>
        <v>0.125</v>
      </c>
      <c r="BO39" s="766">
        <f>+'Calc Small Comm A1-A Rates'!BO40</f>
        <v>0.125</v>
      </c>
      <c r="BP39" s="766">
        <f>+'Calc Small Comm A1-A Rates'!BP40</f>
        <v>0.125</v>
      </c>
      <c r="BQ39" s="766">
        <f>+'Calc Small Comm A1-A Rates'!BQ40</f>
        <v>0.125</v>
      </c>
      <c r="BR39" s="766">
        <f>+'Calc Small Comm A1-A Rates'!BR40</f>
        <v>0.125</v>
      </c>
      <c r="BS39" s="766">
        <f>+'Calc Small Comm A1-A Rates'!BS40</f>
        <v>0.125</v>
      </c>
      <c r="BT39" s="766">
        <f>+'Calc Small Comm A1-A Rates'!BT40</f>
        <v>0.125</v>
      </c>
      <c r="BU39" s="766">
        <f>+'Calc Small Comm A1-A Rates'!BU40</f>
        <v>0.125</v>
      </c>
      <c r="BV39" s="766">
        <f>+'Calc Small Comm A1-A Rates'!BV40</f>
        <v>0.125</v>
      </c>
      <c r="BW39" s="766">
        <f>+'Calc Small Comm A1-A Rates'!BW40</f>
        <v>0.125</v>
      </c>
      <c r="BX39" s="766">
        <f>+'Calc Small Comm A1-A Rates'!BX40</f>
        <v>0.125</v>
      </c>
      <c r="BY39" s="766">
        <f>+'Calc Small Comm A1-A Rates'!BY40</f>
        <v>0.125</v>
      </c>
      <c r="BZ39" s="766">
        <f>+'Calc Small Comm A1-A Rates'!BZ40</f>
        <v>0.125</v>
      </c>
      <c r="CA39" s="766">
        <f>+'Calc Small Comm A1-A Rates'!CA40</f>
        <v>0.125</v>
      </c>
      <c r="CB39" s="766">
        <f>+'Calc Small Comm A1-A Rates'!CB40</f>
        <v>0.125</v>
      </c>
      <c r="CC39" s="766">
        <f>+'Calc Small Comm A1-A Rates'!CC40</f>
        <v>0.125</v>
      </c>
      <c r="CD39" s="766">
        <f>+'Calc Small Comm A1-A Rates'!CD40</f>
        <v>0.125</v>
      </c>
      <c r="CE39" s="766">
        <f>+'Calc Small Comm A1-A Rates'!CE40</f>
        <v>0.125</v>
      </c>
      <c r="CF39" s="766">
        <f>+'Calc Small Comm A1-A Rates'!CF40</f>
        <v>0.125</v>
      </c>
      <c r="CG39" s="766">
        <f>+'Calc Small Comm A1-A Rates'!CG40</f>
        <v>0.125</v>
      </c>
      <c r="CH39" s="766">
        <f>+'Calc Small Comm A1-A Rates'!CH40</f>
        <v>0.125</v>
      </c>
      <c r="CI39" s="766">
        <f>+'Calc Small Comm A1-A Rates'!CI40</f>
        <v>0.125</v>
      </c>
      <c r="CJ39" s="766">
        <f>+'Calc Small Comm A1-A Rates'!CJ40</f>
        <v>0.125</v>
      </c>
      <c r="CK39" s="766">
        <f>+'Calc Small Comm A1-A Rates'!CK40</f>
        <v>0.125</v>
      </c>
      <c r="CL39" s="766">
        <f>+'Calc Small Comm A1-A Rates'!CL40</f>
        <v>0.125</v>
      </c>
      <c r="CM39" s="766">
        <f>+'Calc Small Comm A1-A Rates'!CM40</f>
        <v>0.125</v>
      </c>
      <c r="CN39" s="766">
        <f>+'Calc Small Comm A1-A Rates'!CN40</f>
        <v>0.125</v>
      </c>
      <c r="CO39" s="766">
        <f>+'Calc Small Comm A1-A Rates'!CO40</f>
        <v>0.125</v>
      </c>
      <c r="CP39" s="766">
        <f>+'Calc Small Comm A1-A Rates'!CP40</f>
        <v>0.125</v>
      </c>
      <c r="CQ39" s="766">
        <f>+'Calc Small Comm A1-A Rates'!CQ40</f>
        <v>0.125</v>
      </c>
      <c r="CR39" s="766">
        <f>+'Calc Small Comm A1-A Rates'!CR40</f>
        <v>0.125</v>
      </c>
      <c r="CS39" s="766">
        <f>+'Calc Small Comm A1-A Rates'!CS40</f>
        <v>0.125</v>
      </c>
      <c r="CT39" s="766">
        <f>+'Calc Small Comm A1-A Rates'!CT40</f>
        <v>0.125</v>
      </c>
      <c r="CU39" s="766">
        <f>+'Calc Small Comm A1-A Rates'!CU40</f>
        <v>0.125</v>
      </c>
      <c r="CV39" s="766">
        <f>+'Calc Small Comm A1-A Rates'!CV40</f>
        <v>0.125</v>
      </c>
      <c r="CW39" s="766">
        <f>+'Calc Small Comm A1-A Rates'!CW40</f>
        <v>0.125</v>
      </c>
      <c r="CX39" s="766">
        <f>+'Calc Small Comm A1-A Rates'!CX40</f>
        <v>0.125</v>
      </c>
      <c r="CY39" s="766">
        <f>+'Calc Small Comm A1-A Rates'!CY40</f>
        <v>0.125</v>
      </c>
      <c r="CZ39" s="766">
        <f>+'Calc Small Comm A1-A Rates'!CZ40</f>
        <v>0.125</v>
      </c>
      <c r="DA39" s="766">
        <f>+'Calc Small Comm A1-A Rates'!DA40</f>
        <v>0.125</v>
      </c>
      <c r="DB39" s="766">
        <f>+'Calc Small Comm A1-A Rates'!DB40</f>
        <v>0.125</v>
      </c>
      <c r="DC39" s="766">
        <f>+'Calc Small Comm A1-A Rates'!DC40</f>
        <v>0.125</v>
      </c>
      <c r="DD39" s="766">
        <f>+'Calc Small Comm A1-A Rates'!DD40</f>
        <v>0.125</v>
      </c>
      <c r="DE39" s="766">
        <f>+'Calc Small Comm A1-A Rates'!DE40</f>
        <v>0.125</v>
      </c>
      <c r="DF39" s="766">
        <f>+'Calc Small Comm A1-A Rates'!DF40</f>
        <v>0.125</v>
      </c>
      <c r="DG39" s="766">
        <f>+'Calc Small Comm A1-A Rates'!DG40</f>
        <v>0.125</v>
      </c>
      <c r="DH39" s="766">
        <f>+'Calc Small Comm A1-A Rates'!DH40</f>
        <v>0.125</v>
      </c>
      <c r="DI39" s="766">
        <f>+'Calc Small Comm A1-A Rates'!DI40</f>
        <v>0.125</v>
      </c>
      <c r="DJ39" s="766">
        <f>+'Calc Small Comm A1-A Rates'!DJ40</f>
        <v>0.125</v>
      </c>
      <c r="DK39" s="766">
        <f>+'Calc Small Comm A1-A Rates'!DK40</f>
        <v>0.125</v>
      </c>
      <c r="DL39" s="766">
        <f>+'Calc Small Comm A1-A Rates'!DL40</f>
        <v>0.125</v>
      </c>
      <c r="DM39" s="766">
        <f>+'Calc Small Comm A1-A Rates'!DM40</f>
        <v>0.125</v>
      </c>
      <c r="DN39" s="766">
        <f>+'Calc Small Comm A1-A Rates'!DN40</f>
        <v>0.125</v>
      </c>
      <c r="DO39" s="766">
        <f>+'Calc Small Comm A1-A Rates'!DO40</f>
        <v>0.125</v>
      </c>
      <c r="DP39" s="766">
        <f>+'Calc Small Comm A1-A Rates'!DP40</f>
        <v>0.125</v>
      </c>
      <c r="DQ39" s="766">
        <f>+'Calc Small Comm A1-A Rates'!DQ40</f>
        <v>0.125</v>
      </c>
      <c r="DR39" s="766">
        <f>+'Calc Small Comm A1-A Rates'!DR40</f>
        <v>0.125</v>
      </c>
      <c r="DS39" s="766">
        <f>+'Calc Small Comm A1-A Rates'!DS40</f>
        <v>0.125</v>
      </c>
      <c r="DT39" s="766">
        <f>+'Calc Small Comm A1-A Rates'!DT40</f>
        <v>0.125</v>
      </c>
      <c r="DU39" s="766">
        <f>+'Calc Small Comm A1-A Rates'!DU40</f>
        <v>0.125</v>
      </c>
      <c r="DV39" s="766">
        <f>+'Calc Small Comm A1-A Rates'!DV40</f>
        <v>0.125</v>
      </c>
      <c r="DW39" s="766">
        <f>+'Calc Small Comm A1-A Rates'!DW40</f>
        <v>0.125</v>
      </c>
      <c r="DX39" s="766">
        <f>+'Calc Small Comm A1-A Rates'!DX40</f>
        <v>0.125</v>
      </c>
      <c r="DY39" s="767">
        <f>+'Calc Small Comm A1-A Rates'!DY40</f>
        <v>0.125</v>
      </c>
      <c r="DZ39" s="766">
        <f>+'Calc Small Comm A1-A Rates'!DZ40</f>
        <v>0.125</v>
      </c>
      <c r="EA39" s="766">
        <f>+'Calc Small Comm A1-A Rates'!EA40</f>
        <v>0.125</v>
      </c>
      <c r="EB39" s="766">
        <f>+'Calc Small Comm A1-A Rates'!EB40</f>
        <v>0.125</v>
      </c>
      <c r="EC39" s="766">
        <f>+'Calc Small Comm A1-A Rates'!EC40</f>
        <v>0.125</v>
      </c>
      <c r="ED39" s="766">
        <f>+'Calc Small Comm A1-A Rates'!ED40</f>
        <v>0.125</v>
      </c>
      <c r="EE39" s="766">
        <f>+'Calc Small Comm A1-A Rates'!EE40</f>
        <v>0.125</v>
      </c>
      <c r="EF39" s="766">
        <f>+'Calc Small Comm A1-A Rates'!EF40</f>
        <v>0.125</v>
      </c>
      <c r="EG39" s="766">
        <f>+'Calc Small Comm A1-A Rates'!EG40</f>
        <v>0.125</v>
      </c>
      <c r="EH39" s="766">
        <f>+'Calc Small Comm A1-A Rates'!EH40</f>
        <v>0.125</v>
      </c>
      <c r="EI39" s="766">
        <f>+'Calc Small Comm A1-A Rates'!EI40</f>
        <v>0.125</v>
      </c>
      <c r="EJ39" s="766">
        <f>+'Calc Small Comm A1-A Rates'!EJ40</f>
        <v>0.125</v>
      </c>
      <c r="EK39" s="766">
        <f>+'Calc Small Comm A1-A Rates'!EK40</f>
        <v>0.125</v>
      </c>
      <c r="EL39" s="766">
        <f>+'Calc Small Comm A1-A Rates'!EL40</f>
        <v>0.125</v>
      </c>
      <c r="EM39" s="766">
        <f>+'Calc Small Comm A1-A Rates'!EM40</f>
        <v>0.125</v>
      </c>
      <c r="EN39" s="766">
        <f>+'Calc Small Comm A1-A Rates'!EN40</f>
        <v>0.125</v>
      </c>
      <c r="EO39" s="766">
        <f>+'Calc Small Comm A1-A Rates'!EO40</f>
        <v>0.125</v>
      </c>
      <c r="EP39" s="766">
        <f>+'Calc Small Comm A1-A Rates'!EP40</f>
        <v>0.125</v>
      </c>
      <c r="EQ39" s="766">
        <f>+'Calc Small Comm A1-A Rates'!EQ40</f>
        <v>0.125</v>
      </c>
      <c r="ER39" s="766">
        <f>+'Calc Small Comm A1-A Rates'!ER40</f>
        <v>0.125</v>
      </c>
      <c r="ES39" s="766">
        <f>+'Calc Small Comm A1-A Rates'!ES40</f>
        <v>0.125</v>
      </c>
      <c r="ET39" s="766">
        <f>+'Calc Small Comm A1-A Rates'!ET40</f>
        <v>0.125</v>
      </c>
      <c r="EU39" s="766">
        <f>+'Calc Small Comm A1-A Rates'!EU40</f>
        <v>0.125</v>
      </c>
      <c r="EV39" s="766">
        <f>+'Calc Small Comm A1-A Rates'!EV40</f>
        <v>0.125</v>
      </c>
      <c r="EW39" s="766">
        <f>+'Calc Small Comm A1-A Rates'!EW40</f>
        <v>0.125</v>
      </c>
      <c r="EX39" s="766">
        <f>+'Calc Small Comm A1-A Rates'!EX40</f>
        <v>0.125</v>
      </c>
      <c r="EY39" s="766">
        <f>+'Calc Small Comm A1-A Rates'!EY40</f>
        <v>0.125</v>
      </c>
      <c r="EZ39" s="766">
        <f>+'Calc Small Comm A1-A Rates'!EZ40</f>
        <v>0.125</v>
      </c>
      <c r="FA39" s="766">
        <f>+'Calc Small Comm A1-A Rates'!FA40</f>
        <v>0.125</v>
      </c>
      <c r="FB39" s="766">
        <f>+'Calc Small Comm A1-A Rates'!FB40</f>
        <v>0.125</v>
      </c>
      <c r="FC39" s="766">
        <f>+'Calc Small Comm A1-A Rates'!FC40</f>
        <v>0.125</v>
      </c>
      <c r="FD39" s="766">
        <f>+'Calc Small Comm A1-A Rates'!FD40</f>
        <v>0.125</v>
      </c>
      <c r="FE39" s="766">
        <f>+'Calc Small Comm A1-A Rates'!FE40</f>
        <v>0.125</v>
      </c>
      <c r="FF39" s="766">
        <f>+'Calc Small Comm A1-A Rates'!FF40</f>
        <v>0.125</v>
      </c>
      <c r="FG39" s="766">
        <f>+'Calc Small Comm A1-A Rates'!FG40</f>
        <v>0.125</v>
      </c>
      <c r="FH39" s="766">
        <f>+'Calc Small Comm A1-A Rates'!FH40</f>
        <v>0.125</v>
      </c>
      <c r="FI39" s="766">
        <f>+'Calc Small Comm A1-A Rates'!FI40</f>
        <v>0.125</v>
      </c>
      <c r="FJ39" s="766">
        <f>+'Calc Small Comm A1-A Rates'!FJ40</f>
        <v>0.125</v>
      </c>
      <c r="FK39" s="766">
        <f>+'Calc Small Comm A1-A Rates'!FK40</f>
        <v>0.125</v>
      </c>
      <c r="FL39" s="766">
        <f>+'Calc Small Comm A1-A Rates'!FL40</f>
        <v>0.125</v>
      </c>
      <c r="FM39" s="766">
        <f>+'Calc Small Comm A1-A Rates'!FM40</f>
        <v>0.125</v>
      </c>
      <c r="FN39" s="766">
        <f>+'Calc Small Comm A1-A Rates'!FN40</f>
        <v>0.125</v>
      </c>
      <c r="FO39" s="766">
        <f>+'Calc Small Comm A1-A Rates'!FO40</f>
        <v>0.125</v>
      </c>
      <c r="FP39" s="766">
        <f>+'Calc Small Comm A1-A Rates'!FP40</f>
        <v>0.125</v>
      </c>
      <c r="FQ39" s="766">
        <f>+'Calc Small Comm A1-A Rates'!FQ40</f>
        <v>0.125</v>
      </c>
      <c r="FR39" s="766">
        <f>+'Calc Small Comm A1-A Rates'!FR40</f>
        <v>0.125</v>
      </c>
      <c r="FS39" s="766">
        <f>+'Calc Small Comm A1-A Rates'!FS40</f>
        <v>0.125</v>
      </c>
      <c r="FT39" s="766">
        <f>+'Calc Small Comm A1-A Rates'!FT40</f>
        <v>0.125</v>
      </c>
      <c r="FU39" s="766">
        <f>+'Calc Small Comm A1-A Rates'!FU40</f>
        <v>0.125</v>
      </c>
      <c r="FV39" s="766">
        <f>+'Calc Small Comm A1-A Rates'!FV40</f>
        <v>0.125</v>
      </c>
      <c r="FW39" s="766">
        <f>+'Calc Small Comm A1-A Rates'!FW40</f>
        <v>0.125</v>
      </c>
      <c r="FX39" s="1003">
        <f>+'Calc Small Comm A1-A Rates'!FX40</f>
        <v>0.125</v>
      </c>
      <c r="FY39" s="1003">
        <f>+'Calc Small Comm A1-A Rates'!FY40</f>
        <v>0.125</v>
      </c>
      <c r="FZ39" s="1003">
        <f>+'Calc Small Comm A1-A Rates'!FZ40</f>
        <v>0.125</v>
      </c>
      <c r="GA39" s="1003">
        <f>+'Calc Small Comm A1-A Rates'!GA40</f>
        <v>0.125</v>
      </c>
      <c r="GB39" s="1003">
        <f>+'Calc Small Comm A1-A Rates'!GB40</f>
        <v>0.125</v>
      </c>
      <c r="GC39" s="1003">
        <f>+'Calc Small Comm A1-A Rates'!GC40</f>
        <v>0.125</v>
      </c>
    </row>
    <row r="40" spans="1:185" s="2" customFormat="1" ht="12.75" x14ac:dyDescent="0.2">
      <c r="B40" s="668" t="s">
        <v>213</v>
      </c>
      <c r="C40" s="40"/>
      <c r="D40" s="40"/>
      <c r="E40" s="40"/>
      <c r="F40" s="40"/>
      <c r="G40" s="40"/>
      <c r="H40" s="40"/>
      <c r="I40" s="40"/>
      <c r="J40" s="40"/>
      <c r="K40" s="40"/>
      <c r="L40" s="40"/>
      <c r="M40" s="40"/>
      <c r="N40" s="40"/>
      <c r="O40" s="669">
        <v>2.9E-4</v>
      </c>
      <c r="P40" s="669">
        <v>2.9E-4</v>
      </c>
      <c r="Q40" s="669">
        <v>2.9E-4</v>
      </c>
      <c r="R40" s="669">
        <v>2.9E-4</v>
      </c>
      <c r="S40" s="669">
        <v>2.9E-4</v>
      </c>
      <c r="T40" s="669">
        <v>2.9E-4</v>
      </c>
      <c r="U40" s="669">
        <v>2.9E-4</v>
      </c>
      <c r="V40" s="669">
        <v>2.9E-4</v>
      </c>
      <c r="W40" s="669">
        <v>2.9E-4</v>
      </c>
      <c r="X40" s="669">
        <v>2.9E-4</v>
      </c>
      <c r="Y40" s="669">
        <v>2.9E-4</v>
      </c>
      <c r="Z40" s="669">
        <v>2.9E-4</v>
      </c>
      <c r="AA40" s="669">
        <v>2.9E-4</v>
      </c>
      <c r="AB40" s="669">
        <v>2.9E-4</v>
      </c>
      <c r="AC40" s="669">
        <v>2.9E-4</v>
      </c>
      <c r="AD40" s="669">
        <v>2.9E-4</v>
      </c>
      <c r="AE40" s="669">
        <v>2.9E-4</v>
      </c>
      <c r="AF40" s="669">
        <v>2.9E-4</v>
      </c>
      <c r="AG40" s="669">
        <v>2.9E-4</v>
      </c>
      <c r="AH40" s="669">
        <v>2.9E-4</v>
      </c>
      <c r="AI40" s="669">
        <v>2.9E-4</v>
      </c>
      <c r="AJ40" s="669">
        <v>2.9E-4</v>
      </c>
      <c r="AK40" s="669">
        <v>2.9E-4</v>
      </c>
      <c r="AL40" s="669">
        <v>2.9E-4</v>
      </c>
      <c r="AM40" s="669">
        <v>2.9E-4</v>
      </c>
      <c r="AN40" s="669">
        <v>2.9E-4</v>
      </c>
      <c r="AO40" s="669">
        <v>2.9E-4</v>
      </c>
      <c r="AP40" s="669">
        <v>2.9E-4</v>
      </c>
      <c r="AQ40" s="669">
        <v>2.9E-4</v>
      </c>
      <c r="AR40" s="669">
        <v>2.9E-4</v>
      </c>
      <c r="AS40" s="669">
        <v>2.9E-4</v>
      </c>
      <c r="AT40" s="669">
        <v>2.9E-4</v>
      </c>
      <c r="AU40" s="669">
        <v>2.9E-4</v>
      </c>
      <c r="AV40" s="669">
        <v>2.9E-4</v>
      </c>
      <c r="AW40" s="669">
        <v>2.9E-4</v>
      </c>
      <c r="AX40" s="669">
        <v>2.9E-4</v>
      </c>
      <c r="AY40" s="669">
        <v>2.9E-4</v>
      </c>
      <c r="AZ40" s="669">
        <v>2.9E-4</v>
      </c>
      <c r="BA40" s="669">
        <v>2.9E-4</v>
      </c>
      <c r="BB40" s="673">
        <f>+'Calc Small Comm A1-A Rates'!BB41</f>
        <v>2.9E-4</v>
      </c>
      <c r="BC40" s="673">
        <f>+'Calc Small Comm A1-A Rates'!BC41</f>
        <v>2.9E-4</v>
      </c>
      <c r="BD40" s="673">
        <f>+'Calc Small Comm A1-A Rates'!BD41</f>
        <v>2.9E-4</v>
      </c>
      <c r="BE40" s="673">
        <f>+'Calc Small Comm A1-A Rates'!BE41</f>
        <v>2.9E-4</v>
      </c>
      <c r="BF40" s="673">
        <f>+'Calc Small Comm A1-A Rates'!BF41</f>
        <v>2.9E-4</v>
      </c>
      <c r="BG40" s="673">
        <f>+'Calc Small Comm A1-A Rates'!BG41</f>
        <v>2.9E-4</v>
      </c>
      <c r="BH40" s="673">
        <f>+'Calc Small Comm A1-A Rates'!BH41</f>
        <v>2.9E-4</v>
      </c>
      <c r="BI40" s="673">
        <f>+'Calc Small Comm A1-A Rates'!BI41</f>
        <v>2.9E-4</v>
      </c>
      <c r="BJ40" s="673">
        <f>+'Calc Small Comm A1-A Rates'!BJ41</f>
        <v>2.9E-4</v>
      </c>
      <c r="BK40" s="673">
        <f>+'Calc Small Comm A1-A Rates'!BK41</f>
        <v>2.9E-4</v>
      </c>
      <c r="BL40" s="673">
        <f>+'Calc Small Comm A1-A Rates'!BL41</f>
        <v>2.9E-4</v>
      </c>
      <c r="BM40" s="673">
        <f>+'Calc Small Comm A1-A Rates'!BM41</f>
        <v>2.9E-4</v>
      </c>
      <c r="BN40" s="673">
        <f>+'Calc Small Comm A1-A Rates'!BN41</f>
        <v>2.9E-4</v>
      </c>
      <c r="BO40" s="673">
        <f>+'Calc Small Comm A1-A Rates'!BO41</f>
        <v>2.9E-4</v>
      </c>
      <c r="BP40" s="673">
        <f>+'Calc Small Comm A1-A Rates'!BP41</f>
        <v>2.9E-4</v>
      </c>
      <c r="BQ40" s="673">
        <f>+'Calc Small Comm A1-A Rates'!BQ41</f>
        <v>2.9E-4</v>
      </c>
      <c r="BR40" s="673">
        <f>+'Calc Small Comm A1-A Rates'!BR41</f>
        <v>2.9E-4</v>
      </c>
      <c r="BS40" s="673">
        <f>+'Calc Small Comm A1-A Rates'!BS41</f>
        <v>2.9E-4</v>
      </c>
      <c r="BT40" s="673">
        <f>+'Calc Small Comm A1-A Rates'!BT41</f>
        <v>2.9E-4</v>
      </c>
      <c r="BU40" s="673">
        <f>+'Calc Small Comm A1-A Rates'!BU41</f>
        <v>2.9E-4</v>
      </c>
      <c r="BV40" s="673">
        <f>+'Calc Small Comm A1-A Rates'!BV41</f>
        <v>2.9E-4</v>
      </c>
      <c r="BW40" s="673">
        <f>+'Calc Small Comm A1-A Rates'!BW41</f>
        <v>2.9E-4</v>
      </c>
      <c r="BX40" s="673">
        <f>+'Calc Small Comm A1-A Rates'!BX41</f>
        <v>2.9E-4</v>
      </c>
      <c r="BY40" s="673">
        <f>+'Calc Small Comm A1-A Rates'!BY41</f>
        <v>2.9E-4</v>
      </c>
      <c r="BZ40" s="673">
        <f>+'Calc Small Comm A1-A Rates'!BZ41</f>
        <v>2.9E-4</v>
      </c>
      <c r="CA40" s="673">
        <f>+'Calc Small Comm A1-A Rates'!CA41</f>
        <v>2.9E-4</v>
      </c>
      <c r="CB40" s="673">
        <f>+'Calc Small Comm A1-A Rates'!CB41</f>
        <v>2.9E-4</v>
      </c>
      <c r="CC40" s="673">
        <f>+'Calc Small Comm A1-A Rates'!CC41</f>
        <v>2.9E-4</v>
      </c>
      <c r="CD40" s="673">
        <f>+'Calc Small Comm A1-A Rates'!CD41</f>
        <v>2.9E-4</v>
      </c>
      <c r="CE40" s="673">
        <f>+'Calc Small Comm A1-A Rates'!CE41</f>
        <v>2.9E-4</v>
      </c>
      <c r="CF40" s="673">
        <f>+'Calc Small Comm A1-A Rates'!CF41</f>
        <v>2.9E-4</v>
      </c>
      <c r="CG40" s="673">
        <f>+'Calc Small Comm A1-A Rates'!CG41</f>
        <v>2.9E-4</v>
      </c>
      <c r="CH40" s="673">
        <f>+'Calc Small Comm A1-A Rates'!CH41</f>
        <v>2.9E-4</v>
      </c>
      <c r="CI40" s="673">
        <f>+'Calc Small Comm A1-A Rates'!CI41</f>
        <v>2.9E-4</v>
      </c>
      <c r="CJ40" s="673">
        <f>+'Calc Small Comm A1-A Rates'!CJ41</f>
        <v>2.9E-4</v>
      </c>
      <c r="CK40" s="673">
        <f>+'Calc Small Comm A1-A Rates'!CK41</f>
        <v>2.9E-4</v>
      </c>
      <c r="CL40" s="673">
        <f>+'Calc Small Comm A1-A Rates'!CL41</f>
        <v>2.9E-4</v>
      </c>
      <c r="CM40" s="673">
        <f>+'Calc Small Comm A1-A Rates'!CM41</f>
        <v>2.9E-4</v>
      </c>
      <c r="CN40" s="673">
        <f>+'Calc Small Comm A1-A Rates'!CN41</f>
        <v>2.9E-4</v>
      </c>
      <c r="CO40" s="673">
        <f>+'Calc Small Comm A1-A Rates'!CO41</f>
        <v>2.9E-4</v>
      </c>
      <c r="CP40" s="673">
        <f>+'Calc Small Comm A1-A Rates'!CP41</f>
        <v>2.9E-4</v>
      </c>
      <c r="CQ40" s="673">
        <f>+'Calc Small Comm A1-A Rates'!CQ41</f>
        <v>2.9E-4</v>
      </c>
      <c r="CR40" s="673">
        <f>+'Calc Small Comm A1-A Rates'!CR41</f>
        <v>2.9E-4</v>
      </c>
      <c r="CS40" s="673">
        <f>+'Calc Small Comm A1-A Rates'!CS41</f>
        <v>2.9E-4</v>
      </c>
      <c r="CT40" s="673">
        <f>+'Calc Small Comm A1-A Rates'!CT41</f>
        <v>2.9E-4</v>
      </c>
      <c r="CU40" s="673">
        <f>+'Calc Small Comm A1-A Rates'!CU41</f>
        <v>2.9E-4</v>
      </c>
      <c r="CV40" s="673">
        <f>+'Calc Small Comm A1-A Rates'!CV41</f>
        <v>2.9E-4</v>
      </c>
      <c r="CW40" s="673">
        <f>+'Calc Small Comm A1-A Rates'!CW41</f>
        <v>2.9E-4</v>
      </c>
      <c r="CX40" s="673">
        <f>+'Calc Small Comm A1-A Rates'!CX41</f>
        <v>2.9E-4</v>
      </c>
      <c r="CY40" s="673">
        <f>+'Calc Small Comm A1-A Rates'!CY41</f>
        <v>2.9E-4</v>
      </c>
      <c r="CZ40" s="673">
        <f>+'Calc Small Comm A1-A Rates'!CZ41</f>
        <v>2.9E-4</v>
      </c>
      <c r="DA40" s="673">
        <f>+'Calc Small Comm A1-A Rates'!DA41</f>
        <v>2.9E-4</v>
      </c>
      <c r="DB40" s="673">
        <f>+'Calc Small Comm A1-A Rates'!DB41</f>
        <v>2.9E-4</v>
      </c>
      <c r="DC40" s="673">
        <f>+'Calc Small Comm A1-A Rates'!DC41</f>
        <v>2.9E-4</v>
      </c>
      <c r="DD40" s="673">
        <f>+'Calc Small Comm A1-A Rates'!DD41</f>
        <v>2.9E-4</v>
      </c>
      <c r="DE40" s="673">
        <f>+'Calc Small Comm A1-A Rates'!DE41</f>
        <v>2.9E-4</v>
      </c>
      <c r="DF40" s="673">
        <f>+'Calc Small Comm A1-A Rates'!DF41</f>
        <v>2.9E-4</v>
      </c>
      <c r="DG40" s="673">
        <f>+'Calc Small Comm A1-A Rates'!DG41</f>
        <v>2.9E-4</v>
      </c>
      <c r="DH40" s="673">
        <f>+'Calc Small Comm A1-A Rates'!DH41</f>
        <v>2.9E-4</v>
      </c>
      <c r="DI40" s="673">
        <f>+'Calc Small Comm A1-A Rates'!DI41</f>
        <v>2.9E-4</v>
      </c>
      <c r="DJ40" s="673">
        <f>+'Calc Small Comm A1-A Rates'!DJ41</f>
        <v>2.9E-4</v>
      </c>
      <c r="DK40" s="673">
        <f>+'Calc Small Comm A1-A Rates'!DK41</f>
        <v>2.9E-4</v>
      </c>
      <c r="DL40" s="673">
        <f>+'Calc Small Comm A1-A Rates'!DL41</f>
        <v>2.9E-4</v>
      </c>
      <c r="DM40" s="673">
        <f>+'Calc Small Comm A1-A Rates'!DM41</f>
        <v>2.9E-4</v>
      </c>
      <c r="DN40" s="673">
        <f>+'Calc Small Comm A1-A Rates'!DN41</f>
        <v>2.9E-4</v>
      </c>
      <c r="DO40" s="673">
        <f>+'Calc Small Comm A1-A Rates'!DO41</f>
        <v>2.9E-4</v>
      </c>
      <c r="DP40" s="673">
        <f>+'Calc Small Comm A1-A Rates'!DP41</f>
        <v>2.9E-4</v>
      </c>
      <c r="DQ40" s="673">
        <f>+'Calc Small Comm A1-A Rates'!DQ41</f>
        <v>2.9E-4</v>
      </c>
      <c r="DR40" s="673">
        <f>+'Calc Small Comm A1-A Rates'!DR41</f>
        <v>2.9E-4</v>
      </c>
      <c r="DS40" s="673">
        <f>+'Calc Small Comm A1-A Rates'!DS41</f>
        <v>2.9E-4</v>
      </c>
      <c r="DT40" s="673">
        <f>+'Calc Small Comm A1-A Rates'!DT41</f>
        <v>2.9E-4</v>
      </c>
      <c r="DU40" s="673">
        <f>+'Calc Small Comm A1-A Rates'!DU41</f>
        <v>2.9E-4</v>
      </c>
      <c r="DV40" s="673">
        <f>+'Calc Small Comm A1-A Rates'!DV41</f>
        <v>2.9E-4</v>
      </c>
      <c r="DW40" s="673">
        <f>+'Calc Small Comm A1-A Rates'!DW41</f>
        <v>2.9E-4</v>
      </c>
      <c r="DX40" s="673">
        <f>+'Calc Small Comm A1-A Rates'!DX41</f>
        <v>2.9E-4</v>
      </c>
      <c r="DY40" s="754">
        <f>+'Calc Small Comm A1-A Rates'!DY41</f>
        <v>2.9E-4</v>
      </c>
      <c r="DZ40" s="673">
        <f>+'Calc Small Comm A1-A Rates'!DZ41</f>
        <v>2.9E-4</v>
      </c>
      <c r="EA40" s="673">
        <f>+'Calc Small Comm A1-A Rates'!EA41</f>
        <v>2.9E-4</v>
      </c>
      <c r="EB40" s="673">
        <f>+'Calc Small Comm A1-A Rates'!EB41</f>
        <v>2.9E-4</v>
      </c>
      <c r="EC40" s="673">
        <f>+'Calc Small Comm A1-A Rates'!EC41</f>
        <v>2.9E-4</v>
      </c>
      <c r="ED40" s="673">
        <f>+'Calc Small Comm A1-A Rates'!ED41</f>
        <v>2.9E-4</v>
      </c>
      <c r="EE40" s="673">
        <f>+'Calc Small Comm A1-A Rates'!EE41</f>
        <v>2.9E-4</v>
      </c>
      <c r="EF40" s="673">
        <f>+'Calc Small Comm A1-A Rates'!EF41</f>
        <v>2.9E-4</v>
      </c>
      <c r="EG40" s="673">
        <f>+'Calc Small Comm A1-A Rates'!EG41</f>
        <v>2.9E-4</v>
      </c>
      <c r="EH40" s="673">
        <f>+'Calc Small Comm A1-A Rates'!EH41</f>
        <v>2.9E-4</v>
      </c>
      <c r="EI40" s="673">
        <f>+'Calc Small Comm A1-A Rates'!EI41</f>
        <v>2.9E-4</v>
      </c>
      <c r="EJ40" s="673">
        <f>+'Calc Small Comm A1-A Rates'!EJ41</f>
        <v>2.9E-4</v>
      </c>
      <c r="EK40" s="673">
        <f>+'Calc Small Comm A1-A Rates'!EK41</f>
        <v>2.9E-4</v>
      </c>
      <c r="EL40" s="673">
        <f>+'Calc Small Comm A1-A Rates'!EL41</f>
        <v>2.9E-4</v>
      </c>
      <c r="EM40" s="673">
        <f>+'Calc Small Comm A1-A Rates'!EM41</f>
        <v>2.9E-4</v>
      </c>
      <c r="EN40" s="673">
        <f>+'Calc Small Comm A1-A Rates'!EN41</f>
        <v>2.9E-4</v>
      </c>
      <c r="EO40" s="673">
        <f>+'Calc Small Comm A1-A Rates'!EO41</f>
        <v>2.9E-4</v>
      </c>
      <c r="EP40" s="673">
        <f>+'Calc Small Comm A1-A Rates'!EP41</f>
        <v>2.9E-4</v>
      </c>
      <c r="EQ40" s="673">
        <f>+'Calc Small Comm A1-A Rates'!EQ41</f>
        <v>2.9E-4</v>
      </c>
      <c r="ER40" s="673">
        <f>+'Calc Small Comm A1-A Rates'!ER41</f>
        <v>2.9E-4</v>
      </c>
      <c r="ES40" s="673">
        <f>+'Calc Small Comm A1-A Rates'!ES41</f>
        <v>2.9E-4</v>
      </c>
      <c r="ET40" s="673">
        <f>+'Calc Small Comm A1-A Rates'!ET41</f>
        <v>2.9E-4</v>
      </c>
      <c r="EU40" s="673">
        <f>+'Calc Small Comm A1-A Rates'!EU41</f>
        <v>2.9E-4</v>
      </c>
      <c r="EV40" s="673">
        <f>+'Calc Small Comm A1-A Rates'!EV41</f>
        <v>2.9E-4</v>
      </c>
      <c r="EW40" s="673">
        <f>+'Calc Small Comm A1-A Rates'!EW41</f>
        <v>2.9E-4</v>
      </c>
      <c r="EX40" s="673">
        <f>+'Calc Small Comm A1-A Rates'!EX41</f>
        <v>2.9E-4</v>
      </c>
      <c r="EY40" s="673">
        <f>+'Calc Small Comm A1-A Rates'!EY41</f>
        <v>2.9E-4</v>
      </c>
      <c r="EZ40" s="673">
        <f>+'Calc Small Comm A1-A Rates'!EZ41</f>
        <v>2.9E-4</v>
      </c>
      <c r="FA40" s="673">
        <f>+'Calc Small Comm A1-A Rates'!FA41</f>
        <v>2.9E-4</v>
      </c>
      <c r="FB40" s="673">
        <f>+'Calc Small Comm A1-A Rates'!FB41</f>
        <v>2.9E-4</v>
      </c>
      <c r="FC40" s="673">
        <f>+'Calc Small Comm A1-A Rates'!FC41</f>
        <v>2.9E-4</v>
      </c>
      <c r="FD40" s="673">
        <f>+'Calc Small Comm A1-A Rates'!FD41</f>
        <v>2.9E-4</v>
      </c>
      <c r="FE40" s="673">
        <f>+'Calc Small Comm A1-A Rates'!FE41</f>
        <v>2.9E-4</v>
      </c>
      <c r="FF40" s="673">
        <f>+'Calc Small Comm A1-A Rates'!FF41</f>
        <v>2.9999999999999997E-4</v>
      </c>
      <c r="FG40" s="673">
        <f>+'Calc Small Comm A1-A Rates'!FG41</f>
        <v>2.9999999999999997E-4</v>
      </c>
      <c r="FH40" s="673">
        <f>+'Calc Small Comm A1-A Rates'!FH41</f>
        <v>2.9999999999999997E-4</v>
      </c>
      <c r="FI40" s="673">
        <f>+'Calc Small Comm A1-A Rates'!FI41</f>
        <v>2.9999999999999997E-4</v>
      </c>
      <c r="FJ40" s="673">
        <f>+'Calc Small Comm A1-A Rates'!FJ41</f>
        <v>2.9999999999999997E-4</v>
      </c>
      <c r="FK40" s="673">
        <f>+'Calc Small Comm A1-A Rates'!FK41</f>
        <v>2.9999999999999997E-4</v>
      </c>
      <c r="FL40" s="673">
        <f>+'Calc Small Comm A1-A Rates'!FL41</f>
        <v>2.9999999999999997E-4</v>
      </c>
      <c r="FM40" s="673">
        <f>+'Calc Small Comm A1-A Rates'!FM41</f>
        <v>2.9999999999999997E-4</v>
      </c>
      <c r="FN40" s="673">
        <f>+'Calc Small Comm A1-A Rates'!FN41</f>
        <v>2.9999999999999997E-4</v>
      </c>
      <c r="FO40" s="673">
        <f>+'Calc Small Comm A1-A Rates'!FO41</f>
        <v>2.9999999999999997E-4</v>
      </c>
      <c r="FP40" s="673">
        <f>+'Calc Small Comm A1-A Rates'!FP41</f>
        <v>2.9999999999999997E-4</v>
      </c>
      <c r="FQ40" s="673">
        <f>+'Calc Small Comm A1-A Rates'!FQ41</f>
        <v>2.9999999999999997E-4</v>
      </c>
      <c r="FR40" s="673">
        <f>+'Calc Small Comm A1-A Rates'!FR41</f>
        <v>2.9999999999999997E-4</v>
      </c>
      <c r="FS40" s="673">
        <f>+'Calc Small Comm A1-A Rates'!FS41</f>
        <v>2.9999999999999997E-4</v>
      </c>
      <c r="FT40" s="673">
        <f>+'Calc Small Comm A1-A Rates'!FT41</f>
        <v>2.9999999999999997E-4</v>
      </c>
      <c r="FU40" s="673">
        <f>+'Calc Small Comm A1-A Rates'!FU41</f>
        <v>2.9999999999999997E-4</v>
      </c>
      <c r="FV40" s="673">
        <f>+'Calc Small Comm A1-A Rates'!FV41</f>
        <v>2.9999999999999997E-4</v>
      </c>
      <c r="FW40" s="673">
        <f>+'Calc Small Comm A1-A Rates'!FW41</f>
        <v>2.9999999999999997E-4</v>
      </c>
      <c r="FX40" s="1001">
        <f>+'Calc Small Comm A1-A Rates'!FX41</f>
        <v>2.9999999999999997E-4</v>
      </c>
      <c r="FY40" s="1001">
        <f>+'Calc Small Comm A1-A Rates'!FY41</f>
        <v>2.9999999999999997E-4</v>
      </c>
      <c r="FZ40" s="1001">
        <f>+'Calc Small Comm A1-A Rates'!FZ41</f>
        <v>2.9999999999999997E-4</v>
      </c>
      <c r="GA40" s="1001">
        <f>+'Calc Small Comm A1-A Rates'!GA41</f>
        <v>2.9999999999999997E-4</v>
      </c>
      <c r="GB40" s="1001">
        <f>+'Calc Small Comm A1-A Rates'!GB41</f>
        <v>2.9999999999999997E-4</v>
      </c>
      <c r="GC40" s="1001">
        <f>+'Calc Small Comm A1-A Rates'!GC41</f>
        <v>2.9999999999999997E-4</v>
      </c>
    </row>
    <row r="41" spans="1:185" s="2" customFormat="1" ht="10.5" customHeight="1" x14ac:dyDescent="0.2">
      <c r="B41" s="695"/>
      <c r="C41" s="696"/>
      <c r="D41" s="696"/>
      <c r="E41" s="696"/>
      <c r="F41" s="696"/>
      <c r="G41" s="696"/>
      <c r="H41" s="696"/>
      <c r="I41" s="696"/>
      <c r="J41" s="696"/>
      <c r="K41" s="696"/>
      <c r="L41" s="696"/>
      <c r="M41" s="696"/>
      <c r="N41" s="696"/>
      <c r="O41" s="696"/>
      <c r="P41" s="696"/>
      <c r="Q41" s="696"/>
      <c r="R41" s="696"/>
      <c r="S41" s="696"/>
      <c r="T41" s="696"/>
      <c r="U41" s="696"/>
      <c r="V41" s="696"/>
      <c r="W41" s="696"/>
      <c r="X41" s="696"/>
      <c r="Y41" s="696"/>
      <c r="Z41" s="696"/>
      <c r="AA41" s="696"/>
      <c r="AB41" s="696"/>
      <c r="AC41" s="696"/>
      <c r="AD41" s="696"/>
      <c r="AE41" s="696"/>
      <c r="AF41" s="696"/>
      <c r="AG41" s="696"/>
      <c r="AH41" s="696"/>
      <c r="AI41" s="696"/>
      <c r="AJ41" s="696"/>
      <c r="AK41" s="696"/>
      <c r="AL41" s="696"/>
      <c r="AM41" s="696"/>
      <c r="AN41" s="696"/>
      <c r="AO41" s="696"/>
      <c r="AP41" s="696"/>
      <c r="AQ41" s="696"/>
      <c r="AR41" s="696"/>
      <c r="AS41" s="696"/>
      <c r="AT41" s="696"/>
      <c r="AU41" s="696"/>
      <c r="AV41" s="696"/>
      <c r="AW41" s="696"/>
      <c r="AX41" s="696"/>
      <c r="AY41" s="696"/>
      <c r="AZ41" s="696"/>
      <c r="BA41" s="696"/>
      <c r="BB41" s="696"/>
      <c r="BC41" s="696"/>
      <c r="BD41" s="696"/>
      <c r="BE41" s="696"/>
      <c r="BF41" s="696"/>
      <c r="BG41" s="696"/>
      <c r="BH41" s="696"/>
      <c r="BI41" s="696"/>
      <c r="BJ41" s="696"/>
      <c r="BK41" s="696"/>
      <c r="BL41" s="696"/>
      <c r="BM41" s="696"/>
      <c r="BN41" s="696"/>
      <c r="BO41" s="696"/>
      <c r="BP41" s="696"/>
      <c r="BQ41" s="696"/>
      <c r="BR41" s="696"/>
      <c r="BS41" s="697"/>
      <c r="BT41" s="697"/>
      <c r="BU41" s="697"/>
      <c r="BV41" s="697"/>
      <c r="BW41" s="696"/>
      <c r="BX41" s="696"/>
      <c r="BY41" s="696"/>
      <c r="BZ41" s="696"/>
      <c r="CA41" s="696"/>
      <c r="CB41" s="696"/>
      <c r="CC41" s="696"/>
      <c r="CD41" s="696"/>
      <c r="CE41" s="696"/>
      <c r="CF41" s="696"/>
      <c r="CG41" s="696"/>
      <c r="CH41" s="696"/>
      <c r="CI41" s="696"/>
      <c r="CJ41" s="696"/>
      <c r="CK41" s="696"/>
      <c r="CL41" s="696"/>
      <c r="CM41" s="696"/>
      <c r="CN41" s="696"/>
      <c r="CO41" s="698"/>
      <c r="CP41" s="698"/>
      <c r="CQ41" s="698"/>
      <c r="CR41" s="698"/>
      <c r="CS41" s="698"/>
      <c r="CT41" s="698"/>
      <c r="CU41" s="698"/>
      <c r="CV41" s="698"/>
      <c r="CW41" s="698"/>
      <c r="CX41" s="698"/>
      <c r="CY41" s="698"/>
      <c r="CZ41" s="698"/>
      <c r="DA41" s="698"/>
      <c r="DB41" s="698"/>
      <c r="DC41" s="696"/>
      <c r="DD41" s="696"/>
      <c r="DE41" s="696"/>
      <c r="DF41" s="696"/>
      <c r="DG41" s="698"/>
      <c r="DH41" s="698"/>
      <c r="DI41" s="698"/>
      <c r="DJ41" s="698"/>
      <c r="DK41" s="698"/>
      <c r="DL41" s="698"/>
      <c r="DM41" s="698"/>
      <c r="DN41" s="698"/>
      <c r="DO41" s="698"/>
      <c r="DP41" s="698"/>
      <c r="DQ41" s="698"/>
      <c r="DR41" s="698"/>
      <c r="DY41" s="699"/>
      <c r="FX41" s="997"/>
      <c r="FY41" s="1012"/>
      <c r="FZ41" s="1012"/>
      <c r="GA41" s="1012"/>
      <c r="GB41" s="1012"/>
      <c r="GC41" s="1012"/>
    </row>
    <row r="42" spans="1:185" s="2" customFormat="1" ht="10.5" customHeight="1" x14ac:dyDescent="0.2">
      <c r="B42" s="700"/>
      <c r="C42" s="701"/>
      <c r="D42" s="701"/>
      <c r="E42" s="701"/>
      <c r="F42" s="701"/>
      <c r="G42" s="701"/>
      <c r="H42" s="701"/>
      <c r="I42" s="701"/>
      <c r="J42" s="701"/>
      <c r="K42" s="701"/>
      <c r="L42" s="701"/>
      <c r="M42" s="701"/>
      <c r="N42" s="701"/>
      <c r="O42" s="701"/>
      <c r="P42" s="701"/>
      <c r="Q42" s="701"/>
      <c r="R42" s="701"/>
      <c r="S42" s="701"/>
      <c r="T42" s="701"/>
      <c r="U42" s="701"/>
      <c r="V42" s="701"/>
      <c r="W42" s="701"/>
      <c r="X42" s="701"/>
      <c r="Y42" s="701"/>
      <c r="Z42" s="701"/>
      <c r="AA42" s="701"/>
      <c r="AB42" s="701"/>
      <c r="AC42" s="701"/>
      <c r="AD42" s="701"/>
      <c r="AE42" s="701"/>
      <c r="AF42" s="701"/>
      <c r="AG42" s="701"/>
      <c r="AH42" s="701"/>
      <c r="AI42" s="701"/>
      <c r="AJ42" s="701"/>
      <c r="AK42" s="701"/>
      <c r="AL42" s="701"/>
      <c r="AM42" s="701"/>
      <c r="AN42" s="701"/>
      <c r="AO42" s="701"/>
      <c r="AP42" s="701"/>
      <c r="AQ42" s="701"/>
      <c r="AR42" s="701"/>
      <c r="AS42" s="701"/>
      <c r="AT42" s="701"/>
      <c r="AU42" s="701"/>
      <c r="AV42" s="701"/>
      <c r="AW42" s="701"/>
      <c r="AX42" s="701"/>
      <c r="AY42" s="701"/>
      <c r="AZ42" s="701"/>
      <c r="BA42" s="701"/>
      <c r="BB42" s="701"/>
      <c r="BC42" s="701"/>
      <c r="BD42" s="701"/>
      <c r="BE42" s="701"/>
      <c r="BF42" s="701"/>
      <c r="BG42" s="701"/>
      <c r="BH42" s="701"/>
      <c r="BI42" s="701"/>
      <c r="BJ42" s="701"/>
      <c r="BK42" s="701"/>
      <c r="BL42" s="701"/>
      <c r="BM42" s="701"/>
      <c r="BN42" s="701"/>
      <c r="BO42" s="701"/>
      <c r="BP42" s="701"/>
      <c r="BQ42" s="701"/>
      <c r="BR42" s="701"/>
      <c r="BS42" s="702"/>
      <c r="BT42" s="702"/>
      <c r="BU42" s="702"/>
      <c r="BV42" s="702"/>
      <c r="BW42" s="701"/>
      <c r="BX42" s="701"/>
      <c r="BY42" s="701"/>
      <c r="BZ42" s="701"/>
      <c r="CA42" s="701"/>
      <c r="CB42" s="701"/>
      <c r="CC42" s="701"/>
      <c r="CD42" s="701"/>
      <c r="CE42" s="701"/>
      <c r="CF42" s="701"/>
      <c r="CG42" s="701"/>
      <c r="CH42" s="701"/>
      <c r="CI42" s="701"/>
      <c r="CJ42" s="701"/>
      <c r="CK42" s="701"/>
      <c r="CL42" s="701"/>
      <c r="CM42" s="701"/>
      <c r="CN42" s="701"/>
      <c r="CO42" s="703"/>
      <c r="CP42" s="703"/>
      <c r="CQ42" s="703"/>
      <c r="CR42" s="703"/>
      <c r="CS42" s="703"/>
      <c r="CT42" s="703"/>
      <c r="CU42" s="703"/>
      <c r="CV42" s="703"/>
      <c r="CW42" s="703"/>
      <c r="CX42" s="703"/>
      <c r="CY42" s="703"/>
      <c r="CZ42" s="703"/>
      <c r="DA42" s="703"/>
      <c r="DB42" s="703"/>
      <c r="DC42" s="701"/>
      <c r="DD42" s="701"/>
      <c r="DE42" s="701"/>
      <c r="DF42" s="701"/>
      <c r="DG42" s="703"/>
      <c r="DH42" s="703"/>
      <c r="DI42" s="703"/>
      <c r="DJ42" s="703"/>
      <c r="DY42" s="699"/>
      <c r="FX42" s="997"/>
      <c r="FY42" s="1012"/>
      <c r="FZ42" s="1012"/>
      <c r="GA42" s="1012"/>
      <c r="GB42" s="1012"/>
      <c r="GC42" s="1012"/>
    </row>
    <row r="43" spans="1:185" ht="13.5" customHeight="1" x14ac:dyDescent="0.2">
      <c r="B43" s="704" t="s">
        <v>226</v>
      </c>
      <c r="FX43" s="997"/>
    </row>
    <row r="44" spans="1:185" ht="13.5" customHeight="1" x14ac:dyDescent="0.2">
      <c r="B44" s="2" t="s">
        <v>538</v>
      </c>
      <c r="FX44" s="997"/>
    </row>
    <row r="45" spans="1:185" ht="13.5" customHeight="1" x14ac:dyDescent="0.2">
      <c r="B45" s="705"/>
      <c r="FX45" s="997"/>
    </row>
    <row r="46" spans="1:185" ht="13.5" customHeight="1" x14ac:dyDescent="0.2">
      <c r="B46" s="40"/>
      <c r="FX46" s="997"/>
    </row>
    <row r="47" spans="1:185" s="706" customFormat="1" ht="19.5" customHeight="1" x14ac:dyDescent="0.25">
      <c r="B47" s="271" t="s">
        <v>492</v>
      </c>
      <c r="C47" s="658"/>
      <c r="D47" s="658"/>
      <c r="E47" s="658"/>
      <c r="F47" s="658"/>
      <c r="G47" s="658"/>
      <c r="H47" s="658"/>
      <c r="I47" s="658"/>
      <c r="J47" s="658"/>
      <c r="K47" s="658"/>
      <c r="L47" s="658"/>
      <c r="M47" s="658"/>
      <c r="N47" s="658"/>
      <c r="O47" s="657"/>
      <c r="P47" s="657"/>
      <c r="Q47" s="657"/>
      <c r="R47" s="657"/>
      <c r="S47" s="657"/>
      <c r="T47" s="657"/>
      <c r="U47" s="657"/>
      <c r="V47" s="657"/>
      <c r="W47" s="657"/>
      <c r="X47" s="657"/>
      <c r="Y47" s="657"/>
      <c r="Z47" s="657"/>
      <c r="AA47" s="657"/>
      <c r="AB47" s="657"/>
      <c r="AC47" s="657"/>
      <c r="AD47" s="657"/>
      <c r="AE47" s="657"/>
      <c r="AF47" s="657"/>
      <c r="AG47" s="657"/>
      <c r="AH47" s="657"/>
      <c r="AI47" s="657"/>
      <c r="AJ47" s="657"/>
      <c r="AK47" s="657"/>
      <c r="AL47" s="657"/>
      <c r="AM47" s="657"/>
      <c r="AN47" s="657"/>
      <c r="AO47" s="657"/>
      <c r="AP47" s="657"/>
      <c r="AQ47" s="657"/>
      <c r="AR47" s="657"/>
      <c r="AS47" s="657"/>
      <c r="AT47" s="657"/>
      <c r="AU47" s="657"/>
      <c r="AV47" s="657"/>
      <c r="AW47" s="657"/>
      <c r="AX47" s="657"/>
      <c r="AY47" s="657"/>
      <c r="AZ47" s="657"/>
      <c r="BA47" s="657"/>
      <c r="BB47" s="657"/>
      <c r="BC47" s="657"/>
      <c r="BD47" s="657"/>
      <c r="BE47" s="657"/>
      <c r="BF47" s="657"/>
      <c r="BG47" s="657"/>
      <c r="BH47" s="657"/>
      <c r="BI47" s="657"/>
      <c r="BJ47" s="657"/>
      <c r="BK47" s="657"/>
      <c r="BL47" s="657"/>
      <c r="BM47" s="657"/>
      <c r="BN47" s="657"/>
      <c r="BO47" s="657"/>
      <c r="BP47" s="657"/>
      <c r="BQ47" s="657"/>
      <c r="BR47" s="657"/>
      <c r="BS47" s="657"/>
      <c r="BT47" s="657"/>
      <c r="BU47" s="657"/>
      <c r="BV47" s="657"/>
      <c r="BW47" s="657"/>
      <c r="BX47" s="657"/>
      <c r="BY47" s="657"/>
      <c r="BZ47" s="657"/>
      <c r="CA47" s="657"/>
      <c r="CB47" s="657"/>
      <c r="CC47" s="657"/>
      <c r="CD47" s="657"/>
      <c r="CE47" s="657"/>
      <c r="CF47" s="657"/>
      <c r="CG47" s="657"/>
      <c r="CH47" s="657"/>
      <c r="CI47" s="657"/>
      <c r="CJ47" s="657"/>
      <c r="CK47" s="657"/>
      <c r="CL47" s="657"/>
      <c r="CM47" s="657"/>
      <c r="CN47" s="657"/>
      <c r="CO47" s="657"/>
      <c r="CP47" s="657"/>
      <c r="CQ47" s="657"/>
      <c r="CR47" s="657"/>
      <c r="CS47" s="657"/>
      <c r="CT47" s="657"/>
      <c r="CU47" s="657"/>
      <c r="CV47" s="657"/>
      <c r="CW47" s="657"/>
      <c r="CX47" s="657"/>
      <c r="CY47" s="657"/>
      <c r="CZ47" s="657"/>
      <c r="DA47" s="657"/>
      <c r="DB47" s="657"/>
      <c r="DC47" s="657"/>
      <c r="DD47" s="657"/>
      <c r="DE47" s="657"/>
      <c r="DF47" s="657"/>
      <c r="DG47" s="657"/>
      <c r="DH47" s="657"/>
      <c r="DI47" s="657"/>
      <c r="DJ47" s="657"/>
      <c r="DK47" s="657"/>
      <c r="DL47" s="657"/>
      <c r="DM47" s="657"/>
      <c r="DN47" s="657"/>
      <c r="DO47" s="657"/>
      <c r="DP47" s="657"/>
      <c r="DQ47" s="657"/>
      <c r="DR47" s="657"/>
      <c r="DS47" s="657"/>
      <c r="DT47" s="657"/>
      <c r="DU47" s="657"/>
      <c r="DV47" s="657"/>
      <c r="DW47" s="657"/>
      <c r="DX47" s="657"/>
      <c r="DY47" s="659"/>
      <c r="DZ47" s="657"/>
      <c r="EA47" s="657"/>
      <c r="EB47" s="657"/>
      <c r="FX47" s="997"/>
      <c r="FY47" s="1011"/>
      <c r="FZ47" s="1011"/>
      <c r="GA47" s="1011"/>
      <c r="GB47" s="1011"/>
      <c r="GC47" s="1011"/>
    </row>
    <row r="48" spans="1:185" ht="15" x14ac:dyDescent="0.25">
      <c r="B48" s="271" t="s">
        <v>387</v>
      </c>
      <c r="FX48" s="997"/>
    </row>
    <row r="49" spans="2:182" ht="12.75" x14ac:dyDescent="0.2">
      <c r="B49" s="663" t="s">
        <v>283</v>
      </c>
      <c r="FX49" s="997"/>
    </row>
    <row r="50" spans="2:182" ht="12.75" x14ac:dyDescent="0.2">
      <c r="B50" s="665" t="s">
        <v>496</v>
      </c>
      <c r="O50" s="708">
        <f t="shared" ref="O50:AT50" si="22">+O33-SUM(O51:O53)</f>
        <v>4.4200000000000008</v>
      </c>
      <c r="P50" s="708">
        <f t="shared" si="22"/>
        <v>4.0500000000000007</v>
      </c>
      <c r="Q50" s="708">
        <f t="shared" si="22"/>
        <v>4.0500000000000007</v>
      </c>
      <c r="R50" s="708">
        <f t="shared" si="22"/>
        <v>4.0500000000000007</v>
      </c>
      <c r="S50" s="708">
        <f t="shared" si="22"/>
        <v>4.0500000000000007</v>
      </c>
      <c r="T50" s="708">
        <f t="shared" si="22"/>
        <v>4.0500000000000007</v>
      </c>
      <c r="U50" s="708">
        <f t="shared" si="22"/>
        <v>4.0500000000000007</v>
      </c>
      <c r="V50" s="708">
        <f t="shared" si="22"/>
        <v>4.0500000000000007</v>
      </c>
      <c r="W50" s="708">
        <f t="shared" si="22"/>
        <v>4.4200000000000008</v>
      </c>
      <c r="X50" s="708">
        <f t="shared" si="22"/>
        <v>4.4200000000000008</v>
      </c>
      <c r="Y50" s="708">
        <f t="shared" si="22"/>
        <v>4.4200000000000008</v>
      </c>
      <c r="Z50" s="708">
        <f t="shared" si="22"/>
        <v>4.4200000000000008</v>
      </c>
      <c r="AA50" s="708">
        <f t="shared" si="22"/>
        <v>4.4200000000000008</v>
      </c>
      <c r="AB50" s="708">
        <f t="shared" si="22"/>
        <v>4.0500000000000007</v>
      </c>
      <c r="AC50" s="708">
        <f t="shared" si="22"/>
        <v>4.0500000000000007</v>
      </c>
      <c r="AD50" s="708">
        <f t="shared" si="22"/>
        <v>4.0500000000000007</v>
      </c>
      <c r="AE50" s="708">
        <f t="shared" si="22"/>
        <v>4.0500000000000007</v>
      </c>
      <c r="AF50" s="708">
        <f t="shared" si="22"/>
        <v>4.0500000000000007</v>
      </c>
      <c r="AG50" s="708">
        <f t="shared" si="22"/>
        <v>4.0500000000000007</v>
      </c>
      <c r="AH50" s="708">
        <f t="shared" si="22"/>
        <v>4.0500000000000007</v>
      </c>
      <c r="AI50" s="708">
        <f t="shared" si="22"/>
        <v>4.4200000000000008</v>
      </c>
      <c r="AJ50" s="708">
        <f t="shared" si="22"/>
        <v>4.4200000000000008</v>
      </c>
      <c r="AK50" s="708">
        <f t="shared" si="22"/>
        <v>4.4200000000000008</v>
      </c>
      <c r="AL50" s="708">
        <f t="shared" si="22"/>
        <v>4.4200000000000008</v>
      </c>
      <c r="AM50" s="708">
        <f t="shared" si="22"/>
        <v>4.4200000000000008</v>
      </c>
      <c r="AN50" s="708">
        <f t="shared" si="22"/>
        <v>4.05</v>
      </c>
      <c r="AO50" s="708">
        <f t="shared" si="22"/>
        <v>4.05</v>
      </c>
      <c r="AP50" s="708">
        <f t="shared" si="22"/>
        <v>4.05</v>
      </c>
      <c r="AQ50" s="708">
        <f t="shared" si="22"/>
        <v>4.05</v>
      </c>
      <c r="AR50" s="708">
        <f t="shared" si="22"/>
        <v>4.05</v>
      </c>
      <c r="AS50" s="708">
        <f t="shared" si="22"/>
        <v>4.05</v>
      </c>
      <c r="AT50" s="708">
        <f t="shared" si="22"/>
        <v>4.05</v>
      </c>
      <c r="AU50" s="708">
        <f t="shared" ref="AU50:BZ50" si="23">+AU33-SUM(AU51:AU53)</f>
        <v>4.4200000000000008</v>
      </c>
      <c r="AV50" s="708">
        <f t="shared" si="23"/>
        <v>5.75</v>
      </c>
      <c r="AW50" s="708">
        <f t="shared" si="23"/>
        <v>5.75</v>
      </c>
      <c r="AX50" s="708">
        <f t="shared" si="23"/>
        <v>5.75</v>
      </c>
      <c r="AY50" s="708">
        <f t="shared" si="23"/>
        <v>4.25</v>
      </c>
      <c r="AZ50" s="708">
        <f t="shared" si="23"/>
        <v>4.25</v>
      </c>
      <c r="BA50" s="708">
        <f t="shared" si="23"/>
        <v>4.25</v>
      </c>
      <c r="BB50" s="708">
        <f t="shared" si="23"/>
        <v>4.25</v>
      </c>
      <c r="BC50" s="708">
        <f t="shared" si="23"/>
        <v>4.25</v>
      </c>
      <c r="BD50" s="708">
        <f t="shared" si="23"/>
        <v>4.25</v>
      </c>
      <c r="BE50" s="708">
        <f t="shared" si="23"/>
        <v>4.25</v>
      </c>
      <c r="BF50" s="708">
        <f t="shared" si="23"/>
        <v>4.25</v>
      </c>
      <c r="BG50" s="708">
        <f t="shared" si="23"/>
        <v>5.75</v>
      </c>
      <c r="BH50" s="708">
        <f t="shared" si="23"/>
        <v>5.75</v>
      </c>
      <c r="BI50" s="708">
        <f t="shared" si="23"/>
        <v>5.75</v>
      </c>
      <c r="BJ50" s="708">
        <f t="shared" si="23"/>
        <v>5.75</v>
      </c>
      <c r="BK50" s="708">
        <f t="shared" si="23"/>
        <v>4.25</v>
      </c>
      <c r="BL50" s="708">
        <f t="shared" si="23"/>
        <v>4.25</v>
      </c>
      <c r="BM50" s="708">
        <f t="shared" si="23"/>
        <v>4.25</v>
      </c>
      <c r="BN50" s="708">
        <f t="shared" si="23"/>
        <v>4.25</v>
      </c>
      <c r="BO50" s="708">
        <f t="shared" si="23"/>
        <v>4.25</v>
      </c>
      <c r="BP50" s="708">
        <f t="shared" si="23"/>
        <v>4.25</v>
      </c>
      <c r="BQ50" s="708">
        <f t="shared" si="23"/>
        <v>4.25</v>
      </c>
      <c r="BR50" s="708">
        <f t="shared" si="23"/>
        <v>4.25</v>
      </c>
      <c r="BS50" s="708">
        <f t="shared" si="23"/>
        <v>5.75</v>
      </c>
      <c r="BT50" s="708">
        <f t="shared" si="23"/>
        <v>5.75</v>
      </c>
      <c r="BU50" s="708">
        <f t="shared" si="23"/>
        <v>5.75</v>
      </c>
      <c r="BV50" s="708">
        <f t="shared" si="23"/>
        <v>5.75</v>
      </c>
      <c r="BW50" s="708">
        <f t="shared" si="23"/>
        <v>4.25</v>
      </c>
      <c r="BX50" s="708">
        <f t="shared" si="23"/>
        <v>4.25</v>
      </c>
      <c r="BY50" s="708">
        <f t="shared" si="23"/>
        <v>4.25</v>
      </c>
      <c r="BZ50" s="708">
        <f t="shared" si="23"/>
        <v>4.25</v>
      </c>
      <c r="CA50" s="708">
        <f t="shared" ref="CA50:DF50" si="24">+CA33-SUM(CA51:CA53)</f>
        <v>4.25</v>
      </c>
      <c r="CB50" s="708">
        <f t="shared" si="24"/>
        <v>4.25</v>
      </c>
      <c r="CC50" s="708">
        <f t="shared" si="24"/>
        <v>4.25</v>
      </c>
      <c r="CD50" s="708">
        <f t="shared" si="24"/>
        <v>4.25</v>
      </c>
      <c r="CE50" s="708">
        <f t="shared" si="24"/>
        <v>5.75</v>
      </c>
      <c r="CF50" s="708">
        <f t="shared" si="24"/>
        <v>5.75</v>
      </c>
      <c r="CG50" s="708">
        <f t="shared" si="24"/>
        <v>5.75</v>
      </c>
      <c r="CH50" s="708">
        <f t="shared" si="24"/>
        <v>5.75</v>
      </c>
      <c r="CI50" s="708">
        <f t="shared" si="24"/>
        <v>4.25</v>
      </c>
      <c r="CJ50" s="708">
        <f t="shared" si="24"/>
        <v>4.5</v>
      </c>
      <c r="CK50" s="708">
        <f t="shared" si="24"/>
        <v>4.5</v>
      </c>
      <c r="CL50" s="708">
        <f t="shared" si="24"/>
        <v>4.5</v>
      </c>
      <c r="CM50" s="708">
        <f t="shared" si="24"/>
        <v>4.5</v>
      </c>
      <c r="CN50" s="708">
        <f t="shared" si="24"/>
        <v>4.5</v>
      </c>
      <c r="CO50" s="708">
        <f t="shared" si="24"/>
        <v>4.5</v>
      </c>
      <c r="CP50" s="708">
        <f t="shared" si="24"/>
        <v>4.5</v>
      </c>
      <c r="CQ50" s="708">
        <f t="shared" si="24"/>
        <v>6</v>
      </c>
      <c r="CR50" s="708">
        <f t="shared" si="24"/>
        <v>6</v>
      </c>
      <c r="CS50" s="708">
        <f t="shared" si="24"/>
        <v>6.25</v>
      </c>
      <c r="CT50" s="708">
        <f t="shared" si="24"/>
        <v>6.25</v>
      </c>
      <c r="CU50" s="708">
        <f t="shared" si="24"/>
        <v>4.75</v>
      </c>
      <c r="CV50" s="708">
        <f t="shared" si="24"/>
        <v>4.75</v>
      </c>
      <c r="CW50" s="708">
        <f t="shared" si="24"/>
        <v>4.75</v>
      </c>
      <c r="CX50" s="708">
        <f t="shared" si="24"/>
        <v>4.75</v>
      </c>
      <c r="CY50" s="708">
        <f t="shared" si="24"/>
        <v>4.75</v>
      </c>
      <c r="CZ50" s="708">
        <f t="shared" si="24"/>
        <v>4.75</v>
      </c>
      <c r="DA50" s="708">
        <f t="shared" si="24"/>
        <v>4.75</v>
      </c>
      <c r="DB50" s="708">
        <f t="shared" si="24"/>
        <v>4.75</v>
      </c>
      <c r="DC50" s="708">
        <f t="shared" si="24"/>
        <v>6.25</v>
      </c>
      <c r="DD50" s="708">
        <f t="shared" si="24"/>
        <v>6.25</v>
      </c>
      <c r="DE50" s="708">
        <f t="shared" si="24"/>
        <v>6.25</v>
      </c>
      <c r="DF50" s="708">
        <f t="shared" si="24"/>
        <v>6.25</v>
      </c>
      <c r="DG50" s="708">
        <f t="shared" ref="DG50:EL50" si="25">+DG33-SUM(DG51:DG53)</f>
        <v>4.75</v>
      </c>
      <c r="DH50" s="708">
        <f t="shared" si="25"/>
        <v>4.75</v>
      </c>
      <c r="DI50" s="708">
        <f t="shared" si="25"/>
        <v>4.75</v>
      </c>
      <c r="DJ50" s="708">
        <f t="shared" si="25"/>
        <v>4.75</v>
      </c>
      <c r="DK50" s="708">
        <f t="shared" si="25"/>
        <v>4.75</v>
      </c>
      <c r="DL50" s="708">
        <f t="shared" si="25"/>
        <v>4.75</v>
      </c>
      <c r="DM50" s="708">
        <f t="shared" si="25"/>
        <v>4.75</v>
      </c>
      <c r="DN50" s="708">
        <f t="shared" si="25"/>
        <v>4.75</v>
      </c>
      <c r="DO50" s="708">
        <f t="shared" si="25"/>
        <v>6.25</v>
      </c>
      <c r="DP50" s="708">
        <f t="shared" si="25"/>
        <v>6.25</v>
      </c>
      <c r="DQ50" s="708">
        <f t="shared" si="25"/>
        <v>6.25</v>
      </c>
      <c r="DR50" s="708">
        <f t="shared" si="25"/>
        <v>6.25</v>
      </c>
      <c r="DS50" s="708">
        <f t="shared" si="25"/>
        <v>4.75</v>
      </c>
      <c r="DT50" s="708">
        <f t="shared" si="25"/>
        <v>4.75</v>
      </c>
      <c r="DU50" s="708">
        <f t="shared" si="25"/>
        <v>4.75</v>
      </c>
      <c r="DV50" s="708">
        <f t="shared" si="25"/>
        <v>4.75</v>
      </c>
      <c r="DW50" s="708">
        <f t="shared" si="25"/>
        <v>4.75</v>
      </c>
      <c r="DX50" s="708">
        <f t="shared" si="25"/>
        <v>4.75</v>
      </c>
      <c r="DY50" s="757">
        <f t="shared" si="25"/>
        <v>4.75</v>
      </c>
      <c r="DZ50" s="708">
        <f t="shared" si="25"/>
        <v>4.75</v>
      </c>
      <c r="EA50" s="708">
        <f t="shared" si="25"/>
        <v>6.25</v>
      </c>
      <c r="EB50" s="708">
        <f t="shared" si="25"/>
        <v>6.25</v>
      </c>
      <c r="EC50" s="708">
        <f t="shared" si="25"/>
        <v>6.25</v>
      </c>
      <c r="ED50" s="708">
        <f t="shared" si="25"/>
        <v>6.25</v>
      </c>
      <c r="EE50" s="708">
        <f t="shared" si="25"/>
        <v>4.75</v>
      </c>
      <c r="EF50" s="708">
        <f t="shared" si="25"/>
        <v>4.75</v>
      </c>
      <c r="EG50" s="708">
        <f t="shared" si="25"/>
        <v>4.75</v>
      </c>
      <c r="EH50" s="708">
        <f t="shared" si="25"/>
        <v>4.75</v>
      </c>
      <c r="EI50" s="708">
        <f t="shared" si="25"/>
        <v>4.75</v>
      </c>
      <c r="EJ50" s="708">
        <f t="shared" si="25"/>
        <v>4.75</v>
      </c>
      <c r="EK50" s="708">
        <f t="shared" si="25"/>
        <v>4.75</v>
      </c>
      <c r="EL50" s="708">
        <f t="shared" si="25"/>
        <v>4.75</v>
      </c>
      <c r="EM50" s="708">
        <f t="shared" ref="EM50:FR50" si="26">+EM33-SUM(EM51:EM53)</f>
        <v>6.25</v>
      </c>
      <c r="EN50" s="708">
        <f t="shared" si="26"/>
        <v>6.25</v>
      </c>
      <c r="EO50" s="708">
        <f t="shared" si="26"/>
        <v>6.25</v>
      </c>
      <c r="EP50" s="708">
        <f t="shared" si="26"/>
        <v>6.25</v>
      </c>
      <c r="EQ50" s="708">
        <f t="shared" si="26"/>
        <v>4.75</v>
      </c>
      <c r="ER50" s="708">
        <f t="shared" si="26"/>
        <v>4.75</v>
      </c>
      <c r="ES50" s="708">
        <f t="shared" si="26"/>
        <v>4.75</v>
      </c>
      <c r="ET50" s="708">
        <f t="shared" si="26"/>
        <v>4.75</v>
      </c>
      <c r="EU50" s="708">
        <f t="shared" si="26"/>
        <v>4.75</v>
      </c>
      <c r="EV50" s="708">
        <f t="shared" si="26"/>
        <v>4.75</v>
      </c>
      <c r="EW50" s="708">
        <f t="shared" si="26"/>
        <v>4.75</v>
      </c>
      <c r="EX50" s="708">
        <f t="shared" si="26"/>
        <v>4.75</v>
      </c>
      <c r="EY50" s="708">
        <f t="shared" si="26"/>
        <v>6.25</v>
      </c>
      <c r="EZ50" s="708">
        <f t="shared" si="26"/>
        <v>6.25</v>
      </c>
      <c r="FA50" s="708">
        <f t="shared" si="26"/>
        <v>6.25</v>
      </c>
      <c r="FB50" s="708">
        <f t="shared" si="26"/>
        <v>6.25</v>
      </c>
      <c r="FC50" s="708">
        <f t="shared" si="26"/>
        <v>4.75</v>
      </c>
      <c r="FD50" s="708">
        <f t="shared" si="26"/>
        <v>4.75</v>
      </c>
      <c r="FE50" s="708">
        <f t="shared" si="26"/>
        <v>4.75</v>
      </c>
      <c r="FF50" s="708">
        <f t="shared" si="26"/>
        <v>4.75</v>
      </c>
      <c r="FG50" s="708">
        <f t="shared" si="26"/>
        <v>4.75</v>
      </c>
      <c r="FH50" s="708">
        <f t="shared" si="26"/>
        <v>4.75</v>
      </c>
      <c r="FI50" s="708">
        <f t="shared" si="26"/>
        <v>4.75</v>
      </c>
      <c r="FJ50" s="708">
        <f t="shared" si="26"/>
        <v>4.75</v>
      </c>
      <c r="FK50" s="708">
        <f t="shared" si="26"/>
        <v>6.25</v>
      </c>
      <c r="FL50" s="708">
        <f t="shared" si="26"/>
        <v>6.25</v>
      </c>
      <c r="FM50" s="708">
        <f t="shared" si="26"/>
        <v>6.25</v>
      </c>
      <c r="FN50" s="708">
        <f t="shared" si="26"/>
        <v>6.25</v>
      </c>
      <c r="FO50" s="708">
        <f t="shared" si="26"/>
        <v>4.75</v>
      </c>
      <c r="FP50" s="708">
        <f t="shared" si="26"/>
        <v>4.75</v>
      </c>
      <c r="FQ50" s="708">
        <f t="shared" si="26"/>
        <v>4.75</v>
      </c>
      <c r="FR50" s="708">
        <f t="shared" si="26"/>
        <v>4.75</v>
      </c>
      <c r="FS50" s="708">
        <f>+FS33-SUM(FS51:FS53)</f>
        <v>4.75</v>
      </c>
      <c r="FT50" s="708">
        <f>+FT33-SUM(FT51:FT53)</f>
        <v>4.75</v>
      </c>
      <c r="FU50" s="708">
        <f>+FU33-SUM(FU51:FU53)</f>
        <v>4.75</v>
      </c>
      <c r="FV50" s="708">
        <f>+FV33-SUM(FV51:FV53)</f>
        <v>4.75</v>
      </c>
      <c r="FW50" s="708">
        <f>+FW33-SUM(FW51:FW53)</f>
        <v>6.25</v>
      </c>
      <c r="FX50" s="997"/>
      <c r="FZ50" s="1017"/>
    </row>
    <row r="51" spans="2:182" ht="12.75" x14ac:dyDescent="0.2">
      <c r="B51" s="665" t="s">
        <v>497</v>
      </c>
      <c r="O51" s="708">
        <f t="shared" ref="O51:AT51" si="27">+O34-O52-O53</f>
        <v>1.96</v>
      </c>
      <c r="P51" s="708">
        <f t="shared" si="27"/>
        <v>1.6</v>
      </c>
      <c r="Q51" s="708">
        <f t="shared" si="27"/>
        <v>1.6</v>
      </c>
      <c r="R51" s="708">
        <f t="shared" si="27"/>
        <v>1.6</v>
      </c>
      <c r="S51" s="708">
        <f t="shared" si="27"/>
        <v>1.6</v>
      </c>
      <c r="T51" s="708">
        <f t="shared" si="27"/>
        <v>1.6</v>
      </c>
      <c r="U51" s="708">
        <f t="shared" si="27"/>
        <v>1.6</v>
      </c>
      <c r="V51" s="708">
        <f t="shared" si="27"/>
        <v>1.6</v>
      </c>
      <c r="W51" s="708">
        <f t="shared" si="27"/>
        <v>1.96</v>
      </c>
      <c r="X51" s="708">
        <f t="shared" si="27"/>
        <v>1.96</v>
      </c>
      <c r="Y51" s="708">
        <f t="shared" si="27"/>
        <v>1.96</v>
      </c>
      <c r="Z51" s="708">
        <f t="shared" si="27"/>
        <v>1.96</v>
      </c>
      <c r="AA51" s="708">
        <f t="shared" si="27"/>
        <v>1.96</v>
      </c>
      <c r="AB51" s="708">
        <f t="shared" si="27"/>
        <v>1.6</v>
      </c>
      <c r="AC51" s="708">
        <f t="shared" si="27"/>
        <v>1.6</v>
      </c>
      <c r="AD51" s="708">
        <f t="shared" si="27"/>
        <v>1.6</v>
      </c>
      <c r="AE51" s="708">
        <f t="shared" si="27"/>
        <v>1.6</v>
      </c>
      <c r="AF51" s="708">
        <f t="shared" si="27"/>
        <v>1.6</v>
      </c>
      <c r="AG51" s="708">
        <f t="shared" si="27"/>
        <v>1.6</v>
      </c>
      <c r="AH51" s="708">
        <f t="shared" si="27"/>
        <v>1.5999999999999999</v>
      </c>
      <c r="AI51" s="708">
        <f t="shared" si="27"/>
        <v>1.9600000000000002</v>
      </c>
      <c r="AJ51" s="708">
        <f t="shared" si="27"/>
        <v>1.9600000000000002</v>
      </c>
      <c r="AK51" s="708">
        <f t="shared" si="27"/>
        <v>1.9600000000000002</v>
      </c>
      <c r="AL51" s="708">
        <f t="shared" si="27"/>
        <v>1.9599999999999997</v>
      </c>
      <c r="AM51" s="708">
        <f t="shared" si="27"/>
        <v>1.9599999999999997</v>
      </c>
      <c r="AN51" s="708">
        <f t="shared" si="27"/>
        <v>1.6000000000000003</v>
      </c>
      <c r="AO51" s="708">
        <f t="shared" si="27"/>
        <v>1.6000000000000003</v>
      </c>
      <c r="AP51" s="708">
        <f t="shared" si="27"/>
        <v>1.6000000000000003</v>
      </c>
      <c r="AQ51" s="708">
        <f t="shared" si="27"/>
        <v>1.6000000000000003</v>
      </c>
      <c r="AR51" s="708">
        <f t="shared" si="27"/>
        <v>1.6000000000000003</v>
      </c>
      <c r="AS51" s="708">
        <f t="shared" si="27"/>
        <v>1.6000000000000003</v>
      </c>
      <c r="AT51" s="708">
        <f t="shared" si="27"/>
        <v>1.6000000000000003</v>
      </c>
      <c r="AU51" s="708">
        <f t="shared" ref="AU51:BZ51" si="28">+AU34-AU52-AU53</f>
        <v>-0.79000000000000026</v>
      </c>
      <c r="AV51" s="708">
        <f t="shared" si="28"/>
        <v>-1.75</v>
      </c>
      <c r="AW51" s="708">
        <f t="shared" si="28"/>
        <v>-1.75</v>
      </c>
      <c r="AX51" s="708">
        <f t="shared" si="28"/>
        <v>-1.75</v>
      </c>
      <c r="AY51" s="708">
        <f t="shared" si="28"/>
        <v>-5</v>
      </c>
      <c r="AZ51" s="708">
        <f t="shared" si="28"/>
        <v>-5</v>
      </c>
      <c r="BA51" s="708">
        <f t="shared" si="28"/>
        <v>-5</v>
      </c>
      <c r="BB51" s="708">
        <f t="shared" si="28"/>
        <v>-5</v>
      </c>
      <c r="BC51" s="708">
        <f t="shared" si="28"/>
        <v>-5</v>
      </c>
      <c r="BD51" s="708">
        <f t="shared" si="28"/>
        <v>-5</v>
      </c>
      <c r="BE51" s="708">
        <f t="shared" si="28"/>
        <v>-5</v>
      </c>
      <c r="BF51" s="708">
        <f t="shared" si="28"/>
        <v>-5</v>
      </c>
      <c r="BG51" s="708">
        <f t="shared" si="28"/>
        <v>-1.75</v>
      </c>
      <c r="BH51" s="708">
        <f t="shared" si="28"/>
        <v>-1.75</v>
      </c>
      <c r="BI51" s="708">
        <f t="shared" si="28"/>
        <v>-1.75</v>
      </c>
      <c r="BJ51" s="708">
        <f t="shared" si="28"/>
        <v>-1.75</v>
      </c>
      <c r="BK51" s="708">
        <f t="shared" si="28"/>
        <v>-5</v>
      </c>
      <c r="BL51" s="708">
        <f t="shared" si="28"/>
        <v>-5</v>
      </c>
      <c r="BM51" s="708">
        <f t="shared" si="28"/>
        <v>-5</v>
      </c>
      <c r="BN51" s="708">
        <f t="shared" si="28"/>
        <v>-5</v>
      </c>
      <c r="BO51" s="708">
        <f t="shared" si="28"/>
        <v>-5</v>
      </c>
      <c r="BP51" s="708">
        <f t="shared" si="28"/>
        <v>-5</v>
      </c>
      <c r="BQ51" s="708">
        <f t="shared" si="28"/>
        <v>-5</v>
      </c>
      <c r="BR51" s="708">
        <f t="shared" si="28"/>
        <v>-5</v>
      </c>
      <c r="BS51" s="708">
        <f t="shared" si="28"/>
        <v>-1.75</v>
      </c>
      <c r="BT51" s="708">
        <f t="shared" si="28"/>
        <v>-1.75</v>
      </c>
      <c r="BU51" s="708">
        <f t="shared" si="28"/>
        <v>-1.75</v>
      </c>
      <c r="BV51" s="708">
        <f t="shared" si="28"/>
        <v>-1.75</v>
      </c>
      <c r="BW51" s="708">
        <f t="shared" si="28"/>
        <v>-5</v>
      </c>
      <c r="BX51" s="708">
        <f t="shared" si="28"/>
        <v>-5</v>
      </c>
      <c r="BY51" s="708">
        <f t="shared" si="28"/>
        <v>-5</v>
      </c>
      <c r="BZ51" s="708">
        <f t="shared" si="28"/>
        <v>-5</v>
      </c>
      <c r="CA51" s="708">
        <f t="shared" ref="CA51:DF51" si="29">+CA34-CA52-CA53</f>
        <v>-5</v>
      </c>
      <c r="CB51" s="708">
        <f t="shared" si="29"/>
        <v>-5</v>
      </c>
      <c r="CC51" s="708">
        <f t="shared" si="29"/>
        <v>-5</v>
      </c>
      <c r="CD51" s="708">
        <f t="shared" si="29"/>
        <v>-5</v>
      </c>
      <c r="CE51" s="708">
        <f t="shared" si="29"/>
        <v>-1.75</v>
      </c>
      <c r="CF51" s="708">
        <f t="shared" si="29"/>
        <v>-1.75</v>
      </c>
      <c r="CG51" s="708">
        <f t="shared" si="29"/>
        <v>-1.75</v>
      </c>
      <c r="CH51" s="708">
        <f t="shared" si="29"/>
        <v>-1.75</v>
      </c>
      <c r="CI51" s="708">
        <f t="shared" si="29"/>
        <v>-5</v>
      </c>
      <c r="CJ51" s="708">
        <f t="shared" si="29"/>
        <v>-5.29</v>
      </c>
      <c r="CK51" s="708">
        <f t="shared" si="29"/>
        <v>-5.29</v>
      </c>
      <c r="CL51" s="708">
        <f t="shared" si="29"/>
        <v>-5.29</v>
      </c>
      <c r="CM51" s="708">
        <f t="shared" si="29"/>
        <v>-5.29</v>
      </c>
      <c r="CN51" s="708">
        <f t="shared" si="29"/>
        <v>-5.29</v>
      </c>
      <c r="CO51" s="708">
        <f t="shared" si="29"/>
        <v>-5.29</v>
      </c>
      <c r="CP51" s="708">
        <f t="shared" si="29"/>
        <v>-5.29</v>
      </c>
      <c r="CQ51" s="708">
        <f t="shared" si="29"/>
        <v>-1.79</v>
      </c>
      <c r="CR51" s="708">
        <f t="shared" si="29"/>
        <v>-1.8600000000000003</v>
      </c>
      <c r="CS51" s="708">
        <f t="shared" si="29"/>
        <v>-1.6100000000000003</v>
      </c>
      <c r="CT51" s="708">
        <f t="shared" si="29"/>
        <v>-1.6100000000000003</v>
      </c>
      <c r="CU51" s="708">
        <f t="shared" si="29"/>
        <v>-5.36</v>
      </c>
      <c r="CV51" s="708">
        <f t="shared" si="29"/>
        <v>-5.36</v>
      </c>
      <c r="CW51" s="708">
        <f t="shared" si="29"/>
        <v>-5.36</v>
      </c>
      <c r="CX51" s="708">
        <f t="shared" si="29"/>
        <v>-5.36</v>
      </c>
      <c r="CY51" s="708">
        <f t="shared" si="29"/>
        <v>-5.36</v>
      </c>
      <c r="CZ51" s="708">
        <f t="shared" si="29"/>
        <v>-5.36</v>
      </c>
      <c r="DA51" s="708">
        <f t="shared" si="29"/>
        <v>-5.36</v>
      </c>
      <c r="DB51" s="708">
        <f t="shared" si="29"/>
        <v>-5.36</v>
      </c>
      <c r="DC51" s="708">
        <f t="shared" si="29"/>
        <v>-1.6100000000000003</v>
      </c>
      <c r="DD51" s="708">
        <f t="shared" si="29"/>
        <v>-1.6100000000000003</v>
      </c>
      <c r="DE51" s="708">
        <f t="shared" si="29"/>
        <v>-1.6100000000000003</v>
      </c>
      <c r="DF51" s="708">
        <f t="shared" si="29"/>
        <v>-1.6100000000000003</v>
      </c>
      <c r="DG51" s="708">
        <f t="shared" ref="DG51:EL51" si="30">+DG34-DG52-DG53</f>
        <v>-5.36</v>
      </c>
      <c r="DH51" s="708">
        <f t="shared" si="30"/>
        <v>-5.36</v>
      </c>
      <c r="DI51" s="708">
        <f t="shared" si="30"/>
        <v>-5.36</v>
      </c>
      <c r="DJ51" s="708">
        <f t="shared" si="30"/>
        <v>-5.36</v>
      </c>
      <c r="DK51" s="708">
        <f t="shared" si="30"/>
        <v>-5.36</v>
      </c>
      <c r="DL51" s="708">
        <f t="shared" si="30"/>
        <v>-5.36</v>
      </c>
      <c r="DM51" s="708">
        <f t="shared" si="30"/>
        <v>-5.36</v>
      </c>
      <c r="DN51" s="708">
        <f t="shared" si="30"/>
        <v>-5.36</v>
      </c>
      <c r="DO51" s="708">
        <f t="shared" si="30"/>
        <v>-1.6100000000000003</v>
      </c>
      <c r="DP51" s="708">
        <f t="shared" si="30"/>
        <v>-1.6100000000000003</v>
      </c>
      <c r="DQ51" s="708">
        <f t="shared" si="30"/>
        <v>-1.6100000000000003</v>
      </c>
      <c r="DR51" s="708">
        <f t="shared" si="30"/>
        <v>-1.6100000000000003</v>
      </c>
      <c r="DS51" s="708">
        <f t="shared" si="30"/>
        <v>-5.36</v>
      </c>
      <c r="DT51" s="708">
        <f t="shared" si="30"/>
        <v>-5.36</v>
      </c>
      <c r="DU51" s="708">
        <f t="shared" si="30"/>
        <v>-5.36</v>
      </c>
      <c r="DV51" s="708">
        <f t="shared" si="30"/>
        <v>-5.36</v>
      </c>
      <c r="DW51" s="708">
        <f t="shared" si="30"/>
        <v>-5.36</v>
      </c>
      <c r="DX51" s="708">
        <f t="shared" si="30"/>
        <v>-5.36</v>
      </c>
      <c r="DY51" s="757">
        <f t="shared" si="30"/>
        <v>-5.36</v>
      </c>
      <c r="DZ51" s="708">
        <f t="shared" si="30"/>
        <v>-5.36</v>
      </c>
      <c r="EA51" s="708">
        <f t="shared" si="30"/>
        <v>-1.6100000000000003</v>
      </c>
      <c r="EB51" s="708">
        <f t="shared" si="30"/>
        <v>-1.6100000000000003</v>
      </c>
      <c r="EC51" s="708">
        <f t="shared" si="30"/>
        <v>-1.6100000000000003</v>
      </c>
      <c r="ED51" s="708">
        <f t="shared" si="30"/>
        <v>-1.6100000000000003</v>
      </c>
      <c r="EE51" s="708">
        <f t="shared" si="30"/>
        <v>-5.36</v>
      </c>
      <c r="EF51" s="708">
        <f t="shared" si="30"/>
        <v>-5.36</v>
      </c>
      <c r="EG51" s="708">
        <f t="shared" si="30"/>
        <v>-5.36</v>
      </c>
      <c r="EH51" s="708">
        <f t="shared" si="30"/>
        <v>-5.36</v>
      </c>
      <c r="EI51" s="708">
        <f t="shared" si="30"/>
        <v>-5.36</v>
      </c>
      <c r="EJ51" s="708">
        <f t="shared" si="30"/>
        <v>-5.36</v>
      </c>
      <c r="EK51" s="708">
        <f t="shared" si="30"/>
        <v>-5.36</v>
      </c>
      <c r="EL51" s="708">
        <f t="shared" si="30"/>
        <v>-5.36</v>
      </c>
      <c r="EM51" s="708">
        <f t="shared" ref="EM51:FR51" si="31">+EM34-EM52-EM53</f>
        <v>-1.6100000000000003</v>
      </c>
      <c r="EN51" s="708">
        <f t="shared" si="31"/>
        <v>-1.6100000000000003</v>
      </c>
      <c r="EO51" s="708">
        <f t="shared" si="31"/>
        <v>-1.6100000000000003</v>
      </c>
      <c r="EP51" s="708">
        <f t="shared" si="31"/>
        <v>-1.6100000000000003</v>
      </c>
      <c r="EQ51" s="708">
        <f t="shared" si="31"/>
        <v>-5.36</v>
      </c>
      <c r="ER51" s="708">
        <f t="shared" si="31"/>
        <v>-5.36</v>
      </c>
      <c r="ES51" s="708">
        <f t="shared" si="31"/>
        <v>-5.36</v>
      </c>
      <c r="ET51" s="708">
        <f t="shared" si="31"/>
        <v>-5.36</v>
      </c>
      <c r="EU51" s="708">
        <f t="shared" si="31"/>
        <v>-5.36</v>
      </c>
      <c r="EV51" s="708">
        <f t="shared" si="31"/>
        <v>-5.36</v>
      </c>
      <c r="EW51" s="708">
        <f t="shared" si="31"/>
        <v>-5.36</v>
      </c>
      <c r="EX51" s="708">
        <f t="shared" si="31"/>
        <v>-5.36</v>
      </c>
      <c r="EY51" s="708">
        <f t="shared" si="31"/>
        <v>-1.6100000000000003</v>
      </c>
      <c r="EZ51" s="708">
        <f t="shared" si="31"/>
        <v>-1.6100000000000003</v>
      </c>
      <c r="FA51" s="708">
        <f t="shared" si="31"/>
        <v>-1.6100000000000003</v>
      </c>
      <c r="FB51" s="708">
        <f t="shared" si="31"/>
        <v>-1.6100000000000003</v>
      </c>
      <c r="FC51" s="708">
        <f t="shared" si="31"/>
        <v>-5.36</v>
      </c>
      <c r="FD51" s="708">
        <f t="shared" si="31"/>
        <v>-5.36</v>
      </c>
      <c r="FE51" s="708">
        <f t="shared" si="31"/>
        <v>-5.36</v>
      </c>
      <c r="FF51" s="708">
        <f t="shared" si="31"/>
        <v>-5.36</v>
      </c>
      <c r="FG51" s="708">
        <f t="shared" si="31"/>
        <v>-5.36</v>
      </c>
      <c r="FH51" s="708">
        <f t="shared" si="31"/>
        <v>-5.36</v>
      </c>
      <c r="FI51" s="708">
        <f t="shared" si="31"/>
        <v>-5.36</v>
      </c>
      <c r="FJ51" s="708">
        <f t="shared" si="31"/>
        <v>-5.36</v>
      </c>
      <c r="FK51" s="708">
        <f t="shared" si="31"/>
        <v>-1.6100000000000003</v>
      </c>
      <c r="FL51" s="708">
        <f t="shared" si="31"/>
        <v>-1.6100000000000003</v>
      </c>
      <c r="FM51" s="708">
        <f t="shared" si="31"/>
        <v>-1.6100000000000003</v>
      </c>
      <c r="FN51" s="708">
        <f t="shared" si="31"/>
        <v>-1.6100000000000003</v>
      </c>
      <c r="FO51" s="708">
        <f t="shared" si="31"/>
        <v>-5.36</v>
      </c>
      <c r="FP51" s="708">
        <f t="shared" si="31"/>
        <v>-5.36</v>
      </c>
      <c r="FQ51" s="708">
        <f t="shared" si="31"/>
        <v>-5.36</v>
      </c>
      <c r="FR51" s="708">
        <f t="shared" si="31"/>
        <v>-5.36</v>
      </c>
      <c r="FS51" s="708">
        <f>+FS34-FS52-FS53</f>
        <v>-5.36</v>
      </c>
      <c r="FT51" s="708">
        <f>+FT34-FT52-FT53</f>
        <v>-5.36</v>
      </c>
      <c r="FU51" s="708">
        <f>+FU34-FU52-FU53</f>
        <v>-5.36</v>
      </c>
      <c r="FV51" s="708">
        <f>+FV34-FV52-FV53</f>
        <v>-5.36</v>
      </c>
      <c r="FW51" s="708">
        <f>+FW34-FW52-FW53</f>
        <v>-1.6100000000000003</v>
      </c>
      <c r="FX51" s="997"/>
      <c r="FZ51" s="1017"/>
    </row>
    <row r="52" spans="2:182" ht="12.75" x14ac:dyDescent="0.2">
      <c r="B52" s="663" t="s">
        <v>543</v>
      </c>
      <c r="O52" s="708">
        <f t="shared" ref="O52:AT52" si="32">+O28-O53</f>
        <v>1.79</v>
      </c>
      <c r="P52" s="708">
        <f t="shared" si="32"/>
        <v>1.79</v>
      </c>
      <c r="Q52" s="708">
        <f t="shared" si="32"/>
        <v>1.79</v>
      </c>
      <c r="R52" s="708">
        <f t="shared" si="32"/>
        <v>1.79</v>
      </c>
      <c r="S52" s="708">
        <f t="shared" si="32"/>
        <v>1.79</v>
      </c>
      <c r="T52" s="708">
        <f t="shared" si="32"/>
        <v>1.79</v>
      </c>
      <c r="U52" s="708">
        <f t="shared" si="32"/>
        <v>1.79</v>
      </c>
      <c r="V52" s="708">
        <f t="shared" si="32"/>
        <v>1.79</v>
      </c>
      <c r="W52" s="708">
        <f t="shared" si="32"/>
        <v>1.79</v>
      </c>
      <c r="X52" s="708">
        <f t="shared" si="32"/>
        <v>1.79</v>
      </c>
      <c r="Y52" s="708">
        <f t="shared" si="32"/>
        <v>1.79</v>
      </c>
      <c r="Z52" s="708">
        <f t="shared" si="32"/>
        <v>1.79</v>
      </c>
      <c r="AA52" s="708">
        <f t="shared" si="32"/>
        <v>1.79</v>
      </c>
      <c r="AB52" s="708">
        <f t="shared" si="32"/>
        <v>1.79</v>
      </c>
      <c r="AC52" s="708">
        <f t="shared" si="32"/>
        <v>1.79</v>
      </c>
      <c r="AD52" s="708">
        <f t="shared" si="32"/>
        <v>1.79</v>
      </c>
      <c r="AE52" s="708">
        <f t="shared" si="32"/>
        <v>1.79</v>
      </c>
      <c r="AF52" s="708">
        <f t="shared" si="32"/>
        <v>1.79</v>
      </c>
      <c r="AG52" s="708">
        <f t="shared" si="32"/>
        <v>1.79</v>
      </c>
      <c r="AH52" s="708">
        <f t="shared" si="32"/>
        <v>1.47</v>
      </c>
      <c r="AI52" s="708">
        <f t="shared" si="32"/>
        <v>1.47</v>
      </c>
      <c r="AJ52" s="708">
        <f t="shared" si="32"/>
        <v>1.47</v>
      </c>
      <c r="AK52" s="708">
        <f t="shared" si="32"/>
        <v>1.47</v>
      </c>
      <c r="AL52" s="708">
        <f t="shared" si="32"/>
        <v>1.28</v>
      </c>
      <c r="AM52" s="708">
        <f t="shared" si="32"/>
        <v>1.28</v>
      </c>
      <c r="AN52" s="708">
        <f t="shared" si="32"/>
        <v>1.28</v>
      </c>
      <c r="AO52" s="708">
        <f t="shared" si="32"/>
        <v>1.28</v>
      </c>
      <c r="AP52" s="708">
        <f t="shared" si="32"/>
        <v>1.28</v>
      </c>
      <c r="AQ52" s="708">
        <f t="shared" si="32"/>
        <v>1.28</v>
      </c>
      <c r="AR52" s="708">
        <f t="shared" si="32"/>
        <v>1.28</v>
      </c>
      <c r="AS52" s="708">
        <f t="shared" si="32"/>
        <v>1.28</v>
      </c>
      <c r="AT52" s="708">
        <f t="shared" si="32"/>
        <v>1.28</v>
      </c>
      <c r="AU52" s="708">
        <f t="shared" ref="AU52:BZ52" si="33">+AU28-AU53</f>
        <v>4.03</v>
      </c>
      <c r="AV52" s="708">
        <f t="shared" si="33"/>
        <v>3.71</v>
      </c>
      <c r="AW52" s="708">
        <f t="shared" si="33"/>
        <v>3.71</v>
      </c>
      <c r="AX52" s="708">
        <f t="shared" si="33"/>
        <v>3.71</v>
      </c>
      <c r="AY52" s="708">
        <f t="shared" si="33"/>
        <v>3.71</v>
      </c>
      <c r="AZ52" s="708">
        <f t="shared" si="33"/>
        <v>3.71</v>
      </c>
      <c r="BA52" s="708">
        <f t="shared" si="33"/>
        <v>3.71</v>
      </c>
      <c r="BB52" s="708">
        <f t="shared" si="33"/>
        <v>3.71</v>
      </c>
      <c r="BC52" s="708">
        <f t="shared" si="33"/>
        <v>3.71</v>
      </c>
      <c r="BD52" s="708">
        <f t="shared" si="33"/>
        <v>3.71</v>
      </c>
      <c r="BE52" s="708">
        <f t="shared" si="33"/>
        <v>3.71</v>
      </c>
      <c r="BF52" s="708">
        <f t="shared" si="33"/>
        <v>3.71</v>
      </c>
      <c r="BG52" s="708">
        <f t="shared" si="33"/>
        <v>3.71</v>
      </c>
      <c r="BH52" s="708">
        <f t="shared" si="33"/>
        <v>3.71</v>
      </c>
      <c r="BI52" s="708">
        <f t="shared" si="33"/>
        <v>3.71</v>
      </c>
      <c r="BJ52" s="708">
        <f t="shared" si="33"/>
        <v>3.71</v>
      </c>
      <c r="BK52" s="708">
        <f t="shared" si="33"/>
        <v>3.58</v>
      </c>
      <c r="BL52" s="708">
        <f t="shared" si="33"/>
        <v>3.58</v>
      </c>
      <c r="BM52" s="708">
        <f t="shared" si="33"/>
        <v>3.58</v>
      </c>
      <c r="BN52" s="708">
        <f t="shared" si="33"/>
        <v>3.58</v>
      </c>
      <c r="BO52" s="708">
        <f t="shared" si="33"/>
        <v>3.58</v>
      </c>
      <c r="BP52" s="708">
        <f t="shared" si="33"/>
        <v>3.58</v>
      </c>
      <c r="BQ52" s="708">
        <f t="shared" si="33"/>
        <v>3.58</v>
      </c>
      <c r="BR52" s="708">
        <f t="shared" si="33"/>
        <v>3.58</v>
      </c>
      <c r="BS52" s="708">
        <f t="shared" si="33"/>
        <v>3.58</v>
      </c>
      <c r="BT52" s="708">
        <f t="shared" si="33"/>
        <v>3.58</v>
      </c>
      <c r="BU52" s="708">
        <f t="shared" si="33"/>
        <v>3.58</v>
      </c>
      <c r="BV52" s="708">
        <f t="shared" si="33"/>
        <v>3.58</v>
      </c>
      <c r="BW52" s="708">
        <f t="shared" si="33"/>
        <v>3.58</v>
      </c>
      <c r="BX52" s="708">
        <f t="shared" si="33"/>
        <v>3.58</v>
      </c>
      <c r="BY52" s="708">
        <f t="shared" si="33"/>
        <v>3.58</v>
      </c>
      <c r="BZ52" s="708">
        <f t="shared" si="33"/>
        <v>3.58</v>
      </c>
      <c r="CA52" s="708">
        <f t="shared" ref="CA52:DF52" si="34">+CA28-CA53</f>
        <v>3.58</v>
      </c>
      <c r="CB52" s="708">
        <f t="shared" si="34"/>
        <v>3.58</v>
      </c>
      <c r="CC52" s="708">
        <f t="shared" si="34"/>
        <v>3.58</v>
      </c>
      <c r="CD52" s="708">
        <f t="shared" si="34"/>
        <v>3.58</v>
      </c>
      <c r="CE52" s="708">
        <f t="shared" si="34"/>
        <v>3.58</v>
      </c>
      <c r="CF52" s="708">
        <f t="shared" si="34"/>
        <v>3.58</v>
      </c>
      <c r="CG52" s="708">
        <f t="shared" si="34"/>
        <v>3.58</v>
      </c>
      <c r="CH52" s="708">
        <f t="shared" si="34"/>
        <v>3.58</v>
      </c>
      <c r="CI52" s="708">
        <f t="shared" si="34"/>
        <v>3.58</v>
      </c>
      <c r="CJ52" s="708">
        <f t="shared" si="34"/>
        <v>3.5100000000000002</v>
      </c>
      <c r="CK52" s="708">
        <f t="shared" si="34"/>
        <v>3.5100000000000002</v>
      </c>
      <c r="CL52" s="708">
        <f t="shared" si="34"/>
        <v>3.5100000000000002</v>
      </c>
      <c r="CM52" s="708">
        <f t="shared" si="34"/>
        <v>3.5100000000000002</v>
      </c>
      <c r="CN52" s="708">
        <f t="shared" si="34"/>
        <v>3.5100000000000002</v>
      </c>
      <c r="CO52" s="708">
        <f t="shared" si="34"/>
        <v>3.5100000000000002</v>
      </c>
      <c r="CP52" s="708">
        <f t="shared" si="34"/>
        <v>3.5100000000000002</v>
      </c>
      <c r="CQ52" s="708">
        <f t="shared" si="34"/>
        <v>3.5100000000000002</v>
      </c>
      <c r="CR52" s="708">
        <f t="shared" si="34"/>
        <v>3.24</v>
      </c>
      <c r="CS52" s="708">
        <f t="shared" si="34"/>
        <v>3.24</v>
      </c>
      <c r="CT52" s="708">
        <f t="shared" si="34"/>
        <v>3.24</v>
      </c>
      <c r="CU52" s="708">
        <f t="shared" si="34"/>
        <v>3.24</v>
      </c>
      <c r="CV52" s="708">
        <f t="shared" si="34"/>
        <v>3.24</v>
      </c>
      <c r="CW52" s="708">
        <f t="shared" si="34"/>
        <v>3.24</v>
      </c>
      <c r="CX52" s="708">
        <f t="shared" si="34"/>
        <v>3.24</v>
      </c>
      <c r="CY52" s="708">
        <f t="shared" si="34"/>
        <v>3.24</v>
      </c>
      <c r="CZ52" s="708">
        <f t="shared" si="34"/>
        <v>3.24</v>
      </c>
      <c r="DA52" s="708">
        <f t="shared" si="34"/>
        <v>3.24</v>
      </c>
      <c r="DB52" s="708">
        <f t="shared" si="34"/>
        <v>3.24</v>
      </c>
      <c r="DC52" s="708">
        <f t="shared" si="34"/>
        <v>3.24</v>
      </c>
      <c r="DD52" s="708">
        <f t="shared" si="34"/>
        <v>3.24</v>
      </c>
      <c r="DE52" s="708">
        <f t="shared" si="34"/>
        <v>3.24</v>
      </c>
      <c r="DF52" s="708">
        <f t="shared" si="34"/>
        <v>3.24</v>
      </c>
      <c r="DG52" s="708">
        <f t="shared" ref="DG52:EL52" si="35">+DG28-DG53</f>
        <v>3.24</v>
      </c>
      <c r="DH52" s="708">
        <f t="shared" si="35"/>
        <v>3.24</v>
      </c>
      <c r="DI52" s="708">
        <f t="shared" si="35"/>
        <v>3.24</v>
      </c>
      <c r="DJ52" s="708">
        <f t="shared" si="35"/>
        <v>3.24</v>
      </c>
      <c r="DK52" s="708">
        <f t="shared" si="35"/>
        <v>3.24</v>
      </c>
      <c r="DL52" s="708">
        <f t="shared" si="35"/>
        <v>3.24</v>
      </c>
      <c r="DM52" s="708">
        <f t="shared" si="35"/>
        <v>3.24</v>
      </c>
      <c r="DN52" s="708">
        <f t="shared" si="35"/>
        <v>3.24</v>
      </c>
      <c r="DO52" s="708">
        <f t="shared" si="35"/>
        <v>3.24</v>
      </c>
      <c r="DP52" s="708">
        <f t="shared" si="35"/>
        <v>3.24</v>
      </c>
      <c r="DQ52" s="708">
        <f t="shared" si="35"/>
        <v>3.24</v>
      </c>
      <c r="DR52" s="708">
        <f t="shared" si="35"/>
        <v>3.24</v>
      </c>
      <c r="DS52" s="708">
        <f t="shared" si="35"/>
        <v>3.24</v>
      </c>
      <c r="DT52" s="708">
        <f t="shared" si="35"/>
        <v>3.24</v>
      </c>
      <c r="DU52" s="708">
        <f t="shared" si="35"/>
        <v>3.24</v>
      </c>
      <c r="DV52" s="708">
        <f t="shared" si="35"/>
        <v>3.24</v>
      </c>
      <c r="DW52" s="708">
        <f t="shared" si="35"/>
        <v>3.24</v>
      </c>
      <c r="DX52" s="708">
        <f t="shared" si="35"/>
        <v>3.24</v>
      </c>
      <c r="DY52" s="757">
        <f t="shared" si="35"/>
        <v>3.24</v>
      </c>
      <c r="DZ52" s="708">
        <f t="shared" si="35"/>
        <v>3.24</v>
      </c>
      <c r="EA52" s="708">
        <f t="shared" si="35"/>
        <v>3.24</v>
      </c>
      <c r="EB52" s="708">
        <f t="shared" si="35"/>
        <v>3.24</v>
      </c>
      <c r="EC52" s="708">
        <f t="shared" si="35"/>
        <v>3.24</v>
      </c>
      <c r="ED52" s="708">
        <f t="shared" si="35"/>
        <v>3.24</v>
      </c>
      <c r="EE52" s="708">
        <f t="shared" si="35"/>
        <v>3.24</v>
      </c>
      <c r="EF52" s="708">
        <f t="shared" si="35"/>
        <v>3.24</v>
      </c>
      <c r="EG52" s="708">
        <f t="shared" si="35"/>
        <v>3.24</v>
      </c>
      <c r="EH52" s="708">
        <f t="shared" si="35"/>
        <v>3.24</v>
      </c>
      <c r="EI52" s="708">
        <f t="shared" si="35"/>
        <v>3.24</v>
      </c>
      <c r="EJ52" s="708">
        <f t="shared" si="35"/>
        <v>3.24</v>
      </c>
      <c r="EK52" s="708">
        <f t="shared" si="35"/>
        <v>3.24</v>
      </c>
      <c r="EL52" s="708">
        <f t="shared" si="35"/>
        <v>3.24</v>
      </c>
      <c r="EM52" s="708">
        <f t="shared" ref="EM52:FR52" si="36">+EM28-EM53</f>
        <v>3.24</v>
      </c>
      <c r="EN52" s="708">
        <f t="shared" si="36"/>
        <v>2.74</v>
      </c>
      <c r="EO52" s="708">
        <f t="shared" si="36"/>
        <v>2.74</v>
      </c>
      <c r="EP52" s="708">
        <f t="shared" si="36"/>
        <v>2.74</v>
      </c>
      <c r="EQ52" s="708">
        <f t="shared" si="36"/>
        <v>2.74</v>
      </c>
      <c r="ER52" s="708">
        <f t="shared" si="36"/>
        <v>2.74</v>
      </c>
      <c r="ES52" s="708">
        <f t="shared" si="36"/>
        <v>2.74</v>
      </c>
      <c r="ET52" s="708">
        <f t="shared" si="36"/>
        <v>2.74</v>
      </c>
      <c r="EU52" s="708">
        <f t="shared" si="36"/>
        <v>2.74</v>
      </c>
      <c r="EV52" s="708">
        <f t="shared" si="36"/>
        <v>2.74</v>
      </c>
      <c r="EW52" s="708">
        <f t="shared" si="36"/>
        <v>2.74</v>
      </c>
      <c r="EX52" s="708">
        <f t="shared" si="36"/>
        <v>2.74</v>
      </c>
      <c r="EY52" s="708">
        <f t="shared" si="36"/>
        <v>2.74</v>
      </c>
      <c r="EZ52" s="708">
        <f t="shared" si="36"/>
        <v>2.2400000000000002</v>
      </c>
      <c r="FA52" s="708">
        <f t="shared" si="36"/>
        <v>2.2400000000000002</v>
      </c>
      <c r="FB52" s="708">
        <f t="shared" si="36"/>
        <v>2.2400000000000002</v>
      </c>
      <c r="FC52" s="708">
        <f t="shared" si="36"/>
        <v>2.2400000000000002</v>
      </c>
      <c r="FD52" s="708">
        <f t="shared" si="36"/>
        <v>2.2400000000000002</v>
      </c>
      <c r="FE52" s="708">
        <f t="shared" si="36"/>
        <v>2.2400000000000002</v>
      </c>
      <c r="FF52" s="708">
        <f t="shared" si="36"/>
        <v>2.2400000000000002</v>
      </c>
      <c r="FG52" s="708">
        <f t="shared" si="36"/>
        <v>2.2400000000000002</v>
      </c>
      <c r="FH52" s="708">
        <f t="shared" si="36"/>
        <v>2.2400000000000002</v>
      </c>
      <c r="FI52" s="708">
        <f t="shared" si="36"/>
        <v>2.2400000000000002</v>
      </c>
      <c r="FJ52" s="708">
        <f t="shared" si="36"/>
        <v>2.2400000000000002</v>
      </c>
      <c r="FK52" s="708">
        <f t="shared" si="36"/>
        <v>2.2400000000000002</v>
      </c>
      <c r="FL52" s="708">
        <f t="shared" si="36"/>
        <v>1.9200000000000004</v>
      </c>
      <c r="FM52" s="708">
        <f t="shared" si="36"/>
        <v>1.9200000000000004</v>
      </c>
      <c r="FN52" s="708">
        <f t="shared" si="36"/>
        <v>1.9200000000000004</v>
      </c>
      <c r="FO52" s="708">
        <f t="shared" si="36"/>
        <v>1.9200000000000004</v>
      </c>
      <c r="FP52" s="708">
        <f t="shared" si="36"/>
        <v>1.9200000000000004</v>
      </c>
      <c r="FQ52" s="708">
        <f t="shared" si="36"/>
        <v>1.9200000000000004</v>
      </c>
      <c r="FR52" s="708">
        <f t="shared" si="36"/>
        <v>1.9200000000000004</v>
      </c>
      <c r="FS52" s="708">
        <f>+FS28-FS53</f>
        <v>1.9200000000000004</v>
      </c>
      <c r="FT52" s="708">
        <f>+FT28-FT53</f>
        <v>1.9200000000000004</v>
      </c>
      <c r="FU52" s="708">
        <f>+FU28-FU53</f>
        <v>1.9200000000000004</v>
      </c>
      <c r="FV52" s="708">
        <f>+FV28-FV53</f>
        <v>1.9200000000000004</v>
      </c>
      <c r="FW52" s="708">
        <f>+FW28-FW53</f>
        <v>1.9200000000000004</v>
      </c>
      <c r="FX52" s="997"/>
      <c r="FY52" s="1017"/>
      <c r="FZ52" s="1017"/>
    </row>
    <row r="53" spans="2:182" ht="12.75" x14ac:dyDescent="0.2">
      <c r="B53" s="674" t="s">
        <v>490</v>
      </c>
      <c r="O53" s="708">
        <f t="shared" ref="O53:AT53" si="37">+O36</f>
        <v>0.46</v>
      </c>
      <c r="P53" s="708">
        <f t="shared" si="37"/>
        <v>0.46</v>
      </c>
      <c r="Q53" s="708">
        <f t="shared" si="37"/>
        <v>0.46</v>
      </c>
      <c r="R53" s="708">
        <f t="shared" si="37"/>
        <v>0.46</v>
      </c>
      <c r="S53" s="708">
        <f t="shared" si="37"/>
        <v>0.46</v>
      </c>
      <c r="T53" s="708">
        <f t="shared" si="37"/>
        <v>0.46</v>
      </c>
      <c r="U53" s="708">
        <f t="shared" si="37"/>
        <v>0.46</v>
      </c>
      <c r="V53" s="708">
        <f t="shared" si="37"/>
        <v>0.46</v>
      </c>
      <c r="W53" s="708">
        <f t="shared" si="37"/>
        <v>0.46</v>
      </c>
      <c r="X53" s="708">
        <f t="shared" si="37"/>
        <v>0.46</v>
      </c>
      <c r="Y53" s="708">
        <f t="shared" si="37"/>
        <v>0.46</v>
      </c>
      <c r="Z53" s="708">
        <f t="shared" si="37"/>
        <v>0.46</v>
      </c>
      <c r="AA53" s="708">
        <f t="shared" si="37"/>
        <v>0.46</v>
      </c>
      <c r="AB53" s="708">
        <f t="shared" si="37"/>
        <v>0.46</v>
      </c>
      <c r="AC53" s="708">
        <f t="shared" si="37"/>
        <v>0.46</v>
      </c>
      <c r="AD53" s="708">
        <f t="shared" si="37"/>
        <v>0.46</v>
      </c>
      <c r="AE53" s="708">
        <f t="shared" si="37"/>
        <v>0.46</v>
      </c>
      <c r="AF53" s="708">
        <f t="shared" si="37"/>
        <v>0.46</v>
      </c>
      <c r="AG53" s="708">
        <f t="shared" si="37"/>
        <v>0.46</v>
      </c>
      <c r="AH53" s="708">
        <f t="shared" si="37"/>
        <v>0.78</v>
      </c>
      <c r="AI53" s="708">
        <f t="shared" si="37"/>
        <v>0.78</v>
      </c>
      <c r="AJ53" s="708">
        <f t="shared" si="37"/>
        <v>0.78</v>
      </c>
      <c r="AK53" s="708">
        <f t="shared" si="37"/>
        <v>0.78</v>
      </c>
      <c r="AL53" s="708">
        <f t="shared" si="37"/>
        <v>0.97</v>
      </c>
      <c r="AM53" s="708">
        <f t="shared" si="37"/>
        <v>0.97</v>
      </c>
      <c r="AN53" s="708">
        <f t="shared" si="37"/>
        <v>0.97</v>
      </c>
      <c r="AO53" s="708">
        <f t="shared" si="37"/>
        <v>0.97</v>
      </c>
      <c r="AP53" s="708">
        <f t="shared" si="37"/>
        <v>0.97</v>
      </c>
      <c r="AQ53" s="708">
        <f t="shared" si="37"/>
        <v>0.97</v>
      </c>
      <c r="AR53" s="708">
        <f t="shared" si="37"/>
        <v>0.97</v>
      </c>
      <c r="AS53" s="708">
        <f t="shared" si="37"/>
        <v>0.97</v>
      </c>
      <c r="AT53" s="708">
        <f t="shared" si="37"/>
        <v>0.97</v>
      </c>
      <c r="AU53" s="708">
        <f t="shared" ref="AU53:BZ53" si="38">+AU36</f>
        <v>0.97</v>
      </c>
      <c r="AV53" s="708">
        <f t="shared" si="38"/>
        <v>1.29</v>
      </c>
      <c r="AW53" s="708">
        <f t="shared" si="38"/>
        <v>1.29</v>
      </c>
      <c r="AX53" s="708">
        <f t="shared" si="38"/>
        <v>1.29</v>
      </c>
      <c r="AY53" s="708">
        <f t="shared" si="38"/>
        <v>1.29</v>
      </c>
      <c r="AZ53" s="708">
        <f t="shared" si="38"/>
        <v>1.29</v>
      </c>
      <c r="BA53" s="708">
        <f t="shared" si="38"/>
        <v>1.29</v>
      </c>
      <c r="BB53" s="708">
        <f t="shared" si="38"/>
        <v>1.29</v>
      </c>
      <c r="BC53" s="708">
        <f t="shared" si="38"/>
        <v>1.29</v>
      </c>
      <c r="BD53" s="708">
        <f t="shared" si="38"/>
        <v>1.29</v>
      </c>
      <c r="BE53" s="708">
        <f t="shared" si="38"/>
        <v>1.29</v>
      </c>
      <c r="BF53" s="708">
        <f t="shared" si="38"/>
        <v>1.29</v>
      </c>
      <c r="BG53" s="708">
        <f t="shared" si="38"/>
        <v>1.29</v>
      </c>
      <c r="BH53" s="708">
        <f t="shared" si="38"/>
        <v>1.29</v>
      </c>
      <c r="BI53" s="708">
        <f t="shared" si="38"/>
        <v>1.29</v>
      </c>
      <c r="BJ53" s="708">
        <f t="shared" si="38"/>
        <v>1.29</v>
      </c>
      <c r="BK53" s="708">
        <f t="shared" si="38"/>
        <v>1.42</v>
      </c>
      <c r="BL53" s="708">
        <f t="shared" si="38"/>
        <v>1.42</v>
      </c>
      <c r="BM53" s="708">
        <f t="shared" si="38"/>
        <v>1.42</v>
      </c>
      <c r="BN53" s="708">
        <f t="shared" si="38"/>
        <v>1.42</v>
      </c>
      <c r="BO53" s="708">
        <f t="shared" si="38"/>
        <v>1.42</v>
      </c>
      <c r="BP53" s="708">
        <f t="shared" si="38"/>
        <v>1.42</v>
      </c>
      <c r="BQ53" s="708">
        <f t="shared" si="38"/>
        <v>1.42</v>
      </c>
      <c r="BR53" s="708">
        <f t="shared" si="38"/>
        <v>1.42</v>
      </c>
      <c r="BS53" s="708">
        <f t="shared" si="38"/>
        <v>1.42</v>
      </c>
      <c r="BT53" s="708">
        <f t="shared" si="38"/>
        <v>1.42</v>
      </c>
      <c r="BU53" s="708">
        <f t="shared" si="38"/>
        <v>1.42</v>
      </c>
      <c r="BV53" s="708">
        <f t="shared" si="38"/>
        <v>1.42</v>
      </c>
      <c r="BW53" s="708">
        <f t="shared" si="38"/>
        <v>1.42</v>
      </c>
      <c r="BX53" s="708">
        <f t="shared" si="38"/>
        <v>1.42</v>
      </c>
      <c r="BY53" s="708">
        <f t="shared" si="38"/>
        <v>1.42</v>
      </c>
      <c r="BZ53" s="708">
        <f t="shared" si="38"/>
        <v>1.42</v>
      </c>
      <c r="CA53" s="708">
        <f t="shared" ref="CA53:DF53" si="39">+CA36</f>
        <v>1.42</v>
      </c>
      <c r="CB53" s="708">
        <f t="shared" si="39"/>
        <v>1.42</v>
      </c>
      <c r="CC53" s="708">
        <f t="shared" si="39"/>
        <v>1.42</v>
      </c>
      <c r="CD53" s="708">
        <f t="shared" si="39"/>
        <v>1.42</v>
      </c>
      <c r="CE53" s="708">
        <f t="shared" si="39"/>
        <v>1.42</v>
      </c>
      <c r="CF53" s="708">
        <f t="shared" si="39"/>
        <v>1.42</v>
      </c>
      <c r="CG53" s="708">
        <f t="shared" si="39"/>
        <v>1.42</v>
      </c>
      <c r="CH53" s="708">
        <f t="shared" si="39"/>
        <v>1.42</v>
      </c>
      <c r="CI53" s="708">
        <f t="shared" si="39"/>
        <v>1.42</v>
      </c>
      <c r="CJ53" s="708">
        <f t="shared" si="39"/>
        <v>1.7799999999999998</v>
      </c>
      <c r="CK53" s="708">
        <f t="shared" si="39"/>
        <v>1.7799999999999998</v>
      </c>
      <c r="CL53" s="708">
        <f t="shared" si="39"/>
        <v>1.7799999999999998</v>
      </c>
      <c r="CM53" s="708">
        <f t="shared" si="39"/>
        <v>1.7799999999999998</v>
      </c>
      <c r="CN53" s="708">
        <f t="shared" si="39"/>
        <v>1.7799999999999998</v>
      </c>
      <c r="CO53" s="708">
        <f t="shared" si="39"/>
        <v>1.7799999999999998</v>
      </c>
      <c r="CP53" s="708">
        <f t="shared" si="39"/>
        <v>1.7799999999999998</v>
      </c>
      <c r="CQ53" s="708">
        <f t="shared" si="39"/>
        <v>1.7799999999999998</v>
      </c>
      <c r="CR53" s="708">
        <f t="shared" si="39"/>
        <v>2.12</v>
      </c>
      <c r="CS53" s="708">
        <f t="shared" si="39"/>
        <v>2.12</v>
      </c>
      <c r="CT53" s="708">
        <f t="shared" si="39"/>
        <v>2.12</v>
      </c>
      <c r="CU53" s="708">
        <f t="shared" si="39"/>
        <v>2.12</v>
      </c>
      <c r="CV53" s="708">
        <f t="shared" si="39"/>
        <v>2.12</v>
      </c>
      <c r="CW53" s="708">
        <f t="shared" si="39"/>
        <v>2.12</v>
      </c>
      <c r="CX53" s="708">
        <f t="shared" si="39"/>
        <v>2.12</v>
      </c>
      <c r="CY53" s="708">
        <f t="shared" si="39"/>
        <v>2.12</v>
      </c>
      <c r="CZ53" s="708">
        <f t="shared" si="39"/>
        <v>2.12</v>
      </c>
      <c r="DA53" s="708">
        <f t="shared" si="39"/>
        <v>2.12</v>
      </c>
      <c r="DB53" s="708">
        <f t="shared" si="39"/>
        <v>2.12</v>
      </c>
      <c r="DC53" s="708">
        <f t="shared" si="39"/>
        <v>2.12</v>
      </c>
      <c r="DD53" s="708">
        <f t="shared" si="39"/>
        <v>2.12</v>
      </c>
      <c r="DE53" s="708">
        <f t="shared" si="39"/>
        <v>2.12</v>
      </c>
      <c r="DF53" s="708">
        <f t="shared" si="39"/>
        <v>2.12</v>
      </c>
      <c r="DG53" s="708">
        <f t="shared" ref="DG53:EL53" si="40">+DG36</f>
        <v>2.12</v>
      </c>
      <c r="DH53" s="708">
        <f t="shared" si="40"/>
        <v>2.12</v>
      </c>
      <c r="DI53" s="708">
        <f t="shared" si="40"/>
        <v>2.12</v>
      </c>
      <c r="DJ53" s="708">
        <f t="shared" si="40"/>
        <v>2.12</v>
      </c>
      <c r="DK53" s="708">
        <f t="shared" si="40"/>
        <v>2.12</v>
      </c>
      <c r="DL53" s="708">
        <f t="shared" si="40"/>
        <v>2.12</v>
      </c>
      <c r="DM53" s="708">
        <f t="shared" si="40"/>
        <v>2.12</v>
      </c>
      <c r="DN53" s="708">
        <f t="shared" si="40"/>
        <v>2.12</v>
      </c>
      <c r="DO53" s="708">
        <f t="shared" si="40"/>
        <v>2.12</v>
      </c>
      <c r="DP53" s="708">
        <f t="shared" si="40"/>
        <v>2.12</v>
      </c>
      <c r="DQ53" s="708">
        <f t="shared" si="40"/>
        <v>2.12</v>
      </c>
      <c r="DR53" s="708">
        <f t="shared" si="40"/>
        <v>2.12</v>
      </c>
      <c r="DS53" s="708">
        <f t="shared" si="40"/>
        <v>2.12</v>
      </c>
      <c r="DT53" s="708">
        <f t="shared" si="40"/>
        <v>2.12</v>
      </c>
      <c r="DU53" s="708">
        <f t="shared" si="40"/>
        <v>2.12</v>
      </c>
      <c r="DV53" s="708">
        <f t="shared" si="40"/>
        <v>2.12</v>
      </c>
      <c r="DW53" s="708">
        <f t="shared" si="40"/>
        <v>2.12</v>
      </c>
      <c r="DX53" s="708">
        <f t="shared" si="40"/>
        <v>2.12</v>
      </c>
      <c r="DY53" s="757">
        <f t="shared" si="40"/>
        <v>2.12</v>
      </c>
      <c r="DZ53" s="708">
        <f t="shared" si="40"/>
        <v>2.12</v>
      </c>
      <c r="EA53" s="708">
        <f t="shared" si="40"/>
        <v>2.12</v>
      </c>
      <c r="EB53" s="708">
        <f t="shared" si="40"/>
        <v>2.12</v>
      </c>
      <c r="EC53" s="708">
        <f t="shared" si="40"/>
        <v>2.12</v>
      </c>
      <c r="ED53" s="708">
        <f t="shared" si="40"/>
        <v>2.12</v>
      </c>
      <c r="EE53" s="708">
        <f t="shared" si="40"/>
        <v>2.12</v>
      </c>
      <c r="EF53" s="708">
        <f t="shared" si="40"/>
        <v>2.12</v>
      </c>
      <c r="EG53" s="708">
        <f t="shared" si="40"/>
        <v>2.12</v>
      </c>
      <c r="EH53" s="708">
        <f t="shared" si="40"/>
        <v>2.12</v>
      </c>
      <c r="EI53" s="708">
        <f t="shared" si="40"/>
        <v>2.12</v>
      </c>
      <c r="EJ53" s="708">
        <f t="shared" si="40"/>
        <v>2.12</v>
      </c>
      <c r="EK53" s="708">
        <f t="shared" si="40"/>
        <v>2.12</v>
      </c>
      <c r="EL53" s="708">
        <f t="shared" si="40"/>
        <v>2.12</v>
      </c>
      <c r="EM53" s="708">
        <f t="shared" ref="EM53:FW53" si="41">+EM36</f>
        <v>2.12</v>
      </c>
      <c r="EN53" s="708">
        <f t="shared" si="41"/>
        <v>2.62</v>
      </c>
      <c r="EO53" s="708">
        <f t="shared" si="41"/>
        <v>2.62</v>
      </c>
      <c r="EP53" s="708">
        <f t="shared" si="41"/>
        <v>2.62</v>
      </c>
      <c r="EQ53" s="708">
        <f t="shared" si="41"/>
        <v>2.62</v>
      </c>
      <c r="ER53" s="708">
        <f t="shared" si="41"/>
        <v>2.62</v>
      </c>
      <c r="ES53" s="708">
        <f t="shared" si="41"/>
        <v>2.62</v>
      </c>
      <c r="ET53" s="708">
        <f t="shared" si="41"/>
        <v>2.62</v>
      </c>
      <c r="EU53" s="708">
        <f t="shared" si="41"/>
        <v>2.62</v>
      </c>
      <c r="EV53" s="708">
        <f t="shared" si="41"/>
        <v>2.62</v>
      </c>
      <c r="EW53" s="708">
        <f t="shared" si="41"/>
        <v>2.62</v>
      </c>
      <c r="EX53" s="708">
        <f t="shared" si="41"/>
        <v>2.62</v>
      </c>
      <c r="EY53" s="708">
        <f t="shared" si="41"/>
        <v>2.62</v>
      </c>
      <c r="EZ53" s="708">
        <f t="shared" si="41"/>
        <v>3.12</v>
      </c>
      <c r="FA53" s="708">
        <f t="shared" si="41"/>
        <v>3.12</v>
      </c>
      <c r="FB53" s="708">
        <f t="shared" si="41"/>
        <v>3.12</v>
      </c>
      <c r="FC53" s="708">
        <f t="shared" si="41"/>
        <v>3.12</v>
      </c>
      <c r="FD53" s="708">
        <f t="shared" si="41"/>
        <v>3.12</v>
      </c>
      <c r="FE53" s="708">
        <f t="shared" si="41"/>
        <v>3.12</v>
      </c>
      <c r="FF53" s="708">
        <f t="shared" si="41"/>
        <v>3.12</v>
      </c>
      <c r="FG53" s="708">
        <f t="shared" si="41"/>
        <v>3.12</v>
      </c>
      <c r="FH53" s="708">
        <f t="shared" si="41"/>
        <v>3.12</v>
      </c>
      <c r="FI53" s="708">
        <f t="shared" si="41"/>
        <v>3.12</v>
      </c>
      <c r="FJ53" s="708">
        <f t="shared" si="41"/>
        <v>3.12</v>
      </c>
      <c r="FK53" s="708">
        <f t="shared" si="41"/>
        <v>3.12</v>
      </c>
      <c r="FL53" s="708">
        <f t="shared" si="41"/>
        <v>3.44</v>
      </c>
      <c r="FM53" s="708">
        <f t="shared" si="41"/>
        <v>3.44</v>
      </c>
      <c r="FN53" s="708">
        <f t="shared" si="41"/>
        <v>3.44</v>
      </c>
      <c r="FO53" s="708">
        <f t="shared" si="41"/>
        <v>3.44</v>
      </c>
      <c r="FP53" s="708">
        <f t="shared" si="41"/>
        <v>3.44</v>
      </c>
      <c r="FQ53" s="708">
        <f t="shared" si="41"/>
        <v>3.44</v>
      </c>
      <c r="FR53" s="708">
        <f t="shared" si="41"/>
        <v>3.44</v>
      </c>
      <c r="FS53" s="708">
        <f t="shared" si="41"/>
        <v>3.44</v>
      </c>
      <c r="FT53" s="708">
        <f t="shared" si="41"/>
        <v>3.44</v>
      </c>
      <c r="FU53" s="708">
        <f t="shared" si="41"/>
        <v>3.44</v>
      </c>
      <c r="FV53" s="708">
        <f t="shared" si="41"/>
        <v>3.44</v>
      </c>
      <c r="FW53" s="708">
        <f t="shared" si="41"/>
        <v>3.44</v>
      </c>
      <c r="FX53" s="997"/>
      <c r="FZ53" s="1017"/>
    </row>
    <row r="54" spans="2:182" ht="12.75" x14ac:dyDescent="0.2">
      <c r="B54" s="668" t="s">
        <v>491</v>
      </c>
      <c r="FX54" s="997"/>
    </row>
    <row r="55" spans="2:182" ht="12.75" x14ac:dyDescent="0.2">
      <c r="B55" s="665" t="s">
        <v>493</v>
      </c>
      <c r="O55" s="709" t="e">
        <f t="shared" ref="O55:BF55" si="42">+O22-O56-O57</f>
        <v>#REF!</v>
      </c>
      <c r="P55" s="709" t="e">
        <f t="shared" si="42"/>
        <v>#REF!</v>
      </c>
      <c r="Q55" s="709" t="e">
        <f t="shared" si="42"/>
        <v>#REF!</v>
      </c>
      <c r="R55" s="709" t="e">
        <f t="shared" si="42"/>
        <v>#REF!</v>
      </c>
      <c r="S55" s="709" t="e">
        <f t="shared" si="42"/>
        <v>#REF!</v>
      </c>
      <c r="T55" s="709" t="e">
        <f t="shared" si="42"/>
        <v>#REF!</v>
      </c>
      <c r="U55" s="709" t="e">
        <f t="shared" si="42"/>
        <v>#REF!</v>
      </c>
      <c r="V55" s="709" t="e">
        <f t="shared" si="42"/>
        <v>#REF!</v>
      </c>
      <c r="W55" s="709" t="e">
        <f t="shared" si="42"/>
        <v>#REF!</v>
      </c>
      <c r="X55" s="709" t="e">
        <f t="shared" si="42"/>
        <v>#REF!</v>
      </c>
      <c r="Y55" s="709" t="e">
        <f t="shared" si="42"/>
        <v>#REF!</v>
      </c>
      <c r="Z55" s="709" t="e">
        <f t="shared" si="42"/>
        <v>#REF!</v>
      </c>
      <c r="AA55" s="709" t="e">
        <f t="shared" si="42"/>
        <v>#REF!</v>
      </c>
      <c r="AB55" s="709" t="e">
        <f t="shared" si="42"/>
        <v>#REF!</v>
      </c>
      <c r="AC55" s="709" t="e">
        <f t="shared" si="42"/>
        <v>#REF!</v>
      </c>
      <c r="AD55" s="709" t="e">
        <f t="shared" si="42"/>
        <v>#REF!</v>
      </c>
      <c r="AE55" s="709" t="e">
        <f t="shared" si="42"/>
        <v>#REF!</v>
      </c>
      <c r="AF55" s="709" t="e">
        <f t="shared" si="42"/>
        <v>#REF!</v>
      </c>
      <c r="AG55" s="709" t="e">
        <f t="shared" si="42"/>
        <v>#REF!</v>
      </c>
      <c r="AH55" s="709" t="e">
        <f t="shared" si="42"/>
        <v>#REF!</v>
      </c>
      <c r="AI55" s="709" t="e">
        <f t="shared" si="42"/>
        <v>#REF!</v>
      </c>
      <c r="AJ55" s="709" t="e">
        <f t="shared" si="42"/>
        <v>#REF!</v>
      </c>
      <c r="AK55" s="709" t="e">
        <f t="shared" si="42"/>
        <v>#REF!</v>
      </c>
      <c r="AL55" s="709" t="e">
        <f t="shared" si="42"/>
        <v>#REF!</v>
      </c>
      <c r="AM55" s="709" t="e">
        <f t="shared" si="42"/>
        <v>#REF!</v>
      </c>
      <c r="AN55" s="709" t="e">
        <f t="shared" si="42"/>
        <v>#REF!</v>
      </c>
      <c r="AO55" s="709" t="e">
        <f t="shared" si="42"/>
        <v>#REF!</v>
      </c>
      <c r="AP55" s="709" t="e">
        <f t="shared" si="42"/>
        <v>#REF!</v>
      </c>
      <c r="AQ55" s="709" t="e">
        <f t="shared" si="42"/>
        <v>#REF!</v>
      </c>
      <c r="AR55" s="709" t="e">
        <f t="shared" si="42"/>
        <v>#REF!</v>
      </c>
      <c r="AS55" s="709" t="e">
        <f t="shared" si="42"/>
        <v>#REF!</v>
      </c>
      <c r="AT55" s="709" t="e">
        <f t="shared" si="42"/>
        <v>#REF!</v>
      </c>
      <c r="AU55" s="709" t="e">
        <f t="shared" si="42"/>
        <v>#REF!</v>
      </c>
      <c r="AV55" s="709" t="e">
        <f t="shared" si="42"/>
        <v>#REF!</v>
      </c>
      <c r="AW55" s="709" t="e">
        <f t="shared" si="42"/>
        <v>#REF!</v>
      </c>
      <c r="AX55" s="709" t="e">
        <f t="shared" si="42"/>
        <v>#REF!</v>
      </c>
      <c r="AY55" s="709" t="e">
        <f t="shared" si="42"/>
        <v>#REF!</v>
      </c>
      <c r="AZ55" s="709" t="e">
        <f t="shared" si="42"/>
        <v>#REF!</v>
      </c>
      <c r="BA55" s="709" t="e">
        <f t="shared" si="42"/>
        <v>#REF!</v>
      </c>
      <c r="BB55" s="709">
        <f t="shared" si="42"/>
        <v>0</v>
      </c>
      <c r="BC55" s="709">
        <f t="shared" si="42"/>
        <v>0</v>
      </c>
      <c r="BD55" s="709">
        <f t="shared" si="42"/>
        <v>0</v>
      </c>
      <c r="BE55" s="709">
        <f t="shared" si="42"/>
        <v>0</v>
      </c>
      <c r="BF55" s="709">
        <f t="shared" si="42"/>
        <v>0</v>
      </c>
      <c r="BG55" s="709"/>
      <c r="BH55" s="709">
        <f>+BH22-BH23</f>
        <v>7.2699999999999987E-3</v>
      </c>
      <c r="BI55" s="709">
        <f t="shared" ref="BI55:DT55" si="43">+BI22-BI23</f>
        <v>7.2699999999999987E-3</v>
      </c>
      <c r="BJ55" s="709">
        <f t="shared" si="43"/>
        <v>7.2699999999999987E-3</v>
      </c>
      <c r="BK55" s="709">
        <f t="shared" si="43"/>
        <v>0</v>
      </c>
      <c r="BL55" s="709">
        <f t="shared" si="43"/>
        <v>0</v>
      </c>
      <c r="BM55" s="709">
        <f t="shared" si="43"/>
        <v>0</v>
      </c>
      <c r="BN55" s="709">
        <f t="shared" si="43"/>
        <v>0</v>
      </c>
      <c r="BO55" s="709">
        <f t="shared" si="43"/>
        <v>0</v>
      </c>
      <c r="BP55" s="709">
        <f t="shared" si="43"/>
        <v>0</v>
      </c>
      <c r="BQ55" s="709">
        <f t="shared" si="43"/>
        <v>0</v>
      </c>
      <c r="BR55" s="709">
        <f t="shared" si="43"/>
        <v>0</v>
      </c>
      <c r="BS55" s="709">
        <f t="shared" si="43"/>
        <v>7.2699999999999987E-3</v>
      </c>
      <c r="BT55" s="709">
        <f t="shared" si="43"/>
        <v>7.2699999999999987E-3</v>
      </c>
      <c r="BU55" s="709">
        <f t="shared" si="43"/>
        <v>7.2699999999999987E-3</v>
      </c>
      <c r="BV55" s="709">
        <f t="shared" si="43"/>
        <v>7.2699999999999987E-3</v>
      </c>
      <c r="BW55" s="709">
        <f t="shared" si="43"/>
        <v>0</v>
      </c>
      <c r="BX55" s="709">
        <f t="shared" si="43"/>
        <v>0</v>
      </c>
      <c r="BY55" s="709">
        <f t="shared" si="43"/>
        <v>0</v>
      </c>
      <c r="BZ55" s="709">
        <f t="shared" si="43"/>
        <v>0</v>
      </c>
      <c r="CA55" s="709">
        <f t="shared" si="43"/>
        <v>0</v>
      </c>
      <c r="CB55" s="709">
        <f t="shared" si="43"/>
        <v>0</v>
      </c>
      <c r="CC55" s="709">
        <f t="shared" si="43"/>
        <v>0</v>
      </c>
      <c r="CD55" s="709">
        <f t="shared" si="43"/>
        <v>0</v>
      </c>
      <c r="CE55" s="709">
        <f t="shared" si="43"/>
        <v>7.2699999999999987E-3</v>
      </c>
      <c r="CF55" s="709">
        <f t="shared" si="43"/>
        <v>7.2699999999999987E-3</v>
      </c>
      <c r="CG55" s="709">
        <f t="shared" si="43"/>
        <v>7.2699999999999987E-3</v>
      </c>
      <c r="CH55" s="709">
        <f t="shared" si="43"/>
        <v>7.2699999999999987E-3</v>
      </c>
      <c r="CI55" s="709">
        <f t="shared" si="43"/>
        <v>0</v>
      </c>
      <c r="CJ55" s="709">
        <f t="shared" si="43"/>
        <v>0</v>
      </c>
      <c r="CK55" s="709">
        <f t="shared" si="43"/>
        <v>0</v>
      </c>
      <c r="CL55" s="709">
        <f t="shared" si="43"/>
        <v>0</v>
      </c>
      <c r="CM55" s="709">
        <f t="shared" si="43"/>
        <v>0</v>
      </c>
      <c r="CN55" s="709">
        <f t="shared" si="43"/>
        <v>0</v>
      </c>
      <c r="CO55" s="709">
        <f t="shared" si="43"/>
        <v>0</v>
      </c>
      <c r="CP55" s="709">
        <f t="shared" si="43"/>
        <v>0</v>
      </c>
      <c r="CQ55" s="709">
        <f t="shared" si="43"/>
        <v>7.2699999999999987E-3</v>
      </c>
      <c r="CR55" s="709">
        <f t="shared" si="43"/>
        <v>7.2699999999999987E-3</v>
      </c>
      <c r="CS55" s="709">
        <f t="shared" si="43"/>
        <v>7.2699999999999987E-3</v>
      </c>
      <c r="CT55" s="709">
        <f t="shared" si="43"/>
        <v>7.2699999999999987E-3</v>
      </c>
      <c r="CU55" s="709">
        <f t="shared" si="43"/>
        <v>0</v>
      </c>
      <c r="CV55" s="709">
        <f t="shared" si="43"/>
        <v>0</v>
      </c>
      <c r="CW55" s="709">
        <f t="shared" si="43"/>
        <v>0</v>
      </c>
      <c r="CX55" s="709">
        <f t="shared" si="43"/>
        <v>0</v>
      </c>
      <c r="CY55" s="709">
        <f t="shared" si="43"/>
        <v>0</v>
      </c>
      <c r="CZ55" s="709">
        <f t="shared" si="43"/>
        <v>0</v>
      </c>
      <c r="DA55" s="709">
        <f t="shared" si="43"/>
        <v>0</v>
      </c>
      <c r="DB55" s="709">
        <f t="shared" si="43"/>
        <v>0</v>
      </c>
      <c r="DC55" s="709">
        <f t="shared" si="43"/>
        <v>7.2699999999999987E-3</v>
      </c>
      <c r="DD55" s="709">
        <f t="shared" si="43"/>
        <v>7.2699999999999987E-3</v>
      </c>
      <c r="DE55" s="709">
        <f t="shared" si="43"/>
        <v>7.2699999999999987E-3</v>
      </c>
      <c r="DF55" s="709">
        <f t="shared" si="43"/>
        <v>7.2699999999999987E-3</v>
      </c>
      <c r="DG55" s="709">
        <f t="shared" si="43"/>
        <v>0</v>
      </c>
      <c r="DH55" s="709">
        <f t="shared" si="43"/>
        <v>0</v>
      </c>
      <c r="DI55" s="709">
        <f t="shared" si="43"/>
        <v>0</v>
      </c>
      <c r="DJ55" s="709">
        <f t="shared" si="43"/>
        <v>0</v>
      </c>
      <c r="DK55" s="709">
        <f t="shared" si="43"/>
        <v>0</v>
      </c>
      <c r="DL55" s="709">
        <f t="shared" si="43"/>
        <v>0</v>
      </c>
      <c r="DM55" s="709">
        <f t="shared" si="43"/>
        <v>0</v>
      </c>
      <c r="DN55" s="709">
        <f t="shared" si="43"/>
        <v>0</v>
      </c>
      <c r="DO55" s="709">
        <f t="shared" si="43"/>
        <v>7.2699999999999987E-3</v>
      </c>
      <c r="DP55" s="709">
        <f t="shared" si="43"/>
        <v>7.2699999999999987E-3</v>
      </c>
      <c r="DQ55" s="709">
        <f t="shared" si="43"/>
        <v>7.2699999999999987E-3</v>
      </c>
      <c r="DR55" s="709">
        <f t="shared" si="43"/>
        <v>7.2699999999999987E-3</v>
      </c>
      <c r="DS55" s="709">
        <f t="shared" si="43"/>
        <v>0</v>
      </c>
      <c r="DT55" s="709">
        <f t="shared" si="43"/>
        <v>0</v>
      </c>
      <c r="DU55" s="709">
        <f t="shared" ref="DU55:FW55" si="44">+DU22-DU23</f>
        <v>0</v>
      </c>
      <c r="DV55" s="709">
        <f t="shared" si="44"/>
        <v>0</v>
      </c>
      <c r="DW55" s="709">
        <f t="shared" si="44"/>
        <v>0</v>
      </c>
      <c r="DX55" s="709">
        <f t="shared" si="44"/>
        <v>0</v>
      </c>
      <c r="DY55" s="761">
        <f t="shared" si="44"/>
        <v>0</v>
      </c>
      <c r="DZ55" s="709">
        <f t="shared" si="44"/>
        <v>0</v>
      </c>
      <c r="EA55" s="709">
        <f t="shared" si="44"/>
        <v>7.2699999999999987E-3</v>
      </c>
      <c r="EB55" s="709">
        <f t="shared" si="44"/>
        <v>7.2699999999999987E-3</v>
      </c>
      <c r="EC55" s="709">
        <f t="shared" si="44"/>
        <v>7.2699999999999987E-3</v>
      </c>
      <c r="ED55" s="709">
        <f t="shared" si="44"/>
        <v>7.2699999999999987E-3</v>
      </c>
      <c r="EE55" s="709">
        <f t="shared" si="44"/>
        <v>0</v>
      </c>
      <c r="EF55" s="709">
        <f t="shared" si="44"/>
        <v>0</v>
      </c>
      <c r="EG55" s="709">
        <f t="shared" si="44"/>
        <v>0</v>
      </c>
      <c r="EH55" s="709">
        <f t="shared" si="44"/>
        <v>0</v>
      </c>
      <c r="EI55" s="709">
        <f t="shared" si="44"/>
        <v>0</v>
      </c>
      <c r="EJ55" s="709">
        <f t="shared" si="44"/>
        <v>0</v>
      </c>
      <c r="EK55" s="709">
        <f t="shared" si="44"/>
        <v>0</v>
      </c>
      <c r="EL55" s="709">
        <f t="shared" si="44"/>
        <v>0</v>
      </c>
      <c r="EM55" s="709">
        <f t="shared" si="44"/>
        <v>7.2699999999999987E-3</v>
      </c>
      <c r="EN55" s="709">
        <f t="shared" si="44"/>
        <v>7.2699999999999987E-3</v>
      </c>
      <c r="EO55" s="709">
        <f t="shared" si="44"/>
        <v>7.2699999999999987E-3</v>
      </c>
      <c r="EP55" s="709">
        <f t="shared" si="44"/>
        <v>7.2699999999999987E-3</v>
      </c>
      <c r="EQ55" s="709">
        <f t="shared" si="44"/>
        <v>0</v>
      </c>
      <c r="ER55" s="709">
        <f t="shared" si="44"/>
        <v>0</v>
      </c>
      <c r="ES55" s="709">
        <f t="shared" si="44"/>
        <v>0</v>
      </c>
      <c r="ET55" s="709">
        <f t="shared" si="44"/>
        <v>0</v>
      </c>
      <c r="EU55" s="709">
        <f t="shared" si="44"/>
        <v>0</v>
      </c>
      <c r="EV55" s="709">
        <f t="shared" si="44"/>
        <v>0</v>
      </c>
      <c r="EW55" s="709">
        <f t="shared" si="44"/>
        <v>0</v>
      </c>
      <c r="EX55" s="709">
        <f t="shared" si="44"/>
        <v>0</v>
      </c>
      <c r="EY55" s="709">
        <f t="shared" si="44"/>
        <v>7.2699999999999987E-3</v>
      </c>
      <c r="EZ55" s="709">
        <f t="shared" si="44"/>
        <v>7.2699999999999987E-3</v>
      </c>
      <c r="FA55" s="709">
        <f t="shared" si="44"/>
        <v>7.2699999999999987E-3</v>
      </c>
      <c r="FB55" s="709">
        <f t="shared" si="44"/>
        <v>7.2699999999999987E-3</v>
      </c>
      <c r="FC55" s="709">
        <f t="shared" si="44"/>
        <v>0</v>
      </c>
      <c r="FD55" s="709">
        <f t="shared" si="44"/>
        <v>0</v>
      </c>
      <c r="FE55" s="709">
        <f t="shared" si="44"/>
        <v>0</v>
      </c>
      <c r="FF55" s="709">
        <f t="shared" si="44"/>
        <v>0</v>
      </c>
      <c r="FG55" s="709">
        <f t="shared" si="44"/>
        <v>0</v>
      </c>
      <c r="FH55" s="709">
        <f t="shared" si="44"/>
        <v>0</v>
      </c>
      <c r="FI55" s="709">
        <f t="shared" si="44"/>
        <v>0</v>
      </c>
      <c r="FJ55" s="709">
        <f t="shared" si="44"/>
        <v>0</v>
      </c>
      <c r="FK55" s="709">
        <f t="shared" si="44"/>
        <v>7.2699999999999987E-3</v>
      </c>
      <c r="FL55" s="709">
        <f t="shared" si="44"/>
        <v>7.2699999999999987E-3</v>
      </c>
      <c r="FM55" s="709">
        <f t="shared" si="44"/>
        <v>7.2699999999999987E-3</v>
      </c>
      <c r="FN55" s="709">
        <f t="shared" si="44"/>
        <v>7.2699999999999987E-3</v>
      </c>
      <c r="FO55" s="709">
        <f t="shared" si="44"/>
        <v>0</v>
      </c>
      <c r="FP55" s="709">
        <f t="shared" si="44"/>
        <v>0</v>
      </c>
      <c r="FQ55" s="709">
        <f t="shared" si="44"/>
        <v>0</v>
      </c>
      <c r="FR55" s="709">
        <f t="shared" si="44"/>
        <v>0</v>
      </c>
      <c r="FS55" s="709">
        <f t="shared" si="44"/>
        <v>0</v>
      </c>
      <c r="FT55" s="709">
        <f t="shared" si="44"/>
        <v>0</v>
      </c>
      <c r="FU55" s="709">
        <f t="shared" si="44"/>
        <v>0</v>
      </c>
      <c r="FV55" s="709">
        <f t="shared" si="44"/>
        <v>0</v>
      </c>
      <c r="FW55" s="709">
        <f t="shared" si="44"/>
        <v>7.2699999999999987E-3</v>
      </c>
      <c r="FX55" s="997"/>
      <c r="FZ55" s="1017"/>
    </row>
    <row r="56" spans="2:182" ht="12.75" x14ac:dyDescent="0.2">
      <c r="B56" s="665" t="s">
        <v>494</v>
      </c>
      <c r="O56" s="709" t="e">
        <f>+O23-O24</f>
        <v>#REF!</v>
      </c>
      <c r="P56" s="709" t="e">
        <f t="shared" ref="P56:CA56" si="45">+P23-P24</f>
        <v>#REF!</v>
      </c>
      <c r="Q56" s="709" t="e">
        <f t="shared" si="45"/>
        <v>#REF!</v>
      </c>
      <c r="R56" s="709" t="e">
        <f t="shared" si="45"/>
        <v>#REF!</v>
      </c>
      <c r="S56" s="709" t="e">
        <f t="shared" si="45"/>
        <v>#REF!</v>
      </c>
      <c r="T56" s="709" t="e">
        <f t="shared" si="45"/>
        <v>#REF!</v>
      </c>
      <c r="U56" s="709" t="e">
        <f t="shared" si="45"/>
        <v>#REF!</v>
      </c>
      <c r="V56" s="709" t="e">
        <f t="shared" si="45"/>
        <v>#REF!</v>
      </c>
      <c r="W56" s="709" t="e">
        <f t="shared" si="45"/>
        <v>#REF!</v>
      </c>
      <c r="X56" s="709" t="e">
        <f t="shared" si="45"/>
        <v>#REF!</v>
      </c>
      <c r="Y56" s="709" t="e">
        <f t="shared" si="45"/>
        <v>#REF!</v>
      </c>
      <c r="Z56" s="709" t="e">
        <f t="shared" si="45"/>
        <v>#REF!</v>
      </c>
      <c r="AA56" s="709" t="e">
        <f t="shared" si="45"/>
        <v>#REF!</v>
      </c>
      <c r="AB56" s="709" t="e">
        <f t="shared" si="45"/>
        <v>#REF!</v>
      </c>
      <c r="AC56" s="709" t="e">
        <f t="shared" si="45"/>
        <v>#REF!</v>
      </c>
      <c r="AD56" s="709" t="e">
        <f t="shared" si="45"/>
        <v>#REF!</v>
      </c>
      <c r="AE56" s="709" t="e">
        <f t="shared" si="45"/>
        <v>#REF!</v>
      </c>
      <c r="AF56" s="709" t="e">
        <f t="shared" si="45"/>
        <v>#REF!</v>
      </c>
      <c r="AG56" s="709" t="e">
        <f t="shared" si="45"/>
        <v>#REF!</v>
      </c>
      <c r="AH56" s="709" t="e">
        <f t="shared" si="45"/>
        <v>#REF!</v>
      </c>
      <c r="AI56" s="709" t="e">
        <f t="shared" si="45"/>
        <v>#REF!</v>
      </c>
      <c r="AJ56" s="709" t="e">
        <f t="shared" si="45"/>
        <v>#REF!</v>
      </c>
      <c r="AK56" s="709" t="e">
        <f t="shared" si="45"/>
        <v>#REF!</v>
      </c>
      <c r="AL56" s="709" t="e">
        <f t="shared" si="45"/>
        <v>#REF!</v>
      </c>
      <c r="AM56" s="709" t="e">
        <f t="shared" si="45"/>
        <v>#REF!</v>
      </c>
      <c r="AN56" s="709" t="e">
        <f t="shared" si="45"/>
        <v>#REF!</v>
      </c>
      <c r="AO56" s="709" t="e">
        <f t="shared" si="45"/>
        <v>#REF!</v>
      </c>
      <c r="AP56" s="709" t="e">
        <f t="shared" si="45"/>
        <v>#REF!</v>
      </c>
      <c r="AQ56" s="709" t="e">
        <f t="shared" si="45"/>
        <v>#REF!</v>
      </c>
      <c r="AR56" s="709" t="e">
        <f t="shared" si="45"/>
        <v>#REF!</v>
      </c>
      <c r="AS56" s="709" t="e">
        <f t="shared" si="45"/>
        <v>#REF!</v>
      </c>
      <c r="AT56" s="709" t="e">
        <f t="shared" si="45"/>
        <v>#REF!</v>
      </c>
      <c r="AU56" s="709" t="e">
        <f t="shared" si="45"/>
        <v>#REF!</v>
      </c>
      <c r="AV56" s="709" t="e">
        <f t="shared" si="45"/>
        <v>#REF!</v>
      </c>
      <c r="AW56" s="709" t="e">
        <f t="shared" si="45"/>
        <v>#REF!</v>
      </c>
      <c r="AX56" s="709" t="e">
        <f t="shared" si="45"/>
        <v>#REF!</v>
      </c>
      <c r="AY56" s="709" t="e">
        <f t="shared" si="45"/>
        <v>#REF!</v>
      </c>
      <c r="AZ56" s="709" t="e">
        <f t="shared" si="45"/>
        <v>#REF!</v>
      </c>
      <c r="BA56" s="709" t="e">
        <f t="shared" si="45"/>
        <v>#REF!</v>
      </c>
      <c r="BB56" s="709">
        <f t="shared" si="45"/>
        <v>1.7930000000000001E-2</v>
      </c>
      <c r="BC56" s="709">
        <f t="shared" si="45"/>
        <v>1.7930000000000001E-2</v>
      </c>
      <c r="BD56" s="709">
        <f t="shared" si="45"/>
        <v>1.7930000000000001E-2</v>
      </c>
      <c r="BE56" s="709">
        <f t="shared" si="45"/>
        <v>1.7930000000000001E-2</v>
      </c>
      <c r="BF56" s="709">
        <f t="shared" si="45"/>
        <v>1.7930000000000001E-2</v>
      </c>
      <c r="BG56" s="709">
        <f t="shared" si="45"/>
        <v>2.0729999999999998E-2</v>
      </c>
      <c r="BH56" s="709">
        <f t="shared" si="45"/>
        <v>2.0729999999999998E-2</v>
      </c>
      <c r="BI56" s="709">
        <f t="shared" si="45"/>
        <v>2.0729999999999998E-2</v>
      </c>
      <c r="BJ56" s="709">
        <f t="shared" si="45"/>
        <v>2.0729999999999998E-2</v>
      </c>
      <c r="BK56" s="709">
        <f t="shared" si="45"/>
        <v>1.7930000000000001E-2</v>
      </c>
      <c r="BL56" s="709">
        <f t="shared" si="45"/>
        <v>1.7930000000000001E-2</v>
      </c>
      <c r="BM56" s="709">
        <f t="shared" si="45"/>
        <v>1.7930000000000001E-2</v>
      </c>
      <c r="BN56" s="709">
        <f t="shared" si="45"/>
        <v>1.7930000000000001E-2</v>
      </c>
      <c r="BO56" s="709">
        <f t="shared" si="45"/>
        <v>1.7930000000000001E-2</v>
      </c>
      <c r="BP56" s="709">
        <f t="shared" si="45"/>
        <v>1.7930000000000001E-2</v>
      </c>
      <c r="BQ56" s="709">
        <f t="shared" si="45"/>
        <v>1.7930000000000001E-2</v>
      </c>
      <c r="BR56" s="709">
        <f t="shared" si="45"/>
        <v>1.7930000000000001E-2</v>
      </c>
      <c r="BS56" s="709">
        <f t="shared" si="45"/>
        <v>2.0729999999999998E-2</v>
      </c>
      <c r="BT56" s="709">
        <f t="shared" si="45"/>
        <v>2.0729999999999998E-2</v>
      </c>
      <c r="BU56" s="709">
        <f t="shared" si="45"/>
        <v>2.0729999999999998E-2</v>
      </c>
      <c r="BV56" s="709">
        <f t="shared" si="45"/>
        <v>2.0729999999999998E-2</v>
      </c>
      <c r="BW56" s="709">
        <f t="shared" si="45"/>
        <v>1.7930000000000001E-2</v>
      </c>
      <c r="BX56" s="709">
        <f t="shared" si="45"/>
        <v>1.7930000000000001E-2</v>
      </c>
      <c r="BY56" s="709">
        <f t="shared" si="45"/>
        <v>1.7930000000000001E-2</v>
      </c>
      <c r="BZ56" s="709">
        <f t="shared" si="45"/>
        <v>1.7930000000000001E-2</v>
      </c>
      <c r="CA56" s="709">
        <f t="shared" si="45"/>
        <v>1.7930000000000001E-2</v>
      </c>
      <c r="CB56" s="709">
        <f t="shared" ref="CB56:EM56" si="46">+CB23-CB24</f>
        <v>1.7930000000000001E-2</v>
      </c>
      <c r="CC56" s="709">
        <f t="shared" si="46"/>
        <v>1.7930000000000001E-2</v>
      </c>
      <c r="CD56" s="709">
        <f t="shared" si="46"/>
        <v>1.7930000000000001E-2</v>
      </c>
      <c r="CE56" s="709">
        <f t="shared" si="46"/>
        <v>2.0729999999999998E-2</v>
      </c>
      <c r="CF56" s="709">
        <f t="shared" si="46"/>
        <v>2.0729999999999998E-2</v>
      </c>
      <c r="CG56" s="709">
        <f t="shared" si="46"/>
        <v>2.0729999999999998E-2</v>
      </c>
      <c r="CH56" s="709">
        <f t="shared" si="46"/>
        <v>2.0729999999999998E-2</v>
      </c>
      <c r="CI56" s="709">
        <f t="shared" si="46"/>
        <v>1.7930000000000001E-2</v>
      </c>
      <c r="CJ56" s="709">
        <f t="shared" si="46"/>
        <v>1.7929999999999988E-2</v>
      </c>
      <c r="CK56" s="709">
        <f t="shared" si="46"/>
        <v>1.7929999999999988E-2</v>
      </c>
      <c r="CL56" s="709">
        <f t="shared" si="46"/>
        <v>1.7930000000000001E-2</v>
      </c>
      <c r="CM56" s="709">
        <f t="shared" si="46"/>
        <v>1.7930000000000001E-2</v>
      </c>
      <c r="CN56" s="709">
        <f t="shared" si="46"/>
        <v>1.7930000000000001E-2</v>
      </c>
      <c r="CO56" s="709">
        <f t="shared" si="46"/>
        <v>1.7929999999999988E-2</v>
      </c>
      <c r="CP56" s="709">
        <f t="shared" si="46"/>
        <v>1.7929999999999988E-2</v>
      </c>
      <c r="CQ56" s="709">
        <f t="shared" si="46"/>
        <v>2.0729999999999998E-2</v>
      </c>
      <c r="CR56" s="709">
        <f t="shared" si="46"/>
        <v>2.0729999999999998E-2</v>
      </c>
      <c r="CS56" s="709">
        <f t="shared" si="46"/>
        <v>2.0729999999999998E-2</v>
      </c>
      <c r="CT56" s="709">
        <f t="shared" si="46"/>
        <v>2.0729999999999998E-2</v>
      </c>
      <c r="CU56" s="709">
        <f t="shared" si="46"/>
        <v>1.7930000000000001E-2</v>
      </c>
      <c r="CV56" s="709">
        <f t="shared" si="46"/>
        <v>1.7930000000000001E-2</v>
      </c>
      <c r="CW56" s="709">
        <f t="shared" si="46"/>
        <v>1.7930000000000001E-2</v>
      </c>
      <c r="CX56" s="709">
        <f t="shared" si="46"/>
        <v>1.7930000000000001E-2</v>
      </c>
      <c r="CY56" s="709">
        <f t="shared" si="46"/>
        <v>1.7930000000000001E-2</v>
      </c>
      <c r="CZ56" s="709">
        <f t="shared" si="46"/>
        <v>1.7930000000000001E-2</v>
      </c>
      <c r="DA56" s="709">
        <f t="shared" si="46"/>
        <v>1.7929999999999988E-2</v>
      </c>
      <c r="DB56" s="709">
        <f t="shared" si="46"/>
        <v>1.7929999999999988E-2</v>
      </c>
      <c r="DC56" s="709">
        <f t="shared" si="46"/>
        <v>2.0729999999999998E-2</v>
      </c>
      <c r="DD56" s="709">
        <f t="shared" si="46"/>
        <v>2.0729999999999998E-2</v>
      </c>
      <c r="DE56" s="709">
        <f t="shared" si="46"/>
        <v>2.0729999999999998E-2</v>
      </c>
      <c r="DF56" s="709">
        <f t="shared" si="46"/>
        <v>2.0729999999999998E-2</v>
      </c>
      <c r="DG56" s="709">
        <f t="shared" si="46"/>
        <v>1.7929999999999988E-2</v>
      </c>
      <c r="DH56" s="709">
        <f t="shared" si="46"/>
        <v>1.7929999999999988E-2</v>
      </c>
      <c r="DI56" s="709">
        <f t="shared" si="46"/>
        <v>1.7929999999999988E-2</v>
      </c>
      <c r="DJ56" s="709">
        <f t="shared" si="46"/>
        <v>1.7930000000000001E-2</v>
      </c>
      <c r="DK56" s="709">
        <f t="shared" si="46"/>
        <v>1.7930000000000001E-2</v>
      </c>
      <c r="DL56" s="709">
        <f t="shared" si="46"/>
        <v>1.7930000000000001E-2</v>
      </c>
      <c r="DM56" s="709">
        <f t="shared" si="46"/>
        <v>1.7930000000000001E-2</v>
      </c>
      <c r="DN56" s="709">
        <f t="shared" si="46"/>
        <v>1.7930000000000001E-2</v>
      </c>
      <c r="DO56" s="709">
        <f t="shared" si="46"/>
        <v>2.0729999999999998E-2</v>
      </c>
      <c r="DP56" s="709">
        <f t="shared" si="46"/>
        <v>2.0729999999999998E-2</v>
      </c>
      <c r="DQ56" s="709">
        <f t="shared" si="46"/>
        <v>2.0729999999999998E-2</v>
      </c>
      <c r="DR56" s="709">
        <f t="shared" si="46"/>
        <v>2.0729999999999998E-2</v>
      </c>
      <c r="DS56" s="709">
        <f t="shared" si="46"/>
        <v>1.7930000000000001E-2</v>
      </c>
      <c r="DT56" s="709">
        <f t="shared" si="46"/>
        <v>1.7930000000000001E-2</v>
      </c>
      <c r="DU56" s="709">
        <f t="shared" si="46"/>
        <v>1.7930000000000001E-2</v>
      </c>
      <c r="DV56" s="709">
        <f t="shared" si="46"/>
        <v>1.7929999999999988E-2</v>
      </c>
      <c r="DW56" s="709">
        <f t="shared" si="46"/>
        <v>1.7929999999999988E-2</v>
      </c>
      <c r="DX56" s="709">
        <f t="shared" si="46"/>
        <v>1.7929999999999988E-2</v>
      </c>
      <c r="DY56" s="761">
        <f t="shared" si="46"/>
        <v>1.7929999999999988E-2</v>
      </c>
      <c r="DZ56" s="709">
        <f t="shared" si="46"/>
        <v>1.7930000000000001E-2</v>
      </c>
      <c r="EA56" s="709">
        <f t="shared" si="46"/>
        <v>2.0729999999999998E-2</v>
      </c>
      <c r="EB56" s="709">
        <f t="shared" si="46"/>
        <v>2.0729999999999998E-2</v>
      </c>
      <c r="EC56" s="709">
        <f t="shared" si="46"/>
        <v>2.0729999999999998E-2</v>
      </c>
      <c r="ED56" s="709">
        <f t="shared" si="46"/>
        <v>2.0729999999999998E-2</v>
      </c>
      <c r="EE56" s="709">
        <f t="shared" si="46"/>
        <v>1.7930000000000001E-2</v>
      </c>
      <c r="EF56" s="709">
        <f t="shared" si="46"/>
        <v>1.7930000000000001E-2</v>
      </c>
      <c r="EG56" s="709">
        <f t="shared" si="46"/>
        <v>1.7930000000000001E-2</v>
      </c>
      <c r="EH56" s="709">
        <f t="shared" si="46"/>
        <v>1.7930000000000001E-2</v>
      </c>
      <c r="EI56" s="709">
        <f t="shared" si="46"/>
        <v>1.7930000000000001E-2</v>
      </c>
      <c r="EJ56" s="709">
        <f t="shared" si="46"/>
        <v>1.7930000000000001E-2</v>
      </c>
      <c r="EK56" s="709">
        <f t="shared" si="46"/>
        <v>1.7930000000000001E-2</v>
      </c>
      <c r="EL56" s="709">
        <f t="shared" si="46"/>
        <v>1.7930000000000001E-2</v>
      </c>
      <c r="EM56" s="709">
        <f t="shared" si="46"/>
        <v>2.0729999999999998E-2</v>
      </c>
      <c r="EN56" s="709">
        <f t="shared" ref="EN56:FW56" si="47">+EN23-EN24</f>
        <v>2.0729999999999998E-2</v>
      </c>
      <c r="EO56" s="709">
        <f t="shared" si="47"/>
        <v>2.0729999999999998E-2</v>
      </c>
      <c r="EP56" s="709">
        <f t="shared" si="47"/>
        <v>2.0729999999999998E-2</v>
      </c>
      <c r="EQ56" s="709">
        <f t="shared" si="47"/>
        <v>1.7930000000000001E-2</v>
      </c>
      <c r="ER56" s="709">
        <f t="shared" si="47"/>
        <v>1.7930000000000001E-2</v>
      </c>
      <c r="ES56" s="709">
        <f t="shared" si="47"/>
        <v>1.7930000000000001E-2</v>
      </c>
      <c r="ET56" s="709">
        <f t="shared" si="47"/>
        <v>1.7930000000000001E-2</v>
      </c>
      <c r="EU56" s="709">
        <f t="shared" si="47"/>
        <v>1.7930000000000001E-2</v>
      </c>
      <c r="EV56" s="709">
        <f t="shared" si="47"/>
        <v>1.7930000000000001E-2</v>
      </c>
      <c r="EW56" s="709">
        <f t="shared" si="47"/>
        <v>1.7930000000000001E-2</v>
      </c>
      <c r="EX56" s="709">
        <f t="shared" si="47"/>
        <v>1.7930000000000001E-2</v>
      </c>
      <c r="EY56" s="709">
        <f t="shared" si="47"/>
        <v>2.0729999999999998E-2</v>
      </c>
      <c r="EZ56" s="709">
        <f t="shared" si="47"/>
        <v>2.0730000000000026E-2</v>
      </c>
      <c r="FA56" s="709">
        <f t="shared" si="47"/>
        <v>2.0730000000000026E-2</v>
      </c>
      <c r="FB56" s="709">
        <f t="shared" si="47"/>
        <v>2.0730000000000026E-2</v>
      </c>
      <c r="FC56" s="709">
        <f t="shared" si="47"/>
        <v>1.7930000000000001E-2</v>
      </c>
      <c r="FD56" s="709">
        <f t="shared" si="47"/>
        <v>1.7930000000000001E-2</v>
      </c>
      <c r="FE56" s="709">
        <f t="shared" si="47"/>
        <v>1.7930000000000001E-2</v>
      </c>
      <c r="FF56" s="709">
        <f t="shared" si="47"/>
        <v>1.7930000000000001E-2</v>
      </c>
      <c r="FG56" s="709">
        <f t="shared" si="47"/>
        <v>1.7930000000000001E-2</v>
      </c>
      <c r="FH56" s="709">
        <f t="shared" si="47"/>
        <v>1.7930000000000001E-2</v>
      </c>
      <c r="FI56" s="709">
        <f t="shared" si="47"/>
        <v>1.7930000000000001E-2</v>
      </c>
      <c r="FJ56" s="709">
        <f t="shared" si="47"/>
        <v>1.7930000000000001E-2</v>
      </c>
      <c r="FK56" s="709">
        <f t="shared" si="47"/>
        <v>2.0729999999999998E-2</v>
      </c>
      <c r="FL56" s="709">
        <f t="shared" si="47"/>
        <v>2.0729999999999985E-2</v>
      </c>
      <c r="FM56" s="709">
        <f t="shared" si="47"/>
        <v>2.0729999999999985E-2</v>
      </c>
      <c r="FN56" s="709">
        <f t="shared" si="47"/>
        <v>2.0729999999999985E-2</v>
      </c>
      <c r="FO56" s="709">
        <f t="shared" si="47"/>
        <v>1.7930000000000001E-2</v>
      </c>
      <c r="FP56" s="709">
        <f t="shared" si="47"/>
        <v>1.7930000000000001E-2</v>
      </c>
      <c r="FQ56" s="709">
        <f t="shared" si="47"/>
        <v>1.7930000000000001E-2</v>
      </c>
      <c r="FR56" s="709">
        <f t="shared" si="47"/>
        <v>1.7930000000000001E-2</v>
      </c>
      <c r="FS56" s="709">
        <f t="shared" si="47"/>
        <v>1.7930000000000001E-2</v>
      </c>
      <c r="FT56" s="709">
        <f t="shared" si="47"/>
        <v>1.7930000000000001E-2</v>
      </c>
      <c r="FU56" s="709">
        <f t="shared" si="47"/>
        <v>1.7930000000000015E-2</v>
      </c>
      <c r="FV56" s="709">
        <f t="shared" si="47"/>
        <v>1.7930000000000015E-2</v>
      </c>
      <c r="FW56" s="709">
        <f t="shared" si="47"/>
        <v>2.0729999999999998E-2</v>
      </c>
      <c r="FX56" s="997"/>
      <c r="FZ56" s="1017"/>
    </row>
    <row r="57" spans="2:182" ht="12.75" x14ac:dyDescent="0.2">
      <c r="B57" s="665" t="s">
        <v>495</v>
      </c>
      <c r="O57" s="709" t="e">
        <f>+O24</f>
        <v>#REF!</v>
      </c>
      <c r="P57" s="709" t="e">
        <f t="shared" ref="P57:CA57" si="48">+P24</f>
        <v>#REF!</v>
      </c>
      <c r="Q57" s="709" t="e">
        <f t="shared" si="48"/>
        <v>#REF!</v>
      </c>
      <c r="R57" s="709" t="e">
        <f t="shared" si="48"/>
        <v>#REF!</v>
      </c>
      <c r="S57" s="709" t="e">
        <f t="shared" si="48"/>
        <v>#REF!</v>
      </c>
      <c r="T57" s="709" t="e">
        <f t="shared" si="48"/>
        <v>#REF!</v>
      </c>
      <c r="U57" s="709" t="e">
        <f t="shared" si="48"/>
        <v>#REF!</v>
      </c>
      <c r="V57" s="709" t="e">
        <f t="shared" si="48"/>
        <v>#REF!</v>
      </c>
      <c r="W57" s="709" t="e">
        <f t="shared" si="48"/>
        <v>#REF!</v>
      </c>
      <c r="X57" s="709" t="e">
        <f t="shared" si="48"/>
        <v>#REF!</v>
      </c>
      <c r="Y57" s="709" t="e">
        <f t="shared" si="48"/>
        <v>#REF!</v>
      </c>
      <c r="Z57" s="709" t="e">
        <f t="shared" si="48"/>
        <v>#REF!</v>
      </c>
      <c r="AA57" s="709" t="e">
        <f t="shared" si="48"/>
        <v>#REF!</v>
      </c>
      <c r="AB57" s="709" t="e">
        <f t="shared" si="48"/>
        <v>#REF!</v>
      </c>
      <c r="AC57" s="709" t="e">
        <f t="shared" si="48"/>
        <v>#REF!</v>
      </c>
      <c r="AD57" s="709" t="e">
        <f t="shared" si="48"/>
        <v>#REF!</v>
      </c>
      <c r="AE57" s="709" t="e">
        <f t="shared" si="48"/>
        <v>#REF!</v>
      </c>
      <c r="AF57" s="709" t="e">
        <f t="shared" si="48"/>
        <v>#REF!</v>
      </c>
      <c r="AG57" s="709" t="e">
        <f t="shared" si="48"/>
        <v>#REF!</v>
      </c>
      <c r="AH57" s="709" t="e">
        <f t="shared" si="48"/>
        <v>#REF!</v>
      </c>
      <c r="AI57" s="709" t="e">
        <f t="shared" si="48"/>
        <v>#REF!</v>
      </c>
      <c r="AJ57" s="709" t="e">
        <f t="shared" si="48"/>
        <v>#REF!</v>
      </c>
      <c r="AK57" s="709" t="e">
        <f t="shared" si="48"/>
        <v>#REF!</v>
      </c>
      <c r="AL57" s="709" t="e">
        <f t="shared" si="48"/>
        <v>#REF!</v>
      </c>
      <c r="AM57" s="709" t="e">
        <f t="shared" si="48"/>
        <v>#REF!</v>
      </c>
      <c r="AN57" s="709" t="e">
        <f t="shared" si="48"/>
        <v>#REF!</v>
      </c>
      <c r="AO57" s="709" t="e">
        <f t="shared" si="48"/>
        <v>#REF!</v>
      </c>
      <c r="AP57" s="709" t="e">
        <f t="shared" si="48"/>
        <v>#REF!</v>
      </c>
      <c r="AQ57" s="709" t="e">
        <f t="shared" si="48"/>
        <v>#REF!</v>
      </c>
      <c r="AR57" s="709" t="e">
        <f t="shared" si="48"/>
        <v>#REF!</v>
      </c>
      <c r="AS57" s="709" t="e">
        <f t="shared" si="48"/>
        <v>#REF!</v>
      </c>
      <c r="AT57" s="709" t="e">
        <f t="shared" si="48"/>
        <v>#REF!</v>
      </c>
      <c r="AU57" s="709" t="e">
        <f t="shared" si="48"/>
        <v>#REF!</v>
      </c>
      <c r="AV57" s="709" t="e">
        <f t="shared" si="48"/>
        <v>#REF!</v>
      </c>
      <c r="AW57" s="709" t="e">
        <f t="shared" si="48"/>
        <v>#REF!</v>
      </c>
      <c r="AX57" s="709" t="e">
        <f t="shared" si="48"/>
        <v>#REF!</v>
      </c>
      <c r="AY57" s="709" t="e">
        <f t="shared" si="48"/>
        <v>#REF!</v>
      </c>
      <c r="AZ57" s="709" t="e">
        <f t="shared" si="48"/>
        <v>#REF!</v>
      </c>
      <c r="BA57" s="709" t="e">
        <f t="shared" si="48"/>
        <v>#REF!</v>
      </c>
      <c r="BB57" s="709">
        <f t="shared" si="48"/>
        <v>7.3419999999999999E-2</v>
      </c>
      <c r="BC57" s="709">
        <f t="shared" si="48"/>
        <v>7.3419999999999999E-2</v>
      </c>
      <c r="BD57" s="709">
        <f t="shared" si="48"/>
        <v>7.3419999999999999E-2</v>
      </c>
      <c r="BE57" s="709">
        <f t="shared" si="48"/>
        <v>7.3419999999999999E-2</v>
      </c>
      <c r="BF57" s="709">
        <f t="shared" si="48"/>
        <v>7.3419999999999999E-2</v>
      </c>
      <c r="BG57" s="709">
        <f t="shared" si="48"/>
        <v>6.9690000000000002E-2</v>
      </c>
      <c r="BH57" s="709">
        <f t="shared" si="48"/>
        <v>7.5690000000000007E-2</v>
      </c>
      <c r="BI57" s="709">
        <f t="shared" si="48"/>
        <v>7.5690000000000007E-2</v>
      </c>
      <c r="BJ57" s="709">
        <f t="shared" si="48"/>
        <v>7.5690000000000007E-2</v>
      </c>
      <c r="BK57" s="709">
        <f t="shared" si="48"/>
        <v>7.9419999999999991E-2</v>
      </c>
      <c r="BL57" s="709">
        <f t="shared" si="48"/>
        <v>7.9419999999999991E-2</v>
      </c>
      <c r="BM57" s="709">
        <f t="shared" si="48"/>
        <v>7.9419999999999991E-2</v>
      </c>
      <c r="BN57" s="709">
        <f t="shared" si="48"/>
        <v>7.9419999999999991E-2</v>
      </c>
      <c r="BO57" s="709">
        <f t="shared" si="48"/>
        <v>7.9419999999999991E-2</v>
      </c>
      <c r="BP57" s="709">
        <f t="shared" si="48"/>
        <v>7.9419999999999991E-2</v>
      </c>
      <c r="BQ57" s="709">
        <f t="shared" si="48"/>
        <v>7.9419999999999991E-2</v>
      </c>
      <c r="BR57" s="709">
        <f t="shared" si="48"/>
        <v>7.9419999999999991E-2</v>
      </c>
      <c r="BS57" s="709">
        <f t="shared" si="48"/>
        <v>7.5690000000000007E-2</v>
      </c>
      <c r="BT57" s="709">
        <f t="shared" si="48"/>
        <v>7.5690000000000007E-2</v>
      </c>
      <c r="BU57" s="709">
        <f t="shared" si="48"/>
        <v>7.5690000000000007E-2</v>
      </c>
      <c r="BV57" s="709">
        <f t="shared" si="48"/>
        <v>7.5690000000000007E-2</v>
      </c>
      <c r="BW57" s="709">
        <f t="shared" si="48"/>
        <v>7.9419999999999991E-2</v>
      </c>
      <c r="BX57" s="709">
        <f t="shared" si="48"/>
        <v>7.9419999999999991E-2</v>
      </c>
      <c r="BY57" s="709">
        <f t="shared" si="48"/>
        <v>7.9419999999999991E-2</v>
      </c>
      <c r="BZ57" s="709">
        <f t="shared" si="48"/>
        <v>7.9419999999999991E-2</v>
      </c>
      <c r="CA57" s="709">
        <f t="shared" si="48"/>
        <v>7.9419999999999991E-2</v>
      </c>
      <c r="CB57" s="709">
        <f t="shared" ref="CB57:EM57" si="49">+CB24</f>
        <v>7.9419999999999991E-2</v>
      </c>
      <c r="CC57" s="709">
        <f t="shared" si="49"/>
        <v>7.9419999999999991E-2</v>
      </c>
      <c r="CD57" s="709">
        <f t="shared" si="49"/>
        <v>7.9419999999999991E-2</v>
      </c>
      <c r="CE57" s="709">
        <f t="shared" si="49"/>
        <v>7.5690000000000007E-2</v>
      </c>
      <c r="CF57" s="709">
        <f t="shared" si="49"/>
        <v>7.5690000000000007E-2</v>
      </c>
      <c r="CG57" s="709">
        <f t="shared" si="49"/>
        <v>7.5690000000000007E-2</v>
      </c>
      <c r="CH57" s="709">
        <f t="shared" si="49"/>
        <v>7.5690000000000007E-2</v>
      </c>
      <c r="CI57" s="709">
        <f t="shared" si="49"/>
        <v>7.9419999999999991E-2</v>
      </c>
      <c r="CJ57" s="709">
        <f t="shared" si="49"/>
        <v>8.2750000000000004E-2</v>
      </c>
      <c r="CK57" s="709">
        <f t="shared" si="49"/>
        <v>8.2750000000000004E-2</v>
      </c>
      <c r="CL57" s="709">
        <f t="shared" si="49"/>
        <v>8.3169999999999994E-2</v>
      </c>
      <c r="CM57" s="709">
        <f t="shared" si="49"/>
        <v>8.3169999999999994E-2</v>
      </c>
      <c r="CN57" s="709">
        <f t="shared" si="49"/>
        <v>8.3169999999999994E-2</v>
      </c>
      <c r="CO57" s="709">
        <f t="shared" si="49"/>
        <v>8.3640000000000006E-2</v>
      </c>
      <c r="CP57" s="709">
        <f t="shared" si="49"/>
        <v>8.3640000000000006E-2</v>
      </c>
      <c r="CQ57" s="709">
        <f t="shared" si="49"/>
        <v>7.9910000000000009E-2</v>
      </c>
      <c r="CR57" s="709">
        <f t="shared" si="49"/>
        <v>8.3969999999999989E-2</v>
      </c>
      <c r="CS57" s="709">
        <f t="shared" si="49"/>
        <v>8.3969999999999989E-2</v>
      </c>
      <c r="CT57" s="709">
        <f t="shared" si="49"/>
        <v>8.3969999999999989E-2</v>
      </c>
      <c r="CU57" s="709">
        <f t="shared" si="49"/>
        <v>8.856E-2</v>
      </c>
      <c r="CV57" s="709">
        <f t="shared" si="49"/>
        <v>8.856E-2</v>
      </c>
      <c r="CW57" s="709">
        <f t="shared" si="49"/>
        <v>8.856E-2</v>
      </c>
      <c r="CX57" s="709">
        <f t="shared" si="49"/>
        <v>8.8139999999999996E-2</v>
      </c>
      <c r="CY57" s="709">
        <f t="shared" si="49"/>
        <v>8.8139999999999996E-2</v>
      </c>
      <c r="CZ57" s="709">
        <f t="shared" si="49"/>
        <v>8.8139999999999996E-2</v>
      </c>
      <c r="DA57" s="709">
        <f t="shared" si="49"/>
        <v>8.8800000000000004E-2</v>
      </c>
      <c r="DB57" s="709">
        <f t="shared" si="49"/>
        <v>8.8800000000000004E-2</v>
      </c>
      <c r="DC57" s="709">
        <f t="shared" si="49"/>
        <v>8.5070000000000007E-2</v>
      </c>
      <c r="DD57" s="709">
        <f t="shared" si="49"/>
        <v>9.0969999999999995E-2</v>
      </c>
      <c r="DE57" s="709">
        <f t="shared" si="49"/>
        <v>9.0969999999999995E-2</v>
      </c>
      <c r="DF57" s="709">
        <f t="shared" si="49"/>
        <v>9.0969999999999995E-2</v>
      </c>
      <c r="DG57" s="709">
        <f t="shared" si="49"/>
        <v>9.8300000000000012E-2</v>
      </c>
      <c r="DH57" s="709">
        <f t="shared" si="49"/>
        <v>9.8300000000000012E-2</v>
      </c>
      <c r="DI57" s="709">
        <f t="shared" si="49"/>
        <v>9.8300000000000012E-2</v>
      </c>
      <c r="DJ57" s="709">
        <f t="shared" si="49"/>
        <v>9.4719999999999999E-2</v>
      </c>
      <c r="DK57" s="709">
        <f t="shared" si="49"/>
        <v>9.4719999999999999E-2</v>
      </c>
      <c r="DL57" s="709">
        <f t="shared" si="49"/>
        <v>9.4719999999999999E-2</v>
      </c>
      <c r="DM57" s="709">
        <f t="shared" si="49"/>
        <v>9.5579999999999998E-2</v>
      </c>
      <c r="DN57" s="709">
        <f t="shared" si="49"/>
        <v>9.5579999999999998E-2</v>
      </c>
      <c r="DO57" s="709">
        <f t="shared" si="49"/>
        <v>9.1849999999999987E-2</v>
      </c>
      <c r="DP57" s="709">
        <f t="shared" si="49"/>
        <v>9.1379999999999989E-2</v>
      </c>
      <c r="DQ57" s="709">
        <f t="shared" si="49"/>
        <v>9.1379999999999989E-2</v>
      </c>
      <c r="DR57" s="709">
        <f t="shared" si="49"/>
        <v>9.1379999999999989E-2</v>
      </c>
      <c r="DS57" s="709">
        <f t="shared" si="49"/>
        <v>9.6920000000000006E-2</v>
      </c>
      <c r="DT57" s="709">
        <f t="shared" si="49"/>
        <v>9.6920000000000006E-2</v>
      </c>
      <c r="DU57" s="709">
        <f t="shared" si="49"/>
        <v>9.6920000000000006E-2</v>
      </c>
      <c r="DV57" s="709">
        <f t="shared" si="49"/>
        <v>9.1679999999999998E-2</v>
      </c>
      <c r="DW57" s="709">
        <f t="shared" si="49"/>
        <v>9.1679999999999998E-2</v>
      </c>
      <c r="DX57" s="709">
        <f t="shared" si="49"/>
        <v>9.1679999999999998E-2</v>
      </c>
      <c r="DY57" s="761">
        <f t="shared" si="49"/>
        <v>8.2720000000000002E-2</v>
      </c>
      <c r="DZ57" s="709">
        <f t="shared" si="49"/>
        <v>8.4879999999999997E-2</v>
      </c>
      <c r="EA57" s="709">
        <f t="shared" si="49"/>
        <v>8.115E-2</v>
      </c>
      <c r="EB57" s="709">
        <f t="shared" si="49"/>
        <v>8.743999999999999E-2</v>
      </c>
      <c r="EC57" s="709">
        <f t="shared" si="49"/>
        <v>8.743999999999999E-2</v>
      </c>
      <c r="ED57" s="709">
        <f t="shared" si="49"/>
        <v>8.743999999999999E-2</v>
      </c>
      <c r="EE57" s="709">
        <f t="shared" si="49"/>
        <v>9.4700000000000006E-2</v>
      </c>
      <c r="EF57" s="709">
        <f t="shared" si="49"/>
        <v>9.4700000000000006E-2</v>
      </c>
      <c r="EG57" s="709">
        <f t="shared" si="49"/>
        <v>9.4700000000000006E-2</v>
      </c>
      <c r="EH57" s="709">
        <f t="shared" si="49"/>
        <v>9.9729999999999985E-2</v>
      </c>
      <c r="EI57" s="709">
        <f t="shared" si="49"/>
        <v>9.9729999999999985E-2</v>
      </c>
      <c r="EJ57" s="709">
        <f t="shared" si="49"/>
        <v>9.9729999999999985E-2</v>
      </c>
      <c r="EK57" s="709">
        <f t="shared" si="49"/>
        <v>0.10192999999999999</v>
      </c>
      <c r="EL57" s="709">
        <f t="shared" si="49"/>
        <v>0.10192999999999999</v>
      </c>
      <c r="EM57" s="709">
        <f t="shared" si="49"/>
        <v>9.820000000000001E-2</v>
      </c>
      <c r="EN57" s="709">
        <f t="shared" ref="EN57:FW57" si="50">+EN24</f>
        <v>9.6260000000000012E-2</v>
      </c>
      <c r="EO57" s="709">
        <f t="shared" si="50"/>
        <v>9.6260000000000012E-2</v>
      </c>
      <c r="EP57" s="709">
        <f t="shared" si="50"/>
        <v>9.6260000000000012E-2</v>
      </c>
      <c r="EQ57" s="709">
        <f t="shared" si="50"/>
        <v>0.10489000000000001</v>
      </c>
      <c r="ER57" s="709">
        <f t="shared" si="50"/>
        <v>0.10489000000000001</v>
      </c>
      <c r="ES57" s="709">
        <f t="shared" si="50"/>
        <v>0.10489000000000001</v>
      </c>
      <c r="ET57" s="709">
        <f t="shared" si="50"/>
        <v>0.10708999999999999</v>
      </c>
      <c r="EU57" s="709">
        <f t="shared" si="50"/>
        <v>0.10708999999999999</v>
      </c>
      <c r="EV57" s="709">
        <f t="shared" si="50"/>
        <v>0.10708999999999999</v>
      </c>
      <c r="EW57" s="709">
        <f t="shared" si="50"/>
        <v>0.10825000000000001</v>
      </c>
      <c r="EX57" s="709">
        <f t="shared" si="50"/>
        <v>0.10825000000000001</v>
      </c>
      <c r="EY57" s="709">
        <f t="shared" si="50"/>
        <v>0.10452</v>
      </c>
      <c r="EZ57" s="709">
        <f t="shared" si="50"/>
        <v>0.11215999999999998</v>
      </c>
      <c r="FA57" s="709">
        <f t="shared" si="50"/>
        <v>0.11215999999999998</v>
      </c>
      <c r="FB57" s="709">
        <f t="shared" si="50"/>
        <v>0.11215999999999998</v>
      </c>
      <c r="FC57" s="709">
        <f t="shared" si="50"/>
        <v>0.11673</v>
      </c>
      <c r="FD57" s="709">
        <f t="shared" si="50"/>
        <v>0.11673</v>
      </c>
      <c r="FE57" s="709">
        <f t="shared" si="50"/>
        <v>0.11673</v>
      </c>
      <c r="FF57" s="709">
        <f t="shared" si="50"/>
        <v>0.11935999999999999</v>
      </c>
      <c r="FG57" s="709">
        <f t="shared" si="50"/>
        <v>0.11935999999999999</v>
      </c>
      <c r="FH57" s="709">
        <f t="shared" si="50"/>
        <v>0.11935999999999999</v>
      </c>
      <c r="FI57" s="709">
        <f t="shared" si="50"/>
        <v>0.12348000000000001</v>
      </c>
      <c r="FJ57" s="709">
        <f t="shared" si="50"/>
        <v>0.12348000000000001</v>
      </c>
      <c r="FK57" s="709">
        <f t="shared" si="50"/>
        <v>0.11975</v>
      </c>
      <c r="FL57" s="709">
        <f t="shared" si="50"/>
        <v>0.12268</v>
      </c>
      <c r="FM57" s="709">
        <f t="shared" si="50"/>
        <v>0.12268</v>
      </c>
      <c r="FN57" s="709">
        <f t="shared" si="50"/>
        <v>0.12268</v>
      </c>
      <c r="FO57" s="709">
        <f t="shared" si="50"/>
        <v>0.12613000000000002</v>
      </c>
      <c r="FP57" s="709">
        <f t="shared" si="50"/>
        <v>0.12613000000000002</v>
      </c>
      <c r="FQ57" s="709">
        <f t="shared" si="50"/>
        <v>0.12613000000000002</v>
      </c>
      <c r="FR57" s="709">
        <f t="shared" si="50"/>
        <v>0.12583</v>
      </c>
      <c r="FS57" s="709">
        <f t="shared" si="50"/>
        <v>0.12583</v>
      </c>
      <c r="FT57" s="709">
        <f t="shared" si="50"/>
        <v>0.12583</v>
      </c>
      <c r="FU57" s="709">
        <f t="shared" si="50"/>
        <v>0.1229</v>
      </c>
      <c r="FV57" s="709">
        <f t="shared" si="50"/>
        <v>0.1229</v>
      </c>
      <c r="FW57" s="709">
        <f t="shared" si="50"/>
        <v>0.11917</v>
      </c>
      <c r="FX57" s="997"/>
      <c r="FZ57" s="1017"/>
    </row>
    <row r="58" spans="2:182" ht="12.75" x14ac:dyDescent="0.2">
      <c r="B58" s="674"/>
      <c r="FW58" s="709"/>
      <c r="FX58" s="997"/>
    </row>
    <row r="59" spans="2:182" ht="12.75" x14ac:dyDescent="0.2">
      <c r="B59" s="668" t="s">
        <v>536</v>
      </c>
      <c r="FX59" s="997"/>
    </row>
    <row r="60" spans="2:182" ht="12.75" x14ac:dyDescent="0.2">
      <c r="B60" s="15" t="s">
        <v>252</v>
      </c>
      <c r="FX60" s="997"/>
    </row>
    <row r="61" spans="2:182" ht="12.75" x14ac:dyDescent="0.2">
      <c r="B61" s="15" t="s">
        <v>223</v>
      </c>
      <c r="FX61" s="997"/>
    </row>
    <row r="62" spans="2:182" ht="12.75" x14ac:dyDescent="0.2">
      <c r="B62" s="15" t="s">
        <v>253</v>
      </c>
      <c r="FX62" s="997"/>
    </row>
    <row r="63" spans="2:182" ht="12.75" x14ac:dyDescent="0.2">
      <c r="B63" s="15"/>
      <c r="FX63" s="997"/>
    </row>
    <row r="64" spans="2:182" ht="12.75" x14ac:dyDescent="0.2">
      <c r="B64" s="668" t="s">
        <v>215</v>
      </c>
      <c r="FX64" s="997"/>
    </row>
    <row r="65" spans="2:180" ht="12.75" x14ac:dyDescent="0.2">
      <c r="B65" s="15" t="s">
        <v>211</v>
      </c>
      <c r="FX65" s="997"/>
    </row>
    <row r="66" spans="2:180" ht="12.75" x14ac:dyDescent="0.2">
      <c r="B66" s="15" t="s">
        <v>254</v>
      </c>
      <c r="FX66" s="997"/>
    </row>
    <row r="67" spans="2:180" ht="12.75" x14ac:dyDescent="0.2">
      <c r="B67" s="15" t="s">
        <v>255</v>
      </c>
      <c r="FX67" s="997"/>
    </row>
    <row r="68" spans="2:180" ht="12.75" x14ac:dyDescent="0.2">
      <c r="B68" s="15" t="s">
        <v>256</v>
      </c>
      <c r="FX68" s="997"/>
    </row>
    <row r="69" spans="2:180" ht="12.75" x14ac:dyDescent="0.2">
      <c r="FX69" s="997"/>
    </row>
    <row r="70" spans="2:180" ht="12.75" x14ac:dyDescent="0.2">
      <c r="FX70" s="997"/>
    </row>
    <row r="71" spans="2:180" ht="19.5" customHeight="1" x14ac:dyDescent="0.2">
      <c r="FX71" s="997"/>
    </row>
    <row r="72" spans="2:180" ht="19.5" customHeight="1" x14ac:dyDescent="0.2">
      <c r="FX72" s="997"/>
    </row>
    <row r="73" spans="2:180" ht="19.5" customHeight="1" x14ac:dyDescent="0.2">
      <c r="FX73" s="997"/>
    </row>
    <row r="74" spans="2:180" ht="19.5" customHeight="1" x14ac:dyDescent="0.2">
      <c r="FX74" s="997"/>
    </row>
    <row r="75" spans="2:180" ht="19.5" customHeight="1" x14ac:dyDescent="0.2">
      <c r="FX75" s="997"/>
    </row>
    <row r="76" spans="2:180" ht="19.5" customHeight="1" x14ac:dyDescent="0.2">
      <c r="FX76" s="997"/>
    </row>
    <row r="77" spans="2:180" ht="19.5" customHeight="1" x14ac:dyDescent="0.2">
      <c r="FX77" s="997"/>
    </row>
    <row r="78" spans="2:180" ht="19.5" customHeight="1" x14ac:dyDescent="0.2">
      <c r="FX78" s="997"/>
    </row>
    <row r="79" spans="2:180" ht="19.5" customHeight="1" x14ac:dyDescent="0.2">
      <c r="FX79" s="997"/>
    </row>
    <row r="80" spans="2:180" ht="19.5" customHeight="1" x14ac:dyDescent="0.2">
      <c r="FX80" s="997"/>
    </row>
    <row r="81" spans="180:180" ht="19.5" customHeight="1" x14ac:dyDescent="0.2">
      <c r="FX81" s="997"/>
    </row>
    <row r="82" spans="180:180" ht="19.5" customHeight="1" x14ac:dyDescent="0.2">
      <c r="FX82" s="997"/>
    </row>
    <row r="83" spans="180:180" ht="19.5" customHeight="1" x14ac:dyDescent="0.2">
      <c r="FX83" s="997"/>
    </row>
    <row r="84" spans="180:180" ht="19.5" customHeight="1" x14ac:dyDescent="0.2">
      <c r="FX84" s="997"/>
    </row>
    <row r="85" spans="180:180" ht="19.5" customHeight="1" x14ac:dyDescent="0.2">
      <c r="FX85" s="997"/>
    </row>
    <row r="86" spans="180:180" ht="19.5" customHeight="1" x14ac:dyDescent="0.2">
      <c r="FX86" s="997"/>
    </row>
    <row r="87" spans="180:180" ht="19.5" customHeight="1" x14ac:dyDescent="0.2">
      <c r="FX87" s="997"/>
    </row>
    <row r="88" spans="180:180" ht="19.5" customHeight="1" x14ac:dyDescent="0.2">
      <c r="FX88" s="997"/>
    </row>
    <row r="89" spans="180:180" ht="19.5" customHeight="1" x14ac:dyDescent="0.2">
      <c r="FX89" s="997"/>
    </row>
  </sheetData>
  <pageMargins left="0.7" right="0.7" top="0.75" bottom="0.75" header="0.3" footer="0.3"/>
  <pageSetup scale="63" orientation="portrait" r:id="rId1"/>
  <headerFooter>
    <oddFooter>&amp;L&amp;F&amp;R&amp;D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6">
    <pageSetUpPr fitToPage="1"/>
  </sheetPr>
  <dimension ref="A2:XET100"/>
  <sheetViews>
    <sheetView workbookViewId="0">
      <pane xSplit="14" ySplit="3" topLeftCell="FW4" activePane="bottomRight" state="frozen"/>
      <selection activeCell="FW33" sqref="FW33"/>
      <selection pane="topRight" activeCell="FW33" sqref="FW33"/>
      <selection pane="bottomLeft" activeCell="FW33" sqref="FW33"/>
      <selection pane="bottomRight" activeCell="GE16" sqref="GE16"/>
    </sheetView>
  </sheetViews>
  <sheetFormatPr defaultColWidth="9.140625" defaultRowHeight="12.75" x14ac:dyDescent="0.2"/>
  <cols>
    <col min="1" max="1" width="4" style="769" customWidth="1"/>
    <col min="2" max="2" width="74.5703125" style="769" customWidth="1"/>
    <col min="3" max="14" width="2" style="769" hidden="1" customWidth="1"/>
    <col min="15" max="53" width="10.140625" style="769" customWidth="1"/>
    <col min="54" max="87" width="10.28515625" style="769" customWidth="1"/>
    <col min="88" max="88" width="11" style="769" customWidth="1"/>
    <col min="89" max="93" width="10.5703125" style="769" customWidth="1"/>
    <col min="94" max="110" width="10.42578125" style="769" customWidth="1"/>
    <col min="111" max="111" width="11.140625" style="769" customWidth="1"/>
    <col min="112" max="113" width="11.28515625" style="769" customWidth="1"/>
    <col min="114" max="114" width="11.7109375" style="769" customWidth="1"/>
    <col min="115" max="125" width="10.42578125" style="769" customWidth="1"/>
    <col min="126" max="128" width="11.140625" style="769" customWidth="1"/>
    <col min="129" max="129" width="11.140625" style="771" bestFit="1" customWidth="1"/>
    <col min="130" max="179" width="11.140625" style="769" bestFit="1" customWidth="1"/>
    <col min="180" max="180" width="9.7109375" style="1005" bestFit="1" customWidth="1"/>
    <col min="181" max="185" width="9.7109375" style="1009" bestFit="1" customWidth="1"/>
    <col min="186" max="16384" width="9.140625" style="769"/>
  </cols>
  <sheetData>
    <row r="2" spans="1:16374" ht="18" x14ac:dyDescent="0.25">
      <c r="B2" s="787" t="s">
        <v>579</v>
      </c>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661"/>
      <c r="DN2" s="661"/>
      <c r="DO2" s="661"/>
      <c r="DP2" s="661"/>
      <c r="DQ2" s="661"/>
      <c r="DR2" s="661"/>
      <c r="DS2" s="5"/>
      <c r="DT2" s="5"/>
      <c r="DU2" s="5"/>
      <c r="DV2" s="5"/>
      <c r="DW2" s="5"/>
      <c r="DX2" s="5"/>
      <c r="DY2" s="662" t="s">
        <v>272</v>
      </c>
      <c r="DZ2" s="661"/>
      <c r="EA2" s="661"/>
      <c r="EB2" s="661"/>
      <c r="EC2" s="661"/>
      <c r="ED2" s="661"/>
      <c r="EE2" s="661"/>
      <c r="EF2" s="661"/>
      <c r="EG2" s="661"/>
      <c r="EH2" s="661"/>
      <c r="EI2" s="661"/>
      <c r="EJ2" s="661"/>
      <c r="EK2" s="661"/>
      <c r="EL2" s="661"/>
      <c r="EM2" s="661"/>
      <c r="EN2" s="661"/>
      <c r="EO2" s="661"/>
      <c r="EP2" s="661"/>
      <c r="EQ2" s="661"/>
      <c r="ER2" s="661"/>
      <c r="ES2" s="661"/>
      <c r="EW2" s="661"/>
      <c r="EX2" s="661"/>
      <c r="EY2" s="661"/>
      <c r="EZ2" s="661"/>
      <c r="FA2" s="661"/>
      <c r="FB2" s="661"/>
      <c r="FC2" s="661"/>
      <c r="FD2" s="661"/>
      <c r="FE2" s="661"/>
      <c r="FF2" s="661"/>
      <c r="FG2" s="661"/>
      <c r="FH2" s="661"/>
      <c r="FI2" s="661"/>
      <c r="FJ2" s="661"/>
      <c r="FK2" s="661"/>
      <c r="FL2" s="661"/>
      <c r="FM2" s="661"/>
      <c r="FN2" s="661"/>
      <c r="FO2" s="661"/>
      <c r="FP2" s="661"/>
      <c r="FQ2" s="661"/>
      <c r="FR2" s="661"/>
      <c r="FS2" s="661"/>
      <c r="FT2" s="661"/>
      <c r="FU2" s="661"/>
      <c r="FV2" s="661"/>
      <c r="FW2" s="661"/>
    </row>
    <row r="3" spans="1:16374" x14ac:dyDescent="0.2">
      <c r="B3" s="660"/>
      <c r="O3" s="5">
        <v>38991</v>
      </c>
      <c r="P3" s="5">
        <v>39022</v>
      </c>
      <c r="Q3" s="5">
        <v>39052</v>
      </c>
      <c r="R3" s="5">
        <v>39083</v>
      </c>
      <c r="S3" s="5">
        <v>39114</v>
      </c>
      <c r="T3" s="5">
        <v>39142</v>
      </c>
      <c r="U3" s="5">
        <v>39173</v>
      </c>
      <c r="V3" s="5">
        <v>39203</v>
      </c>
      <c r="W3" s="5">
        <v>39234</v>
      </c>
      <c r="X3" s="5">
        <v>39264</v>
      </c>
      <c r="Y3" s="5">
        <v>39295</v>
      </c>
      <c r="Z3" s="5">
        <v>39326</v>
      </c>
      <c r="AA3" s="5">
        <v>39356</v>
      </c>
      <c r="AB3" s="5">
        <v>39387</v>
      </c>
      <c r="AC3" s="5">
        <v>39417</v>
      </c>
      <c r="AD3" s="5">
        <v>39448</v>
      </c>
      <c r="AE3" s="5">
        <v>39479</v>
      </c>
      <c r="AF3" s="5">
        <v>39508</v>
      </c>
      <c r="AG3" s="5">
        <v>39539</v>
      </c>
      <c r="AH3" s="5">
        <v>39569</v>
      </c>
      <c r="AI3" s="5">
        <v>39600</v>
      </c>
      <c r="AJ3" s="5">
        <v>39630</v>
      </c>
      <c r="AK3" s="5">
        <v>39661</v>
      </c>
      <c r="AL3" s="5">
        <v>39692</v>
      </c>
      <c r="AM3" s="5">
        <v>39722</v>
      </c>
      <c r="AN3" s="5">
        <v>39753</v>
      </c>
      <c r="AO3" s="5">
        <v>39783</v>
      </c>
      <c r="AP3" s="5">
        <v>39814</v>
      </c>
      <c r="AQ3" s="5">
        <v>39845</v>
      </c>
      <c r="AR3" s="5">
        <v>39873</v>
      </c>
      <c r="AS3" s="5">
        <v>39904</v>
      </c>
      <c r="AT3" s="5">
        <v>39934</v>
      </c>
      <c r="AU3" s="5">
        <v>39965</v>
      </c>
      <c r="AV3" s="5">
        <v>39995</v>
      </c>
      <c r="AW3" s="5">
        <v>40026</v>
      </c>
      <c r="AX3" s="5">
        <v>40057</v>
      </c>
      <c r="AY3" s="5">
        <v>40087</v>
      </c>
      <c r="AZ3" s="5">
        <v>40118</v>
      </c>
      <c r="BA3" s="5">
        <v>40148</v>
      </c>
      <c r="BB3" s="5">
        <v>40179</v>
      </c>
      <c r="BC3" s="5">
        <v>40210</v>
      </c>
      <c r="BD3" s="5">
        <v>40238</v>
      </c>
      <c r="BE3" s="5">
        <v>40269</v>
      </c>
      <c r="BF3" s="5">
        <v>40299</v>
      </c>
      <c r="BG3" s="5">
        <v>40330</v>
      </c>
      <c r="BH3" s="5">
        <v>40360</v>
      </c>
      <c r="BI3" s="5">
        <v>40391</v>
      </c>
      <c r="BJ3" s="5">
        <v>40422</v>
      </c>
      <c r="BK3" s="5">
        <v>40452</v>
      </c>
      <c r="BL3" s="5">
        <v>40483</v>
      </c>
      <c r="BM3" s="5">
        <v>40513</v>
      </c>
      <c r="BN3" s="5">
        <v>40544</v>
      </c>
      <c r="BO3" s="5">
        <v>40575</v>
      </c>
      <c r="BP3" s="5">
        <v>40603</v>
      </c>
      <c r="BQ3" s="5">
        <v>40634</v>
      </c>
      <c r="BR3" s="5">
        <v>40664</v>
      </c>
      <c r="BS3" s="5">
        <v>40695</v>
      </c>
      <c r="BT3" s="5">
        <v>40725</v>
      </c>
      <c r="BU3" s="5">
        <v>40756</v>
      </c>
      <c r="BV3" s="5">
        <v>40787</v>
      </c>
      <c r="BW3" s="5">
        <v>40817</v>
      </c>
      <c r="BX3" s="5">
        <v>40848</v>
      </c>
      <c r="BY3" s="5">
        <v>40878</v>
      </c>
      <c r="BZ3" s="5">
        <v>40909</v>
      </c>
      <c r="CA3" s="5">
        <v>40940</v>
      </c>
      <c r="CB3" s="5">
        <v>40969</v>
      </c>
      <c r="CC3" s="5">
        <v>41000</v>
      </c>
      <c r="CD3" s="5">
        <v>41030</v>
      </c>
      <c r="CE3" s="5">
        <v>41061</v>
      </c>
      <c r="CF3" s="5">
        <v>41091</v>
      </c>
      <c r="CG3" s="5">
        <v>41122</v>
      </c>
      <c r="CH3" s="5">
        <v>41153</v>
      </c>
      <c r="CI3" s="5">
        <v>41183</v>
      </c>
      <c r="CJ3" s="5">
        <v>41224</v>
      </c>
      <c r="CK3" s="5">
        <v>41244</v>
      </c>
      <c r="CL3" s="5">
        <v>41275</v>
      </c>
      <c r="CM3" s="5">
        <v>41306</v>
      </c>
      <c r="CN3" s="5">
        <v>41334</v>
      </c>
      <c r="CO3" s="5">
        <v>41365</v>
      </c>
      <c r="CP3" s="5">
        <v>41395</v>
      </c>
      <c r="CQ3" s="5">
        <v>41426</v>
      </c>
      <c r="CR3" s="5">
        <v>41456</v>
      </c>
      <c r="CS3" s="5">
        <v>41487</v>
      </c>
      <c r="CT3" s="5">
        <v>41518</v>
      </c>
      <c r="CU3" s="5">
        <v>41548</v>
      </c>
      <c r="CV3" s="5">
        <v>41579</v>
      </c>
      <c r="CW3" s="5">
        <v>41609</v>
      </c>
      <c r="CX3" s="5">
        <v>41640</v>
      </c>
      <c r="CY3" s="5">
        <v>41671</v>
      </c>
      <c r="CZ3" s="5">
        <v>41699</v>
      </c>
      <c r="DA3" s="5">
        <v>41730</v>
      </c>
      <c r="DB3" s="5">
        <v>41760</v>
      </c>
      <c r="DC3" s="5">
        <v>41791</v>
      </c>
      <c r="DD3" s="5">
        <v>41821</v>
      </c>
      <c r="DE3" s="5">
        <v>41852</v>
      </c>
      <c r="DF3" s="5">
        <v>41883</v>
      </c>
      <c r="DG3" s="5">
        <v>41913</v>
      </c>
      <c r="DH3" s="5">
        <v>41944</v>
      </c>
      <c r="DI3" s="5">
        <v>41974</v>
      </c>
      <c r="DJ3" s="412">
        <v>42005</v>
      </c>
      <c r="DK3" s="412">
        <v>42036</v>
      </c>
      <c r="DL3" s="412">
        <v>42064</v>
      </c>
      <c r="DM3" s="412">
        <v>42095</v>
      </c>
      <c r="DN3" s="412">
        <v>42125</v>
      </c>
      <c r="DO3" s="412">
        <v>42156</v>
      </c>
      <c r="DP3" s="412">
        <v>42186</v>
      </c>
      <c r="DQ3" s="412">
        <v>42217</v>
      </c>
      <c r="DR3" s="412">
        <v>42248</v>
      </c>
      <c r="DS3" s="412">
        <v>42278</v>
      </c>
      <c r="DT3" s="412">
        <v>42309</v>
      </c>
      <c r="DU3" s="412">
        <v>42339</v>
      </c>
      <c r="DV3" s="412">
        <v>42370</v>
      </c>
      <c r="DW3" s="412">
        <v>42401</v>
      </c>
      <c r="DX3" s="412">
        <v>42430</v>
      </c>
      <c r="DY3" s="798">
        <v>42461</v>
      </c>
      <c r="DZ3" s="412">
        <v>42491</v>
      </c>
      <c r="EA3" s="412">
        <v>42522</v>
      </c>
      <c r="EB3" s="412">
        <v>42552</v>
      </c>
      <c r="EC3" s="412">
        <v>42583</v>
      </c>
      <c r="ED3" s="412">
        <v>42614</v>
      </c>
      <c r="EE3" s="412">
        <v>42644</v>
      </c>
      <c r="EF3" s="412">
        <v>42675</v>
      </c>
      <c r="EG3" s="412">
        <v>42705</v>
      </c>
      <c r="EH3" s="412">
        <v>42736</v>
      </c>
      <c r="EI3" s="412">
        <v>42767</v>
      </c>
      <c r="EJ3" s="412">
        <v>42795</v>
      </c>
      <c r="EK3" s="412">
        <v>42826</v>
      </c>
      <c r="EL3" s="412">
        <v>42856</v>
      </c>
      <c r="EM3" s="412">
        <v>42887</v>
      </c>
      <c r="EN3" s="412">
        <v>42917</v>
      </c>
      <c r="EO3" s="412">
        <v>42948</v>
      </c>
      <c r="EP3" s="412">
        <v>42979</v>
      </c>
      <c r="EQ3" s="412">
        <v>43009</v>
      </c>
      <c r="ER3" s="412">
        <v>43040</v>
      </c>
      <c r="ES3" s="412">
        <v>43070</v>
      </c>
      <c r="ET3" s="412">
        <v>43101</v>
      </c>
      <c r="EU3" s="412">
        <v>43132</v>
      </c>
      <c r="EV3" s="412">
        <v>43160</v>
      </c>
      <c r="EW3" s="412">
        <v>43191</v>
      </c>
      <c r="EX3" s="412">
        <v>43221</v>
      </c>
      <c r="EY3" s="412">
        <v>43252</v>
      </c>
      <c r="EZ3" s="412">
        <v>43282</v>
      </c>
      <c r="FA3" s="412">
        <v>43313</v>
      </c>
      <c r="FB3" s="412">
        <v>43344</v>
      </c>
      <c r="FC3" s="412">
        <v>43374</v>
      </c>
      <c r="FD3" s="412">
        <v>43405</v>
      </c>
      <c r="FE3" s="412">
        <v>43435</v>
      </c>
      <c r="FF3" s="412">
        <v>43466</v>
      </c>
      <c r="FG3" s="412">
        <v>43497</v>
      </c>
      <c r="FH3" s="412">
        <v>43525</v>
      </c>
      <c r="FI3" s="412">
        <v>43556</v>
      </c>
      <c r="FJ3" s="412">
        <v>43586</v>
      </c>
      <c r="FK3" s="412">
        <v>43617</v>
      </c>
      <c r="FL3" s="412">
        <v>43647</v>
      </c>
      <c r="FM3" s="412">
        <v>43678</v>
      </c>
      <c r="FN3" s="412">
        <v>43709</v>
      </c>
      <c r="FO3" s="412">
        <v>43739</v>
      </c>
      <c r="FP3" s="412">
        <v>43770</v>
      </c>
      <c r="FQ3" s="412">
        <v>43800</v>
      </c>
      <c r="FR3" s="412">
        <v>43831</v>
      </c>
      <c r="FS3" s="412">
        <v>43862</v>
      </c>
      <c r="FT3" s="412">
        <v>43891</v>
      </c>
      <c r="FU3" s="412">
        <v>43922</v>
      </c>
      <c r="FV3" s="412">
        <v>43952</v>
      </c>
      <c r="FW3" s="412">
        <v>43983</v>
      </c>
      <c r="FX3" s="1004">
        <v>44013</v>
      </c>
      <c r="FY3" s="1004">
        <v>44044</v>
      </c>
      <c r="FZ3" s="1004">
        <v>44075</v>
      </c>
      <c r="GA3" s="1004">
        <v>44105</v>
      </c>
      <c r="GB3" s="1004">
        <v>44136</v>
      </c>
      <c r="GC3" s="1004">
        <v>44166</v>
      </c>
    </row>
    <row r="4" spans="1:16374" s="5" customFormat="1" x14ac:dyDescent="0.2">
      <c r="C4" s="206"/>
      <c r="D4" s="206"/>
      <c r="E4" s="206"/>
      <c r="F4" s="206"/>
      <c r="G4" s="206"/>
      <c r="H4" s="206"/>
      <c r="I4" s="206"/>
      <c r="J4" s="206"/>
      <c r="K4" s="206"/>
      <c r="L4" s="206"/>
      <c r="M4" s="206"/>
      <c r="N4" s="206"/>
      <c r="DY4" s="27"/>
      <c r="FX4" s="1005"/>
      <c r="FY4" s="1010"/>
      <c r="FZ4" s="1010"/>
      <c r="GA4" s="1010"/>
      <c r="GB4" s="1010"/>
      <c r="GC4" s="1010"/>
    </row>
    <row r="5" spans="1:16374" s="657" customFormat="1" ht="20.25" customHeight="1" x14ac:dyDescent="0.2">
      <c r="B5" s="668" t="s">
        <v>488</v>
      </c>
      <c r="C5" s="658"/>
      <c r="D5" s="658"/>
      <c r="E5" s="658"/>
      <c r="F5" s="658"/>
      <c r="G5" s="658"/>
      <c r="H5" s="658"/>
      <c r="I5" s="658"/>
      <c r="J5" s="658"/>
      <c r="K5" s="658"/>
      <c r="L5" s="658"/>
      <c r="M5" s="658"/>
      <c r="N5" s="658"/>
      <c r="DY5" s="659"/>
      <c r="FX5" s="1005"/>
      <c r="FY5" s="1011"/>
      <c r="FZ5" s="1011"/>
      <c r="GA5" s="1011"/>
      <c r="GB5" s="1011"/>
      <c r="GC5" s="1011"/>
    </row>
    <row r="6" spans="1:16374" s="670" customFormat="1" ht="13.5" customHeight="1" x14ac:dyDescent="0.2">
      <c r="A6" s="669"/>
      <c r="B6" s="676" t="s">
        <v>217</v>
      </c>
      <c r="C6" s="669"/>
      <c r="D6" s="669"/>
      <c r="E6" s="669"/>
      <c r="F6" s="669"/>
      <c r="G6" s="669"/>
      <c r="H6" s="669"/>
      <c r="I6" s="669"/>
      <c r="J6" s="669"/>
      <c r="K6" s="669"/>
      <c r="L6" s="669"/>
      <c r="M6" s="669"/>
      <c r="N6" s="669"/>
      <c r="O6" s="669">
        <v>0.15193999999999999</v>
      </c>
      <c r="P6" s="669">
        <v>0.15193999999999999</v>
      </c>
      <c r="Q6" s="669">
        <v>0.15193999999999999</v>
      </c>
      <c r="R6" s="669">
        <v>0.15193999999999999</v>
      </c>
      <c r="S6" s="669">
        <v>0.15193999999999999</v>
      </c>
      <c r="T6" s="669">
        <v>0.15193999999999999</v>
      </c>
      <c r="U6" s="669">
        <v>0.15193999999999999</v>
      </c>
      <c r="V6" s="669">
        <v>0.15193999999999999</v>
      </c>
      <c r="W6" s="669">
        <v>0.15193999999999999</v>
      </c>
      <c r="X6" s="669">
        <v>0.15193999999999999</v>
      </c>
      <c r="Y6" s="669">
        <v>0.15193999999999999</v>
      </c>
      <c r="Z6" s="669">
        <v>0.15193999999999999</v>
      </c>
      <c r="AA6" s="669">
        <v>0.15193999999999999</v>
      </c>
      <c r="AB6" s="669">
        <v>0.15193999999999999</v>
      </c>
      <c r="AC6" s="669">
        <v>0.15193999999999999</v>
      </c>
      <c r="AD6" s="669">
        <v>0.15193999999999999</v>
      </c>
      <c r="AE6" s="669">
        <v>0.15193999999999999</v>
      </c>
      <c r="AF6" s="669">
        <v>0.15193999999999999</v>
      </c>
      <c r="AG6" s="669">
        <v>0.15193999999999999</v>
      </c>
      <c r="AH6" s="669">
        <v>0.15193999999999999</v>
      </c>
      <c r="AI6" s="669">
        <v>0.15193999999999999</v>
      </c>
      <c r="AJ6" s="669">
        <v>0.15193999999999999</v>
      </c>
      <c r="AK6" s="669">
        <v>0.15193999999999999</v>
      </c>
      <c r="AL6" s="669">
        <v>0.15193999999999999</v>
      </c>
      <c r="AM6" s="669">
        <v>0.15193999999999999</v>
      </c>
      <c r="AN6" s="669">
        <v>0.15193999999999999</v>
      </c>
      <c r="AO6" s="669">
        <v>0.15193999999999999</v>
      </c>
      <c r="AP6" s="669">
        <v>0.15193999999999999</v>
      </c>
      <c r="AQ6" s="669">
        <v>0.15193999999999999</v>
      </c>
      <c r="AR6" s="669">
        <v>0.15193999999999999</v>
      </c>
      <c r="AS6" s="669">
        <v>0.15193999999999999</v>
      </c>
      <c r="AT6" s="669">
        <v>0.15193999999999999</v>
      </c>
      <c r="AU6" s="669">
        <v>0.15193999999999999</v>
      </c>
      <c r="AV6" s="669">
        <v>4.6789999999999998E-2</v>
      </c>
      <c r="AW6" s="669">
        <v>4.6789999999999998E-2</v>
      </c>
      <c r="AX6" s="669">
        <v>4.6789999999999998E-2</v>
      </c>
      <c r="AY6" s="669">
        <v>4.045E-2</v>
      </c>
      <c r="AZ6" s="669">
        <v>4.045E-2</v>
      </c>
      <c r="BA6" s="669">
        <v>4.045E-2</v>
      </c>
      <c r="BB6" s="669">
        <v>3.8629999999999998E-2</v>
      </c>
      <c r="BC6" s="669">
        <v>3.8629999999999998E-2</v>
      </c>
      <c r="BD6" s="669">
        <v>3.8629999999999998E-2</v>
      </c>
      <c r="BE6" s="669">
        <v>3.8629999999999998E-2</v>
      </c>
      <c r="BF6" s="669">
        <v>3.8629999999999998E-2</v>
      </c>
      <c r="BG6" s="669">
        <v>4.3900000000000002E-2</v>
      </c>
      <c r="BH6" s="669">
        <v>4.3900000000000002E-2</v>
      </c>
      <c r="BI6" s="669">
        <v>4.3900000000000002E-2</v>
      </c>
      <c r="BJ6" s="669">
        <v>4.3900000000000002E-2</v>
      </c>
      <c r="BK6" s="669">
        <v>3.8629999999999998E-2</v>
      </c>
      <c r="BL6" s="669">
        <v>3.8629999999999998E-2</v>
      </c>
      <c r="BM6" s="669">
        <v>3.8629999999999998E-2</v>
      </c>
      <c r="BN6" s="669">
        <v>3.8629999999999998E-2</v>
      </c>
      <c r="BO6" s="669">
        <v>3.8629999999999998E-2</v>
      </c>
      <c r="BP6" s="669">
        <v>3.8629999999999998E-2</v>
      </c>
      <c r="BQ6" s="669">
        <v>3.8629999999999998E-2</v>
      </c>
      <c r="BR6" s="669">
        <v>3.8629999999999998E-2</v>
      </c>
      <c r="BS6" s="669">
        <v>4.3900000000000002E-2</v>
      </c>
      <c r="BT6" s="669">
        <v>4.3900000000000002E-2</v>
      </c>
      <c r="BU6" s="669">
        <v>4.3900000000000002E-2</v>
      </c>
      <c r="BV6" s="669">
        <v>4.3900000000000002E-2</v>
      </c>
      <c r="BW6" s="669">
        <v>3.8629999999999998E-2</v>
      </c>
      <c r="BX6" s="669">
        <v>3.8629999999999998E-2</v>
      </c>
      <c r="BY6" s="669">
        <v>3.8629999999999998E-2</v>
      </c>
      <c r="BZ6" s="669">
        <v>3.8629999999999998E-2</v>
      </c>
      <c r="CA6" s="669">
        <v>3.8629999999999998E-2</v>
      </c>
      <c r="CB6" s="669">
        <v>3.8629999999999998E-2</v>
      </c>
      <c r="CC6" s="669">
        <v>3.8629999999999998E-2</v>
      </c>
      <c r="CD6" s="669">
        <v>3.8629999999999998E-2</v>
      </c>
      <c r="CE6" s="669">
        <v>4.3900000000000002E-2</v>
      </c>
      <c r="CF6" s="669">
        <v>4.3900000000000002E-2</v>
      </c>
      <c r="CG6" s="669">
        <v>4.3900000000000002E-2</v>
      </c>
      <c r="CH6" s="669">
        <v>4.3900000000000002E-2</v>
      </c>
      <c r="CI6" s="669">
        <v>3.8629999999999998E-2</v>
      </c>
      <c r="CJ6" s="669">
        <v>3.8629999999999998E-2</v>
      </c>
      <c r="CK6" s="669">
        <v>3.8629999999999998E-2</v>
      </c>
      <c r="CL6" s="669">
        <v>3.8629999999999998E-2</v>
      </c>
      <c r="CM6" s="669">
        <v>3.8629999999999998E-2</v>
      </c>
      <c r="CN6" s="669">
        <v>3.8629999999999998E-2</v>
      </c>
      <c r="CO6" s="669">
        <v>3.8629999999999998E-2</v>
      </c>
      <c r="CP6" s="669">
        <v>3.8629999999999998E-2</v>
      </c>
      <c r="CQ6" s="669">
        <v>4.3900000000000002E-2</v>
      </c>
      <c r="CR6" s="669">
        <v>4.3900000000000002E-2</v>
      </c>
      <c r="CS6" s="669">
        <v>4.3900000000000002E-2</v>
      </c>
      <c r="CT6" s="669">
        <v>4.3900000000000002E-2</v>
      </c>
      <c r="CU6" s="669">
        <v>3.8629999999999998E-2</v>
      </c>
      <c r="CV6" s="669">
        <v>3.8629999999999998E-2</v>
      </c>
      <c r="CW6" s="669">
        <v>3.8629999999999998E-2</v>
      </c>
      <c r="CX6" s="669">
        <v>3.8629999999999998E-2</v>
      </c>
      <c r="CY6" s="669">
        <v>3.8629999999999998E-2</v>
      </c>
      <c r="CZ6" s="669">
        <v>3.8629999999999998E-2</v>
      </c>
      <c r="DA6" s="669">
        <v>3.8629999999999998E-2</v>
      </c>
      <c r="DB6" s="669">
        <v>3.8629999999999998E-2</v>
      </c>
      <c r="DC6" s="669">
        <v>4.3900000000000002E-2</v>
      </c>
      <c r="DD6" s="669">
        <v>4.3900000000000002E-2</v>
      </c>
      <c r="DE6" s="669">
        <v>4.3900000000000002E-2</v>
      </c>
      <c r="DF6" s="669">
        <v>4.3900000000000002E-2</v>
      </c>
      <c r="DG6" s="669">
        <v>3.8629999999999998E-2</v>
      </c>
      <c r="DH6" s="669">
        <v>3.8629999999999998E-2</v>
      </c>
      <c r="DI6" s="669">
        <v>3.8629999999999998E-2</v>
      </c>
      <c r="DJ6" s="669">
        <v>3.8629999999999998E-2</v>
      </c>
      <c r="DK6" s="669">
        <v>3.8629999999999998E-2</v>
      </c>
      <c r="DL6" s="669">
        <v>3.8629999999999998E-2</v>
      </c>
      <c r="DM6" s="669">
        <v>3.8629999999999998E-2</v>
      </c>
      <c r="DN6" s="669">
        <v>3.8629999999999998E-2</v>
      </c>
      <c r="DO6" s="669">
        <v>4.3900000000000002E-2</v>
      </c>
      <c r="DP6" s="669">
        <v>4.3900000000000002E-2</v>
      </c>
      <c r="DQ6" s="669">
        <v>4.3900000000000002E-2</v>
      </c>
      <c r="DR6" s="669">
        <v>4.3900000000000002E-2</v>
      </c>
      <c r="DS6" s="669">
        <v>3.8629999999999998E-2</v>
      </c>
      <c r="DT6" s="669">
        <v>3.8629999999999998E-2</v>
      </c>
      <c r="DU6" s="669">
        <v>3.8629999999999998E-2</v>
      </c>
      <c r="DV6" s="669">
        <v>3.8629999999999998E-2</v>
      </c>
      <c r="DW6" s="669">
        <v>3.8629999999999998E-2</v>
      </c>
      <c r="DX6" s="669">
        <v>3.8629999999999998E-2</v>
      </c>
      <c r="DY6" s="692">
        <v>3.8629999999999998E-2</v>
      </c>
      <c r="DZ6" s="669">
        <v>3.8629999999999998E-2</v>
      </c>
      <c r="EA6" s="669">
        <v>4.3900000000000002E-2</v>
      </c>
      <c r="EB6" s="669">
        <v>4.3900000000000002E-2</v>
      </c>
      <c r="EC6" s="669">
        <v>4.3900000000000002E-2</v>
      </c>
      <c r="ED6" s="669">
        <v>4.3900000000000002E-2</v>
      </c>
      <c r="EE6" s="669">
        <v>3.8629999999999998E-2</v>
      </c>
      <c r="EF6" s="669">
        <v>3.8629999999999998E-2</v>
      </c>
      <c r="EG6" s="669">
        <v>3.8629999999999998E-2</v>
      </c>
      <c r="EH6" s="669">
        <v>3.8629999999999998E-2</v>
      </c>
      <c r="EI6" s="669">
        <v>3.8629999999999998E-2</v>
      </c>
      <c r="EJ6" s="669">
        <v>3.8629999999999998E-2</v>
      </c>
      <c r="EK6" s="669">
        <v>3.8629999999999998E-2</v>
      </c>
      <c r="EL6" s="669">
        <v>3.8629999999999998E-2</v>
      </c>
      <c r="EM6" s="669">
        <v>4.3900000000000002E-2</v>
      </c>
      <c r="EN6" s="669">
        <v>4.3900000000000002E-2</v>
      </c>
      <c r="EO6" s="669">
        <v>4.3900000000000002E-2</v>
      </c>
      <c r="EP6" s="669">
        <v>4.3900000000000002E-2</v>
      </c>
      <c r="EQ6" s="669">
        <v>3.8629999999999998E-2</v>
      </c>
      <c r="ER6" s="669">
        <v>3.8629999999999998E-2</v>
      </c>
      <c r="ES6" s="669">
        <v>3.8629999999999998E-2</v>
      </c>
      <c r="ET6" s="669">
        <v>3.8629999999999998E-2</v>
      </c>
      <c r="EU6" s="669">
        <v>3.8629999999999998E-2</v>
      </c>
      <c r="EV6" s="669">
        <v>3.8629999999999998E-2</v>
      </c>
      <c r="EW6" s="669">
        <v>3.8629999999999998E-2</v>
      </c>
      <c r="EX6" s="669">
        <v>3.8629999999999998E-2</v>
      </c>
      <c r="EY6" s="669">
        <v>4.3900000000000002E-2</v>
      </c>
      <c r="EZ6" s="669">
        <v>4.3900000000000002E-2</v>
      </c>
      <c r="FA6" s="669">
        <v>4.3900000000000002E-2</v>
      </c>
      <c r="FB6" s="669">
        <v>4.3900000000000002E-2</v>
      </c>
      <c r="FC6" s="669">
        <v>3.8629999999999998E-2</v>
      </c>
      <c r="FD6" s="669">
        <v>3.8629999999999998E-2</v>
      </c>
      <c r="FE6" s="669">
        <v>3.8629999999999998E-2</v>
      </c>
      <c r="FF6" s="669">
        <v>3.8629999999999998E-2</v>
      </c>
      <c r="FG6" s="669">
        <v>3.8629999999999998E-2</v>
      </c>
      <c r="FH6" s="669">
        <v>3.8629999999999998E-2</v>
      </c>
      <c r="FI6" s="669">
        <v>3.8629999999999998E-2</v>
      </c>
      <c r="FJ6" s="669">
        <v>3.8629999999999998E-2</v>
      </c>
      <c r="FK6" s="669">
        <v>4.3900000000000002E-2</v>
      </c>
      <c r="FL6" s="669">
        <v>4.3900000000000002E-2</v>
      </c>
      <c r="FM6" s="669">
        <v>4.3900000000000002E-2</v>
      </c>
      <c r="FN6" s="669">
        <v>4.3900000000000002E-2</v>
      </c>
      <c r="FO6" s="669">
        <v>3.8629999999999998E-2</v>
      </c>
      <c r="FP6" s="669">
        <v>3.8629999999999998E-2</v>
      </c>
      <c r="FQ6" s="669">
        <v>3.8629999999999998E-2</v>
      </c>
      <c r="FR6" s="669">
        <v>3.8629999999999998E-2</v>
      </c>
      <c r="FS6" s="669">
        <v>3.8629999999999998E-2</v>
      </c>
      <c r="FT6" s="669">
        <v>3.8629999999999998E-2</v>
      </c>
      <c r="FU6" s="669">
        <v>3.8629999999999998E-2</v>
      </c>
      <c r="FV6" s="669">
        <v>3.8629999999999998E-2</v>
      </c>
      <c r="FW6" s="669">
        <v>4.3900000000000002E-2</v>
      </c>
      <c r="FX6" s="1006">
        <v>4.3900000000000002E-2</v>
      </c>
      <c r="FY6" s="1006">
        <v>4.3900000000000002E-2</v>
      </c>
      <c r="FZ6" s="1006">
        <v>4.3900000000000002E-2</v>
      </c>
      <c r="GA6" s="1006">
        <v>3.8629999999999998E-2</v>
      </c>
      <c r="GB6" s="1006">
        <v>3.8629999999999998E-2</v>
      </c>
      <c r="GC6" s="1006">
        <v>3.8629999999999998E-2</v>
      </c>
      <c r="GD6" s="671"/>
      <c r="GE6" s="671"/>
      <c r="GF6" s="671"/>
      <c r="GG6" s="671"/>
      <c r="GH6" s="671"/>
      <c r="GI6" s="671"/>
      <c r="GJ6" s="671"/>
      <c r="GK6" s="671"/>
      <c r="GL6" s="671"/>
      <c r="GM6" s="671"/>
      <c r="GN6" s="671"/>
      <c r="GO6" s="671"/>
      <c r="GP6" s="671"/>
      <c r="GQ6" s="671"/>
      <c r="GR6" s="671"/>
      <c r="GS6" s="671"/>
      <c r="GT6" s="671"/>
      <c r="GU6" s="671"/>
      <c r="GV6" s="671"/>
      <c r="GW6" s="671"/>
      <c r="GX6" s="671"/>
      <c r="GY6" s="671"/>
      <c r="GZ6" s="671"/>
      <c r="HA6" s="671"/>
      <c r="HB6" s="671"/>
      <c r="HC6" s="671"/>
      <c r="HD6" s="671"/>
      <c r="HE6" s="671"/>
      <c r="HF6" s="671"/>
      <c r="HG6" s="671"/>
      <c r="HH6" s="671"/>
      <c r="HI6" s="671"/>
      <c r="HJ6" s="671"/>
      <c r="HK6" s="671"/>
      <c r="HL6" s="671"/>
      <c r="HM6" s="671"/>
      <c r="HN6" s="671"/>
      <c r="HO6" s="671"/>
      <c r="HP6" s="671"/>
      <c r="HQ6" s="671"/>
      <c r="HR6" s="671"/>
      <c r="HS6" s="671"/>
      <c r="HT6" s="671"/>
      <c r="HU6" s="671"/>
      <c r="HV6" s="671"/>
      <c r="HW6" s="671"/>
      <c r="HX6" s="671"/>
      <c r="HY6" s="671"/>
      <c r="HZ6" s="671"/>
      <c r="IA6" s="671"/>
      <c r="IB6" s="671"/>
      <c r="IC6" s="671"/>
      <c r="ID6" s="671"/>
      <c r="IE6" s="671"/>
      <c r="IF6" s="671"/>
      <c r="IG6" s="671"/>
      <c r="IH6" s="671"/>
      <c r="II6" s="671"/>
      <c r="IJ6" s="671"/>
      <c r="IK6" s="671"/>
      <c r="IL6" s="671"/>
      <c r="IM6" s="671"/>
      <c r="IN6" s="671"/>
      <c r="IO6" s="671"/>
      <c r="IP6" s="671"/>
      <c r="IQ6" s="671"/>
      <c r="IR6" s="671"/>
      <c r="IS6" s="671"/>
      <c r="IT6" s="671"/>
      <c r="IU6" s="671"/>
      <c r="IV6" s="671"/>
      <c r="IW6" s="671"/>
      <c r="IX6" s="671"/>
      <c r="IY6" s="671"/>
      <c r="IZ6" s="671"/>
      <c r="JA6" s="671"/>
      <c r="JB6" s="671"/>
      <c r="JC6" s="671"/>
      <c r="JD6" s="671"/>
      <c r="JE6" s="671"/>
      <c r="JF6" s="671"/>
      <c r="JG6" s="671"/>
      <c r="JH6" s="671"/>
      <c r="JI6" s="671"/>
      <c r="JJ6" s="671"/>
      <c r="JK6" s="671"/>
      <c r="JL6" s="671"/>
      <c r="JM6" s="671"/>
      <c r="JN6" s="671"/>
      <c r="JO6" s="671"/>
      <c r="JP6" s="671"/>
      <c r="JQ6" s="671"/>
      <c r="JR6" s="671"/>
      <c r="JS6" s="671"/>
      <c r="JT6" s="671"/>
      <c r="JU6" s="671"/>
      <c r="JV6" s="671"/>
      <c r="JW6" s="671"/>
      <c r="JX6" s="671"/>
      <c r="JY6" s="671"/>
      <c r="JZ6" s="671"/>
      <c r="KA6" s="671"/>
      <c r="KB6" s="671"/>
      <c r="KC6" s="671"/>
      <c r="KD6" s="671"/>
      <c r="KE6" s="671"/>
      <c r="KF6" s="671"/>
      <c r="KG6" s="671"/>
      <c r="KH6" s="671"/>
      <c r="KI6" s="671"/>
      <c r="KJ6" s="671"/>
      <c r="KK6" s="671"/>
      <c r="KL6" s="671"/>
      <c r="KM6" s="671"/>
      <c r="KN6" s="671"/>
      <c r="KO6" s="671"/>
      <c r="KP6" s="671"/>
      <c r="KQ6" s="671"/>
      <c r="KR6" s="671"/>
      <c r="KS6" s="671"/>
      <c r="KT6" s="671"/>
      <c r="KU6" s="671"/>
      <c r="KV6" s="671"/>
      <c r="KW6" s="671"/>
      <c r="KX6" s="671"/>
      <c r="KY6" s="671"/>
      <c r="KZ6" s="671"/>
      <c r="LA6" s="671"/>
      <c r="LB6" s="671"/>
      <c r="LC6" s="671"/>
      <c r="LD6" s="671"/>
      <c r="LE6" s="671"/>
      <c r="LF6" s="671"/>
      <c r="LG6" s="671"/>
      <c r="LH6" s="671"/>
      <c r="LI6" s="671"/>
      <c r="LJ6" s="671"/>
      <c r="LK6" s="671"/>
      <c r="LL6" s="671"/>
      <c r="LM6" s="671"/>
      <c r="LN6" s="671"/>
      <c r="LO6" s="671"/>
      <c r="LP6" s="671"/>
      <c r="LQ6" s="671"/>
      <c r="LR6" s="671"/>
      <c r="LS6" s="671"/>
      <c r="LT6" s="671"/>
      <c r="LU6" s="671"/>
      <c r="LV6" s="671"/>
      <c r="LW6" s="671"/>
      <c r="LX6" s="671"/>
      <c r="LY6" s="671"/>
      <c r="LZ6" s="671"/>
      <c r="MA6" s="671"/>
      <c r="MB6" s="671"/>
      <c r="MC6" s="671"/>
      <c r="MD6" s="671"/>
      <c r="ME6" s="671"/>
      <c r="MF6" s="671"/>
      <c r="MG6" s="671"/>
      <c r="MH6" s="671"/>
      <c r="MI6" s="671"/>
      <c r="MJ6" s="671"/>
      <c r="MK6" s="671"/>
      <c r="ML6" s="671"/>
      <c r="MM6" s="671"/>
      <c r="MN6" s="671"/>
      <c r="MO6" s="671"/>
      <c r="MP6" s="671"/>
      <c r="MQ6" s="671"/>
      <c r="MR6" s="671"/>
      <c r="MS6" s="671"/>
      <c r="MT6" s="671"/>
      <c r="MU6" s="671"/>
      <c r="MV6" s="671"/>
      <c r="MW6" s="671"/>
      <c r="MX6" s="671"/>
      <c r="MY6" s="671"/>
      <c r="MZ6" s="671"/>
      <c r="NA6" s="671"/>
      <c r="NB6" s="671"/>
      <c r="NC6" s="671"/>
      <c r="ND6" s="671"/>
      <c r="NE6" s="671"/>
      <c r="NF6" s="671"/>
      <c r="NG6" s="671"/>
      <c r="NH6" s="671"/>
      <c r="NI6" s="671"/>
      <c r="NJ6" s="671"/>
      <c r="NK6" s="671"/>
      <c r="NL6" s="671"/>
      <c r="NM6" s="671"/>
      <c r="NN6" s="671"/>
      <c r="NO6" s="671"/>
      <c r="NP6" s="671"/>
      <c r="NQ6" s="671"/>
      <c r="NR6" s="671"/>
      <c r="NS6" s="671"/>
      <c r="NT6" s="671"/>
      <c r="NU6" s="671"/>
      <c r="NV6" s="671"/>
      <c r="NW6" s="671"/>
      <c r="NX6" s="671"/>
      <c r="NY6" s="671"/>
      <c r="NZ6" s="671"/>
      <c r="OA6" s="671"/>
      <c r="OB6" s="671"/>
      <c r="OC6" s="671"/>
      <c r="OD6" s="671"/>
      <c r="OE6" s="671"/>
      <c r="OF6" s="671"/>
      <c r="OG6" s="671"/>
      <c r="OH6" s="671"/>
      <c r="OI6" s="671"/>
      <c r="OJ6" s="671"/>
      <c r="OK6" s="671"/>
      <c r="OL6" s="671"/>
      <c r="OM6" s="671"/>
      <c r="ON6" s="671"/>
      <c r="OO6" s="671"/>
      <c r="OP6" s="671"/>
      <c r="OQ6" s="671"/>
      <c r="OR6" s="671"/>
      <c r="OS6" s="671"/>
      <c r="OT6" s="671"/>
      <c r="OU6" s="671"/>
      <c r="OV6" s="671"/>
      <c r="OW6" s="671"/>
      <c r="OX6" s="671"/>
      <c r="OY6" s="671"/>
      <c r="OZ6" s="671"/>
      <c r="PA6" s="671"/>
      <c r="PB6" s="671"/>
      <c r="PC6" s="671"/>
      <c r="PD6" s="671"/>
      <c r="PE6" s="671"/>
      <c r="PF6" s="671"/>
      <c r="PG6" s="671"/>
      <c r="PH6" s="671"/>
      <c r="PI6" s="671"/>
      <c r="PJ6" s="671"/>
      <c r="PK6" s="671"/>
      <c r="PL6" s="671"/>
      <c r="PM6" s="671"/>
      <c r="PN6" s="671"/>
      <c r="PO6" s="671"/>
      <c r="PP6" s="671"/>
      <c r="PQ6" s="671"/>
      <c r="PR6" s="671"/>
      <c r="PS6" s="671"/>
      <c r="PT6" s="671"/>
      <c r="PU6" s="671"/>
      <c r="PV6" s="671"/>
      <c r="PW6" s="671"/>
      <c r="PX6" s="671"/>
      <c r="PY6" s="671"/>
      <c r="PZ6" s="671"/>
      <c r="QA6" s="671"/>
      <c r="QB6" s="671"/>
      <c r="QC6" s="671"/>
      <c r="QD6" s="671"/>
      <c r="QE6" s="671"/>
      <c r="QF6" s="671"/>
      <c r="QG6" s="671"/>
      <c r="QH6" s="671"/>
      <c r="QI6" s="671"/>
      <c r="QJ6" s="671"/>
      <c r="QK6" s="671"/>
      <c r="QL6" s="671"/>
      <c r="QM6" s="671"/>
      <c r="QN6" s="671"/>
      <c r="QO6" s="671"/>
      <c r="QP6" s="671"/>
      <c r="QQ6" s="671"/>
      <c r="QR6" s="671"/>
      <c r="QS6" s="671"/>
      <c r="QT6" s="671"/>
      <c r="QU6" s="671"/>
      <c r="QV6" s="671"/>
      <c r="QW6" s="671"/>
      <c r="QX6" s="671"/>
      <c r="QY6" s="671"/>
      <c r="QZ6" s="671"/>
      <c r="RA6" s="671"/>
      <c r="RB6" s="671"/>
      <c r="RC6" s="671"/>
      <c r="RD6" s="671"/>
      <c r="RE6" s="671"/>
      <c r="RF6" s="671"/>
      <c r="RG6" s="671"/>
      <c r="RH6" s="671"/>
      <c r="RI6" s="671"/>
      <c r="RJ6" s="671"/>
      <c r="RK6" s="671"/>
      <c r="RL6" s="671"/>
      <c r="RM6" s="671"/>
      <c r="RN6" s="671"/>
      <c r="RO6" s="671"/>
      <c r="RP6" s="671"/>
      <c r="RQ6" s="671"/>
      <c r="RR6" s="671"/>
      <c r="RS6" s="671"/>
      <c r="RT6" s="671"/>
      <c r="RU6" s="671"/>
      <c r="RV6" s="671"/>
      <c r="RW6" s="671"/>
      <c r="RX6" s="671"/>
      <c r="RY6" s="671"/>
      <c r="RZ6" s="671"/>
      <c r="SA6" s="671"/>
      <c r="SB6" s="671"/>
      <c r="SC6" s="671"/>
      <c r="SD6" s="671"/>
      <c r="SE6" s="671"/>
      <c r="SF6" s="671"/>
      <c r="SG6" s="671"/>
      <c r="SH6" s="671"/>
      <c r="SI6" s="671"/>
      <c r="SJ6" s="671"/>
      <c r="SK6" s="671"/>
      <c r="SL6" s="671"/>
      <c r="SM6" s="671"/>
      <c r="SN6" s="671"/>
      <c r="SO6" s="671"/>
      <c r="SP6" s="671"/>
      <c r="SQ6" s="671"/>
      <c r="SR6" s="671"/>
      <c r="SS6" s="671"/>
      <c r="ST6" s="671"/>
      <c r="SU6" s="671"/>
      <c r="SV6" s="671"/>
      <c r="SW6" s="671"/>
      <c r="SX6" s="671"/>
      <c r="SY6" s="671"/>
      <c r="SZ6" s="671"/>
      <c r="TA6" s="671"/>
      <c r="TB6" s="671"/>
      <c r="TC6" s="671"/>
      <c r="TD6" s="671"/>
      <c r="TE6" s="671"/>
      <c r="TF6" s="671"/>
      <c r="TG6" s="671"/>
      <c r="TH6" s="671"/>
      <c r="TI6" s="671"/>
      <c r="TJ6" s="671"/>
      <c r="TK6" s="671"/>
      <c r="TL6" s="671"/>
      <c r="TM6" s="671"/>
      <c r="TN6" s="671"/>
      <c r="TO6" s="671"/>
      <c r="TP6" s="671"/>
      <c r="TQ6" s="671"/>
      <c r="TR6" s="671"/>
      <c r="TS6" s="671"/>
      <c r="TT6" s="671"/>
      <c r="TU6" s="671"/>
      <c r="TV6" s="671"/>
      <c r="TW6" s="671"/>
      <c r="TX6" s="671"/>
      <c r="TY6" s="671"/>
      <c r="TZ6" s="671"/>
      <c r="UA6" s="671"/>
      <c r="UB6" s="671"/>
      <c r="UC6" s="671"/>
      <c r="UD6" s="671"/>
      <c r="UE6" s="671"/>
      <c r="UF6" s="671"/>
      <c r="UG6" s="671"/>
      <c r="UH6" s="671"/>
      <c r="UI6" s="671"/>
      <c r="UJ6" s="671"/>
      <c r="UK6" s="671"/>
      <c r="UL6" s="671"/>
      <c r="UM6" s="671"/>
      <c r="UN6" s="671"/>
      <c r="UO6" s="671"/>
      <c r="UP6" s="671"/>
      <c r="UQ6" s="671"/>
      <c r="UR6" s="671"/>
      <c r="US6" s="671"/>
      <c r="UT6" s="671"/>
      <c r="UU6" s="671"/>
      <c r="UV6" s="671"/>
      <c r="UW6" s="671"/>
      <c r="UX6" s="671"/>
      <c r="UY6" s="671"/>
      <c r="UZ6" s="671"/>
      <c r="VA6" s="671"/>
      <c r="VB6" s="671"/>
      <c r="VC6" s="671"/>
      <c r="VD6" s="671"/>
      <c r="VE6" s="671"/>
      <c r="VF6" s="671"/>
      <c r="VG6" s="671"/>
      <c r="VH6" s="671"/>
      <c r="VI6" s="671"/>
      <c r="VJ6" s="671"/>
      <c r="VK6" s="671"/>
      <c r="VL6" s="671"/>
      <c r="VM6" s="671"/>
      <c r="VN6" s="671"/>
      <c r="VO6" s="671"/>
      <c r="VP6" s="671"/>
      <c r="VQ6" s="671"/>
      <c r="VR6" s="671"/>
      <c r="VS6" s="671"/>
      <c r="VT6" s="671"/>
      <c r="VU6" s="671"/>
      <c r="VV6" s="671"/>
      <c r="VW6" s="671"/>
      <c r="VX6" s="671"/>
      <c r="VY6" s="671"/>
      <c r="VZ6" s="671"/>
      <c r="WA6" s="671"/>
      <c r="WB6" s="671"/>
      <c r="WC6" s="671"/>
      <c r="WD6" s="671"/>
      <c r="WE6" s="671"/>
      <c r="WF6" s="671"/>
      <c r="WG6" s="671"/>
      <c r="WH6" s="671"/>
      <c r="WI6" s="671"/>
      <c r="WJ6" s="671"/>
      <c r="WK6" s="671"/>
      <c r="WL6" s="671"/>
      <c r="WM6" s="671"/>
      <c r="WN6" s="671"/>
      <c r="WO6" s="671"/>
      <c r="WP6" s="671"/>
      <c r="WQ6" s="671"/>
      <c r="WR6" s="671"/>
      <c r="WS6" s="671"/>
      <c r="WT6" s="671"/>
      <c r="WU6" s="671"/>
      <c r="WV6" s="671"/>
      <c r="WW6" s="671"/>
      <c r="WX6" s="671"/>
      <c r="WY6" s="671"/>
      <c r="WZ6" s="671"/>
      <c r="XA6" s="671"/>
      <c r="XB6" s="671"/>
      <c r="XC6" s="671"/>
      <c r="XD6" s="671"/>
      <c r="XE6" s="671"/>
      <c r="XF6" s="671"/>
      <c r="XG6" s="671"/>
      <c r="XH6" s="671"/>
      <c r="XI6" s="671"/>
      <c r="XJ6" s="671"/>
      <c r="XK6" s="671"/>
      <c r="XL6" s="671"/>
      <c r="XM6" s="671"/>
      <c r="XN6" s="671"/>
      <c r="XO6" s="671"/>
      <c r="XP6" s="671"/>
      <c r="XQ6" s="671"/>
      <c r="XR6" s="671"/>
      <c r="XS6" s="671"/>
      <c r="XT6" s="671"/>
      <c r="XU6" s="671"/>
      <c r="XV6" s="671"/>
      <c r="XW6" s="671"/>
      <c r="XX6" s="671"/>
      <c r="XY6" s="671"/>
      <c r="XZ6" s="671"/>
      <c r="YA6" s="671"/>
      <c r="YB6" s="671"/>
      <c r="YC6" s="671"/>
      <c r="YD6" s="671"/>
      <c r="YE6" s="671"/>
      <c r="YF6" s="671"/>
      <c r="YG6" s="671"/>
      <c r="YH6" s="671"/>
      <c r="YI6" s="671"/>
      <c r="YJ6" s="671"/>
      <c r="YK6" s="671"/>
      <c r="YL6" s="671"/>
      <c r="YM6" s="671"/>
      <c r="YN6" s="671"/>
      <c r="YO6" s="671"/>
      <c r="YP6" s="671"/>
      <c r="YQ6" s="671"/>
      <c r="YR6" s="671"/>
      <c r="YS6" s="671"/>
      <c r="YT6" s="671"/>
      <c r="YU6" s="671"/>
      <c r="YV6" s="671"/>
      <c r="YW6" s="671"/>
      <c r="YX6" s="671"/>
      <c r="YY6" s="671"/>
      <c r="YZ6" s="671"/>
      <c r="ZA6" s="671"/>
      <c r="ZB6" s="671"/>
      <c r="ZC6" s="671"/>
      <c r="ZD6" s="671"/>
      <c r="ZE6" s="671"/>
      <c r="ZF6" s="671"/>
      <c r="ZG6" s="671"/>
      <c r="ZH6" s="671"/>
      <c r="ZI6" s="671"/>
      <c r="ZJ6" s="671"/>
      <c r="ZK6" s="671"/>
      <c r="ZL6" s="671"/>
      <c r="ZM6" s="671"/>
      <c r="ZN6" s="671"/>
      <c r="ZO6" s="671"/>
      <c r="ZP6" s="671"/>
      <c r="ZQ6" s="671"/>
      <c r="ZR6" s="671"/>
      <c r="ZS6" s="671"/>
      <c r="ZT6" s="671"/>
      <c r="ZU6" s="671"/>
      <c r="ZV6" s="671"/>
      <c r="ZW6" s="671"/>
      <c r="ZX6" s="671"/>
      <c r="ZY6" s="671"/>
      <c r="ZZ6" s="671"/>
      <c r="AAA6" s="671"/>
      <c r="AAB6" s="671"/>
      <c r="AAC6" s="671"/>
      <c r="AAD6" s="671"/>
      <c r="AAE6" s="671"/>
      <c r="AAF6" s="671"/>
      <c r="AAG6" s="671"/>
      <c r="AAH6" s="671"/>
      <c r="AAI6" s="671"/>
      <c r="AAJ6" s="671"/>
      <c r="AAK6" s="671"/>
      <c r="AAL6" s="671"/>
      <c r="AAM6" s="671"/>
      <c r="AAN6" s="671"/>
      <c r="AAO6" s="671"/>
      <c r="AAP6" s="671"/>
      <c r="AAQ6" s="671"/>
      <c r="AAR6" s="671"/>
      <c r="AAS6" s="671"/>
      <c r="AAT6" s="671"/>
      <c r="AAU6" s="671"/>
      <c r="AAV6" s="671"/>
      <c r="AAW6" s="671"/>
      <c r="AAX6" s="671"/>
      <c r="AAY6" s="671"/>
      <c r="AAZ6" s="671"/>
      <c r="ABA6" s="671"/>
      <c r="ABB6" s="671"/>
      <c r="ABC6" s="671"/>
      <c r="ABD6" s="671"/>
      <c r="ABE6" s="671"/>
      <c r="ABF6" s="671"/>
      <c r="ABG6" s="671"/>
      <c r="ABH6" s="671"/>
      <c r="ABI6" s="671"/>
      <c r="ABJ6" s="671"/>
      <c r="ABK6" s="671"/>
      <c r="ABL6" s="671"/>
      <c r="ABM6" s="671"/>
      <c r="ABN6" s="671"/>
      <c r="ABO6" s="671"/>
      <c r="ABP6" s="671"/>
      <c r="ABQ6" s="671"/>
      <c r="ABR6" s="671"/>
      <c r="ABS6" s="671"/>
      <c r="ABT6" s="671"/>
      <c r="ABU6" s="671"/>
      <c r="ABV6" s="671"/>
      <c r="ABW6" s="671"/>
      <c r="ABX6" s="671"/>
      <c r="ABY6" s="671"/>
      <c r="ABZ6" s="671"/>
      <c r="ACA6" s="671"/>
      <c r="ACB6" s="671"/>
      <c r="ACC6" s="671"/>
      <c r="ACD6" s="671"/>
      <c r="ACE6" s="671"/>
      <c r="ACF6" s="671"/>
      <c r="ACG6" s="671"/>
      <c r="ACH6" s="671"/>
      <c r="ACI6" s="671"/>
      <c r="ACJ6" s="671"/>
      <c r="ACK6" s="671"/>
      <c r="ACL6" s="671"/>
      <c r="ACM6" s="671"/>
      <c r="ACN6" s="671"/>
      <c r="ACO6" s="671"/>
      <c r="ACP6" s="671"/>
      <c r="ACQ6" s="671"/>
      <c r="ACR6" s="671"/>
      <c r="ACS6" s="671"/>
      <c r="ACT6" s="671"/>
      <c r="ACU6" s="671"/>
      <c r="ACV6" s="671"/>
      <c r="ACW6" s="671"/>
      <c r="ACX6" s="671"/>
      <c r="ACY6" s="671"/>
      <c r="ACZ6" s="671"/>
      <c r="ADA6" s="671"/>
      <c r="ADB6" s="671"/>
      <c r="ADC6" s="671"/>
      <c r="ADD6" s="671"/>
      <c r="ADE6" s="671"/>
      <c r="ADF6" s="671"/>
      <c r="ADG6" s="671"/>
      <c r="ADH6" s="671"/>
      <c r="ADI6" s="671"/>
      <c r="ADJ6" s="671"/>
      <c r="ADK6" s="671"/>
      <c r="ADL6" s="671"/>
      <c r="ADM6" s="671"/>
      <c r="ADN6" s="671"/>
      <c r="ADO6" s="671"/>
      <c r="ADP6" s="671"/>
      <c r="ADQ6" s="671"/>
      <c r="ADR6" s="671"/>
      <c r="ADS6" s="671"/>
      <c r="ADT6" s="671"/>
      <c r="ADU6" s="671"/>
      <c r="ADV6" s="671"/>
      <c r="ADW6" s="671"/>
      <c r="ADX6" s="671"/>
      <c r="ADY6" s="671"/>
      <c r="ADZ6" s="671"/>
      <c r="AEA6" s="671"/>
      <c r="AEB6" s="671"/>
      <c r="AEC6" s="671"/>
      <c r="AED6" s="671"/>
      <c r="AEE6" s="671"/>
      <c r="AEF6" s="671"/>
      <c r="AEG6" s="671"/>
      <c r="AEH6" s="671"/>
      <c r="AEI6" s="671"/>
      <c r="AEJ6" s="671"/>
      <c r="AEK6" s="671"/>
      <c r="AEL6" s="671"/>
      <c r="AEM6" s="671"/>
      <c r="AEN6" s="671"/>
      <c r="AEO6" s="671"/>
      <c r="AEP6" s="671"/>
      <c r="AEQ6" s="671"/>
      <c r="AER6" s="671"/>
      <c r="AES6" s="671"/>
      <c r="AET6" s="671"/>
      <c r="AEU6" s="671"/>
      <c r="AEV6" s="671"/>
      <c r="AEW6" s="671"/>
      <c r="AEX6" s="671"/>
      <c r="AEY6" s="671"/>
      <c r="AEZ6" s="671"/>
      <c r="AFA6" s="671"/>
      <c r="AFB6" s="671"/>
      <c r="AFC6" s="671"/>
      <c r="AFD6" s="671"/>
      <c r="AFE6" s="671"/>
      <c r="AFF6" s="671"/>
      <c r="AFG6" s="671"/>
      <c r="AFH6" s="671"/>
      <c r="AFI6" s="671"/>
      <c r="AFJ6" s="671"/>
      <c r="AFK6" s="671"/>
      <c r="AFL6" s="671"/>
      <c r="AFM6" s="671"/>
      <c r="AFN6" s="671"/>
      <c r="AFO6" s="671"/>
      <c r="AFP6" s="671"/>
      <c r="AFQ6" s="671"/>
      <c r="AFR6" s="671"/>
      <c r="AFS6" s="671"/>
      <c r="AFT6" s="671"/>
      <c r="AFU6" s="671"/>
      <c r="AFV6" s="671"/>
      <c r="AFW6" s="671"/>
      <c r="AFX6" s="671"/>
      <c r="AFY6" s="671"/>
      <c r="AFZ6" s="671"/>
      <c r="AGA6" s="671"/>
      <c r="AGB6" s="671"/>
      <c r="AGC6" s="671"/>
      <c r="AGD6" s="671"/>
      <c r="AGE6" s="671"/>
      <c r="AGF6" s="671"/>
      <c r="AGG6" s="671"/>
      <c r="AGH6" s="671"/>
      <c r="AGI6" s="671"/>
      <c r="AGJ6" s="671"/>
      <c r="AGK6" s="671"/>
      <c r="AGL6" s="671"/>
      <c r="AGM6" s="671"/>
      <c r="AGN6" s="671"/>
      <c r="AGO6" s="671"/>
      <c r="AGP6" s="671"/>
      <c r="AGQ6" s="671"/>
      <c r="AGR6" s="671"/>
      <c r="AGS6" s="671"/>
      <c r="AGT6" s="671"/>
      <c r="AGU6" s="671"/>
      <c r="AGV6" s="671"/>
      <c r="AGW6" s="671"/>
      <c r="AGX6" s="671"/>
      <c r="AGY6" s="671"/>
      <c r="AGZ6" s="671"/>
      <c r="AHA6" s="671"/>
      <c r="AHB6" s="671"/>
      <c r="AHC6" s="671"/>
      <c r="AHD6" s="671"/>
      <c r="AHE6" s="671"/>
      <c r="AHF6" s="671"/>
      <c r="AHG6" s="671"/>
      <c r="AHH6" s="671"/>
      <c r="AHI6" s="671"/>
      <c r="AHJ6" s="671"/>
      <c r="AHK6" s="671"/>
      <c r="AHL6" s="671"/>
      <c r="AHM6" s="671"/>
      <c r="AHN6" s="671"/>
      <c r="AHO6" s="671"/>
      <c r="AHP6" s="671"/>
      <c r="AHQ6" s="671"/>
      <c r="AHR6" s="671"/>
      <c r="AHS6" s="671"/>
      <c r="AHT6" s="671"/>
      <c r="AHU6" s="671"/>
      <c r="AHV6" s="671"/>
      <c r="AHW6" s="671"/>
      <c r="AHX6" s="671"/>
      <c r="AHY6" s="671"/>
      <c r="AHZ6" s="671"/>
      <c r="AIA6" s="671"/>
      <c r="AIB6" s="671"/>
      <c r="AIC6" s="671"/>
      <c r="AID6" s="671"/>
      <c r="AIE6" s="671"/>
      <c r="AIF6" s="671"/>
      <c r="AIG6" s="671"/>
      <c r="AIH6" s="671"/>
      <c r="AII6" s="671"/>
      <c r="AIJ6" s="671"/>
      <c r="AIK6" s="671"/>
      <c r="AIL6" s="671"/>
      <c r="AIM6" s="671"/>
      <c r="AIN6" s="671"/>
      <c r="AIO6" s="671"/>
      <c r="AIP6" s="671"/>
      <c r="AIQ6" s="671"/>
      <c r="AIR6" s="671"/>
      <c r="AIS6" s="671"/>
      <c r="AIT6" s="671"/>
      <c r="AIU6" s="671"/>
      <c r="AIV6" s="671"/>
      <c r="AIW6" s="671"/>
      <c r="AIX6" s="671"/>
      <c r="AIY6" s="671"/>
      <c r="AIZ6" s="671"/>
      <c r="AJA6" s="671"/>
      <c r="AJB6" s="671"/>
      <c r="AJC6" s="671"/>
      <c r="AJD6" s="671"/>
      <c r="AJE6" s="671"/>
      <c r="AJF6" s="671"/>
      <c r="AJG6" s="671"/>
      <c r="AJH6" s="671"/>
      <c r="AJI6" s="671"/>
      <c r="AJJ6" s="671"/>
      <c r="AJK6" s="671"/>
      <c r="AJL6" s="671"/>
      <c r="AJM6" s="671"/>
      <c r="AJN6" s="671"/>
      <c r="AJO6" s="671"/>
      <c r="AJP6" s="671"/>
      <c r="AJQ6" s="671"/>
      <c r="AJR6" s="671"/>
      <c r="AJS6" s="671"/>
      <c r="AJT6" s="671"/>
      <c r="AJU6" s="671"/>
      <c r="AJV6" s="671"/>
      <c r="AJW6" s="671"/>
      <c r="AJX6" s="671"/>
      <c r="AJY6" s="671"/>
      <c r="AJZ6" s="671"/>
      <c r="AKA6" s="671"/>
      <c r="AKB6" s="671"/>
      <c r="AKC6" s="671"/>
      <c r="AKD6" s="671"/>
      <c r="AKE6" s="671"/>
      <c r="AKF6" s="671"/>
      <c r="AKG6" s="671"/>
      <c r="AKH6" s="671"/>
      <c r="AKI6" s="671"/>
      <c r="AKJ6" s="671"/>
      <c r="AKK6" s="671"/>
      <c r="AKL6" s="671"/>
      <c r="AKM6" s="671"/>
      <c r="AKN6" s="671"/>
      <c r="AKO6" s="671"/>
      <c r="AKP6" s="671"/>
      <c r="AKQ6" s="671"/>
      <c r="AKR6" s="671"/>
      <c r="AKS6" s="671"/>
      <c r="AKT6" s="671"/>
      <c r="AKU6" s="671"/>
      <c r="AKV6" s="671"/>
      <c r="AKW6" s="671"/>
      <c r="AKX6" s="671"/>
      <c r="AKY6" s="671"/>
      <c r="AKZ6" s="671"/>
      <c r="ALA6" s="671"/>
      <c r="ALB6" s="671"/>
      <c r="ALC6" s="671"/>
      <c r="ALD6" s="671"/>
      <c r="ALE6" s="671"/>
      <c r="ALF6" s="671"/>
      <c r="ALG6" s="671"/>
      <c r="ALH6" s="671"/>
      <c r="ALI6" s="671"/>
      <c r="ALJ6" s="671"/>
      <c r="ALK6" s="671"/>
      <c r="ALL6" s="671"/>
      <c r="ALM6" s="671"/>
      <c r="ALN6" s="671"/>
      <c r="ALO6" s="671"/>
      <c r="ALP6" s="671"/>
      <c r="ALQ6" s="671"/>
      <c r="ALR6" s="671"/>
      <c r="ALS6" s="671"/>
      <c r="ALT6" s="671"/>
      <c r="ALU6" s="671"/>
      <c r="ALV6" s="671"/>
      <c r="ALW6" s="671"/>
      <c r="ALX6" s="671"/>
      <c r="ALY6" s="671"/>
      <c r="ALZ6" s="671"/>
      <c r="AMA6" s="671"/>
      <c r="AMB6" s="671"/>
      <c r="AMC6" s="671"/>
      <c r="AMD6" s="671"/>
      <c r="AME6" s="671"/>
      <c r="AMF6" s="671"/>
      <c r="AMG6" s="671"/>
      <c r="AMH6" s="671"/>
      <c r="AMI6" s="671"/>
      <c r="AMJ6" s="671"/>
      <c r="AMK6" s="671"/>
      <c r="AML6" s="671"/>
      <c r="AMM6" s="671"/>
      <c r="AMN6" s="671"/>
      <c r="AMO6" s="671"/>
      <c r="AMP6" s="671"/>
      <c r="AMQ6" s="671"/>
      <c r="AMR6" s="671"/>
      <c r="AMS6" s="671"/>
      <c r="AMT6" s="671"/>
      <c r="AMU6" s="671"/>
      <c r="AMV6" s="671"/>
      <c r="AMW6" s="671"/>
      <c r="AMX6" s="671"/>
      <c r="AMY6" s="671"/>
      <c r="AMZ6" s="671"/>
      <c r="ANA6" s="671"/>
      <c r="ANB6" s="671"/>
      <c r="ANC6" s="671"/>
      <c r="AND6" s="671"/>
      <c r="ANE6" s="671"/>
      <c r="ANF6" s="671"/>
      <c r="ANG6" s="671"/>
      <c r="ANH6" s="671"/>
      <c r="ANI6" s="671"/>
      <c r="ANJ6" s="671"/>
      <c r="ANK6" s="671"/>
      <c r="ANL6" s="671"/>
      <c r="ANM6" s="671"/>
      <c r="ANN6" s="671"/>
      <c r="ANO6" s="671"/>
      <c r="ANP6" s="671"/>
      <c r="ANQ6" s="671"/>
      <c r="ANR6" s="671"/>
      <c r="ANS6" s="671"/>
      <c r="ANT6" s="671"/>
      <c r="ANU6" s="671"/>
      <c r="ANV6" s="671"/>
      <c r="ANW6" s="671"/>
      <c r="ANX6" s="671"/>
      <c r="ANY6" s="671"/>
      <c r="ANZ6" s="671"/>
      <c r="AOA6" s="671"/>
      <c r="AOB6" s="671"/>
      <c r="AOC6" s="671"/>
      <c r="AOD6" s="671"/>
      <c r="AOE6" s="671"/>
      <c r="AOF6" s="671"/>
      <c r="AOG6" s="671"/>
      <c r="AOH6" s="671"/>
      <c r="AOI6" s="671"/>
      <c r="AOJ6" s="671"/>
      <c r="AOK6" s="671"/>
      <c r="AOL6" s="671"/>
      <c r="AOM6" s="671"/>
      <c r="AON6" s="671"/>
      <c r="AOO6" s="671"/>
      <c r="AOP6" s="671"/>
      <c r="AOQ6" s="671"/>
      <c r="AOR6" s="671"/>
      <c r="AOS6" s="671"/>
      <c r="AOT6" s="671"/>
      <c r="AOU6" s="671"/>
      <c r="AOV6" s="671"/>
      <c r="AOW6" s="671"/>
      <c r="AOX6" s="671"/>
      <c r="AOY6" s="671"/>
      <c r="AOZ6" s="671"/>
      <c r="APA6" s="671"/>
      <c r="APB6" s="671"/>
      <c r="APC6" s="671"/>
      <c r="APD6" s="671"/>
      <c r="APE6" s="671"/>
      <c r="APF6" s="671"/>
      <c r="APG6" s="671"/>
      <c r="APH6" s="671"/>
      <c r="API6" s="671"/>
      <c r="APJ6" s="671"/>
      <c r="APK6" s="671"/>
      <c r="APL6" s="671"/>
      <c r="APM6" s="671"/>
      <c r="APN6" s="671"/>
      <c r="APO6" s="671"/>
      <c r="APP6" s="671"/>
      <c r="APQ6" s="671"/>
      <c r="APR6" s="671"/>
      <c r="APS6" s="671"/>
      <c r="APT6" s="671"/>
      <c r="APU6" s="671"/>
      <c r="APV6" s="671"/>
      <c r="APW6" s="671"/>
      <c r="APX6" s="671"/>
      <c r="APY6" s="671"/>
      <c r="APZ6" s="671"/>
      <c r="AQA6" s="671"/>
      <c r="AQB6" s="671"/>
      <c r="AQC6" s="671"/>
      <c r="AQD6" s="671"/>
      <c r="AQE6" s="671"/>
      <c r="AQF6" s="671"/>
      <c r="AQG6" s="671"/>
      <c r="AQH6" s="671"/>
      <c r="AQI6" s="671"/>
      <c r="AQJ6" s="671"/>
      <c r="AQK6" s="671"/>
      <c r="AQL6" s="671"/>
      <c r="AQM6" s="671"/>
      <c r="AQN6" s="671"/>
      <c r="AQO6" s="671"/>
      <c r="AQP6" s="671"/>
      <c r="AQQ6" s="671"/>
      <c r="AQR6" s="671"/>
      <c r="AQS6" s="671"/>
      <c r="AQT6" s="671"/>
      <c r="AQU6" s="671"/>
      <c r="AQV6" s="671"/>
      <c r="AQW6" s="671"/>
      <c r="AQX6" s="671"/>
      <c r="AQY6" s="671"/>
      <c r="AQZ6" s="671"/>
      <c r="ARA6" s="671"/>
      <c r="ARB6" s="671"/>
      <c r="ARC6" s="671"/>
      <c r="ARD6" s="671"/>
      <c r="ARE6" s="671"/>
      <c r="ARF6" s="671"/>
      <c r="ARG6" s="671"/>
      <c r="ARH6" s="671"/>
      <c r="ARI6" s="671"/>
      <c r="ARJ6" s="671"/>
      <c r="ARK6" s="671"/>
      <c r="ARL6" s="671"/>
      <c r="ARM6" s="671"/>
      <c r="ARN6" s="671"/>
      <c r="ARO6" s="671"/>
      <c r="ARP6" s="671"/>
      <c r="ARQ6" s="671"/>
      <c r="ARR6" s="671"/>
      <c r="ARS6" s="671"/>
      <c r="ART6" s="671"/>
      <c r="ARU6" s="671"/>
      <c r="ARV6" s="671"/>
      <c r="ARW6" s="671"/>
      <c r="ARX6" s="671"/>
      <c r="ARY6" s="671"/>
      <c r="ARZ6" s="671"/>
      <c r="ASA6" s="671"/>
      <c r="ASB6" s="671"/>
      <c r="ASC6" s="671"/>
      <c r="ASD6" s="671"/>
      <c r="ASE6" s="671"/>
      <c r="ASF6" s="671"/>
      <c r="ASG6" s="671"/>
      <c r="ASH6" s="671"/>
      <c r="ASI6" s="671"/>
      <c r="ASJ6" s="671"/>
      <c r="ASK6" s="671"/>
      <c r="ASL6" s="671"/>
      <c r="ASM6" s="671"/>
      <c r="ASN6" s="671"/>
      <c r="ASO6" s="671"/>
      <c r="ASP6" s="671"/>
      <c r="ASQ6" s="671"/>
      <c r="ASR6" s="671"/>
      <c r="ASS6" s="671"/>
      <c r="AST6" s="671"/>
      <c r="ASU6" s="671"/>
      <c r="ASV6" s="671"/>
      <c r="ASW6" s="671"/>
      <c r="ASX6" s="671"/>
      <c r="ASY6" s="671"/>
      <c r="ASZ6" s="671"/>
      <c r="ATA6" s="671"/>
      <c r="ATB6" s="671"/>
      <c r="ATC6" s="671"/>
      <c r="ATD6" s="671"/>
      <c r="ATE6" s="671"/>
      <c r="ATF6" s="671"/>
      <c r="ATG6" s="671"/>
      <c r="ATH6" s="671"/>
      <c r="ATI6" s="671"/>
      <c r="ATJ6" s="671"/>
      <c r="ATK6" s="671"/>
      <c r="ATL6" s="671"/>
      <c r="ATM6" s="671"/>
      <c r="ATN6" s="671"/>
      <c r="ATO6" s="671"/>
      <c r="ATP6" s="671"/>
      <c r="ATQ6" s="671"/>
      <c r="ATR6" s="671"/>
      <c r="ATS6" s="671"/>
      <c r="ATT6" s="671"/>
      <c r="ATU6" s="671"/>
      <c r="ATV6" s="671"/>
      <c r="ATW6" s="671"/>
      <c r="ATX6" s="671"/>
      <c r="ATY6" s="671"/>
      <c r="ATZ6" s="671"/>
      <c r="AUA6" s="671"/>
      <c r="AUB6" s="671"/>
      <c r="AUC6" s="671"/>
      <c r="AUD6" s="671"/>
      <c r="AUE6" s="671"/>
      <c r="AUF6" s="671"/>
      <c r="AUG6" s="671"/>
      <c r="AUH6" s="671"/>
      <c r="AUI6" s="671"/>
      <c r="AUJ6" s="671"/>
      <c r="AUK6" s="671"/>
      <c r="AUL6" s="671"/>
      <c r="AUM6" s="671"/>
      <c r="AUN6" s="671"/>
      <c r="AUO6" s="671"/>
      <c r="AUP6" s="671"/>
      <c r="AUQ6" s="671"/>
      <c r="AUR6" s="671"/>
      <c r="AUS6" s="671"/>
      <c r="AUT6" s="671"/>
      <c r="AUU6" s="671"/>
      <c r="AUV6" s="671"/>
      <c r="AUW6" s="671"/>
      <c r="AUX6" s="671"/>
      <c r="AUY6" s="671"/>
      <c r="AUZ6" s="671"/>
      <c r="AVA6" s="671"/>
      <c r="AVB6" s="671"/>
      <c r="AVC6" s="671"/>
      <c r="AVD6" s="671"/>
      <c r="AVE6" s="671"/>
      <c r="AVF6" s="671"/>
      <c r="AVG6" s="671"/>
      <c r="AVH6" s="671"/>
      <c r="AVI6" s="671"/>
      <c r="AVJ6" s="671"/>
      <c r="AVK6" s="671"/>
      <c r="AVL6" s="671"/>
      <c r="AVM6" s="671"/>
      <c r="AVN6" s="671"/>
      <c r="AVO6" s="671"/>
      <c r="AVP6" s="671"/>
      <c r="AVQ6" s="671"/>
      <c r="AVR6" s="671"/>
      <c r="AVS6" s="671"/>
      <c r="AVT6" s="671"/>
      <c r="AVU6" s="671"/>
      <c r="AVV6" s="671"/>
      <c r="AVW6" s="671"/>
      <c r="AVX6" s="671"/>
      <c r="AVY6" s="671"/>
      <c r="AVZ6" s="671"/>
      <c r="AWA6" s="671"/>
      <c r="AWB6" s="671"/>
      <c r="AWC6" s="671"/>
      <c r="AWD6" s="671"/>
      <c r="AWE6" s="671"/>
      <c r="AWF6" s="671"/>
      <c r="AWG6" s="671"/>
      <c r="AWH6" s="671"/>
      <c r="AWI6" s="671"/>
      <c r="AWJ6" s="671"/>
      <c r="AWK6" s="671"/>
      <c r="AWL6" s="671"/>
      <c r="AWM6" s="671"/>
      <c r="AWN6" s="671"/>
      <c r="AWO6" s="671"/>
      <c r="AWP6" s="671"/>
      <c r="AWQ6" s="671"/>
      <c r="AWR6" s="671"/>
      <c r="AWS6" s="671"/>
      <c r="AWT6" s="671"/>
      <c r="AWU6" s="671"/>
      <c r="AWV6" s="671"/>
      <c r="AWW6" s="671"/>
      <c r="AWX6" s="671"/>
      <c r="AWY6" s="671"/>
      <c r="AWZ6" s="671"/>
      <c r="AXA6" s="671"/>
      <c r="AXB6" s="671"/>
      <c r="AXC6" s="671"/>
      <c r="AXD6" s="671"/>
      <c r="AXE6" s="671"/>
      <c r="AXF6" s="671"/>
      <c r="AXG6" s="671"/>
      <c r="AXH6" s="671"/>
      <c r="AXI6" s="671"/>
      <c r="AXJ6" s="671"/>
      <c r="AXK6" s="671"/>
      <c r="AXL6" s="671"/>
      <c r="AXM6" s="671"/>
      <c r="AXN6" s="671"/>
      <c r="AXO6" s="671"/>
      <c r="AXP6" s="671"/>
      <c r="AXQ6" s="671"/>
      <c r="AXR6" s="671"/>
      <c r="AXS6" s="671"/>
      <c r="AXT6" s="671"/>
      <c r="AXU6" s="671"/>
      <c r="AXV6" s="671"/>
      <c r="AXW6" s="671"/>
      <c r="AXX6" s="671"/>
      <c r="AXY6" s="671"/>
      <c r="AXZ6" s="671"/>
      <c r="AYA6" s="671"/>
      <c r="AYB6" s="671"/>
      <c r="AYC6" s="671"/>
      <c r="AYD6" s="671"/>
      <c r="AYE6" s="671"/>
      <c r="AYF6" s="671"/>
      <c r="AYG6" s="671"/>
      <c r="AYH6" s="671"/>
      <c r="AYI6" s="671"/>
      <c r="AYJ6" s="671"/>
      <c r="AYK6" s="671"/>
      <c r="AYL6" s="671"/>
      <c r="AYM6" s="671"/>
      <c r="AYN6" s="671"/>
      <c r="AYO6" s="671"/>
      <c r="AYP6" s="671"/>
      <c r="AYQ6" s="671"/>
      <c r="AYR6" s="671"/>
      <c r="AYS6" s="671"/>
      <c r="AYT6" s="671"/>
      <c r="AYU6" s="671"/>
      <c r="AYV6" s="671"/>
      <c r="AYW6" s="671"/>
      <c r="AYX6" s="671"/>
      <c r="AYY6" s="671"/>
      <c r="AYZ6" s="671"/>
      <c r="AZA6" s="671"/>
      <c r="AZB6" s="671"/>
      <c r="AZC6" s="671"/>
      <c r="AZD6" s="671"/>
      <c r="AZE6" s="671"/>
      <c r="AZF6" s="671"/>
      <c r="AZG6" s="671"/>
      <c r="AZH6" s="671"/>
      <c r="AZI6" s="671"/>
      <c r="AZJ6" s="671"/>
      <c r="AZK6" s="671"/>
      <c r="AZL6" s="671"/>
      <c r="AZM6" s="671"/>
      <c r="AZN6" s="671"/>
      <c r="AZO6" s="671"/>
      <c r="AZP6" s="671"/>
      <c r="AZQ6" s="671"/>
      <c r="AZR6" s="671"/>
      <c r="AZS6" s="671"/>
      <c r="AZT6" s="671"/>
      <c r="AZU6" s="671"/>
      <c r="AZV6" s="671"/>
      <c r="AZW6" s="671"/>
      <c r="AZX6" s="671"/>
      <c r="AZY6" s="671"/>
      <c r="AZZ6" s="671"/>
      <c r="BAA6" s="671"/>
      <c r="BAB6" s="671"/>
      <c r="BAC6" s="671"/>
      <c r="BAD6" s="671"/>
      <c r="BAE6" s="671"/>
      <c r="BAF6" s="671"/>
      <c r="BAG6" s="671"/>
      <c r="BAH6" s="671"/>
      <c r="BAI6" s="671"/>
      <c r="BAJ6" s="671"/>
      <c r="BAK6" s="671"/>
      <c r="BAL6" s="671"/>
      <c r="BAM6" s="671"/>
      <c r="BAN6" s="671"/>
      <c r="BAO6" s="671"/>
      <c r="BAP6" s="671"/>
      <c r="BAQ6" s="671"/>
      <c r="BAR6" s="671"/>
      <c r="BAS6" s="671"/>
      <c r="BAT6" s="671"/>
      <c r="BAU6" s="671"/>
      <c r="BAV6" s="671"/>
      <c r="BAW6" s="671"/>
      <c r="BAX6" s="671"/>
      <c r="BAY6" s="671"/>
      <c r="BAZ6" s="671"/>
      <c r="BBA6" s="671"/>
      <c r="BBB6" s="671"/>
      <c r="BBC6" s="671"/>
      <c r="BBD6" s="671"/>
      <c r="BBE6" s="671"/>
      <c r="BBF6" s="671"/>
      <c r="BBG6" s="671"/>
      <c r="BBH6" s="671"/>
      <c r="BBI6" s="671"/>
      <c r="BBJ6" s="671"/>
      <c r="BBK6" s="671"/>
      <c r="BBL6" s="671"/>
      <c r="BBM6" s="671"/>
      <c r="BBN6" s="671"/>
      <c r="BBO6" s="671"/>
      <c r="BBP6" s="671"/>
      <c r="BBQ6" s="671"/>
      <c r="BBR6" s="671"/>
      <c r="BBS6" s="671"/>
      <c r="BBT6" s="671"/>
      <c r="BBU6" s="671"/>
      <c r="BBV6" s="671"/>
      <c r="BBW6" s="671"/>
      <c r="BBX6" s="671"/>
      <c r="BBY6" s="671"/>
      <c r="BBZ6" s="671"/>
      <c r="BCA6" s="671"/>
      <c r="BCB6" s="671"/>
      <c r="BCC6" s="671"/>
      <c r="BCD6" s="671"/>
      <c r="BCE6" s="671"/>
      <c r="BCF6" s="671"/>
      <c r="BCG6" s="671"/>
      <c r="BCH6" s="671"/>
      <c r="BCI6" s="671"/>
      <c r="BCJ6" s="671"/>
      <c r="BCK6" s="671"/>
      <c r="BCL6" s="671"/>
      <c r="BCM6" s="671"/>
      <c r="BCN6" s="671"/>
      <c r="BCO6" s="671"/>
      <c r="BCP6" s="671"/>
      <c r="BCQ6" s="671"/>
      <c r="BCR6" s="671"/>
      <c r="BCS6" s="671"/>
      <c r="BCT6" s="671"/>
      <c r="BCU6" s="671"/>
      <c r="BCV6" s="671"/>
      <c r="BCW6" s="671"/>
      <c r="BCX6" s="671"/>
      <c r="BCY6" s="671"/>
      <c r="BCZ6" s="671"/>
      <c r="BDA6" s="671"/>
      <c r="BDB6" s="671"/>
      <c r="BDC6" s="671"/>
      <c r="BDD6" s="671"/>
      <c r="BDE6" s="671"/>
      <c r="BDF6" s="671"/>
      <c r="BDG6" s="671"/>
      <c r="BDH6" s="671"/>
      <c r="BDI6" s="671"/>
      <c r="BDJ6" s="671"/>
      <c r="BDK6" s="671"/>
      <c r="BDL6" s="671"/>
      <c r="BDM6" s="671"/>
      <c r="BDN6" s="671"/>
      <c r="BDO6" s="671"/>
      <c r="BDP6" s="671"/>
      <c r="BDQ6" s="671"/>
      <c r="BDR6" s="671"/>
      <c r="BDS6" s="671"/>
      <c r="BDT6" s="671"/>
      <c r="BDU6" s="671"/>
      <c r="BDV6" s="671"/>
      <c r="BDW6" s="671"/>
      <c r="BDX6" s="671"/>
      <c r="BDY6" s="671"/>
      <c r="BDZ6" s="671"/>
      <c r="BEA6" s="671"/>
      <c r="BEB6" s="671"/>
      <c r="BEC6" s="671"/>
      <c r="BED6" s="671"/>
      <c r="BEE6" s="671"/>
      <c r="BEF6" s="671"/>
      <c r="BEG6" s="671"/>
      <c r="BEH6" s="671"/>
      <c r="BEI6" s="671"/>
      <c r="BEJ6" s="671"/>
      <c r="BEK6" s="671"/>
      <c r="BEL6" s="671"/>
      <c r="BEM6" s="671"/>
      <c r="BEN6" s="671"/>
      <c r="BEO6" s="671"/>
      <c r="BEP6" s="671"/>
      <c r="BEQ6" s="671"/>
      <c r="BER6" s="671"/>
      <c r="BES6" s="671"/>
      <c r="BET6" s="671"/>
      <c r="BEU6" s="671"/>
      <c r="BEV6" s="671"/>
      <c r="BEW6" s="671"/>
      <c r="BEX6" s="671"/>
      <c r="BEY6" s="671"/>
      <c r="BEZ6" s="671"/>
      <c r="BFA6" s="671"/>
      <c r="BFB6" s="671"/>
      <c r="BFC6" s="671"/>
      <c r="BFD6" s="671"/>
      <c r="BFE6" s="671"/>
      <c r="BFF6" s="671"/>
      <c r="BFG6" s="671"/>
      <c r="BFH6" s="671"/>
      <c r="BFI6" s="671"/>
      <c r="BFJ6" s="671"/>
      <c r="BFK6" s="671"/>
      <c r="BFL6" s="671"/>
      <c r="BFM6" s="671"/>
      <c r="BFN6" s="671"/>
      <c r="BFO6" s="671"/>
      <c r="BFP6" s="671"/>
      <c r="BFQ6" s="671"/>
      <c r="BFR6" s="671"/>
      <c r="BFS6" s="671"/>
      <c r="BFT6" s="671"/>
      <c r="BFU6" s="671"/>
      <c r="BFV6" s="671"/>
      <c r="BFW6" s="671"/>
      <c r="BFX6" s="671"/>
      <c r="BFY6" s="671"/>
      <c r="BFZ6" s="671"/>
      <c r="BGA6" s="671"/>
      <c r="BGB6" s="671"/>
      <c r="BGC6" s="671"/>
      <c r="BGD6" s="671"/>
      <c r="BGE6" s="671"/>
      <c r="BGF6" s="671"/>
      <c r="BGG6" s="671"/>
      <c r="BGH6" s="671"/>
      <c r="BGI6" s="671"/>
      <c r="BGJ6" s="671"/>
      <c r="BGK6" s="671"/>
      <c r="BGL6" s="671"/>
      <c r="BGM6" s="671"/>
      <c r="BGN6" s="671"/>
      <c r="BGO6" s="671"/>
      <c r="BGP6" s="671"/>
      <c r="BGQ6" s="671"/>
      <c r="BGR6" s="671"/>
      <c r="BGS6" s="671"/>
      <c r="BGT6" s="671"/>
      <c r="BGU6" s="671"/>
      <c r="BGV6" s="671"/>
      <c r="BGW6" s="671"/>
      <c r="BGX6" s="671"/>
      <c r="BGY6" s="671"/>
      <c r="BGZ6" s="671"/>
      <c r="BHA6" s="671"/>
      <c r="BHB6" s="671"/>
      <c r="BHC6" s="671"/>
      <c r="BHD6" s="671"/>
      <c r="BHE6" s="671"/>
      <c r="BHF6" s="671"/>
      <c r="BHG6" s="671"/>
      <c r="BHH6" s="671"/>
      <c r="BHI6" s="671"/>
      <c r="BHJ6" s="671"/>
      <c r="BHK6" s="671"/>
      <c r="BHL6" s="671"/>
      <c r="BHM6" s="671"/>
      <c r="BHN6" s="671"/>
      <c r="BHO6" s="671"/>
      <c r="BHP6" s="671"/>
      <c r="BHQ6" s="671"/>
      <c r="BHR6" s="671"/>
      <c r="BHS6" s="671"/>
      <c r="BHT6" s="671"/>
      <c r="BHU6" s="671"/>
      <c r="BHV6" s="671"/>
      <c r="BHW6" s="671"/>
      <c r="BHX6" s="671"/>
      <c r="BHY6" s="671"/>
      <c r="BHZ6" s="671"/>
      <c r="BIA6" s="671"/>
      <c r="BIB6" s="671"/>
      <c r="BIC6" s="671"/>
      <c r="BID6" s="671"/>
      <c r="BIE6" s="671"/>
      <c r="BIF6" s="671"/>
      <c r="BIG6" s="671"/>
      <c r="BIH6" s="671"/>
      <c r="BII6" s="671"/>
      <c r="BIJ6" s="671"/>
      <c r="BIK6" s="671"/>
      <c r="BIL6" s="671"/>
      <c r="BIM6" s="671"/>
      <c r="BIN6" s="671"/>
      <c r="BIO6" s="671"/>
      <c r="BIP6" s="671"/>
      <c r="BIQ6" s="671"/>
      <c r="BIR6" s="671"/>
      <c r="BIS6" s="671"/>
      <c r="BIT6" s="671"/>
      <c r="BIU6" s="671"/>
      <c r="BIV6" s="671"/>
      <c r="BIW6" s="671"/>
      <c r="BIX6" s="671"/>
      <c r="BIY6" s="671"/>
      <c r="BIZ6" s="671"/>
      <c r="BJA6" s="671"/>
      <c r="BJB6" s="671"/>
      <c r="BJC6" s="671"/>
      <c r="BJD6" s="671"/>
      <c r="BJE6" s="671"/>
      <c r="BJF6" s="671"/>
      <c r="BJG6" s="671"/>
      <c r="BJH6" s="671"/>
      <c r="BJI6" s="671"/>
      <c r="BJJ6" s="671"/>
      <c r="BJK6" s="671"/>
      <c r="BJL6" s="671"/>
      <c r="BJM6" s="671"/>
      <c r="BJN6" s="671"/>
      <c r="BJO6" s="671"/>
      <c r="BJP6" s="671"/>
      <c r="BJQ6" s="671"/>
      <c r="BJR6" s="671"/>
      <c r="BJS6" s="671"/>
      <c r="BJT6" s="671"/>
      <c r="BJU6" s="671"/>
      <c r="BJV6" s="671"/>
      <c r="BJW6" s="671"/>
      <c r="BJX6" s="671"/>
      <c r="BJY6" s="671"/>
      <c r="BJZ6" s="671"/>
      <c r="BKA6" s="671"/>
      <c r="BKB6" s="671"/>
      <c r="BKC6" s="671"/>
      <c r="BKD6" s="671"/>
      <c r="BKE6" s="671"/>
      <c r="BKF6" s="671"/>
      <c r="BKG6" s="671"/>
      <c r="BKH6" s="671"/>
      <c r="BKI6" s="671"/>
      <c r="BKJ6" s="671"/>
      <c r="BKK6" s="671"/>
      <c r="BKL6" s="671"/>
      <c r="BKM6" s="671"/>
      <c r="BKN6" s="671"/>
      <c r="BKO6" s="671"/>
      <c r="BKP6" s="671"/>
      <c r="BKQ6" s="671"/>
      <c r="BKR6" s="671"/>
      <c r="BKS6" s="671"/>
      <c r="BKT6" s="671"/>
      <c r="BKU6" s="671"/>
      <c r="BKV6" s="671"/>
      <c r="BKW6" s="671"/>
      <c r="BKX6" s="671"/>
      <c r="BKY6" s="671"/>
      <c r="BKZ6" s="671"/>
      <c r="BLA6" s="671"/>
      <c r="BLB6" s="671"/>
      <c r="BLC6" s="671"/>
      <c r="BLD6" s="671"/>
      <c r="BLE6" s="671"/>
      <c r="BLF6" s="671"/>
      <c r="BLG6" s="671"/>
      <c r="BLH6" s="671"/>
      <c r="BLI6" s="671"/>
      <c r="BLJ6" s="671"/>
      <c r="BLK6" s="671"/>
      <c r="BLL6" s="671"/>
      <c r="BLM6" s="671"/>
      <c r="BLN6" s="671"/>
      <c r="BLO6" s="671"/>
      <c r="BLP6" s="671"/>
      <c r="BLQ6" s="671"/>
      <c r="BLR6" s="671"/>
      <c r="BLS6" s="671"/>
      <c r="BLT6" s="671"/>
      <c r="BLU6" s="671"/>
      <c r="BLV6" s="671"/>
      <c r="BLW6" s="671"/>
      <c r="BLX6" s="671"/>
      <c r="BLY6" s="671"/>
      <c r="BLZ6" s="671"/>
      <c r="BMA6" s="671"/>
      <c r="BMB6" s="671"/>
      <c r="BMC6" s="671"/>
      <c r="BMD6" s="671"/>
      <c r="BME6" s="671"/>
      <c r="BMF6" s="671"/>
      <c r="BMG6" s="671"/>
      <c r="BMH6" s="671"/>
      <c r="BMI6" s="671"/>
      <c r="BMJ6" s="671"/>
      <c r="BMK6" s="671"/>
      <c r="BML6" s="671"/>
      <c r="BMM6" s="671"/>
      <c r="BMN6" s="671"/>
      <c r="BMO6" s="671"/>
      <c r="BMP6" s="671"/>
      <c r="BMQ6" s="671"/>
      <c r="BMR6" s="671"/>
      <c r="BMS6" s="671"/>
      <c r="BMT6" s="671"/>
      <c r="BMU6" s="671"/>
      <c r="BMV6" s="671"/>
      <c r="BMW6" s="671"/>
      <c r="BMX6" s="671"/>
      <c r="BMY6" s="671"/>
      <c r="BMZ6" s="671"/>
      <c r="BNA6" s="671"/>
      <c r="BNB6" s="671"/>
      <c r="BNC6" s="671"/>
      <c r="BND6" s="671"/>
      <c r="BNE6" s="671"/>
      <c r="BNF6" s="671"/>
      <c r="BNG6" s="671"/>
      <c r="BNH6" s="671"/>
      <c r="BNI6" s="671"/>
      <c r="BNJ6" s="671"/>
      <c r="BNK6" s="671"/>
      <c r="BNL6" s="671"/>
      <c r="BNM6" s="671"/>
      <c r="BNN6" s="671"/>
      <c r="BNO6" s="671"/>
      <c r="BNP6" s="671"/>
      <c r="BNQ6" s="671"/>
      <c r="BNR6" s="671"/>
      <c r="BNS6" s="671"/>
      <c r="BNT6" s="671"/>
      <c r="BNU6" s="671"/>
      <c r="BNV6" s="671"/>
      <c r="BNW6" s="671"/>
      <c r="BNX6" s="671"/>
      <c r="BNY6" s="671"/>
      <c r="BNZ6" s="671"/>
      <c r="BOA6" s="671"/>
      <c r="BOB6" s="671"/>
      <c r="BOC6" s="671"/>
      <c r="BOD6" s="671"/>
      <c r="BOE6" s="671"/>
      <c r="BOF6" s="671"/>
      <c r="BOG6" s="671"/>
      <c r="BOH6" s="671"/>
      <c r="BOI6" s="671"/>
      <c r="BOJ6" s="671"/>
      <c r="BOK6" s="671"/>
      <c r="BOL6" s="671"/>
      <c r="BOM6" s="671"/>
      <c r="BON6" s="671"/>
      <c r="BOO6" s="671"/>
      <c r="BOP6" s="671"/>
      <c r="BOQ6" s="671"/>
      <c r="BOR6" s="671"/>
      <c r="BOS6" s="671"/>
      <c r="BOT6" s="671"/>
      <c r="BOU6" s="671"/>
      <c r="BOV6" s="671"/>
      <c r="BOW6" s="671"/>
      <c r="BOX6" s="671"/>
      <c r="BOY6" s="671"/>
      <c r="BOZ6" s="671"/>
      <c r="BPA6" s="671"/>
      <c r="BPB6" s="671"/>
      <c r="BPC6" s="671"/>
      <c r="BPD6" s="671"/>
      <c r="BPE6" s="671"/>
      <c r="BPF6" s="671"/>
      <c r="BPG6" s="671"/>
      <c r="BPH6" s="671"/>
      <c r="BPI6" s="671"/>
      <c r="BPJ6" s="671"/>
      <c r="BPK6" s="671"/>
      <c r="BPL6" s="671"/>
      <c r="BPM6" s="671"/>
      <c r="BPN6" s="671"/>
      <c r="BPO6" s="671"/>
      <c r="BPP6" s="671"/>
      <c r="BPQ6" s="671"/>
      <c r="BPR6" s="671"/>
      <c r="BPS6" s="671"/>
      <c r="BPT6" s="671"/>
      <c r="BPU6" s="671"/>
      <c r="BPV6" s="671"/>
      <c r="BPW6" s="671"/>
      <c r="BPX6" s="671"/>
      <c r="BPY6" s="671"/>
      <c r="BPZ6" s="671"/>
      <c r="BQA6" s="671"/>
      <c r="BQB6" s="671"/>
      <c r="BQC6" s="671"/>
      <c r="BQD6" s="671"/>
      <c r="BQE6" s="671"/>
      <c r="BQF6" s="671"/>
      <c r="BQG6" s="671"/>
      <c r="BQH6" s="671"/>
      <c r="BQI6" s="671"/>
      <c r="BQJ6" s="671"/>
      <c r="BQK6" s="671"/>
      <c r="BQL6" s="671"/>
      <c r="BQM6" s="671"/>
      <c r="BQN6" s="671"/>
      <c r="BQO6" s="671"/>
      <c r="BQP6" s="671"/>
      <c r="BQQ6" s="671"/>
      <c r="BQR6" s="671"/>
      <c r="BQS6" s="671"/>
      <c r="BQT6" s="671"/>
      <c r="BQU6" s="671"/>
      <c r="BQV6" s="671"/>
      <c r="BQW6" s="671"/>
      <c r="BQX6" s="671"/>
      <c r="BQY6" s="671"/>
      <c r="BQZ6" s="671"/>
      <c r="BRA6" s="671"/>
      <c r="BRB6" s="671"/>
      <c r="BRC6" s="671"/>
      <c r="BRD6" s="671"/>
      <c r="BRE6" s="671"/>
      <c r="BRF6" s="671"/>
      <c r="BRG6" s="671"/>
      <c r="BRH6" s="671"/>
      <c r="BRI6" s="671"/>
      <c r="BRJ6" s="671"/>
      <c r="BRK6" s="671"/>
      <c r="BRL6" s="671"/>
      <c r="BRM6" s="671"/>
      <c r="BRN6" s="671"/>
      <c r="BRO6" s="671"/>
      <c r="BRP6" s="671"/>
      <c r="BRQ6" s="671"/>
      <c r="BRR6" s="671"/>
      <c r="BRS6" s="671"/>
      <c r="BRT6" s="671"/>
      <c r="BRU6" s="671"/>
      <c r="BRV6" s="671"/>
      <c r="BRW6" s="671"/>
      <c r="BRX6" s="671"/>
      <c r="BRY6" s="671"/>
      <c r="BRZ6" s="671"/>
      <c r="BSA6" s="671"/>
      <c r="BSB6" s="671"/>
      <c r="BSC6" s="671"/>
      <c r="BSD6" s="671"/>
      <c r="BSE6" s="671"/>
      <c r="BSF6" s="671"/>
      <c r="BSG6" s="671"/>
      <c r="BSH6" s="671"/>
      <c r="BSI6" s="671"/>
      <c r="BSJ6" s="671"/>
      <c r="BSK6" s="671"/>
      <c r="BSL6" s="671"/>
      <c r="BSM6" s="671"/>
      <c r="BSN6" s="671"/>
      <c r="BSO6" s="671"/>
      <c r="BSP6" s="671"/>
      <c r="BSQ6" s="671"/>
      <c r="BSR6" s="671"/>
      <c r="BSS6" s="671"/>
      <c r="BST6" s="671"/>
      <c r="BSU6" s="671"/>
      <c r="BSV6" s="671"/>
      <c r="BSW6" s="671"/>
      <c r="BSX6" s="671"/>
      <c r="BSY6" s="671"/>
      <c r="BSZ6" s="671"/>
      <c r="BTA6" s="671"/>
      <c r="BTB6" s="671"/>
      <c r="BTC6" s="671"/>
      <c r="BTD6" s="671"/>
      <c r="BTE6" s="671"/>
      <c r="BTF6" s="671"/>
      <c r="BTG6" s="671"/>
      <c r="BTH6" s="671"/>
      <c r="BTI6" s="671"/>
      <c r="BTJ6" s="671"/>
      <c r="BTK6" s="671"/>
      <c r="BTL6" s="671"/>
      <c r="BTM6" s="671"/>
      <c r="BTN6" s="671"/>
      <c r="BTO6" s="671"/>
      <c r="BTP6" s="671"/>
      <c r="BTQ6" s="671"/>
      <c r="BTR6" s="671"/>
      <c r="BTS6" s="671"/>
      <c r="BTT6" s="671"/>
      <c r="BTU6" s="671"/>
      <c r="BTV6" s="671"/>
      <c r="BTW6" s="671"/>
      <c r="BTX6" s="671"/>
      <c r="BTY6" s="671"/>
      <c r="BTZ6" s="671"/>
      <c r="BUA6" s="671"/>
      <c r="BUB6" s="671"/>
      <c r="BUC6" s="671"/>
      <c r="BUD6" s="671"/>
      <c r="BUE6" s="671"/>
      <c r="BUF6" s="671"/>
      <c r="BUG6" s="671"/>
      <c r="BUH6" s="671"/>
      <c r="BUI6" s="671"/>
      <c r="BUJ6" s="671"/>
      <c r="BUK6" s="671"/>
      <c r="BUL6" s="671"/>
      <c r="BUM6" s="671"/>
      <c r="BUN6" s="671"/>
      <c r="BUO6" s="671"/>
      <c r="BUP6" s="671"/>
      <c r="BUQ6" s="671"/>
      <c r="BUR6" s="671"/>
      <c r="BUS6" s="671"/>
      <c r="BUT6" s="671"/>
      <c r="BUU6" s="671"/>
      <c r="BUV6" s="671"/>
      <c r="BUW6" s="671"/>
      <c r="BUX6" s="671"/>
      <c r="BUY6" s="671"/>
      <c r="BUZ6" s="671"/>
      <c r="BVA6" s="671"/>
      <c r="BVB6" s="671"/>
      <c r="BVC6" s="671"/>
      <c r="BVD6" s="671"/>
      <c r="BVE6" s="671"/>
      <c r="BVF6" s="671"/>
      <c r="BVG6" s="671"/>
      <c r="BVH6" s="671"/>
      <c r="BVI6" s="671"/>
      <c r="BVJ6" s="671"/>
      <c r="BVK6" s="671"/>
      <c r="BVL6" s="671"/>
      <c r="BVM6" s="671"/>
      <c r="BVN6" s="671"/>
      <c r="BVO6" s="671"/>
      <c r="BVP6" s="671"/>
      <c r="BVQ6" s="671"/>
      <c r="BVR6" s="671"/>
      <c r="BVS6" s="671"/>
      <c r="BVT6" s="671"/>
      <c r="BVU6" s="671"/>
      <c r="BVV6" s="671"/>
      <c r="BVW6" s="671"/>
      <c r="BVX6" s="671"/>
      <c r="BVY6" s="671"/>
      <c r="BVZ6" s="671"/>
      <c r="BWA6" s="671"/>
      <c r="BWB6" s="671"/>
      <c r="BWC6" s="671"/>
      <c r="BWD6" s="671"/>
      <c r="BWE6" s="671"/>
      <c r="BWF6" s="671"/>
      <c r="BWG6" s="671"/>
      <c r="BWH6" s="671"/>
      <c r="BWI6" s="671"/>
      <c r="BWJ6" s="671"/>
      <c r="BWK6" s="671"/>
      <c r="BWL6" s="671"/>
      <c r="BWM6" s="671"/>
      <c r="BWN6" s="671"/>
      <c r="BWO6" s="671"/>
      <c r="BWP6" s="671"/>
      <c r="BWQ6" s="671"/>
      <c r="BWR6" s="671"/>
      <c r="BWS6" s="671"/>
      <c r="BWT6" s="671"/>
      <c r="BWU6" s="671"/>
      <c r="BWV6" s="671"/>
      <c r="BWW6" s="671"/>
      <c r="BWX6" s="671"/>
      <c r="BWY6" s="671"/>
      <c r="BWZ6" s="671"/>
      <c r="BXA6" s="671"/>
      <c r="BXB6" s="671"/>
      <c r="BXC6" s="671"/>
      <c r="BXD6" s="671"/>
      <c r="BXE6" s="671"/>
      <c r="BXF6" s="671"/>
      <c r="BXG6" s="671"/>
      <c r="BXH6" s="671"/>
      <c r="BXI6" s="671"/>
      <c r="BXJ6" s="671"/>
      <c r="BXK6" s="671"/>
      <c r="BXL6" s="671"/>
      <c r="BXM6" s="671"/>
      <c r="BXN6" s="671"/>
      <c r="BXO6" s="671"/>
      <c r="BXP6" s="671"/>
      <c r="BXQ6" s="671"/>
      <c r="BXR6" s="671"/>
      <c r="BXS6" s="671"/>
      <c r="BXT6" s="671"/>
      <c r="BXU6" s="671"/>
      <c r="BXV6" s="671"/>
      <c r="BXW6" s="671"/>
      <c r="BXX6" s="671"/>
      <c r="BXY6" s="671"/>
      <c r="BXZ6" s="671"/>
      <c r="BYA6" s="671"/>
      <c r="BYB6" s="671"/>
      <c r="BYC6" s="671"/>
      <c r="BYD6" s="671"/>
      <c r="BYE6" s="671"/>
      <c r="BYF6" s="671"/>
      <c r="BYG6" s="671"/>
      <c r="BYH6" s="671"/>
      <c r="BYI6" s="671"/>
      <c r="BYJ6" s="671"/>
      <c r="BYK6" s="671"/>
      <c r="BYL6" s="671"/>
      <c r="BYM6" s="671"/>
      <c r="BYN6" s="671"/>
      <c r="BYO6" s="671"/>
      <c r="BYP6" s="671"/>
      <c r="BYQ6" s="671"/>
      <c r="BYR6" s="671"/>
      <c r="BYS6" s="671"/>
      <c r="BYT6" s="671"/>
      <c r="BYU6" s="671"/>
      <c r="BYV6" s="671"/>
      <c r="BYW6" s="671"/>
      <c r="BYX6" s="671"/>
      <c r="BYY6" s="671"/>
      <c r="BYZ6" s="671"/>
      <c r="BZA6" s="671"/>
      <c r="BZB6" s="671"/>
      <c r="BZC6" s="671"/>
      <c r="BZD6" s="671"/>
      <c r="BZE6" s="671"/>
      <c r="BZF6" s="671"/>
      <c r="BZG6" s="671"/>
      <c r="BZH6" s="671"/>
      <c r="BZI6" s="671"/>
      <c r="BZJ6" s="671"/>
      <c r="BZK6" s="671"/>
      <c r="BZL6" s="671"/>
      <c r="BZM6" s="671"/>
      <c r="BZN6" s="671"/>
      <c r="BZO6" s="671"/>
      <c r="BZP6" s="671"/>
      <c r="BZQ6" s="671"/>
      <c r="BZR6" s="671"/>
      <c r="BZS6" s="671"/>
      <c r="BZT6" s="671"/>
      <c r="BZU6" s="671"/>
      <c r="BZV6" s="671"/>
      <c r="BZW6" s="671"/>
      <c r="BZX6" s="671"/>
      <c r="BZY6" s="671"/>
      <c r="BZZ6" s="671"/>
      <c r="CAA6" s="671"/>
      <c r="CAB6" s="671"/>
      <c r="CAC6" s="671"/>
      <c r="CAD6" s="671"/>
      <c r="CAE6" s="671"/>
      <c r="CAF6" s="671"/>
      <c r="CAG6" s="671"/>
      <c r="CAH6" s="671"/>
      <c r="CAI6" s="671"/>
      <c r="CAJ6" s="671"/>
      <c r="CAK6" s="671"/>
      <c r="CAL6" s="671"/>
      <c r="CAM6" s="671"/>
      <c r="CAN6" s="671"/>
      <c r="CAO6" s="671"/>
      <c r="CAP6" s="671"/>
      <c r="CAQ6" s="671"/>
      <c r="CAR6" s="671"/>
      <c r="CAS6" s="671"/>
      <c r="CAT6" s="671"/>
      <c r="CAU6" s="671"/>
      <c r="CAV6" s="671"/>
      <c r="CAW6" s="671"/>
      <c r="CAX6" s="671"/>
      <c r="CAY6" s="671"/>
      <c r="CAZ6" s="671"/>
      <c r="CBA6" s="671"/>
      <c r="CBB6" s="671"/>
      <c r="CBC6" s="671"/>
      <c r="CBD6" s="671"/>
      <c r="CBE6" s="671"/>
      <c r="CBF6" s="671"/>
      <c r="CBG6" s="671"/>
      <c r="CBH6" s="671"/>
      <c r="CBI6" s="671"/>
      <c r="CBJ6" s="671"/>
      <c r="CBK6" s="671"/>
      <c r="CBL6" s="671"/>
      <c r="CBM6" s="671"/>
      <c r="CBN6" s="671"/>
      <c r="CBO6" s="671"/>
      <c r="CBP6" s="671"/>
      <c r="CBQ6" s="671"/>
      <c r="CBR6" s="671"/>
      <c r="CBS6" s="671"/>
      <c r="CBT6" s="671"/>
      <c r="CBU6" s="671"/>
      <c r="CBV6" s="671"/>
      <c r="CBW6" s="671"/>
      <c r="CBX6" s="671"/>
      <c r="CBY6" s="671"/>
      <c r="CBZ6" s="671"/>
      <c r="CCA6" s="671"/>
      <c r="CCB6" s="671"/>
      <c r="CCC6" s="671"/>
      <c r="CCD6" s="671"/>
      <c r="CCE6" s="671"/>
      <c r="CCF6" s="671"/>
      <c r="CCG6" s="671"/>
      <c r="CCH6" s="671"/>
      <c r="CCI6" s="671"/>
      <c r="CCJ6" s="671"/>
      <c r="CCK6" s="671"/>
      <c r="CCL6" s="671"/>
      <c r="CCM6" s="671"/>
      <c r="CCN6" s="671"/>
      <c r="CCO6" s="671"/>
      <c r="CCP6" s="671"/>
      <c r="CCQ6" s="671"/>
      <c r="CCR6" s="671"/>
      <c r="CCS6" s="671"/>
      <c r="CCT6" s="671"/>
      <c r="CCU6" s="671"/>
      <c r="CCV6" s="671"/>
      <c r="CCW6" s="671"/>
      <c r="CCX6" s="671"/>
      <c r="CCY6" s="671"/>
      <c r="CCZ6" s="671"/>
      <c r="CDA6" s="671"/>
      <c r="CDB6" s="671"/>
      <c r="CDC6" s="671"/>
      <c r="CDD6" s="671"/>
      <c r="CDE6" s="671"/>
      <c r="CDF6" s="671"/>
      <c r="CDG6" s="671"/>
      <c r="CDH6" s="671"/>
      <c r="CDI6" s="671"/>
      <c r="CDJ6" s="671"/>
      <c r="CDK6" s="671"/>
      <c r="CDL6" s="671"/>
      <c r="CDM6" s="671"/>
      <c r="CDN6" s="671"/>
      <c r="CDO6" s="671"/>
      <c r="CDP6" s="671"/>
      <c r="CDQ6" s="671"/>
      <c r="CDR6" s="671"/>
      <c r="CDS6" s="671"/>
      <c r="CDT6" s="671"/>
      <c r="CDU6" s="671"/>
      <c r="CDV6" s="671"/>
      <c r="CDW6" s="671"/>
      <c r="CDX6" s="671"/>
      <c r="CDY6" s="671"/>
      <c r="CDZ6" s="671"/>
      <c r="CEA6" s="671"/>
      <c r="CEB6" s="671"/>
      <c r="CEC6" s="671"/>
      <c r="CED6" s="671"/>
      <c r="CEE6" s="671"/>
      <c r="CEF6" s="671"/>
      <c r="CEG6" s="671"/>
      <c r="CEH6" s="671"/>
      <c r="CEI6" s="671"/>
      <c r="CEJ6" s="671"/>
      <c r="CEK6" s="671"/>
      <c r="CEL6" s="671"/>
      <c r="CEM6" s="671"/>
      <c r="CEN6" s="671"/>
      <c r="CEO6" s="671"/>
      <c r="CEP6" s="671"/>
      <c r="CEQ6" s="671"/>
      <c r="CER6" s="671"/>
      <c r="CES6" s="671"/>
      <c r="CET6" s="671"/>
      <c r="CEU6" s="671"/>
      <c r="CEV6" s="671"/>
      <c r="CEW6" s="671"/>
      <c r="CEX6" s="671"/>
      <c r="CEY6" s="671"/>
      <c r="CEZ6" s="671"/>
      <c r="CFA6" s="671"/>
      <c r="CFB6" s="671"/>
      <c r="CFC6" s="671"/>
      <c r="CFD6" s="671"/>
      <c r="CFE6" s="671"/>
      <c r="CFF6" s="671"/>
      <c r="CFG6" s="671"/>
      <c r="CFH6" s="671"/>
      <c r="CFI6" s="671"/>
      <c r="CFJ6" s="671"/>
      <c r="CFK6" s="671"/>
      <c r="CFL6" s="671"/>
      <c r="CFM6" s="671"/>
      <c r="CFN6" s="671"/>
      <c r="CFO6" s="671"/>
      <c r="CFP6" s="671"/>
      <c r="CFQ6" s="671"/>
      <c r="CFR6" s="671"/>
      <c r="CFS6" s="671"/>
      <c r="CFT6" s="671"/>
      <c r="CFU6" s="671"/>
      <c r="CFV6" s="671"/>
      <c r="CFW6" s="671"/>
      <c r="CFX6" s="671"/>
      <c r="CFY6" s="671"/>
      <c r="CFZ6" s="671"/>
      <c r="CGA6" s="671"/>
      <c r="CGB6" s="671"/>
      <c r="CGC6" s="671"/>
      <c r="CGD6" s="671"/>
      <c r="CGE6" s="671"/>
      <c r="CGF6" s="671"/>
      <c r="CGG6" s="671"/>
      <c r="CGH6" s="671"/>
      <c r="CGI6" s="671"/>
      <c r="CGJ6" s="671"/>
      <c r="CGK6" s="671"/>
      <c r="CGL6" s="671"/>
      <c r="CGM6" s="671"/>
      <c r="CGN6" s="671"/>
      <c r="CGO6" s="671"/>
      <c r="CGP6" s="671"/>
      <c r="CGQ6" s="671"/>
      <c r="CGR6" s="671"/>
      <c r="CGS6" s="671"/>
      <c r="CGT6" s="671"/>
      <c r="CGU6" s="671"/>
      <c r="CGV6" s="671"/>
      <c r="CGW6" s="671"/>
      <c r="CGX6" s="671"/>
      <c r="CGY6" s="671"/>
      <c r="CGZ6" s="671"/>
      <c r="CHA6" s="671"/>
      <c r="CHB6" s="671"/>
      <c r="CHC6" s="671"/>
      <c r="CHD6" s="671"/>
      <c r="CHE6" s="671"/>
      <c r="CHF6" s="671"/>
      <c r="CHG6" s="671"/>
      <c r="CHH6" s="671"/>
      <c r="CHI6" s="671"/>
      <c r="CHJ6" s="671"/>
      <c r="CHK6" s="671"/>
      <c r="CHL6" s="671"/>
      <c r="CHM6" s="671"/>
      <c r="CHN6" s="671"/>
      <c r="CHO6" s="671"/>
      <c r="CHP6" s="671"/>
      <c r="CHQ6" s="671"/>
      <c r="CHR6" s="671"/>
      <c r="CHS6" s="671"/>
      <c r="CHT6" s="671"/>
      <c r="CHU6" s="671"/>
      <c r="CHV6" s="671"/>
      <c r="CHW6" s="671"/>
      <c r="CHX6" s="671"/>
      <c r="CHY6" s="671"/>
      <c r="CHZ6" s="671"/>
      <c r="CIA6" s="671"/>
      <c r="CIB6" s="671"/>
      <c r="CIC6" s="671"/>
      <c r="CID6" s="671"/>
      <c r="CIE6" s="671"/>
      <c r="CIF6" s="671"/>
      <c r="CIG6" s="671"/>
      <c r="CIH6" s="671"/>
      <c r="CII6" s="671"/>
      <c r="CIJ6" s="671"/>
      <c r="CIK6" s="671"/>
      <c r="CIL6" s="671"/>
      <c r="CIM6" s="671"/>
      <c r="CIN6" s="671"/>
      <c r="CIO6" s="671"/>
      <c r="CIP6" s="671"/>
      <c r="CIQ6" s="671"/>
      <c r="CIR6" s="671"/>
      <c r="CIS6" s="671"/>
      <c r="CIT6" s="671"/>
      <c r="CIU6" s="671"/>
      <c r="CIV6" s="671"/>
      <c r="CIW6" s="671"/>
      <c r="CIX6" s="671"/>
      <c r="CIY6" s="671"/>
      <c r="CIZ6" s="671"/>
      <c r="CJA6" s="671"/>
      <c r="CJB6" s="671"/>
      <c r="CJC6" s="671"/>
      <c r="CJD6" s="671"/>
      <c r="CJE6" s="671"/>
      <c r="CJF6" s="671"/>
      <c r="CJG6" s="671"/>
      <c r="CJH6" s="671"/>
      <c r="CJI6" s="671"/>
      <c r="CJJ6" s="671"/>
      <c r="CJK6" s="671"/>
      <c r="CJL6" s="671"/>
      <c r="CJM6" s="671"/>
      <c r="CJN6" s="671"/>
      <c r="CJO6" s="671"/>
      <c r="CJP6" s="671"/>
      <c r="CJQ6" s="671"/>
      <c r="CJR6" s="671"/>
      <c r="CJS6" s="671"/>
      <c r="CJT6" s="671"/>
      <c r="CJU6" s="671"/>
      <c r="CJV6" s="671"/>
      <c r="CJW6" s="671"/>
      <c r="CJX6" s="671"/>
      <c r="CJY6" s="671"/>
      <c r="CJZ6" s="671"/>
      <c r="CKA6" s="671"/>
      <c r="CKB6" s="671"/>
      <c r="CKC6" s="671"/>
      <c r="CKD6" s="671"/>
      <c r="CKE6" s="671"/>
      <c r="CKF6" s="671"/>
      <c r="CKG6" s="671"/>
      <c r="CKH6" s="671"/>
      <c r="CKI6" s="671"/>
      <c r="CKJ6" s="671"/>
      <c r="CKK6" s="671"/>
      <c r="CKL6" s="671"/>
      <c r="CKM6" s="671"/>
      <c r="CKN6" s="671"/>
      <c r="CKO6" s="671"/>
      <c r="CKP6" s="671"/>
      <c r="CKQ6" s="671"/>
      <c r="CKR6" s="671"/>
      <c r="CKS6" s="671"/>
      <c r="CKT6" s="671"/>
      <c r="CKU6" s="671"/>
      <c r="CKV6" s="671"/>
      <c r="CKW6" s="671"/>
      <c r="CKX6" s="671"/>
      <c r="CKY6" s="671"/>
      <c r="CKZ6" s="671"/>
      <c r="CLA6" s="671"/>
      <c r="CLB6" s="671"/>
      <c r="CLC6" s="671"/>
      <c r="CLD6" s="671"/>
      <c r="CLE6" s="671"/>
      <c r="CLF6" s="671"/>
      <c r="CLG6" s="671"/>
      <c r="CLH6" s="671"/>
      <c r="CLI6" s="671"/>
      <c r="CLJ6" s="671"/>
      <c r="CLK6" s="671"/>
      <c r="CLL6" s="671"/>
      <c r="CLM6" s="671"/>
      <c r="CLN6" s="671"/>
      <c r="CLO6" s="671"/>
      <c r="CLP6" s="671"/>
      <c r="CLQ6" s="671"/>
      <c r="CLR6" s="671"/>
      <c r="CLS6" s="671"/>
      <c r="CLT6" s="671"/>
      <c r="CLU6" s="671"/>
      <c r="CLV6" s="671"/>
      <c r="CLW6" s="671"/>
      <c r="CLX6" s="671"/>
      <c r="CLY6" s="671"/>
      <c r="CLZ6" s="671"/>
      <c r="CMA6" s="671"/>
      <c r="CMB6" s="671"/>
      <c r="CMC6" s="671"/>
      <c r="CMD6" s="671"/>
      <c r="CME6" s="671"/>
      <c r="CMF6" s="671"/>
      <c r="CMG6" s="671"/>
      <c r="CMH6" s="671"/>
      <c r="CMI6" s="671"/>
      <c r="CMJ6" s="671"/>
      <c r="CMK6" s="671"/>
      <c r="CML6" s="671"/>
      <c r="CMM6" s="671"/>
      <c r="CMN6" s="671"/>
      <c r="CMO6" s="671"/>
      <c r="CMP6" s="671"/>
      <c r="CMQ6" s="671"/>
      <c r="CMR6" s="671"/>
      <c r="CMS6" s="671"/>
      <c r="CMT6" s="671"/>
      <c r="CMU6" s="671"/>
      <c r="CMV6" s="671"/>
      <c r="CMW6" s="671"/>
      <c r="CMX6" s="671"/>
      <c r="CMY6" s="671"/>
      <c r="CMZ6" s="671"/>
      <c r="CNA6" s="671"/>
      <c r="CNB6" s="671"/>
      <c r="CNC6" s="671"/>
      <c r="CND6" s="671"/>
      <c r="CNE6" s="671"/>
      <c r="CNF6" s="671"/>
      <c r="CNG6" s="671"/>
      <c r="CNH6" s="671"/>
      <c r="CNI6" s="671"/>
      <c r="CNJ6" s="671"/>
      <c r="CNK6" s="671"/>
      <c r="CNL6" s="671"/>
      <c r="CNM6" s="671"/>
      <c r="CNN6" s="671"/>
      <c r="CNO6" s="671"/>
      <c r="CNP6" s="671"/>
      <c r="CNQ6" s="671"/>
      <c r="CNR6" s="671"/>
      <c r="CNS6" s="671"/>
      <c r="CNT6" s="671"/>
      <c r="CNU6" s="671"/>
      <c r="CNV6" s="671"/>
      <c r="CNW6" s="671"/>
      <c r="CNX6" s="671"/>
      <c r="CNY6" s="671"/>
      <c r="CNZ6" s="671"/>
      <c r="COA6" s="671"/>
      <c r="COB6" s="671"/>
      <c r="COC6" s="671"/>
      <c r="COD6" s="671"/>
      <c r="COE6" s="671"/>
      <c r="COF6" s="671"/>
      <c r="COG6" s="671"/>
      <c r="COH6" s="671"/>
      <c r="COI6" s="671"/>
      <c r="COJ6" s="671"/>
      <c r="COK6" s="671"/>
      <c r="COL6" s="671"/>
      <c r="COM6" s="671"/>
      <c r="CON6" s="671"/>
      <c r="COO6" s="671"/>
      <c r="COP6" s="671"/>
      <c r="COQ6" s="671"/>
      <c r="COR6" s="671"/>
      <c r="COS6" s="671"/>
      <c r="COT6" s="671"/>
      <c r="COU6" s="671"/>
      <c r="COV6" s="671"/>
      <c r="COW6" s="671"/>
      <c r="COX6" s="671"/>
      <c r="COY6" s="671"/>
      <c r="COZ6" s="671"/>
      <c r="CPA6" s="671"/>
      <c r="CPB6" s="671"/>
      <c r="CPC6" s="671"/>
      <c r="CPD6" s="671"/>
      <c r="CPE6" s="671"/>
      <c r="CPF6" s="671"/>
      <c r="CPG6" s="671"/>
      <c r="CPH6" s="671"/>
      <c r="CPI6" s="671"/>
      <c r="CPJ6" s="671"/>
      <c r="CPK6" s="671"/>
      <c r="CPL6" s="671"/>
      <c r="CPM6" s="671"/>
      <c r="CPN6" s="671"/>
      <c r="CPO6" s="671"/>
      <c r="CPP6" s="671"/>
      <c r="CPQ6" s="671"/>
      <c r="CPR6" s="671"/>
      <c r="CPS6" s="671"/>
      <c r="CPT6" s="671"/>
      <c r="CPU6" s="671"/>
      <c r="CPV6" s="671"/>
      <c r="CPW6" s="671"/>
      <c r="CPX6" s="671"/>
      <c r="CPY6" s="671"/>
      <c r="CPZ6" s="671"/>
      <c r="CQA6" s="671"/>
      <c r="CQB6" s="671"/>
      <c r="CQC6" s="671"/>
      <c r="CQD6" s="671"/>
      <c r="CQE6" s="671"/>
      <c r="CQF6" s="671"/>
      <c r="CQG6" s="671"/>
      <c r="CQH6" s="671"/>
      <c r="CQI6" s="671"/>
      <c r="CQJ6" s="671"/>
      <c r="CQK6" s="671"/>
      <c r="CQL6" s="671"/>
      <c r="CQM6" s="671"/>
      <c r="CQN6" s="671"/>
      <c r="CQO6" s="671"/>
      <c r="CQP6" s="671"/>
      <c r="CQQ6" s="671"/>
      <c r="CQR6" s="671"/>
      <c r="CQS6" s="671"/>
      <c r="CQT6" s="671"/>
      <c r="CQU6" s="671"/>
      <c r="CQV6" s="671"/>
      <c r="CQW6" s="671"/>
      <c r="CQX6" s="671"/>
      <c r="CQY6" s="671"/>
      <c r="CQZ6" s="671"/>
      <c r="CRA6" s="671"/>
      <c r="CRB6" s="671"/>
      <c r="CRC6" s="671"/>
      <c r="CRD6" s="671"/>
      <c r="CRE6" s="671"/>
      <c r="CRF6" s="671"/>
      <c r="CRG6" s="671"/>
      <c r="CRH6" s="671"/>
      <c r="CRI6" s="671"/>
      <c r="CRJ6" s="671"/>
      <c r="CRK6" s="671"/>
      <c r="CRL6" s="671"/>
      <c r="CRM6" s="671"/>
      <c r="CRN6" s="671"/>
      <c r="CRO6" s="671"/>
      <c r="CRP6" s="671"/>
      <c r="CRQ6" s="671"/>
      <c r="CRR6" s="671"/>
      <c r="CRS6" s="671"/>
      <c r="CRT6" s="671"/>
      <c r="CRU6" s="671"/>
      <c r="CRV6" s="671"/>
      <c r="CRW6" s="671"/>
      <c r="CRX6" s="671"/>
      <c r="CRY6" s="671"/>
      <c r="CRZ6" s="671"/>
      <c r="CSA6" s="671"/>
      <c r="CSB6" s="671"/>
      <c r="CSC6" s="671"/>
      <c r="CSD6" s="671"/>
      <c r="CSE6" s="671"/>
      <c r="CSF6" s="671"/>
      <c r="CSG6" s="671"/>
      <c r="CSH6" s="671"/>
      <c r="CSI6" s="671"/>
      <c r="CSJ6" s="671"/>
      <c r="CSK6" s="671"/>
      <c r="CSL6" s="671"/>
      <c r="CSM6" s="671"/>
      <c r="CSN6" s="671"/>
      <c r="CSO6" s="671"/>
      <c r="CSP6" s="671"/>
      <c r="CSQ6" s="671"/>
      <c r="CSR6" s="671"/>
      <c r="CSS6" s="671"/>
      <c r="CST6" s="671"/>
      <c r="CSU6" s="671"/>
      <c r="CSV6" s="671"/>
      <c r="CSW6" s="671"/>
      <c r="CSX6" s="671"/>
      <c r="CSY6" s="671"/>
      <c r="CSZ6" s="671"/>
      <c r="CTA6" s="671"/>
      <c r="CTB6" s="671"/>
      <c r="CTC6" s="671"/>
      <c r="CTD6" s="671"/>
      <c r="CTE6" s="671"/>
      <c r="CTF6" s="671"/>
      <c r="CTG6" s="671"/>
      <c r="CTH6" s="671"/>
      <c r="CTI6" s="671"/>
      <c r="CTJ6" s="671"/>
      <c r="CTK6" s="671"/>
      <c r="CTL6" s="671"/>
      <c r="CTM6" s="671"/>
      <c r="CTN6" s="671"/>
      <c r="CTO6" s="671"/>
      <c r="CTP6" s="671"/>
      <c r="CTQ6" s="671"/>
      <c r="CTR6" s="671"/>
      <c r="CTS6" s="671"/>
      <c r="CTT6" s="671"/>
      <c r="CTU6" s="671"/>
      <c r="CTV6" s="671"/>
      <c r="CTW6" s="671"/>
      <c r="CTX6" s="671"/>
      <c r="CTY6" s="671"/>
      <c r="CTZ6" s="671"/>
      <c r="CUA6" s="671"/>
      <c r="CUB6" s="671"/>
      <c r="CUC6" s="671"/>
      <c r="CUD6" s="671"/>
      <c r="CUE6" s="671"/>
      <c r="CUF6" s="671"/>
      <c r="CUG6" s="671"/>
      <c r="CUH6" s="671"/>
      <c r="CUI6" s="671"/>
      <c r="CUJ6" s="671"/>
      <c r="CUK6" s="671"/>
      <c r="CUL6" s="671"/>
      <c r="CUM6" s="671"/>
      <c r="CUN6" s="671"/>
      <c r="CUO6" s="671"/>
      <c r="CUP6" s="671"/>
      <c r="CUQ6" s="671"/>
      <c r="CUR6" s="671"/>
      <c r="CUS6" s="671"/>
      <c r="CUT6" s="671"/>
      <c r="CUU6" s="671"/>
      <c r="CUV6" s="671"/>
      <c r="CUW6" s="671"/>
      <c r="CUX6" s="671"/>
      <c r="CUY6" s="671"/>
      <c r="CUZ6" s="671"/>
      <c r="CVA6" s="671"/>
      <c r="CVB6" s="671"/>
      <c r="CVC6" s="671"/>
      <c r="CVD6" s="671"/>
      <c r="CVE6" s="671"/>
      <c r="CVF6" s="671"/>
      <c r="CVG6" s="671"/>
      <c r="CVH6" s="671"/>
      <c r="CVI6" s="671"/>
      <c r="CVJ6" s="671"/>
      <c r="CVK6" s="671"/>
      <c r="CVL6" s="671"/>
      <c r="CVM6" s="671"/>
      <c r="CVN6" s="671"/>
      <c r="CVO6" s="671"/>
      <c r="CVP6" s="671"/>
      <c r="CVQ6" s="671"/>
      <c r="CVR6" s="671"/>
      <c r="CVS6" s="671"/>
      <c r="CVT6" s="671"/>
      <c r="CVU6" s="671"/>
      <c r="CVV6" s="671"/>
      <c r="CVW6" s="671"/>
      <c r="CVX6" s="671"/>
      <c r="CVY6" s="671"/>
      <c r="CVZ6" s="671"/>
      <c r="CWA6" s="671"/>
      <c r="CWB6" s="671"/>
      <c r="CWC6" s="671"/>
      <c r="CWD6" s="671"/>
      <c r="CWE6" s="671"/>
      <c r="CWF6" s="671"/>
      <c r="CWG6" s="671"/>
      <c r="CWH6" s="671"/>
      <c r="CWI6" s="671"/>
      <c r="CWJ6" s="671"/>
      <c r="CWK6" s="671"/>
      <c r="CWL6" s="671"/>
      <c r="CWM6" s="671"/>
      <c r="CWN6" s="671"/>
      <c r="CWO6" s="671"/>
      <c r="CWP6" s="671"/>
      <c r="CWQ6" s="671"/>
      <c r="CWR6" s="671"/>
      <c r="CWS6" s="671"/>
      <c r="CWT6" s="671"/>
      <c r="CWU6" s="671"/>
      <c r="CWV6" s="671"/>
      <c r="CWW6" s="671"/>
      <c r="CWX6" s="671"/>
      <c r="CWY6" s="671"/>
      <c r="CWZ6" s="671"/>
      <c r="CXA6" s="671"/>
      <c r="CXB6" s="671"/>
      <c r="CXC6" s="671"/>
      <c r="CXD6" s="671"/>
      <c r="CXE6" s="671"/>
      <c r="CXF6" s="671"/>
      <c r="CXG6" s="671"/>
      <c r="CXH6" s="671"/>
      <c r="CXI6" s="671"/>
      <c r="CXJ6" s="671"/>
      <c r="CXK6" s="671"/>
      <c r="CXL6" s="671"/>
      <c r="CXM6" s="671"/>
      <c r="CXN6" s="671"/>
      <c r="CXO6" s="671"/>
      <c r="CXP6" s="671"/>
      <c r="CXQ6" s="671"/>
      <c r="CXR6" s="671"/>
      <c r="CXS6" s="671"/>
      <c r="CXT6" s="671"/>
      <c r="CXU6" s="671"/>
      <c r="CXV6" s="671"/>
      <c r="CXW6" s="671"/>
      <c r="CXX6" s="671"/>
      <c r="CXY6" s="671"/>
      <c r="CXZ6" s="671"/>
      <c r="CYA6" s="671"/>
      <c r="CYB6" s="671"/>
      <c r="CYC6" s="671"/>
      <c r="CYD6" s="671"/>
      <c r="CYE6" s="671"/>
      <c r="CYF6" s="671"/>
      <c r="CYG6" s="671"/>
      <c r="CYH6" s="671"/>
      <c r="CYI6" s="671"/>
      <c r="CYJ6" s="671"/>
      <c r="CYK6" s="671"/>
      <c r="CYL6" s="671"/>
      <c r="CYM6" s="671"/>
      <c r="CYN6" s="671"/>
      <c r="CYO6" s="671"/>
      <c r="CYP6" s="671"/>
      <c r="CYQ6" s="671"/>
      <c r="CYR6" s="671"/>
      <c r="CYS6" s="671"/>
      <c r="CYT6" s="671"/>
      <c r="CYU6" s="671"/>
      <c r="CYV6" s="671"/>
      <c r="CYW6" s="671"/>
      <c r="CYX6" s="671"/>
      <c r="CYY6" s="671"/>
      <c r="CYZ6" s="671"/>
      <c r="CZA6" s="671"/>
      <c r="CZB6" s="671"/>
      <c r="CZC6" s="671"/>
      <c r="CZD6" s="671"/>
      <c r="CZE6" s="671"/>
      <c r="CZF6" s="671"/>
      <c r="CZG6" s="671"/>
      <c r="CZH6" s="671"/>
      <c r="CZI6" s="671"/>
      <c r="CZJ6" s="671"/>
      <c r="CZK6" s="671"/>
      <c r="CZL6" s="671"/>
      <c r="CZM6" s="671"/>
      <c r="CZN6" s="671"/>
      <c r="CZO6" s="671"/>
      <c r="CZP6" s="671"/>
      <c r="CZQ6" s="671"/>
      <c r="CZR6" s="671"/>
      <c r="CZS6" s="671"/>
      <c r="CZT6" s="671"/>
      <c r="CZU6" s="671"/>
      <c r="CZV6" s="671"/>
      <c r="CZW6" s="671"/>
      <c r="CZX6" s="671"/>
      <c r="CZY6" s="671"/>
      <c r="CZZ6" s="671"/>
      <c r="DAA6" s="671"/>
      <c r="DAB6" s="671"/>
      <c r="DAC6" s="671"/>
      <c r="DAD6" s="671"/>
      <c r="DAE6" s="671"/>
      <c r="DAF6" s="671"/>
      <c r="DAG6" s="671"/>
      <c r="DAH6" s="671"/>
      <c r="DAI6" s="671"/>
      <c r="DAJ6" s="671"/>
      <c r="DAK6" s="671"/>
      <c r="DAL6" s="671"/>
      <c r="DAM6" s="671"/>
      <c r="DAN6" s="671"/>
      <c r="DAO6" s="671"/>
      <c r="DAP6" s="671"/>
      <c r="DAQ6" s="671"/>
      <c r="DAR6" s="671"/>
      <c r="DAS6" s="671"/>
      <c r="DAT6" s="671"/>
      <c r="DAU6" s="671"/>
      <c r="DAV6" s="671"/>
      <c r="DAW6" s="671"/>
      <c r="DAX6" s="671"/>
      <c r="DAY6" s="671"/>
      <c r="DAZ6" s="671"/>
      <c r="DBA6" s="671"/>
      <c r="DBB6" s="671"/>
      <c r="DBC6" s="671"/>
      <c r="DBD6" s="671"/>
      <c r="DBE6" s="671"/>
      <c r="DBF6" s="671"/>
      <c r="DBG6" s="671"/>
      <c r="DBH6" s="671"/>
      <c r="DBI6" s="671"/>
      <c r="DBJ6" s="671"/>
      <c r="DBK6" s="671"/>
      <c r="DBL6" s="671"/>
      <c r="DBM6" s="671"/>
      <c r="DBN6" s="671"/>
      <c r="DBO6" s="671"/>
      <c r="DBP6" s="671"/>
      <c r="DBQ6" s="671"/>
      <c r="DBR6" s="671"/>
      <c r="DBS6" s="671"/>
      <c r="DBT6" s="671"/>
      <c r="DBU6" s="671"/>
      <c r="DBV6" s="671"/>
      <c r="DBW6" s="671"/>
      <c r="DBX6" s="671"/>
      <c r="DBY6" s="671"/>
      <c r="DBZ6" s="671"/>
      <c r="DCA6" s="671"/>
      <c r="DCB6" s="671"/>
      <c r="DCC6" s="671"/>
      <c r="DCD6" s="671"/>
      <c r="DCE6" s="671"/>
      <c r="DCF6" s="671"/>
      <c r="DCG6" s="671"/>
      <c r="DCH6" s="671"/>
      <c r="DCI6" s="671"/>
      <c r="DCJ6" s="671"/>
      <c r="DCK6" s="671"/>
      <c r="DCL6" s="671"/>
      <c r="DCM6" s="671"/>
      <c r="DCN6" s="671"/>
      <c r="DCO6" s="671"/>
      <c r="DCP6" s="671"/>
      <c r="DCQ6" s="671"/>
      <c r="DCR6" s="671"/>
      <c r="DCS6" s="671"/>
      <c r="DCT6" s="671"/>
      <c r="DCU6" s="671"/>
      <c r="DCV6" s="671"/>
      <c r="DCW6" s="671"/>
      <c r="DCX6" s="671"/>
      <c r="DCY6" s="671"/>
      <c r="DCZ6" s="671"/>
      <c r="DDA6" s="671"/>
      <c r="DDB6" s="671"/>
      <c r="DDC6" s="671"/>
      <c r="DDD6" s="671"/>
      <c r="DDE6" s="671"/>
      <c r="DDF6" s="671"/>
      <c r="DDG6" s="671"/>
      <c r="DDH6" s="671"/>
      <c r="DDI6" s="671"/>
      <c r="DDJ6" s="671"/>
      <c r="DDK6" s="671"/>
      <c r="DDL6" s="671"/>
      <c r="DDM6" s="671"/>
      <c r="DDN6" s="671"/>
      <c r="DDO6" s="671"/>
      <c r="DDP6" s="671"/>
      <c r="DDQ6" s="671"/>
      <c r="DDR6" s="671"/>
      <c r="DDS6" s="671"/>
      <c r="DDT6" s="671"/>
      <c r="DDU6" s="671"/>
      <c r="DDV6" s="671"/>
      <c r="DDW6" s="671"/>
      <c r="DDX6" s="671"/>
      <c r="DDY6" s="671"/>
      <c r="DDZ6" s="671"/>
      <c r="DEA6" s="671"/>
      <c r="DEB6" s="671"/>
      <c r="DEC6" s="671"/>
      <c r="DED6" s="671"/>
      <c r="DEE6" s="671"/>
      <c r="DEF6" s="671"/>
      <c r="DEG6" s="671"/>
      <c r="DEH6" s="671"/>
      <c r="DEI6" s="671"/>
      <c r="DEJ6" s="671"/>
      <c r="DEK6" s="671"/>
      <c r="DEL6" s="671"/>
      <c r="DEM6" s="671"/>
      <c r="DEN6" s="671"/>
      <c r="DEO6" s="671"/>
      <c r="DEP6" s="671"/>
      <c r="DEQ6" s="671"/>
      <c r="DER6" s="671"/>
      <c r="DES6" s="671"/>
      <c r="DET6" s="671"/>
      <c r="DEU6" s="671"/>
      <c r="DEV6" s="671"/>
      <c r="DEW6" s="671"/>
      <c r="DEX6" s="671"/>
      <c r="DEY6" s="671"/>
      <c r="DEZ6" s="671"/>
      <c r="DFA6" s="671"/>
      <c r="DFB6" s="671"/>
      <c r="DFC6" s="671"/>
      <c r="DFD6" s="671"/>
      <c r="DFE6" s="671"/>
      <c r="DFF6" s="671"/>
      <c r="DFG6" s="671"/>
      <c r="DFH6" s="671"/>
      <c r="DFI6" s="671"/>
      <c r="DFJ6" s="671"/>
      <c r="DFK6" s="671"/>
      <c r="DFL6" s="671"/>
      <c r="DFM6" s="671"/>
      <c r="DFN6" s="671"/>
      <c r="DFO6" s="671"/>
      <c r="DFP6" s="671"/>
      <c r="DFQ6" s="671"/>
      <c r="DFR6" s="671"/>
      <c r="DFS6" s="671"/>
      <c r="DFT6" s="671"/>
      <c r="DFU6" s="671"/>
      <c r="DFV6" s="671"/>
      <c r="DFW6" s="671"/>
      <c r="DFX6" s="671"/>
      <c r="DFY6" s="671"/>
      <c r="DFZ6" s="671"/>
      <c r="DGA6" s="671"/>
      <c r="DGB6" s="671"/>
      <c r="DGC6" s="671"/>
      <c r="DGD6" s="671"/>
      <c r="DGE6" s="671"/>
      <c r="DGF6" s="671"/>
      <c r="DGG6" s="671"/>
      <c r="DGH6" s="671"/>
      <c r="DGI6" s="671"/>
      <c r="DGJ6" s="671"/>
      <c r="DGK6" s="671"/>
      <c r="DGL6" s="671"/>
      <c r="DGM6" s="671"/>
      <c r="DGN6" s="671"/>
      <c r="DGO6" s="671"/>
      <c r="DGP6" s="671"/>
      <c r="DGQ6" s="671"/>
      <c r="DGR6" s="671"/>
      <c r="DGS6" s="671"/>
      <c r="DGT6" s="671"/>
      <c r="DGU6" s="671"/>
      <c r="DGV6" s="671"/>
      <c r="DGW6" s="671"/>
      <c r="DGX6" s="671"/>
      <c r="DGY6" s="671"/>
      <c r="DGZ6" s="671"/>
      <c r="DHA6" s="671"/>
      <c r="DHB6" s="671"/>
      <c r="DHC6" s="671"/>
      <c r="DHD6" s="671"/>
      <c r="DHE6" s="671"/>
      <c r="DHF6" s="671"/>
      <c r="DHG6" s="671"/>
      <c r="DHH6" s="671"/>
      <c r="DHI6" s="671"/>
      <c r="DHJ6" s="671"/>
      <c r="DHK6" s="671"/>
      <c r="DHL6" s="671"/>
      <c r="DHM6" s="671"/>
      <c r="DHN6" s="671"/>
      <c r="DHO6" s="671"/>
      <c r="DHP6" s="671"/>
      <c r="DHQ6" s="671"/>
      <c r="DHR6" s="671"/>
      <c r="DHS6" s="671"/>
      <c r="DHT6" s="671"/>
      <c r="DHU6" s="671"/>
      <c r="DHV6" s="671"/>
      <c r="DHW6" s="671"/>
      <c r="DHX6" s="671"/>
      <c r="DHY6" s="671"/>
      <c r="DHZ6" s="671"/>
      <c r="DIA6" s="671"/>
      <c r="DIB6" s="671"/>
      <c r="DIC6" s="671"/>
      <c r="DID6" s="671"/>
      <c r="DIE6" s="671"/>
      <c r="DIF6" s="671"/>
      <c r="DIG6" s="671"/>
      <c r="DIH6" s="671"/>
      <c r="DII6" s="671"/>
      <c r="DIJ6" s="671"/>
      <c r="DIK6" s="671"/>
      <c r="DIL6" s="671"/>
      <c r="DIM6" s="671"/>
      <c r="DIN6" s="671"/>
      <c r="DIO6" s="671"/>
      <c r="DIP6" s="671"/>
      <c r="DIQ6" s="671"/>
      <c r="DIR6" s="671"/>
      <c r="DIS6" s="671"/>
      <c r="DIT6" s="671"/>
      <c r="DIU6" s="671"/>
      <c r="DIV6" s="671"/>
      <c r="DIW6" s="671"/>
      <c r="DIX6" s="671"/>
      <c r="DIY6" s="671"/>
      <c r="DIZ6" s="671"/>
      <c r="DJA6" s="671"/>
      <c r="DJB6" s="671"/>
      <c r="DJC6" s="671"/>
      <c r="DJD6" s="671"/>
      <c r="DJE6" s="671"/>
      <c r="DJF6" s="671"/>
      <c r="DJG6" s="671"/>
      <c r="DJH6" s="671"/>
      <c r="DJI6" s="671"/>
      <c r="DJJ6" s="671"/>
      <c r="DJK6" s="671"/>
      <c r="DJL6" s="671"/>
      <c r="DJM6" s="671"/>
      <c r="DJN6" s="671"/>
      <c r="DJO6" s="671"/>
      <c r="DJP6" s="671"/>
      <c r="DJQ6" s="671"/>
      <c r="DJR6" s="671"/>
      <c r="DJS6" s="671"/>
      <c r="DJT6" s="671"/>
      <c r="DJU6" s="671"/>
      <c r="DJV6" s="671"/>
      <c r="DJW6" s="671"/>
      <c r="DJX6" s="671"/>
      <c r="DJY6" s="671"/>
      <c r="DJZ6" s="671"/>
      <c r="DKA6" s="671"/>
      <c r="DKB6" s="671"/>
      <c r="DKC6" s="671"/>
      <c r="DKD6" s="671"/>
      <c r="DKE6" s="671"/>
      <c r="DKF6" s="671"/>
      <c r="DKG6" s="671"/>
      <c r="DKH6" s="671"/>
      <c r="DKI6" s="671"/>
      <c r="DKJ6" s="671"/>
      <c r="DKK6" s="671"/>
      <c r="DKL6" s="671"/>
      <c r="DKM6" s="671"/>
      <c r="DKN6" s="671"/>
      <c r="DKO6" s="671"/>
      <c r="DKP6" s="671"/>
      <c r="DKQ6" s="671"/>
      <c r="DKR6" s="671"/>
      <c r="DKS6" s="671"/>
      <c r="DKT6" s="671"/>
      <c r="DKU6" s="671"/>
      <c r="DKV6" s="671"/>
      <c r="DKW6" s="671"/>
      <c r="DKX6" s="671"/>
      <c r="DKY6" s="671"/>
      <c r="DKZ6" s="671"/>
      <c r="DLA6" s="671"/>
      <c r="DLB6" s="671"/>
      <c r="DLC6" s="671"/>
      <c r="DLD6" s="671"/>
      <c r="DLE6" s="671"/>
      <c r="DLF6" s="671"/>
      <c r="DLG6" s="671"/>
      <c r="DLH6" s="671"/>
      <c r="DLI6" s="671"/>
      <c r="DLJ6" s="671"/>
      <c r="DLK6" s="671"/>
      <c r="DLL6" s="671"/>
      <c r="DLM6" s="671"/>
      <c r="DLN6" s="671"/>
      <c r="DLO6" s="671"/>
      <c r="DLP6" s="671"/>
      <c r="DLQ6" s="671"/>
      <c r="DLR6" s="671"/>
      <c r="DLS6" s="671"/>
      <c r="DLT6" s="671"/>
      <c r="DLU6" s="671"/>
      <c r="DLV6" s="671"/>
      <c r="DLW6" s="671"/>
      <c r="DLX6" s="671"/>
      <c r="DLY6" s="671"/>
      <c r="DLZ6" s="671"/>
      <c r="DMA6" s="671"/>
      <c r="DMB6" s="671"/>
      <c r="DMC6" s="671"/>
      <c r="DMD6" s="671"/>
      <c r="DME6" s="671"/>
      <c r="DMF6" s="671"/>
      <c r="DMG6" s="671"/>
      <c r="DMH6" s="671"/>
      <c r="DMI6" s="671"/>
      <c r="DMJ6" s="671"/>
      <c r="DMK6" s="671"/>
      <c r="DML6" s="671"/>
      <c r="DMM6" s="671"/>
      <c r="DMN6" s="671"/>
      <c r="DMO6" s="671"/>
      <c r="DMP6" s="671"/>
      <c r="DMQ6" s="671"/>
      <c r="DMR6" s="671"/>
      <c r="DMS6" s="671"/>
      <c r="DMT6" s="671"/>
      <c r="DMU6" s="671"/>
      <c r="DMV6" s="671"/>
      <c r="DMW6" s="671"/>
      <c r="DMX6" s="671"/>
      <c r="DMY6" s="671"/>
      <c r="DMZ6" s="671"/>
      <c r="DNA6" s="671"/>
      <c r="DNB6" s="671"/>
      <c r="DNC6" s="671"/>
      <c r="DND6" s="671"/>
      <c r="DNE6" s="671"/>
      <c r="DNF6" s="671"/>
      <c r="DNG6" s="671"/>
      <c r="DNH6" s="671"/>
      <c r="DNI6" s="671"/>
      <c r="DNJ6" s="671"/>
      <c r="DNK6" s="671"/>
      <c r="DNL6" s="671"/>
      <c r="DNM6" s="671"/>
      <c r="DNN6" s="671"/>
      <c r="DNO6" s="671"/>
      <c r="DNP6" s="671"/>
      <c r="DNQ6" s="671"/>
      <c r="DNR6" s="671"/>
      <c r="DNS6" s="671"/>
      <c r="DNT6" s="671"/>
      <c r="DNU6" s="671"/>
      <c r="DNV6" s="671"/>
      <c r="DNW6" s="671"/>
      <c r="DNX6" s="671"/>
      <c r="DNY6" s="671"/>
      <c r="DNZ6" s="671"/>
      <c r="DOA6" s="671"/>
      <c r="DOB6" s="671"/>
      <c r="DOC6" s="671"/>
      <c r="DOD6" s="671"/>
      <c r="DOE6" s="671"/>
      <c r="DOF6" s="671"/>
      <c r="DOG6" s="671"/>
      <c r="DOH6" s="671"/>
      <c r="DOI6" s="671"/>
      <c r="DOJ6" s="671"/>
      <c r="DOK6" s="671"/>
      <c r="DOL6" s="671"/>
      <c r="DOM6" s="671"/>
      <c r="DON6" s="671"/>
      <c r="DOO6" s="671"/>
      <c r="DOP6" s="671"/>
      <c r="DOQ6" s="671"/>
      <c r="DOR6" s="671"/>
      <c r="DOS6" s="671"/>
      <c r="DOT6" s="671"/>
      <c r="DOU6" s="671"/>
      <c r="DOV6" s="671"/>
      <c r="DOW6" s="671"/>
      <c r="DOX6" s="671"/>
      <c r="DOY6" s="671"/>
      <c r="DOZ6" s="671"/>
      <c r="DPA6" s="671"/>
      <c r="DPB6" s="671"/>
      <c r="DPC6" s="671"/>
      <c r="DPD6" s="671"/>
      <c r="DPE6" s="671"/>
      <c r="DPF6" s="671"/>
      <c r="DPG6" s="671"/>
      <c r="DPH6" s="671"/>
      <c r="DPI6" s="671"/>
      <c r="DPJ6" s="671"/>
      <c r="DPK6" s="671"/>
      <c r="DPL6" s="671"/>
      <c r="DPM6" s="671"/>
      <c r="DPN6" s="671"/>
      <c r="DPO6" s="671"/>
      <c r="DPP6" s="671"/>
      <c r="DPQ6" s="671"/>
      <c r="DPR6" s="671"/>
      <c r="DPS6" s="671"/>
      <c r="DPT6" s="671"/>
      <c r="DPU6" s="671"/>
      <c r="DPV6" s="671"/>
      <c r="DPW6" s="671"/>
      <c r="DPX6" s="671"/>
      <c r="DPY6" s="671"/>
      <c r="DPZ6" s="671"/>
      <c r="DQA6" s="671"/>
      <c r="DQB6" s="671"/>
      <c r="DQC6" s="671"/>
      <c r="DQD6" s="671"/>
      <c r="DQE6" s="671"/>
      <c r="DQF6" s="671"/>
      <c r="DQG6" s="671"/>
      <c r="DQH6" s="671"/>
      <c r="DQI6" s="671"/>
      <c r="DQJ6" s="671"/>
      <c r="DQK6" s="671"/>
      <c r="DQL6" s="671"/>
      <c r="DQM6" s="671"/>
      <c r="DQN6" s="671"/>
      <c r="DQO6" s="671"/>
      <c r="DQP6" s="671"/>
      <c r="DQQ6" s="671"/>
      <c r="DQR6" s="671"/>
      <c r="DQS6" s="671"/>
      <c r="DQT6" s="671"/>
      <c r="DQU6" s="671"/>
      <c r="DQV6" s="671"/>
      <c r="DQW6" s="671"/>
      <c r="DQX6" s="671"/>
      <c r="DQY6" s="671"/>
      <c r="DQZ6" s="671"/>
      <c r="DRA6" s="671"/>
      <c r="DRB6" s="671"/>
      <c r="DRC6" s="671"/>
      <c r="DRD6" s="671"/>
      <c r="DRE6" s="671"/>
      <c r="DRF6" s="671"/>
      <c r="DRG6" s="671"/>
      <c r="DRH6" s="671"/>
      <c r="DRI6" s="671"/>
      <c r="DRJ6" s="671"/>
      <c r="DRK6" s="671"/>
      <c r="DRL6" s="671"/>
      <c r="DRM6" s="671"/>
      <c r="DRN6" s="671"/>
      <c r="DRO6" s="671"/>
      <c r="DRP6" s="671"/>
      <c r="DRQ6" s="671"/>
      <c r="DRR6" s="671"/>
      <c r="DRS6" s="671"/>
      <c r="DRT6" s="671"/>
      <c r="DRU6" s="671"/>
      <c r="DRV6" s="671"/>
      <c r="DRW6" s="671"/>
      <c r="DRX6" s="671"/>
      <c r="DRY6" s="671"/>
      <c r="DRZ6" s="671"/>
      <c r="DSA6" s="671"/>
      <c r="DSB6" s="671"/>
      <c r="DSC6" s="671"/>
      <c r="DSD6" s="671"/>
      <c r="DSE6" s="671"/>
      <c r="DSF6" s="671"/>
      <c r="DSG6" s="671"/>
      <c r="DSH6" s="671"/>
      <c r="DSI6" s="671"/>
      <c r="DSJ6" s="671"/>
      <c r="DSK6" s="671"/>
      <c r="DSL6" s="671"/>
      <c r="DSM6" s="671"/>
      <c r="DSN6" s="671"/>
      <c r="DSO6" s="671"/>
      <c r="DSP6" s="671"/>
      <c r="DSQ6" s="671"/>
      <c r="DSR6" s="671"/>
      <c r="DSS6" s="671"/>
      <c r="DST6" s="671"/>
      <c r="DSU6" s="671"/>
      <c r="DSV6" s="671"/>
      <c r="DSW6" s="671"/>
      <c r="DSX6" s="671"/>
      <c r="DSY6" s="671"/>
      <c r="DSZ6" s="671"/>
      <c r="DTA6" s="671"/>
      <c r="DTB6" s="671"/>
      <c r="DTC6" s="671"/>
      <c r="DTD6" s="671"/>
      <c r="DTE6" s="671"/>
      <c r="DTF6" s="671"/>
      <c r="DTG6" s="671"/>
      <c r="DTH6" s="671"/>
      <c r="DTI6" s="671"/>
      <c r="DTJ6" s="671"/>
      <c r="DTK6" s="671"/>
      <c r="DTL6" s="671"/>
      <c r="DTM6" s="671"/>
      <c r="DTN6" s="671"/>
      <c r="DTO6" s="671"/>
      <c r="DTP6" s="671"/>
      <c r="DTQ6" s="671"/>
      <c r="DTR6" s="671"/>
      <c r="DTS6" s="671"/>
      <c r="DTT6" s="671"/>
      <c r="DTU6" s="671"/>
      <c r="DTV6" s="671"/>
      <c r="DTW6" s="671"/>
      <c r="DTX6" s="671"/>
      <c r="DTY6" s="671"/>
      <c r="DTZ6" s="671"/>
      <c r="DUA6" s="671"/>
      <c r="DUB6" s="671"/>
      <c r="DUC6" s="671"/>
      <c r="DUD6" s="671"/>
      <c r="DUE6" s="671"/>
      <c r="DUF6" s="671"/>
      <c r="DUG6" s="671"/>
      <c r="DUH6" s="671"/>
      <c r="DUI6" s="671"/>
      <c r="DUJ6" s="671"/>
      <c r="DUK6" s="671"/>
      <c r="DUL6" s="671"/>
      <c r="DUM6" s="671"/>
      <c r="DUN6" s="671"/>
      <c r="DUO6" s="671"/>
      <c r="DUP6" s="671"/>
      <c r="DUQ6" s="671"/>
      <c r="DUR6" s="671"/>
      <c r="DUS6" s="671"/>
      <c r="DUT6" s="671"/>
      <c r="DUU6" s="671"/>
      <c r="DUV6" s="671"/>
      <c r="DUW6" s="671"/>
      <c r="DUX6" s="671"/>
      <c r="DUY6" s="671"/>
      <c r="DUZ6" s="671"/>
      <c r="DVA6" s="671"/>
      <c r="DVB6" s="671"/>
      <c r="DVC6" s="671"/>
      <c r="DVD6" s="671"/>
      <c r="DVE6" s="671"/>
      <c r="DVF6" s="671"/>
      <c r="DVG6" s="671"/>
      <c r="DVH6" s="671"/>
      <c r="DVI6" s="671"/>
      <c r="DVJ6" s="671"/>
      <c r="DVK6" s="671"/>
      <c r="DVL6" s="671"/>
      <c r="DVM6" s="671"/>
      <c r="DVN6" s="671"/>
      <c r="DVO6" s="671"/>
      <c r="DVP6" s="671"/>
      <c r="DVQ6" s="671"/>
      <c r="DVR6" s="671"/>
      <c r="DVS6" s="671"/>
      <c r="DVT6" s="671"/>
      <c r="DVU6" s="671"/>
      <c r="DVV6" s="671"/>
      <c r="DVW6" s="671"/>
      <c r="DVX6" s="671"/>
      <c r="DVY6" s="671"/>
      <c r="DVZ6" s="671"/>
      <c r="DWA6" s="671"/>
      <c r="DWB6" s="671"/>
      <c r="DWC6" s="671"/>
      <c r="DWD6" s="671"/>
      <c r="DWE6" s="671"/>
      <c r="DWF6" s="671"/>
      <c r="DWG6" s="671"/>
      <c r="DWH6" s="671"/>
      <c r="DWI6" s="671"/>
      <c r="DWJ6" s="671"/>
      <c r="DWK6" s="671"/>
      <c r="DWL6" s="671"/>
      <c r="DWM6" s="671"/>
      <c r="DWN6" s="671"/>
      <c r="DWO6" s="671"/>
      <c r="DWP6" s="671"/>
      <c r="DWQ6" s="671"/>
      <c r="DWR6" s="671"/>
      <c r="DWS6" s="671"/>
      <c r="DWT6" s="671"/>
      <c r="DWU6" s="671"/>
      <c r="DWV6" s="671"/>
      <c r="DWW6" s="671"/>
      <c r="DWX6" s="671"/>
      <c r="DWY6" s="671"/>
      <c r="DWZ6" s="671"/>
      <c r="DXA6" s="671"/>
      <c r="DXB6" s="671"/>
      <c r="DXC6" s="671"/>
      <c r="DXD6" s="671"/>
      <c r="DXE6" s="671"/>
      <c r="DXF6" s="671"/>
      <c r="DXG6" s="671"/>
      <c r="DXH6" s="671"/>
      <c r="DXI6" s="671"/>
      <c r="DXJ6" s="671"/>
      <c r="DXK6" s="671"/>
      <c r="DXL6" s="671"/>
      <c r="DXM6" s="671"/>
      <c r="DXN6" s="671"/>
      <c r="DXO6" s="671"/>
      <c r="DXP6" s="671"/>
      <c r="DXQ6" s="671"/>
      <c r="DXR6" s="671"/>
      <c r="DXS6" s="671"/>
      <c r="DXT6" s="671"/>
      <c r="DXU6" s="671"/>
      <c r="DXV6" s="671"/>
      <c r="DXW6" s="671"/>
      <c r="DXX6" s="671"/>
      <c r="DXY6" s="671"/>
      <c r="DXZ6" s="671"/>
      <c r="DYA6" s="671"/>
      <c r="DYB6" s="671"/>
      <c r="DYC6" s="671"/>
      <c r="DYD6" s="671"/>
      <c r="DYE6" s="671"/>
      <c r="DYF6" s="671"/>
      <c r="DYG6" s="671"/>
      <c r="DYH6" s="671"/>
      <c r="DYI6" s="671"/>
      <c r="DYJ6" s="671"/>
      <c r="DYK6" s="671"/>
      <c r="DYL6" s="671"/>
      <c r="DYM6" s="671"/>
      <c r="DYN6" s="671"/>
      <c r="DYO6" s="671"/>
      <c r="DYP6" s="671"/>
      <c r="DYQ6" s="671"/>
      <c r="DYR6" s="671"/>
      <c r="DYS6" s="671"/>
      <c r="DYT6" s="671"/>
      <c r="DYU6" s="671"/>
      <c r="DYV6" s="671"/>
      <c r="DYW6" s="671"/>
      <c r="DYX6" s="671"/>
      <c r="DYY6" s="671"/>
      <c r="DYZ6" s="671"/>
      <c r="DZA6" s="671"/>
      <c r="DZB6" s="671"/>
      <c r="DZC6" s="671"/>
      <c r="DZD6" s="671"/>
      <c r="DZE6" s="671"/>
      <c r="DZF6" s="671"/>
      <c r="DZG6" s="671"/>
      <c r="DZH6" s="671"/>
      <c r="DZI6" s="671"/>
      <c r="DZJ6" s="671"/>
      <c r="DZK6" s="671"/>
      <c r="DZL6" s="671"/>
      <c r="DZM6" s="671"/>
      <c r="DZN6" s="671"/>
      <c r="DZO6" s="671"/>
      <c r="DZP6" s="671"/>
      <c r="DZQ6" s="671"/>
      <c r="DZR6" s="671"/>
      <c r="DZS6" s="671"/>
      <c r="DZT6" s="671"/>
      <c r="DZU6" s="671"/>
      <c r="DZV6" s="671"/>
      <c r="DZW6" s="671"/>
      <c r="DZX6" s="671"/>
      <c r="DZY6" s="671"/>
      <c r="DZZ6" s="671"/>
      <c r="EAA6" s="671"/>
      <c r="EAB6" s="671"/>
      <c r="EAC6" s="671"/>
      <c r="EAD6" s="671"/>
      <c r="EAE6" s="671"/>
      <c r="EAF6" s="671"/>
      <c r="EAG6" s="671"/>
      <c r="EAH6" s="671"/>
      <c r="EAI6" s="671"/>
      <c r="EAJ6" s="671"/>
      <c r="EAK6" s="671"/>
      <c r="EAL6" s="671"/>
      <c r="EAM6" s="671"/>
      <c r="EAN6" s="671"/>
      <c r="EAO6" s="671"/>
      <c r="EAP6" s="671"/>
      <c r="EAQ6" s="671"/>
      <c r="EAR6" s="671"/>
      <c r="EAS6" s="671"/>
      <c r="EAT6" s="671"/>
      <c r="EAU6" s="671"/>
      <c r="EAV6" s="671"/>
      <c r="EAW6" s="671"/>
      <c r="EAX6" s="671"/>
      <c r="EAY6" s="671"/>
      <c r="EAZ6" s="671"/>
      <c r="EBA6" s="671"/>
      <c r="EBB6" s="671"/>
      <c r="EBC6" s="671"/>
      <c r="EBD6" s="671"/>
      <c r="EBE6" s="671"/>
      <c r="EBF6" s="671"/>
      <c r="EBG6" s="671"/>
      <c r="EBH6" s="671"/>
      <c r="EBI6" s="671"/>
      <c r="EBJ6" s="671"/>
      <c r="EBK6" s="671"/>
      <c r="EBL6" s="671"/>
      <c r="EBM6" s="671"/>
      <c r="EBN6" s="671"/>
      <c r="EBO6" s="671"/>
      <c r="EBP6" s="671"/>
      <c r="EBQ6" s="671"/>
      <c r="EBR6" s="671"/>
      <c r="EBS6" s="671"/>
      <c r="EBT6" s="671"/>
      <c r="EBU6" s="671"/>
      <c r="EBV6" s="671"/>
      <c r="EBW6" s="671"/>
      <c r="EBX6" s="671"/>
      <c r="EBY6" s="671"/>
      <c r="EBZ6" s="671"/>
      <c r="ECA6" s="671"/>
      <c r="ECB6" s="671"/>
      <c r="ECC6" s="671"/>
      <c r="ECD6" s="671"/>
      <c r="ECE6" s="671"/>
      <c r="ECF6" s="671"/>
      <c r="ECG6" s="671"/>
      <c r="ECH6" s="671"/>
      <c r="ECI6" s="671"/>
      <c r="ECJ6" s="671"/>
      <c r="ECK6" s="671"/>
      <c r="ECL6" s="671"/>
      <c r="ECM6" s="671"/>
      <c r="ECN6" s="671"/>
      <c r="ECO6" s="671"/>
      <c r="ECP6" s="671"/>
      <c r="ECQ6" s="671"/>
      <c r="ECR6" s="671"/>
      <c r="ECS6" s="671"/>
      <c r="ECT6" s="671"/>
      <c r="ECU6" s="671"/>
      <c r="ECV6" s="671"/>
      <c r="ECW6" s="671"/>
      <c r="ECX6" s="671"/>
      <c r="ECY6" s="671"/>
      <c r="ECZ6" s="671"/>
      <c r="EDA6" s="671"/>
      <c r="EDB6" s="671"/>
      <c r="EDC6" s="671"/>
      <c r="EDD6" s="671"/>
      <c r="EDE6" s="671"/>
      <c r="EDF6" s="671"/>
      <c r="EDG6" s="671"/>
      <c r="EDH6" s="671"/>
      <c r="EDI6" s="671"/>
      <c r="EDJ6" s="671"/>
      <c r="EDK6" s="671"/>
      <c r="EDL6" s="671"/>
      <c r="EDM6" s="671"/>
      <c r="EDN6" s="671"/>
      <c r="EDO6" s="671"/>
      <c r="EDP6" s="671"/>
      <c r="EDQ6" s="671"/>
      <c r="EDR6" s="671"/>
      <c r="EDS6" s="671"/>
      <c r="EDT6" s="671"/>
      <c r="EDU6" s="671"/>
      <c r="EDV6" s="671"/>
      <c r="EDW6" s="671"/>
      <c r="EDX6" s="671"/>
      <c r="EDY6" s="671"/>
      <c r="EDZ6" s="671"/>
      <c r="EEA6" s="671"/>
      <c r="EEB6" s="671"/>
      <c r="EEC6" s="671"/>
      <c r="EED6" s="671"/>
      <c r="EEE6" s="671"/>
      <c r="EEF6" s="671"/>
      <c r="EEG6" s="671"/>
      <c r="EEH6" s="671"/>
      <c r="EEI6" s="671"/>
      <c r="EEJ6" s="671"/>
      <c r="EEK6" s="671"/>
      <c r="EEL6" s="671"/>
      <c r="EEM6" s="671"/>
      <c r="EEN6" s="671"/>
      <c r="EEO6" s="671"/>
      <c r="EEP6" s="671"/>
      <c r="EEQ6" s="671"/>
      <c r="EER6" s="671"/>
      <c r="EES6" s="671"/>
      <c r="EET6" s="671"/>
      <c r="EEU6" s="671"/>
      <c r="EEV6" s="671"/>
      <c r="EEW6" s="671"/>
      <c r="EEX6" s="671"/>
      <c r="EEY6" s="671"/>
      <c r="EEZ6" s="671"/>
      <c r="EFA6" s="671"/>
      <c r="EFB6" s="671"/>
      <c r="EFC6" s="671"/>
      <c r="EFD6" s="671"/>
      <c r="EFE6" s="671"/>
      <c r="EFF6" s="671"/>
      <c r="EFG6" s="671"/>
      <c r="EFH6" s="671"/>
      <c r="EFI6" s="671"/>
      <c r="EFJ6" s="671"/>
      <c r="EFK6" s="671"/>
      <c r="EFL6" s="671"/>
      <c r="EFM6" s="671"/>
      <c r="EFN6" s="671"/>
      <c r="EFO6" s="671"/>
      <c r="EFP6" s="671"/>
      <c r="EFQ6" s="671"/>
      <c r="EFR6" s="671"/>
      <c r="EFS6" s="671"/>
      <c r="EFT6" s="671"/>
      <c r="EFU6" s="671"/>
      <c r="EFV6" s="671"/>
      <c r="EFW6" s="671"/>
      <c r="EFX6" s="671"/>
      <c r="EFY6" s="671"/>
      <c r="EFZ6" s="671"/>
      <c r="EGA6" s="671"/>
      <c r="EGB6" s="671"/>
      <c r="EGC6" s="671"/>
      <c r="EGD6" s="671"/>
      <c r="EGE6" s="671"/>
      <c r="EGF6" s="671"/>
      <c r="EGG6" s="671"/>
      <c r="EGH6" s="671"/>
      <c r="EGI6" s="671"/>
      <c r="EGJ6" s="671"/>
      <c r="EGK6" s="671"/>
      <c r="EGL6" s="671"/>
      <c r="EGM6" s="671"/>
      <c r="EGN6" s="671"/>
      <c r="EGO6" s="671"/>
      <c r="EGP6" s="671"/>
      <c r="EGQ6" s="671"/>
      <c r="EGR6" s="671"/>
      <c r="EGS6" s="671"/>
      <c r="EGT6" s="671"/>
      <c r="EGU6" s="671"/>
      <c r="EGV6" s="671"/>
      <c r="EGW6" s="671"/>
      <c r="EGX6" s="671"/>
      <c r="EGY6" s="671"/>
      <c r="EGZ6" s="671"/>
      <c r="EHA6" s="671"/>
      <c r="EHB6" s="671"/>
      <c r="EHC6" s="671"/>
      <c r="EHD6" s="671"/>
      <c r="EHE6" s="671"/>
      <c r="EHF6" s="671"/>
      <c r="EHG6" s="671"/>
      <c r="EHH6" s="671"/>
      <c r="EHI6" s="671"/>
      <c r="EHJ6" s="671"/>
      <c r="EHK6" s="671"/>
      <c r="EHL6" s="671"/>
      <c r="EHM6" s="671"/>
      <c r="EHN6" s="671"/>
      <c r="EHO6" s="671"/>
      <c r="EHP6" s="671"/>
      <c r="EHQ6" s="671"/>
      <c r="EHR6" s="671"/>
      <c r="EHS6" s="671"/>
      <c r="EHT6" s="671"/>
      <c r="EHU6" s="671"/>
      <c r="EHV6" s="671"/>
      <c r="EHW6" s="671"/>
      <c r="EHX6" s="671"/>
      <c r="EHY6" s="671"/>
      <c r="EHZ6" s="671"/>
      <c r="EIA6" s="671"/>
      <c r="EIB6" s="671"/>
      <c r="EIC6" s="671"/>
      <c r="EID6" s="671"/>
      <c r="EIE6" s="671"/>
      <c r="EIF6" s="671"/>
      <c r="EIG6" s="671"/>
      <c r="EIH6" s="671"/>
      <c r="EII6" s="671"/>
      <c r="EIJ6" s="671"/>
      <c r="EIK6" s="671"/>
      <c r="EIL6" s="671"/>
      <c r="EIM6" s="671"/>
      <c r="EIN6" s="671"/>
      <c r="EIO6" s="671"/>
      <c r="EIP6" s="671"/>
      <c r="EIQ6" s="671"/>
      <c r="EIR6" s="671"/>
      <c r="EIS6" s="671"/>
      <c r="EIT6" s="671"/>
      <c r="EIU6" s="671"/>
      <c r="EIV6" s="671"/>
      <c r="EIW6" s="671"/>
      <c r="EIX6" s="671"/>
      <c r="EIY6" s="671"/>
      <c r="EIZ6" s="671"/>
      <c r="EJA6" s="671"/>
      <c r="EJB6" s="671"/>
      <c r="EJC6" s="671"/>
      <c r="EJD6" s="671"/>
      <c r="EJE6" s="671"/>
      <c r="EJF6" s="671"/>
      <c r="EJG6" s="671"/>
      <c r="EJH6" s="671"/>
      <c r="EJI6" s="671"/>
      <c r="EJJ6" s="671"/>
      <c r="EJK6" s="671"/>
      <c r="EJL6" s="671"/>
      <c r="EJM6" s="671"/>
      <c r="EJN6" s="671"/>
      <c r="EJO6" s="671"/>
      <c r="EJP6" s="671"/>
      <c r="EJQ6" s="671"/>
      <c r="EJR6" s="671"/>
      <c r="EJS6" s="671"/>
      <c r="EJT6" s="671"/>
      <c r="EJU6" s="671"/>
      <c r="EJV6" s="671"/>
      <c r="EJW6" s="671"/>
      <c r="EJX6" s="671"/>
      <c r="EJY6" s="671"/>
      <c r="EJZ6" s="671"/>
      <c r="EKA6" s="671"/>
      <c r="EKB6" s="671"/>
      <c r="EKC6" s="671"/>
      <c r="EKD6" s="671"/>
      <c r="EKE6" s="671"/>
      <c r="EKF6" s="671"/>
      <c r="EKG6" s="671"/>
      <c r="EKH6" s="671"/>
      <c r="EKI6" s="671"/>
      <c r="EKJ6" s="671"/>
      <c r="EKK6" s="671"/>
      <c r="EKL6" s="671"/>
      <c r="EKM6" s="671"/>
      <c r="EKN6" s="671"/>
      <c r="EKO6" s="671"/>
      <c r="EKP6" s="671"/>
      <c r="EKQ6" s="671"/>
      <c r="EKR6" s="671"/>
      <c r="EKS6" s="671"/>
      <c r="EKT6" s="671"/>
      <c r="EKU6" s="671"/>
      <c r="EKV6" s="671"/>
      <c r="EKW6" s="671"/>
      <c r="EKX6" s="671"/>
      <c r="EKY6" s="671"/>
      <c r="EKZ6" s="671"/>
      <c r="ELA6" s="671"/>
      <c r="ELB6" s="671"/>
      <c r="ELC6" s="671"/>
      <c r="ELD6" s="671"/>
      <c r="ELE6" s="671"/>
      <c r="ELF6" s="671"/>
      <c r="ELG6" s="671"/>
      <c r="ELH6" s="671"/>
      <c r="ELI6" s="671"/>
      <c r="ELJ6" s="671"/>
      <c r="ELK6" s="671"/>
      <c r="ELL6" s="671"/>
      <c r="ELM6" s="671"/>
      <c r="ELN6" s="671"/>
      <c r="ELO6" s="671"/>
      <c r="ELP6" s="671"/>
      <c r="ELQ6" s="671"/>
      <c r="ELR6" s="671"/>
      <c r="ELS6" s="671"/>
      <c r="ELT6" s="671"/>
      <c r="ELU6" s="671"/>
      <c r="ELV6" s="671"/>
      <c r="ELW6" s="671"/>
      <c r="ELX6" s="671"/>
      <c r="ELY6" s="671"/>
      <c r="ELZ6" s="671"/>
      <c r="EMA6" s="671"/>
      <c r="EMB6" s="671"/>
      <c r="EMC6" s="671"/>
      <c r="EMD6" s="671"/>
      <c r="EME6" s="671"/>
      <c r="EMF6" s="671"/>
      <c r="EMG6" s="671"/>
      <c r="EMH6" s="671"/>
      <c r="EMI6" s="671"/>
      <c r="EMJ6" s="671"/>
      <c r="EMK6" s="671"/>
      <c r="EML6" s="671"/>
      <c r="EMM6" s="671"/>
      <c r="EMN6" s="671"/>
      <c r="EMO6" s="671"/>
      <c r="EMP6" s="671"/>
      <c r="EMQ6" s="671"/>
      <c r="EMR6" s="671"/>
      <c r="EMS6" s="671"/>
      <c r="EMT6" s="671"/>
      <c r="EMU6" s="671"/>
      <c r="EMV6" s="671"/>
      <c r="EMW6" s="671"/>
      <c r="EMX6" s="671"/>
      <c r="EMY6" s="671"/>
      <c r="EMZ6" s="671"/>
      <c r="ENA6" s="671"/>
      <c r="ENB6" s="671"/>
      <c r="ENC6" s="671"/>
      <c r="END6" s="671"/>
      <c r="ENE6" s="671"/>
      <c r="ENF6" s="671"/>
      <c r="ENG6" s="671"/>
      <c r="ENH6" s="671"/>
      <c r="ENI6" s="671"/>
      <c r="ENJ6" s="671"/>
      <c r="ENK6" s="671"/>
      <c r="ENL6" s="671"/>
      <c r="ENM6" s="671"/>
      <c r="ENN6" s="671"/>
      <c r="ENO6" s="671"/>
      <c r="ENP6" s="671"/>
      <c r="ENQ6" s="671"/>
      <c r="ENR6" s="671"/>
      <c r="ENS6" s="671"/>
      <c r="ENT6" s="671"/>
      <c r="ENU6" s="671"/>
      <c r="ENV6" s="671"/>
      <c r="ENW6" s="671"/>
      <c r="ENX6" s="671"/>
      <c r="ENY6" s="671"/>
      <c r="ENZ6" s="671"/>
      <c r="EOA6" s="671"/>
      <c r="EOB6" s="671"/>
      <c r="EOC6" s="671"/>
      <c r="EOD6" s="671"/>
      <c r="EOE6" s="671"/>
      <c r="EOF6" s="671"/>
      <c r="EOG6" s="671"/>
      <c r="EOH6" s="671"/>
      <c r="EOI6" s="671"/>
      <c r="EOJ6" s="671"/>
      <c r="EOK6" s="671"/>
      <c r="EOL6" s="671"/>
      <c r="EOM6" s="671"/>
      <c r="EON6" s="671"/>
      <c r="EOO6" s="671"/>
      <c r="EOP6" s="671"/>
      <c r="EOQ6" s="671"/>
      <c r="EOR6" s="671"/>
      <c r="EOS6" s="671"/>
      <c r="EOT6" s="671"/>
      <c r="EOU6" s="671"/>
      <c r="EOV6" s="671"/>
      <c r="EOW6" s="671"/>
      <c r="EOX6" s="671"/>
      <c r="EOY6" s="671"/>
      <c r="EOZ6" s="671"/>
      <c r="EPA6" s="671"/>
      <c r="EPB6" s="671"/>
      <c r="EPC6" s="671"/>
      <c r="EPD6" s="671"/>
      <c r="EPE6" s="671"/>
      <c r="EPF6" s="671"/>
      <c r="EPG6" s="671"/>
      <c r="EPH6" s="671"/>
      <c r="EPI6" s="671"/>
      <c r="EPJ6" s="671"/>
      <c r="EPK6" s="671"/>
      <c r="EPL6" s="671"/>
      <c r="EPM6" s="671"/>
      <c r="EPN6" s="671"/>
      <c r="EPO6" s="671"/>
      <c r="EPP6" s="671"/>
      <c r="EPQ6" s="671"/>
      <c r="EPR6" s="671"/>
      <c r="EPS6" s="671"/>
      <c r="EPT6" s="671"/>
      <c r="EPU6" s="671"/>
      <c r="EPV6" s="671"/>
      <c r="EPW6" s="671"/>
      <c r="EPX6" s="671"/>
      <c r="EPY6" s="671"/>
      <c r="EPZ6" s="671"/>
      <c r="EQA6" s="671"/>
      <c r="EQB6" s="671"/>
      <c r="EQC6" s="671"/>
      <c r="EQD6" s="671"/>
      <c r="EQE6" s="671"/>
      <c r="EQF6" s="671"/>
      <c r="EQG6" s="671"/>
      <c r="EQH6" s="671"/>
      <c r="EQI6" s="671"/>
      <c r="EQJ6" s="671"/>
      <c r="EQK6" s="671"/>
      <c r="EQL6" s="671"/>
      <c r="EQM6" s="671"/>
      <c r="EQN6" s="671"/>
      <c r="EQO6" s="671"/>
      <c r="EQP6" s="671"/>
      <c r="EQQ6" s="671"/>
      <c r="EQR6" s="671"/>
      <c r="EQS6" s="671"/>
      <c r="EQT6" s="671"/>
      <c r="EQU6" s="671"/>
      <c r="EQV6" s="671"/>
      <c r="EQW6" s="671"/>
      <c r="EQX6" s="671"/>
      <c r="EQY6" s="671"/>
      <c r="EQZ6" s="671"/>
      <c r="ERA6" s="671"/>
      <c r="ERB6" s="671"/>
      <c r="ERC6" s="671"/>
      <c r="ERD6" s="671"/>
      <c r="ERE6" s="671"/>
      <c r="ERF6" s="671"/>
      <c r="ERG6" s="671"/>
      <c r="ERH6" s="671"/>
      <c r="ERI6" s="671"/>
      <c r="ERJ6" s="671"/>
      <c r="ERK6" s="671"/>
      <c r="ERL6" s="671"/>
      <c r="ERM6" s="671"/>
      <c r="ERN6" s="671"/>
      <c r="ERO6" s="671"/>
      <c r="ERP6" s="671"/>
      <c r="ERQ6" s="671"/>
      <c r="ERR6" s="671"/>
      <c r="ERS6" s="671"/>
      <c r="ERT6" s="671"/>
      <c r="ERU6" s="671"/>
      <c r="ERV6" s="671"/>
      <c r="ERW6" s="671"/>
      <c r="ERX6" s="671"/>
      <c r="ERY6" s="671"/>
      <c r="ERZ6" s="671"/>
      <c r="ESA6" s="671"/>
      <c r="ESB6" s="671"/>
      <c r="ESC6" s="671"/>
      <c r="ESD6" s="671"/>
      <c r="ESE6" s="671"/>
      <c r="ESF6" s="671"/>
      <c r="ESG6" s="671"/>
      <c r="ESH6" s="671"/>
      <c r="ESI6" s="671"/>
      <c r="ESJ6" s="671"/>
      <c r="ESK6" s="671"/>
      <c r="ESL6" s="671"/>
      <c r="ESM6" s="671"/>
      <c r="ESN6" s="671"/>
      <c r="ESO6" s="671"/>
      <c r="ESP6" s="671"/>
      <c r="ESQ6" s="671"/>
      <c r="ESR6" s="671"/>
      <c r="ESS6" s="671"/>
      <c r="EST6" s="671"/>
      <c r="ESU6" s="671"/>
      <c r="ESV6" s="671"/>
      <c r="ESW6" s="671"/>
      <c r="ESX6" s="671"/>
      <c r="ESY6" s="671"/>
      <c r="ESZ6" s="671"/>
      <c r="ETA6" s="671"/>
      <c r="ETB6" s="671"/>
      <c r="ETC6" s="671"/>
      <c r="ETD6" s="671"/>
      <c r="ETE6" s="671"/>
      <c r="ETF6" s="671"/>
      <c r="ETG6" s="671"/>
      <c r="ETH6" s="671"/>
      <c r="ETI6" s="671"/>
      <c r="ETJ6" s="671"/>
      <c r="ETK6" s="671"/>
      <c r="ETL6" s="671"/>
      <c r="ETM6" s="671"/>
      <c r="ETN6" s="671"/>
      <c r="ETO6" s="671"/>
      <c r="ETP6" s="671"/>
      <c r="ETQ6" s="671"/>
      <c r="ETR6" s="671"/>
      <c r="ETS6" s="671"/>
      <c r="ETT6" s="671"/>
      <c r="ETU6" s="671"/>
      <c r="ETV6" s="671"/>
      <c r="ETW6" s="671"/>
      <c r="ETX6" s="671"/>
      <c r="ETY6" s="671"/>
      <c r="ETZ6" s="671"/>
      <c r="EUA6" s="671"/>
      <c r="EUB6" s="671"/>
      <c r="EUC6" s="671"/>
      <c r="EUD6" s="671"/>
      <c r="EUE6" s="671"/>
      <c r="EUF6" s="671"/>
      <c r="EUG6" s="671"/>
      <c r="EUH6" s="671"/>
      <c r="EUI6" s="671"/>
      <c r="EUJ6" s="671"/>
      <c r="EUK6" s="671"/>
      <c r="EUL6" s="671"/>
      <c r="EUM6" s="671"/>
      <c r="EUN6" s="671"/>
      <c r="EUO6" s="671"/>
      <c r="EUP6" s="671"/>
      <c r="EUQ6" s="671"/>
      <c r="EUR6" s="671"/>
      <c r="EUS6" s="671"/>
      <c r="EUT6" s="671"/>
      <c r="EUU6" s="671"/>
      <c r="EUV6" s="671"/>
      <c r="EUW6" s="671"/>
      <c r="EUX6" s="671"/>
      <c r="EUY6" s="671"/>
      <c r="EUZ6" s="671"/>
      <c r="EVA6" s="671"/>
      <c r="EVB6" s="671"/>
      <c r="EVC6" s="671"/>
      <c r="EVD6" s="671"/>
      <c r="EVE6" s="671"/>
      <c r="EVF6" s="671"/>
      <c r="EVG6" s="671"/>
      <c r="EVH6" s="671"/>
      <c r="EVI6" s="671"/>
      <c r="EVJ6" s="671"/>
      <c r="EVK6" s="671"/>
      <c r="EVL6" s="671"/>
      <c r="EVM6" s="671"/>
      <c r="EVN6" s="671"/>
      <c r="EVO6" s="671"/>
      <c r="EVP6" s="671"/>
      <c r="EVQ6" s="671"/>
      <c r="EVR6" s="671"/>
      <c r="EVS6" s="671"/>
      <c r="EVT6" s="671"/>
      <c r="EVU6" s="671"/>
      <c r="EVV6" s="671"/>
      <c r="EVW6" s="671"/>
      <c r="EVX6" s="671"/>
      <c r="EVY6" s="671"/>
      <c r="EVZ6" s="671"/>
      <c r="EWA6" s="671"/>
      <c r="EWB6" s="671"/>
      <c r="EWC6" s="671"/>
      <c r="EWD6" s="671"/>
      <c r="EWE6" s="671"/>
      <c r="EWF6" s="671"/>
      <c r="EWG6" s="671"/>
      <c r="EWH6" s="671"/>
      <c r="EWI6" s="671"/>
      <c r="EWJ6" s="671"/>
      <c r="EWK6" s="671"/>
      <c r="EWL6" s="671"/>
      <c r="EWM6" s="671"/>
      <c r="EWN6" s="671"/>
      <c r="EWO6" s="671"/>
      <c r="EWP6" s="671"/>
      <c r="EWQ6" s="671"/>
      <c r="EWR6" s="671"/>
      <c r="EWS6" s="671"/>
      <c r="EWT6" s="671"/>
      <c r="EWU6" s="671"/>
      <c r="EWV6" s="671"/>
      <c r="EWW6" s="671"/>
      <c r="EWX6" s="671"/>
      <c r="EWY6" s="671"/>
      <c r="EWZ6" s="671"/>
      <c r="EXA6" s="671"/>
      <c r="EXB6" s="671"/>
      <c r="EXC6" s="671"/>
      <c r="EXD6" s="671"/>
      <c r="EXE6" s="671"/>
      <c r="EXF6" s="671"/>
      <c r="EXG6" s="671"/>
      <c r="EXH6" s="671"/>
      <c r="EXI6" s="671"/>
      <c r="EXJ6" s="671"/>
      <c r="EXK6" s="671"/>
      <c r="EXL6" s="671"/>
      <c r="EXM6" s="671"/>
      <c r="EXN6" s="671"/>
      <c r="EXO6" s="671"/>
      <c r="EXP6" s="671"/>
      <c r="EXQ6" s="671"/>
      <c r="EXR6" s="671"/>
      <c r="EXS6" s="671"/>
      <c r="EXT6" s="671"/>
      <c r="EXU6" s="671"/>
      <c r="EXV6" s="671"/>
      <c r="EXW6" s="671"/>
      <c r="EXX6" s="671"/>
      <c r="EXY6" s="671"/>
      <c r="EXZ6" s="671"/>
      <c r="EYA6" s="671"/>
      <c r="EYB6" s="671"/>
      <c r="EYC6" s="671"/>
      <c r="EYD6" s="671"/>
      <c r="EYE6" s="671"/>
      <c r="EYF6" s="671"/>
      <c r="EYG6" s="671"/>
      <c r="EYH6" s="671"/>
      <c r="EYI6" s="671"/>
      <c r="EYJ6" s="671"/>
      <c r="EYK6" s="671"/>
      <c r="EYL6" s="671"/>
      <c r="EYM6" s="671"/>
      <c r="EYN6" s="671"/>
      <c r="EYO6" s="671"/>
      <c r="EYP6" s="671"/>
      <c r="EYQ6" s="671"/>
      <c r="EYR6" s="671"/>
      <c r="EYS6" s="671"/>
      <c r="EYT6" s="671"/>
      <c r="EYU6" s="671"/>
      <c r="EYV6" s="671"/>
      <c r="EYW6" s="671"/>
      <c r="EYX6" s="671"/>
      <c r="EYY6" s="671"/>
      <c r="EYZ6" s="671"/>
      <c r="EZA6" s="671"/>
      <c r="EZB6" s="671"/>
      <c r="EZC6" s="671"/>
      <c r="EZD6" s="671"/>
      <c r="EZE6" s="671"/>
      <c r="EZF6" s="671"/>
      <c r="EZG6" s="671"/>
      <c r="EZH6" s="671"/>
      <c r="EZI6" s="671"/>
      <c r="EZJ6" s="671"/>
      <c r="EZK6" s="671"/>
      <c r="EZL6" s="671"/>
      <c r="EZM6" s="671"/>
      <c r="EZN6" s="671"/>
      <c r="EZO6" s="671"/>
      <c r="EZP6" s="671"/>
      <c r="EZQ6" s="671"/>
      <c r="EZR6" s="671"/>
      <c r="EZS6" s="671"/>
      <c r="EZT6" s="671"/>
      <c r="EZU6" s="671"/>
      <c r="EZV6" s="671"/>
      <c r="EZW6" s="671"/>
      <c r="EZX6" s="671"/>
      <c r="EZY6" s="671"/>
      <c r="EZZ6" s="671"/>
      <c r="FAA6" s="671"/>
      <c r="FAB6" s="671"/>
      <c r="FAC6" s="671"/>
      <c r="FAD6" s="671"/>
      <c r="FAE6" s="671"/>
      <c r="FAF6" s="671"/>
      <c r="FAG6" s="671"/>
      <c r="FAH6" s="671"/>
      <c r="FAI6" s="671"/>
      <c r="FAJ6" s="671"/>
      <c r="FAK6" s="671"/>
      <c r="FAL6" s="671"/>
      <c r="FAM6" s="671"/>
      <c r="FAN6" s="671"/>
      <c r="FAO6" s="671"/>
      <c r="FAP6" s="671"/>
      <c r="FAQ6" s="671"/>
      <c r="FAR6" s="671"/>
      <c r="FAS6" s="671"/>
      <c r="FAT6" s="671"/>
      <c r="FAU6" s="671"/>
      <c r="FAV6" s="671"/>
      <c r="FAW6" s="671"/>
      <c r="FAX6" s="671"/>
      <c r="FAY6" s="671"/>
      <c r="FAZ6" s="671"/>
      <c r="FBA6" s="671"/>
      <c r="FBB6" s="671"/>
      <c r="FBC6" s="671"/>
      <c r="FBD6" s="671"/>
      <c r="FBE6" s="671"/>
      <c r="FBF6" s="671"/>
      <c r="FBG6" s="671"/>
      <c r="FBH6" s="671"/>
      <c r="FBI6" s="671"/>
      <c r="FBJ6" s="671"/>
      <c r="FBK6" s="671"/>
      <c r="FBL6" s="671"/>
      <c r="FBM6" s="671"/>
      <c r="FBN6" s="671"/>
      <c r="FBO6" s="671"/>
      <c r="FBP6" s="671"/>
      <c r="FBQ6" s="671"/>
      <c r="FBR6" s="671"/>
      <c r="FBS6" s="671"/>
      <c r="FBT6" s="671"/>
      <c r="FBU6" s="671"/>
      <c r="FBV6" s="671"/>
      <c r="FBW6" s="671"/>
      <c r="FBX6" s="671"/>
      <c r="FBY6" s="671"/>
      <c r="FBZ6" s="671"/>
      <c r="FCA6" s="671"/>
      <c r="FCB6" s="671"/>
      <c r="FCC6" s="671"/>
      <c r="FCD6" s="671"/>
      <c r="FCE6" s="671"/>
      <c r="FCF6" s="671"/>
      <c r="FCG6" s="671"/>
      <c r="FCH6" s="671"/>
      <c r="FCI6" s="671"/>
      <c r="FCJ6" s="671"/>
      <c r="FCK6" s="671"/>
      <c r="FCL6" s="671"/>
      <c r="FCM6" s="671"/>
      <c r="FCN6" s="671"/>
      <c r="FCO6" s="671"/>
      <c r="FCP6" s="671"/>
      <c r="FCQ6" s="671"/>
      <c r="FCR6" s="671"/>
      <c r="FCS6" s="671"/>
      <c r="FCT6" s="671"/>
      <c r="FCU6" s="671"/>
      <c r="FCV6" s="671"/>
      <c r="FCW6" s="671"/>
      <c r="FCX6" s="671"/>
      <c r="FCY6" s="671"/>
      <c r="FCZ6" s="671"/>
      <c r="FDA6" s="671"/>
      <c r="FDB6" s="671"/>
      <c r="FDC6" s="671"/>
      <c r="FDD6" s="671"/>
      <c r="FDE6" s="671"/>
      <c r="FDF6" s="671"/>
      <c r="FDG6" s="671"/>
      <c r="FDH6" s="671"/>
      <c r="FDI6" s="671"/>
      <c r="FDJ6" s="671"/>
      <c r="FDK6" s="671"/>
      <c r="FDL6" s="671"/>
      <c r="FDM6" s="671"/>
      <c r="FDN6" s="671"/>
      <c r="FDO6" s="671"/>
      <c r="FDP6" s="671"/>
      <c r="FDQ6" s="671"/>
      <c r="FDR6" s="671"/>
      <c r="FDS6" s="671"/>
      <c r="FDT6" s="671"/>
      <c r="FDU6" s="671"/>
      <c r="FDV6" s="671"/>
      <c r="FDW6" s="671"/>
      <c r="FDX6" s="671"/>
      <c r="FDY6" s="671"/>
      <c r="FDZ6" s="671"/>
      <c r="FEA6" s="671"/>
      <c r="FEB6" s="671"/>
      <c r="FEC6" s="671"/>
      <c r="FED6" s="671"/>
      <c r="FEE6" s="671"/>
      <c r="FEF6" s="671"/>
      <c r="FEG6" s="671"/>
      <c r="FEH6" s="671"/>
      <c r="FEI6" s="671"/>
      <c r="FEJ6" s="671"/>
      <c r="FEK6" s="671"/>
      <c r="FEL6" s="671"/>
      <c r="FEM6" s="671"/>
      <c r="FEN6" s="671"/>
      <c r="FEO6" s="671"/>
      <c r="FEP6" s="671"/>
      <c r="FEQ6" s="671"/>
      <c r="FER6" s="671"/>
      <c r="FES6" s="671"/>
      <c r="FET6" s="671"/>
      <c r="FEU6" s="671"/>
      <c r="FEV6" s="671"/>
      <c r="FEW6" s="671"/>
      <c r="FEX6" s="671"/>
      <c r="FEY6" s="671"/>
      <c r="FEZ6" s="671"/>
      <c r="FFA6" s="671"/>
      <c r="FFB6" s="671"/>
      <c r="FFC6" s="671"/>
      <c r="FFD6" s="671"/>
      <c r="FFE6" s="671"/>
      <c r="FFF6" s="671"/>
      <c r="FFG6" s="671"/>
      <c r="FFH6" s="671"/>
      <c r="FFI6" s="671"/>
      <c r="FFJ6" s="671"/>
      <c r="FFK6" s="671"/>
      <c r="FFL6" s="671"/>
      <c r="FFM6" s="671"/>
      <c r="FFN6" s="671"/>
      <c r="FFO6" s="671"/>
      <c r="FFP6" s="671"/>
      <c r="FFQ6" s="671"/>
      <c r="FFR6" s="671"/>
      <c r="FFS6" s="671"/>
      <c r="FFT6" s="671"/>
      <c r="FFU6" s="671"/>
      <c r="FFV6" s="671"/>
      <c r="FFW6" s="671"/>
      <c r="FFX6" s="671"/>
      <c r="FFY6" s="671"/>
      <c r="FFZ6" s="671"/>
      <c r="FGA6" s="671"/>
      <c r="FGB6" s="671"/>
      <c r="FGC6" s="671"/>
      <c r="FGD6" s="671"/>
      <c r="FGE6" s="671"/>
      <c r="FGF6" s="671"/>
      <c r="FGG6" s="671"/>
      <c r="FGH6" s="671"/>
      <c r="FGI6" s="671"/>
      <c r="FGJ6" s="671"/>
      <c r="FGK6" s="671"/>
      <c r="FGL6" s="671"/>
      <c r="FGM6" s="671"/>
      <c r="FGN6" s="671"/>
      <c r="FGO6" s="671"/>
      <c r="FGP6" s="671"/>
      <c r="FGQ6" s="671"/>
      <c r="FGR6" s="671"/>
      <c r="FGS6" s="671"/>
      <c r="FGT6" s="671"/>
      <c r="FGU6" s="671"/>
      <c r="FGV6" s="671"/>
      <c r="FGW6" s="671"/>
      <c r="FGX6" s="671"/>
      <c r="FGY6" s="671"/>
      <c r="FGZ6" s="671"/>
      <c r="FHA6" s="671"/>
      <c r="FHB6" s="671"/>
      <c r="FHC6" s="671"/>
      <c r="FHD6" s="671"/>
      <c r="FHE6" s="671"/>
      <c r="FHF6" s="671"/>
      <c r="FHG6" s="671"/>
      <c r="FHH6" s="671"/>
      <c r="FHI6" s="671"/>
      <c r="FHJ6" s="671"/>
      <c r="FHK6" s="671"/>
      <c r="FHL6" s="671"/>
      <c r="FHM6" s="671"/>
      <c r="FHN6" s="671"/>
      <c r="FHO6" s="671"/>
      <c r="FHP6" s="671"/>
      <c r="FHQ6" s="671"/>
      <c r="FHR6" s="671"/>
      <c r="FHS6" s="671"/>
      <c r="FHT6" s="671"/>
      <c r="FHU6" s="671"/>
      <c r="FHV6" s="671"/>
      <c r="FHW6" s="671"/>
      <c r="FHX6" s="671"/>
      <c r="FHY6" s="671"/>
      <c r="FHZ6" s="671"/>
      <c r="FIA6" s="671"/>
      <c r="FIB6" s="671"/>
      <c r="FIC6" s="671"/>
      <c r="FID6" s="671"/>
      <c r="FIE6" s="671"/>
      <c r="FIF6" s="671"/>
      <c r="FIG6" s="671"/>
      <c r="FIH6" s="671"/>
      <c r="FII6" s="671"/>
      <c r="FIJ6" s="671"/>
      <c r="FIK6" s="671"/>
      <c r="FIL6" s="671"/>
      <c r="FIM6" s="671"/>
      <c r="FIN6" s="671"/>
      <c r="FIO6" s="671"/>
      <c r="FIP6" s="671"/>
      <c r="FIQ6" s="671"/>
      <c r="FIR6" s="671"/>
      <c r="FIS6" s="671"/>
      <c r="FIT6" s="671"/>
      <c r="FIU6" s="671"/>
      <c r="FIV6" s="671"/>
      <c r="FIW6" s="671"/>
      <c r="FIX6" s="671"/>
      <c r="FIY6" s="671"/>
      <c r="FIZ6" s="671"/>
      <c r="FJA6" s="671"/>
      <c r="FJB6" s="671"/>
      <c r="FJC6" s="671"/>
      <c r="FJD6" s="671"/>
      <c r="FJE6" s="671"/>
      <c r="FJF6" s="671"/>
      <c r="FJG6" s="671"/>
      <c r="FJH6" s="671"/>
      <c r="FJI6" s="671"/>
      <c r="FJJ6" s="671"/>
      <c r="FJK6" s="671"/>
      <c r="FJL6" s="671"/>
      <c r="FJM6" s="671"/>
      <c r="FJN6" s="671"/>
      <c r="FJO6" s="671"/>
      <c r="FJP6" s="671"/>
      <c r="FJQ6" s="671"/>
      <c r="FJR6" s="671"/>
      <c r="FJS6" s="671"/>
      <c r="FJT6" s="671"/>
      <c r="FJU6" s="671"/>
      <c r="FJV6" s="671"/>
      <c r="FJW6" s="671"/>
      <c r="FJX6" s="671"/>
      <c r="FJY6" s="671"/>
      <c r="FJZ6" s="671"/>
      <c r="FKA6" s="671"/>
      <c r="FKB6" s="671"/>
      <c r="FKC6" s="671"/>
      <c r="FKD6" s="671"/>
      <c r="FKE6" s="671"/>
      <c r="FKF6" s="671"/>
      <c r="FKG6" s="671"/>
      <c r="FKH6" s="671"/>
      <c r="FKI6" s="671"/>
      <c r="FKJ6" s="671"/>
      <c r="FKK6" s="671"/>
      <c r="FKL6" s="671"/>
      <c r="FKM6" s="671"/>
      <c r="FKN6" s="671"/>
      <c r="FKO6" s="671"/>
      <c r="FKP6" s="671"/>
      <c r="FKQ6" s="671"/>
      <c r="FKR6" s="671"/>
      <c r="FKS6" s="671"/>
      <c r="FKT6" s="671"/>
      <c r="FKU6" s="671"/>
      <c r="FKV6" s="671"/>
      <c r="FKW6" s="671"/>
      <c r="FKX6" s="671"/>
      <c r="FKY6" s="671"/>
      <c r="FKZ6" s="671"/>
      <c r="FLA6" s="671"/>
      <c r="FLB6" s="671"/>
      <c r="FLC6" s="671"/>
      <c r="FLD6" s="671"/>
      <c r="FLE6" s="671"/>
      <c r="FLF6" s="671"/>
      <c r="FLG6" s="671"/>
      <c r="FLH6" s="671"/>
      <c r="FLI6" s="671"/>
      <c r="FLJ6" s="671"/>
      <c r="FLK6" s="671"/>
      <c r="FLL6" s="671"/>
      <c r="FLM6" s="671"/>
      <c r="FLN6" s="671"/>
      <c r="FLO6" s="671"/>
      <c r="FLP6" s="671"/>
      <c r="FLQ6" s="671"/>
      <c r="FLR6" s="671"/>
      <c r="FLS6" s="671"/>
      <c r="FLT6" s="671"/>
      <c r="FLU6" s="671"/>
      <c r="FLV6" s="671"/>
      <c r="FLW6" s="671"/>
      <c r="FLX6" s="671"/>
      <c r="FLY6" s="671"/>
      <c r="FLZ6" s="671"/>
      <c r="FMA6" s="671"/>
      <c r="FMB6" s="671"/>
      <c r="FMC6" s="671"/>
      <c r="FMD6" s="671"/>
      <c r="FME6" s="671"/>
      <c r="FMF6" s="671"/>
      <c r="FMG6" s="671"/>
      <c r="FMH6" s="671"/>
      <c r="FMI6" s="671"/>
      <c r="FMJ6" s="671"/>
      <c r="FMK6" s="671"/>
      <c r="FML6" s="671"/>
      <c r="FMM6" s="671"/>
      <c r="FMN6" s="671"/>
      <c r="FMO6" s="671"/>
      <c r="FMP6" s="671"/>
      <c r="FMQ6" s="671"/>
      <c r="FMR6" s="671"/>
      <c r="FMS6" s="671"/>
      <c r="FMT6" s="671"/>
      <c r="FMU6" s="671"/>
      <c r="FMV6" s="671"/>
      <c r="FMW6" s="671"/>
      <c r="FMX6" s="671"/>
      <c r="FMY6" s="671"/>
      <c r="FMZ6" s="671"/>
      <c r="FNA6" s="671"/>
      <c r="FNB6" s="671"/>
      <c r="FNC6" s="671"/>
      <c r="FND6" s="671"/>
      <c r="FNE6" s="671"/>
      <c r="FNF6" s="671"/>
      <c r="FNG6" s="671"/>
      <c r="FNH6" s="671"/>
      <c r="FNI6" s="671"/>
      <c r="FNJ6" s="671"/>
      <c r="FNK6" s="671"/>
      <c r="FNL6" s="671"/>
      <c r="FNM6" s="671"/>
      <c r="FNN6" s="671"/>
      <c r="FNO6" s="671"/>
      <c r="FNP6" s="671"/>
      <c r="FNQ6" s="671"/>
      <c r="FNR6" s="671"/>
      <c r="FNS6" s="671"/>
      <c r="FNT6" s="671"/>
      <c r="FNU6" s="671"/>
      <c r="FNV6" s="671"/>
      <c r="FNW6" s="671"/>
      <c r="FNX6" s="671"/>
      <c r="FNY6" s="671"/>
      <c r="FNZ6" s="671"/>
      <c r="FOA6" s="671"/>
      <c r="FOB6" s="671"/>
      <c r="FOC6" s="671"/>
      <c r="FOD6" s="671"/>
      <c r="FOE6" s="671"/>
      <c r="FOF6" s="671"/>
      <c r="FOG6" s="671"/>
      <c r="FOH6" s="671"/>
      <c r="FOI6" s="671"/>
      <c r="FOJ6" s="671"/>
      <c r="FOK6" s="671"/>
      <c r="FOL6" s="671"/>
      <c r="FOM6" s="671"/>
      <c r="FON6" s="671"/>
      <c r="FOO6" s="671"/>
      <c r="FOP6" s="671"/>
      <c r="FOQ6" s="671"/>
      <c r="FOR6" s="671"/>
      <c r="FOS6" s="671"/>
      <c r="FOT6" s="671"/>
      <c r="FOU6" s="671"/>
      <c r="FOV6" s="671"/>
      <c r="FOW6" s="671"/>
      <c r="FOX6" s="671"/>
      <c r="FOY6" s="671"/>
      <c r="FOZ6" s="671"/>
      <c r="FPA6" s="671"/>
      <c r="FPB6" s="671"/>
      <c r="FPC6" s="671"/>
      <c r="FPD6" s="671"/>
      <c r="FPE6" s="671"/>
      <c r="FPF6" s="671"/>
      <c r="FPG6" s="671"/>
      <c r="FPH6" s="671"/>
      <c r="FPI6" s="671"/>
      <c r="FPJ6" s="671"/>
      <c r="FPK6" s="671"/>
      <c r="FPL6" s="671"/>
      <c r="FPM6" s="671"/>
      <c r="FPN6" s="671"/>
      <c r="FPO6" s="671"/>
      <c r="FPP6" s="671"/>
      <c r="FPQ6" s="671"/>
      <c r="FPR6" s="671"/>
      <c r="FPS6" s="671"/>
      <c r="FPT6" s="671"/>
      <c r="FPU6" s="671"/>
      <c r="FPV6" s="671"/>
      <c r="FPW6" s="671"/>
      <c r="FPX6" s="671"/>
      <c r="FPY6" s="671"/>
      <c r="FPZ6" s="671"/>
      <c r="FQA6" s="671"/>
      <c r="FQB6" s="671"/>
      <c r="FQC6" s="671"/>
      <c r="FQD6" s="671"/>
      <c r="FQE6" s="671"/>
      <c r="FQF6" s="671"/>
      <c r="FQG6" s="671"/>
      <c r="FQH6" s="671"/>
      <c r="FQI6" s="671"/>
      <c r="FQJ6" s="671"/>
      <c r="FQK6" s="671"/>
      <c r="FQL6" s="671"/>
      <c r="FQM6" s="671"/>
      <c r="FQN6" s="671"/>
      <c r="FQO6" s="671"/>
      <c r="FQP6" s="671"/>
      <c r="FQQ6" s="671"/>
      <c r="FQR6" s="671"/>
      <c r="FQS6" s="671"/>
      <c r="FQT6" s="671"/>
      <c r="FQU6" s="671"/>
      <c r="FQV6" s="671"/>
      <c r="FQW6" s="671"/>
      <c r="FQX6" s="671"/>
      <c r="FQY6" s="671"/>
      <c r="FQZ6" s="671"/>
      <c r="FRA6" s="671"/>
      <c r="FRB6" s="671"/>
      <c r="FRC6" s="671"/>
      <c r="FRD6" s="671"/>
      <c r="FRE6" s="671"/>
      <c r="FRF6" s="671"/>
      <c r="FRG6" s="671"/>
      <c r="FRH6" s="671"/>
      <c r="FRI6" s="671"/>
      <c r="FRJ6" s="671"/>
      <c r="FRK6" s="671"/>
      <c r="FRL6" s="671"/>
      <c r="FRM6" s="671"/>
      <c r="FRN6" s="671"/>
      <c r="FRO6" s="671"/>
      <c r="FRP6" s="671"/>
      <c r="FRQ6" s="671"/>
      <c r="FRR6" s="671"/>
      <c r="FRS6" s="671"/>
      <c r="FRT6" s="671"/>
      <c r="FRU6" s="671"/>
      <c r="FRV6" s="671"/>
      <c r="FRW6" s="671"/>
      <c r="FRX6" s="671"/>
      <c r="FRY6" s="671"/>
      <c r="FRZ6" s="671"/>
      <c r="FSA6" s="671"/>
      <c r="FSB6" s="671"/>
      <c r="FSC6" s="671"/>
      <c r="FSD6" s="671"/>
      <c r="FSE6" s="671"/>
      <c r="FSF6" s="671"/>
      <c r="FSG6" s="671"/>
      <c r="FSH6" s="671"/>
      <c r="FSI6" s="671"/>
      <c r="FSJ6" s="671"/>
      <c r="FSK6" s="671"/>
      <c r="FSL6" s="671"/>
      <c r="FSM6" s="671"/>
      <c r="FSN6" s="671"/>
      <c r="FSO6" s="671"/>
      <c r="FSP6" s="671"/>
      <c r="FSQ6" s="671"/>
      <c r="FSR6" s="671"/>
      <c r="FSS6" s="671"/>
      <c r="FST6" s="671"/>
      <c r="FSU6" s="671"/>
      <c r="FSV6" s="671"/>
      <c r="FSW6" s="671"/>
      <c r="FSX6" s="671"/>
      <c r="FSY6" s="671"/>
      <c r="FSZ6" s="671"/>
      <c r="FTA6" s="671"/>
      <c r="FTB6" s="671"/>
      <c r="FTC6" s="671"/>
      <c r="FTD6" s="671"/>
      <c r="FTE6" s="671"/>
      <c r="FTF6" s="671"/>
      <c r="FTG6" s="671"/>
      <c r="FTH6" s="671"/>
      <c r="FTI6" s="671"/>
      <c r="FTJ6" s="671"/>
      <c r="FTK6" s="671"/>
      <c r="FTL6" s="671"/>
      <c r="FTM6" s="671"/>
      <c r="FTN6" s="671"/>
      <c r="FTO6" s="671"/>
      <c r="FTP6" s="671"/>
      <c r="FTQ6" s="671"/>
      <c r="FTR6" s="671"/>
      <c r="FTS6" s="671"/>
      <c r="FTT6" s="671"/>
      <c r="FTU6" s="671"/>
      <c r="FTV6" s="671"/>
      <c r="FTW6" s="671"/>
      <c r="FTX6" s="671"/>
      <c r="FTY6" s="671"/>
      <c r="FTZ6" s="671"/>
      <c r="FUA6" s="671"/>
      <c r="FUB6" s="671"/>
      <c r="FUC6" s="671"/>
      <c r="FUD6" s="671"/>
      <c r="FUE6" s="671"/>
      <c r="FUF6" s="671"/>
      <c r="FUG6" s="671"/>
      <c r="FUH6" s="671"/>
      <c r="FUI6" s="671"/>
      <c r="FUJ6" s="671"/>
      <c r="FUK6" s="671"/>
      <c r="FUL6" s="671"/>
      <c r="FUM6" s="671"/>
      <c r="FUN6" s="671"/>
      <c r="FUO6" s="671"/>
      <c r="FUP6" s="671"/>
      <c r="FUQ6" s="671"/>
      <c r="FUR6" s="671"/>
      <c r="FUS6" s="671"/>
      <c r="FUT6" s="671"/>
      <c r="FUU6" s="671"/>
      <c r="FUV6" s="671"/>
      <c r="FUW6" s="671"/>
      <c r="FUX6" s="671"/>
      <c r="FUY6" s="671"/>
      <c r="FUZ6" s="671"/>
      <c r="FVA6" s="671"/>
      <c r="FVB6" s="671"/>
      <c r="FVC6" s="671"/>
      <c r="FVD6" s="671"/>
      <c r="FVE6" s="671"/>
      <c r="FVF6" s="671"/>
      <c r="FVG6" s="671"/>
      <c r="FVH6" s="671"/>
      <c r="FVI6" s="671"/>
      <c r="FVJ6" s="671"/>
      <c r="FVK6" s="671"/>
      <c r="FVL6" s="671"/>
      <c r="FVM6" s="671"/>
      <c r="FVN6" s="671"/>
      <c r="FVO6" s="671"/>
      <c r="FVP6" s="671"/>
      <c r="FVQ6" s="671"/>
      <c r="FVR6" s="671"/>
      <c r="FVS6" s="671"/>
      <c r="FVT6" s="671"/>
      <c r="FVU6" s="671"/>
      <c r="FVV6" s="671"/>
      <c r="FVW6" s="671"/>
      <c r="FVX6" s="671"/>
      <c r="FVY6" s="671"/>
      <c r="FVZ6" s="671"/>
      <c r="FWA6" s="671"/>
      <c r="FWB6" s="671"/>
      <c r="FWC6" s="671"/>
      <c r="FWD6" s="671"/>
      <c r="FWE6" s="671"/>
      <c r="FWF6" s="671"/>
      <c r="FWG6" s="671"/>
      <c r="FWH6" s="671"/>
      <c r="FWI6" s="671"/>
      <c r="FWJ6" s="671"/>
      <c r="FWK6" s="671"/>
      <c r="FWL6" s="671"/>
      <c r="FWM6" s="671"/>
      <c r="FWN6" s="671"/>
      <c r="FWO6" s="671"/>
      <c r="FWP6" s="671"/>
      <c r="FWQ6" s="671"/>
      <c r="FWR6" s="671"/>
      <c r="FWS6" s="671"/>
      <c r="FWT6" s="671"/>
      <c r="FWU6" s="671"/>
      <c r="FWV6" s="671"/>
      <c r="FWW6" s="671"/>
      <c r="FWX6" s="671"/>
      <c r="FWY6" s="671"/>
      <c r="FWZ6" s="671"/>
      <c r="FXA6" s="671"/>
      <c r="FXB6" s="671"/>
      <c r="FXC6" s="671"/>
      <c r="FXD6" s="671"/>
      <c r="FXE6" s="671"/>
      <c r="FXF6" s="671"/>
      <c r="FXG6" s="671"/>
      <c r="FXH6" s="671"/>
      <c r="FXI6" s="671"/>
      <c r="FXJ6" s="671"/>
      <c r="FXK6" s="671"/>
      <c r="FXL6" s="671"/>
      <c r="FXM6" s="671"/>
      <c r="FXN6" s="671"/>
      <c r="FXO6" s="671"/>
      <c r="FXP6" s="671"/>
      <c r="FXQ6" s="671"/>
      <c r="FXR6" s="671"/>
      <c r="FXS6" s="671"/>
      <c r="FXT6" s="671"/>
      <c r="FXU6" s="671"/>
      <c r="FXV6" s="671"/>
      <c r="FXW6" s="671"/>
      <c r="FXX6" s="671"/>
      <c r="FXY6" s="671"/>
      <c r="FXZ6" s="671"/>
      <c r="FYA6" s="671"/>
      <c r="FYB6" s="671"/>
      <c r="FYC6" s="671"/>
      <c r="FYD6" s="671"/>
      <c r="FYE6" s="671"/>
      <c r="FYF6" s="671"/>
      <c r="FYG6" s="671"/>
      <c r="FYH6" s="671"/>
      <c r="FYI6" s="671"/>
      <c r="FYJ6" s="671"/>
      <c r="FYK6" s="671"/>
      <c r="FYL6" s="671"/>
      <c r="FYM6" s="671"/>
      <c r="FYN6" s="671"/>
      <c r="FYO6" s="671"/>
      <c r="FYP6" s="671"/>
      <c r="FYQ6" s="671"/>
      <c r="FYR6" s="671"/>
      <c r="FYS6" s="671"/>
      <c r="FYT6" s="671"/>
      <c r="FYU6" s="671"/>
      <c r="FYV6" s="671"/>
      <c r="FYW6" s="671"/>
      <c r="FYX6" s="671"/>
      <c r="FYY6" s="671"/>
      <c r="FYZ6" s="671"/>
      <c r="FZA6" s="671"/>
      <c r="FZB6" s="671"/>
      <c r="FZC6" s="671"/>
      <c r="FZD6" s="671"/>
      <c r="FZE6" s="671"/>
      <c r="FZF6" s="671"/>
      <c r="FZG6" s="671"/>
      <c r="FZH6" s="671"/>
      <c r="FZI6" s="671"/>
      <c r="FZJ6" s="671"/>
      <c r="FZK6" s="671"/>
      <c r="FZL6" s="671"/>
      <c r="FZM6" s="671"/>
      <c r="FZN6" s="671"/>
      <c r="FZO6" s="671"/>
      <c r="FZP6" s="671"/>
      <c r="FZQ6" s="671"/>
      <c r="FZR6" s="671"/>
      <c r="FZS6" s="671"/>
      <c r="FZT6" s="671"/>
      <c r="FZU6" s="671"/>
      <c r="FZV6" s="671"/>
      <c r="FZW6" s="671"/>
      <c r="FZX6" s="671"/>
      <c r="FZY6" s="671"/>
      <c r="FZZ6" s="671"/>
      <c r="GAA6" s="671"/>
      <c r="GAB6" s="671"/>
      <c r="GAC6" s="671"/>
      <c r="GAD6" s="671"/>
      <c r="GAE6" s="671"/>
      <c r="GAF6" s="671"/>
      <c r="GAG6" s="671"/>
      <c r="GAH6" s="671"/>
      <c r="GAI6" s="671"/>
      <c r="GAJ6" s="671"/>
      <c r="GAK6" s="671"/>
      <c r="GAL6" s="671"/>
      <c r="GAM6" s="671"/>
      <c r="GAN6" s="671"/>
      <c r="GAO6" s="671"/>
      <c r="GAP6" s="671"/>
      <c r="GAQ6" s="671"/>
      <c r="GAR6" s="671"/>
      <c r="GAS6" s="671"/>
      <c r="GAT6" s="671"/>
      <c r="GAU6" s="671"/>
      <c r="GAV6" s="671"/>
      <c r="GAW6" s="671"/>
      <c r="GAX6" s="671"/>
      <c r="GAY6" s="671"/>
      <c r="GAZ6" s="671"/>
      <c r="GBA6" s="671"/>
      <c r="GBB6" s="671"/>
      <c r="GBC6" s="671"/>
      <c r="GBD6" s="671"/>
      <c r="GBE6" s="671"/>
      <c r="GBF6" s="671"/>
      <c r="GBG6" s="671"/>
      <c r="GBH6" s="671"/>
      <c r="GBI6" s="671"/>
      <c r="GBJ6" s="671"/>
      <c r="GBK6" s="671"/>
      <c r="GBL6" s="671"/>
      <c r="GBM6" s="671"/>
      <c r="GBN6" s="671"/>
      <c r="GBO6" s="671"/>
      <c r="GBP6" s="671"/>
      <c r="GBQ6" s="671"/>
      <c r="GBR6" s="671"/>
      <c r="GBS6" s="671"/>
      <c r="GBT6" s="671"/>
      <c r="GBU6" s="671"/>
      <c r="GBV6" s="671"/>
      <c r="GBW6" s="671"/>
      <c r="GBX6" s="671"/>
      <c r="GBY6" s="671"/>
      <c r="GBZ6" s="671"/>
      <c r="GCA6" s="671"/>
      <c r="GCB6" s="671"/>
      <c r="GCC6" s="671"/>
      <c r="GCD6" s="671"/>
      <c r="GCE6" s="671"/>
      <c r="GCF6" s="671"/>
      <c r="GCG6" s="671"/>
      <c r="GCH6" s="671"/>
      <c r="GCI6" s="671"/>
      <c r="GCJ6" s="671"/>
      <c r="GCK6" s="671"/>
      <c r="GCL6" s="671"/>
      <c r="GCM6" s="671"/>
      <c r="GCN6" s="671"/>
      <c r="GCO6" s="671"/>
      <c r="GCP6" s="671"/>
      <c r="GCQ6" s="671"/>
      <c r="GCR6" s="671"/>
      <c r="GCS6" s="671"/>
      <c r="GCT6" s="671"/>
      <c r="GCU6" s="671"/>
      <c r="GCV6" s="671"/>
      <c r="GCW6" s="671"/>
      <c r="GCX6" s="671"/>
      <c r="GCY6" s="671"/>
      <c r="GCZ6" s="671"/>
      <c r="GDA6" s="671"/>
      <c r="GDB6" s="671"/>
      <c r="GDC6" s="671"/>
      <c r="GDD6" s="671"/>
      <c r="GDE6" s="671"/>
      <c r="GDF6" s="671"/>
      <c r="GDG6" s="671"/>
      <c r="GDH6" s="671"/>
      <c r="GDI6" s="671"/>
      <c r="GDJ6" s="671"/>
      <c r="GDK6" s="671"/>
      <c r="GDL6" s="671"/>
      <c r="GDM6" s="671"/>
      <c r="GDN6" s="671"/>
      <c r="GDO6" s="671"/>
      <c r="GDP6" s="671"/>
      <c r="GDQ6" s="671"/>
      <c r="GDR6" s="671"/>
      <c r="GDS6" s="671"/>
      <c r="GDT6" s="671"/>
      <c r="GDU6" s="671"/>
      <c r="GDV6" s="671"/>
      <c r="GDW6" s="671"/>
      <c r="GDX6" s="671"/>
      <c r="GDY6" s="671"/>
      <c r="GDZ6" s="671"/>
      <c r="GEA6" s="671"/>
      <c r="GEB6" s="671"/>
      <c r="GEC6" s="671"/>
      <c r="GED6" s="671"/>
      <c r="GEE6" s="671"/>
      <c r="GEF6" s="671"/>
      <c r="GEG6" s="671"/>
      <c r="GEH6" s="671"/>
      <c r="GEI6" s="671"/>
      <c r="GEJ6" s="671"/>
      <c r="GEK6" s="671"/>
      <c r="GEL6" s="671"/>
      <c r="GEM6" s="671"/>
      <c r="GEN6" s="671"/>
      <c r="GEO6" s="671"/>
      <c r="GEP6" s="671"/>
      <c r="GEQ6" s="671"/>
      <c r="GER6" s="671"/>
      <c r="GES6" s="671"/>
      <c r="GET6" s="671"/>
      <c r="GEU6" s="671"/>
      <c r="GEV6" s="671"/>
      <c r="GEW6" s="671"/>
      <c r="GEX6" s="671"/>
      <c r="GEY6" s="671"/>
      <c r="GEZ6" s="671"/>
      <c r="GFA6" s="671"/>
      <c r="GFB6" s="671"/>
      <c r="GFC6" s="671"/>
      <c r="GFD6" s="671"/>
      <c r="GFE6" s="671"/>
      <c r="GFF6" s="671"/>
      <c r="GFG6" s="671"/>
      <c r="GFH6" s="671"/>
      <c r="GFI6" s="671"/>
      <c r="GFJ6" s="671"/>
      <c r="GFK6" s="671"/>
      <c r="GFL6" s="671"/>
      <c r="GFM6" s="671"/>
      <c r="GFN6" s="671"/>
      <c r="GFO6" s="671"/>
      <c r="GFP6" s="671"/>
      <c r="GFQ6" s="671"/>
      <c r="GFR6" s="671"/>
      <c r="GFS6" s="671"/>
      <c r="GFT6" s="671"/>
      <c r="GFU6" s="671"/>
      <c r="GFV6" s="671"/>
      <c r="GFW6" s="671"/>
      <c r="GFX6" s="671"/>
      <c r="GFY6" s="671"/>
      <c r="GFZ6" s="671"/>
      <c r="GGA6" s="671"/>
      <c r="GGB6" s="671"/>
      <c r="GGC6" s="671"/>
      <c r="GGD6" s="671"/>
      <c r="GGE6" s="671"/>
      <c r="GGF6" s="671"/>
      <c r="GGG6" s="671"/>
      <c r="GGH6" s="671"/>
      <c r="GGI6" s="671"/>
      <c r="GGJ6" s="671"/>
      <c r="GGK6" s="671"/>
      <c r="GGL6" s="671"/>
      <c r="GGM6" s="671"/>
      <c r="GGN6" s="671"/>
      <c r="GGO6" s="671"/>
      <c r="GGP6" s="671"/>
      <c r="GGQ6" s="671"/>
      <c r="GGR6" s="671"/>
      <c r="GGS6" s="671"/>
      <c r="GGT6" s="671"/>
      <c r="GGU6" s="671"/>
      <c r="GGV6" s="671"/>
      <c r="GGW6" s="671"/>
      <c r="GGX6" s="671"/>
      <c r="GGY6" s="671"/>
      <c r="GGZ6" s="671"/>
      <c r="GHA6" s="671"/>
      <c r="GHB6" s="671"/>
      <c r="GHC6" s="671"/>
      <c r="GHD6" s="671"/>
      <c r="GHE6" s="671"/>
      <c r="GHF6" s="671"/>
      <c r="GHG6" s="671"/>
      <c r="GHH6" s="671"/>
      <c r="GHI6" s="671"/>
      <c r="GHJ6" s="671"/>
      <c r="GHK6" s="671"/>
      <c r="GHL6" s="671"/>
      <c r="GHM6" s="671"/>
      <c r="GHN6" s="671"/>
      <c r="GHO6" s="671"/>
      <c r="GHP6" s="671"/>
      <c r="GHQ6" s="671"/>
      <c r="GHR6" s="671"/>
      <c r="GHS6" s="671"/>
      <c r="GHT6" s="671"/>
      <c r="GHU6" s="671"/>
      <c r="GHV6" s="671"/>
      <c r="GHW6" s="671"/>
      <c r="GHX6" s="671"/>
      <c r="GHY6" s="671"/>
      <c r="GHZ6" s="671"/>
      <c r="GIA6" s="671"/>
      <c r="GIB6" s="671"/>
      <c r="GIC6" s="671"/>
      <c r="GID6" s="671"/>
      <c r="GIE6" s="671"/>
      <c r="GIF6" s="671"/>
      <c r="GIG6" s="671"/>
      <c r="GIH6" s="671"/>
      <c r="GII6" s="671"/>
      <c r="GIJ6" s="671"/>
      <c r="GIK6" s="671"/>
      <c r="GIL6" s="671"/>
      <c r="GIM6" s="671"/>
      <c r="GIN6" s="671"/>
      <c r="GIO6" s="671"/>
      <c r="GIP6" s="671"/>
      <c r="GIQ6" s="671"/>
      <c r="GIR6" s="671"/>
      <c r="GIS6" s="671"/>
      <c r="GIT6" s="671"/>
      <c r="GIU6" s="671"/>
      <c r="GIV6" s="671"/>
      <c r="GIW6" s="671"/>
      <c r="GIX6" s="671"/>
      <c r="GIY6" s="671"/>
      <c r="GIZ6" s="671"/>
      <c r="GJA6" s="671"/>
      <c r="GJB6" s="671"/>
      <c r="GJC6" s="671"/>
      <c r="GJD6" s="671"/>
      <c r="GJE6" s="671"/>
      <c r="GJF6" s="671"/>
      <c r="GJG6" s="671"/>
      <c r="GJH6" s="671"/>
      <c r="GJI6" s="671"/>
      <c r="GJJ6" s="671"/>
      <c r="GJK6" s="671"/>
      <c r="GJL6" s="671"/>
      <c r="GJM6" s="671"/>
      <c r="GJN6" s="671"/>
      <c r="GJO6" s="671"/>
      <c r="GJP6" s="671"/>
      <c r="GJQ6" s="671"/>
      <c r="GJR6" s="671"/>
      <c r="GJS6" s="671"/>
      <c r="GJT6" s="671"/>
      <c r="GJU6" s="671"/>
      <c r="GJV6" s="671"/>
      <c r="GJW6" s="671"/>
      <c r="GJX6" s="671"/>
      <c r="GJY6" s="671"/>
      <c r="GJZ6" s="671"/>
      <c r="GKA6" s="671"/>
      <c r="GKB6" s="671"/>
      <c r="GKC6" s="671"/>
      <c r="GKD6" s="671"/>
      <c r="GKE6" s="671"/>
      <c r="GKF6" s="671"/>
      <c r="GKG6" s="671"/>
      <c r="GKH6" s="671"/>
      <c r="GKI6" s="671"/>
      <c r="GKJ6" s="671"/>
      <c r="GKK6" s="671"/>
      <c r="GKL6" s="671"/>
      <c r="GKM6" s="671"/>
      <c r="GKN6" s="671"/>
      <c r="GKO6" s="671"/>
      <c r="GKP6" s="671"/>
      <c r="GKQ6" s="671"/>
      <c r="GKR6" s="671"/>
      <c r="GKS6" s="671"/>
      <c r="GKT6" s="671"/>
      <c r="GKU6" s="671"/>
      <c r="GKV6" s="671"/>
      <c r="GKW6" s="671"/>
      <c r="GKX6" s="671"/>
      <c r="GKY6" s="671"/>
      <c r="GKZ6" s="671"/>
      <c r="GLA6" s="671"/>
      <c r="GLB6" s="671"/>
      <c r="GLC6" s="671"/>
      <c r="GLD6" s="671"/>
      <c r="GLE6" s="671"/>
      <c r="GLF6" s="671"/>
      <c r="GLG6" s="671"/>
      <c r="GLH6" s="671"/>
      <c r="GLI6" s="671"/>
      <c r="GLJ6" s="671"/>
      <c r="GLK6" s="671"/>
      <c r="GLL6" s="671"/>
      <c r="GLM6" s="671"/>
      <c r="GLN6" s="671"/>
      <c r="GLO6" s="671"/>
      <c r="GLP6" s="671"/>
      <c r="GLQ6" s="671"/>
      <c r="GLR6" s="671"/>
      <c r="GLS6" s="671"/>
      <c r="GLT6" s="671"/>
      <c r="GLU6" s="671"/>
      <c r="GLV6" s="671"/>
      <c r="GLW6" s="671"/>
      <c r="GLX6" s="671"/>
      <c r="GLY6" s="671"/>
      <c r="GLZ6" s="671"/>
      <c r="GMA6" s="671"/>
      <c r="GMB6" s="671"/>
      <c r="GMC6" s="671"/>
      <c r="GMD6" s="671"/>
      <c r="GME6" s="671"/>
      <c r="GMF6" s="671"/>
      <c r="GMG6" s="671"/>
      <c r="GMH6" s="671"/>
      <c r="GMI6" s="671"/>
      <c r="GMJ6" s="671"/>
      <c r="GMK6" s="671"/>
      <c r="GML6" s="671"/>
      <c r="GMM6" s="671"/>
      <c r="GMN6" s="671"/>
      <c r="GMO6" s="671"/>
      <c r="GMP6" s="671"/>
      <c r="GMQ6" s="671"/>
      <c r="GMR6" s="671"/>
      <c r="GMS6" s="671"/>
      <c r="GMT6" s="671"/>
      <c r="GMU6" s="671"/>
      <c r="GMV6" s="671"/>
      <c r="GMW6" s="671"/>
      <c r="GMX6" s="671"/>
      <c r="GMY6" s="671"/>
      <c r="GMZ6" s="671"/>
      <c r="GNA6" s="671"/>
      <c r="GNB6" s="671"/>
      <c r="GNC6" s="671"/>
      <c r="GND6" s="671"/>
      <c r="GNE6" s="671"/>
      <c r="GNF6" s="671"/>
      <c r="GNG6" s="671"/>
      <c r="GNH6" s="671"/>
      <c r="GNI6" s="671"/>
      <c r="GNJ6" s="671"/>
      <c r="GNK6" s="671"/>
      <c r="GNL6" s="671"/>
      <c r="GNM6" s="671"/>
      <c r="GNN6" s="671"/>
      <c r="GNO6" s="671"/>
      <c r="GNP6" s="671"/>
      <c r="GNQ6" s="671"/>
      <c r="GNR6" s="671"/>
      <c r="GNS6" s="671"/>
      <c r="GNT6" s="671"/>
      <c r="GNU6" s="671"/>
      <c r="GNV6" s="671"/>
      <c r="GNW6" s="671"/>
      <c r="GNX6" s="671"/>
      <c r="GNY6" s="671"/>
      <c r="GNZ6" s="671"/>
      <c r="GOA6" s="671"/>
      <c r="GOB6" s="671"/>
      <c r="GOC6" s="671"/>
      <c r="GOD6" s="671"/>
      <c r="GOE6" s="671"/>
      <c r="GOF6" s="671"/>
      <c r="GOG6" s="671"/>
      <c r="GOH6" s="671"/>
      <c r="GOI6" s="671"/>
      <c r="GOJ6" s="671"/>
      <c r="GOK6" s="671"/>
      <c r="GOL6" s="671"/>
      <c r="GOM6" s="671"/>
      <c r="GON6" s="671"/>
      <c r="GOO6" s="671"/>
      <c r="GOP6" s="671"/>
      <c r="GOQ6" s="671"/>
      <c r="GOR6" s="671"/>
      <c r="GOS6" s="671"/>
      <c r="GOT6" s="671"/>
      <c r="GOU6" s="671"/>
      <c r="GOV6" s="671"/>
      <c r="GOW6" s="671"/>
      <c r="GOX6" s="671"/>
      <c r="GOY6" s="671"/>
      <c r="GOZ6" s="671"/>
      <c r="GPA6" s="671"/>
      <c r="GPB6" s="671"/>
      <c r="GPC6" s="671"/>
      <c r="GPD6" s="671"/>
      <c r="GPE6" s="671"/>
      <c r="GPF6" s="671"/>
      <c r="GPG6" s="671"/>
      <c r="GPH6" s="671"/>
      <c r="GPI6" s="671"/>
      <c r="GPJ6" s="671"/>
      <c r="GPK6" s="671"/>
      <c r="GPL6" s="671"/>
      <c r="GPM6" s="671"/>
      <c r="GPN6" s="671"/>
      <c r="GPO6" s="671"/>
      <c r="GPP6" s="671"/>
      <c r="GPQ6" s="671"/>
      <c r="GPR6" s="671"/>
      <c r="GPS6" s="671"/>
      <c r="GPT6" s="671"/>
      <c r="GPU6" s="671"/>
      <c r="GPV6" s="671"/>
      <c r="GPW6" s="671"/>
      <c r="GPX6" s="671"/>
      <c r="GPY6" s="671"/>
      <c r="GPZ6" s="671"/>
      <c r="GQA6" s="671"/>
      <c r="GQB6" s="671"/>
      <c r="GQC6" s="671"/>
      <c r="GQD6" s="671"/>
      <c r="GQE6" s="671"/>
      <c r="GQF6" s="671"/>
      <c r="GQG6" s="671"/>
      <c r="GQH6" s="671"/>
      <c r="GQI6" s="671"/>
      <c r="GQJ6" s="671"/>
      <c r="GQK6" s="671"/>
      <c r="GQL6" s="671"/>
      <c r="GQM6" s="671"/>
      <c r="GQN6" s="671"/>
      <c r="GQO6" s="671"/>
      <c r="GQP6" s="671"/>
      <c r="GQQ6" s="671"/>
      <c r="GQR6" s="671"/>
      <c r="GQS6" s="671"/>
      <c r="GQT6" s="671"/>
      <c r="GQU6" s="671"/>
      <c r="GQV6" s="671"/>
      <c r="GQW6" s="671"/>
      <c r="GQX6" s="671"/>
      <c r="GQY6" s="671"/>
      <c r="GQZ6" s="671"/>
      <c r="GRA6" s="671"/>
      <c r="GRB6" s="671"/>
      <c r="GRC6" s="671"/>
      <c r="GRD6" s="671"/>
      <c r="GRE6" s="671"/>
      <c r="GRF6" s="671"/>
      <c r="GRG6" s="671"/>
      <c r="GRH6" s="671"/>
      <c r="GRI6" s="671"/>
      <c r="GRJ6" s="671"/>
      <c r="GRK6" s="671"/>
      <c r="GRL6" s="671"/>
      <c r="GRM6" s="671"/>
      <c r="GRN6" s="671"/>
      <c r="GRO6" s="671"/>
      <c r="GRP6" s="671"/>
      <c r="GRQ6" s="671"/>
      <c r="GRR6" s="671"/>
      <c r="GRS6" s="671"/>
      <c r="GRT6" s="671"/>
      <c r="GRU6" s="671"/>
      <c r="GRV6" s="671"/>
      <c r="GRW6" s="671"/>
      <c r="GRX6" s="671"/>
      <c r="GRY6" s="671"/>
      <c r="GRZ6" s="671"/>
      <c r="GSA6" s="671"/>
      <c r="GSB6" s="671"/>
      <c r="GSC6" s="671"/>
      <c r="GSD6" s="671"/>
      <c r="GSE6" s="671"/>
      <c r="GSF6" s="671"/>
      <c r="GSG6" s="671"/>
      <c r="GSH6" s="671"/>
      <c r="GSI6" s="671"/>
      <c r="GSJ6" s="671"/>
      <c r="GSK6" s="671"/>
      <c r="GSL6" s="671"/>
      <c r="GSM6" s="671"/>
      <c r="GSN6" s="671"/>
      <c r="GSO6" s="671"/>
      <c r="GSP6" s="671"/>
      <c r="GSQ6" s="671"/>
      <c r="GSR6" s="671"/>
      <c r="GSS6" s="671"/>
      <c r="GST6" s="671"/>
      <c r="GSU6" s="671"/>
      <c r="GSV6" s="671"/>
      <c r="GSW6" s="671"/>
      <c r="GSX6" s="671"/>
      <c r="GSY6" s="671"/>
      <c r="GSZ6" s="671"/>
      <c r="GTA6" s="671"/>
      <c r="GTB6" s="671"/>
      <c r="GTC6" s="671"/>
      <c r="GTD6" s="671"/>
      <c r="GTE6" s="671"/>
      <c r="GTF6" s="671"/>
      <c r="GTG6" s="671"/>
      <c r="GTH6" s="671"/>
      <c r="GTI6" s="671"/>
      <c r="GTJ6" s="671"/>
      <c r="GTK6" s="671"/>
      <c r="GTL6" s="671"/>
      <c r="GTM6" s="671"/>
      <c r="GTN6" s="671"/>
      <c r="GTO6" s="671"/>
      <c r="GTP6" s="671"/>
      <c r="GTQ6" s="671"/>
      <c r="GTR6" s="671"/>
      <c r="GTS6" s="671"/>
      <c r="GTT6" s="671"/>
      <c r="GTU6" s="671"/>
      <c r="GTV6" s="671"/>
      <c r="GTW6" s="671"/>
      <c r="GTX6" s="671"/>
      <c r="GTY6" s="671"/>
      <c r="GTZ6" s="671"/>
      <c r="GUA6" s="671"/>
      <c r="GUB6" s="671"/>
      <c r="GUC6" s="671"/>
      <c r="GUD6" s="671"/>
      <c r="GUE6" s="671"/>
      <c r="GUF6" s="671"/>
      <c r="GUG6" s="671"/>
      <c r="GUH6" s="671"/>
      <c r="GUI6" s="671"/>
      <c r="GUJ6" s="671"/>
      <c r="GUK6" s="671"/>
      <c r="GUL6" s="671"/>
      <c r="GUM6" s="671"/>
      <c r="GUN6" s="671"/>
      <c r="GUO6" s="671"/>
      <c r="GUP6" s="671"/>
      <c r="GUQ6" s="671"/>
      <c r="GUR6" s="671"/>
      <c r="GUS6" s="671"/>
      <c r="GUT6" s="671"/>
      <c r="GUU6" s="671"/>
      <c r="GUV6" s="671"/>
      <c r="GUW6" s="671"/>
      <c r="GUX6" s="671"/>
      <c r="GUY6" s="671"/>
      <c r="GUZ6" s="671"/>
      <c r="GVA6" s="671"/>
      <c r="GVB6" s="671"/>
      <c r="GVC6" s="671"/>
      <c r="GVD6" s="671"/>
      <c r="GVE6" s="671"/>
      <c r="GVF6" s="671"/>
      <c r="GVG6" s="671"/>
      <c r="GVH6" s="671"/>
      <c r="GVI6" s="671"/>
      <c r="GVJ6" s="671"/>
      <c r="GVK6" s="671"/>
      <c r="GVL6" s="671"/>
      <c r="GVM6" s="671"/>
      <c r="GVN6" s="671"/>
      <c r="GVO6" s="671"/>
      <c r="GVP6" s="671"/>
      <c r="GVQ6" s="671"/>
      <c r="GVR6" s="671"/>
      <c r="GVS6" s="671"/>
      <c r="GVT6" s="671"/>
      <c r="GVU6" s="671"/>
      <c r="GVV6" s="671"/>
      <c r="GVW6" s="671"/>
      <c r="GVX6" s="671"/>
      <c r="GVY6" s="671"/>
      <c r="GVZ6" s="671"/>
      <c r="GWA6" s="671"/>
      <c r="GWB6" s="671"/>
      <c r="GWC6" s="671"/>
      <c r="GWD6" s="671"/>
      <c r="GWE6" s="671"/>
      <c r="GWF6" s="671"/>
      <c r="GWG6" s="671"/>
      <c r="GWH6" s="671"/>
      <c r="GWI6" s="671"/>
      <c r="GWJ6" s="671"/>
      <c r="GWK6" s="671"/>
      <c r="GWL6" s="671"/>
      <c r="GWM6" s="671"/>
      <c r="GWN6" s="671"/>
      <c r="GWO6" s="671"/>
      <c r="GWP6" s="671"/>
      <c r="GWQ6" s="671"/>
      <c r="GWR6" s="671"/>
      <c r="GWS6" s="671"/>
      <c r="GWT6" s="671"/>
      <c r="GWU6" s="671"/>
      <c r="GWV6" s="671"/>
      <c r="GWW6" s="671"/>
      <c r="GWX6" s="671"/>
      <c r="GWY6" s="671"/>
      <c r="GWZ6" s="671"/>
      <c r="GXA6" s="671"/>
      <c r="GXB6" s="671"/>
      <c r="GXC6" s="671"/>
      <c r="GXD6" s="671"/>
      <c r="GXE6" s="671"/>
      <c r="GXF6" s="671"/>
      <c r="GXG6" s="671"/>
      <c r="GXH6" s="671"/>
      <c r="GXI6" s="671"/>
      <c r="GXJ6" s="671"/>
      <c r="GXK6" s="671"/>
      <c r="GXL6" s="671"/>
      <c r="GXM6" s="671"/>
      <c r="GXN6" s="671"/>
      <c r="GXO6" s="671"/>
      <c r="GXP6" s="671"/>
      <c r="GXQ6" s="671"/>
      <c r="GXR6" s="671"/>
      <c r="GXS6" s="671"/>
      <c r="GXT6" s="671"/>
      <c r="GXU6" s="671"/>
      <c r="GXV6" s="671"/>
      <c r="GXW6" s="671"/>
      <c r="GXX6" s="671"/>
      <c r="GXY6" s="671"/>
      <c r="GXZ6" s="671"/>
      <c r="GYA6" s="671"/>
      <c r="GYB6" s="671"/>
      <c r="GYC6" s="671"/>
      <c r="GYD6" s="671"/>
      <c r="GYE6" s="671"/>
      <c r="GYF6" s="671"/>
      <c r="GYG6" s="671"/>
      <c r="GYH6" s="671"/>
      <c r="GYI6" s="671"/>
      <c r="GYJ6" s="671"/>
      <c r="GYK6" s="671"/>
      <c r="GYL6" s="671"/>
      <c r="GYM6" s="671"/>
      <c r="GYN6" s="671"/>
      <c r="GYO6" s="671"/>
      <c r="GYP6" s="671"/>
      <c r="GYQ6" s="671"/>
      <c r="GYR6" s="671"/>
      <c r="GYS6" s="671"/>
      <c r="GYT6" s="671"/>
      <c r="GYU6" s="671"/>
      <c r="GYV6" s="671"/>
      <c r="GYW6" s="671"/>
      <c r="GYX6" s="671"/>
      <c r="GYY6" s="671"/>
      <c r="GYZ6" s="671"/>
      <c r="GZA6" s="671"/>
      <c r="GZB6" s="671"/>
      <c r="GZC6" s="671"/>
      <c r="GZD6" s="671"/>
      <c r="GZE6" s="671"/>
      <c r="GZF6" s="671"/>
      <c r="GZG6" s="671"/>
      <c r="GZH6" s="671"/>
      <c r="GZI6" s="671"/>
      <c r="GZJ6" s="671"/>
      <c r="GZK6" s="671"/>
      <c r="GZL6" s="671"/>
      <c r="GZM6" s="671"/>
      <c r="GZN6" s="671"/>
      <c r="GZO6" s="671"/>
      <c r="GZP6" s="671"/>
      <c r="GZQ6" s="671"/>
      <c r="GZR6" s="671"/>
      <c r="GZS6" s="671"/>
      <c r="GZT6" s="671"/>
      <c r="GZU6" s="671"/>
      <c r="GZV6" s="671"/>
      <c r="GZW6" s="671"/>
      <c r="GZX6" s="671"/>
      <c r="GZY6" s="671"/>
      <c r="GZZ6" s="671"/>
      <c r="HAA6" s="671"/>
      <c r="HAB6" s="671"/>
      <c r="HAC6" s="671"/>
      <c r="HAD6" s="671"/>
      <c r="HAE6" s="671"/>
      <c r="HAF6" s="671"/>
      <c r="HAG6" s="671"/>
      <c r="HAH6" s="671"/>
      <c r="HAI6" s="671"/>
      <c r="HAJ6" s="671"/>
      <c r="HAK6" s="671"/>
      <c r="HAL6" s="671"/>
      <c r="HAM6" s="671"/>
      <c r="HAN6" s="671"/>
      <c r="HAO6" s="671"/>
      <c r="HAP6" s="671"/>
      <c r="HAQ6" s="671"/>
      <c r="HAR6" s="671"/>
      <c r="HAS6" s="671"/>
      <c r="HAT6" s="671"/>
      <c r="HAU6" s="671"/>
      <c r="HAV6" s="671"/>
      <c r="HAW6" s="671"/>
      <c r="HAX6" s="671"/>
      <c r="HAY6" s="671"/>
      <c r="HAZ6" s="671"/>
      <c r="HBA6" s="671"/>
      <c r="HBB6" s="671"/>
      <c r="HBC6" s="671"/>
      <c r="HBD6" s="671"/>
      <c r="HBE6" s="671"/>
      <c r="HBF6" s="671"/>
      <c r="HBG6" s="671"/>
      <c r="HBH6" s="671"/>
      <c r="HBI6" s="671"/>
      <c r="HBJ6" s="671"/>
      <c r="HBK6" s="671"/>
      <c r="HBL6" s="671"/>
      <c r="HBM6" s="671"/>
      <c r="HBN6" s="671"/>
      <c r="HBO6" s="671"/>
      <c r="HBP6" s="671"/>
      <c r="HBQ6" s="671"/>
      <c r="HBR6" s="671"/>
      <c r="HBS6" s="671"/>
      <c r="HBT6" s="671"/>
      <c r="HBU6" s="671"/>
      <c r="HBV6" s="671"/>
      <c r="HBW6" s="671"/>
      <c r="HBX6" s="671"/>
      <c r="HBY6" s="671"/>
      <c r="HBZ6" s="671"/>
      <c r="HCA6" s="671"/>
      <c r="HCB6" s="671"/>
      <c r="HCC6" s="671"/>
      <c r="HCD6" s="671"/>
      <c r="HCE6" s="671"/>
      <c r="HCF6" s="671"/>
      <c r="HCG6" s="671"/>
      <c r="HCH6" s="671"/>
      <c r="HCI6" s="671"/>
      <c r="HCJ6" s="671"/>
      <c r="HCK6" s="671"/>
      <c r="HCL6" s="671"/>
      <c r="HCM6" s="671"/>
      <c r="HCN6" s="671"/>
      <c r="HCO6" s="671"/>
      <c r="HCP6" s="671"/>
      <c r="HCQ6" s="671"/>
      <c r="HCR6" s="671"/>
      <c r="HCS6" s="671"/>
      <c r="HCT6" s="671"/>
      <c r="HCU6" s="671"/>
      <c r="HCV6" s="671"/>
      <c r="HCW6" s="671"/>
      <c r="HCX6" s="671"/>
      <c r="HCY6" s="671"/>
      <c r="HCZ6" s="671"/>
      <c r="HDA6" s="671"/>
      <c r="HDB6" s="671"/>
      <c r="HDC6" s="671"/>
      <c r="HDD6" s="671"/>
      <c r="HDE6" s="671"/>
      <c r="HDF6" s="671"/>
      <c r="HDG6" s="671"/>
      <c r="HDH6" s="671"/>
      <c r="HDI6" s="671"/>
      <c r="HDJ6" s="671"/>
      <c r="HDK6" s="671"/>
      <c r="HDL6" s="671"/>
      <c r="HDM6" s="671"/>
      <c r="HDN6" s="671"/>
      <c r="HDO6" s="671"/>
      <c r="HDP6" s="671"/>
      <c r="HDQ6" s="671"/>
      <c r="HDR6" s="671"/>
      <c r="HDS6" s="671"/>
      <c r="HDT6" s="671"/>
      <c r="HDU6" s="671"/>
      <c r="HDV6" s="671"/>
      <c r="HDW6" s="671"/>
      <c r="HDX6" s="671"/>
      <c r="HDY6" s="671"/>
      <c r="HDZ6" s="671"/>
      <c r="HEA6" s="671"/>
      <c r="HEB6" s="671"/>
      <c r="HEC6" s="671"/>
      <c r="HED6" s="671"/>
      <c r="HEE6" s="671"/>
      <c r="HEF6" s="671"/>
      <c r="HEG6" s="671"/>
      <c r="HEH6" s="671"/>
      <c r="HEI6" s="671"/>
      <c r="HEJ6" s="671"/>
      <c r="HEK6" s="671"/>
      <c r="HEL6" s="671"/>
      <c r="HEM6" s="671"/>
      <c r="HEN6" s="671"/>
      <c r="HEO6" s="671"/>
      <c r="HEP6" s="671"/>
      <c r="HEQ6" s="671"/>
      <c r="HER6" s="671"/>
      <c r="HES6" s="671"/>
      <c r="HET6" s="671"/>
      <c r="HEU6" s="671"/>
      <c r="HEV6" s="671"/>
      <c r="HEW6" s="671"/>
      <c r="HEX6" s="671"/>
      <c r="HEY6" s="671"/>
      <c r="HEZ6" s="671"/>
      <c r="HFA6" s="671"/>
      <c r="HFB6" s="671"/>
      <c r="HFC6" s="671"/>
      <c r="HFD6" s="671"/>
      <c r="HFE6" s="671"/>
      <c r="HFF6" s="671"/>
      <c r="HFG6" s="671"/>
      <c r="HFH6" s="671"/>
      <c r="HFI6" s="671"/>
      <c r="HFJ6" s="671"/>
      <c r="HFK6" s="671"/>
      <c r="HFL6" s="671"/>
      <c r="HFM6" s="671"/>
      <c r="HFN6" s="671"/>
      <c r="HFO6" s="671"/>
      <c r="HFP6" s="671"/>
      <c r="HFQ6" s="671"/>
      <c r="HFR6" s="671"/>
      <c r="HFS6" s="671"/>
      <c r="HFT6" s="671"/>
      <c r="HFU6" s="671"/>
      <c r="HFV6" s="671"/>
      <c r="HFW6" s="671"/>
      <c r="HFX6" s="671"/>
      <c r="HFY6" s="671"/>
      <c r="HFZ6" s="671"/>
      <c r="HGA6" s="671"/>
      <c r="HGB6" s="671"/>
      <c r="HGC6" s="671"/>
      <c r="HGD6" s="671"/>
      <c r="HGE6" s="671"/>
      <c r="HGF6" s="671"/>
      <c r="HGG6" s="671"/>
      <c r="HGH6" s="671"/>
      <c r="HGI6" s="671"/>
      <c r="HGJ6" s="671"/>
      <c r="HGK6" s="671"/>
      <c r="HGL6" s="671"/>
      <c r="HGM6" s="671"/>
      <c r="HGN6" s="671"/>
      <c r="HGO6" s="671"/>
      <c r="HGP6" s="671"/>
      <c r="HGQ6" s="671"/>
      <c r="HGR6" s="671"/>
      <c r="HGS6" s="671"/>
      <c r="HGT6" s="671"/>
      <c r="HGU6" s="671"/>
      <c r="HGV6" s="671"/>
      <c r="HGW6" s="671"/>
      <c r="HGX6" s="671"/>
      <c r="HGY6" s="671"/>
      <c r="HGZ6" s="671"/>
      <c r="HHA6" s="671"/>
      <c r="HHB6" s="671"/>
      <c r="HHC6" s="671"/>
      <c r="HHD6" s="671"/>
      <c r="HHE6" s="671"/>
      <c r="HHF6" s="671"/>
      <c r="HHG6" s="671"/>
      <c r="HHH6" s="671"/>
      <c r="HHI6" s="671"/>
      <c r="HHJ6" s="671"/>
      <c r="HHK6" s="671"/>
      <c r="HHL6" s="671"/>
      <c r="HHM6" s="671"/>
      <c r="HHN6" s="671"/>
      <c r="HHO6" s="671"/>
      <c r="HHP6" s="671"/>
      <c r="HHQ6" s="671"/>
      <c r="HHR6" s="671"/>
      <c r="HHS6" s="671"/>
      <c r="HHT6" s="671"/>
      <c r="HHU6" s="671"/>
      <c r="HHV6" s="671"/>
      <c r="HHW6" s="671"/>
      <c r="HHX6" s="671"/>
      <c r="HHY6" s="671"/>
      <c r="HHZ6" s="671"/>
      <c r="HIA6" s="671"/>
      <c r="HIB6" s="671"/>
      <c r="HIC6" s="671"/>
      <c r="HID6" s="671"/>
      <c r="HIE6" s="671"/>
      <c r="HIF6" s="671"/>
      <c r="HIG6" s="671"/>
      <c r="HIH6" s="671"/>
      <c r="HII6" s="671"/>
      <c r="HIJ6" s="671"/>
      <c r="HIK6" s="671"/>
      <c r="HIL6" s="671"/>
      <c r="HIM6" s="671"/>
      <c r="HIN6" s="671"/>
      <c r="HIO6" s="671"/>
      <c r="HIP6" s="671"/>
      <c r="HIQ6" s="671"/>
      <c r="HIR6" s="671"/>
      <c r="HIS6" s="671"/>
      <c r="HIT6" s="671"/>
      <c r="HIU6" s="671"/>
      <c r="HIV6" s="671"/>
      <c r="HIW6" s="671"/>
      <c r="HIX6" s="671"/>
      <c r="HIY6" s="671"/>
      <c r="HIZ6" s="671"/>
      <c r="HJA6" s="671"/>
      <c r="HJB6" s="671"/>
      <c r="HJC6" s="671"/>
      <c r="HJD6" s="671"/>
      <c r="HJE6" s="671"/>
      <c r="HJF6" s="671"/>
      <c r="HJG6" s="671"/>
      <c r="HJH6" s="671"/>
      <c r="HJI6" s="671"/>
      <c r="HJJ6" s="671"/>
      <c r="HJK6" s="671"/>
      <c r="HJL6" s="671"/>
      <c r="HJM6" s="671"/>
      <c r="HJN6" s="671"/>
      <c r="HJO6" s="671"/>
      <c r="HJP6" s="671"/>
      <c r="HJQ6" s="671"/>
      <c r="HJR6" s="671"/>
      <c r="HJS6" s="671"/>
      <c r="HJT6" s="671"/>
      <c r="HJU6" s="671"/>
      <c r="HJV6" s="671"/>
      <c r="HJW6" s="671"/>
      <c r="HJX6" s="671"/>
      <c r="HJY6" s="671"/>
      <c r="HJZ6" s="671"/>
      <c r="HKA6" s="671"/>
      <c r="HKB6" s="671"/>
      <c r="HKC6" s="671"/>
      <c r="HKD6" s="671"/>
      <c r="HKE6" s="671"/>
      <c r="HKF6" s="671"/>
      <c r="HKG6" s="671"/>
      <c r="HKH6" s="671"/>
      <c r="HKI6" s="671"/>
      <c r="HKJ6" s="671"/>
      <c r="HKK6" s="671"/>
      <c r="HKL6" s="671"/>
      <c r="HKM6" s="671"/>
      <c r="HKN6" s="671"/>
      <c r="HKO6" s="671"/>
      <c r="HKP6" s="671"/>
      <c r="HKQ6" s="671"/>
      <c r="HKR6" s="671"/>
      <c r="HKS6" s="671"/>
      <c r="HKT6" s="671"/>
      <c r="HKU6" s="671"/>
      <c r="HKV6" s="671"/>
      <c r="HKW6" s="671"/>
      <c r="HKX6" s="671"/>
      <c r="HKY6" s="671"/>
      <c r="HKZ6" s="671"/>
      <c r="HLA6" s="671"/>
      <c r="HLB6" s="671"/>
      <c r="HLC6" s="671"/>
      <c r="HLD6" s="671"/>
      <c r="HLE6" s="671"/>
      <c r="HLF6" s="671"/>
      <c r="HLG6" s="671"/>
      <c r="HLH6" s="671"/>
      <c r="HLI6" s="671"/>
      <c r="HLJ6" s="671"/>
      <c r="HLK6" s="671"/>
      <c r="HLL6" s="671"/>
      <c r="HLM6" s="671"/>
      <c r="HLN6" s="671"/>
      <c r="HLO6" s="671"/>
      <c r="HLP6" s="671"/>
      <c r="HLQ6" s="671"/>
      <c r="HLR6" s="671"/>
      <c r="HLS6" s="671"/>
      <c r="HLT6" s="671"/>
      <c r="HLU6" s="671"/>
      <c r="HLV6" s="671"/>
      <c r="HLW6" s="671"/>
      <c r="HLX6" s="671"/>
      <c r="HLY6" s="671"/>
      <c r="HLZ6" s="671"/>
      <c r="HMA6" s="671"/>
      <c r="HMB6" s="671"/>
      <c r="HMC6" s="671"/>
      <c r="HMD6" s="671"/>
      <c r="HME6" s="671"/>
      <c r="HMF6" s="671"/>
      <c r="HMG6" s="671"/>
      <c r="HMH6" s="671"/>
      <c r="HMI6" s="671"/>
      <c r="HMJ6" s="671"/>
      <c r="HMK6" s="671"/>
      <c r="HML6" s="671"/>
      <c r="HMM6" s="671"/>
      <c r="HMN6" s="671"/>
      <c r="HMO6" s="671"/>
      <c r="HMP6" s="671"/>
      <c r="HMQ6" s="671"/>
      <c r="HMR6" s="671"/>
      <c r="HMS6" s="671"/>
      <c r="HMT6" s="671"/>
      <c r="HMU6" s="671"/>
      <c r="HMV6" s="671"/>
      <c r="HMW6" s="671"/>
      <c r="HMX6" s="671"/>
      <c r="HMY6" s="671"/>
      <c r="HMZ6" s="671"/>
      <c r="HNA6" s="671"/>
      <c r="HNB6" s="671"/>
      <c r="HNC6" s="671"/>
      <c r="HND6" s="671"/>
      <c r="HNE6" s="671"/>
      <c r="HNF6" s="671"/>
      <c r="HNG6" s="671"/>
      <c r="HNH6" s="671"/>
      <c r="HNI6" s="671"/>
      <c r="HNJ6" s="671"/>
      <c r="HNK6" s="671"/>
      <c r="HNL6" s="671"/>
      <c r="HNM6" s="671"/>
      <c r="HNN6" s="671"/>
      <c r="HNO6" s="671"/>
      <c r="HNP6" s="671"/>
      <c r="HNQ6" s="671"/>
      <c r="HNR6" s="671"/>
      <c r="HNS6" s="671"/>
      <c r="HNT6" s="671"/>
      <c r="HNU6" s="671"/>
      <c r="HNV6" s="671"/>
      <c r="HNW6" s="671"/>
      <c r="HNX6" s="671"/>
      <c r="HNY6" s="671"/>
      <c r="HNZ6" s="671"/>
      <c r="HOA6" s="671"/>
      <c r="HOB6" s="671"/>
      <c r="HOC6" s="671"/>
      <c r="HOD6" s="671"/>
      <c r="HOE6" s="671"/>
      <c r="HOF6" s="671"/>
      <c r="HOG6" s="671"/>
      <c r="HOH6" s="671"/>
      <c r="HOI6" s="671"/>
      <c r="HOJ6" s="671"/>
      <c r="HOK6" s="671"/>
      <c r="HOL6" s="671"/>
      <c r="HOM6" s="671"/>
      <c r="HON6" s="671"/>
      <c r="HOO6" s="671"/>
      <c r="HOP6" s="671"/>
      <c r="HOQ6" s="671"/>
      <c r="HOR6" s="671"/>
      <c r="HOS6" s="671"/>
      <c r="HOT6" s="671"/>
      <c r="HOU6" s="671"/>
      <c r="HOV6" s="671"/>
      <c r="HOW6" s="671"/>
      <c r="HOX6" s="671"/>
      <c r="HOY6" s="671"/>
      <c r="HOZ6" s="671"/>
      <c r="HPA6" s="671"/>
      <c r="HPB6" s="671"/>
      <c r="HPC6" s="671"/>
      <c r="HPD6" s="671"/>
      <c r="HPE6" s="671"/>
      <c r="HPF6" s="671"/>
      <c r="HPG6" s="671"/>
      <c r="HPH6" s="671"/>
      <c r="HPI6" s="671"/>
      <c r="HPJ6" s="671"/>
      <c r="HPK6" s="671"/>
      <c r="HPL6" s="671"/>
      <c r="HPM6" s="671"/>
      <c r="HPN6" s="671"/>
      <c r="HPO6" s="671"/>
      <c r="HPP6" s="671"/>
      <c r="HPQ6" s="671"/>
      <c r="HPR6" s="671"/>
      <c r="HPS6" s="671"/>
      <c r="HPT6" s="671"/>
      <c r="HPU6" s="671"/>
      <c r="HPV6" s="671"/>
      <c r="HPW6" s="671"/>
      <c r="HPX6" s="671"/>
      <c r="HPY6" s="671"/>
      <c r="HPZ6" s="671"/>
      <c r="HQA6" s="671"/>
      <c r="HQB6" s="671"/>
      <c r="HQC6" s="671"/>
      <c r="HQD6" s="671"/>
      <c r="HQE6" s="671"/>
      <c r="HQF6" s="671"/>
      <c r="HQG6" s="671"/>
      <c r="HQH6" s="671"/>
      <c r="HQI6" s="671"/>
      <c r="HQJ6" s="671"/>
      <c r="HQK6" s="671"/>
      <c r="HQL6" s="671"/>
      <c r="HQM6" s="671"/>
      <c r="HQN6" s="671"/>
      <c r="HQO6" s="671"/>
      <c r="HQP6" s="671"/>
      <c r="HQQ6" s="671"/>
      <c r="HQR6" s="671"/>
      <c r="HQS6" s="671"/>
      <c r="HQT6" s="671"/>
      <c r="HQU6" s="671"/>
      <c r="HQV6" s="671"/>
      <c r="HQW6" s="671"/>
      <c r="HQX6" s="671"/>
      <c r="HQY6" s="671"/>
      <c r="HQZ6" s="671"/>
      <c r="HRA6" s="671"/>
      <c r="HRB6" s="671"/>
      <c r="HRC6" s="671"/>
      <c r="HRD6" s="671"/>
      <c r="HRE6" s="671"/>
      <c r="HRF6" s="671"/>
      <c r="HRG6" s="671"/>
      <c r="HRH6" s="671"/>
      <c r="HRI6" s="671"/>
      <c r="HRJ6" s="671"/>
      <c r="HRK6" s="671"/>
      <c r="HRL6" s="671"/>
      <c r="HRM6" s="671"/>
      <c r="HRN6" s="671"/>
      <c r="HRO6" s="671"/>
      <c r="HRP6" s="671"/>
      <c r="HRQ6" s="671"/>
      <c r="HRR6" s="671"/>
      <c r="HRS6" s="671"/>
      <c r="HRT6" s="671"/>
      <c r="HRU6" s="671"/>
      <c r="HRV6" s="671"/>
      <c r="HRW6" s="671"/>
      <c r="HRX6" s="671"/>
      <c r="HRY6" s="671"/>
      <c r="HRZ6" s="671"/>
      <c r="HSA6" s="671"/>
      <c r="HSB6" s="671"/>
      <c r="HSC6" s="671"/>
      <c r="HSD6" s="671"/>
      <c r="HSE6" s="671"/>
      <c r="HSF6" s="671"/>
      <c r="HSG6" s="671"/>
      <c r="HSH6" s="671"/>
      <c r="HSI6" s="671"/>
      <c r="HSJ6" s="671"/>
      <c r="HSK6" s="671"/>
      <c r="HSL6" s="671"/>
      <c r="HSM6" s="671"/>
      <c r="HSN6" s="671"/>
      <c r="HSO6" s="671"/>
      <c r="HSP6" s="671"/>
      <c r="HSQ6" s="671"/>
      <c r="HSR6" s="671"/>
      <c r="HSS6" s="671"/>
      <c r="HST6" s="671"/>
      <c r="HSU6" s="671"/>
      <c r="HSV6" s="671"/>
      <c r="HSW6" s="671"/>
      <c r="HSX6" s="671"/>
      <c r="HSY6" s="671"/>
      <c r="HSZ6" s="671"/>
      <c r="HTA6" s="671"/>
      <c r="HTB6" s="671"/>
      <c r="HTC6" s="671"/>
      <c r="HTD6" s="671"/>
      <c r="HTE6" s="671"/>
      <c r="HTF6" s="671"/>
      <c r="HTG6" s="671"/>
      <c r="HTH6" s="671"/>
      <c r="HTI6" s="671"/>
      <c r="HTJ6" s="671"/>
      <c r="HTK6" s="671"/>
      <c r="HTL6" s="671"/>
      <c r="HTM6" s="671"/>
      <c r="HTN6" s="671"/>
      <c r="HTO6" s="671"/>
      <c r="HTP6" s="671"/>
      <c r="HTQ6" s="671"/>
      <c r="HTR6" s="671"/>
      <c r="HTS6" s="671"/>
      <c r="HTT6" s="671"/>
      <c r="HTU6" s="671"/>
      <c r="HTV6" s="671"/>
      <c r="HTW6" s="671"/>
      <c r="HTX6" s="671"/>
      <c r="HTY6" s="671"/>
      <c r="HTZ6" s="671"/>
      <c r="HUA6" s="671"/>
      <c r="HUB6" s="671"/>
      <c r="HUC6" s="671"/>
      <c r="HUD6" s="671"/>
      <c r="HUE6" s="671"/>
      <c r="HUF6" s="671"/>
      <c r="HUG6" s="671"/>
      <c r="HUH6" s="671"/>
      <c r="HUI6" s="671"/>
      <c r="HUJ6" s="671"/>
      <c r="HUK6" s="671"/>
      <c r="HUL6" s="671"/>
      <c r="HUM6" s="671"/>
      <c r="HUN6" s="671"/>
      <c r="HUO6" s="671"/>
      <c r="HUP6" s="671"/>
      <c r="HUQ6" s="671"/>
      <c r="HUR6" s="671"/>
      <c r="HUS6" s="671"/>
      <c r="HUT6" s="671"/>
      <c r="HUU6" s="671"/>
      <c r="HUV6" s="671"/>
      <c r="HUW6" s="671"/>
      <c r="HUX6" s="671"/>
      <c r="HUY6" s="671"/>
      <c r="HUZ6" s="671"/>
      <c r="HVA6" s="671"/>
      <c r="HVB6" s="671"/>
      <c r="HVC6" s="671"/>
      <c r="HVD6" s="671"/>
      <c r="HVE6" s="671"/>
      <c r="HVF6" s="671"/>
      <c r="HVG6" s="671"/>
      <c r="HVH6" s="671"/>
      <c r="HVI6" s="671"/>
      <c r="HVJ6" s="671"/>
      <c r="HVK6" s="671"/>
      <c r="HVL6" s="671"/>
      <c r="HVM6" s="671"/>
      <c r="HVN6" s="671"/>
      <c r="HVO6" s="671"/>
      <c r="HVP6" s="671"/>
      <c r="HVQ6" s="671"/>
      <c r="HVR6" s="671"/>
      <c r="HVS6" s="671"/>
      <c r="HVT6" s="671"/>
      <c r="HVU6" s="671"/>
      <c r="HVV6" s="671"/>
      <c r="HVW6" s="671"/>
      <c r="HVX6" s="671"/>
      <c r="HVY6" s="671"/>
      <c r="HVZ6" s="671"/>
      <c r="HWA6" s="671"/>
      <c r="HWB6" s="671"/>
      <c r="HWC6" s="671"/>
      <c r="HWD6" s="671"/>
      <c r="HWE6" s="671"/>
      <c r="HWF6" s="671"/>
      <c r="HWG6" s="671"/>
      <c r="HWH6" s="671"/>
      <c r="HWI6" s="671"/>
      <c r="HWJ6" s="671"/>
      <c r="HWK6" s="671"/>
      <c r="HWL6" s="671"/>
      <c r="HWM6" s="671"/>
      <c r="HWN6" s="671"/>
      <c r="HWO6" s="671"/>
      <c r="HWP6" s="671"/>
      <c r="HWQ6" s="671"/>
      <c r="HWR6" s="671"/>
      <c r="HWS6" s="671"/>
      <c r="HWT6" s="671"/>
      <c r="HWU6" s="671"/>
      <c r="HWV6" s="671"/>
      <c r="HWW6" s="671"/>
      <c r="HWX6" s="671"/>
      <c r="HWY6" s="671"/>
      <c r="HWZ6" s="671"/>
      <c r="HXA6" s="671"/>
      <c r="HXB6" s="671"/>
      <c r="HXC6" s="671"/>
      <c r="HXD6" s="671"/>
      <c r="HXE6" s="671"/>
      <c r="HXF6" s="671"/>
      <c r="HXG6" s="671"/>
      <c r="HXH6" s="671"/>
      <c r="HXI6" s="671"/>
      <c r="HXJ6" s="671"/>
      <c r="HXK6" s="671"/>
      <c r="HXL6" s="671"/>
      <c r="HXM6" s="671"/>
      <c r="HXN6" s="671"/>
      <c r="HXO6" s="671"/>
      <c r="HXP6" s="671"/>
      <c r="HXQ6" s="671"/>
      <c r="HXR6" s="671"/>
      <c r="HXS6" s="671"/>
      <c r="HXT6" s="671"/>
      <c r="HXU6" s="671"/>
      <c r="HXV6" s="671"/>
      <c r="HXW6" s="671"/>
      <c r="HXX6" s="671"/>
      <c r="HXY6" s="671"/>
      <c r="HXZ6" s="671"/>
      <c r="HYA6" s="671"/>
      <c r="HYB6" s="671"/>
      <c r="HYC6" s="671"/>
      <c r="HYD6" s="671"/>
      <c r="HYE6" s="671"/>
      <c r="HYF6" s="671"/>
      <c r="HYG6" s="671"/>
      <c r="HYH6" s="671"/>
      <c r="HYI6" s="671"/>
      <c r="HYJ6" s="671"/>
      <c r="HYK6" s="671"/>
      <c r="HYL6" s="671"/>
      <c r="HYM6" s="671"/>
      <c r="HYN6" s="671"/>
      <c r="HYO6" s="671"/>
      <c r="HYP6" s="671"/>
      <c r="HYQ6" s="671"/>
      <c r="HYR6" s="671"/>
      <c r="HYS6" s="671"/>
      <c r="HYT6" s="671"/>
      <c r="HYU6" s="671"/>
      <c r="HYV6" s="671"/>
      <c r="HYW6" s="671"/>
      <c r="HYX6" s="671"/>
      <c r="HYY6" s="671"/>
      <c r="HYZ6" s="671"/>
      <c r="HZA6" s="671"/>
      <c r="HZB6" s="671"/>
      <c r="HZC6" s="671"/>
      <c r="HZD6" s="671"/>
      <c r="HZE6" s="671"/>
      <c r="HZF6" s="671"/>
      <c r="HZG6" s="671"/>
      <c r="HZH6" s="671"/>
      <c r="HZI6" s="671"/>
      <c r="HZJ6" s="671"/>
      <c r="HZK6" s="671"/>
      <c r="HZL6" s="671"/>
      <c r="HZM6" s="671"/>
      <c r="HZN6" s="671"/>
      <c r="HZO6" s="671"/>
      <c r="HZP6" s="671"/>
      <c r="HZQ6" s="671"/>
      <c r="HZR6" s="671"/>
      <c r="HZS6" s="671"/>
      <c r="HZT6" s="671"/>
      <c r="HZU6" s="671"/>
      <c r="HZV6" s="671"/>
      <c r="HZW6" s="671"/>
      <c r="HZX6" s="671"/>
      <c r="HZY6" s="671"/>
      <c r="HZZ6" s="671"/>
      <c r="IAA6" s="671"/>
      <c r="IAB6" s="671"/>
      <c r="IAC6" s="671"/>
      <c r="IAD6" s="671"/>
      <c r="IAE6" s="671"/>
      <c r="IAF6" s="671"/>
      <c r="IAG6" s="671"/>
      <c r="IAH6" s="671"/>
      <c r="IAI6" s="671"/>
      <c r="IAJ6" s="671"/>
      <c r="IAK6" s="671"/>
      <c r="IAL6" s="671"/>
      <c r="IAM6" s="671"/>
      <c r="IAN6" s="671"/>
      <c r="IAO6" s="671"/>
      <c r="IAP6" s="671"/>
      <c r="IAQ6" s="671"/>
      <c r="IAR6" s="671"/>
      <c r="IAS6" s="671"/>
      <c r="IAT6" s="671"/>
      <c r="IAU6" s="671"/>
      <c r="IAV6" s="671"/>
      <c r="IAW6" s="671"/>
      <c r="IAX6" s="671"/>
      <c r="IAY6" s="671"/>
      <c r="IAZ6" s="671"/>
      <c r="IBA6" s="671"/>
      <c r="IBB6" s="671"/>
      <c r="IBC6" s="671"/>
      <c r="IBD6" s="671"/>
      <c r="IBE6" s="671"/>
      <c r="IBF6" s="671"/>
      <c r="IBG6" s="671"/>
      <c r="IBH6" s="671"/>
      <c r="IBI6" s="671"/>
      <c r="IBJ6" s="671"/>
      <c r="IBK6" s="671"/>
      <c r="IBL6" s="671"/>
      <c r="IBM6" s="671"/>
      <c r="IBN6" s="671"/>
      <c r="IBO6" s="671"/>
      <c r="IBP6" s="671"/>
      <c r="IBQ6" s="671"/>
      <c r="IBR6" s="671"/>
      <c r="IBS6" s="671"/>
      <c r="IBT6" s="671"/>
      <c r="IBU6" s="671"/>
      <c r="IBV6" s="671"/>
      <c r="IBW6" s="671"/>
      <c r="IBX6" s="671"/>
      <c r="IBY6" s="671"/>
      <c r="IBZ6" s="671"/>
      <c r="ICA6" s="671"/>
      <c r="ICB6" s="671"/>
      <c r="ICC6" s="671"/>
      <c r="ICD6" s="671"/>
      <c r="ICE6" s="671"/>
      <c r="ICF6" s="671"/>
      <c r="ICG6" s="671"/>
      <c r="ICH6" s="671"/>
      <c r="ICI6" s="671"/>
      <c r="ICJ6" s="671"/>
      <c r="ICK6" s="671"/>
      <c r="ICL6" s="671"/>
      <c r="ICM6" s="671"/>
      <c r="ICN6" s="671"/>
      <c r="ICO6" s="671"/>
      <c r="ICP6" s="671"/>
      <c r="ICQ6" s="671"/>
      <c r="ICR6" s="671"/>
      <c r="ICS6" s="671"/>
      <c r="ICT6" s="671"/>
      <c r="ICU6" s="671"/>
      <c r="ICV6" s="671"/>
      <c r="ICW6" s="671"/>
      <c r="ICX6" s="671"/>
      <c r="ICY6" s="671"/>
      <c r="ICZ6" s="671"/>
      <c r="IDA6" s="671"/>
      <c r="IDB6" s="671"/>
      <c r="IDC6" s="671"/>
      <c r="IDD6" s="671"/>
      <c r="IDE6" s="671"/>
      <c r="IDF6" s="671"/>
      <c r="IDG6" s="671"/>
      <c r="IDH6" s="671"/>
      <c r="IDI6" s="671"/>
      <c r="IDJ6" s="671"/>
      <c r="IDK6" s="671"/>
      <c r="IDL6" s="671"/>
      <c r="IDM6" s="671"/>
      <c r="IDN6" s="671"/>
      <c r="IDO6" s="671"/>
      <c r="IDP6" s="671"/>
      <c r="IDQ6" s="671"/>
      <c r="IDR6" s="671"/>
      <c r="IDS6" s="671"/>
      <c r="IDT6" s="671"/>
      <c r="IDU6" s="671"/>
      <c r="IDV6" s="671"/>
      <c r="IDW6" s="671"/>
      <c r="IDX6" s="671"/>
      <c r="IDY6" s="671"/>
      <c r="IDZ6" s="671"/>
      <c r="IEA6" s="671"/>
      <c r="IEB6" s="671"/>
      <c r="IEC6" s="671"/>
      <c r="IED6" s="671"/>
      <c r="IEE6" s="671"/>
      <c r="IEF6" s="671"/>
      <c r="IEG6" s="671"/>
      <c r="IEH6" s="671"/>
      <c r="IEI6" s="671"/>
      <c r="IEJ6" s="671"/>
      <c r="IEK6" s="671"/>
      <c r="IEL6" s="671"/>
      <c r="IEM6" s="671"/>
      <c r="IEN6" s="671"/>
      <c r="IEO6" s="671"/>
      <c r="IEP6" s="671"/>
      <c r="IEQ6" s="671"/>
      <c r="IER6" s="671"/>
      <c r="IES6" s="671"/>
      <c r="IET6" s="671"/>
      <c r="IEU6" s="671"/>
      <c r="IEV6" s="671"/>
      <c r="IEW6" s="671"/>
      <c r="IEX6" s="671"/>
      <c r="IEY6" s="671"/>
      <c r="IEZ6" s="671"/>
      <c r="IFA6" s="671"/>
      <c r="IFB6" s="671"/>
      <c r="IFC6" s="671"/>
      <c r="IFD6" s="671"/>
      <c r="IFE6" s="671"/>
      <c r="IFF6" s="671"/>
      <c r="IFG6" s="671"/>
      <c r="IFH6" s="671"/>
      <c r="IFI6" s="671"/>
      <c r="IFJ6" s="671"/>
      <c r="IFK6" s="671"/>
      <c r="IFL6" s="671"/>
      <c r="IFM6" s="671"/>
      <c r="IFN6" s="671"/>
      <c r="IFO6" s="671"/>
      <c r="IFP6" s="671"/>
      <c r="IFQ6" s="671"/>
      <c r="IFR6" s="671"/>
      <c r="IFS6" s="671"/>
      <c r="IFT6" s="671"/>
      <c r="IFU6" s="671"/>
      <c r="IFV6" s="671"/>
      <c r="IFW6" s="671"/>
      <c r="IFX6" s="671"/>
      <c r="IFY6" s="671"/>
      <c r="IFZ6" s="671"/>
      <c r="IGA6" s="671"/>
      <c r="IGB6" s="671"/>
      <c r="IGC6" s="671"/>
      <c r="IGD6" s="671"/>
      <c r="IGE6" s="671"/>
      <c r="IGF6" s="671"/>
      <c r="IGG6" s="671"/>
      <c r="IGH6" s="671"/>
      <c r="IGI6" s="671"/>
      <c r="IGJ6" s="671"/>
      <c r="IGK6" s="671"/>
      <c r="IGL6" s="671"/>
      <c r="IGM6" s="671"/>
      <c r="IGN6" s="671"/>
      <c r="IGO6" s="671"/>
      <c r="IGP6" s="671"/>
      <c r="IGQ6" s="671"/>
      <c r="IGR6" s="671"/>
      <c r="IGS6" s="671"/>
      <c r="IGT6" s="671"/>
      <c r="IGU6" s="671"/>
      <c r="IGV6" s="671"/>
      <c r="IGW6" s="671"/>
      <c r="IGX6" s="671"/>
      <c r="IGY6" s="671"/>
      <c r="IGZ6" s="671"/>
      <c r="IHA6" s="671"/>
      <c r="IHB6" s="671"/>
      <c r="IHC6" s="671"/>
      <c r="IHD6" s="671"/>
      <c r="IHE6" s="671"/>
      <c r="IHF6" s="671"/>
      <c r="IHG6" s="671"/>
      <c r="IHH6" s="671"/>
      <c r="IHI6" s="671"/>
      <c r="IHJ6" s="671"/>
      <c r="IHK6" s="671"/>
      <c r="IHL6" s="671"/>
      <c r="IHM6" s="671"/>
      <c r="IHN6" s="671"/>
      <c r="IHO6" s="671"/>
      <c r="IHP6" s="671"/>
      <c r="IHQ6" s="671"/>
      <c r="IHR6" s="671"/>
      <c r="IHS6" s="671"/>
      <c r="IHT6" s="671"/>
      <c r="IHU6" s="671"/>
      <c r="IHV6" s="671"/>
      <c r="IHW6" s="671"/>
      <c r="IHX6" s="671"/>
      <c r="IHY6" s="671"/>
      <c r="IHZ6" s="671"/>
      <c r="IIA6" s="671"/>
      <c r="IIB6" s="671"/>
      <c r="IIC6" s="671"/>
      <c r="IID6" s="671"/>
      <c r="IIE6" s="671"/>
      <c r="IIF6" s="671"/>
      <c r="IIG6" s="671"/>
      <c r="IIH6" s="671"/>
      <c r="III6" s="671"/>
      <c r="IIJ6" s="671"/>
      <c r="IIK6" s="671"/>
      <c r="IIL6" s="671"/>
      <c r="IIM6" s="671"/>
      <c r="IIN6" s="671"/>
      <c r="IIO6" s="671"/>
      <c r="IIP6" s="671"/>
      <c r="IIQ6" s="671"/>
      <c r="IIR6" s="671"/>
      <c r="IIS6" s="671"/>
      <c r="IIT6" s="671"/>
      <c r="IIU6" s="671"/>
      <c r="IIV6" s="671"/>
      <c r="IIW6" s="671"/>
      <c r="IIX6" s="671"/>
      <c r="IIY6" s="671"/>
      <c r="IIZ6" s="671"/>
      <c r="IJA6" s="671"/>
      <c r="IJB6" s="671"/>
      <c r="IJC6" s="671"/>
      <c r="IJD6" s="671"/>
      <c r="IJE6" s="671"/>
      <c r="IJF6" s="671"/>
      <c r="IJG6" s="671"/>
      <c r="IJH6" s="671"/>
      <c r="IJI6" s="671"/>
      <c r="IJJ6" s="671"/>
      <c r="IJK6" s="671"/>
      <c r="IJL6" s="671"/>
      <c r="IJM6" s="671"/>
      <c r="IJN6" s="671"/>
      <c r="IJO6" s="671"/>
      <c r="IJP6" s="671"/>
      <c r="IJQ6" s="671"/>
      <c r="IJR6" s="671"/>
      <c r="IJS6" s="671"/>
      <c r="IJT6" s="671"/>
      <c r="IJU6" s="671"/>
      <c r="IJV6" s="671"/>
      <c r="IJW6" s="671"/>
      <c r="IJX6" s="671"/>
      <c r="IJY6" s="671"/>
      <c r="IJZ6" s="671"/>
      <c r="IKA6" s="671"/>
      <c r="IKB6" s="671"/>
      <c r="IKC6" s="671"/>
      <c r="IKD6" s="671"/>
      <c r="IKE6" s="671"/>
      <c r="IKF6" s="671"/>
      <c r="IKG6" s="671"/>
      <c r="IKH6" s="671"/>
      <c r="IKI6" s="671"/>
      <c r="IKJ6" s="671"/>
      <c r="IKK6" s="671"/>
      <c r="IKL6" s="671"/>
      <c r="IKM6" s="671"/>
      <c r="IKN6" s="671"/>
      <c r="IKO6" s="671"/>
      <c r="IKP6" s="671"/>
      <c r="IKQ6" s="671"/>
      <c r="IKR6" s="671"/>
      <c r="IKS6" s="671"/>
      <c r="IKT6" s="671"/>
      <c r="IKU6" s="671"/>
      <c r="IKV6" s="671"/>
      <c r="IKW6" s="671"/>
      <c r="IKX6" s="671"/>
      <c r="IKY6" s="671"/>
      <c r="IKZ6" s="671"/>
      <c r="ILA6" s="671"/>
      <c r="ILB6" s="671"/>
      <c r="ILC6" s="671"/>
      <c r="ILD6" s="671"/>
      <c r="ILE6" s="671"/>
      <c r="ILF6" s="671"/>
      <c r="ILG6" s="671"/>
      <c r="ILH6" s="671"/>
      <c r="ILI6" s="671"/>
      <c r="ILJ6" s="671"/>
      <c r="ILK6" s="671"/>
      <c r="ILL6" s="671"/>
      <c r="ILM6" s="671"/>
      <c r="ILN6" s="671"/>
      <c r="ILO6" s="671"/>
      <c r="ILP6" s="671"/>
      <c r="ILQ6" s="671"/>
      <c r="ILR6" s="671"/>
      <c r="ILS6" s="671"/>
      <c r="ILT6" s="671"/>
      <c r="ILU6" s="671"/>
      <c r="ILV6" s="671"/>
      <c r="ILW6" s="671"/>
      <c r="ILX6" s="671"/>
      <c r="ILY6" s="671"/>
      <c r="ILZ6" s="671"/>
      <c r="IMA6" s="671"/>
      <c r="IMB6" s="671"/>
      <c r="IMC6" s="671"/>
      <c r="IMD6" s="671"/>
      <c r="IME6" s="671"/>
      <c r="IMF6" s="671"/>
      <c r="IMG6" s="671"/>
      <c r="IMH6" s="671"/>
      <c r="IMI6" s="671"/>
      <c r="IMJ6" s="671"/>
      <c r="IMK6" s="671"/>
      <c r="IML6" s="671"/>
      <c r="IMM6" s="671"/>
      <c r="IMN6" s="671"/>
      <c r="IMO6" s="671"/>
      <c r="IMP6" s="671"/>
      <c r="IMQ6" s="671"/>
      <c r="IMR6" s="671"/>
      <c r="IMS6" s="671"/>
      <c r="IMT6" s="671"/>
      <c r="IMU6" s="671"/>
      <c r="IMV6" s="671"/>
      <c r="IMW6" s="671"/>
      <c r="IMX6" s="671"/>
      <c r="IMY6" s="671"/>
      <c r="IMZ6" s="671"/>
      <c r="INA6" s="671"/>
      <c r="INB6" s="671"/>
      <c r="INC6" s="671"/>
      <c r="IND6" s="671"/>
      <c r="INE6" s="671"/>
      <c r="INF6" s="671"/>
      <c r="ING6" s="671"/>
      <c r="INH6" s="671"/>
      <c r="INI6" s="671"/>
      <c r="INJ6" s="671"/>
      <c r="INK6" s="671"/>
      <c r="INL6" s="671"/>
      <c r="INM6" s="671"/>
      <c r="INN6" s="671"/>
      <c r="INO6" s="671"/>
      <c r="INP6" s="671"/>
      <c r="INQ6" s="671"/>
      <c r="INR6" s="671"/>
      <c r="INS6" s="671"/>
      <c r="INT6" s="671"/>
      <c r="INU6" s="671"/>
      <c r="INV6" s="671"/>
      <c r="INW6" s="671"/>
      <c r="INX6" s="671"/>
      <c r="INY6" s="671"/>
      <c r="INZ6" s="671"/>
      <c r="IOA6" s="671"/>
      <c r="IOB6" s="671"/>
      <c r="IOC6" s="671"/>
      <c r="IOD6" s="671"/>
      <c r="IOE6" s="671"/>
      <c r="IOF6" s="671"/>
      <c r="IOG6" s="671"/>
      <c r="IOH6" s="671"/>
      <c r="IOI6" s="671"/>
      <c r="IOJ6" s="671"/>
      <c r="IOK6" s="671"/>
      <c r="IOL6" s="671"/>
      <c r="IOM6" s="671"/>
      <c r="ION6" s="671"/>
      <c r="IOO6" s="671"/>
      <c r="IOP6" s="671"/>
      <c r="IOQ6" s="671"/>
      <c r="IOR6" s="671"/>
      <c r="IOS6" s="671"/>
      <c r="IOT6" s="671"/>
      <c r="IOU6" s="671"/>
      <c r="IOV6" s="671"/>
      <c r="IOW6" s="671"/>
      <c r="IOX6" s="671"/>
      <c r="IOY6" s="671"/>
      <c r="IOZ6" s="671"/>
      <c r="IPA6" s="671"/>
      <c r="IPB6" s="671"/>
      <c r="IPC6" s="671"/>
      <c r="IPD6" s="671"/>
      <c r="IPE6" s="671"/>
      <c r="IPF6" s="671"/>
      <c r="IPG6" s="671"/>
      <c r="IPH6" s="671"/>
      <c r="IPI6" s="671"/>
      <c r="IPJ6" s="671"/>
      <c r="IPK6" s="671"/>
      <c r="IPL6" s="671"/>
      <c r="IPM6" s="671"/>
      <c r="IPN6" s="671"/>
      <c r="IPO6" s="671"/>
      <c r="IPP6" s="671"/>
      <c r="IPQ6" s="671"/>
      <c r="IPR6" s="671"/>
      <c r="IPS6" s="671"/>
      <c r="IPT6" s="671"/>
      <c r="IPU6" s="671"/>
      <c r="IPV6" s="671"/>
      <c r="IPW6" s="671"/>
      <c r="IPX6" s="671"/>
      <c r="IPY6" s="671"/>
      <c r="IPZ6" s="671"/>
      <c r="IQA6" s="671"/>
      <c r="IQB6" s="671"/>
      <c r="IQC6" s="671"/>
      <c r="IQD6" s="671"/>
      <c r="IQE6" s="671"/>
      <c r="IQF6" s="671"/>
      <c r="IQG6" s="671"/>
      <c r="IQH6" s="671"/>
      <c r="IQI6" s="671"/>
      <c r="IQJ6" s="671"/>
      <c r="IQK6" s="671"/>
      <c r="IQL6" s="671"/>
      <c r="IQM6" s="671"/>
      <c r="IQN6" s="671"/>
      <c r="IQO6" s="671"/>
      <c r="IQP6" s="671"/>
      <c r="IQQ6" s="671"/>
      <c r="IQR6" s="671"/>
      <c r="IQS6" s="671"/>
      <c r="IQT6" s="671"/>
      <c r="IQU6" s="671"/>
      <c r="IQV6" s="671"/>
      <c r="IQW6" s="671"/>
      <c r="IQX6" s="671"/>
      <c r="IQY6" s="671"/>
      <c r="IQZ6" s="671"/>
      <c r="IRA6" s="671"/>
      <c r="IRB6" s="671"/>
      <c r="IRC6" s="671"/>
      <c r="IRD6" s="671"/>
      <c r="IRE6" s="671"/>
      <c r="IRF6" s="671"/>
      <c r="IRG6" s="671"/>
      <c r="IRH6" s="671"/>
      <c r="IRI6" s="671"/>
      <c r="IRJ6" s="671"/>
      <c r="IRK6" s="671"/>
      <c r="IRL6" s="671"/>
      <c r="IRM6" s="671"/>
      <c r="IRN6" s="671"/>
      <c r="IRO6" s="671"/>
      <c r="IRP6" s="671"/>
      <c r="IRQ6" s="671"/>
      <c r="IRR6" s="671"/>
      <c r="IRS6" s="671"/>
      <c r="IRT6" s="671"/>
      <c r="IRU6" s="671"/>
      <c r="IRV6" s="671"/>
      <c r="IRW6" s="671"/>
      <c r="IRX6" s="671"/>
      <c r="IRY6" s="671"/>
      <c r="IRZ6" s="671"/>
      <c r="ISA6" s="671"/>
      <c r="ISB6" s="671"/>
      <c r="ISC6" s="671"/>
      <c r="ISD6" s="671"/>
      <c r="ISE6" s="671"/>
      <c r="ISF6" s="671"/>
      <c r="ISG6" s="671"/>
      <c r="ISH6" s="671"/>
      <c r="ISI6" s="671"/>
      <c r="ISJ6" s="671"/>
      <c r="ISK6" s="671"/>
      <c r="ISL6" s="671"/>
      <c r="ISM6" s="671"/>
      <c r="ISN6" s="671"/>
      <c r="ISO6" s="671"/>
      <c r="ISP6" s="671"/>
      <c r="ISQ6" s="671"/>
      <c r="ISR6" s="671"/>
      <c r="ISS6" s="671"/>
      <c r="IST6" s="671"/>
      <c r="ISU6" s="671"/>
      <c r="ISV6" s="671"/>
      <c r="ISW6" s="671"/>
      <c r="ISX6" s="671"/>
      <c r="ISY6" s="671"/>
      <c r="ISZ6" s="671"/>
      <c r="ITA6" s="671"/>
      <c r="ITB6" s="671"/>
      <c r="ITC6" s="671"/>
      <c r="ITD6" s="671"/>
      <c r="ITE6" s="671"/>
      <c r="ITF6" s="671"/>
      <c r="ITG6" s="671"/>
      <c r="ITH6" s="671"/>
      <c r="ITI6" s="671"/>
      <c r="ITJ6" s="671"/>
      <c r="ITK6" s="671"/>
      <c r="ITL6" s="671"/>
      <c r="ITM6" s="671"/>
      <c r="ITN6" s="671"/>
      <c r="ITO6" s="671"/>
      <c r="ITP6" s="671"/>
      <c r="ITQ6" s="671"/>
      <c r="ITR6" s="671"/>
      <c r="ITS6" s="671"/>
      <c r="ITT6" s="671"/>
      <c r="ITU6" s="671"/>
      <c r="ITV6" s="671"/>
      <c r="ITW6" s="671"/>
      <c r="ITX6" s="671"/>
      <c r="ITY6" s="671"/>
      <c r="ITZ6" s="671"/>
      <c r="IUA6" s="671"/>
      <c r="IUB6" s="671"/>
      <c r="IUC6" s="671"/>
      <c r="IUD6" s="671"/>
      <c r="IUE6" s="671"/>
      <c r="IUF6" s="671"/>
      <c r="IUG6" s="671"/>
      <c r="IUH6" s="671"/>
      <c r="IUI6" s="671"/>
      <c r="IUJ6" s="671"/>
      <c r="IUK6" s="671"/>
      <c r="IUL6" s="671"/>
      <c r="IUM6" s="671"/>
      <c r="IUN6" s="671"/>
      <c r="IUO6" s="671"/>
      <c r="IUP6" s="671"/>
      <c r="IUQ6" s="671"/>
      <c r="IUR6" s="671"/>
      <c r="IUS6" s="671"/>
      <c r="IUT6" s="671"/>
      <c r="IUU6" s="671"/>
      <c r="IUV6" s="671"/>
      <c r="IUW6" s="671"/>
      <c r="IUX6" s="671"/>
      <c r="IUY6" s="671"/>
      <c r="IUZ6" s="671"/>
      <c r="IVA6" s="671"/>
      <c r="IVB6" s="671"/>
      <c r="IVC6" s="671"/>
      <c r="IVD6" s="671"/>
      <c r="IVE6" s="671"/>
      <c r="IVF6" s="671"/>
      <c r="IVG6" s="671"/>
      <c r="IVH6" s="671"/>
      <c r="IVI6" s="671"/>
      <c r="IVJ6" s="671"/>
      <c r="IVK6" s="671"/>
      <c r="IVL6" s="671"/>
      <c r="IVM6" s="671"/>
      <c r="IVN6" s="671"/>
      <c r="IVO6" s="671"/>
      <c r="IVP6" s="671"/>
      <c r="IVQ6" s="671"/>
      <c r="IVR6" s="671"/>
      <c r="IVS6" s="671"/>
      <c r="IVT6" s="671"/>
      <c r="IVU6" s="671"/>
      <c r="IVV6" s="671"/>
      <c r="IVW6" s="671"/>
      <c r="IVX6" s="671"/>
      <c r="IVY6" s="671"/>
      <c r="IVZ6" s="671"/>
      <c r="IWA6" s="671"/>
      <c r="IWB6" s="671"/>
      <c r="IWC6" s="671"/>
      <c r="IWD6" s="671"/>
      <c r="IWE6" s="671"/>
      <c r="IWF6" s="671"/>
      <c r="IWG6" s="671"/>
      <c r="IWH6" s="671"/>
      <c r="IWI6" s="671"/>
      <c r="IWJ6" s="671"/>
      <c r="IWK6" s="671"/>
      <c r="IWL6" s="671"/>
      <c r="IWM6" s="671"/>
      <c r="IWN6" s="671"/>
      <c r="IWO6" s="671"/>
      <c r="IWP6" s="671"/>
      <c r="IWQ6" s="671"/>
      <c r="IWR6" s="671"/>
      <c r="IWS6" s="671"/>
      <c r="IWT6" s="671"/>
      <c r="IWU6" s="671"/>
      <c r="IWV6" s="671"/>
      <c r="IWW6" s="671"/>
      <c r="IWX6" s="671"/>
      <c r="IWY6" s="671"/>
      <c r="IWZ6" s="671"/>
      <c r="IXA6" s="671"/>
      <c r="IXB6" s="671"/>
      <c r="IXC6" s="671"/>
      <c r="IXD6" s="671"/>
      <c r="IXE6" s="671"/>
      <c r="IXF6" s="671"/>
      <c r="IXG6" s="671"/>
      <c r="IXH6" s="671"/>
      <c r="IXI6" s="671"/>
      <c r="IXJ6" s="671"/>
      <c r="IXK6" s="671"/>
      <c r="IXL6" s="671"/>
      <c r="IXM6" s="671"/>
      <c r="IXN6" s="671"/>
      <c r="IXO6" s="671"/>
      <c r="IXP6" s="671"/>
      <c r="IXQ6" s="671"/>
      <c r="IXR6" s="671"/>
      <c r="IXS6" s="671"/>
      <c r="IXT6" s="671"/>
      <c r="IXU6" s="671"/>
      <c r="IXV6" s="671"/>
      <c r="IXW6" s="671"/>
      <c r="IXX6" s="671"/>
      <c r="IXY6" s="671"/>
      <c r="IXZ6" s="671"/>
      <c r="IYA6" s="671"/>
      <c r="IYB6" s="671"/>
      <c r="IYC6" s="671"/>
      <c r="IYD6" s="671"/>
      <c r="IYE6" s="671"/>
      <c r="IYF6" s="671"/>
      <c r="IYG6" s="671"/>
      <c r="IYH6" s="671"/>
      <c r="IYI6" s="671"/>
      <c r="IYJ6" s="671"/>
      <c r="IYK6" s="671"/>
      <c r="IYL6" s="671"/>
      <c r="IYM6" s="671"/>
      <c r="IYN6" s="671"/>
      <c r="IYO6" s="671"/>
      <c r="IYP6" s="671"/>
      <c r="IYQ6" s="671"/>
      <c r="IYR6" s="671"/>
      <c r="IYS6" s="671"/>
      <c r="IYT6" s="671"/>
      <c r="IYU6" s="671"/>
      <c r="IYV6" s="671"/>
      <c r="IYW6" s="671"/>
      <c r="IYX6" s="671"/>
      <c r="IYY6" s="671"/>
      <c r="IYZ6" s="671"/>
      <c r="IZA6" s="671"/>
      <c r="IZB6" s="671"/>
      <c r="IZC6" s="671"/>
      <c r="IZD6" s="671"/>
      <c r="IZE6" s="671"/>
      <c r="IZF6" s="671"/>
      <c r="IZG6" s="671"/>
      <c r="IZH6" s="671"/>
      <c r="IZI6" s="671"/>
      <c r="IZJ6" s="671"/>
      <c r="IZK6" s="671"/>
      <c r="IZL6" s="671"/>
      <c r="IZM6" s="671"/>
      <c r="IZN6" s="671"/>
      <c r="IZO6" s="671"/>
      <c r="IZP6" s="671"/>
      <c r="IZQ6" s="671"/>
      <c r="IZR6" s="671"/>
      <c r="IZS6" s="671"/>
      <c r="IZT6" s="671"/>
      <c r="IZU6" s="671"/>
      <c r="IZV6" s="671"/>
      <c r="IZW6" s="671"/>
      <c r="IZX6" s="671"/>
      <c r="IZY6" s="671"/>
      <c r="IZZ6" s="671"/>
      <c r="JAA6" s="671"/>
      <c r="JAB6" s="671"/>
      <c r="JAC6" s="671"/>
      <c r="JAD6" s="671"/>
      <c r="JAE6" s="671"/>
      <c r="JAF6" s="671"/>
      <c r="JAG6" s="671"/>
      <c r="JAH6" s="671"/>
      <c r="JAI6" s="671"/>
      <c r="JAJ6" s="671"/>
      <c r="JAK6" s="671"/>
      <c r="JAL6" s="671"/>
      <c r="JAM6" s="671"/>
      <c r="JAN6" s="671"/>
      <c r="JAO6" s="671"/>
      <c r="JAP6" s="671"/>
      <c r="JAQ6" s="671"/>
      <c r="JAR6" s="671"/>
      <c r="JAS6" s="671"/>
      <c r="JAT6" s="671"/>
      <c r="JAU6" s="671"/>
      <c r="JAV6" s="671"/>
      <c r="JAW6" s="671"/>
      <c r="JAX6" s="671"/>
      <c r="JAY6" s="671"/>
      <c r="JAZ6" s="671"/>
      <c r="JBA6" s="671"/>
      <c r="JBB6" s="671"/>
      <c r="JBC6" s="671"/>
      <c r="JBD6" s="671"/>
      <c r="JBE6" s="671"/>
      <c r="JBF6" s="671"/>
      <c r="JBG6" s="671"/>
      <c r="JBH6" s="671"/>
      <c r="JBI6" s="671"/>
      <c r="JBJ6" s="671"/>
      <c r="JBK6" s="671"/>
      <c r="JBL6" s="671"/>
      <c r="JBM6" s="671"/>
      <c r="JBN6" s="671"/>
      <c r="JBO6" s="671"/>
      <c r="JBP6" s="671"/>
      <c r="JBQ6" s="671"/>
      <c r="JBR6" s="671"/>
      <c r="JBS6" s="671"/>
      <c r="JBT6" s="671"/>
      <c r="JBU6" s="671"/>
      <c r="JBV6" s="671"/>
      <c r="JBW6" s="671"/>
      <c r="JBX6" s="671"/>
      <c r="JBY6" s="671"/>
      <c r="JBZ6" s="671"/>
      <c r="JCA6" s="671"/>
      <c r="JCB6" s="671"/>
      <c r="JCC6" s="671"/>
      <c r="JCD6" s="671"/>
      <c r="JCE6" s="671"/>
      <c r="JCF6" s="671"/>
      <c r="JCG6" s="671"/>
      <c r="JCH6" s="671"/>
      <c r="JCI6" s="671"/>
      <c r="JCJ6" s="671"/>
      <c r="JCK6" s="671"/>
      <c r="JCL6" s="671"/>
      <c r="JCM6" s="671"/>
      <c r="JCN6" s="671"/>
      <c r="JCO6" s="671"/>
      <c r="JCP6" s="671"/>
      <c r="JCQ6" s="671"/>
      <c r="JCR6" s="671"/>
      <c r="JCS6" s="671"/>
      <c r="JCT6" s="671"/>
      <c r="JCU6" s="671"/>
      <c r="JCV6" s="671"/>
      <c r="JCW6" s="671"/>
      <c r="JCX6" s="671"/>
      <c r="JCY6" s="671"/>
      <c r="JCZ6" s="671"/>
      <c r="JDA6" s="671"/>
      <c r="JDB6" s="671"/>
      <c r="JDC6" s="671"/>
      <c r="JDD6" s="671"/>
      <c r="JDE6" s="671"/>
      <c r="JDF6" s="671"/>
      <c r="JDG6" s="671"/>
      <c r="JDH6" s="671"/>
      <c r="JDI6" s="671"/>
      <c r="JDJ6" s="671"/>
      <c r="JDK6" s="671"/>
      <c r="JDL6" s="671"/>
      <c r="JDM6" s="671"/>
      <c r="JDN6" s="671"/>
      <c r="JDO6" s="671"/>
      <c r="JDP6" s="671"/>
      <c r="JDQ6" s="671"/>
      <c r="JDR6" s="671"/>
      <c r="JDS6" s="671"/>
      <c r="JDT6" s="671"/>
      <c r="JDU6" s="671"/>
      <c r="JDV6" s="671"/>
      <c r="JDW6" s="671"/>
      <c r="JDX6" s="671"/>
      <c r="JDY6" s="671"/>
      <c r="JDZ6" s="671"/>
      <c r="JEA6" s="671"/>
      <c r="JEB6" s="671"/>
      <c r="JEC6" s="671"/>
      <c r="JED6" s="671"/>
      <c r="JEE6" s="671"/>
      <c r="JEF6" s="671"/>
      <c r="JEG6" s="671"/>
      <c r="JEH6" s="671"/>
      <c r="JEI6" s="671"/>
      <c r="JEJ6" s="671"/>
      <c r="JEK6" s="671"/>
      <c r="JEL6" s="671"/>
      <c r="JEM6" s="671"/>
      <c r="JEN6" s="671"/>
      <c r="JEO6" s="671"/>
      <c r="JEP6" s="671"/>
      <c r="JEQ6" s="671"/>
      <c r="JER6" s="671"/>
      <c r="JES6" s="671"/>
      <c r="JET6" s="671"/>
      <c r="JEU6" s="671"/>
      <c r="JEV6" s="671"/>
      <c r="JEW6" s="671"/>
      <c r="JEX6" s="671"/>
      <c r="JEY6" s="671"/>
      <c r="JEZ6" s="671"/>
      <c r="JFA6" s="671"/>
      <c r="JFB6" s="671"/>
      <c r="JFC6" s="671"/>
      <c r="JFD6" s="671"/>
      <c r="JFE6" s="671"/>
      <c r="JFF6" s="671"/>
      <c r="JFG6" s="671"/>
      <c r="JFH6" s="671"/>
      <c r="JFI6" s="671"/>
      <c r="JFJ6" s="671"/>
      <c r="JFK6" s="671"/>
      <c r="JFL6" s="671"/>
      <c r="JFM6" s="671"/>
      <c r="JFN6" s="671"/>
      <c r="JFO6" s="671"/>
      <c r="JFP6" s="671"/>
      <c r="JFQ6" s="671"/>
      <c r="JFR6" s="671"/>
      <c r="JFS6" s="671"/>
      <c r="JFT6" s="671"/>
      <c r="JFU6" s="671"/>
      <c r="JFV6" s="671"/>
      <c r="JFW6" s="671"/>
      <c r="JFX6" s="671"/>
      <c r="JFY6" s="671"/>
      <c r="JFZ6" s="671"/>
      <c r="JGA6" s="671"/>
      <c r="JGB6" s="671"/>
      <c r="JGC6" s="671"/>
      <c r="JGD6" s="671"/>
      <c r="JGE6" s="671"/>
      <c r="JGF6" s="671"/>
      <c r="JGG6" s="671"/>
      <c r="JGH6" s="671"/>
      <c r="JGI6" s="671"/>
      <c r="JGJ6" s="671"/>
      <c r="JGK6" s="671"/>
      <c r="JGL6" s="671"/>
      <c r="JGM6" s="671"/>
      <c r="JGN6" s="671"/>
      <c r="JGO6" s="671"/>
      <c r="JGP6" s="671"/>
      <c r="JGQ6" s="671"/>
      <c r="JGR6" s="671"/>
      <c r="JGS6" s="671"/>
      <c r="JGT6" s="671"/>
      <c r="JGU6" s="671"/>
      <c r="JGV6" s="671"/>
      <c r="JGW6" s="671"/>
      <c r="JGX6" s="671"/>
      <c r="JGY6" s="671"/>
      <c r="JGZ6" s="671"/>
      <c r="JHA6" s="671"/>
      <c r="JHB6" s="671"/>
      <c r="JHC6" s="671"/>
      <c r="JHD6" s="671"/>
      <c r="JHE6" s="671"/>
      <c r="JHF6" s="671"/>
      <c r="JHG6" s="671"/>
      <c r="JHH6" s="671"/>
      <c r="JHI6" s="671"/>
      <c r="JHJ6" s="671"/>
      <c r="JHK6" s="671"/>
      <c r="JHL6" s="671"/>
      <c r="JHM6" s="671"/>
      <c r="JHN6" s="671"/>
      <c r="JHO6" s="671"/>
      <c r="JHP6" s="671"/>
      <c r="JHQ6" s="671"/>
      <c r="JHR6" s="671"/>
      <c r="JHS6" s="671"/>
      <c r="JHT6" s="671"/>
      <c r="JHU6" s="671"/>
      <c r="JHV6" s="671"/>
      <c r="JHW6" s="671"/>
      <c r="JHX6" s="671"/>
      <c r="JHY6" s="671"/>
      <c r="JHZ6" s="671"/>
      <c r="JIA6" s="671"/>
      <c r="JIB6" s="671"/>
      <c r="JIC6" s="671"/>
      <c r="JID6" s="671"/>
      <c r="JIE6" s="671"/>
      <c r="JIF6" s="671"/>
      <c r="JIG6" s="671"/>
      <c r="JIH6" s="671"/>
      <c r="JII6" s="671"/>
      <c r="JIJ6" s="671"/>
      <c r="JIK6" s="671"/>
      <c r="JIL6" s="671"/>
      <c r="JIM6" s="671"/>
      <c r="JIN6" s="671"/>
      <c r="JIO6" s="671"/>
      <c r="JIP6" s="671"/>
      <c r="JIQ6" s="671"/>
      <c r="JIR6" s="671"/>
      <c r="JIS6" s="671"/>
      <c r="JIT6" s="671"/>
      <c r="JIU6" s="671"/>
      <c r="JIV6" s="671"/>
      <c r="JIW6" s="671"/>
      <c r="JIX6" s="671"/>
      <c r="JIY6" s="671"/>
      <c r="JIZ6" s="671"/>
      <c r="JJA6" s="671"/>
      <c r="JJB6" s="671"/>
      <c r="JJC6" s="671"/>
      <c r="JJD6" s="671"/>
      <c r="JJE6" s="671"/>
      <c r="JJF6" s="671"/>
      <c r="JJG6" s="671"/>
      <c r="JJH6" s="671"/>
      <c r="JJI6" s="671"/>
      <c r="JJJ6" s="671"/>
      <c r="JJK6" s="671"/>
      <c r="JJL6" s="671"/>
      <c r="JJM6" s="671"/>
      <c r="JJN6" s="671"/>
      <c r="JJO6" s="671"/>
      <c r="JJP6" s="671"/>
      <c r="JJQ6" s="671"/>
      <c r="JJR6" s="671"/>
      <c r="JJS6" s="671"/>
      <c r="JJT6" s="671"/>
      <c r="JJU6" s="671"/>
      <c r="JJV6" s="671"/>
      <c r="JJW6" s="671"/>
      <c r="JJX6" s="671"/>
      <c r="JJY6" s="671"/>
      <c r="JJZ6" s="671"/>
      <c r="JKA6" s="671"/>
      <c r="JKB6" s="671"/>
      <c r="JKC6" s="671"/>
      <c r="JKD6" s="671"/>
      <c r="JKE6" s="671"/>
      <c r="JKF6" s="671"/>
      <c r="JKG6" s="671"/>
      <c r="JKH6" s="671"/>
      <c r="JKI6" s="671"/>
      <c r="JKJ6" s="671"/>
      <c r="JKK6" s="671"/>
      <c r="JKL6" s="671"/>
      <c r="JKM6" s="671"/>
      <c r="JKN6" s="671"/>
      <c r="JKO6" s="671"/>
      <c r="JKP6" s="671"/>
      <c r="JKQ6" s="671"/>
      <c r="JKR6" s="671"/>
      <c r="JKS6" s="671"/>
      <c r="JKT6" s="671"/>
      <c r="JKU6" s="671"/>
      <c r="JKV6" s="671"/>
      <c r="JKW6" s="671"/>
      <c r="JKX6" s="671"/>
      <c r="JKY6" s="671"/>
      <c r="JKZ6" s="671"/>
      <c r="JLA6" s="671"/>
      <c r="JLB6" s="671"/>
      <c r="JLC6" s="671"/>
      <c r="JLD6" s="671"/>
      <c r="JLE6" s="671"/>
      <c r="JLF6" s="671"/>
      <c r="JLG6" s="671"/>
      <c r="JLH6" s="671"/>
      <c r="JLI6" s="671"/>
      <c r="JLJ6" s="671"/>
      <c r="JLK6" s="671"/>
      <c r="JLL6" s="671"/>
      <c r="JLM6" s="671"/>
      <c r="JLN6" s="671"/>
      <c r="JLO6" s="671"/>
      <c r="JLP6" s="671"/>
      <c r="JLQ6" s="671"/>
      <c r="JLR6" s="671"/>
      <c r="JLS6" s="671"/>
      <c r="JLT6" s="671"/>
      <c r="JLU6" s="671"/>
      <c r="JLV6" s="671"/>
      <c r="JLW6" s="671"/>
      <c r="JLX6" s="671"/>
      <c r="JLY6" s="671"/>
      <c r="JLZ6" s="671"/>
      <c r="JMA6" s="671"/>
      <c r="JMB6" s="671"/>
      <c r="JMC6" s="671"/>
      <c r="JMD6" s="671"/>
      <c r="JME6" s="671"/>
      <c r="JMF6" s="671"/>
      <c r="JMG6" s="671"/>
      <c r="JMH6" s="671"/>
      <c r="JMI6" s="671"/>
      <c r="JMJ6" s="671"/>
      <c r="JMK6" s="671"/>
      <c r="JML6" s="671"/>
      <c r="JMM6" s="671"/>
      <c r="JMN6" s="671"/>
      <c r="JMO6" s="671"/>
      <c r="JMP6" s="671"/>
      <c r="JMQ6" s="671"/>
      <c r="JMR6" s="671"/>
      <c r="JMS6" s="671"/>
      <c r="JMT6" s="671"/>
      <c r="JMU6" s="671"/>
      <c r="JMV6" s="671"/>
      <c r="JMW6" s="671"/>
      <c r="JMX6" s="671"/>
      <c r="JMY6" s="671"/>
      <c r="JMZ6" s="671"/>
      <c r="JNA6" s="671"/>
      <c r="JNB6" s="671"/>
      <c r="JNC6" s="671"/>
      <c r="JND6" s="671"/>
      <c r="JNE6" s="671"/>
      <c r="JNF6" s="671"/>
      <c r="JNG6" s="671"/>
      <c r="JNH6" s="671"/>
      <c r="JNI6" s="671"/>
      <c r="JNJ6" s="671"/>
      <c r="JNK6" s="671"/>
      <c r="JNL6" s="671"/>
      <c r="JNM6" s="671"/>
      <c r="JNN6" s="671"/>
      <c r="JNO6" s="671"/>
      <c r="JNP6" s="671"/>
      <c r="JNQ6" s="671"/>
      <c r="JNR6" s="671"/>
      <c r="JNS6" s="671"/>
      <c r="JNT6" s="671"/>
      <c r="JNU6" s="671"/>
      <c r="JNV6" s="671"/>
      <c r="JNW6" s="671"/>
      <c r="JNX6" s="671"/>
      <c r="JNY6" s="671"/>
      <c r="JNZ6" s="671"/>
      <c r="JOA6" s="671"/>
      <c r="JOB6" s="671"/>
      <c r="JOC6" s="671"/>
      <c r="JOD6" s="671"/>
      <c r="JOE6" s="671"/>
      <c r="JOF6" s="671"/>
      <c r="JOG6" s="671"/>
      <c r="JOH6" s="671"/>
      <c r="JOI6" s="671"/>
      <c r="JOJ6" s="671"/>
      <c r="JOK6" s="671"/>
      <c r="JOL6" s="671"/>
      <c r="JOM6" s="671"/>
      <c r="JON6" s="671"/>
      <c r="JOO6" s="671"/>
      <c r="JOP6" s="671"/>
      <c r="JOQ6" s="671"/>
      <c r="JOR6" s="671"/>
      <c r="JOS6" s="671"/>
      <c r="JOT6" s="671"/>
      <c r="JOU6" s="671"/>
      <c r="JOV6" s="671"/>
      <c r="JOW6" s="671"/>
      <c r="JOX6" s="671"/>
      <c r="JOY6" s="671"/>
      <c r="JOZ6" s="671"/>
      <c r="JPA6" s="671"/>
      <c r="JPB6" s="671"/>
      <c r="JPC6" s="671"/>
      <c r="JPD6" s="671"/>
      <c r="JPE6" s="671"/>
      <c r="JPF6" s="671"/>
      <c r="JPG6" s="671"/>
      <c r="JPH6" s="671"/>
      <c r="JPI6" s="671"/>
      <c r="JPJ6" s="671"/>
      <c r="JPK6" s="671"/>
      <c r="JPL6" s="671"/>
      <c r="JPM6" s="671"/>
      <c r="JPN6" s="671"/>
      <c r="JPO6" s="671"/>
      <c r="JPP6" s="671"/>
      <c r="JPQ6" s="671"/>
      <c r="JPR6" s="671"/>
      <c r="JPS6" s="671"/>
      <c r="JPT6" s="671"/>
      <c r="JPU6" s="671"/>
      <c r="JPV6" s="671"/>
      <c r="JPW6" s="671"/>
      <c r="JPX6" s="671"/>
      <c r="JPY6" s="671"/>
      <c r="JPZ6" s="671"/>
      <c r="JQA6" s="671"/>
      <c r="JQB6" s="671"/>
      <c r="JQC6" s="671"/>
      <c r="JQD6" s="671"/>
      <c r="JQE6" s="671"/>
      <c r="JQF6" s="671"/>
      <c r="JQG6" s="671"/>
      <c r="JQH6" s="671"/>
      <c r="JQI6" s="671"/>
      <c r="JQJ6" s="671"/>
      <c r="JQK6" s="671"/>
      <c r="JQL6" s="671"/>
      <c r="JQM6" s="671"/>
      <c r="JQN6" s="671"/>
      <c r="JQO6" s="671"/>
      <c r="JQP6" s="671"/>
      <c r="JQQ6" s="671"/>
      <c r="JQR6" s="671"/>
      <c r="JQS6" s="671"/>
      <c r="JQT6" s="671"/>
      <c r="JQU6" s="671"/>
      <c r="JQV6" s="671"/>
      <c r="JQW6" s="671"/>
      <c r="JQX6" s="671"/>
      <c r="JQY6" s="671"/>
      <c r="JQZ6" s="671"/>
      <c r="JRA6" s="671"/>
      <c r="JRB6" s="671"/>
      <c r="JRC6" s="671"/>
      <c r="JRD6" s="671"/>
      <c r="JRE6" s="671"/>
      <c r="JRF6" s="671"/>
      <c r="JRG6" s="671"/>
      <c r="JRH6" s="671"/>
      <c r="JRI6" s="671"/>
      <c r="JRJ6" s="671"/>
      <c r="JRK6" s="671"/>
      <c r="JRL6" s="671"/>
      <c r="JRM6" s="671"/>
      <c r="JRN6" s="671"/>
      <c r="JRO6" s="671"/>
      <c r="JRP6" s="671"/>
      <c r="JRQ6" s="671"/>
      <c r="JRR6" s="671"/>
      <c r="JRS6" s="671"/>
      <c r="JRT6" s="671"/>
      <c r="JRU6" s="671"/>
      <c r="JRV6" s="671"/>
      <c r="JRW6" s="671"/>
      <c r="JRX6" s="671"/>
      <c r="JRY6" s="671"/>
      <c r="JRZ6" s="671"/>
      <c r="JSA6" s="671"/>
      <c r="JSB6" s="671"/>
      <c r="JSC6" s="671"/>
      <c r="JSD6" s="671"/>
      <c r="JSE6" s="671"/>
      <c r="JSF6" s="671"/>
      <c r="JSG6" s="671"/>
      <c r="JSH6" s="671"/>
      <c r="JSI6" s="671"/>
      <c r="JSJ6" s="671"/>
      <c r="JSK6" s="671"/>
      <c r="JSL6" s="671"/>
      <c r="JSM6" s="671"/>
      <c r="JSN6" s="671"/>
      <c r="JSO6" s="671"/>
      <c r="JSP6" s="671"/>
      <c r="JSQ6" s="671"/>
      <c r="JSR6" s="671"/>
      <c r="JSS6" s="671"/>
      <c r="JST6" s="671"/>
      <c r="JSU6" s="671"/>
      <c r="JSV6" s="671"/>
      <c r="JSW6" s="671"/>
      <c r="JSX6" s="671"/>
      <c r="JSY6" s="671"/>
      <c r="JSZ6" s="671"/>
      <c r="JTA6" s="671"/>
      <c r="JTB6" s="671"/>
      <c r="JTC6" s="671"/>
      <c r="JTD6" s="671"/>
      <c r="JTE6" s="671"/>
      <c r="JTF6" s="671"/>
      <c r="JTG6" s="671"/>
      <c r="JTH6" s="671"/>
      <c r="JTI6" s="671"/>
      <c r="JTJ6" s="671"/>
      <c r="JTK6" s="671"/>
      <c r="JTL6" s="671"/>
      <c r="JTM6" s="671"/>
      <c r="JTN6" s="671"/>
      <c r="JTO6" s="671"/>
      <c r="JTP6" s="671"/>
      <c r="JTQ6" s="671"/>
      <c r="JTR6" s="671"/>
      <c r="JTS6" s="671"/>
      <c r="JTT6" s="671"/>
      <c r="JTU6" s="671"/>
      <c r="JTV6" s="671"/>
      <c r="JTW6" s="671"/>
      <c r="JTX6" s="671"/>
      <c r="JTY6" s="671"/>
      <c r="JTZ6" s="671"/>
      <c r="JUA6" s="671"/>
      <c r="JUB6" s="671"/>
      <c r="JUC6" s="671"/>
      <c r="JUD6" s="671"/>
      <c r="JUE6" s="671"/>
      <c r="JUF6" s="671"/>
      <c r="JUG6" s="671"/>
      <c r="JUH6" s="671"/>
      <c r="JUI6" s="671"/>
      <c r="JUJ6" s="671"/>
      <c r="JUK6" s="671"/>
      <c r="JUL6" s="671"/>
      <c r="JUM6" s="671"/>
      <c r="JUN6" s="671"/>
      <c r="JUO6" s="671"/>
      <c r="JUP6" s="671"/>
      <c r="JUQ6" s="671"/>
      <c r="JUR6" s="671"/>
      <c r="JUS6" s="671"/>
      <c r="JUT6" s="671"/>
      <c r="JUU6" s="671"/>
      <c r="JUV6" s="671"/>
      <c r="JUW6" s="671"/>
      <c r="JUX6" s="671"/>
      <c r="JUY6" s="671"/>
      <c r="JUZ6" s="671"/>
      <c r="JVA6" s="671"/>
      <c r="JVB6" s="671"/>
      <c r="JVC6" s="671"/>
      <c r="JVD6" s="671"/>
      <c r="JVE6" s="671"/>
      <c r="JVF6" s="671"/>
      <c r="JVG6" s="671"/>
      <c r="JVH6" s="671"/>
      <c r="JVI6" s="671"/>
      <c r="JVJ6" s="671"/>
      <c r="JVK6" s="671"/>
      <c r="JVL6" s="671"/>
      <c r="JVM6" s="671"/>
      <c r="JVN6" s="671"/>
      <c r="JVO6" s="671"/>
      <c r="JVP6" s="671"/>
      <c r="JVQ6" s="671"/>
      <c r="JVR6" s="671"/>
      <c r="JVS6" s="671"/>
      <c r="JVT6" s="671"/>
      <c r="JVU6" s="671"/>
      <c r="JVV6" s="671"/>
      <c r="JVW6" s="671"/>
      <c r="JVX6" s="671"/>
      <c r="JVY6" s="671"/>
      <c r="JVZ6" s="671"/>
      <c r="JWA6" s="671"/>
      <c r="JWB6" s="671"/>
      <c r="JWC6" s="671"/>
      <c r="JWD6" s="671"/>
      <c r="JWE6" s="671"/>
      <c r="JWF6" s="671"/>
      <c r="JWG6" s="671"/>
      <c r="JWH6" s="671"/>
      <c r="JWI6" s="671"/>
      <c r="JWJ6" s="671"/>
      <c r="JWK6" s="671"/>
      <c r="JWL6" s="671"/>
      <c r="JWM6" s="671"/>
      <c r="JWN6" s="671"/>
      <c r="JWO6" s="671"/>
      <c r="JWP6" s="671"/>
      <c r="JWQ6" s="671"/>
      <c r="JWR6" s="671"/>
      <c r="JWS6" s="671"/>
      <c r="JWT6" s="671"/>
      <c r="JWU6" s="671"/>
      <c r="JWV6" s="671"/>
      <c r="JWW6" s="671"/>
      <c r="JWX6" s="671"/>
      <c r="JWY6" s="671"/>
      <c r="JWZ6" s="671"/>
      <c r="JXA6" s="671"/>
      <c r="JXB6" s="671"/>
      <c r="JXC6" s="671"/>
      <c r="JXD6" s="671"/>
      <c r="JXE6" s="671"/>
      <c r="JXF6" s="671"/>
      <c r="JXG6" s="671"/>
      <c r="JXH6" s="671"/>
      <c r="JXI6" s="671"/>
      <c r="JXJ6" s="671"/>
      <c r="JXK6" s="671"/>
      <c r="JXL6" s="671"/>
      <c r="JXM6" s="671"/>
      <c r="JXN6" s="671"/>
      <c r="JXO6" s="671"/>
      <c r="JXP6" s="671"/>
      <c r="JXQ6" s="671"/>
      <c r="JXR6" s="671"/>
      <c r="JXS6" s="671"/>
      <c r="JXT6" s="671"/>
      <c r="JXU6" s="671"/>
      <c r="JXV6" s="671"/>
      <c r="JXW6" s="671"/>
      <c r="JXX6" s="671"/>
      <c r="JXY6" s="671"/>
      <c r="JXZ6" s="671"/>
      <c r="JYA6" s="671"/>
      <c r="JYB6" s="671"/>
      <c r="JYC6" s="671"/>
      <c r="JYD6" s="671"/>
      <c r="JYE6" s="671"/>
      <c r="JYF6" s="671"/>
      <c r="JYG6" s="671"/>
      <c r="JYH6" s="671"/>
      <c r="JYI6" s="671"/>
      <c r="JYJ6" s="671"/>
      <c r="JYK6" s="671"/>
      <c r="JYL6" s="671"/>
      <c r="JYM6" s="671"/>
      <c r="JYN6" s="671"/>
      <c r="JYO6" s="671"/>
      <c r="JYP6" s="671"/>
      <c r="JYQ6" s="671"/>
      <c r="JYR6" s="671"/>
      <c r="JYS6" s="671"/>
      <c r="JYT6" s="671"/>
      <c r="JYU6" s="671"/>
      <c r="JYV6" s="671"/>
      <c r="JYW6" s="671"/>
      <c r="JYX6" s="671"/>
      <c r="JYY6" s="671"/>
      <c r="JYZ6" s="671"/>
      <c r="JZA6" s="671"/>
      <c r="JZB6" s="671"/>
      <c r="JZC6" s="671"/>
      <c r="JZD6" s="671"/>
      <c r="JZE6" s="671"/>
      <c r="JZF6" s="671"/>
      <c r="JZG6" s="671"/>
      <c r="JZH6" s="671"/>
      <c r="JZI6" s="671"/>
      <c r="JZJ6" s="671"/>
      <c r="JZK6" s="671"/>
      <c r="JZL6" s="671"/>
      <c r="JZM6" s="671"/>
      <c r="JZN6" s="671"/>
      <c r="JZO6" s="671"/>
      <c r="JZP6" s="671"/>
      <c r="JZQ6" s="671"/>
      <c r="JZR6" s="671"/>
      <c r="JZS6" s="671"/>
      <c r="JZT6" s="671"/>
      <c r="JZU6" s="671"/>
      <c r="JZV6" s="671"/>
      <c r="JZW6" s="671"/>
      <c r="JZX6" s="671"/>
      <c r="JZY6" s="671"/>
      <c r="JZZ6" s="671"/>
      <c r="KAA6" s="671"/>
      <c r="KAB6" s="671"/>
      <c r="KAC6" s="671"/>
      <c r="KAD6" s="671"/>
      <c r="KAE6" s="671"/>
      <c r="KAF6" s="671"/>
      <c r="KAG6" s="671"/>
      <c r="KAH6" s="671"/>
      <c r="KAI6" s="671"/>
      <c r="KAJ6" s="671"/>
      <c r="KAK6" s="671"/>
      <c r="KAL6" s="671"/>
      <c r="KAM6" s="671"/>
      <c r="KAN6" s="671"/>
      <c r="KAO6" s="671"/>
      <c r="KAP6" s="671"/>
      <c r="KAQ6" s="671"/>
      <c r="KAR6" s="671"/>
      <c r="KAS6" s="671"/>
      <c r="KAT6" s="671"/>
      <c r="KAU6" s="671"/>
      <c r="KAV6" s="671"/>
      <c r="KAW6" s="671"/>
      <c r="KAX6" s="671"/>
      <c r="KAY6" s="671"/>
      <c r="KAZ6" s="671"/>
      <c r="KBA6" s="671"/>
      <c r="KBB6" s="671"/>
      <c r="KBC6" s="671"/>
      <c r="KBD6" s="671"/>
      <c r="KBE6" s="671"/>
      <c r="KBF6" s="671"/>
      <c r="KBG6" s="671"/>
      <c r="KBH6" s="671"/>
      <c r="KBI6" s="671"/>
      <c r="KBJ6" s="671"/>
      <c r="KBK6" s="671"/>
      <c r="KBL6" s="671"/>
      <c r="KBM6" s="671"/>
      <c r="KBN6" s="671"/>
      <c r="KBO6" s="671"/>
      <c r="KBP6" s="671"/>
      <c r="KBQ6" s="671"/>
      <c r="KBR6" s="671"/>
      <c r="KBS6" s="671"/>
      <c r="KBT6" s="671"/>
      <c r="KBU6" s="671"/>
      <c r="KBV6" s="671"/>
      <c r="KBW6" s="671"/>
      <c r="KBX6" s="671"/>
      <c r="KBY6" s="671"/>
      <c r="KBZ6" s="671"/>
      <c r="KCA6" s="671"/>
      <c r="KCB6" s="671"/>
      <c r="KCC6" s="671"/>
      <c r="KCD6" s="671"/>
      <c r="KCE6" s="671"/>
      <c r="KCF6" s="671"/>
      <c r="KCG6" s="671"/>
      <c r="KCH6" s="671"/>
      <c r="KCI6" s="671"/>
      <c r="KCJ6" s="671"/>
      <c r="KCK6" s="671"/>
      <c r="KCL6" s="671"/>
      <c r="KCM6" s="671"/>
      <c r="KCN6" s="671"/>
      <c r="KCO6" s="671"/>
      <c r="KCP6" s="671"/>
      <c r="KCQ6" s="671"/>
      <c r="KCR6" s="671"/>
      <c r="KCS6" s="671"/>
      <c r="KCT6" s="671"/>
      <c r="KCU6" s="671"/>
      <c r="KCV6" s="671"/>
      <c r="KCW6" s="671"/>
      <c r="KCX6" s="671"/>
      <c r="KCY6" s="671"/>
      <c r="KCZ6" s="671"/>
      <c r="KDA6" s="671"/>
      <c r="KDB6" s="671"/>
      <c r="KDC6" s="671"/>
      <c r="KDD6" s="671"/>
      <c r="KDE6" s="671"/>
      <c r="KDF6" s="671"/>
      <c r="KDG6" s="671"/>
      <c r="KDH6" s="671"/>
      <c r="KDI6" s="671"/>
      <c r="KDJ6" s="671"/>
      <c r="KDK6" s="671"/>
      <c r="KDL6" s="671"/>
      <c r="KDM6" s="671"/>
      <c r="KDN6" s="671"/>
      <c r="KDO6" s="671"/>
      <c r="KDP6" s="671"/>
      <c r="KDQ6" s="671"/>
      <c r="KDR6" s="671"/>
      <c r="KDS6" s="671"/>
      <c r="KDT6" s="671"/>
      <c r="KDU6" s="671"/>
      <c r="KDV6" s="671"/>
      <c r="KDW6" s="671"/>
      <c r="KDX6" s="671"/>
      <c r="KDY6" s="671"/>
      <c r="KDZ6" s="671"/>
      <c r="KEA6" s="671"/>
      <c r="KEB6" s="671"/>
      <c r="KEC6" s="671"/>
      <c r="KED6" s="671"/>
      <c r="KEE6" s="671"/>
      <c r="KEF6" s="671"/>
      <c r="KEG6" s="671"/>
      <c r="KEH6" s="671"/>
      <c r="KEI6" s="671"/>
      <c r="KEJ6" s="671"/>
      <c r="KEK6" s="671"/>
      <c r="KEL6" s="671"/>
      <c r="KEM6" s="671"/>
      <c r="KEN6" s="671"/>
      <c r="KEO6" s="671"/>
      <c r="KEP6" s="671"/>
      <c r="KEQ6" s="671"/>
      <c r="KER6" s="671"/>
      <c r="KES6" s="671"/>
      <c r="KET6" s="671"/>
      <c r="KEU6" s="671"/>
      <c r="KEV6" s="671"/>
      <c r="KEW6" s="671"/>
      <c r="KEX6" s="671"/>
      <c r="KEY6" s="671"/>
      <c r="KEZ6" s="671"/>
      <c r="KFA6" s="671"/>
      <c r="KFB6" s="671"/>
      <c r="KFC6" s="671"/>
      <c r="KFD6" s="671"/>
      <c r="KFE6" s="671"/>
      <c r="KFF6" s="671"/>
      <c r="KFG6" s="671"/>
      <c r="KFH6" s="671"/>
      <c r="KFI6" s="671"/>
      <c r="KFJ6" s="671"/>
      <c r="KFK6" s="671"/>
      <c r="KFL6" s="671"/>
      <c r="KFM6" s="671"/>
      <c r="KFN6" s="671"/>
      <c r="KFO6" s="671"/>
      <c r="KFP6" s="671"/>
      <c r="KFQ6" s="671"/>
      <c r="KFR6" s="671"/>
      <c r="KFS6" s="671"/>
      <c r="KFT6" s="671"/>
      <c r="KFU6" s="671"/>
      <c r="KFV6" s="671"/>
      <c r="KFW6" s="671"/>
      <c r="KFX6" s="671"/>
      <c r="KFY6" s="671"/>
      <c r="KFZ6" s="671"/>
      <c r="KGA6" s="671"/>
      <c r="KGB6" s="671"/>
      <c r="KGC6" s="671"/>
      <c r="KGD6" s="671"/>
      <c r="KGE6" s="671"/>
      <c r="KGF6" s="671"/>
      <c r="KGG6" s="671"/>
      <c r="KGH6" s="671"/>
      <c r="KGI6" s="671"/>
      <c r="KGJ6" s="671"/>
      <c r="KGK6" s="671"/>
      <c r="KGL6" s="671"/>
      <c r="KGM6" s="671"/>
      <c r="KGN6" s="671"/>
      <c r="KGO6" s="671"/>
      <c r="KGP6" s="671"/>
      <c r="KGQ6" s="671"/>
      <c r="KGR6" s="671"/>
      <c r="KGS6" s="671"/>
      <c r="KGT6" s="671"/>
      <c r="KGU6" s="671"/>
      <c r="KGV6" s="671"/>
      <c r="KGW6" s="671"/>
      <c r="KGX6" s="671"/>
      <c r="KGY6" s="671"/>
      <c r="KGZ6" s="671"/>
      <c r="KHA6" s="671"/>
      <c r="KHB6" s="671"/>
      <c r="KHC6" s="671"/>
      <c r="KHD6" s="671"/>
      <c r="KHE6" s="671"/>
      <c r="KHF6" s="671"/>
      <c r="KHG6" s="671"/>
      <c r="KHH6" s="671"/>
      <c r="KHI6" s="671"/>
      <c r="KHJ6" s="671"/>
      <c r="KHK6" s="671"/>
      <c r="KHL6" s="671"/>
      <c r="KHM6" s="671"/>
      <c r="KHN6" s="671"/>
      <c r="KHO6" s="671"/>
      <c r="KHP6" s="671"/>
      <c r="KHQ6" s="671"/>
      <c r="KHR6" s="671"/>
      <c r="KHS6" s="671"/>
      <c r="KHT6" s="671"/>
      <c r="KHU6" s="671"/>
      <c r="KHV6" s="671"/>
      <c r="KHW6" s="671"/>
      <c r="KHX6" s="671"/>
      <c r="KHY6" s="671"/>
      <c r="KHZ6" s="671"/>
      <c r="KIA6" s="671"/>
      <c r="KIB6" s="671"/>
      <c r="KIC6" s="671"/>
      <c r="KID6" s="671"/>
      <c r="KIE6" s="671"/>
      <c r="KIF6" s="671"/>
      <c r="KIG6" s="671"/>
      <c r="KIH6" s="671"/>
      <c r="KII6" s="671"/>
      <c r="KIJ6" s="671"/>
      <c r="KIK6" s="671"/>
      <c r="KIL6" s="671"/>
      <c r="KIM6" s="671"/>
      <c r="KIN6" s="671"/>
      <c r="KIO6" s="671"/>
      <c r="KIP6" s="671"/>
      <c r="KIQ6" s="671"/>
      <c r="KIR6" s="671"/>
      <c r="KIS6" s="671"/>
      <c r="KIT6" s="671"/>
      <c r="KIU6" s="671"/>
      <c r="KIV6" s="671"/>
      <c r="KIW6" s="671"/>
      <c r="KIX6" s="671"/>
      <c r="KIY6" s="671"/>
      <c r="KIZ6" s="671"/>
      <c r="KJA6" s="671"/>
      <c r="KJB6" s="671"/>
      <c r="KJC6" s="671"/>
      <c r="KJD6" s="671"/>
      <c r="KJE6" s="671"/>
      <c r="KJF6" s="671"/>
      <c r="KJG6" s="671"/>
      <c r="KJH6" s="671"/>
      <c r="KJI6" s="671"/>
      <c r="KJJ6" s="671"/>
      <c r="KJK6" s="671"/>
      <c r="KJL6" s="671"/>
      <c r="KJM6" s="671"/>
      <c r="KJN6" s="671"/>
      <c r="KJO6" s="671"/>
      <c r="KJP6" s="671"/>
      <c r="KJQ6" s="671"/>
      <c r="KJR6" s="671"/>
      <c r="KJS6" s="671"/>
      <c r="KJT6" s="671"/>
      <c r="KJU6" s="671"/>
      <c r="KJV6" s="671"/>
      <c r="KJW6" s="671"/>
      <c r="KJX6" s="671"/>
      <c r="KJY6" s="671"/>
      <c r="KJZ6" s="671"/>
      <c r="KKA6" s="671"/>
      <c r="KKB6" s="671"/>
      <c r="KKC6" s="671"/>
      <c r="KKD6" s="671"/>
      <c r="KKE6" s="671"/>
      <c r="KKF6" s="671"/>
      <c r="KKG6" s="671"/>
      <c r="KKH6" s="671"/>
      <c r="KKI6" s="671"/>
      <c r="KKJ6" s="671"/>
      <c r="KKK6" s="671"/>
      <c r="KKL6" s="671"/>
      <c r="KKM6" s="671"/>
      <c r="KKN6" s="671"/>
      <c r="KKO6" s="671"/>
      <c r="KKP6" s="671"/>
      <c r="KKQ6" s="671"/>
      <c r="KKR6" s="671"/>
      <c r="KKS6" s="671"/>
      <c r="KKT6" s="671"/>
      <c r="KKU6" s="671"/>
      <c r="KKV6" s="671"/>
      <c r="KKW6" s="671"/>
      <c r="KKX6" s="671"/>
      <c r="KKY6" s="671"/>
      <c r="KKZ6" s="671"/>
      <c r="KLA6" s="671"/>
      <c r="KLB6" s="671"/>
      <c r="KLC6" s="671"/>
      <c r="KLD6" s="671"/>
      <c r="KLE6" s="671"/>
      <c r="KLF6" s="671"/>
      <c r="KLG6" s="671"/>
      <c r="KLH6" s="671"/>
      <c r="KLI6" s="671"/>
      <c r="KLJ6" s="671"/>
      <c r="KLK6" s="671"/>
      <c r="KLL6" s="671"/>
      <c r="KLM6" s="671"/>
      <c r="KLN6" s="671"/>
      <c r="KLO6" s="671"/>
      <c r="KLP6" s="671"/>
      <c r="KLQ6" s="671"/>
      <c r="KLR6" s="671"/>
      <c r="KLS6" s="671"/>
      <c r="KLT6" s="671"/>
      <c r="KLU6" s="671"/>
      <c r="KLV6" s="671"/>
      <c r="KLW6" s="671"/>
      <c r="KLX6" s="671"/>
      <c r="KLY6" s="671"/>
      <c r="KLZ6" s="671"/>
      <c r="KMA6" s="671"/>
      <c r="KMB6" s="671"/>
      <c r="KMC6" s="671"/>
      <c r="KMD6" s="671"/>
      <c r="KME6" s="671"/>
      <c r="KMF6" s="671"/>
      <c r="KMG6" s="671"/>
      <c r="KMH6" s="671"/>
      <c r="KMI6" s="671"/>
      <c r="KMJ6" s="671"/>
      <c r="KMK6" s="671"/>
      <c r="KML6" s="671"/>
      <c r="KMM6" s="671"/>
      <c r="KMN6" s="671"/>
      <c r="KMO6" s="671"/>
      <c r="KMP6" s="671"/>
      <c r="KMQ6" s="671"/>
      <c r="KMR6" s="671"/>
      <c r="KMS6" s="671"/>
      <c r="KMT6" s="671"/>
      <c r="KMU6" s="671"/>
      <c r="KMV6" s="671"/>
      <c r="KMW6" s="671"/>
      <c r="KMX6" s="671"/>
      <c r="KMY6" s="671"/>
      <c r="KMZ6" s="671"/>
      <c r="KNA6" s="671"/>
      <c r="KNB6" s="671"/>
      <c r="KNC6" s="671"/>
      <c r="KND6" s="671"/>
      <c r="KNE6" s="671"/>
      <c r="KNF6" s="671"/>
      <c r="KNG6" s="671"/>
      <c r="KNH6" s="671"/>
      <c r="KNI6" s="671"/>
      <c r="KNJ6" s="671"/>
      <c r="KNK6" s="671"/>
      <c r="KNL6" s="671"/>
      <c r="KNM6" s="671"/>
      <c r="KNN6" s="671"/>
      <c r="KNO6" s="671"/>
      <c r="KNP6" s="671"/>
      <c r="KNQ6" s="671"/>
      <c r="KNR6" s="671"/>
      <c r="KNS6" s="671"/>
      <c r="KNT6" s="671"/>
      <c r="KNU6" s="671"/>
      <c r="KNV6" s="671"/>
      <c r="KNW6" s="671"/>
      <c r="KNX6" s="671"/>
      <c r="KNY6" s="671"/>
      <c r="KNZ6" s="671"/>
      <c r="KOA6" s="671"/>
      <c r="KOB6" s="671"/>
      <c r="KOC6" s="671"/>
      <c r="KOD6" s="671"/>
      <c r="KOE6" s="671"/>
      <c r="KOF6" s="671"/>
      <c r="KOG6" s="671"/>
      <c r="KOH6" s="671"/>
      <c r="KOI6" s="671"/>
      <c r="KOJ6" s="671"/>
      <c r="KOK6" s="671"/>
      <c r="KOL6" s="671"/>
      <c r="KOM6" s="671"/>
      <c r="KON6" s="671"/>
      <c r="KOO6" s="671"/>
      <c r="KOP6" s="671"/>
      <c r="KOQ6" s="671"/>
      <c r="KOR6" s="671"/>
      <c r="KOS6" s="671"/>
      <c r="KOT6" s="671"/>
      <c r="KOU6" s="671"/>
      <c r="KOV6" s="671"/>
      <c r="KOW6" s="671"/>
      <c r="KOX6" s="671"/>
      <c r="KOY6" s="671"/>
      <c r="KOZ6" s="671"/>
      <c r="KPA6" s="671"/>
      <c r="KPB6" s="671"/>
      <c r="KPC6" s="671"/>
      <c r="KPD6" s="671"/>
      <c r="KPE6" s="671"/>
      <c r="KPF6" s="671"/>
      <c r="KPG6" s="671"/>
      <c r="KPH6" s="671"/>
      <c r="KPI6" s="671"/>
      <c r="KPJ6" s="671"/>
      <c r="KPK6" s="671"/>
      <c r="KPL6" s="671"/>
      <c r="KPM6" s="671"/>
      <c r="KPN6" s="671"/>
      <c r="KPO6" s="671"/>
      <c r="KPP6" s="671"/>
      <c r="KPQ6" s="671"/>
      <c r="KPR6" s="671"/>
      <c r="KPS6" s="671"/>
      <c r="KPT6" s="671"/>
      <c r="KPU6" s="671"/>
      <c r="KPV6" s="671"/>
      <c r="KPW6" s="671"/>
      <c r="KPX6" s="671"/>
      <c r="KPY6" s="671"/>
      <c r="KPZ6" s="671"/>
      <c r="KQA6" s="671"/>
      <c r="KQB6" s="671"/>
      <c r="KQC6" s="671"/>
      <c r="KQD6" s="671"/>
      <c r="KQE6" s="671"/>
      <c r="KQF6" s="671"/>
      <c r="KQG6" s="671"/>
      <c r="KQH6" s="671"/>
      <c r="KQI6" s="671"/>
      <c r="KQJ6" s="671"/>
      <c r="KQK6" s="671"/>
      <c r="KQL6" s="671"/>
      <c r="KQM6" s="671"/>
      <c r="KQN6" s="671"/>
      <c r="KQO6" s="671"/>
      <c r="KQP6" s="671"/>
      <c r="KQQ6" s="671"/>
      <c r="KQR6" s="671"/>
      <c r="KQS6" s="671"/>
      <c r="KQT6" s="671"/>
      <c r="KQU6" s="671"/>
      <c r="KQV6" s="671"/>
      <c r="KQW6" s="671"/>
      <c r="KQX6" s="671"/>
      <c r="KQY6" s="671"/>
      <c r="KQZ6" s="671"/>
      <c r="KRA6" s="671"/>
      <c r="KRB6" s="671"/>
      <c r="KRC6" s="671"/>
      <c r="KRD6" s="671"/>
      <c r="KRE6" s="671"/>
      <c r="KRF6" s="671"/>
      <c r="KRG6" s="671"/>
      <c r="KRH6" s="671"/>
      <c r="KRI6" s="671"/>
      <c r="KRJ6" s="671"/>
      <c r="KRK6" s="671"/>
      <c r="KRL6" s="671"/>
      <c r="KRM6" s="671"/>
      <c r="KRN6" s="671"/>
      <c r="KRO6" s="671"/>
      <c r="KRP6" s="671"/>
      <c r="KRQ6" s="671"/>
      <c r="KRR6" s="671"/>
      <c r="KRS6" s="671"/>
      <c r="KRT6" s="671"/>
      <c r="KRU6" s="671"/>
      <c r="KRV6" s="671"/>
      <c r="KRW6" s="671"/>
      <c r="KRX6" s="671"/>
      <c r="KRY6" s="671"/>
      <c r="KRZ6" s="671"/>
      <c r="KSA6" s="671"/>
      <c r="KSB6" s="671"/>
      <c r="KSC6" s="671"/>
      <c r="KSD6" s="671"/>
      <c r="KSE6" s="671"/>
      <c r="KSF6" s="671"/>
      <c r="KSG6" s="671"/>
      <c r="KSH6" s="671"/>
      <c r="KSI6" s="671"/>
      <c r="KSJ6" s="671"/>
      <c r="KSK6" s="671"/>
      <c r="KSL6" s="671"/>
      <c r="KSM6" s="671"/>
      <c r="KSN6" s="671"/>
      <c r="KSO6" s="671"/>
      <c r="KSP6" s="671"/>
      <c r="KSQ6" s="671"/>
      <c r="KSR6" s="671"/>
      <c r="KSS6" s="671"/>
      <c r="KST6" s="671"/>
      <c r="KSU6" s="671"/>
      <c r="KSV6" s="671"/>
      <c r="KSW6" s="671"/>
      <c r="KSX6" s="671"/>
      <c r="KSY6" s="671"/>
      <c r="KSZ6" s="671"/>
      <c r="KTA6" s="671"/>
      <c r="KTB6" s="671"/>
      <c r="KTC6" s="671"/>
      <c r="KTD6" s="671"/>
      <c r="KTE6" s="671"/>
      <c r="KTF6" s="671"/>
      <c r="KTG6" s="671"/>
      <c r="KTH6" s="671"/>
      <c r="KTI6" s="671"/>
      <c r="KTJ6" s="671"/>
      <c r="KTK6" s="671"/>
      <c r="KTL6" s="671"/>
      <c r="KTM6" s="671"/>
      <c r="KTN6" s="671"/>
      <c r="KTO6" s="671"/>
      <c r="KTP6" s="671"/>
      <c r="KTQ6" s="671"/>
      <c r="KTR6" s="671"/>
      <c r="KTS6" s="671"/>
      <c r="KTT6" s="671"/>
      <c r="KTU6" s="671"/>
      <c r="KTV6" s="671"/>
      <c r="KTW6" s="671"/>
      <c r="KTX6" s="671"/>
      <c r="KTY6" s="671"/>
      <c r="KTZ6" s="671"/>
      <c r="KUA6" s="671"/>
      <c r="KUB6" s="671"/>
      <c r="KUC6" s="671"/>
      <c r="KUD6" s="671"/>
      <c r="KUE6" s="671"/>
      <c r="KUF6" s="671"/>
      <c r="KUG6" s="671"/>
      <c r="KUH6" s="671"/>
      <c r="KUI6" s="671"/>
      <c r="KUJ6" s="671"/>
      <c r="KUK6" s="671"/>
      <c r="KUL6" s="671"/>
      <c r="KUM6" s="671"/>
      <c r="KUN6" s="671"/>
      <c r="KUO6" s="671"/>
      <c r="KUP6" s="671"/>
      <c r="KUQ6" s="671"/>
      <c r="KUR6" s="671"/>
      <c r="KUS6" s="671"/>
      <c r="KUT6" s="671"/>
      <c r="KUU6" s="671"/>
      <c r="KUV6" s="671"/>
      <c r="KUW6" s="671"/>
      <c r="KUX6" s="671"/>
      <c r="KUY6" s="671"/>
      <c r="KUZ6" s="671"/>
      <c r="KVA6" s="671"/>
      <c r="KVB6" s="671"/>
      <c r="KVC6" s="671"/>
      <c r="KVD6" s="671"/>
      <c r="KVE6" s="671"/>
      <c r="KVF6" s="671"/>
      <c r="KVG6" s="671"/>
      <c r="KVH6" s="671"/>
      <c r="KVI6" s="671"/>
      <c r="KVJ6" s="671"/>
      <c r="KVK6" s="671"/>
      <c r="KVL6" s="671"/>
      <c r="KVM6" s="671"/>
      <c r="KVN6" s="671"/>
      <c r="KVO6" s="671"/>
      <c r="KVP6" s="671"/>
      <c r="KVQ6" s="671"/>
      <c r="KVR6" s="671"/>
      <c r="KVS6" s="671"/>
      <c r="KVT6" s="671"/>
      <c r="KVU6" s="671"/>
      <c r="KVV6" s="671"/>
      <c r="KVW6" s="671"/>
      <c r="KVX6" s="671"/>
      <c r="KVY6" s="671"/>
      <c r="KVZ6" s="671"/>
      <c r="KWA6" s="671"/>
      <c r="KWB6" s="671"/>
      <c r="KWC6" s="671"/>
      <c r="KWD6" s="671"/>
      <c r="KWE6" s="671"/>
      <c r="KWF6" s="671"/>
      <c r="KWG6" s="671"/>
      <c r="KWH6" s="671"/>
      <c r="KWI6" s="671"/>
      <c r="KWJ6" s="671"/>
      <c r="KWK6" s="671"/>
      <c r="KWL6" s="671"/>
      <c r="KWM6" s="671"/>
      <c r="KWN6" s="671"/>
      <c r="KWO6" s="671"/>
      <c r="KWP6" s="671"/>
      <c r="KWQ6" s="671"/>
      <c r="KWR6" s="671"/>
      <c r="KWS6" s="671"/>
      <c r="KWT6" s="671"/>
      <c r="KWU6" s="671"/>
      <c r="KWV6" s="671"/>
      <c r="KWW6" s="671"/>
      <c r="KWX6" s="671"/>
      <c r="KWY6" s="671"/>
      <c r="KWZ6" s="671"/>
      <c r="KXA6" s="671"/>
      <c r="KXB6" s="671"/>
      <c r="KXC6" s="671"/>
      <c r="KXD6" s="671"/>
      <c r="KXE6" s="671"/>
      <c r="KXF6" s="671"/>
      <c r="KXG6" s="671"/>
      <c r="KXH6" s="671"/>
      <c r="KXI6" s="671"/>
      <c r="KXJ6" s="671"/>
      <c r="KXK6" s="671"/>
      <c r="KXL6" s="671"/>
      <c r="KXM6" s="671"/>
      <c r="KXN6" s="671"/>
      <c r="KXO6" s="671"/>
      <c r="KXP6" s="671"/>
      <c r="KXQ6" s="671"/>
      <c r="KXR6" s="671"/>
      <c r="KXS6" s="671"/>
      <c r="KXT6" s="671"/>
      <c r="KXU6" s="671"/>
      <c r="KXV6" s="671"/>
      <c r="KXW6" s="671"/>
      <c r="KXX6" s="671"/>
      <c r="KXY6" s="671"/>
      <c r="KXZ6" s="671"/>
      <c r="KYA6" s="671"/>
      <c r="KYB6" s="671"/>
      <c r="KYC6" s="671"/>
      <c r="KYD6" s="671"/>
      <c r="KYE6" s="671"/>
      <c r="KYF6" s="671"/>
      <c r="KYG6" s="671"/>
      <c r="KYH6" s="671"/>
      <c r="KYI6" s="671"/>
      <c r="KYJ6" s="671"/>
      <c r="KYK6" s="671"/>
      <c r="KYL6" s="671"/>
      <c r="KYM6" s="671"/>
      <c r="KYN6" s="671"/>
      <c r="KYO6" s="671"/>
      <c r="KYP6" s="671"/>
      <c r="KYQ6" s="671"/>
      <c r="KYR6" s="671"/>
      <c r="KYS6" s="671"/>
      <c r="KYT6" s="671"/>
      <c r="KYU6" s="671"/>
      <c r="KYV6" s="671"/>
      <c r="KYW6" s="671"/>
      <c r="KYX6" s="671"/>
      <c r="KYY6" s="671"/>
      <c r="KYZ6" s="671"/>
      <c r="KZA6" s="671"/>
      <c r="KZB6" s="671"/>
      <c r="KZC6" s="671"/>
      <c r="KZD6" s="671"/>
      <c r="KZE6" s="671"/>
      <c r="KZF6" s="671"/>
      <c r="KZG6" s="671"/>
      <c r="KZH6" s="671"/>
      <c r="KZI6" s="671"/>
      <c r="KZJ6" s="671"/>
      <c r="KZK6" s="671"/>
      <c r="KZL6" s="671"/>
      <c r="KZM6" s="671"/>
      <c r="KZN6" s="671"/>
      <c r="KZO6" s="671"/>
      <c r="KZP6" s="671"/>
      <c r="KZQ6" s="671"/>
      <c r="KZR6" s="671"/>
      <c r="KZS6" s="671"/>
      <c r="KZT6" s="671"/>
      <c r="KZU6" s="671"/>
      <c r="KZV6" s="671"/>
      <c r="KZW6" s="671"/>
      <c r="KZX6" s="671"/>
      <c r="KZY6" s="671"/>
      <c r="KZZ6" s="671"/>
      <c r="LAA6" s="671"/>
      <c r="LAB6" s="671"/>
      <c r="LAC6" s="671"/>
      <c r="LAD6" s="671"/>
      <c r="LAE6" s="671"/>
      <c r="LAF6" s="671"/>
      <c r="LAG6" s="671"/>
      <c r="LAH6" s="671"/>
      <c r="LAI6" s="671"/>
      <c r="LAJ6" s="671"/>
      <c r="LAK6" s="671"/>
      <c r="LAL6" s="671"/>
      <c r="LAM6" s="671"/>
      <c r="LAN6" s="671"/>
      <c r="LAO6" s="671"/>
      <c r="LAP6" s="671"/>
      <c r="LAQ6" s="671"/>
      <c r="LAR6" s="671"/>
      <c r="LAS6" s="671"/>
      <c r="LAT6" s="671"/>
      <c r="LAU6" s="671"/>
      <c r="LAV6" s="671"/>
      <c r="LAW6" s="671"/>
      <c r="LAX6" s="671"/>
      <c r="LAY6" s="671"/>
      <c r="LAZ6" s="671"/>
      <c r="LBA6" s="671"/>
      <c r="LBB6" s="671"/>
      <c r="LBC6" s="671"/>
      <c r="LBD6" s="671"/>
      <c r="LBE6" s="671"/>
      <c r="LBF6" s="671"/>
      <c r="LBG6" s="671"/>
      <c r="LBH6" s="671"/>
      <c r="LBI6" s="671"/>
      <c r="LBJ6" s="671"/>
      <c r="LBK6" s="671"/>
      <c r="LBL6" s="671"/>
      <c r="LBM6" s="671"/>
      <c r="LBN6" s="671"/>
      <c r="LBO6" s="671"/>
      <c r="LBP6" s="671"/>
      <c r="LBQ6" s="671"/>
      <c r="LBR6" s="671"/>
      <c r="LBS6" s="671"/>
      <c r="LBT6" s="671"/>
      <c r="LBU6" s="671"/>
      <c r="LBV6" s="671"/>
      <c r="LBW6" s="671"/>
      <c r="LBX6" s="671"/>
      <c r="LBY6" s="671"/>
      <c r="LBZ6" s="671"/>
      <c r="LCA6" s="671"/>
      <c r="LCB6" s="671"/>
      <c r="LCC6" s="671"/>
      <c r="LCD6" s="671"/>
      <c r="LCE6" s="671"/>
      <c r="LCF6" s="671"/>
      <c r="LCG6" s="671"/>
      <c r="LCH6" s="671"/>
      <c r="LCI6" s="671"/>
      <c r="LCJ6" s="671"/>
      <c r="LCK6" s="671"/>
      <c r="LCL6" s="671"/>
      <c r="LCM6" s="671"/>
      <c r="LCN6" s="671"/>
      <c r="LCO6" s="671"/>
      <c r="LCP6" s="671"/>
      <c r="LCQ6" s="671"/>
      <c r="LCR6" s="671"/>
      <c r="LCS6" s="671"/>
      <c r="LCT6" s="671"/>
      <c r="LCU6" s="671"/>
      <c r="LCV6" s="671"/>
      <c r="LCW6" s="671"/>
      <c r="LCX6" s="671"/>
      <c r="LCY6" s="671"/>
      <c r="LCZ6" s="671"/>
      <c r="LDA6" s="671"/>
      <c r="LDB6" s="671"/>
      <c r="LDC6" s="671"/>
      <c r="LDD6" s="671"/>
      <c r="LDE6" s="671"/>
      <c r="LDF6" s="671"/>
      <c r="LDG6" s="671"/>
      <c r="LDH6" s="671"/>
      <c r="LDI6" s="671"/>
      <c r="LDJ6" s="671"/>
      <c r="LDK6" s="671"/>
      <c r="LDL6" s="671"/>
      <c r="LDM6" s="671"/>
      <c r="LDN6" s="671"/>
      <c r="LDO6" s="671"/>
      <c r="LDP6" s="671"/>
      <c r="LDQ6" s="671"/>
      <c r="LDR6" s="671"/>
      <c r="LDS6" s="671"/>
      <c r="LDT6" s="671"/>
      <c r="LDU6" s="671"/>
      <c r="LDV6" s="671"/>
      <c r="LDW6" s="671"/>
      <c r="LDX6" s="671"/>
      <c r="LDY6" s="671"/>
      <c r="LDZ6" s="671"/>
      <c r="LEA6" s="671"/>
      <c r="LEB6" s="671"/>
      <c r="LEC6" s="671"/>
      <c r="LED6" s="671"/>
      <c r="LEE6" s="671"/>
      <c r="LEF6" s="671"/>
      <c r="LEG6" s="671"/>
      <c r="LEH6" s="671"/>
      <c r="LEI6" s="671"/>
      <c r="LEJ6" s="671"/>
      <c r="LEK6" s="671"/>
      <c r="LEL6" s="671"/>
      <c r="LEM6" s="671"/>
      <c r="LEN6" s="671"/>
      <c r="LEO6" s="671"/>
      <c r="LEP6" s="671"/>
      <c r="LEQ6" s="671"/>
      <c r="LER6" s="671"/>
      <c r="LES6" s="671"/>
      <c r="LET6" s="671"/>
      <c r="LEU6" s="671"/>
      <c r="LEV6" s="671"/>
      <c r="LEW6" s="671"/>
      <c r="LEX6" s="671"/>
      <c r="LEY6" s="671"/>
      <c r="LEZ6" s="671"/>
      <c r="LFA6" s="671"/>
      <c r="LFB6" s="671"/>
      <c r="LFC6" s="671"/>
      <c r="LFD6" s="671"/>
      <c r="LFE6" s="671"/>
      <c r="LFF6" s="671"/>
      <c r="LFG6" s="671"/>
      <c r="LFH6" s="671"/>
      <c r="LFI6" s="671"/>
      <c r="LFJ6" s="671"/>
      <c r="LFK6" s="671"/>
      <c r="LFL6" s="671"/>
      <c r="LFM6" s="671"/>
      <c r="LFN6" s="671"/>
      <c r="LFO6" s="671"/>
      <c r="LFP6" s="671"/>
      <c r="LFQ6" s="671"/>
      <c r="LFR6" s="671"/>
      <c r="LFS6" s="671"/>
      <c r="LFT6" s="671"/>
      <c r="LFU6" s="671"/>
      <c r="LFV6" s="671"/>
      <c r="LFW6" s="671"/>
      <c r="LFX6" s="671"/>
      <c r="LFY6" s="671"/>
      <c r="LFZ6" s="671"/>
      <c r="LGA6" s="671"/>
      <c r="LGB6" s="671"/>
      <c r="LGC6" s="671"/>
      <c r="LGD6" s="671"/>
      <c r="LGE6" s="671"/>
      <c r="LGF6" s="671"/>
      <c r="LGG6" s="671"/>
      <c r="LGH6" s="671"/>
      <c r="LGI6" s="671"/>
      <c r="LGJ6" s="671"/>
      <c r="LGK6" s="671"/>
      <c r="LGL6" s="671"/>
      <c r="LGM6" s="671"/>
      <c r="LGN6" s="671"/>
      <c r="LGO6" s="671"/>
      <c r="LGP6" s="671"/>
      <c r="LGQ6" s="671"/>
      <c r="LGR6" s="671"/>
      <c r="LGS6" s="671"/>
      <c r="LGT6" s="671"/>
      <c r="LGU6" s="671"/>
      <c r="LGV6" s="671"/>
      <c r="LGW6" s="671"/>
      <c r="LGX6" s="671"/>
      <c r="LGY6" s="671"/>
      <c r="LGZ6" s="671"/>
      <c r="LHA6" s="671"/>
      <c r="LHB6" s="671"/>
      <c r="LHC6" s="671"/>
      <c r="LHD6" s="671"/>
      <c r="LHE6" s="671"/>
      <c r="LHF6" s="671"/>
      <c r="LHG6" s="671"/>
      <c r="LHH6" s="671"/>
      <c r="LHI6" s="671"/>
      <c r="LHJ6" s="671"/>
      <c r="LHK6" s="671"/>
      <c r="LHL6" s="671"/>
      <c r="LHM6" s="671"/>
      <c r="LHN6" s="671"/>
      <c r="LHO6" s="671"/>
      <c r="LHP6" s="671"/>
      <c r="LHQ6" s="671"/>
      <c r="LHR6" s="671"/>
      <c r="LHS6" s="671"/>
      <c r="LHT6" s="671"/>
      <c r="LHU6" s="671"/>
      <c r="LHV6" s="671"/>
      <c r="LHW6" s="671"/>
      <c r="LHX6" s="671"/>
      <c r="LHY6" s="671"/>
      <c r="LHZ6" s="671"/>
      <c r="LIA6" s="671"/>
      <c r="LIB6" s="671"/>
      <c r="LIC6" s="671"/>
      <c r="LID6" s="671"/>
      <c r="LIE6" s="671"/>
      <c r="LIF6" s="671"/>
      <c r="LIG6" s="671"/>
      <c r="LIH6" s="671"/>
      <c r="LII6" s="671"/>
      <c r="LIJ6" s="671"/>
      <c r="LIK6" s="671"/>
      <c r="LIL6" s="671"/>
      <c r="LIM6" s="671"/>
      <c r="LIN6" s="671"/>
      <c r="LIO6" s="671"/>
      <c r="LIP6" s="671"/>
      <c r="LIQ6" s="671"/>
      <c r="LIR6" s="671"/>
      <c r="LIS6" s="671"/>
      <c r="LIT6" s="671"/>
      <c r="LIU6" s="671"/>
      <c r="LIV6" s="671"/>
      <c r="LIW6" s="671"/>
      <c r="LIX6" s="671"/>
      <c r="LIY6" s="671"/>
      <c r="LIZ6" s="671"/>
      <c r="LJA6" s="671"/>
      <c r="LJB6" s="671"/>
      <c r="LJC6" s="671"/>
      <c r="LJD6" s="671"/>
      <c r="LJE6" s="671"/>
      <c r="LJF6" s="671"/>
      <c r="LJG6" s="671"/>
      <c r="LJH6" s="671"/>
      <c r="LJI6" s="671"/>
      <c r="LJJ6" s="671"/>
      <c r="LJK6" s="671"/>
      <c r="LJL6" s="671"/>
      <c r="LJM6" s="671"/>
      <c r="LJN6" s="671"/>
      <c r="LJO6" s="671"/>
      <c r="LJP6" s="671"/>
      <c r="LJQ6" s="671"/>
      <c r="LJR6" s="671"/>
      <c r="LJS6" s="671"/>
      <c r="LJT6" s="671"/>
      <c r="LJU6" s="671"/>
      <c r="LJV6" s="671"/>
      <c r="LJW6" s="671"/>
      <c r="LJX6" s="671"/>
      <c r="LJY6" s="671"/>
      <c r="LJZ6" s="671"/>
      <c r="LKA6" s="671"/>
      <c r="LKB6" s="671"/>
      <c r="LKC6" s="671"/>
      <c r="LKD6" s="671"/>
      <c r="LKE6" s="671"/>
      <c r="LKF6" s="671"/>
      <c r="LKG6" s="671"/>
      <c r="LKH6" s="671"/>
      <c r="LKI6" s="671"/>
      <c r="LKJ6" s="671"/>
      <c r="LKK6" s="671"/>
      <c r="LKL6" s="671"/>
      <c r="LKM6" s="671"/>
      <c r="LKN6" s="671"/>
      <c r="LKO6" s="671"/>
      <c r="LKP6" s="671"/>
      <c r="LKQ6" s="671"/>
      <c r="LKR6" s="671"/>
      <c r="LKS6" s="671"/>
      <c r="LKT6" s="671"/>
      <c r="LKU6" s="671"/>
      <c r="LKV6" s="671"/>
      <c r="LKW6" s="671"/>
      <c r="LKX6" s="671"/>
      <c r="LKY6" s="671"/>
      <c r="LKZ6" s="671"/>
      <c r="LLA6" s="671"/>
      <c r="LLB6" s="671"/>
      <c r="LLC6" s="671"/>
      <c r="LLD6" s="671"/>
      <c r="LLE6" s="671"/>
      <c r="LLF6" s="671"/>
      <c r="LLG6" s="671"/>
      <c r="LLH6" s="671"/>
      <c r="LLI6" s="671"/>
      <c r="LLJ6" s="671"/>
      <c r="LLK6" s="671"/>
      <c r="LLL6" s="671"/>
      <c r="LLM6" s="671"/>
      <c r="LLN6" s="671"/>
      <c r="LLO6" s="671"/>
      <c r="LLP6" s="671"/>
      <c r="LLQ6" s="671"/>
      <c r="LLR6" s="671"/>
      <c r="LLS6" s="671"/>
      <c r="LLT6" s="671"/>
      <c r="LLU6" s="671"/>
      <c r="LLV6" s="671"/>
      <c r="LLW6" s="671"/>
      <c r="LLX6" s="671"/>
      <c r="LLY6" s="671"/>
      <c r="LLZ6" s="671"/>
      <c r="LMA6" s="671"/>
      <c r="LMB6" s="671"/>
      <c r="LMC6" s="671"/>
      <c r="LMD6" s="671"/>
      <c r="LME6" s="671"/>
      <c r="LMF6" s="671"/>
      <c r="LMG6" s="671"/>
      <c r="LMH6" s="671"/>
      <c r="LMI6" s="671"/>
      <c r="LMJ6" s="671"/>
      <c r="LMK6" s="671"/>
      <c r="LML6" s="671"/>
      <c r="LMM6" s="671"/>
      <c r="LMN6" s="671"/>
      <c r="LMO6" s="671"/>
      <c r="LMP6" s="671"/>
      <c r="LMQ6" s="671"/>
      <c r="LMR6" s="671"/>
      <c r="LMS6" s="671"/>
      <c r="LMT6" s="671"/>
      <c r="LMU6" s="671"/>
      <c r="LMV6" s="671"/>
      <c r="LMW6" s="671"/>
      <c r="LMX6" s="671"/>
      <c r="LMY6" s="671"/>
      <c r="LMZ6" s="671"/>
      <c r="LNA6" s="671"/>
      <c r="LNB6" s="671"/>
      <c r="LNC6" s="671"/>
      <c r="LND6" s="671"/>
      <c r="LNE6" s="671"/>
      <c r="LNF6" s="671"/>
      <c r="LNG6" s="671"/>
      <c r="LNH6" s="671"/>
      <c r="LNI6" s="671"/>
      <c r="LNJ6" s="671"/>
      <c r="LNK6" s="671"/>
      <c r="LNL6" s="671"/>
      <c r="LNM6" s="671"/>
      <c r="LNN6" s="671"/>
      <c r="LNO6" s="671"/>
      <c r="LNP6" s="671"/>
      <c r="LNQ6" s="671"/>
      <c r="LNR6" s="671"/>
      <c r="LNS6" s="671"/>
      <c r="LNT6" s="671"/>
      <c r="LNU6" s="671"/>
      <c r="LNV6" s="671"/>
      <c r="LNW6" s="671"/>
      <c r="LNX6" s="671"/>
      <c r="LNY6" s="671"/>
      <c r="LNZ6" s="671"/>
      <c r="LOA6" s="671"/>
      <c r="LOB6" s="671"/>
      <c r="LOC6" s="671"/>
      <c r="LOD6" s="671"/>
      <c r="LOE6" s="671"/>
      <c r="LOF6" s="671"/>
      <c r="LOG6" s="671"/>
      <c r="LOH6" s="671"/>
      <c r="LOI6" s="671"/>
      <c r="LOJ6" s="671"/>
      <c r="LOK6" s="671"/>
      <c r="LOL6" s="671"/>
      <c r="LOM6" s="671"/>
      <c r="LON6" s="671"/>
      <c r="LOO6" s="671"/>
      <c r="LOP6" s="671"/>
      <c r="LOQ6" s="671"/>
      <c r="LOR6" s="671"/>
      <c r="LOS6" s="671"/>
      <c r="LOT6" s="671"/>
      <c r="LOU6" s="671"/>
      <c r="LOV6" s="671"/>
      <c r="LOW6" s="671"/>
      <c r="LOX6" s="671"/>
      <c r="LOY6" s="671"/>
      <c r="LOZ6" s="671"/>
      <c r="LPA6" s="671"/>
      <c r="LPB6" s="671"/>
      <c r="LPC6" s="671"/>
      <c r="LPD6" s="671"/>
      <c r="LPE6" s="671"/>
      <c r="LPF6" s="671"/>
      <c r="LPG6" s="671"/>
      <c r="LPH6" s="671"/>
      <c r="LPI6" s="671"/>
      <c r="LPJ6" s="671"/>
      <c r="LPK6" s="671"/>
      <c r="LPL6" s="671"/>
      <c r="LPM6" s="671"/>
      <c r="LPN6" s="671"/>
      <c r="LPO6" s="671"/>
      <c r="LPP6" s="671"/>
      <c r="LPQ6" s="671"/>
      <c r="LPR6" s="671"/>
      <c r="LPS6" s="671"/>
      <c r="LPT6" s="671"/>
      <c r="LPU6" s="671"/>
      <c r="LPV6" s="671"/>
      <c r="LPW6" s="671"/>
      <c r="LPX6" s="671"/>
      <c r="LPY6" s="671"/>
      <c r="LPZ6" s="671"/>
      <c r="LQA6" s="671"/>
      <c r="LQB6" s="671"/>
      <c r="LQC6" s="671"/>
      <c r="LQD6" s="671"/>
      <c r="LQE6" s="671"/>
      <c r="LQF6" s="671"/>
      <c r="LQG6" s="671"/>
      <c r="LQH6" s="671"/>
      <c r="LQI6" s="671"/>
      <c r="LQJ6" s="671"/>
      <c r="LQK6" s="671"/>
      <c r="LQL6" s="671"/>
      <c r="LQM6" s="671"/>
      <c r="LQN6" s="671"/>
      <c r="LQO6" s="671"/>
      <c r="LQP6" s="671"/>
      <c r="LQQ6" s="671"/>
      <c r="LQR6" s="671"/>
      <c r="LQS6" s="671"/>
      <c r="LQT6" s="671"/>
      <c r="LQU6" s="671"/>
      <c r="LQV6" s="671"/>
      <c r="LQW6" s="671"/>
      <c r="LQX6" s="671"/>
      <c r="LQY6" s="671"/>
      <c r="LQZ6" s="671"/>
      <c r="LRA6" s="671"/>
      <c r="LRB6" s="671"/>
      <c r="LRC6" s="671"/>
      <c r="LRD6" s="671"/>
      <c r="LRE6" s="671"/>
      <c r="LRF6" s="671"/>
      <c r="LRG6" s="671"/>
      <c r="LRH6" s="671"/>
      <c r="LRI6" s="671"/>
      <c r="LRJ6" s="671"/>
      <c r="LRK6" s="671"/>
      <c r="LRL6" s="671"/>
      <c r="LRM6" s="671"/>
      <c r="LRN6" s="671"/>
      <c r="LRO6" s="671"/>
      <c r="LRP6" s="671"/>
      <c r="LRQ6" s="671"/>
      <c r="LRR6" s="671"/>
      <c r="LRS6" s="671"/>
      <c r="LRT6" s="671"/>
      <c r="LRU6" s="671"/>
      <c r="LRV6" s="671"/>
      <c r="LRW6" s="671"/>
      <c r="LRX6" s="671"/>
      <c r="LRY6" s="671"/>
      <c r="LRZ6" s="671"/>
      <c r="LSA6" s="671"/>
      <c r="LSB6" s="671"/>
      <c r="LSC6" s="671"/>
      <c r="LSD6" s="671"/>
      <c r="LSE6" s="671"/>
      <c r="LSF6" s="671"/>
      <c r="LSG6" s="671"/>
      <c r="LSH6" s="671"/>
      <c r="LSI6" s="671"/>
      <c r="LSJ6" s="671"/>
      <c r="LSK6" s="671"/>
      <c r="LSL6" s="671"/>
      <c r="LSM6" s="671"/>
      <c r="LSN6" s="671"/>
      <c r="LSO6" s="671"/>
      <c r="LSP6" s="671"/>
      <c r="LSQ6" s="671"/>
      <c r="LSR6" s="671"/>
      <c r="LSS6" s="671"/>
      <c r="LST6" s="671"/>
      <c r="LSU6" s="671"/>
      <c r="LSV6" s="671"/>
      <c r="LSW6" s="671"/>
      <c r="LSX6" s="671"/>
      <c r="LSY6" s="671"/>
      <c r="LSZ6" s="671"/>
      <c r="LTA6" s="671"/>
      <c r="LTB6" s="671"/>
      <c r="LTC6" s="671"/>
      <c r="LTD6" s="671"/>
      <c r="LTE6" s="671"/>
      <c r="LTF6" s="671"/>
      <c r="LTG6" s="671"/>
      <c r="LTH6" s="671"/>
      <c r="LTI6" s="671"/>
      <c r="LTJ6" s="671"/>
      <c r="LTK6" s="671"/>
      <c r="LTL6" s="671"/>
      <c r="LTM6" s="671"/>
      <c r="LTN6" s="671"/>
      <c r="LTO6" s="671"/>
      <c r="LTP6" s="671"/>
      <c r="LTQ6" s="671"/>
      <c r="LTR6" s="671"/>
      <c r="LTS6" s="671"/>
      <c r="LTT6" s="671"/>
      <c r="LTU6" s="671"/>
      <c r="LTV6" s="671"/>
      <c r="LTW6" s="671"/>
      <c r="LTX6" s="671"/>
      <c r="LTY6" s="671"/>
      <c r="LTZ6" s="671"/>
      <c r="LUA6" s="671"/>
      <c r="LUB6" s="671"/>
      <c r="LUC6" s="671"/>
      <c r="LUD6" s="671"/>
      <c r="LUE6" s="671"/>
      <c r="LUF6" s="671"/>
      <c r="LUG6" s="671"/>
      <c r="LUH6" s="671"/>
      <c r="LUI6" s="671"/>
      <c r="LUJ6" s="671"/>
      <c r="LUK6" s="671"/>
      <c r="LUL6" s="671"/>
      <c r="LUM6" s="671"/>
      <c r="LUN6" s="671"/>
      <c r="LUO6" s="671"/>
      <c r="LUP6" s="671"/>
      <c r="LUQ6" s="671"/>
      <c r="LUR6" s="671"/>
      <c r="LUS6" s="671"/>
      <c r="LUT6" s="671"/>
      <c r="LUU6" s="671"/>
      <c r="LUV6" s="671"/>
      <c r="LUW6" s="671"/>
      <c r="LUX6" s="671"/>
      <c r="LUY6" s="671"/>
      <c r="LUZ6" s="671"/>
      <c r="LVA6" s="671"/>
      <c r="LVB6" s="671"/>
      <c r="LVC6" s="671"/>
      <c r="LVD6" s="671"/>
      <c r="LVE6" s="671"/>
      <c r="LVF6" s="671"/>
      <c r="LVG6" s="671"/>
      <c r="LVH6" s="671"/>
      <c r="LVI6" s="671"/>
      <c r="LVJ6" s="671"/>
      <c r="LVK6" s="671"/>
      <c r="LVL6" s="671"/>
      <c r="LVM6" s="671"/>
      <c r="LVN6" s="671"/>
      <c r="LVO6" s="671"/>
      <c r="LVP6" s="671"/>
      <c r="LVQ6" s="671"/>
      <c r="LVR6" s="671"/>
      <c r="LVS6" s="671"/>
      <c r="LVT6" s="671"/>
      <c r="LVU6" s="671"/>
      <c r="LVV6" s="671"/>
      <c r="LVW6" s="671"/>
      <c r="LVX6" s="671"/>
      <c r="LVY6" s="671"/>
      <c r="LVZ6" s="671"/>
      <c r="LWA6" s="671"/>
      <c r="LWB6" s="671"/>
      <c r="LWC6" s="671"/>
      <c r="LWD6" s="671"/>
      <c r="LWE6" s="671"/>
      <c r="LWF6" s="671"/>
      <c r="LWG6" s="671"/>
      <c r="LWH6" s="671"/>
      <c r="LWI6" s="671"/>
      <c r="LWJ6" s="671"/>
      <c r="LWK6" s="671"/>
      <c r="LWL6" s="671"/>
      <c r="LWM6" s="671"/>
      <c r="LWN6" s="671"/>
      <c r="LWO6" s="671"/>
      <c r="LWP6" s="671"/>
      <c r="LWQ6" s="671"/>
      <c r="LWR6" s="671"/>
      <c r="LWS6" s="671"/>
      <c r="LWT6" s="671"/>
      <c r="LWU6" s="671"/>
      <c r="LWV6" s="671"/>
      <c r="LWW6" s="671"/>
      <c r="LWX6" s="671"/>
      <c r="LWY6" s="671"/>
      <c r="LWZ6" s="671"/>
      <c r="LXA6" s="671"/>
      <c r="LXB6" s="671"/>
      <c r="LXC6" s="671"/>
      <c r="LXD6" s="671"/>
      <c r="LXE6" s="671"/>
      <c r="LXF6" s="671"/>
      <c r="LXG6" s="671"/>
      <c r="LXH6" s="671"/>
      <c r="LXI6" s="671"/>
      <c r="LXJ6" s="671"/>
      <c r="LXK6" s="671"/>
      <c r="LXL6" s="671"/>
      <c r="LXM6" s="671"/>
      <c r="LXN6" s="671"/>
      <c r="LXO6" s="671"/>
      <c r="LXP6" s="671"/>
      <c r="LXQ6" s="671"/>
      <c r="LXR6" s="671"/>
      <c r="LXS6" s="671"/>
      <c r="LXT6" s="671"/>
      <c r="LXU6" s="671"/>
      <c r="LXV6" s="671"/>
      <c r="LXW6" s="671"/>
      <c r="LXX6" s="671"/>
      <c r="LXY6" s="671"/>
      <c r="LXZ6" s="671"/>
      <c r="LYA6" s="671"/>
      <c r="LYB6" s="671"/>
      <c r="LYC6" s="671"/>
      <c r="LYD6" s="671"/>
      <c r="LYE6" s="671"/>
      <c r="LYF6" s="671"/>
      <c r="LYG6" s="671"/>
      <c r="LYH6" s="671"/>
      <c r="LYI6" s="671"/>
      <c r="LYJ6" s="671"/>
      <c r="LYK6" s="671"/>
      <c r="LYL6" s="671"/>
      <c r="LYM6" s="671"/>
      <c r="LYN6" s="671"/>
      <c r="LYO6" s="671"/>
      <c r="LYP6" s="671"/>
      <c r="LYQ6" s="671"/>
      <c r="LYR6" s="671"/>
      <c r="LYS6" s="671"/>
      <c r="LYT6" s="671"/>
      <c r="LYU6" s="671"/>
      <c r="LYV6" s="671"/>
      <c r="LYW6" s="671"/>
      <c r="LYX6" s="671"/>
      <c r="LYY6" s="671"/>
      <c r="LYZ6" s="671"/>
      <c r="LZA6" s="671"/>
      <c r="LZB6" s="671"/>
      <c r="LZC6" s="671"/>
      <c r="LZD6" s="671"/>
      <c r="LZE6" s="671"/>
      <c r="LZF6" s="671"/>
      <c r="LZG6" s="671"/>
      <c r="LZH6" s="671"/>
      <c r="LZI6" s="671"/>
      <c r="LZJ6" s="671"/>
      <c r="LZK6" s="671"/>
      <c r="LZL6" s="671"/>
      <c r="LZM6" s="671"/>
      <c r="LZN6" s="671"/>
      <c r="LZO6" s="671"/>
      <c r="LZP6" s="671"/>
      <c r="LZQ6" s="671"/>
      <c r="LZR6" s="671"/>
      <c r="LZS6" s="671"/>
      <c r="LZT6" s="671"/>
      <c r="LZU6" s="671"/>
      <c r="LZV6" s="671"/>
      <c r="LZW6" s="671"/>
      <c r="LZX6" s="671"/>
      <c r="LZY6" s="671"/>
      <c r="LZZ6" s="671"/>
      <c r="MAA6" s="671"/>
      <c r="MAB6" s="671"/>
      <c r="MAC6" s="671"/>
      <c r="MAD6" s="671"/>
      <c r="MAE6" s="671"/>
      <c r="MAF6" s="671"/>
      <c r="MAG6" s="671"/>
      <c r="MAH6" s="671"/>
      <c r="MAI6" s="671"/>
      <c r="MAJ6" s="671"/>
      <c r="MAK6" s="671"/>
      <c r="MAL6" s="671"/>
      <c r="MAM6" s="671"/>
      <c r="MAN6" s="671"/>
      <c r="MAO6" s="671"/>
      <c r="MAP6" s="671"/>
      <c r="MAQ6" s="671"/>
      <c r="MAR6" s="671"/>
      <c r="MAS6" s="671"/>
      <c r="MAT6" s="671"/>
      <c r="MAU6" s="671"/>
      <c r="MAV6" s="671"/>
      <c r="MAW6" s="671"/>
      <c r="MAX6" s="671"/>
      <c r="MAY6" s="671"/>
      <c r="MAZ6" s="671"/>
      <c r="MBA6" s="671"/>
      <c r="MBB6" s="671"/>
      <c r="MBC6" s="671"/>
      <c r="MBD6" s="671"/>
      <c r="MBE6" s="671"/>
      <c r="MBF6" s="671"/>
      <c r="MBG6" s="671"/>
      <c r="MBH6" s="671"/>
      <c r="MBI6" s="671"/>
      <c r="MBJ6" s="671"/>
      <c r="MBK6" s="671"/>
      <c r="MBL6" s="671"/>
      <c r="MBM6" s="671"/>
      <c r="MBN6" s="671"/>
      <c r="MBO6" s="671"/>
      <c r="MBP6" s="671"/>
      <c r="MBQ6" s="671"/>
      <c r="MBR6" s="671"/>
      <c r="MBS6" s="671"/>
      <c r="MBT6" s="671"/>
      <c r="MBU6" s="671"/>
      <c r="MBV6" s="671"/>
      <c r="MBW6" s="671"/>
      <c r="MBX6" s="671"/>
      <c r="MBY6" s="671"/>
      <c r="MBZ6" s="671"/>
      <c r="MCA6" s="671"/>
      <c r="MCB6" s="671"/>
      <c r="MCC6" s="671"/>
      <c r="MCD6" s="671"/>
      <c r="MCE6" s="671"/>
      <c r="MCF6" s="671"/>
      <c r="MCG6" s="671"/>
      <c r="MCH6" s="671"/>
      <c r="MCI6" s="671"/>
      <c r="MCJ6" s="671"/>
      <c r="MCK6" s="671"/>
      <c r="MCL6" s="671"/>
      <c r="MCM6" s="671"/>
      <c r="MCN6" s="671"/>
      <c r="MCO6" s="671"/>
      <c r="MCP6" s="671"/>
      <c r="MCQ6" s="671"/>
      <c r="MCR6" s="671"/>
      <c r="MCS6" s="671"/>
      <c r="MCT6" s="671"/>
      <c r="MCU6" s="671"/>
      <c r="MCV6" s="671"/>
      <c r="MCW6" s="671"/>
      <c r="MCX6" s="671"/>
      <c r="MCY6" s="671"/>
      <c r="MCZ6" s="671"/>
      <c r="MDA6" s="671"/>
      <c r="MDB6" s="671"/>
      <c r="MDC6" s="671"/>
      <c r="MDD6" s="671"/>
      <c r="MDE6" s="671"/>
      <c r="MDF6" s="671"/>
      <c r="MDG6" s="671"/>
      <c r="MDH6" s="671"/>
      <c r="MDI6" s="671"/>
      <c r="MDJ6" s="671"/>
      <c r="MDK6" s="671"/>
      <c r="MDL6" s="671"/>
      <c r="MDM6" s="671"/>
      <c r="MDN6" s="671"/>
      <c r="MDO6" s="671"/>
      <c r="MDP6" s="671"/>
      <c r="MDQ6" s="671"/>
      <c r="MDR6" s="671"/>
      <c r="MDS6" s="671"/>
      <c r="MDT6" s="671"/>
      <c r="MDU6" s="671"/>
      <c r="MDV6" s="671"/>
      <c r="MDW6" s="671"/>
      <c r="MDX6" s="671"/>
      <c r="MDY6" s="671"/>
      <c r="MDZ6" s="671"/>
      <c r="MEA6" s="671"/>
      <c r="MEB6" s="671"/>
      <c r="MEC6" s="671"/>
      <c r="MED6" s="671"/>
      <c r="MEE6" s="671"/>
      <c r="MEF6" s="671"/>
      <c r="MEG6" s="671"/>
      <c r="MEH6" s="671"/>
      <c r="MEI6" s="671"/>
      <c r="MEJ6" s="671"/>
      <c r="MEK6" s="671"/>
      <c r="MEL6" s="671"/>
      <c r="MEM6" s="671"/>
      <c r="MEN6" s="671"/>
      <c r="MEO6" s="671"/>
      <c r="MEP6" s="671"/>
      <c r="MEQ6" s="671"/>
      <c r="MER6" s="671"/>
      <c r="MES6" s="671"/>
      <c r="MET6" s="671"/>
      <c r="MEU6" s="671"/>
      <c r="MEV6" s="671"/>
      <c r="MEW6" s="671"/>
      <c r="MEX6" s="671"/>
      <c r="MEY6" s="671"/>
      <c r="MEZ6" s="671"/>
      <c r="MFA6" s="671"/>
      <c r="MFB6" s="671"/>
      <c r="MFC6" s="671"/>
      <c r="MFD6" s="671"/>
      <c r="MFE6" s="671"/>
      <c r="MFF6" s="671"/>
      <c r="MFG6" s="671"/>
      <c r="MFH6" s="671"/>
      <c r="MFI6" s="671"/>
      <c r="MFJ6" s="671"/>
      <c r="MFK6" s="671"/>
      <c r="MFL6" s="671"/>
      <c r="MFM6" s="671"/>
      <c r="MFN6" s="671"/>
      <c r="MFO6" s="671"/>
      <c r="MFP6" s="671"/>
      <c r="MFQ6" s="671"/>
      <c r="MFR6" s="671"/>
      <c r="MFS6" s="671"/>
      <c r="MFT6" s="671"/>
      <c r="MFU6" s="671"/>
      <c r="MFV6" s="671"/>
      <c r="MFW6" s="671"/>
      <c r="MFX6" s="671"/>
      <c r="MFY6" s="671"/>
      <c r="MFZ6" s="671"/>
      <c r="MGA6" s="671"/>
      <c r="MGB6" s="671"/>
      <c r="MGC6" s="671"/>
      <c r="MGD6" s="671"/>
      <c r="MGE6" s="671"/>
      <c r="MGF6" s="671"/>
      <c r="MGG6" s="671"/>
      <c r="MGH6" s="671"/>
      <c r="MGI6" s="671"/>
      <c r="MGJ6" s="671"/>
      <c r="MGK6" s="671"/>
      <c r="MGL6" s="671"/>
      <c r="MGM6" s="671"/>
      <c r="MGN6" s="671"/>
      <c r="MGO6" s="671"/>
      <c r="MGP6" s="671"/>
      <c r="MGQ6" s="671"/>
      <c r="MGR6" s="671"/>
      <c r="MGS6" s="671"/>
      <c r="MGT6" s="671"/>
      <c r="MGU6" s="671"/>
      <c r="MGV6" s="671"/>
      <c r="MGW6" s="671"/>
      <c r="MGX6" s="671"/>
      <c r="MGY6" s="671"/>
      <c r="MGZ6" s="671"/>
      <c r="MHA6" s="671"/>
      <c r="MHB6" s="671"/>
      <c r="MHC6" s="671"/>
      <c r="MHD6" s="671"/>
      <c r="MHE6" s="671"/>
      <c r="MHF6" s="671"/>
      <c r="MHG6" s="671"/>
      <c r="MHH6" s="671"/>
      <c r="MHI6" s="671"/>
      <c r="MHJ6" s="671"/>
      <c r="MHK6" s="671"/>
      <c r="MHL6" s="671"/>
      <c r="MHM6" s="671"/>
      <c r="MHN6" s="671"/>
      <c r="MHO6" s="671"/>
      <c r="MHP6" s="671"/>
      <c r="MHQ6" s="671"/>
      <c r="MHR6" s="671"/>
      <c r="MHS6" s="671"/>
      <c r="MHT6" s="671"/>
      <c r="MHU6" s="671"/>
      <c r="MHV6" s="671"/>
      <c r="MHW6" s="671"/>
      <c r="MHX6" s="671"/>
      <c r="MHY6" s="671"/>
      <c r="MHZ6" s="671"/>
      <c r="MIA6" s="671"/>
      <c r="MIB6" s="671"/>
      <c r="MIC6" s="671"/>
      <c r="MID6" s="671"/>
      <c r="MIE6" s="671"/>
      <c r="MIF6" s="671"/>
      <c r="MIG6" s="671"/>
      <c r="MIH6" s="671"/>
      <c r="MII6" s="671"/>
      <c r="MIJ6" s="671"/>
      <c r="MIK6" s="671"/>
      <c r="MIL6" s="671"/>
      <c r="MIM6" s="671"/>
      <c r="MIN6" s="671"/>
      <c r="MIO6" s="671"/>
      <c r="MIP6" s="671"/>
      <c r="MIQ6" s="671"/>
      <c r="MIR6" s="671"/>
      <c r="MIS6" s="671"/>
      <c r="MIT6" s="671"/>
      <c r="MIU6" s="671"/>
      <c r="MIV6" s="671"/>
      <c r="MIW6" s="671"/>
      <c r="MIX6" s="671"/>
      <c r="MIY6" s="671"/>
      <c r="MIZ6" s="671"/>
      <c r="MJA6" s="671"/>
      <c r="MJB6" s="671"/>
      <c r="MJC6" s="671"/>
      <c r="MJD6" s="671"/>
      <c r="MJE6" s="671"/>
      <c r="MJF6" s="671"/>
      <c r="MJG6" s="671"/>
      <c r="MJH6" s="671"/>
      <c r="MJI6" s="671"/>
      <c r="MJJ6" s="671"/>
      <c r="MJK6" s="671"/>
      <c r="MJL6" s="671"/>
      <c r="MJM6" s="671"/>
      <c r="MJN6" s="671"/>
      <c r="MJO6" s="671"/>
      <c r="MJP6" s="671"/>
      <c r="MJQ6" s="671"/>
      <c r="MJR6" s="671"/>
      <c r="MJS6" s="671"/>
      <c r="MJT6" s="671"/>
      <c r="MJU6" s="671"/>
      <c r="MJV6" s="671"/>
      <c r="MJW6" s="671"/>
      <c r="MJX6" s="671"/>
      <c r="MJY6" s="671"/>
      <c r="MJZ6" s="671"/>
      <c r="MKA6" s="671"/>
      <c r="MKB6" s="671"/>
      <c r="MKC6" s="671"/>
      <c r="MKD6" s="671"/>
      <c r="MKE6" s="671"/>
      <c r="MKF6" s="671"/>
      <c r="MKG6" s="671"/>
      <c r="MKH6" s="671"/>
      <c r="MKI6" s="671"/>
      <c r="MKJ6" s="671"/>
      <c r="MKK6" s="671"/>
      <c r="MKL6" s="671"/>
      <c r="MKM6" s="671"/>
      <c r="MKN6" s="671"/>
      <c r="MKO6" s="671"/>
      <c r="MKP6" s="671"/>
      <c r="MKQ6" s="671"/>
      <c r="MKR6" s="671"/>
      <c r="MKS6" s="671"/>
      <c r="MKT6" s="671"/>
      <c r="MKU6" s="671"/>
      <c r="MKV6" s="671"/>
      <c r="MKW6" s="671"/>
      <c r="MKX6" s="671"/>
      <c r="MKY6" s="671"/>
      <c r="MKZ6" s="671"/>
      <c r="MLA6" s="671"/>
      <c r="MLB6" s="671"/>
      <c r="MLC6" s="671"/>
      <c r="MLD6" s="671"/>
      <c r="MLE6" s="671"/>
      <c r="MLF6" s="671"/>
      <c r="MLG6" s="671"/>
      <c r="MLH6" s="671"/>
      <c r="MLI6" s="671"/>
      <c r="MLJ6" s="671"/>
      <c r="MLK6" s="671"/>
      <c r="MLL6" s="671"/>
      <c r="MLM6" s="671"/>
      <c r="MLN6" s="671"/>
      <c r="MLO6" s="671"/>
      <c r="MLP6" s="671"/>
      <c r="MLQ6" s="671"/>
      <c r="MLR6" s="671"/>
      <c r="MLS6" s="671"/>
      <c r="MLT6" s="671"/>
      <c r="MLU6" s="671"/>
      <c r="MLV6" s="671"/>
      <c r="MLW6" s="671"/>
      <c r="MLX6" s="671"/>
      <c r="MLY6" s="671"/>
      <c r="MLZ6" s="671"/>
      <c r="MMA6" s="671"/>
      <c r="MMB6" s="671"/>
      <c r="MMC6" s="671"/>
      <c r="MMD6" s="671"/>
      <c r="MME6" s="671"/>
      <c r="MMF6" s="671"/>
      <c r="MMG6" s="671"/>
      <c r="MMH6" s="671"/>
      <c r="MMI6" s="671"/>
      <c r="MMJ6" s="671"/>
      <c r="MMK6" s="671"/>
      <c r="MML6" s="671"/>
      <c r="MMM6" s="671"/>
      <c r="MMN6" s="671"/>
      <c r="MMO6" s="671"/>
      <c r="MMP6" s="671"/>
      <c r="MMQ6" s="671"/>
      <c r="MMR6" s="671"/>
      <c r="MMS6" s="671"/>
      <c r="MMT6" s="671"/>
      <c r="MMU6" s="671"/>
      <c r="MMV6" s="671"/>
      <c r="MMW6" s="671"/>
      <c r="MMX6" s="671"/>
      <c r="MMY6" s="671"/>
      <c r="MMZ6" s="671"/>
      <c r="MNA6" s="671"/>
      <c r="MNB6" s="671"/>
      <c r="MNC6" s="671"/>
      <c r="MND6" s="671"/>
      <c r="MNE6" s="671"/>
      <c r="MNF6" s="671"/>
      <c r="MNG6" s="671"/>
      <c r="MNH6" s="671"/>
      <c r="MNI6" s="671"/>
      <c r="MNJ6" s="671"/>
      <c r="MNK6" s="671"/>
      <c r="MNL6" s="671"/>
      <c r="MNM6" s="671"/>
      <c r="MNN6" s="671"/>
      <c r="MNO6" s="671"/>
      <c r="MNP6" s="671"/>
      <c r="MNQ6" s="671"/>
      <c r="MNR6" s="671"/>
      <c r="MNS6" s="671"/>
      <c r="MNT6" s="671"/>
      <c r="MNU6" s="671"/>
      <c r="MNV6" s="671"/>
      <c r="MNW6" s="671"/>
      <c r="MNX6" s="671"/>
      <c r="MNY6" s="671"/>
      <c r="MNZ6" s="671"/>
      <c r="MOA6" s="671"/>
      <c r="MOB6" s="671"/>
      <c r="MOC6" s="671"/>
      <c r="MOD6" s="671"/>
      <c r="MOE6" s="671"/>
      <c r="MOF6" s="671"/>
      <c r="MOG6" s="671"/>
      <c r="MOH6" s="671"/>
      <c r="MOI6" s="671"/>
      <c r="MOJ6" s="671"/>
      <c r="MOK6" s="671"/>
      <c r="MOL6" s="671"/>
      <c r="MOM6" s="671"/>
      <c r="MON6" s="671"/>
      <c r="MOO6" s="671"/>
      <c r="MOP6" s="671"/>
      <c r="MOQ6" s="671"/>
      <c r="MOR6" s="671"/>
      <c r="MOS6" s="671"/>
      <c r="MOT6" s="671"/>
      <c r="MOU6" s="671"/>
      <c r="MOV6" s="671"/>
      <c r="MOW6" s="671"/>
      <c r="MOX6" s="671"/>
      <c r="MOY6" s="671"/>
      <c r="MOZ6" s="671"/>
      <c r="MPA6" s="671"/>
      <c r="MPB6" s="671"/>
      <c r="MPC6" s="671"/>
      <c r="MPD6" s="671"/>
      <c r="MPE6" s="671"/>
      <c r="MPF6" s="671"/>
      <c r="MPG6" s="671"/>
      <c r="MPH6" s="671"/>
      <c r="MPI6" s="671"/>
      <c r="MPJ6" s="671"/>
      <c r="MPK6" s="671"/>
      <c r="MPL6" s="671"/>
      <c r="MPM6" s="671"/>
      <c r="MPN6" s="671"/>
      <c r="MPO6" s="671"/>
      <c r="MPP6" s="671"/>
      <c r="MPQ6" s="671"/>
      <c r="MPR6" s="671"/>
      <c r="MPS6" s="671"/>
      <c r="MPT6" s="671"/>
      <c r="MPU6" s="671"/>
      <c r="MPV6" s="671"/>
      <c r="MPW6" s="671"/>
      <c r="MPX6" s="671"/>
      <c r="MPY6" s="671"/>
      <c r="MPZ6" s="671"/>
      <c r="MQA6" s="671"/>
      <c r="MQB6" s="671"/>
      <c r="MQC6" s="671"/>
      <c r="MQD6" s="671"/>
      <c r="MQE6" s="671"/>
      <c r="MQF6" s="671"/>
      <c r="MQG6" s="671"/>
      <c r="MQH6" s="671"/>
      <c r="MQI6" s="671"/>
      <c r="MQJ6" s="671"/>
      <c r="MQK6" s="671"/>
      <c r="MQL6" s="671"/>
      <c r="MQM6" s="671"/>
      <c r="MQN6" s="671"/>
      <c r="MQO6" s="671"/>
      <c r="MQP6" s="671"/>
      <c r="MQQ6" s="671"/>
      <c r="MQR6" s="671"/>
      <c r="MQS6" s="671"/>
      <c r="MQT6" s="671"/>
      <c r="MQU6" s="671"/>
      <c r="MQV6" s="671"/>
      <c r="MQW6" s="671"/>
      <c r="MQX6" s="671"/>
      <c r="MQY6" s="671"/>
      <c r="MQZ6" s="671"/>
      <c r="MRA6" s="671"/>
      <c r="MRB6" s="671"/>
      <c r="MRC6" s="671"/>
      <c r="MRD6" s="671"/>
      <c r="MRE6" s="671"/>
      <c r="MRF6" s="671"/>
      <c r="MRG6" s="671"/>
      <c r="MRH6" s="671"/>
      <c r="MRI6" s="671"/>
      <c r="MRJ6" s="671"/>
      <c r="MRK6" s="671"/>
      <c r="MRL6" s="671"/>
      <c r="MRM6" s="671"/>
      <c r="MRN6" s="671"/>
      <c r="MRO6" s="671"/>
      <c r="MRP6" s="671"/>
      <c r="MRQ6" s="671"/>
      <c r="MRR6" s="671"/>
      <c r="MRS6" s="671"/>
      <c r="MRT6" s="671"/>
      <c r="MRU6" s="671"/>
      <c r="MRV6" s="671"/>
      <c r="MRW6" s="671"/>
      <c r="MRX6" s="671"/>
      <c r="MRY6" s="671"/>
      <c r="MRZ6" s="671"/>
      <c r="MSA6" s="671"/>
      <c r="MSB6" s="671"/>
      <c r="MSC6" s="671"/>
      <c r="MSD6" s="671"/>
      <c r="MSE6" s="671"/>
      <c r="MSF6" s="671"/>
      <c r="MSG6" s="671"/>
      <c r="MSH6" s="671"/>
      <c r="MSI6" s="671"/>
      <c r="MSJ6" s="671"/>
      <c r="MSK6" s="671"/>
      <c r="MSL6" s="671"/>
      <c r="MSM6" s="671"/>
      <c r="MSN6" s="671"/>
      <c r="MSO6" s="671"/>
      <c r="MSP6" s="671"/>
      <c r="MSQ6" s="671"/>
      <c r="MSR6" s="671"/>
      <c r="MSS6" s="671"/>
      <c r="MST6" s="671"/>
      <c r="MSU6" s="671"/>
      <c r="MSV6" s="671"/>
      <c r="MSW6" s="671"/>
      <c r="MSX6" s="671"/>
      <c r="MSY6" s="671"/>
      <c r="MSZ6" s="671"/>
      <c r="MTA6" s="671"/>
      <c r="MTB6" s="671"/>
      <c r="MTC6" s="671"/>
      <c r="MTD6" s="671"/>
      <c r="MTE6" s="671"/>
      <c r="MTF6" s="671"/>
      <c r="MTG6" s="671"/>
      <c r="MTH6" s="671"/>
      <c r="MTI6" s="671"/>
      <c r="MTJ6" s="671"/>
      <c r="MTK6" s="671"/>
      <c r="MTL6" s="671"/>
      <c r="MTM6" s="671"/>
      <c r="MTN6" s="671"/>
      <c r="MTO6" s="671"/>
      <c r="MTP6" s="671"/>
      <c r="MTQ6" s="671"/>
      <c r="MTR6" s="671"/>
      <c r="MTS6" s="671"/>
      <c r="MTT6" s="671"/>
      <c r="MTU6" s="671"/>
      <c r="MTV6" s="671"/>
      <c r="MTW6" s="671"/>
      <c r="MTX6" s="671"/>
      <c r="MTY6" s="671"/>
      <c r="MTZ6" s="671"/>
      <c r="MUA6" s="671"/>
      <c r="MUB6" s="671"/>
      <c r="MUC6" s="671"/>
      <c r="MUD6" s="671"/>
      <c r="MUE6" s="671"/>
      <c r="MUF6" s="671"/>
      <c r="MUG6" s="671"/>
      <c r="MUH6" s="671"/>
      <c r="MUI6" s="671"/>
      <c r="MUJ6" s="671"/>
      <c r="MUK6" s="671"/>
      <c r="MUL6" s="671"/>
      <c r="MUM6" s="671"/>
      <c r="MUN6" s="671"/>
      <c r="MUO6" s="671"/>
      <c r="MUP6" s="671"/>
      <c r="MUQ6" s="671"/>
      <c r="MUR6" s="671"/>
      <c r="MUS6" s="671"/>
      <c r="MUT6" s="671"/>
      <c r="MUU6" s="671"/>
      <c r="MUV6" s="671"/>
      <c r="MUW6" s="671"/>
      <c r="MUX6" s="671"/>
      <c r="MUY6" s="671"/>
      <c r="MUZ6" s="671"/>
      <c r="MVA6" s="671"/>
      <c r="MVB6" s="671"/>
      <c r="MVC6" s="671"/>
      <c r="MVD6" s="671"/>
      <c r="MVE6" s="671"/>
      <c r="MVF6" s="671"/>
      <c r="MVG6" s="671"/>
      <c r="MVH6" s="671"/>
      <c r="MVI6" s="671"/>
      <c r="MVJ6" s="671"/>
      <c r="MVK6" s="671"/>
      <c r="MVL6" s="671"/>
      <c r="MVM6" s="671"/>
      <c r="MVN6" s="671"/>
      <c r="MVO6" s="671"/>
      <c r="MVP6" s="671"/>
      <c r="MVQ6" s="671"/>
      <c r="MVR6" s="671"/>
      <c r="MVS6" s="671"/>
      <c r="MVT6" s="671"/>
      <c r="MVU6" s="671"/>
      <c r="MVV6" s="671"/>
      <c r="MVW6" s="671"/>
      <c r="MVX6" s="671"/>
      <c r="MVY6" s="671"/>
      <c r="MVZ6" s="671"/>
      <c r="MWA6" s="671"/>
      <c r="MWB6" s="671"/>
      <c r="MWC6" s="671"/>
      <c r="MWD6" s="671"/>
      <c r="MWE6" s="671"/>
      <c r="MWF6" s="671"/>
      <c r="MWG6" s="671"/>
      <c r="MWH6" s="671"/>
      <c r="MWI6" s="671"/>
      <c r="MWJ6" s="671"/>
      <c r="MWK6" s="671"/>
      <c r="MWL6" s="671"/>
      <c r="MWM6" s="671"/>
      <c r="MWN6" s="671"/>
      <c r="MWO6" s="671"/>
      <c r="MWP6" s="671"/>
      <c r="MWQ6" s="671"/>
      <c r="MWR6" s="671"/>
      <c r="MWS6" s="671"/>
      <c r="MWT6" s="671"/>
      <c r="MWU6" s="671"/>
      <c r="MWV6" s="671"/>
      <c r="MWW6" s="671"/>
      <c r="MWX6" s="671"/>
      <c r="MWY6" s="671"/>
      <c r="MWZ6" s="671"/>
      <c r="MXA6" s="671"/>
      <c r="MXB6" s="671"/>
      <c r="MXC6" s="671"/>
      <c r="MXD6" s="671"/>
      <c r="MXE6" s="671"/>
      <c r="MXF6" s="671"/>
      <c r="MXG6" s="671"/>
      <c r="MXH6" s="671"/>
      <c r="MXI6" s="671"/>
      <c r="MXJ6" s="671"/>
      <c r="MXK6" s="671"/>
      <c r="MXL6" s="671"/>
      <c r="MXM6" s="671"/>
      <c r="MXN6" s="671"/>
      <c r="MXO6" s="671"/>
      <c r="MXP6" s="671"/>
      <c r="MXQ6" s="671"/>
      <c r="MXR6" s="671"/>
      <c r="MXS6" s="671"/>
      <c r="MXT6" s="671"/>
      <c r="MXU6" s="671"/>
      <c r="MXV6" s="671"/>
      <c r="MXW6" s="671"/>
      <c r="MXX6" s="671"/>
      <c r="MXY6" s="671"/>
      <c r="MXZ6" s="671"/>
      <c r="MYA6" s="671"/>
      <c r="MYB6" s="671"/>
      <c r="MYC6" s="671"/>
      <c r="MYD6" s="671"/>
      <c r="MYE6" s="671"/>
      <c r="MYF6" s="671"/>
      <c r="MYG6" s="671"/>
      <c r="MYH6" s="671"/>
      <c r="MYI6" s="671"/>
      <c r="MYJ6" s="671"/>
      <c r="MYK6" s="671"/>
      <c r="MYL6" s="671"/>
      <c r="MYM6" s="671"/>
      <c r="MYN6" s="671"/>
      <c r="MYO6" s="671"/>
      <c r="MYP6" s="671"/>
      <c r="MYQ6" s="671"/>
      <c r="MYR6" s="671"/>
      <c r="MYS6" s="671"/>
      <c r="MYT6" s="671"/>
      <c r="MYU6" s="671"/>
      <c r="MYV6" s="671"/>
      <c r="MYW6" s="671"/>
      <c r="MYX6" s="671"/>
      <c r="MYY6" s="671"/>
      <c r="MYZ6" s="671"/>
      <c r="MZA6" s="671"/>
      <c r="MZB6" s="671"/>
      <c r="MZC6" s="671"/>
      <c r="MZD6" s="671"/>
      <c r="MZE6" s="671"/>
      <c r="MZF6" s="671"/>
      <c r="MZG6" s="671"/>
      <c r="MZH6" s="671"/>
      <c r="MZI6" s="671"/>
      <c r="MZJ6" s="671"/>
      <c r="MZK6" s="671"/>
      <c r="MZL6" s="671"/>
      <c r="MZM6" s="671"/>
      <c r="MZN6" s="671"/>
      <c r="MZO6" s="671"/>
      <c r="MZP6" s="671"/>
      <c r="MZQ6" s="671"/>
      <c r="MZR6" s="671"/>
      <c r="MZS6" s="671"/>
      <c r="MZT6" s="671"/>
      <c r="MZU6" s="671"/>
      <c r="MZV6" s="671"/>
      <c r="MZW6" s="671"/>
      <c r="MZX6" s="671"/>
      <c r="MZY6" s="671"/>
      <c r="MZZ6" s="671"/>
      <c r="NAA6" s="671"/>
      <c r="NAB6" s="671"/>
      <c r="NAC6" s="671"/>
      <c r="NAD6" s="671"/>
      <c r="NAE6" s="671"/>
      <c r="NAF6" s="671"/>
      <c r="NAG6" s="671"/>
      <c r="NAH6" s="671"/>
      <c r="NAI6" s="671"/>
      <c r="NAJ6" s="671"/>
      <c r="NAK6" s="671"/>
      <c r="NAL6" s="671"/>
      <c r="NAM6" s="671"/>
      <c r="NAN6" s="671"/>
      <c r="NAO6" s="671"/>
      <c r="NAP6" s="671"/>
      <c r="NAQ6" s="671"/>
      <c r="NAR6" s="671"/>
      <c r="NAS6" s="671"/>
      <c r="NAT6" s="671"/>
      <c r="NAU6" s="671"/>
      <c r="NAV6" s="671"/>
      <c r="NAW6" s="671"/>
      <c r="NAX6" s="671"/>
      <c r="NAY6" s="671"/>
      <c r="NAZ6" s="671"/>
      <c r="NBA6" s="671"/>
      <c r="NBB6" s="671"/>
      <c r="NBC6" s="671"/>
      <c r="NBD6" s="671"/>
      <c r="NBE6" s="671"/>
      <c r="NBF6" s="671"/>
      <c r="NBG6" s="671"/>
      <c r="NBH6" s="671"/>
      <c r="NBI6" s="671"/>
      <c r="NBJ6" s="671"/>
      <c r="NBK6" s="671"/>
      <c r="NBL6" s="671"/>
      <c r="NBM6" s="671"/>
      <c r="NBN6" s="671"/>
      <c r="NBO6" s="671"/>
      <c r="NBP6" s="671"/>
      <c r="NBQ6" s="671"/>
      <c r="NBR6" s="671"/>
      <c r="NBS6" s="671"/>
      <c r="NBT6" s="671"/>
      <c r="NBU6" s="671"/>
      <c r="NBV6" s="671"/>
      <c r="NBW6" s="671"/>
      <c r="NBX6" s="671"/>
      <c r="NBY6" s="671"/>
      <c r="NBZ6" s="671"/>
      <c r="NCA6" s="671"/>
      <c r="NCB6" s="671"/>
      <c r="NCC6" s="671"/>
      <c r="NCD6" s="671"/>
      <c r="NCE6" s="671"/>
      <c r="NCF6" s="671"/>
      <c r="NCG6" s="671"/>
      <c r="NCH6" s="671"/>
      <c r="NCI6" s="671"/>
      <c r="NCJ6" s="671"/>
      <c r="NCK6" s="671"/>
      <c r="NCL6" s="671"/>
      <c r="NCM6" s="671"/>
      <c r="NCN6" s="671"/>
      <c r="NCO6" s="671"/>
      <c r="NCP6" s="671"/>
      <c r="NCQ6" s="671"/>
      <c r="NCR6" s="671"/>
      <c r="NCS6" s="671"/>
      <c r="NCT6" s="671"/>
      <c r="NCU6" s="671"/>
      <c r="NCV6" s="671"/>
      <c r="NCW6" s="671"/>
      <c r="NCX6" s="671"/>
      <c r="NCY6" s="671"/>
      <c r="NCZ6" s="671"/>
      <c r="NDA6" s="671"/>
      <c r="NDB6" s="671"/>
      <c r="NDC6" s="671"/>
      <c r="NDD6" s="671"/>
      <c r="NDE6" s="671"/>
      <c r="NDF6" s="671"/>
      <c r="NDG6" s="671"/>
      <c r="NDH6" s="671"/>
      <c r="NDI6" s="671"/>
      <c r="NDJ6" s="671"/>
      <c r="NDK6" s="671"/>
      <c r="NDL6" s="671"/>
      <c r="NDM6" s="671"/>
      <c r="NDN6" s="671"/>
      <c r="NDO6" s="671"/>
      <c r="NDP6" s="671"/>
      <c r="NDQ6" s="671"/>
      <c r="NDR6" s="671"/>
      <c r="NDS6" s="671"/>
      <c r="NDT6" s="671"/>
      <c r="NDU6" s="671"/>
      <c r="NDV6" s="671"/>
      <c r="NDW6" s="671"/>
      <c r="NDX6" s="671"/>
      <c r="NDY6" s="671"/>
      <c r="NDZ6" s="671"/>
      <c r="NEA6" s="671"/>
      <c r="NEB6" s="671"/>
      <c r="NEC6" s="671"/>
      <c r="NED6" s="671"/>
      <c r="NEE6" s="671"/>
      <c r="NEF6" s="671"/>
      <c r="NEG6" s="671"/>
      <c r="NEH6" s="671"/>
      <c r="NEI6" s="671"/>
      <c r="NEJ6" s="671"/>
      <c r="NEK6" s="671"/>
      <c r="NEL6" s="671"/>
      <c r="NEM6" s="671"/>
      <c r="NEN6" s="671"/>
      <c r="NEO6" s="671"/>
      <c r="NEP6" s="671"/>
      <c r="NEQ6" s="671"/>
      <c r="NER6" s="671"/>
      <c r="NES6" s="671"/>
      <c r="NET6" s="671"/>
      <c r="NEU6" s="671"/>
      <c r="NEV6" s="671"/>
      <c r="NEW6" s="671"/>
      <c r="NEX6" s="671"/>
      <c r="NEY6" s="671"/>
      <c r="NEZ6" s="671"/>
      <c r="NFA6" s="671"/>
      <c r="NFB6" s="671"/>
      <c r="NFC6" s="671"/>
      <c r="NFD6" s="671"/>
      <c r="NFE6" s="671"/>
      <c r="NFF6" s="671"/>
      <c r="NFG6" s="671"/>
      <c r="NFH6" s="671"/>
      <c r="NFI6" s="671"/>
      <c r="NFJ6" s="671"/>
      <c r="NFK6" s="671"/>
      <c r="NFL6" s="671"/>
      <c r="NFM6" s="671"/>
      <c r="NFN6" s="671"/>
      <c r="NFO6" s="671"/>
      <c r="NFP6" s="671"/>
      <c r="NFQ6" s="671"/>
      <c r="NFR6" s="671"/>
      <c r="NFS6" s="671"/>
      <c r="NFT6" s="671"/>
      <c r="NFU6" s="671"/>
      <c r="NFV6" s="671"/>
      <c r="NFW6" s="671"/>
      <c r="NFX6" s="671"/>
      <c r="NFY6" s="671"/>
      <c r="NFZ6" s="671"/>
      <c r="NGA6" s="671"/>
      <c r="NGB6" s="671"/>
      <c r="NGC6" s="671"/>
      <c r="NGD6" s="671"/>
      <c r="NGE6" s="671"/>
      <c r="NGF6" s="671"/>
      <c r="NGG6" s="671"/>
      <c r="NGH6" s="671"/>
      <c r="NGI6" s="671"/>
      <c r="NGJ6" s="671"/>
      <c r="NGK6" s="671"/>
      <c r="NGL6" s="671"/>
      <c r="NGM6" s="671"/>
      <c r="NGN6" s="671"/>
      <c r="NGO6" s="671"/>
      <c r="NGP6" s="671"/>
      <c r="NGQ6" s="671"/>
      <c r="NGR6" s="671"/>
      <c r="NGS6" s="671"/>
      <c r="NGT6" s="671"/>
      <c r="NGU6" s="671"/>
      <c r="NGV6" s="671"/>
      <c r="NGW6" s="671"/>
      <c r="NGX6" s="671"/>
      <c r="NGY6" s="671"/>
      <c r="NGZ6" s="671"/>
      <c r="NHA6" s="671"/>
      <c r="NHB6" s="671"/>
      <c r="NHC6" s="671"/>
      <c r="NHD6" s="671"/>
      <c r="NHE6" s="671"/>
      <c r="NHF6" s="671"/>
      <c r="NHG6" s="671"/>
      <c r="NHH6" s="671"/>
      <c r="NHI6" s="671"/>
      <c r="NHJ6" s="671"/>
      <c r="NHK6" s="671"/>
      <c r="NHL6" s="671"/>
      <c r="NHM6" s="671"/>
      <c r="NHN6" s="671"/>
      <c r="NHO6" s="671"/>
      <c r="NHP6" s="671"/>
      <c r="NHQ6" s="671"/>
      <c r="NHR6" s="671"/>
      <c r="NHS6" s="671"/>
      <c r="NHT6" s="671"/>
      <c r="NHU6" s="671"/>
      <c r="NHV6" s="671"/>
      <c r="NHW6" s="671"/>
      <c r="NHX6" s="671"/>
      <c r="NHY6" s="671"/>
      <c r="NHZ6" s="671"/>
      <c r="NIA6" s="671"/>
      <c r="NIB6" s="671"/>
      <c r="NIC6" s="671"/>
      <c r="NID6" s="671"/>
      <c r="NIE6" s="671"/>
      <c r="NIF6" s="671"/>
      <c r="NIG6" s="671"/>
      <c r="NIH6" s="671"/>
      <c r="NII6" s="671"/>
      <c r="NIJ6" s="671"/>
      <c r="NIK6" s="671"/>
      <c r="NIL6" s="671"/>
      <c r="NIM6" s="671"/>
      <c r="NIN6" s="671"/>
      <c r="NIO6" s="671"/>
      <c r="NIP6" s="671"/>
      <c r="NIQ6" s="671"/>
      <c r="NIR6" s="671"/>
      <c r="NIS6" s="671"/>
      <c r="NIT6" s="671"/>
      <c r="NIU6" s="671"/>
      <c r="NIV6" s="671"/>
      <c r="NIW6" s="671"/>
      <c r="NIX6" s="671"/>
      <c r="NIY6" s="671"/>
      <c r="NIZ6" s="671"/>
      <c r="NJA6" s="671"/>
      <c r="NJB6" s="671"/>
      <c r="NJC6" s="671"/>
      <c r="NJD6" s="671"/>
      <c r="NJE6" s="671"/>
      <c r="NJF6" s="671"/>
      <c r="NJG6" s="671"/>
      <c r="NJH6" s="671"/>
      <c r="NJI6" s="671"/>
      <c r="NJJ6" s="671"/>
      <c r="NJK6" s="671"/>
      <c r="NJL6" s="671"/>
      <c r="NJM6" s="671"/>
      <c r="NJN6" s="671"/>
      <c r="NJO6" s="671"/>
      <c r="NJP6" s="671"/>
      <c r="NJQ6" s="671"/>
      <c r="NJR6" s="671"/>
      <c r="NJS6" s="671"/>
      <c r="NJT6" s="671"/>
      <c r="NJU6" s="671"/>
      <c r="NJV6" s="671"/>
      <c r="NJW6" s="671"/>
      <c r="NJX6" s="671"/>
      <c r="NJY6" s="671"/>
      <c r="NJZ6" s="671"/>
      <c r="NKA6" s="671"/>
      <c r="NKB6" s="671"/>
      <c r="NKC6" s="671"/>
      <c r="NKD6" s="671"/>
      <c r="NKE6" s="671"/>
      <c r="NKF6" s="671"/>
      <c r="NKG6" s="671"/>
      <c r="NKH6" s="671"/>
      <c r="NKI6" s="671"/>
      <c r="NKJ6" s="671"/>
      <c r="NKK6" s="671"/>
      <c r="NKL6" s="671"/>
      <c r="NKM6" s="671"/>
      <c r="NKN6" s="671"/>
      <c r="NKO6" s="671"/>
      <c r="NKP6" s="671"/>
      <c r="NKQ6" s="671"/>
      <c r="NKR6" s="671"/>
      <c r="NKS6" s="671"/>
      <c r="NKT6" s="671"/>
      <c r="NKU6" s="671"/>
      <c r="NKV6" s="671"/>
      <c r="NKW6" s="671"/>
      <c r="NKX6" s="671"/>
      <c r="NKY6" s="671"/>
      <c r="NKZ6" s="671"/>
      <c r="NLA6" s="671"/>
      <c r="NLB6" s="671"/>
      <c r="NLC6" s="671"/>
      <c r="NLD6" s="671"/>
      <c r="NLE6" s="671"/>
      <c r="NLF6" s="671"/>
      <c r="NLG6" s="671"/>
      <c r="NLH6" s="671"/>
      <c r="NLI6" s="671"/>
      <c r="NLJ6" s="671"/>
      <c r="NLK6" s="671"/>
      <c r="NLL6" s="671"/>
      <c r="NLM6" s="671"/>
      <c r="NLN6" s="671"/>
      <c r="NLO6" s="671"/>
      <c r="NLP6" s="671"/>
      <c r="NLQ6" s="671"/>
      <c r="NLR6" s="671"/>
      <c r="NLS6" s="671"/>
      <c r="NLT6" s="671"/>
      <c r="NLU6" s="671"/>
      <c r="NLV6" s="671"/>
      <c r="NLW6" s="671"/>
      <c r="NLX6" s="671"/>
      <c r="NLY6" s="671"/>
      <c r="NLZ6" s="671"/>
      <c r="NMA6" s="671"/>
      <c r="NMB6" s="671"/>
      <c r="NMC6" s="671"/>
      <c r="NMD6" s="671"/>
      <c r="NME6" s="671"/>
      <c r="NMF6" s="671"/>
      <c r="NMG6" s="671"/>
      <c r="NMH6" s="671"/>
      <c r="NMI6" s="671"/>
      <c r="NMJ6" s="671"/>
      <c r="NMK6" s="671"/>
      <c r="NML6" s="671"/>
      <c r="NMM6" s="671"/>
      <c r="NMN6" s="671"/>
      <c r="NMO6" s="671"/>
      <c r="NMP6" s="671"/>
      <c r="NMQ6" s="671"/>
      <c r="NMR6" s="671"/>
      <c r="NMS6" s="671"/>
      <c r="NMT6" s="671"/>
      <c r="NMU6" s="671"/>
      <c r="NMV6" s="671"/>
      <c r="NMW6" s="671"/>
      <c r="NMX6" s="671"/>
      <c r="NMY6" s="671"/>
      <c r="NMZ6" s="671"/>
      <c r="NNA6" s="671"/>
      <c r="NNB6" s="671"/>
      <c r="NNC6" s="671"/>
      <c r="NND6" s="671"/>
      <c r="NNE6" s="671"/>
      <c r="NNF6" s="671"/>
      <c r="NNG6" s="671"/>
      <c r="NNH6" s="671"/>
      <c r="NNI6" s="671"/>
      <c r="NNJ6" s="671"/>
      <c r="NNK6" s="671"/>
      <c r="NNL6" s="671"/>
      <c r="NNM6" s="671"/>
      <c r="NNN6" s="671"/>
      <c r="NNO6" s="671"/>
      <c r="NNP6" s="671"/>
      <c r="NNQ6" s="671"/>
      <c r="NNR6" s="671"/>
      <c r="NNS6" s="671"/>
      <c r="NNT6" s="671"/>
      <c r="NNU6" s="671"/>
      <c r="NNV6" s="671"/>
      <c r="NNW6" s="671"/>
      <c r="NNX6" s="671"/>
      <c r="NNY6" s="671"/>
      <c r="NNZ6" s="671"/>
      <c r="NOA6" s="671"/>
      <c r="NOB6" s="671"/>
      <c r="NOC6" s="671"/>
      <c r="NOD6" s="671"/>
      <c r="NOE6" s="671"/>
      <c r="NOF6" s="671"/>
      <c r="NOG6" s="671"/>
      <c r="NOH6" s="671"/>
      <c r="NOI6" s="671"/>
      <c r="NOJ6" s="671"/>
      <c r="NOK6" s="671"/>
      <c r="NOL6" s="671"/>
      <c r="NOM6" s="671"/>
      <c r="NON6" s="671"/>
      <c r="NOO6" s="671"/>
      <c r="NOP6" s="671"/>
      <c r="NOQ6" s="671"/>
      <c r="NOR6" s="671"/>
      <c r="NOS6" s="671"/>
      <c r="NOT6" s="671"/>
      <c r="NOU6" s="671"/>
      <c r="NOV6" s="671"/>
      <c r="NOW6" s="671"/>
      <c r="NOX6" s="671"/>
      <c r="NOY6" s="671"/>
      <c r="NOZ6" s="671"/>
      <c r="NPA6" s="671"/>
      <c r="NPB6" s="671"/>
      <c r="NPC6" s="671"/>
      <c r="NPD6" s="671"/>
      <c r="NPE6" s="671"/>
      <c r="NPF6" s="671"/>
      <c r="NPG6" s="671"/>
      <c r="NPH6" s="671"/>
      <c r="NPI6" s="671"/>
      <c r="NPJ6" s="671"/>
      <c r="NPK6" s="671"/>
      <c r="NPL6" s="671"/>
      <c r="NPM6" s="671"/>
      <c r="NPN6" s="671"/>
      <c r="NPO6" s="671"/>
      <c r="NPP6" s="671"/>
      <c r="NPQ6" s="671"/>
      <c r="NPR6" s="671"/>
      <c r="NPS6" s="671"/>
      <c r="NPT6" s="671"/>
      <c r="NPU6" s="671"/>
      <c r="NPV6" s="671"/>
      <c r="NPW6" s="671"/>
      <c r="NPX6" s="671"/>
      <c r="NPY6" s="671"/>
      <c r="NPZ6" s="671"/>
      <c r="NQA6" s="671"/>
      <c r="NQB6" s="671"/>
      <c r="NQC6" s="671"/>
      <c r="NQD6" s="671"/>
      <c r="NQE6" s="671"/>
      <c r="NQF6" s="671"/>
      <c r="NQG6" s="671"/>
      <c r="NQH6" s="671"/>
      <c r="NQI6" s="671"/>
      <c r="NQJ6" s="671"/>
      <c r="NQK6" s="671"/>
      <c r="NQL6" s="671"/>
      <c r="NQM6" s="671"/>
      <c r="NQN6" s="671"/>
      <c r="NQO6" s="671"/>
      <c r="NQP6" s="671"/>
      <c r="NQQ6" s="671"/>
      <c r="NQR6" s="671"/>
      <c r="NQS6" s="671"/>
      <c r="NQT6" s="671"/>
      <c r="NQU6" s="671"/>
      <c r="NQV6" s="671"/>
      <c r="NQW6" s="671"/>
      <c r="NQX6" s="671"/>
      <c r="NQY6" s="671"/>
      <c r="NQZ6" s="671"/>
      <c r="NRA6" s="671"/>
      <c r="NRB6" s="671"/>
      <c r="NRC6" s="671"/>
      <c r="NRD6" s="671"/>
      <c r="NRE6" s="671"/>
      <c r="NRF6" s="671"/>
      <c r="NRG6" s="671"/>
      <c r="NRH6" s="671"/>
      <c r="NRI6" s="671"/>
      <c r="NRJ6" s="671"/>
      <c r="NRK6" s="671"/>
      <c r="NRL6" s="671"/>
      <c r="NRM6" s="671"/>
      <c r="NRN6" s="671"/>
      <c r="NRO6" s="671"/>
      <c r="NRP6" s="671"/>
      <c r="NRQ6" s="671"/>
      <c r="NRR6" s="671"/>
      <c r="NRS6" s="671"/>
      <c r="NRT6" s="671"/>
      <c r="NRU6" s="671"/>
      <c r="NRV6" s="671"/>
      <c r="NRW6" s="671"/>
      <c r="NRX6" s="671"/>
      <c r="NRY6" s="671"/>
      <c r="NRZ6" s="671"/>
      <c r="NSA6" s="671"/>
      <c r="NSB6" s="671"/>
      <c r="NSC6" s="671"/>
      <c r="NSD6" s="671"/>
      <c r="NSE6" s="671"/>
      <c r="NSF6" s="671"/>
      <c r="NSG6" s="671"/>
      <c r="NSH6" s="671"/>
      <c r="NSI6" s="671"/>
      <c r="NSJ6" s="671"/>
      <c r="NSK6" s="671"/>
      <c r="NSL6" s="671"/>
      <c r="NSM6" s="671"/>
      <c r="NSN6" s="671"/>
      <c r="NSO6" s="671"/>
      <c r="NSP6" s="671"/>
      <c r="NSQ6" s="671"/>
      <c r="NSR6" s="671"/>
      <c r="NSS6" s="671"/>
      <c r="NST6" s="671"/>
      <c r="NSU6" s="671"/>
      <c r="NSV6" s="671"/>
      <c r="NSW6" s="671"/>
      <c r="NSX6" s="671"/>
      <c r="NSY6" s="671"/>
      <c r="NSZ6" s="671"/>
      <c r="NTA6" s="671"/>
      <c r="NTB6" s="671"/>
      <c r="NTC6" s="671"/>
      <c r="NTD6" s="671"/>
      <c r="NTE6" s="671"/>
      <c r="NTF6" s="671"/>
      <c r="NTG6" s="671"/>
      <c r="NTH6" s="671"/>
      <c r="NTI6" s="671"/>
      <c r="NTJ6" s="671"/>
      <c r="NTK6" s="671"/>
      <c r="NTL6" s="671"/>
      <c r="NTM6" s="671"/>
      <c r="NTN6" s="671"/>
      <c r="NTO6" s="671"/>
      <c r="NTP6" s="671"/>
      <c r="NTQ6" s="671"/>
      <c r="NTR6" s="671"/>
      <c r="NTS6" s="671"/>
      <c r="NTT6" s="671"/>
      <c r="NTU6" s="671"/>
      <c r="NTV6" s="671"/>
      <c r="NTW6" s="671"/>
      <c r="NTX6" s="671"/>
      <c r="NTY6" s="671"/>
      <c r="NTZ6" s="671"/>
      <c r="NUA6" s="671"/>
      <c r="NUB6" s="671"/>
      <c r="NUC6" s="671"/>
      <c r="NUD6" s="671"/>
      <c r="NUE6" s="671"/>
      <c r="NUF6" s="671"/>
      <c r="NUG6" s="671"/>
      <c r="NUH6" s="671"/>
      <c r="NUI6" s="671"/>
      <c r="NUJ6" s="671"/>
      <c r="NUK6" s="671"/>
      <c r="NUL6" s="671"/>
      <c r="NUM6" s="671"/>
      <c r="NUN6" s="671"/>
      <c r="NUO6" s="671"/>
      <c r="NUP6" s="671"/>
      <c r="NUQ6" s="671"/>
      <c r="NUR6" s="671"/>
      <c r="NUS6" s="671"/>
      <c r="NUT6" s="671"/>
      <c r="NUU6" s="671"/>
      <c r="NUV6" s="671"/>
      <c r="NUW6" s="671"/>
      <c r="NUX6" s="671"/>
      <c r="NUY6" s="671"/>
      <c r="NUZ6" s="671"/>
      <c r="NVA6" s="671"/>
      <c r="NVB6" s="671"/>
      <c r="NVC6" s="671"/>
      <c r="NVD6" s="671"/>
      <c r="NVE6" s="671"/>
      <c r="NVF6" s="671"/>
      <c r="NVG6" s="671"/>
      <c r="NVH6" s="671"/>
      <c r="NVI6" s="671"/>
      <c r="NVJ6" s="671"/>
      <c r="NVK6" s="671"/>
      <c r="NVL6" s="671"/>
      <c r="NVM6" s="671"/>
      <c r="NVN6" s="671"/>
      <c r="NVO6" s="671"/>
      <c r="NVP6" s="671"/>
      <c r="NVQ6" s="671"/>
      <c r="NVR6" s="671"/>
      <c r="NVS6" s="671"/>
      <c r="NVT6" s="671"/>
      <c r="NVU6" s="671"/>
      <c r="NVV6" s="671"/>
      <c r="NVW6" s="671"/>
      <c r="NVX6" s="671"/>
      <c r="NVY6" s="671"/>
      <c r="NVZ6" s="671"/>
      <c r="NWA6" s="671"/>
      <c r="NWB6" s="671"/>
      <c r="NWC6" s="671"/>
      <c r="NWD6" s="671"/>
      <c r="NWE6" s="671"/>
      <c r="NWF6" s="671"/>
      <c r="NWG6" s="671"/>
      <c r="NWH6" s="671"/>
      <c r="NWI6" s="671"/>
      <c r="NWJ6" s="671"/>
      <c r="NWK6" s="671"/>
      <c r="NWL6" s="671"/>
      <c r="NWM6" s="671"/>
      <c r="NWN6" s="671"/>
      <c r="NWO6" s="671"/>
      <c r="NWP6" s="671"/>
      <c r="NWQ6" s="671"/>
      <c r="NWR6" s="671"/>
      <c r="NWS6" s="671"/>
      <c r="NWT6" s="671"/>
      <c r="NWU6" s="671"/>
      <c r="NWV6" s="671"/>
      <c r="NWW6" s="671"/>
      <c r="NWX6" s="671"/>
      <c r="NWY6" s="671"/>
      <c r="NWZ6" s="671"/>
      <c r="NXA6" s="671"/>
      <c r="NXB6" s="671"/>
      <c r="NXC6" s="671"/>
      <c r="NXD6" s="671"/>
      <c r="NXE6" s="671"/>
      <c r="NXF6" s="671"/>
      <c r="NXG6" s="671"/>
      <c r="NXH6" s="671"/>
      <c r="NXI6" s="671"/>
      <c r="NXJ6" s="671"/>
      <c r="NXK6" s="671"/>
      <c r="NXL6" s="671"/>
      <c r="NXM6" s="671"/>
      <c r="NXN6" s="671"/>
      <c r="NXO6" s="671"/>
      <c r="NXP6" s="671"/>
      <c r="NXQ6" s="671"/>
      <c r="NXR6" s="671"/>
      <c r="NXS6" s="671"/>
      <c r="NXT6" s="671"/>
      <c r="NXU6" s="671"/>
      <c r="NXV6" s="671"/>
      <c r="NXW6" s="671"/>
      <c r="NXX6" s="671"/>
      <c r="NXY6" s="671"/>
      <c r="NXZ6" s="671"/>
      <c r="NYA6" s="671"/>
      <c r="NYB6" s="671"/>
      <c r="NYC6" s="671"/>
      <c r="NYD6" s="671"/>
      <c r="NYE6" s="671"/>
      <c r="NYF6" s="671"/>
      <c r="NYG6" s="671"/>
      <c r="NYH6" s="671"/>
      <c r="NYI6" s="671"/>
      <c r="NYJ6" s="671"/>
      <c r="NYK6" s="671"/>
      <c r="NYL6" s="671"/>
      <c r="NYM6" s="671"/>
      <c r="NYN6" s="671"/>
      <c r="NYO6" s="671"/>
      <c r="NYP6" s="671"/>
      <c r="NYQ6" s="671"/>
      <c r="NYR6" s="671"/>
      <c r="NYS6" s="671"/>
      <c r="NYT6" s="671"/>
      <c r="NYU6" s="671"/>
      <c r="NYV6" s="671"/>
      <c r="NYW6" s="671"/>
      <c r="NYX6" s="671"/>
      <c r="NYY6" s="671"/>
      <c r="NYZ6" s="671"/>
      <c r="NZA6" s="671"/>
      <c r="NZB6" s="671"/>
      <c r="NZC6" s="671"/>
      <c r="NZD6" s="671"/>
      <c r="NZE6" s="671"/>
      <c r="NZF6" s="671"/>
      <c r="NZG6" s="671"/>
      <c r="NZH6" s="671"/>
      <c r="NZI6" s="671"/>
      <c r="NZJ6" s="671"/>
      <c r="NZK6" s="671"/>
      <c r="NZL6" s="671"/>
      <c r="NZM6" s="671"/>
      <c r="NZN6" s="671"/>
      <c r="NZO6" s="671"/>
      <c r="NZP6" s="671"/>
      <c r="NZQ6" s="671"/>
      <c r="NZR6" s="671"/>
      <c r="NZS6" s="671"/>
      <c r="NZT6" s="671"/>
      <c r="NZU6" s="671"/>
      <c r="NZV6" s="671"/>
      <c r="NZW6" s="671"/>
      <c r="NZX6" s="671"/>
      <c r="NZY6" s="671"/>
      <c r="NZZ6" s="671"/>
      <c r="OAA6" s="671"/>
      <c r="OAB6" s="671"/>
      <c r="OAC6" s="671"/>
      <c r="OAD6" s="671"/>
      <c r="OAE6" s="671"/>
      <c r="OAF6" s="671"/>
      <c r="OAG6" s="671"/>
      <c r="OAH6" s="671"/>
      <c r="OAI6" s="671"/>
      <c r="OAJ6" s="671"/>
      <c r="OAK6" s="671"/>
      <c r="OAL6" s="671"/>
      <c r="OAM6" s="671"/>
      <c r="OAN6" s="671"/>
      <c r="OAO6" s="671"/>
      <c r="OAP6" s="671"/>
      <c r="OAQ6" s="671"/>
      <c r="OAR6" s="671"/>
      <c r="OAS6" s="671"/>
      <c r="OAT6" s="671"/>
      <c r="OAU6" s="671"/>
      <c r="OAV6" s="671"/>
      <c r="OAW6" s="671"/>
      <c r="OAX6" s="671"/>
      <c r="OAY6" s="671"/>
      <c r="OAZ6" s="671"/>
      <c r="OBA6" s="671"/>
      <c r="OBB6" s="671"/>
      <c r="OBC6" s="671"/>
      <c r="OBD6" s="671"/>
      <c r="OBE6" s="671"/>
      <c r="OBF6" s="671"/>
      <c r="OBG6" s="671"/>
      <c r="OBH6" s="671"/>
      <c r="OBI6" s="671"/>
      <c r="OBJ6" s="671"/>
      <c r="OBK6" s="671"/>
      <c r="OBL6" s="671"/>
      <c r="OBM6" s="671"/>
      <c r="OBN6" s="671"/>
      <c r="OBO6" s="671"/>
      <c r="OBP6" s="671"/>
      <c r="OBQ6" s="671"/>
      <c r="OBR6" s="671"/>
      <c r="OBS6" s="671"/>
      <c r="OBT6" s="671"/>
      <c r="OBU6" s="671"/>
      <c r="OBV6" s="671"/>
      <c r="OBW6" s="671"/>
      <c r="OBX6" s="671"/>
      <c r="OBY6" s="671"/>
      <c r="OBZ6" s="671"/>
      <c r="OCA6" s="671"/>
      <c r="OCB6" s="671"/>
      <c r="OCC6" s="671"/>
      <c r="OCD6" s="671"/>
      <c r="OCE6" s="671"/>
      <c r="OCF6" s="671"/>
      <c r="OCG6" s="671"/>
      <c r="OCH6" s="671"/>
      <c r="OCI6" s="671"/>
      <c r="OCJ6" s="671"/>
      <c r="OCK6" s="671"/>
      <c r="OCL6" s="671"/>
      <c r="OCM6" s="671"/>
      <c r="OCN6" s="671"/>
      <c r="OCO6" s="671"/>
      <c r="OCP6" s="671"/>
      <c r="OCQ6" s="671"/>
      <c r="OCR6" s="671"/>
      <c r="OCS6" s="671"/>
      <c r="OCT6" s="671"/>
      <c r="OCU6" s="671"/>
      <c r="OCV6" s="671"/>
      <c r="OCW6" s="671"/>
      <c r="OCX6" s="671"/>
      <c r="OCY6" s="671"/>
      <c r="OCZ6" s="671"/>
      <c r="ODA6" s="671"/>
      <c r="ODB6" s="671"/>
      <c r="ODC6" s="671"/>
      <c r="ODD6" s="671"/>
      <c r="ODE6" s="671"/>
      <c r="ODF6" s="671"/>
      <c r="ODG6" s="671"/>
      <c r="ODH6" s="671"/>
      <c r="ODI6" s="671"/>
      <c r="ODJ6" s="671"/>
      <c r="ODK6" s="671"/>
      <c r="ODL6" s="671"/>
      <c r="ODM6" s="671"/>
      <c r="ODN6" s="671"/>
      <c r="ODO6" s="671"/>
      <c r="ODP6" s="671"/>
      <c r="ODQ6" s="671"/>
      <c r="ODR6" s="671"/>
      <c r="ODS6" s="671"/>
      <c r="ODT6" s="671"/>
      <c r="ODU6" s="671"/>
      <c r="ODV6" s="671"/>
      <c r="ODW6" s="671"/>
      <c r="ODX6" s="671"/>
      <c r="ODY6" s="671"/>
      <c r="ODZ6" s="671"/>
      <c r="OEA6" s="671"/>
      <c r="OEB6" s="671"/>
      <c r="OEC6" s="671"/>
      <c r="OED6" s="671"/>
      <c r="OEE6" s="671"/>
      <c r="OEF6" s="671"/>
      <c r="OEG6" s="671"/>
      <c r="OEH6" s="671"/>
      <c r="OEI6" s="671"/>
      <c r="OEJ6" s="671"/>
      <c r="OEK6" s="671"/>
      <c r="OEL6" s="671"/>
      <c r="OEM6" s="671"/>
      <c r="OEN6" s="671"/>
      <c r="OEO6" s="671"/>
      <c r="OEP6" s="671"/>
      <c r="OEQ6" s="671"/>
      <c r="OER6" s="671"/>
      <c r="OES6" s="671"/>
      <c r="OET6" s="671"/>
      <c r="OEU6" s="671"/>
      <c r="OEV6" s="671"/>
      <c r="OEW6" s="671"/>
      <c r="OEX6" s="671"/>
      <c r="OEY6" s="671"/>
      <c r="OEZ6" s="671"/>
      <c r="OFA6" s="671"/>
      <c r="OFB6" s="671"/>
      <c r="OFC6" s="671"/>
      <c r="OFD6" s="671"/>
      <c r="OFE6" s="671"/>
      <c r="OFF6" s="671"/>
      <c r="OFG6" s="671"/>
      <c r="OFH6" s="671"/>
      <c r="OFI6" s="671"/>
      <c r="OFJ6" s="671"/>
      <c r="OFK6" s="671"/>
      <c r="OFL6" s="671"/>
      <c r="OFM6" s="671"/>
      <c r="OFN6" s="671"/>
      <c r="OFO6" s="671"/>
      <c r="OFP6" s="671"/>
      <c r="OFQ6" s="671"/>
      <c r="OFR6" s="671"/>
      <c r="OFS6" s="671"/>
      <c r="OFT6" s="671"/>
      <c r="OFU6" s="671"/>
      <c r="OFV6" s="671"/>
      <c r="OFW6" s="671"/>
      <c r="OFX6" s="671"/>
      <c r="OFY6" s="671"/>
      <c r="OFZ6" s="671"/>
      <c r="OGA6" s="671"/>
      <c r="OGB6" s="671"/>
      <c r="OGC6" s="671"/>
      <c r="OGD6" s="671"/>
      <c r="OGE6" s="671"/>
      <c r="OGF6" s="671"/>
      <c r="OGG6" s="671"/>
      <c r="OGH6" s="671"/>
      <c r="OGI6" s="671"/>
      <c r="OGJ6" s="671"/>
      <c r="OGK6" s="671"/>
      <c r="OGL6" s="671"/>
      <c r="OGM6" s="671"/>
      <c r="OGN6" s="671"/>
      <c r="OGO6" s="671"/>
      <c r="OGP6" s="671"/>
      <c r="OGQ6" s="671"/>
      <c r="OGR6" s="671"/>
      <c r="OGS6" s="671"/>
      <c r="OGT6" s="671"/>
      <c r="OGU6" s="671"/>
      <c r="OGV6" s="671"/>
      <c r="OGW6" s="671"/>
      <c r="OGX6" s="671"/>
      <c r="OGY6" s="671"/>
      <c r="OGZ6" s="671"/>
      <c r="OHA6" s="671"/>
      <c r="OHB6" s="671"/>
      <c r="OHC6" s="671"/>
      <c r="OHD6" s="671"/>
      <c r="OHE6" s="671"/>
      <c r="OHF6" s="671"/>
      <c r="OHG6" s="671"/>
      <c r="OHH6" s="671"/>
      <c r="OHI6" s="671"/>
      <c r="OHJ6" s="671"/>
      <c r="OHK6" s="671"/>
      <c r="OHL6" s="671"/>
      <c r="OHM6" s="671"/>
      <c r="OHN6" s="671"/>
      <c r="OHO6" s="671"/>
      <c r="OHP6" s="671"/>
      <c r="OHQ6" s="671"/>
      <c r="OHR6" s="671"/>
      <c r="OHS6" s="671"/>
      <c r="OHT6" s="671"/>
      <c r="OHU6" s="671"/>
      <c r="OHV6" s="671"/>
      <c r="OHW6" s="671"/>
      <c r="OHX6" s="671"/>
      <c r="OHY6" s="671"/>
      <c r="OHZ6" s="671"/>
      <c r="OIA6" s="671"/>
      <c r="OIB6" s="671"/>
      <c r="OIC6" s="671"/>
      <c r="OID6" s="671"/>
      <c r="OIE6" s="671"/>
      <c r="OIF6" s="671"/>
      <c r="OIG6" s="671"/>
      <c r="OIH6" s="671"/>
      <c r="OII6" s="671"/>
      <c r="OIJ6" s="671"/>
      <c r="OIK6" s="671"/>
      <c r="OIL6" s="671"/>
      <c r="OIM6" s="671"/>
      <c r="OIN6" s="671"/>
      <c r="OIO6" s="671"/>
      <c r="OIP6" s="671"/>
      <c r="OIQ6" s="671"/>
      <c r="OIR6" s="671"/>
      <c r="OIS6" s="671"/>
      <c r="OIT6" s="671"/>
      <c r="OIU6" s="671"/>
      <c r="OIV6" s="671"/>
      <c r="OIW6" s="671"/>
      <c r="OIX6" s="671"/>
      <c r="OIY6" s="671"/>
      <c r="OIZ6" s="671"/>
      <c r="OJA6" s="671"/>
      <c r="OJB6" s="671"/>
      <c r="OJC6" s="671"/>
      <c r="OJD6" s="671"/>
      <c r="OJE6" s="671"/>
      <c r="OJF6" s="671"/>
      <c r="OJG6" s="671"/>
      <c r="OJH6" s="671"/>
      <c r="OJI6" s="671"/>
      <c r="OJJ6" s="671"/>
      <c r="OJK6" s="671"/>
      <c r="OJL6" s="671"/>
      <c r="OJM6" s="671"/>
      <c r="OJN6" s="671"/>
      <c r="OJO6" s="671"/>
      <c r="OJP6" s="671"/>
      <c r="OJQ6" s="671"/>
      <c r="OJR6" s="671"/>
      <c r="OJS6" s="671"/>
      <c r="OJT6" s="671"/>
      <c r="OJU6" s="671"/>
      <c r="OJV6" s="671"/>
      <c r="OJW6" s="671"/>
      <c r="OJX6" s="671"/>
      <c r="OJY6" s="671"/>
      <c r="OJZ6" s="671"/>
      <c r="OKA6" s="671"/>
      <c r="OKB6" s="671"/>
      <c r="OKC6" s="671"/>
      <c r="OKD6" s="671"/>
      <c r="OKE6" s="671"/>
      <c r="OKF6" s="671"/>
      <c r="OKG6" s="671"/>
      <c r="OKH6" s="671"/>
      <c r="OKI6" s="671"/>
      <c r="OKJ6" s="671"/>
      <c r="OKK6" s="671"/>
      <c r="OKL6" s="671"/>
      <c r="OKM6" s="671"/>
      <c r="OKN6" s="671"/>
      <c r="OKO6" s="671"/>
      <c r="OKP6" s="671"/>
      <c r="OKQ6" s="671"/>
      <c r="OKR6" s="671"/>
      <c r="OKS6" s="671"/>
      <c r="OKT6" s="671"/>
      <c r="OKU6" s="671"/>
      <c r="OKV6" s="671"/>
      <c r="OKW6" s="671"/>
      <c r="OKX6" s="671"/>
      <c r="OKY6" s="671"/>
      <c r="OKZ6" s="671"/>
      <c r="OLA6" s="671"/>
      <c r="OLB6" s="671"/>
      <c r="OLC6" s="671"/>
      <c r="OLD6" s="671"/>
      <c r="OLE6" s="671"/>
      <c r="OLF6" s="671"/>
      <c r="OLG6" s="671"/>
      <c r="OLH6" s="671"/>
      <c r="OLI6" s="671"/>
      <c r="OLJ6" s="671"/>
      <c r="OLK6" s="671"/>
      <c r="OLL6" s="671"/>
      <c r="OLM6" s="671"/>
      <c r="OLN6" s="671"/>
      <c r="OLO6" s="671"/>
      <c r="OLP6" s="671"/>
      <c r="OLQ6" s="671"/>
      <c r="OLR6" s="671"/>
      <c r="OLS6" s="671"/>
      <c r="OLT6" s="671"/>
      <c r="OLU6" s="671"/>
      <c r="OLV6" s="671"/>
      <c r="OLW6" s="671"/>
      <c r="OLX6" s="671"/>
      <c r="OLY6" s="671"/>
      <c r="OLZ6" s="671"/>
      <c r="OMA6" s="671"/>
      <c r="OMB6" s="671"/>
      <c r="OMC6" s="671"/>
      <c r="OMD6" s="671"/>
      <c r="OME6" s="671"/>
      <c r="OMF6" s="671"/>
      <c r="OMG6" s="671"/>
      <c r="OMH6" s="671"/>
      <c r="OMI6" s="671"/>
      <c r="OMJ6" s="671"/>
      <c r="OMK6" s="671"/>
      <c r="OML6" s="671"/>
      <c r="OMM6" s="671"/>
      <c r="OMN6" s="671"/>
      <c r="OMO6" s="671"/>
      <c r="OMP6" s="671"/>
      <c r="OMQ6" s="671"/>
      <c r="OMR6" s="671"/>
      <c r="OMS6" s="671"/>
      <c r="OMT6" s="671"/>
      <c r="OMU6" s="671"/>
      <c r="OMV6" s="671"/>
      <c r="OMW6" s="671"/>
      <c r="OMX6" s="671"/>
      <c r="OMY6" s="671"/>
      <c r="OMZ6" s="671"/>
      <c r="ONA6" s="671"/>
      <c r="ONB6" s="671"/>
      <c r="ONC6" s="671"/>
      <c r="OND6" s="671"/>
      <c r="ONE6" s="671"/>
      <c r="ONF6" s="671"/>
      <c r="ONG6" s="671"/>
      <c r="ONH6" s="671"/>
      <c r="ONI6" s="671"/>
      <c r="ONJ6" s="671"/>
      <c r="ONK6" s="671"/>
      <c r="ONL6" s="671"/>
      <c r="ONM6" s="671"/>
      <c r="ONN6" s="671"/>
      <c r="ONO6" s="671"/>
      <c r="ONP6" s="671"/>
      <c r="ONQ6" s="671"/>
      <c r="ONR6" s="671"/>
      <c r="ONS6" s="671"/>
      <c r="ONT6" s="671"/>
      <c r="ONU6" s="671"/>
      <c r="ONV6" s="671"/>
      <c r="ONW6" s="671"/>
      <c r="ONX6" s="671"/>
      <c r="ONY6" s="671"/>
      <c r="ONZ6" s="671"/>
      <c r="OOA6" s="671"/>
      <c r="OOB6" s="671"/>
      <c r="OOC6" s="671"/>
      <c r="OOD6" s="671"/>
      <c r="OOE6" s="671"/>
      <c r="OOF6" s="671"/>
      <c r="OOG6" s="671"/>
      <c r="OOH6" s="671"/>
      <c r="OOI6" s="671"/>
      <c r="OOJ6" s="671"/>
      <c r="OOK6" s="671"/>
      <c r="OOL6" s="671"/>
      <c r="OOM6" s="671"/>
      <c r="OON6" s="671"/>
      <c r="OOO6" s="671"/>
      <c r="OOP6" s="671"/>
      <c r="OOQ6" s="671"/>
      <c r="OOR6" s="671"/>
      <c r="OOS6" s="671"/>
      <c r="OOT6" s="671"/>
      <c r="OOU6" s="671"/>
      <c r="OOV6" s="671"/>
      <c r="OOW6" s="671"/>
      <c r="OOX6" s="671"/>
      <c r="OOY6" s="671"/>
      <c r="OOZ6" s="671"/>
      <c r="OPA6" s="671"/>
      <c r="OPB6" s="671"/>
      <c r="OPC6" s="671"/>
      <c r="OPD6" s="671"/>
      <c r="OPE6" s="671"/>
      <c r="OPF6" s="671"/>
      <c r="OPG6" s="671"/>
      <c r="OPH6" s="671"/>
      <c r="OPI6" s="671"/>
      <c r="OPJ6" s="671"/>
      <c r="OPK6" s="671"/>
      <c r="OPL6" s="671"/>
      <c r="OPM6" s="671"/>
      <c r="OPN6" s="671"/>
      <c r="OPO6" s="671"/>
      <c r="OPP6" s="671"/>
      <c r="OPQ6" s="671"/>
      <c r="OPR6" s="671"/>
      <c r="OPS6" s="671"/>
      <c r="OPT6" s="671"/>
      <c r="OPU6" s="671"/>
      <c r="OPV6" s="671"/>
      <c r="OPW6" s="671"/>
      <c r="OPX6" s="671"/>
      <c r="OPY6" s="671"/>
      <c r="OPZ6" s="671"/>
      <c r="OQA6" s="671"/>
      <c r="OQB6" s="671"/>
      <c r="OQC6" s="671"/>
      <c r="OQD6" s="671"/>
      <c r="OQE6" s="671"/>
      <c r="OQF6" s="671"/>
      <c r="OQG6" s="671"/>
      <c r="OQH6" s="671"/>
      <c r="OQI6" s="671"/>
      <c r="OQJ6" s="671"/>
      <c r="OQK6" s="671"/>
      <c r="OQL6" s="671"/>
      <c r="OQM6" s="671"/>
      <c r="OQN6" s="671"/>
      <c r="OQO6" s="671"/>
      <c r="OQP6" s="671"/>
      <c r="OQQ6" s="671"/>
      <c r="OQR6" s="671"/>
      <c r="OQS6" s="671"/>
      <c r="OQT6" s="671"/>
      <c r="OQU6" s="671"/>
      <c r="OQV6" s="671"/>
      <c r="OQW6" s="671"/>
      <c r="OQX6" s="671"/>
      <c r="OQY6" s="671"/>
      <c r="OQZ6" s="671"/>
      <c r="ORA6" s="671"/>
      <c r="ORB6" s="671"/>
      <c r="ORC6" s="671"/>
      <c r="ORD6" s="671"/>
      <c r="ORE6" s="671"/>
      <c r="ORF6" s="671"/>
      <c r="ORG6" s="671"/>
      <c r="ORH6" s="671"/>
      <c r="ORI6" s="671"/>
      <c r="ORJ6" s="671"/>
      <c r="ORK6" s="671"/>
      <c r="ORL6" s="671"/>
      <c r="ORM6" s="671"/>
      <c r="ORN6" s="671"/>
      <c r="ORO6" s="671"/>
      <c r="ORP6" s="671"/>
      <c r="ORQ6" s="671"/>
      <c r="ORR6" s="671"/>
      <c r="ORS6" s="671"/>
      <c r="ORT6" s="671"/>
      <c r="ORU6" s="671"/>
      <c r="ORV6" s="671"/>
      <c r="ORW6" s="671"/>
      <c r="ORX6" s="671"/>
      <c r="ORY6" s="671"/>
      <c r="ORZ6" s="671"/>
      <c r="OSA6" s="671"/>
      <c r="OSB6" s="671"/>
      <c r="OSC6" s="671"/>
      <c r="OSD6" s="671"/>
      <c r="OSE6" s="671"/>
      <c r="OSF6" s="671"/>
      <c r="OSG6" s="671"/>
      <c r="OSH6" s="671"/>
      <c r="OSI6" s="671"/>
      <c r="OSJ6" s="671"/>
      <c r="OSK6" s="671"/>
      <c r="OSL6" s="671"/>
      <c r="OSM6" s="671"/>
      <c r="OSN6" s="671"/>
      <c r="OSO6" s="671"/>
      <c r="OSP6" s="671"/>
      <c r="OSQ6" s="671"/>
      <c r="OSR6" s="671"/>
      <c r="OSS6" s="671"/>
      <c r="OST6" s="671"/>
      <c r="OSU6" s="671"/>
      <c r="OSV6" s="671"/>
      <c r="OSW6" s="671"/>
      <c r="OSX6" s="671"/>
      <c r="OSY6" s="671"/>
      <c r="OSZ6" s="671"/>
      <c r="OTA6" s="671"/>
      <c r="OTB6" s="671"/>
      <c r="OTC6" s="671"/>
      <c r="OTD6" s="671"/>
      <c r="OTE6" s="671"/>
      <c r="OTF6" s="671"/>
      <c r="OTG6" s="671"/>
      <c r="OTH6" s="671"/>
      <c r="OTI6" s="671"/>
      <c r="OTJ6" s="671"/>
      <c r="OTK6" s="671"/>
      <c r="OTL6" s="671"/>
      <c r="OTM6" s="671"/>
      <c r="OTN6" s="671"/>
      <c r="OTO6" s="671"/>
      <c r="OTP6" s="671"/>
      <c r="OTQ6" s="671"/>
      <c r="OTR6" s="671"/>
      <c r="OTS6" s="671"/>
      <c r="OTT6" s="671"/>
      <c r="OTU6" s="671"/>
      <c r="OTV6" s="671"/>
      <c r="OTW6" s="671"/>
      <c r="OTX6" s="671"/>
      <c r="OTY6" s="671"/>
      <c r="OTZ6" s="671"/>
      <c r="OUA6" s="671"/>
      <c r="OUB6" s="671"/>
      <c r="OUC6" s="671"/>
      <c r="OUD6" s="671"/>
      <c r="OUE6" s="671"/>
      <c r="OUF6" s="671"/>
      <c r="OUG6" s="671"/>
      <c r="OUH6" s="671"/>
      <c r="OUI6" s="671"/>
      <c r="OUJ6" s="671"/>
      <c r="OUK6" s="671"/>
      <c r="OUL6" s="671"/>
      <c r="OUM6" s="671"/>
      <c r="OUN6" s="671"/>
      <c r="OUO6" s="671"/>
      <c r="OUP6" s="671"/>
      <c r="OUQ6" s="671"/>
      <c r="OUR6" s="671"/>
      <c r="OUS6" s="671"/>
      <c r="OUT6" s="671"/>
      <c r="OUU6" s="671"/>
      <c r="OUV6" s="671"/>
      <c r="OUW6" s="671"/>
      <c r="OUX6" s="671"/>
      <c r="OUY6" s="671"/>
      <c r="OUZ6" s="671"/>
      <c r="OVA6" s="671"/>
      <c r="OVB6" s="671"/>
      <c r="OVC6" s="671"/>
      <c r="OVD6" s="671"/>
      <c r="OVE6" s="671"/>
      <c r="OVF6" s="671"/>
      <c r="OVG6" s="671"/>
      <c r="OVH6" s="671"/>
      <c r="OVI6" s="671"/>
      <c r="OVJ6" s="671"/>
      <c r="OVK6" s="671"/>
      <c r="OVL6" s="671"/>
      <c r="OVM6" s="671"/>
      <c r="OVN6" s="671"/>
      <c r="OVO6" s="671"/>
      <c r="OVP6" s="671"/>
      <c r="OVQ6" s="671"/>
      <c r="OVR6" s="671"/>
      <c r="OVS6" s="671"/>
      <c r="OVT6" s="671"/>
      <c r="OVU6" s="671"/>
      <c r="OVV6" s="671"/>
      <c r="OVW6" s="671"/>
      <c r="OVX6" s="671"/>
      <c r="OVY6" s="671"/>
      <c r="OVZ6" s="671"/>
      <c r="OWA6" s="671"/>
      <c r="OWB6" s="671"/>
      <c r="OWC6" s="671"/>
      <c r="OWD6" s="671"/>
      <c r="OWE6" s="671"/>
      <c r="OWF6" s="671"/>
      <c r="OWG6" s="671"/>
      <c r="OWH6" s="671"/>
      <c r="OWI6" s="671"/>
      <c r="OWJ6" s="671"/>
      <c r="OWK6" s="671"/>
      <c r="OWL6" s="671"/>
      <c r="OWM6" s="671"/>
      <c r="OWN6" s="671"/>
      <c r="OWO6" s="671"/>
      <c r="OWP6" s="671"/>
      <c r="OWQ6" s="671"/>
      <c r="OWR6" s="671"/>
      <c r="OWS6" s="671"/>
      <c r="OWT6" s="671"/>
      <c r="OWU6" s="671"/>
      <c r="OWV6" s="671"/>
      <c r="OWW6" s="671"/>
      <c r="OWX6" s="671"/>
      <c r="OWY6" s="671"/>
      <c r="OWZ6" s="671"/>
      <c r="OXA6" s="671"/>
      <c r="OXB6" s="671"/>
      <c r="OXC6" s="671"/>
      <c r="OXD6" s="671"/>
      <c r="OXE6" s="671"/>
      <c r="OXF6" s="671"/>
      <c r="OXG6" s="671"/>
      <c r="OXH6" s="671"/>
      <c r="OXI6" s="671"/>
      <c r="OXJ6" s="671"/>
      <c r="OXK6" s="671"/>
      <c r="OXL6" s="671"/>
      <c r="OXM6" s="671"/>
      <c r="OXN6" s="671"/>
      <c r="OXO6" s="671"/>
      <c r="OXP6" s="671"/>
      <c r="OXQ6" s="671"/>
      <c r="OXR6" s="671"/>
      <c r="OXS6" s="671"/>
      <c r="OXT6" s="671"/>
      <c r="OXU6" s="671"/>
      <c r="OXV6" s="671"/>
      <c r="OXW6" s="671"/>
      <c r="OXX6" s="671"/>
      <c r="OXY6" s="671"/>
      <c r="OXZ6" s="671"/>
      <c r="OYA6" s="671"/>
      <c r="OYB6" s="671"/>
      <c r="OYC6" s="671"/>
      <c r="OYD6" s="671"/>
      <c r="OYE6" s="671"/>
      <c r="OYF6" s="671"/>
      <c r="OYG6" s="671"/>
      <c r="OYH6" s="671"/>
      <c r="OYI6" s="671"/>
      <c r="OYJ6" s="671"/>
      <c r="OYK6" s="671"/>
      <c r="OYL6" s="671"/>
      <c r="OYM6" s="671"/>
      <c r="OYN6" s="671"/>
      <c r="OYO6" s="671"/>
      <c r="OYP6" s="671"/>
      <c r="OYQ6" s="671"/>
      <c r="OYR6" s="671"/>
      <c r="OYS6" s="671"/>
      <c r="OYT6" s="671"/>
      <c r="OYU6" s="671"/>
      <c r="OYV6" s="671"/>
      <c r="OYW6" s="671"/>
      <c r="OYX6" s="671"/>
      <c r="OYY6" s="671"/>
      <c r="OYZ6" s="671"/>
      <c r="OZA6" s="671"/>
      <c r="OZB6" s="671"/>
      <c r="OZC6" s="671"/>
      <c r="OZD6" s="671"/>
      <c r="OZE6" s="671"/>
      <c r="OZF6" s="671"/>
      <c r="OZG6" s="671"/>
      <c r="OZH6" s="671"/>
      <c r="OZI6" s="671"/>
      <c r="OZJ6" s="671"/>
      <c r="OZK6" s="671"/>
      <c r="OZL6" s="671"/>
      <c r="OZM6" s="671"/>
      <c r="OZN6" s="671"/>
      <c r="OZO6" s="671"/>
      <c r="OZP6" s="671"/>
      <c r="OZQ6" s="671"/>
      <c r="OZR6" s="671"/>
      <c r="OZS6" s="671"/>
      <c r="OZT6" s="671"/>
      <c r="OZU6" s="671"/>
      <c r="OZV6" s="671"/>
      <c r="OZW6" s="671"/>
      <c r="OZX6" s="671"/>
      <c r="OZY6" s="671"/>
      <c r="OZZ6" s="671"/>
      <c r="PAA6" s="671"/>
      <c r="PAB6" s="671"/>
      <c r="PAC6" s="671"/>
      <c r="PAD6" s="671"/>
      <c r="PAE6" s="671"/>
      <c r="PAF6" s="671"/>
      <c r="PAG6" s="671"/>
      <c r="PAH6" s="671"/>
      <c r="PAI6" s="671"/>
      <c r="PAJ6" s="671"/>
      <c r="PAK6" s="671"/>
      <c r="PAL6" s="671"/>
      <c r="PAM6" s="671"/>
      <c r="PAN6" s="671"/>
      <c r="PAO6" s="671"/>
      <c r="PAP6" s="671"/>
      <c r="PAQ6" s="671"/>
      <c r="PAR6" s="671"/>
      <c r="PAS6" s="671"/>
      <c r="PAT6" s="671"/>
      <c r="PAU6" s="671"/>
      <c r="PAV6" s="671"/>
      <c r="PAW6" s="671"/>
      <c r="PAX6" s="671"/>
      <c r="PAY6" s="671"/>
      <c r="PAZ6" s="671"/>
      <c r="PBA6" s="671"/>
      <c r="PBB6" s="671"/>
      <c r="PBC6" s="671"/>
      <c r="PBD6" s="671"/>
      <c r="PBE6" s="671"/>
      <c r="PBF6" s="671"/>
      <c r="PBG6" s="671"/>
      <c r="PBH6" s="671"/>
      <c r="PBI6" s="671"/>
      <c r="PBJ6" s="671"/>
      <c r="PBK6" s="671"/>
      <c r="PBL6" s="671"/>
      <c r="PBM6" s="671"/>
      <c r="PBN6" s="671"/>
      <c r="PBO6" s="671"/>
      <c r="PBP6" s="671"/>
      <c r="PBQ6" s="671"/>
      <c r="PBR6" s="671"/>
      <c r="PBS6" s="671"/>
      <c r="PBT6" s="671"/>
      <c r="PBU6" s="671"/>
      <c r="PBV6" s="671"/>
      <c r="PBW6" s="671"/>
      <c r="PBX6" s="671"/>
      <c r="PBY6" s="671"/>
      <c r="PBZ6" s="671"/>
      <c r="PCA6" s="671"/>
      <c r="PCB6" s="671"/>
      <c r="PCC6" s="671"/>
      <c r="PCD6" s="671"/>
      <c r="PCE6" s="671"/>
      <c r="PCF6" s="671"/>
      <c r="PCG6" s="671"/>
      <c r="PCH6" s="671"/>
      <c r="PCI6" s="671"/>
      <c r="PCJ6" s="671"/>
      <c r="PCK6" s="671"/>
      <c r="PCL6" s="671"/>
      <c r="PCM6" s="671"/>
      <c r="PCN6" s="671"/>
      <c r="PCO6" s="671"/>
      <c r="PCP6" s="671"/>
      <c r="PCQ6" s="671"/>
      <c r="PCR6" s="671"/>
      <c r="PCS6" s="671"/>
      <c r="PCT6" s="671"/>
      <c r="PCU6" s="671"/>
      <c r="PCV6" s="671"/>
      <c r="PCW6" s="671"/>
      <c r="PCX6" s="671"/>
      <c r="PCY6" s="671"/>
      <c r="PCZ6" s="671"/>
      <c r="PDA6" s="671"/>
      <c r="PDB6" s="671"/>
      <c r="PDC6" s="671"/>
      <c r="PDD6" s="671"/>
      <c r="PDE6" s="671"/>
      <c r="PDF6" s="671"/>
      <c r="PDG6" s="671"/>
      <c r="PDH6" s="671"/>
      <c r="PDI6" s="671"/>
      <c r="PDJ6" s="671"/>
      <c r="PDK6" s="671"/>
      <c r="PDL6" s="671"/>
      <c r="PDM6" s="671"/>
      <c r="PDN6" s="671"/>
      <c r="PDO6" s="671"/>
      <c r="PDP6" s="671"/>
      <c r="PDQ6" s="671"/>
      <c r="PDR6" s="671"/>
      <c r="PDS6" s="671"/>
      <c r="PDT6" s="671"/>
      <c r="PDU6" s="671"/>
      <c r="PDV6" s="671"/>
      <c r="PDW6" s="671"/>
      <c r="PDX6" s="671"/>
      <c r="PDY6" s="671"/>
      <c r="PDZ6" s="671"/>
      <c r="PEA6" s="671"/>
      <c r="PEB6" s="671"/>
      <c r="PEC6" s="671"/>
      <c r="PED6" s="671"/>
      <c r="PEE6" s="671"/>
      <c r="PEF6" s="671"/>
      <c r="PEG6" s="671"/>
      <c r="PEH6" s="671"/>
      <c r="PEI6" s="671"/>
      <c r="PEJ6" s="671"/>
      <c r="PEK6" s="671"/>
      <c r="PEL6" s="671"/>
      <c r="PEM6" s="671"/>
      <c r="PEN6" s="671"/>
      <c r="PEO6" s="671"/>
      <c r="PEP6" s="671"/>
      <c r="PEQ6" s="671"/>
      <c r="PER6" s="671"/>
      <c r="PES6" s="671"/>
      <c r="PET6" s="671"/>
      <c r="PEU6" s="671"/>
      <c r="PEV6" s="671"/>
      <c r="PEW6" s="671"/>
      <c r="PEX6" s="671"/>
      <c r="PEY6" s="671"/>
      <c r="PEZ6" s="671"/>
      <c r="PFA6" s="671"/>
      <c r="PFB6" s="671"/>
      <c r="PFC6" s="671"/>
      <c r="PFD6" s="671"/>
      <c r="PFE6" s="671"/>
      <c r="PFF6" s="671"/>
      <c r="PFG6" s="671"/>
      <c r="PFH6" s="671"/>
      <c r="PFI6" s="671"/>
      <c r="PFJ6" s="671"/>
      <c r="PFK6" s="671"/>
      <c r="PFL6" s="671"/>
      <c r="PFM6" s="671"/>
      <c r="PFN6" s="671"/>
      <c r="PFO6" s="671"/>
      <c r="PFP6" s="671"/>
      <c r="PFQ6" s="671"/>
      <c r="PFR6" s="671"/>
      <c r="PFS6" s="671"/>
      <c r="PFT6" s="671"/>
      <c r="PFU6" s="671"/>
      <c r="PFV6" s="671"/>
      <c r="PFW6" s="671"/>
      <c r="PFX6" s="671"/>
      <c r="PFY6" s="671"/>
      <c r="PFZ6" s="671"/>
      <c r="PGA6" s="671"/>
      <c r="PGB6" s="671"/>
      <c r="PGC6" s="671"/>
      <c r="PGD6" s="671"/>
      <c r="PGE6" s="671"/>
      <c r="PGF6" s="671"/>
      <c r="PGG6" s="671"/>
      <c r="PGH6" s="671"/>
      <c r="PGI6" s="671"/>
      <c r="PGJ6" s="671"/>
      <c r="PGK6" s="671"/>
      <c r="PGL6" s="671"/>
      <c r="PGM6" s="671"/>
      <c r="PGN6" s="671"/>
      <c r="PGO6" s="671"/>
      <c r="PGP6" s="671"/>
      <c r="PGQ6" s="671"/>
      <c r="PGR6" s="671"/>
      <c r="PGS6" s="671"/>
      <c r="PGT6" s="671"/>
      <c r="PGU6" s="671"/>
      <c r="PGV6" s="671"/>
      <c r="PGW6" s="671"/>
      <c r="PGX6" s="671"/>
      <c r="PGY6" s="671"/>
      <c r="PGZ6" s="671"/>
      <c r="PHA6" s="671"/>
      <c r="PHB6" s="671"/>
      <c r="PHC6" s="671"/>
      <c r="PHD6" s="671"/>
      <c r="PHE6" s="671"/>
      <c r="PHF6" s="671"/>
      <c r="PHG6" s="671"/>
      <c r="PHH6" s="671"/>
      <c r="PHI6" s="671"/>
      <c r="PHJ6" s="671"/>
      <c r="PHK6" s="671"/>
      <c r="PHL6" s="671"/>
      <c r="PHM6" s="671"/>
      <c r="PHN6" s="671"/>
      <c r="PHO6" s="671"/>
      <c r="PHP6" s="671"/>
      <c r="PHQ6" s="671"/>
      <c r="PHR6" s="671"/>
      <c r="PHS6" s="671"/>
      <c r="PHT6" s="671"/>
      <c r="PHU6" s="671"/>
      <c r="PHV6" s="671"/>
      <c r="PHW6" s="671"/>
      <c r="PHX6" s="671"/>
      <c r="PHY6" s="671"/>
      <c r="PHZ6" s="671"/>
      <c r="PIA6" s="671"/>
      <c r="PIB6" s="671"/>
      <c r="PIC6" s="671"/>
      <c r="PID6" s="671"/>
      <c r="PIE6" s="671"/>
      <c r="PIF6" s="671"/>
      <c r="PIG6" s="671"/>
      <c r="PIH6" s="671"/>
      <c r="PII6" s="671"/>
      <c r="PIJ6" s="671"/>
      <c r="PIK6" s="671"/>
      <c r="PIL6" s="671"/>
      <c r="PIM6" s="671"/>
      <c r="PIN6" s="671"/>
      <c r="PIO6" s="671"/>
      <c r="PIP6" s="671"/>
      <c r="PIQ6" s="671"/>
      <c r="PIR6" s="671"/>
      <c r="PIS6" s="671"/>
      <c r="PIT6" s="671"/>
      <c r="PIU6" s="671"/>
      <c r="PIV6" s="671"/>
      <c r="PIW6" s="671"/>
      <c r="PIX6" s="671"/>
      <c r="PIY6" s="671"/>
      <c r="PIZ6" s="671"/>
      <c r="PJA6" s="671"/>
      <c r="PJB6" s="671"/>
      <c r="PJC6" s="671"/>
      <c r="PJD6" s="671"/>
      <c r="PJE6" s="671"/>
      <c r="PJF6" s="671"/>
      <c r="PJG6" s="671"/>
      <c r="PJH6" s="671"/>
      <c r="PJI6" s="671"/>
      <c r="PJJ6" s="671"/>
      <c r="PJK6" s="671"/>
      <c r="PJL6" s="671"/>
      <c r="PJM6" s="671"/>
      <c r="PJN6" s="671"/>
      <c r="PJO6" s="671"/>
      <c r="PJP6" s="671"/>
      <c r="PJQ6" s="671"/>
      <c r="PJR6" s="671"/>
      <c r="PJS6" s="671"/>
      <c r="PJT6" s="671"/>
      <c r="PJU6" s="671"/>
      <c r="PJV6" s="671"/>
      <c r="PJW6" s="671"/>
      <c r="PJX6" s="671"/>
      <c r="PJY6" s="671"/>
      <c r="PJZ6" s="671"/>
      <c r="PKA6" s="671"/>
      <c r="PKB6" s="671"/>
      <c r="PKC6" s="671"/>
      <c r="PKD6" s="671"/>
      <c r="PKE6" s="671"/>
      <c r="PKF6" s="671"/>
      <c r="PKG6" s="671"/>
      <c r="PKH6" s="671"/>
      <c r="PKI6" s="671"/>
      <c r="PKJ6" s="671"/>
      <c r="PKK6" s="671"/>
      <c r="PKL6" s="671"/>
      <c r="PKM6" s="671"/>
      <c r="PKN6" s="671"/>
      <c r="PKO6" s="671"/>
      <c r="PKP6" s="671"/>
      <c r="PKQ6" s="671"/>
      <c r="PKR6" s="671"/>
      <c r="PKS6" s="671"/>
      <c r="PKT6" s="671"/>
      <c r="PKU6" s="671"/>
      <c r="PKV6" s="671"/>
      <c r="PKW6" s="671"/>
      <c r="PKX6" s="671"/>
      <c r="PKY6" s="671"/>
      <c r="PKZ6" s="671"/>
      <c r="PLA6" s="671"/>
      <c r="PLB6" s="671"/>
      <c r="PLC6" s="671"/>
      <c r="PLD6" s="671"/>
      <c r="PLE6" s="671"/>
      <c r="PLF6" s="671"/>
      <c r="PLG6" s="671"/>
      <c r="PLH6" s="671"/>
      <c r="PLI6" s="671"/>
      <c r="PLJ6" s="671"/>
      <c r="PLK6" s="671"/>
      <c r="PLL6" s="671"/>
      <c r="PLM6" s="671"/>
      <c r="PLN6" s="671"/>
      <c r="PLO6" s="671"/>
      <c r="PLP6" s="671"/>
      <c r="PLQ6" s="671"/>
      <c r="PLR6" s="671"/>
      <c r="PLS6" s="671"/>
      <c r="PLT6" s="671"/>
      <c r="PLU6" s="671"/>
      <c r="PLV6" s="671"/>
      <c r="PLW6" s="671"/>
      <c r="PLX6" s="671"/>
      <c r="PLY6" s="671"/>
      <c r="PLZ6" s="671"/>
      <c r="PMA6" s="671"/>
      <c r="PMB6" s="671"/>
      <c r="PMC6" s="671"/>
      <c r="PMD6" s="671"/>
      <c r="PME6" s="671"/>
      <c r="PMF6" s="671"/>
      <c r="PMG6" s="671"/>
      <c r="PMH6" s="671"/>
      <c r="PMI6" s="671"/>
      <c r="PMJ6" s="671"/>
      <c r="PMK6" s="671"/>
      <c r="PML6" s="671"/>
      <c r="PMM6" s="671"/>
      <c r="PMN6" s="671"/>
      <c r="PMO6" s="671"/>
      <c r="PMP6" s="671"/>
      <c r="PMQ6" s="671"/>
      <c r="PMR6" s="671"/>
      <c r="PMS6" s="671"/>
      <c r="PMT6" s="671"/>
      <c r="PMU6" s="671"/>
      <c r="PMV6" s="671"/>
      <c r="PMW6" s="671"/>
      <c r="PMX6" s="671"/>
      <c r="PMY6" s="671"/>
      <c r="PMZ6" s="671"/>
      <c r="PNA6" s="671"/>
      <c r="PNB6" s="671"/>
      <c r="PNC6" s="671"/>
      <c r="PND6" s="671"/>
      <c r="PNE6" s="671"/>
      <c r="PNF6" s="671"/>
      <c r="PNG6" s="671"/>
      <c r="PNH6" s="671"/>
      <c r="PNI6" s="671"/>
      <c r="PNJ6" s="671"/>
      <c r="PNK6" s="671"/>
      <c r="PNL6" s="671"/>
      <c r="PNM6" s="671"/>
      <c r="PNN6" s="671"/>
      <c r="PNO6" s="671"/>
      <c r="PNP6" s="671"/>
      <c r="PNQ6" s="671"/>
      <c r="PNR6" s="671"/>
      <c r="PNS6" s="671"/>
      <c r="PNT6" s="671"/>
      <c r="PNU6" s="671"/>
      <c r="PNV6" s="671"/>
      <c r="PNW6" s="671"/>
      <c r="PNX6" s="671"/>
      <c r="PNY6" s="671"/>
      <c r="PNZ6" s="671"/>
      <c r="POA6" s="671"/>
      <c r="POB6" s="671"/>
      <c r="POC6" s="671"/>
      <c r="POD6" s="671"/>
      <c r="POE6" s="671"/>
      <c r="POF6" s="671"/>
      <c r="POG6" s="671"/>
      <c r="POH6" s="671"/>
      <c r="POI6" s="671"/>
      <c r="POJ6" s="671"/>
      <c r="POK6" s="671"/>
      <c r="POL6" s="671"/>
      <c r="POM6" s="671"/>
      <c r="PON6" s="671"/>
      <c r="POO6" s="671"/>
      <c r="POP6" s="671"/>
      <c r="POQ6" s="671"/>
      <c r="POR6" s="671"/>
      <c r="POS6" s="671"/>
      <c r="POT6" s="671"/>
      <c r="POU6" s="671"/>
      <c r="POV6" s="671"/>
      <c r="POW6" s="671"/>
      <c r="POX6" s="671"/>
      <c r="POY6" s="671"/>
      <c r="POZ6" s="671"/>
      <c r="PPA6" s="671"/>
      <c r="PPB6" s="671"/>
      <c r="PPC6" s="671"/>
      <c r="PPD6" s="671"/>
      <c r="PPE6" s="671"/>
      <c r="PPF6" s="671"/>
      <c r="PPG6" s="671"/>
      <c r="PPH6" s="671"/>
      <c r="PPI6" s="671"/>
      <c r="PPJ6" s="671"/>
      <c r="PPK6" s="671"/>
      <c r="PPL6" s="671"/>
      <c r="PPM6" s="671"/>
      <c r="PPN6" s="671"/>
      <c r="PPO6" s="671"/>
      <c r="PPP6" s="671"/>
      <c r="PPQ6" s="671"/>
      <c r="PPR6" s="671"/>
      <c r="PPS6" s="671"/>
      <c r="PPT6" s="671"/>
      <c r="PPU6" s="671"/>
      <c r="PPV6" s="671"/>
      <c r="PPW6" s="671"/>
      <c r="PPX6" s="671"/>
      <c r="PPY6" s="671"/>
      <c r="PPZ6" s="671"/>
      <c r="PQA6" s="671"/>
      <c r="PQB6" s="671"/>
      <c r="PQC6" s="671"/>
      <c r="PQD6" s="671"/>
      <c r="PQE6" s="671"/>
      <c r="PQF6" s="671"/>
      <c r="PQG6" s="671"/>
      <c r="PQH6" s="671"/>
      <c r="PQI6" s="671"/>
      <c r="PQJ6" s="671"/>
      <c r="PQK6" s="671"/>
      <c r="PQL6" s="671"/>
      <c r="PQM6" s="671"/>
      <c r="PQN6" s="671"/>
      <c r="PQO6" s="671"/>
      <c r="PQP6" s="671"/>
      <c r="PQQ6" s="671"/>
      <c r="PQR6" s="671"/>
      <c r="PQS6" s="671"/>
      <c r="PQT6" s="671"/>
      <c r="PQU6" s="671"/>
      <c r="PQV6" s="671"/>
      <c r="PQW6" s="671"/>
      <c r="PQX6" s="671"/>
      <c r="PQY6" s="671"/>
      <c r="PQZ6" s="671"/>
      <c r="PRA6" s="671"/>
      <c r="PRB6" s="671"/>
      <c r="PRC6" s="671"/>
      <c r="PRD6" s="671"/>
      <c r="PRE6" s="671"/>
      <c r="PRF6" s="671"/>
      <c r="PRG6" s="671"/>
      <c r="PRH6" s="671"/>
      <c r="PRI6" s="671"/>
      <c r="PRJ6" s="671"/>
      <c r="PRK6" s="671"/>
      <c r="PRL6" s="671"/>
      <c r="PRM6" s="671"/>
      <c r="PRN6" s="671"/>
      <c r="PRO6" s="671"/>
      <c r="PRP6" s="671"/>
      <c r="PRQ6" s="671"/>
      <c r="PRR6" s="671"/>
      <c r="PRS6" s="671"/>
      <c r="PRT6" s="671"/>
      <c r="PRU6" s="671"/>
      <c r="PRV6" s="671"/>
      <c r="PRW6" s="671"/>
      <c r="PRX6" s="671"/>
      <c r="PRY6" s="671"/>
      <c r="PRZ6" s="671"/>
      <c r="PSA6" s="671"/>
      <c r="PSB6" s="671"/>
      <c r="PSC6" s="671"/>
      <c r="PSD6" s="671"/>
      <c r="PSE6" s="671"/>
      <c r="PSF6" s="671"/>
      <c r="PSG6" s="671"/>
      <c r="PSH6" s="671"/>
      <c r="PSI6" s="671"/>
      <c r="PSJ6" s="671"/>
      <c r="PSK6" s="671"/>
      <c r="PSL6" s="671"/>
      <c r="PSM6" s="671"/>
      <c r="PSN6" s="671"/>
      <c r="PSO6" s="671"/>
      <c r="PSP6" s="671"/>
      <c r="PSQ6" s="671"/>
      <c r="PSR6" s="671"/>
      <c r="PSS6" s="671"/>
      <c r="PST6" s="671"/>
      <c r="PSU6" s="671"/>
      <c r="PSV6" s="671"/>
      <c r="PSW6" s="671"/>
      <c r="PSX6" s="671"/>
      <c r="PSY6" s="671"/>
      <c r="PSZ6" s="671"/>
      <c r="PTA6" s="671"/>
      <c r="PTB6" s="671"/>
      <c r="PTC6" s="671"/>
      <c r="PTD6" s="671"/>
      <c r="PTE6" s="671"/>
      <c r="PTF6" s="671"/>
      <c r="PTG6" s="671"/>
      <c r="PTH6" s="671"/>
      <c r="PTI6" s="671"/>
      <c r="PTJ6" s="671"/>
      <c r="PTK6" s="671"/>
      <c r="PTL6" s="671"/>
      <c r="PTM6" s="671"/>
      <c r="PTN6" s="671"/>
      <c r="PTO6" s="671"/>
      <c r="PTP6" s="671"/>
      <c r="PTQ6" s="671"/>
      <c r="PTR6" s="671"/>
      <c r="PTS6" s="671"/>
      <c r="PTT6" s="671"/>
      <c r="PTU6" s="671"/>
      <c r="PTV6" s="671"/>
      <c r="PTW6" s="671"/>
      <c r="PTX6" s="671"/>
      <c r="PTY6" s="671"/>
      <c r="PTZ6" s="671"/>
      <c r="PUA6" s="671"/>
      <c r="PUB6" s="671"/>
      <c r="PUC6" s="671"/>
      <c r="PUD6" s="671"/>
      <c r="PUE6" s="671"/>
      <c r="PUF6" s="671"/>
      <c r="PUG6" s="671"/>
      <c r="PUH6" s="671"/>
      <c r="PUI6" s="671"/>
      <c r="PUJ6" s="671"/>
      <c r="PUK6" s="671"/>
      <c r="PUL6" s="671"/>
      <c r="PUM6" s="671"/>
      <c r="PUN6" s="671"/>
      <c r="PUO6" s="671"/>
      <c r="PUP6" s="671"/>
      <c r="PUQ6" s="671"/>
      <c r="PUR6" s="671"/>
      <c r="PUS6" s="671"/>
      <c r="PUT6" s="671"/>
      <c r="PUU6" s="671"/>
      <c r="PUV6" s="671"/>
      <c r="PUW6" s="671"/>
      <c r="PUX6" s="671"/>
      <c r="PUY6" s="671"/>
      <c r="PUZ6" s="671"/>
      <c r="PVA6" s="671"/>
      <c r="PVB6" s="671"/>
      <c r="PVC6" s="671"/>
      <c r="PVD6" s="671"/>
      <c r="PVE6" s="671"/>
      <c r="PVF6" s="671"/>
      <c r="PVG6" s="671"/>
      <c r="PVH6" s="671"/>
      <c r="PVI6" s="671"/>
      <c r="PVJ6" s="671"/>
      <c r="PVK6" s="671"/>
      <c r="PVL6" s="671"/>
      <c r="PVM6" s="671"/>
      <c r="PVN6" s="671"/>
      <c r="PVO6" s="671"/>
      <c r="PVP6" s="671"/>
      <c r="PVQ6" s="671"/>
      <c r="PVR6" s="671"/>
      <c r="PVS6" s="671"/>
      <c r="PVT6" s="671"/>
      <c r="PVU6" s="671"/>
      <c r="PVV6" s="671"/>
      <c r="PVW6" s="671"/>
      <c r="PVX6" s="671"/>
      <c r="PVY6" s="671"/>
      <c r="PVZ6" s="671"/>
      <c r="PWA6" s="671"/>
      <c r="PWB6" s="671"/>
      <c r="PWC6" s="671"/>
      <c r="PWD6" s="671"/>
      <c r="PWE6" s="671"/>
      <c r="PWF6" s="671"/>
      <c r="PWG6" s="671"/>
      <c r="PWH6" s="671"/>
      <c r="PWI6" s="671"/>
      <c r="PWJ6" s="671"/>
      <c r="PWK6" s="671"/>
      <c r="PWL6" s="671"/>
      <c r="PWM6" s="671"/>
      <c r="PWN6" s="671"/>
      <c r="PWO6" s="671"/>
      <c r="PWP6" s="671"/>
      <c r="PWQ6" s="671"/>
      <c r="PWR6" s="671"/>
      <c r="PWS6" s="671"/>
      <c r="PWT6" s="671"/>
      <c r="PWU6" s="671"/>
      <c r="PWV6" s="671"/>
      <c r="PWW6" s="671"/>
      <c r="PWX6" s="671"/>
      <c r="PWY6" s="671"/>
      <c r="PWZ6" s="671"/>
      <c r="PXA6" s="671"/>
      <c r="PXB6" s="671"/>
      <c r="PXC6" s="671"/>
      <c r="PXD6" s="671"/>
      <c r="PXE6" s="671"/>
      <c r="PXF6" s="671"/>
      <c r="PXG6" s="671"/>
      <c r="PXH6" s="671"/>
      <c r="PXI6" s="671"/>
      <c r="PXJ6" s="671"/>
      <c r="PXK6" s="671"/>
      <c r="PXL6" s="671"/>
      <c r="PXM6" s="671"/>
      <c r="PXN6" s="671"/>
      <c r="PXO6" s="671"/>
      <c r="PXP6" s="671"/>
      <c r="PXQ6" s="671"/>
      <c r="PXR6" s="671"/>
      <c r="PXS6" s="671"/>
      <c r="PXT6" s="671"/>
      <c r="PXU6" s="671"/>
      <c r="PXV6" s="671"/>
      <c r="PXW6" s="671"/>
      <c r="PXX6" s="671"/>
      <c r="PXY6" s="671"/>
      <c r="PXZ6" s="671"/>
      <c r="PYA6" s="671"/>
      <c r="PYB6" s="671"/>
      <c r="PYC6" s="671"/>
      <c r="PYD6" s="671"/>
      <c r="PYE6" s="671"/>
      <c r="PYF6" s="671"/>
      <c r="PYG6" s="671"/>
      <c r="PYH6" s="671"/>
      <c r="PYI6" s="671"/>
      <c r="PYJ6" s="671"/>
      <c r="PYK6" s="671"/>
      <c r="PYL6" s="671"/>
      <c r="PYM6" s="671"/>
      <c r="PYN6" s="671"/>
      <c r="PYO6" s="671"/>
      <c r="PYP6" s="671"/>
      <c r="PYQ6" s="671"/>
      <c r="PYR6" s="671"/>
      <c r="PYS6" s="671"/>
      <c r="PYT6" s="671"/>
      <c r="PYU6" s="671"/>
      <c r="PYV6" s="671"/>
      <c r="PYW6" s="671"/>
      <c r="PYX6" s="671"/>
      <c r="PYY6" s="671"/>
      <c r="PYZ6" s="671"/>
      <c r="PZA6" s="671"/>
      <c r="PZB6" s="671"/>
      <c r="PZC6" s="671"/>
      <c r="PZD6" s="671"/>
      <c r="PZE6" s="671"/>
      <c r="PZF6" s="671"/>
      <c r="PZG6" s="671"/>
      <c r="PZH6" s="671"/>
      <c r="PZI6" s="671"/>
      <c r="PZJ6" s="671"/>
      <c r="PZK6" s="671"/>
      <c r="PZL6" s="671"/>
      <c r="PZM6" s="671"/>
      <c r="PZN6" s="671"/>
      <c r="PZO6" s="671"/>
      <c r="PZP6" s="671"/>
      <c r="PZQ6" s="671"/>
      <c r="PZR6" s="671"/>
      <c r="PZS6" s="671"/>
      <c r="PZT6" s="671"/>
      <c r="PZU6" s="671"/>
      <c r="PZV6" s="671"/>
      <c r="PZW6" s="671"/>
      <c r="PZX6" s="671"/>
      <c r="PZY6" s="671"/>
      <c r="PZZ6" s="671"/>
      <c r="QAA6" s="671"/>
      <c r="QAB6" s="671"/>
      <c r="QAC6" s="671"/>
      <c r="QAD6" s="671"/>
      <c r="QAE6" s="671"/>
      <c r="QAF6" s="671"/>
      <c r="QAG6" s="671"/>
      <c r="QAH6" s="671"/>
      <c r="QAI6" s="671"/>
      <c r="QAJ6" s="671"/>
      <c r="QAK6" s="671"/>
      <c r="QAL6" s="671"/>
      <c r="QAM6" s="671"/>
      <c r="QAN6" s="671"/>
      <c r="QAO6" s="671"/>
      <c r="QAP6" s="671"/>
      <c r="QAQ6" s="671"/>
      <c r="QAR6" s="671"/>
      <c r="QAS6" s="671"/>
      <c r="QAT6" s="671"/>
      <c r="QAU6" s="671"/>
      <c r="QAV6" s="671"/>
      <c r="QAW6" s="671"/>
      <c r="QAX6" s="671"/>
      <c r="QAY6" s="671"/>
      <c r="QAZ6" s="671"/>
      <c r="QBA6" s="671"/>
      <c r="QBB6" s="671"/>
      <c r="QBC6" s="671"/>
      <c r="QBD6" s="671"/>
      <c r="QBE6" s="671"/>
      <c r="QBF6" s="671"/>
      <c r="QBG6" s="671"/>
      <c r="QBH6" s="671"/>
      <c r="QBI6" s="671"/>
      <c r="QBJ6" s="671"/>
      <c r="QBK6" s="671"/>
      <c r="QBL6" s="671"/>
      <c r="QBM6" s="671"/>
      <c r="QBN6" s="671"/>
      <c r="QBO6" s="671"/>
      <c r="QBP6" s="671"/>
      <c r="QBQ6" s="671"/>
      <c r="QBR6" s="671"/>
      <c r="QBS6" s="671"/>
      <c r="QBT6" s="671"/>
      <c r="QBU6" s="671"/>
      <c r="QBV6" s="671"/>
      <c r="QBW6" s="671"/>
      <c r="QBX6" s="671"/>
      <c r="QBY6" s="671"/>
      <c r="QBZ6" s="671"/>
      <c r="QCA6" s="671"/>
      <c r="QCB6" s="671"/>
      <c r="QCC6" s="671"/>
      <c r="QCD6" s="671"/>
      <c r="QCE6" s="671"/>
      <c r="QCF6" s="671"/>
      <c r="QCG6" s="671"/>
      <c r="QCH6" s="671"/>
      <c r="QCI6" s="671"/>
      <c r="QCJ6" s="671"/>
      <c r="QCK6" s="671"/>
      <c r="QCL6" s="671"/>
      <c r="QCM6" s="671"/>
      <c r="QCN6" s="671"/>
      <c r="QCO6" s="671"/>
      <c r="QCP6" s="671"/>
      <c r="QCQ6" s="671"/>
      <c r="QCR6" s="671"/>
      <c r="QCS6" s="671"/>
      <c r="QCT6" s="671"/>
      <c r="QCU6" s="671"/>
      <c r="QCV6" s="671"/>
      <c r="QCW6" s="671"/>
      <c r="QCX6" s="671"/>
      <c r="QCY6" s="671"/>
      <c r="QCZ6" s="671"/>
      <c r="QDA6" s="671"/>
      <c r="QDB6" s="671"/>
      <c r="QDC6" s="671"/>
      <c r="QDD6" s="671"/>
      <c r="QDE6" s="671"/>
      <c r="QDF6" s="671"/>
      <c r="QDG6" s="671"/>
      <c r="QDH6" s="671"/>
      <c r="QDI6" s="671"/>
      <c r="QDJ6" s="671"/>
      <c r="QDK6" s="671"/>
      <c r="QDL6" s="671"/>
      <c r="QDM6" s="671"/>
      <c r="QDN6" s="671"/>
      <c r="QDO6" s="671"/>
      <c r="QDP6" s="671"/>
      <c r="QDQ6" s="671"/>
      <c r="QDR6" s="671"/>
      <c r="QDS6" s="671"/>
      <c r="QDT6" s="671"/>
      <c r="QDU6" s="671"/>
      <c r="QDV6" s="671"/>
      <c r="QDW6" s="671"/>
      <c r="QDX6" s="671"/>
      <c r="QDY6" s="671"/>
      <c r="QDZ6" s="671"/>
      <c r="QEA6" s="671"/>
      <c r="QEB6" s="671"/>
      <c r="QEC6" s="671"/>
      <c r="QED6" s="671"/>
      <c r="QEE6" s="671"/>
      <c r="QEF6" s="671"/>
      <c r="QEG6" s="671"/>
      <c r="QEH6" s="671"/>
      <c r="QEI6" s="671"/>
      <c r="QEJ6" s="671"/>
      <c r="QEK6" s="671"/>
      <c r="QEL6" s="671"/>
      <c r="QEM6" s="671"/>
      <c r="QEN6" s="671"/>
      <c r="QEO6" s="671"/>
      <c r="QEP6" s="671"/>
      <c r="QEQ6" s="671"/>
      <c r="QER6" s="671"/>
      <c r="QES6" s="671"/>
      <c r="QET6" s="671"/>
      <c r="QEU6" s="671"/>
      <c r="QEV6" s="671"/>
      <c r="QEW6" s="671"/>
      <c r="QEX6" s="671"/>
      <c r="QEY6" s="671"/>
      <c r="QEZ6" s="671"/>
      <c r="QFA6" s="671"/>
      <c r="QFB6" s="671"/>
      <c r="QFC6" s="671"/>
      <c r="QFD6" s="671"/>
      <c r="QFE6" s="671"/>
      <c r="QFF6" s="671"/>
      <c r="QFG6" s="671"/>
      <c r="QFH6" s="671"/>
      <c r="QFI6" s="671"/>
      <c r="QFJ6" s="671"/>
      <c r="QFK6" s="671"/>
      <c r="QFL6" s="671"/>
      <c r="QFM6" s="671"/>
      <c r="QFN6" s="671"/>
      <c r="QFO6" s="671"/>
      <c r="QFP6" s="671"/>
      <c r="QFQ6" s="671"/>
      <c r="QFR6" s="671"/>
      <c r="QFS6" s="671"/>
      <c r="QFT6" s="671"/>
      <c r="QFU6" s="671"/>
      <c r="QFV6" s="671"/>
      <c r="QFW6" s="671"/>
      <c r="QFX6" s="671"/>
      <c r="QFY6" s="671"/>
      <c r="QFZ6" s="671"/>
      <c r="QGA6" s="671"/>
      <c r="QGB6" s="671"/>
      <c r="QGC6" s="671"/>
      <c r="QGD6" s="671"/>
      <c r="QGE6" s="671"/>
      <c r="QGF6" s="671"/>
      <c r="QGG6" s="671"/>
      <c r="QGH6" s="671"/>
      <c r="QGI6" s="671"/>
      <c r="QGJ6" s="671"/>
      <c r="QGK6" s="671"/>
      <c r="QGL6" s="671"/>
      <c r="QGM6" s="671"/>
      <c r="QGN6" s="671"/>
      <c r="QGO6" s="671"/>
      <c r="QGP6" s="671"/>
      <c r="QGQ6" s="671"/>
      <c r="QGR6" s="671"/>
      <c r="QGS6" s="671"/>
      <c r="QGT6" s="671"/>
      <c r="QGU6" s="671"/>
      <c r="QGV6" s="671"/>
      <c r="QGW6" s="671"/>
      <c r="QGX6" s="671"/>
      <c r="QGY6" s="671"/>
      <c r="QGZ6" s="671"/>
      <c r="QHA6" s="671"/>
      <c r="QHB6" s="671"/>
      <c r="QHC6" s="671"/>
      <c r="QHD6" s="671"/>
      <c r="QHE6" s="671"/>
      <c r="QHF6" s="671"/>
      <c r="QHG6" s="671"/>
      <c r="QHH6" s="671"/>
      <c r="QHI6" s="671"/>
      <c r="QHJ6" s="671"/>
      <c r="QHK6" s="671"/>
      <c r="QHL6" s="671"/>
      <c r="QHM6" s="671"/>
      <c r="QHN6" s="671"/>
      <c r="QHO6" s="671"/>
      <c r="QHP6" s="671"/>
      <c r="QHQ6" s="671"/>
      <c r="QHR6" s="671"/>
      <c r="QHS6" s="671"/>
      <c r="QHT6" s="671"/>
      <c r="QHU6" s="671"/>
      <c r="QHV6" s="671"/>
      <c r="QHW6" s="671"/>
      <c r="QHX6" s="671"/>
      <c r="QHY6" s="671"/>
      <c r="QHZ6" s="671"/>
      <c r="QIA6" s="671"/>
      <c r="QIB6" s="671"/>
      <c r="QIC6" s="671"/>
      <c r="QID6" s="671"/>
      <c r="QIE6" s="671"/>
      <c r="QIF6" s="671"/>
      <c r="QIG6" s="671"/>
      <c r="QIH6" s="671"/>
      <c r="QII6" s="671"/>
      <c r="QIJ6" s="671"/>
      <c r="QIK6" s="671"/>
      <c r="QIL6" s="671"/>
      <c r="QIM6" s="671"/>
      <c r="QIN6" s="671"/>
      <c r="QIO6" s="671"/>
      <c r="QIP6" s="671"/>
      <c r="QIQ6" s="671"/>
      <c r="QIR6" s="671"/>
      <c r="QIS6" s="671"/>
      <c r="QIT6" s="671"/>
      <c r="QIU6" s="671"/>
      <c r="QIV6" s="671"/>
      <c r="QIW6" s="671"/>
      <c r="QIX6" s="671"/>
      <c r="QIY6" s="671"/>
      <c r="QIZ6" s="671"/>
      <c r="QJA6" s="671"/>
      <c r="QJB6" s="671"/>
      <c r="QJC6" s="671"/>
      <c r="QJD6" s="671"/>
      <c r="QJE6" s="671"/>
      <c r="QJF6" s="671"/>
      <c r="QJG6" s="671"/>
      <c r="QJH6" s="671"/>
      <c r="QJI6" s="671"/>
      <c r="QJJ6" s="671"/>
      <c r="QJK6" s="671"/>
      <c r="QJL6" s="671"/>
      <c r="QJM6" s="671"/>
      <c r="QJN6" s="671"/>
      <c r="QJO6" s="671"/>
      <c r="QJP6" s="671"/>
      <c r="QJQ6" s="671"/>
      <c r="QJR6" s="671"/>
      <c r="QJS6" s="671"/>
      <c r="QJT6" s="671"/>
      <c r="QJU6" s="671"/>
      <c r="QJV6" s="671"/>
      <c r="QJW6" s="671"/>
      <c r="QJX6" s="671"/>
      <c r="QJY6" s="671"/>
      <c r="QJZ6" s="671"/>
      <c r="QKA6" s="671"/>
      <c r="QKB6" s="671"/>
      <c r="QKC6" s="671"/>
      <c r="QKD6" s="671"/>
      <c r="QKE6" s="671"/>
      <c r="QKF6" s="671"/>
      <c r="QKG6" s="671"/>
      <c r="QKH6" s="671"/>
      <c r="QKI6" s="671"/>
      <c r="QKJ6" s="671"/>
      <c r="QKK6" s="671"/>
      <c r="QKL6" s="671"/>
      <c r="QKM6" s="671"/>
      <c r="QKN6" s="671"/>
      <c r="QKO6" s="671"/>
      <c r="QKP6" s="671"/>
      <c r="QKQ6" s="671"/>
      <c r="QKR6" s="671"/>
      <c r="QKS6" s="671"/>
      <c r="QKT6" s="671"/>
      <c r="QKU6" s="671"/>
      <c r="QKV6" s="671"/>
      <c r="QKW6" s="671"/>
      <c r="QKX6" s="671"/>
      <c r="QKY6" s="671"/>
      <c r="QKZ6" s="671"/>
      <c r="QLA6" s="671"/>
      <c r="QLB6" s="671"/>
      <c r="QLC6" s="671"/>
      <c r="QLD6" s="671"/>
      <c r="QLE6" s="671"/>
      <c r="QLF6" s="671"/>
      <c r="QLG6" s="671"/>
      <c r="QLH6" s="671"/>
      <c r="QLI6" s="671"/>
      <c r="QLJ6" s="671"/>
      <c r="QLK6" s="671"/>
      <c r="QLL6" s="671"/>
      <c r="QLM6" s="671"/>
      <c r="QLN6" s="671"/>
      <c r="QLO6" s="671"/>
      <c r="QLP6" s="671"/>
      <c r="QLQ6" s="671"/>
      <c r="QLR6" s="671"/>
      <c r="QLS6" s="671"/>
      <c r="QLT6" s="671"/>
      <c r="QLU6" s="671"/>
      <c r="QLV6" s="671"/>
      <c r="QLW6" s="671"/>
      <c r="QLX6" s="671"/>
      <c r="QLY6" s="671"/>
      <c r="QLZ6" s="671"/>
      <c r="QMA6" s="671"/>
      <c r="QMB6" s="671"/>
      <c r="QMC6" s="671"/>
      <c r="QMD6" s="671"/>
      <c r="QME6" s="671"/>
      <c r="QMF6" s="671"/>
      <c r="QMG6" s="671"/>
      <c r="QMH6" s="671"/>
      <c r="QMI6" s="671"/>
      <c r="QMJ6" s="671"/>
      <c r="QMK6" s="671"/>
      <c r="QML6" s="671"/>
      <c r="QMM6" s="671"/>
      <c r="QMN6" s="671"/>
      <c r="QMO6" s="671"/>
      <c r="QMP6" s="671"/>
      <c r="QMQ6" s="671"/>
      <c r="QMR6" s="671"/>
      <c r="QMS6" s="671"/>
      <c r="QMT6" s="671"/>
      <c r="QMU6" s="671"/>
      <c r="QMV6" s="671"/>
      <c r="QMW6" s="671"/>
      <c r="QMX6" s="671"/>
      <c r="QMY6" s="671"/>
      <c r="QMZ6" s="671"/>
      <c r="QNA6" s="671"/>
      <c r="QNB6" s="671"/>
      <c r="QNC6" s="671"/>
      <c r="QND6" s="671"/>
      <c r="QNE6" s="671"/>
      <c r="QNF6" s="671"/>
      <c r="QNG6" s="671"/>
      <c r="QNH6" s="671"/>
      <c r="QNI6" s="671"/>
      <c r="QNJ6" s="671"/>
      <c r="QNK6" s="671"/>
      <c r="QNL6" s="671"/>
      <c r="QNM6" s="671"/>
      <c r="QNN6" s="671"/>
      <c r="QNO6" s="671"/>
      <c r="QNP6" s="671"/>
      <c r="QNQ6" s="671"/>
      <c r="QNR6" s="671"/>
      <c r="QNS6" s="671"/>
      <c r="QNT6" s="671"/>
      <c r="QNU6" s="671"/>
      <c r="QNV6" s="671"/>
      <c r="QNW6" s="671"/>
      <c r="QNX6" s="671"/>
      <c r="QNY6" s="671"/>
      <c r="QNZ6" s="671"/>
      <c r="QOA6" s="671"/>
      <c r="QOB6" s="671"/>
      <c r="QOC6" s="671"/>
      <c r="QOD6" s="671"/>
      <c r="QOE6" s="671"/>
      <c r="QOF6" s="671"/>
      <c r="QOG6" s="671"/>
      <c r="QOH6" s="671"/>
      <c r="QOI6" s="671"/>
      <c r="QOJ6" s="671"/>
      <c r="QOK6" s="671"/>
      <c r="QOL6" s="671"/>
      <c r="QOM6" s="671"/>
      <c r="QON6" s="671"/>
      <c r="QOO6" s="671"/>
      <c r="QOP6" s="671"/>
      <c r="QOQ6" s="671"/>
      <c r="QOR6" s="671"/>
      <c r="QOS6" s="671"/>
      <c r="QOT6" s="671"/>
      <c r="QOU6" s="671"/>
      <c r="QOV6" s="671"/>
      <c r="QOW6" s="671"/>
      <c r="QOX6" s="671"/>
      <c r="QOY6" s="671"/>
      <c r="QOZ6" s="671"/>
      <c r="QPA6" s="671"/>
      <c r="QPB6" s="671"/>
      <c r="QPC6" s="671"/>
      <c r="QPD6" s="671"/>
      <c r="QPE6" s="671"/>
      <c r="QPF6" s="671"/>
      <c r="QPG6" s="671"/>
      <c r="QPH6" s="671"/>
      <c r="QPI6" s="671"/>
      <c r="QPJ6" s="671"/>
      <c r="QPK6" s="671"/>
      <c r="QPL6" s="671"/>
      <c r="QPM6" s="671"/>
      <c r="QPN6" s="671"/>
      <c r="QPO6" s="671"/>
      <c r="QPP6" s="671"/>
      <c r="QPQ6" s="671"/>
      <c r="QPR6" s="671"/>
      <c r="QPS6" s="671"/>
      <c r="QPT6" s="671"/>
      <c r="QPU6" s="671"/>
      <c r="QPV6" s="671"/>
      <c r="QPW6" s="671"/>
      <c r="QPX6" s="671"/>
      <c r="QPY6" s="671"/>
      <c r="QPZ6" s="671"/>
      <c r="QQA6" s="671"/>
      <c r="QQB6" s="671"/>
      <c r="QQC6" s="671"/>
      <c r="QQD6" s="671"/>
      <c r="QQE6" s="671"/>
      <c r="QQF6" s="671"/>
      <c r="QQG6" s="671"/>
      <c r="QQH6" s="671"/>
      <c r="QQI6" s="671"/>
      <c r="QQJ6" s="671"/>
      <c r="QQK6" s="671"/>
      <c r="QQL6" s="671"/>
      <c r="QQM6" s="671"/>
      <c r="QQN6" s="671"/>
      <c r="QQO6" s="671"/>
      <c r="QQP6" s="671"/>
      <c r="QQQ6" s="671"/>
      <c r="QQR6" s="671"/>
      <c r="QQS6" s="671"/>
      <c r="QQT6" s="671"/>
      <c r="QQU6" s="671"/>
      <c r="QQV6" s="671"/>
      <c r="QQW6" s="671"/>
      <c r="QQX6" s="671"/>
      <c r="QQY6" s="671"/>
      <c r="QQZ6" s="671"/>
      <c r="QRA6" s="671"/>
      <c r="QRB6" s="671"/>
      <c r="QRC6" s="671"/>
      <c r="QRD6" s="671"/>
      <c r="QRE6" s="671"/>
      <c r="QRF6" s="671"/>
      <c r="QRG6" s="671"/>
      <c r="QRH6" s="671"/>
      <c r="QRI6" s="671"/>
      <c r="QRJ6" s="671"/>
      <c r="QRK6" s="671"/>
      <c r="QRL6" s="671"/>
      <c r="QRM6" s="671"/>
      <c r="QRN6" s="671"/>
      <c r="QRO6" s="671"/>
      <c r="QRP6" s="671"/>
      <c r="QRQ6" s="671"/>
      <c r="QRR6" s="671"/>
      <c r="QRS6" s="671"/>
      <c r="QRT6" s="671"/>
      <c r="QRU6" s="671"/>
      <c r="QRV6" s="671"/>
      <c r="QRW6" s="671"/>
      <c r="QRX6" s="671"/>
      <c r="QRY6" s="671"/>
      <c r="QRZ6" s="671"/>
      <c r="QSA6" s="671"/>
      <c r="QSB6" s="671"/>
      <c r="QSC6" s="671"/>
      <c r="QSD6" s="671"/>
      <c r="QSE6" s="671"/>
      <c r="QSF6" s="671"/>
      <c r="QSG6" s="671"/>
      <c r="QSH6" s="671"/>
      <c r="QSI6" s="671"/>
      <c r="QSJ6" s="671"/>
      <c r="QSK6" s="671"/>
      <c r="QSL6" s="671"/>
      <c r="QSM6" s="671"/>
      <c r="QSN6" s="671"/>
      <c r="QSO6" s="671"/>
      <c r="QSP6" s="671"/>
      <c r="QSQ6" s="671"/>
      <c r="QSR6" s="671"/>
      <c r="QSS6" s="671"/>
      <c r="QST6" s="671"/>
      <c r="QSU6" s="671"/>
      <c r="QSV6" s="671"/>
      <c r="QSW6" s="671"/>
      <c r="QSX6" s="671"/>
      <c r="QSY6" s="671"/>
      <c r="QSZ6" s="671"/>
      <c r="QTA6" s="671"/>
      <c r="QTB6" s="671"/>
      <c r="QTC6" s="671"/>
      <c r="QTD6" s="671"/>
      <c r="QTE6" s="671"/>
      <c r="QTF6" s="671"/>
      <c r="QTG6" s="671"/>
      <c r="QTH6" s="671"/>
      <c r="QTI6" s="671"/>
      <c r="QTJ6" s="671"/>
      <c r="QTK6" s="671"/>
      <c r="QTL6" s="671"/>
      <c r="QTM6" s="671"/>
      <c r="QTN6" s="671"/>
      <c r="QTO6" s="671"/>
      <c r="QTP6" s="671"/>
      <c r="QTQ6" s="671"/>
      <c r="QTR6" s="671"/>
      <c r="QTS6" s="671"/>
      <c r="QTT6" s="671"/>
      <c r="QTU6" s="671"/>
      <c r="QTV6" s="671"/>
      <c r="QTW6" s="671"/>
      <c r="QTX6" s="671"/>
      <c r="QTY6" s="671"/>
      <c r="QTZ6" s="671"/>
      <c r="QUA6" s="671"/>
      <c r="QUB6" s="671"/>
      <c r="QUC6" s="671"/>
      <c r="QUD6" s="671"/>
      <c r="QUE6" s="671"/>
      <c r="QUF6" s="671"/>
      <c r="QUG6" s="671"/>
      <c r="QUH6" s="671"/>
      <c r="QUI6" s="671"/>
      <c r="QUJ6" s="671"/>
      <c r="QUK6" s="671"/>
      <c r="QUL6" s="671"/>
      <c r="QUM6" s="671"/>
      <c r="QUN6" s="671"/>
      <c r="QUO6" s="671"/>
      <c r="QUP6" s="671"/>
      <c r="QUQ6" s="671"/>
      <c r="QUR6" s="671"/>
      <c r="QUS6" s="671"/>
      <c r="QUT6" s="671"/>
      <c r="QUU6" s="671"/>
      <c r="QUV6" s="671"/>
      <c r="QUW6" s="671"/>
      <c r="QUX6" s="671"/>
      <c r="QUY6" s="671"/>
      <c r="QUZ6" s="671"/>
      <c r="QVA6" s="671"/>
      <c r="QVB6" s="671"/>
      <c r="QVC6" s="671"/>
      <c r="QVD6" s="671"/>
      <c r="QVE6" s="671"/>
      <c r="QVF6" s="671"/>
      <c r="QVG6" s="671"/>
      <c r="QVH6" s="671"/>
      <c r="QVI6" s="671"/>
      <c r="QVJ6" s="671"/>
      <c r="QVK6" s="671"/>
      <c r="QVL6" s="671"/>
      <c r="QVM6" s="671"/>
      <c r="QVN6" s="671"/>
      <c r="QVO6" s="671"/>
      <c r="QVP6" s="671"/>
      <c r="QVQ6" s="671"/>
      <c r="QVR6" s="671"/>
      <c r="QVS6" s="671"/>
      <c r="QVT6" s="671"/>
      <c r="QVU6" s="671"/>
      <c r="QVV6" s="671"/>
      <c r="QVW6" s="671"/>
      <c r="QVX6" s="671"/>
      <c r="QVY6" s="671"/>
      <c r="QVZ6" s="671"/>
      <c r="QWA6" s="671"/>
      <c r="QWB6" s="671"/>
      <c r="QWC6" s="671"/>
      <c r="QWD6" s="671"/>
      <c r="QWE6" s="671"/>
      <c r="QWF6" s="671"/>
      <c r="QWG6" s="671"/>
      <c r="QWH6" s="671"/>
      <c r="QWI6" s="671"/>
      <c r="QWJ6" s="671"/>
      <c r="QWK6" s="671"/>
      <c r="QWL6" s="671"/>
      <c r="QWM6" s="671"/>
      <c r="QWN6" s="671"/>
      <c r="QWO6" s="671"/>
      <c r="QWP6" s="671"/>
      <c r="QWQ6" s="671"/>
      <c r="QWR6" s="671"/>
      <c r="QWS6" s="671"/>
      <c r="QWT6" s="671"/>
      <c r="QWU6" s="671"/>
      <c r="QWV6" s="671"/>
      <c r="QWW6" s="671"/>
      <c r="QWX6" s="671"/>
      <c r="QWY6" s="671"/>
      <c r="QWZ6" s="671"/>
      <c r="QXA6" s="671"/>
      <c r="QXB6" s="671"/>
      <c r="QXC6" s="671"/>
      <c r="QXD6" s="671"/>
      <c r="QXE6" s="671"/>
      <c r="QXF6" s="671"/>
      <c r="QXG6" s="671"/>
      <c r="QXH6" s="671"/>
      <c r="QXI6" s="671"/>
      <c r="QXJ6" s="671"/>
      <c r="QXK6" s="671"/>
      <c r="QXL6" s="671"/>
      <c r="QXM6" s="671"/>
      <c r="QXN6" s="671"/>
      <c r="QXO6" s="671"/>
      <c r="QXP6" s="671"/>
      <c r="QXQ6" s="671"/>
      <c r="QXR6" s="671"/>
      <c r="QXS6" s="671"/>
      <c r="QXT6" s="671"/>
      <c r="QXU6" s="671"/>
      <c r="QXV6" s="671"/>
      <c r="QXW6" s="671"/>
      <c r="QXX6" s="671"/>
      <c r="QXY6" s="671"/>
      <c r="QXZ6" s="671"/>
      <c r="QYA6" s="671"/>
      <c r="QYB6" s="671"/>
      <c r="QYC6" s="671"/>
      <c r="QYD6" s="671"/>
      <c r="QYE6" s="671"/>
      <c r="QYF6" s="671"/>
      <c r="QYG6" s="671"/>
      <c r="QYH6" s="671"/>
      <c r="QYI6" s="671"/>
      <c r="QYJ6" s="671"/>
      <c r="QYK6" s="671"/>
      <c r="QYL6" s="671"/>
      <c r="QYM6" s="671"/>
      <c r="QYN6" s="671"/>
      <c r="QYO6" s="671"/>
      <c r="QYP6" s="671"/>
      <c r="QYQ6" s="671"/>
      <c r="QYR6" s="671"/>
      <c r="QYS6" s="671"/>
      <c r="QYT6" s="671"/>
      <c r="QYU6" s="671"/>
      <c r="QYV6" s="671"/>
      <c r="QYW6" s="671"/>
      <c r="QYX6" s="671"/>
      <c r="QYY6" s="671"/>
      <c r="QYZ6" s="671"/>
      <c r="QZA6" s="671"/>
      <c r="QZB6" s="671"/>
      <c r="QZC6" s="671"/>
      <c r="QZD6" s="671"/>
      <c r="QZE6" s="671"/>
      <c r="QZF6" s="671"/>
      <c r="QZG6" s="671"/>
      <c r="QZH6" s="671"/>
      <c r="QZI6" s="671"/>
      <c r="QZJ6" s="671"/>
      <c r="QZK6" s="671"/>
      <c r="QZL6" s="671"/>
      <c r="QZM6" s="671"/>
      <c r="QZN6" s="671"/>
      <c r="QZO6" s="671"/>
      <c r="QZP6" s="671"/>
      <c r="QZQ6" s="671"/>
      <c r="QZR6" s="671"/>
      <c r="QZS6" s="671"/>
      <c r="QZT6" s="671"/>
      <c r="QZU6" s="671"/>
      <c r="QZV6" s="671"/>
      <c r="QZW6" s="671"/>
      <c r="QZX6" s="671"/>
      <c r="QZY6" s="671"/>
      <c r="QZZ6" s="671"/>
      <c r="RAA6" s="671"/>
      <c r="RAB6" s="671"/>
      <c r="RAC6" s="671"/>
      <c r="RAD6" s="671"/>
      <c r="RAE6" s="671"/>
      <c r="RAF6" s="671"/>
      <c r="RAG6" s="671"/>
      <c r="RAH6" s="671"/>
      <c r="RAI6" s="671"/>
      <c r="RAJ6" s="671"/>
      <c r="RAK6" s="671"/>
      <c r="RAL6" s="671"/>
      <c r="RAM6" s="671"/>
      <c r="RAN6" s="671"/>
      <c r="RAO6" s="671"/>
      <c r="RAP6" s="671"/>
      <c r="RAQ6" s="671"/>
      <c r="RAR6" s="671"/>
      <c r="RAS6" s="671"/>
      <c r="RAT6" s="671"/>
      <c r="RAU6" s="671"/>
      <c r="RAV6" s="671"/>
      <c r="RAW6" s="671"/>
      <c r="RAX6" s="671"/>
      <c r="RAY6" s="671"/>
      <c r="RAZ6" s="671"/>
      <c r="RBA6" s="671"/>
      <c r="RBB6" s="671"/>
      <c r="RBC6" s="671"/>
      <c r="RBD6" s="671"/>
      <c r="RBE6" s="671"/>
      <c r="RBF6" s="671"/>
      <c r="RBG6" s="671"/>
      <c r="RBH6" s="671"/>
      <c r="RBI6" s="671"/>
      <c r="RBJ6" s="671"/>
      <c r="RBK6" s="671"/>
      <c r="RBL6" s="671"/>
      <c r="RBM6" s="671"/>
      <c r="RBN6" s="671"/>
      <c r="RBO6" s="671"/>
      <c r="RBP6" s="671"/>
      <c r="RBQ6" s="671"/>
      <c r="RBR6" s="671"/>
      <c r="RBS6" s="671"/>
      <c r="RBT6" s="671"/>
      <c r="RBU6" s="671"/>
      <c r="RBV6" s="671"/>
      <c r="RBW6" s="671"/>
      <c r="RBX6" s="671"/>
      <c r="RBY6" s="671"/>
      <c r="RBZ6" s="671"/>
      <c r="RCA6" s="671"/>
      <c r="RCB6" s="671"/>
      <c r="RCC6" s="671"/>
      <c r="RCD6" s="671"/>
      <c r="RCE6" s="671"/>
      <c r="RCF6" s="671"/>
      <c r="RCG6" s="671"/>
      <c r="RCH6" s="671"/>
      <c r="RCI6" s="671"/>
      <c r="RCJ6" s="671"/>
      <c r="RCK6" s="671"/>
      <c r="RCL6" s="671"/>
      <c r="RCM6" s="671"/>
      <c r="RCN6" s="671"/>
      <c r="RCO6" s="671"/>
      <c r="RCP6" s="671"/>
      <c r="RCQ6" s="671"/>
      <c r="RCR6" s="671"/>
      <c r="RCS6" s="671"/>
      <c r="RCT6" s="671"/>
      <c r="RCU6" s="671"/>
      <c r="RCV6" s="671"/>
      <c r="RCW6" s="671"/>
      <c r="RCX6" s="671"/>
      <c r="RCY6" s="671"/>
      <c r="RCZ6" s="671"/>
      <c r="RDA6" s="671"/>
      <c r="RDB6" s="671"/>
      <c r="RDC6" s="671"/>
      <c r="RDD6" s="671"/>
      <c r="RDE6" s="671"/>
      <c r="RDF6" s="671"/>
      <c r="RDG6" s="671"/>
      <c r="RDH6" s="671"/>
      <c r="RDI6" s="671"/>
      <c r="RDJ6" s="671"/>
      <c r="RDK6" s="671"/>
      <c r="RDL6" s="671"/>
      <c r="RDM6" s="671"/>
      <c r="RDN6" s="671"/>
      <c r="RDO6" s="671"/>
      <c r="RDP6" s="671"/>
      <c r="RDQ6" s="671"/>
      <c r="RDR6" s="671"/>
      <c r="RDS6" s="671"/>
      <c r="RDT6" s="671"/>
      <c r="RDU6" s="671"/>
      <c r="RDV6" s="671"/>
      <c r="RDW6" s="671"/>
      <c r="RDX6" s="671"/>
      <c r="RDY6" s="671"/>
      <c r="RDZ6" s="671"/>
      <c r="REA6" s="671"/>
      <c r="REB6" s="671"/>
      <c r="REC6" s="671"/>
      <c r="RED6" s="671"/>
      <c r="REE6" s="671"/>
      <c r="REF6" s="671"/>
      <c r="REG6" s="671"/>
      <c r="REH6" s="671"/>
      <c r="REI6" s="671"/>
      <c r="REJ6" s="671"/>
      <c r="REK6" s="671"/>
      <c r="REL6" s="671"/>
      <c r="REM6" s="671"/>
      <c r="REN6" s="671"/>
      <c r="REO6" s="671"/>
      <c r="REP6" s="671"/>
      <c r="REQ6" s="671"/>
      <c r="RER6" s="671"/>
      <c r="RES6" s="671"/>
      <c r="RET6" s="671"/>
      <c r="REU6" s="671"/>
      <c r="REV6" s="671"/>
      <c r="REW6" s="671"/>
      <c r="REX6" s="671"/>
      <c r="REY6" s="671"/>
      <c r="REZ6" s="671"/>
      <c r="RFA6" s="671"/>
      <c r="RFB6" s="671"/>
      <c r="RFC6" s="671"/>
      <c r="RFD6" s="671"/>
      <c r="RFE6" s="671"/>
      <c r="RFF6" s="671"/>
      <c r="RFG6" s="671"/>
      <c r="RFH6" s="671"/>
      <c r="RFI6" s="671"/>
      <c r="RFJ6" s="671"/>
      <c r="RFK6" s="671"/>
      <c r="RFL6" s="671"/>
      <c r="RFM6" s="671"/>
      <c r="RFN6" s="671"/>
      <c r="RFO6" s="671"/>
      <c r="RFP6" s="671"/>
      <c r="RFQ6" s="671"/>
      <c r="RFR6" s="671"/>
      <c r="RFS6" s="671"/>
      <c r="RFT6" s="671"/>
      <c r="RFU6" s="671"/>
      <c r="RFV6" s="671"/>
      <c r="RFW6" s="671"/>
      <c r="RFX6" s="671"/>
      <c r="RFY6" s="671"/>
      <c r="RFZ6" s="671"/>
      <c r="RGA6" s="671"/>
      <c r="RGB6" s="671"/>
      <c r="RGC6" s="671"/>
      <c r="RGD6" s="671"/>
      <c r="RGE6" s="671"/>
      <c r="RGF6" s="671"/>
      <c r="RGG6" s="671"/>
      <c r="RGH6" s="671"/>
      <c r="RGI6" s="671"/>
      <c r="RGJ6" s="671"/>
      <c r="RGK6" s="671"/>
      <c r="RGL6" s="671"/>
      <c r="RGM6" s="671"/>
      <c r="RGN6" s="671"/>
      <c r="RGO6" s="671"/>
      <c r="RGP6" s="671"/>
      <c r="RGQ6" s="671"/>
      <c r="RGR6" s="671"/>
      <c r="RGS6" s="671"/>
      <c r="RGT6" s="671"/>
      <c r="RGU6" s="671"/>
      <c r="RGV6" s="671"/>
      <c r="RGW6" s="671"/>
      <c r="RGX6" s="671"/>
      <c r="RGY6" s="671"/>
      <c r="RGZ6" s="671"/>
      <c r="RHA6" s="671"/>
      <c r="RHB6" s="671"/>
      <c r="RHC6" s="671"/>
      <c r="RHD6" s="671"/>
      <c r="RHE6" s="671"/>
      <c r="RHF6" s="671"/>
      <c r="RHG6" s="671"/>
      <c r="RHH6" s="671"/>
      <c r="RHI6" s="671"/>
      <c r="RHJ6" s="671"/>
      <c r="RHK6" s="671"/>
      <c r="RHL6" s="671"/>
      <c r="RHM6" s="671"/>
      <c r="RHN6" s="671"/>
      <c r="RHO6" s="671"/>
      <c r="RHP6" s="671"/>
      <c r="RHQ6" s="671"/>
      <c r="RHR6" s="671"/>
      <c r="RHS6" s="671"/>
      <c r="RHT6" s="671"/>
      <c r="RHU6" s="671"/>
      <c r="RHV6" s="671"/>
      <c r="RHW6" s="671"/>
      <c r="RHX6" s="671"/>
      <c r="RHY6" s="671"/>
      <c r="RHZ6" s="671"/>
      <c r="RIA6" s="671"/>
      <c r="RIB6" s="671"/>
      <c r="RIC6" s="671"/>
      <c r="RID6" s="671"/>
      <c r="RIE6" s="671"/>
      <c r="RIF6" s="671"/>
      <c r="RIG6" s="671"/>
      <c r="RIH6" s="671"/>
      <c r="RII6" s="671"/>
      <c r="RIJ6" s="671"/>
      <c r="RIK6" s="671"/>
      <c r="RIL6" s="671"/>
      <c r="RIM6" s="671"/>
      <c r="RIN6" s="671"/>
      <c r="RIO6" s="671"/>
      <c r="RIP6" s="671"/>
      <c r="RIQ6" s="671"/>
      <c r="RIR6" s="671"/>
      <c r="RIS6" s="671"/>
      <c r="RIT6" s="671"/>
      <c r="RIU6" s="671"/>
      <c r="RIV6" s="671"/>
      <c r="RIW6" s="671"/>
      <c r="RIX6" s="671"/>
      <c r="RIY6" s="671"/>
      <c r="RIZ6" s="671"/>
      <c r="RJA6" s="671"/>
      <c r="RJB6" s="671"/>
      <c r="RJC6" s="671"/>
      <c r="RJD6" s="671"/>
      <c r="RJE6" s="671"/>
      <c r="RJF6" s="671"/>
      <c r="RJG6" s="671"/>
      <c r="RJH6" s="671"/>
      <c r="RJI6" s="671"/>
      <c r="RJJ6" s="671"/>
      <c r="RJK6" s="671"/>
      <c r="RJL6" s="671"/>
      <c r="RJM6" s="671"/>
      <c r="RJN6" s="671"/>
      <c r="RJO6" s="671"/>
      <c r="RJP6" s="671"/>
      <c r="RJQ6" s="671"/>
      <c r="RJR6" s="671"/>
      <c r="RJS6" s="671"/>
      <c r="RJT6" s="671"/>
      <c r="RJU6" s="671"/>
      <c r="RJV6" s="671"/>
      <c r="RJW6" s="671"/>
      <c r="RJX6" s="671"/>
      <c r="RJY6" s="671"/>
      <c r="RJZ6" s="671"/>
      <c r="RKA6" s="671"/>
      <c r="RKB6" s="671"/>
      <c r="RKC6" s="671"/>
      <c r="RKD6" s="671"/>
      <c r="RKE6" s="671"/>
      <c r="RKF6" s="671"/>
      <c r="RKG6" s="671"/>
      <c r="RKH6" s="671"/>
      <c r="RKI6" s="671"/>
      <c r="RKJ6" s="671"/>
      <c r="RKK6" s="671"/>
      <c r="RKL6" s="671"/>
      <c r="RKM6" s="671"/>
      <c r="RKN6" s="671"/>
      <c r="RKO6" s="671"/>
      <c r="RKP6" s="671"/>
      <c r="RKQ6" s="671"/>
      <c r="RKR6" s="671"/>
      <c r="RKS6" s="671"/>
      <c r="RKT6" s="671"/>
      <c r="RKU6" s="671"/>
      <c r="RKV6" s="671"/>
      <c r="RKW6" s="671"/>
      <c r="RKX6" s="671"/>
      <c r="RKY6" s="671"/>
      <c r="RKZ6" s="671"/>
      <c r="RLA6" s="671"/>
      <c r="RLB6" s="671"/>
      <c r="RLC6" s="671"/>
      <c r="RLD6" s="671"/>
      <c r="RLE6" s="671"/>
      <c r="RLF6" s="671"/>
      <c r="RLG6" s="671"/>
      <c r="RLH6" s="671"/>
      <c r="RLI6" s="671"/>
      <c r="RLJ6" s="671"/>
      <c r="RLK6" s="671"/>
      <c r="RLL6" s="671"/>
      <c r="RLM6" s="671"/>
      <c r="RLN6" s="671"/>
      <c r="RLO6" s="671"/>
      <c r="RLP6" s="671"/>
      <c r="RLQ6" s="671"/>
      <c r="RLR6" s="671"/>
      <c r="RLS6" s="671"/>
      <c r="RLT6" s="671"/>
      <c r="RLU6" s="671"/>
      <c r="RLV6" s="671"/>
      <c r="RLW6" s="671"/>
      <c r="RLX6" s="671"/>
      <c r="RLY6" s="671"/>
      <c r="RLZ6" s="671"/>
      <c r="RMA6" s="671"/>
      <c r="RMB6" s="671"/>
      <c r="RMC6" s="671"/>
      <c r="RMD6" s="671"/>
      <c r="RME6" s="671"/>
      <c r="RMF6" s="671"/>
      <c r="RMG6" s="671"/>
      <c r="RMH6" s="671"/>
      <c r="RMI6" s="671"/>
      <c r="RMJ6" s="671"/>
      <c r="RMK6" s="671"/>
      <c r="RML6" s="671"/>
      <c r="RMM6" s="671"/>
      <c r="RMN6" s="671"/>
      <c r="RMO6" s="671"/>
      <c r="RMP6" s="671"/>
      <c r="RMQ6" s="671"/>
      <c r="RMR6" s="671"/>
      <c r="RMS6" s="671"/>
      <c r="RMT6" s="671"/>
      <c r="RMU6" s="671"/>
      <c r="RMV6" s="671"/>
      <c r="RMW6" s="671"/>
      <c r="RMX6" s="671"/>
      <c r="RMY6" s="671"/>
      <c r="RMZ6" s="671"/>
      <c r="RNA6" s="671"/>
      <c r="RNB6" s="671"/>
      <c r="RNC6" s="671"/>
      <c r="RND6" s="671"/>
      <c r="RNE6" s="671"/>
      <c r="RNF6" s="671"/>
      <c r="RNG6" s="671"/>
      <c r="RNH6" s="671"/>
      <c r="RNI6" s="671"/>
      <c r="RNJ6" s="671"/>
      <c r="RNK6" s="671"/>
      <c r="RNL6" s="671"/>
      <c r="RNM6" s="671"/>
      <c r="RNN6" s="671"/>
      <c r="RNO6" s="671"/>
      <c r="RNP6" s="671"/>
      <c r="RNQ6" s="671"/>
      <c r="RNR6" s="671"/>
      <c r="RNS6" s="671"/>
      <c r="RNT6" s="671"/>
      <c r="RNU6" s="671"/>
      <c r="RNV6" s="671"/>
      <c r="RNW6" s="671"/>
      <c r="RNX6" s="671"/>
      <c r="RNY6" s="671"/>
      <c r="RNZ6" s="671"/>
      <c r="ROA6" s="671"/>
      <c r="ROB6" s="671"/>
      <c r="ROC6" s="671"/>
      <c r="ROD6" s="671"/>
      <c r="ROE6" s="671"/>
      <c r="ROF6" s="671"/>
      <c r="ROG6" s="671"/>
      <c r="ROH6" s="671"/>
      <c r="ROI6" s="671"/>
      <c r="ROJ6" s="671"/>
      <c r="ROK6" s="671"/>
      <c r="ROL6" s="671"/>
      <c r="ROM6" s="671"/>
      <c r="RON6" s="671"/>
      <c r="ROO6" s="671"/>
      <c r="ROP6" s="671"/>
      <c r="ROQ6" s="671"/>
      <c r="ROR6" s="671"/>
      <c r="ROS6" s="671"/>
      <c r="ROT6" s="671"/>
      <c r="ROU6" s="671"/>
      <c r="ROV6" s="671"/>
      <c r="ROW6" s="671"/>
      <c r="ROX6" s="671"/>
      <c r="ROY6" s="671"/>
      <c r="ROZ6" s="671"/>
      <c r="RPA6" s="671"/>
      <c r="RPB6" s="671"/>
      <c r="RPC6" s="671"/>
      <c r="RPD6" s="671"/>
      <c r="RPE6" s="671"/>
      <c r="RPF6" s="671"/>
      <c r="RPG6" s="671"/>
      <c r="RPH6" s="671"/>
      <c r="RPI6" s="671"/>
      <c r="RPJ6" s="671"/>
      <c r="RPK6" s="671"/>
      <c r="RPL6" s="671"/>
      <c r="RPM6" s="671"/>
      <c r="RPN6" s="671"/>
      <c r="RPO6" s="671"/>
      <c r="RPP6" s="671"/>
      <c r="RPQ6" s="671"/>
      <c r="RPR6" s="671"/>
      <c r="RPS6" s="671"/>
      <c r="RPT6" s="671"/>
      <c r="RPU6" s="671"/>
      <c r="RPV6" s="671"/>
      <c r="RPW6" s="671"/>
      <c r="RPX6" s="671"/>
      <c r="RPY6" s="671"/>
      <c r="RPZ6" s="671"/>
      <c r="RQA6" s="671"/>
      <c r="RQB6" s="671"/>
      <c r="RQC6" s="671"/>
      <c r="RQD6" s="671"/>
      <c r="RQE6" s="671"/>
      <c r="RQF6" s="671"/>
      <c r="RQG6" s="671"/>
      <c r="RQH6" s="671"/>
      <c r="RQI6" s="671"/>
      <c r="RQJ6" s="671"/>
      <c r="RQK6" s="671"/>
      <c r="RQL6" s="671"/>
      <c r="RQM6" s="671"/>
      <c r="RQN6" s="671"/>
      <c r="RQO6" s="671"/>
      <c r="RQP6" s="671"/>
      <c r="RQQ6" s="671"/>
      <c r="RQR6" s="671"/>
      <c r="RQS6" s="671"/>
      <c r="RQT6" s="671"/>
      <c r="RQU6" s="671"/>
      <c r="RQV6" s="671"/>
      <c r="RQW6" s="671"/>
      <c r="RQX6" s="671"/>
      <c r="RQY6" s="671"/>
      <c r="RQZ6" s="671"/>
      <c r="RRA6" s="671"/>
      <c r="RRB6" s="671"/>
      <c r="RRC6" s="671"/>
      <c r="RRD6" s="671"/>
      <c r="RRE6" s="671"/>
      <c r="RRF6" s="671"/>
      <c r="RRG6" s="671"/>
      <c r="RRH6" s="671"/>
      <c r="RRI6" s="671"/>
      <c r="RRJ6" s="671"/>
      <c r="RRK6" s="671"/>
      <c r="RRL6" s="671"/>
      <c r="RRM6" s="671"/>
      <c r="RRN6" s="671"/>
      <c r="RRO6" s="671"/>
      <c r="RRP6" s="671"/>
      <c r="RRQ6" s="671"/>
      <c r="RRR6" s="671"/>
      <c r="RRS6" s="671"/>
      <c r="RRT6" s="671"/>
      <c r="RRU6" s="671"/>
      <c r="RRV6" s="671"/>
      <c r="RRW6" s="671"/>
      <c r="RRX6" s="671"/>
      <c r="RRY6" s="671"/>
      <c r="RRZ6" s="671"/>
      <c r="RSA6" s="671"/>
      <c r="RSB6" s="671"/>
      <c r="RSC6" s="671"/>
      <c r="RSD6" s="671"/>
      <c r="RSE6" s="671"/>
      <c r="RSF6" s="671"/>
      <c r="RSG6" s="671"/>
      <c r="RSH6" s="671"/>
      <c r="RSI6" s="671"/>
      <c r="RSJ6" s="671"/>
      <c r="RSK6" s="671"/>
      <c r="RSL6" s="671"/>
      <c r="RSM6" s="671"/>
      <c r="RSN6" s="671"/>
      <c r="RSO6" s="671"/>
      <c r="RSP6" s="671"/>
      <c r="RSQ6" s="671"/>
      <c r="RSR6" s="671"/>
      <c r="RSS6" s="671"/>
      <c r="RST6" s="671"/>
      <c r="RSU6" s="671"/>
      <c r="RSV6" s="671"/>
      <c r="RSW6" s="671"/>
      <c r="RSX6" s="671"/>
      <c r="RSY6" s="671"/>
      <c r="RSZ6" s="671"/>
      <c r="RTA6" s="671"/>
      <c r="RTB6" s="671"/>
      <c r="RTC6" s="671"/>
      <c r="RTD6" s="671"/>
      <c r="RTE6" s="671"/>
      <c r="RTF6" s="671"/>
      <c r="RTG6" s="671"/>
      <c r="RTH6" s="671"/>
      <c r="RTI6" s="671"/>
      <c r="RTJ6" s="671"/>
      <c r="RTK6" s="671"/>
      <c r="RTL6" s="671"/>
      <c r="RTM6" s="671"/>
      <c r="RTN6" s="671"/>
      <c r="RTO6" s="671"/>
      <c r="RTP6" s="671"/>
      <c r="RTQ6" s="671"/>
      <c r="RTR6" s="671"/>
      <c r="RTS6" s="671"/>
      <c r="RTT6" s="671"/>
      <c r="RTU6" s="671"/>
      <c r="RTV6" s="671"/>
      <c r="RTW6" s="671"/>
      <c r="RTX6" s="671"/>
      <c r="RTY6" s="671"/>
      <c r="RTZ6" s="671"/>
      <c r="RUA6" s="671"/>
      <c r="RUB6" s="671"/>
      <c r="RUC6" s="671"/>
      <c r="RUD6" s="671"/>
      <c r="RUE6" s="671"/>
      <c r="RUF6" s="671"/>
      <c r="RUG6" s="671"/>
      <c r="RUH6" s="671"/>
      <c r="RUI6" s="671"/>
      <c r="RUJ6" s="671"/>
      <c r="RUK6" s="671"/>
      <c r="RUL6" s="671"/>
      <c r="RUM6" s="671"/>
      <c r="RUN6" s="671"/>
      <c r="RUO6" s="671"/>
      <c r="RUP6" s="671"/>
      <c r="RUQ6" s="671"/>
      <c r="RUR6" s="671"/>
      <c r="RUS6" s="671"/>
      <c r="RUT6" s="671"/>
      <c r="RUU6" s="671"/>
      <c r="RUV6" s="671"/>
      <c r="RUW6" s="671"/>
      <c r="RUX6" s="671"/>
      <c r="RUY6" s="671"/>
      <c r="RUZ6" s="671"/>
      <c r="RVA6" s="671"/>
      <c r="RVB6" s="671"/>
      <c r="RVC6" s="671"/>
      <c r="RVD6" s="671"/>
      <c r="RVE6" s="671"/>
      <c r="RVF6" s="671"/>
      <c r="RVG6" s="671"/>
      <c r="RVH6" s="671"/>
      <c r="RVI6" s="671"/>
      <c r="RVJ6" s="671"/>
      <c r="RVK6" s="671"/>
      <c r="RVL6" s="671"/>
      <c r="RVM6" s="671"/>
      <c r="RVN6" s="671"/>
      <c r="RVO6" s="671"/>
      <c r="RVP6" s="671"/>
      <c r="RVQ6" s="671"/>
      <c r="RVR6" s="671"/>
      <c r="RVS6" s="671"/>
      <c r="RVT6" s="671"/>
      <c r="RVU6" s="671"/>
      <c r="RVV6" s="671"/>
      <c r="RVW6" s="671"/>
      <c r="RVX6" s="671"/>
      <c r="RVY6" s="671"/>
      <c r="RVZ6" s="671"/>
      <c r="RWA6" s="671"/>
      <c r="RWB6" s="671"/>
      <c r="RWC6" s="671"/>
      <c r="RWD6" s="671"/>
      <c r="RWE6" s="671"/>
      <c r="RWF6" s="671"/>
      <c r="RWG6" s="671"/>
      <c r="RWH6" s="671"/>
      <c r="RWI6" s="671"/>
      <c r="RWJ6" s="671"/>
      <c r="RWK6" s="671"/>
      <c r="RWL6" s="671"/>
      <c r="RWM6" s="671"/>
      <c r="RWN6" s="671"/>
      <c r="RWO6" s="671"/>
      <c r="RWP6" s="671"/>
      <c r="RWQ6" s="671"/>
      <c r="RWR6" s="671"/>
      <c r="RWS6" s="671"/>
      <c r="RWT6" s="671"/>
      <c r="RWU6" s="671"/>
      <c r="RWV6" s="671"/>
      <c r="RWW6" s="671"/>
      <c r="RWX6" s="671"/>
      <c r="RWY6" s="671"/>
      <c r="RWZ6" s="671"/>
      <c r="RXA6" s="671"/>
      <c r="RXB6" s="671"/>
      <c r="RXC6" s="671"/>
      <c r="RXD6" s="671"/>
      <c r="RXE6" s="671"/>
      <c r="RXF6" s="671"/>
      <c r="RXG6" s="671"/>
      <c r="RXH6" s="671"/>
      <c r="RXI6" s="671"/>
      <c r="RXJ6" s="671"/>
      <c r="RXK6" s="671"/>
      <c r="RXL6" s="671"/>
      <c r="RXM6" s="671"/>
      <c r="RXN6" s="671"/>
      <c r="RXO6" s="671"/>
      <c r="RXP6" s="671"/>
      <c r="RXQ6" s="671"/>
      <c r="RXR6" s="671"/>
      <c r="RXS6" s="671"/>
      <c r="RXT6" s="671"/>
      <c r="RXU6" s="671"/>
      <c r="RXV6" s="671"/>
      <c r="RXW6" s="671"/>
      <c r="RXX6" s="671"/>
      <c r="RXY6" s="671"/>
      <c r="RXZ6" s="671"/>
      <c r="RYA6" s="671"/>
      <c r="RYB6" s="671"/>
      <c r="RYC6" s="671"/>
      <c r="RYD6" s="671"/>
      <c r="RYE6" s="671"/>
      <c r="RYF6" s="671"/>
      <c r="RYG6" s="671"/>
      <c r="RYH6" s="671"/>
      <c r="RYI6" s="671"/>
      <c r="RYJ6" s="671"/>
      <c r="RYK6" s="671"/>
      <c r="RYL6" s="671"/>
      <c r="RYM6" s="671"/>
      <c r="RYN6" s="671"/>
      <c r="RYO6" s="671"/>
      <c r="RYP6" s="671"/>
      <c r="RYQ6" s="671"/>
      <c r="RYR6" s="671"/>
      <c r="RYS6" s="671"/>
      <c r="RYT6" s="671"/>
      <c r="RYU6" s="671"/>
      <c r="RYV6" s="671"/>
      <c r="RYW6" s="671"/>
      <c r="RYX6" s="671"/>
      <c r="RYY6" s="671"/>
      <c r="RYZ6" s="671"/>
      <c r="RZA6" s="671"/>
      <c r="RZB6" s="671"/>
      <c r="RZC6" s="671"/>
      <c r="RZD6" s="671"/>
      <c r="RZE6" s="671"/>
      <c r="RZF6" s="671"/>
      <c r="RZG6" s="671"/>
      <c r="RZH6" s="671"/>
      <c r="RZI6" s="671"/>
      <c r="RZJ6" s="671"/>
      <c r="RZK6" s="671"/>
      <c r="RZL6" s="671"/>
      <c r="RZM6" s="671"/>
      <c r="RZN6" s="671"/>
      <c r="RZO6" s="671"/>
      <c r="RZP6" s="671"/>
      <c r="RZQ6" s="671"/>
      <c r="RZR6" s="671"/>
      <c r="RZS6" s="671"/>
      <c r="RZT6" s="671"/>
      <c r="RZU6" s="671"/>
      <c r="RZV6" s="671"/>
      <c r="RZW6" s="671"/>
      <c r="RZX6" s="671"/>
      <c r="RZY6" s="671"/>
      <c r="RZZ6" s="671"/>
      <c r="SAA6" s="671"/>
      <c r="SAB6" s="671"/>
      <c r="SAC6" s="671"/>
      <c r="SAD6" s="671"/>
      <c r="SAE6" s="671"/>
      <c r="SAF6" s="671"/>
      <c r="SAG6" s="671"/>
      <c r="SAH6" s="671"/>
      <c r="SAI6" s="671"/>
      <c r="SAJ6" s="671"/>
      <c r="SAK6" s="671"/>
      <c r="SAL6" s="671"/>
      <c r="SAM6" s="671"/>
      <c r="SAN6" s="671"/>
      <c r="SAO6" s="671"/>
      <c r="SAP6" s="671"/>
      <c r="SAQ6" s="671"/>
      <c r="SAR6" s="671"/>
      <c r="SAS6" s="671"/>
      <c r="SAT6" s="671"/>
      <c r="SAU6" s="671"/>
      <c r="SAV6" s="671"/>
      <c r="SAW6" s="671"/>
      <c r="SAX6" s="671"/>
      <c r="SAY6" s="671"/>
      <c r="SAZ6" s="671"/>
      <c r="SBA6" s="671"/>
      <c r="SBB6" s="671"/>
      <c r="SBC6" s="671"/>
      <c r="SBD6" s="671"/>
      <c r="SBE6" s="671"/>
      <c r="SBF6" s="671"/>
      <c r="SBG6" s="671"/>
      <c r="SBH6" s="671"/>
      <c r="SBI6" s="671"/>
      <c r="SBJ6" s="671"/>
      <c r="SBK6" s="671"/>
      <c r="SBL6" s="671"/>
      <c r="SBM6" s="671"/>
      <c r="SBN6" s="671"/>
      <c r="SBO6" s="671"/>
      <c r="SBP6" s="671"/>
      <c r="SBQ6" s="671"/>
      <c r="SBR6" s="671"/>
      <c r="SBS6" s="671"/>
      <c r="SBT6" s="671"/>
      <c r="SBU6" s="671"/>
      <c r="SBV6" s="671"/>
      <c r="SBW6" s="671"/>
      <c r="SBX6" s="671"/>
      <c r="SBY6" s="671"/>
      <c r="SBZ6" s="671"/>
      <c r="SCA6" s="671"/>
      <c r="SCB6" s="671"/>
      <c r="SCC6" s="671"/>
      <c r="SCD6" s="671"/>
      <c r="SCE6" s="671"/>
      <c r="SCF6" s="671"/>
      <c r="SCG6" s="671"/>
      <c r="SCH6" s="671"/>
      <c r="SCI6" s="671"/>
      <c r="SCJ6" s="671"/>
      <c r="SCK6" s="671"/>
      <c r="SCL6" s="671"/>
      <c r="SCM6" s="671"/>
      <c r="SCN6" s="671"/>
      <c r="SCO6" s="671"/>
      <c r="SCP6" s="671"/>
      <c r="SCQ6" s="671"/>
      <c r="SCR6" s="671"/>
      <c r="SCS6" s="671"/>
      <c r="SCT6" s="671"/>
      <c r="SCU6" s="671"/>
      <c r="SCV6" s="671"/>
      <c r="SCW6" s="671"/>
      <c r="SCX6" s="671"/>
      <c r="SCY6" s="671"/>
      <c r="SCZ6" s="671"/>
      <c r="SDA6" s="671"/>
      <c r="SDB6" s="671"/>
      <c r="SDC6" s="671"/>
      <c r="SDD6" s="671"/>
      <c r="SDE6" s="671"/>
      <c r="SDF6" s="671"/>
      <c r="SDG6" s="671"/>
      <c r="SDH6" s="671"/>
      <c r="SDI6" s="671"/>
      <c r="SDJ6" s="671"/>
      <c r="SDK6" s="671"/>
      <c r="SDL6" s="671"/>
      <c r="SDM6" s="671"/>
      <c r="SDN6" s="671"/>
      <c r="SDO6" s="671"/>
      <c r="SDP6" s="671"/>
      <c r="SDQ6" s="671"/>
      <c r="SDR6" s="671"/>
      <c r="SDS6" s="671"/>
      <c r="SDT6" s="671"/>
      <c r="SDU6" s="671"/>
      <c r="SDV6" s="671"/>
      <c r="SDW6" s="671"/>
      <c r="SDX6" s="671"/>
      <c r="SDY6" s="671"/>
      <c r="SDZ6" s="671"/>
      <c r="SEA6" s="671"/>
      <c r="SEB6" s="671"/>
      <c r="SEC6" s="671"/>
      <c r="SED6" s="671"/>
      <c r="SEE6" s="671"/>
      <c r="SEF6" s="671"/>
      <c r="SEG6" s="671"/>
      <c r="SEH6" s="671"/>
      <c r="SEI6" s="671"/>
      <c r="SEJ6" s="671"/>
      <c r="SEK6" s="671"/>
      <c r="SEL6" s="671"/>
      <c r="SEM6" s="671"/>
      <c r="SEN6" s="671"/>
      <c r="SEO6" s="671"/>
      <c r="SEP6" s="671"/>
      <c r="SEQ6" s="671"/>
      <c r="SER6" s="671"/>
      <c r="SES6" s="671"/>
      <c r="SET6" s="671"/>
      <c r="SEU6" s="671"/>
      <c r="SEV6" s="671"/>
      <c r="SEW6" s="671"/>
      <c r="SEX6" s="671"/>
      <c r="SEY6" s="671"/>
      <c r="SEZ6" s="671"/>
      <c r="SFA6" s="671"/>
      <c r="SFB6" s="671"/>
      <c r="SFC6" s="671"/>
      <c r="SFD6" s="671"/>
      <c r="SFE6" s="671"/>
      <c r="SFF6" s="671"/>
      <c r="SFG6" s="671"/>
      <c r="SFH6" s="671"/>
      <c r="SFI6" s="671"/>
      <c r="SFJ6" s="671"/>
      <c r="SFK6" s="671"/>
      <c r="SFL6" s="671"/>
      <c r="SFM6" s="671"/>
      <c r="SFN6" s="671"/>
      <c r="SFO6" s="671"/>
      <c r="SFP6" s="671"/>
      <c r="SFQ6" s="671"/>
      <c r="SFR6" s="671"/>
      <c r="SFS6" s="671"/>
      <c r="SFT6" s="671"/>
      <c r="SFU6" s="671"/>
      <c r="SFV6" s="671"/>
      <c r="SFW6" s="671"/>
      <c r="SFX6" s="671"/>
      <c r="SFY6" s="671"/>
      <c r="SFZ6" s="671"/>
      <c r="SGA6" s="671"/>
      <c r="SGB6" s="671"/>
      <c r="SGC6" s="671"/>
      <c r="SGD6" s="671"/>
      <c r="SGE6" s="671"/>
      <c r="SGF6" s="671"/>
      <c r="SGG6" s="671"/>
      <c r="SGH6" s="671"/>
      <c r="SGI6" s="671"/>
      <c r="SGJ6" s="671"/>
      <c r="SGK6" s="671"/>
      <c r="SGL6" s="671"/>
      <c r="SGM6" s="671"/>
      <c r="SGN6" s="671"/>
      <c r="SGO6" s="671"/>
      <c r="SGP6" s="671"/>
      <c r="SGQ6" s="671"/>
      <c r="SGR6" s="671"/>
      <c r="SGS6" s="671"/>
      <c r="SGT6" s="671"/>
      <c r="SGU6" s="671"/>
      <c r="SGV6" s="671"/>
      <c r="SGW6" s="671"/>
      <c r="SGX6" s="671"/>
      <c r="SGY6" s="671"/>
      <c r="SGZ6" s="671"/>
      <c r="SHA6" s="671"/>
      <c r="SHB6" s="671"/>
      <c r="SHC6" s="671"/>
      <c r="SHD6" s="671"/>
      <c r="SHE6" s="671"/>
      <c r="SHF6" s="671"/>
      <c r="SHG6" s="671"/>
      <c r="SHH6" s="671"/>
      <c r="SHI6" s="671"/>
      <c r="SHJ6" s="671"/>
      <c r="SHK6" s="671"/>
      <c r="SHL6" s="671"/>
      <c r="SHM6" s="671"/>
      <c r="SHN6" s="671"/>
      <c r="SHO6" s="671"/>
      <c r="SHP6" s="671"/>
      <c r="SHQ6" s="671"/>
      <c r="SHR6" s="671"/>
      <c r="SHS6" s="671"/>
      <c r="SHT6" s="671"/>
      <c r="SHU6" s="671"/>
      <c r="SHV6" s="671"/>
      <c r="SHW6" s="671"/>
      <c r="SHX6" s="671"/>
      <c r="SHY6" s="671"/>
      <c r="SHZ6" s="671"/>
      <c r="SIA6" s="671"/>
      <c r="SIB6" s="671"/>
      <c r="SIC6" s="671"/>
      <c r="SID6" s="671"/>
      <c r="SIE6" s="671"/>
      <c r="SIF6" s="671"/>
      <c r="SIG6" s="671"/>
      <c r="SIH6" s="671"/>
      <c r="SII6" s="671"/>
      <c r="SIJ6" s="671"/>
      <c r="SIK6" s="671"/>
      <c r="SIL6" s="671"/>
      <c r="SIM6" s="671"/>
      <c r="SIN6" s="671"/>
      <c r="SIO6" s="671"/>
      <c r="SIP6" s="671"/>
      <c r="SIQ6" s="671"/>
      <c r="SIR6" s="671"/>
      <c r="SIS6" s="671"/>
      <c r="SIT6" s="671"/>
      <c r="SIU6" s="671"/>
      <c r="SIV6" s="671"/>
      <c r="SIW6" s="671"/>
      <c r="SIX6" s="671"/>
      <c r="SIY6" s="671"/>
      <c r="SIZ6" s="671"/>
      <c r="SJA6" s="671"/>
      <c r="SJB6" s="671"/>
      <c r="SJC6" s="671"/>
      <c r="SJD6" s="671"/>
      <c r="SJE6" s="671"/>
      <c r="SJF6" s="671"/>
      <c r="SJG6" s="671"/>
      <c r="SJH6" s="671"/>
      <c r="SJI6" s="671"/>
      <c r="SJJ6" s="671"/>
      <c r="SJK6" s="671"/>
      <c r="SJL6" s="671"/>
      <c r="SJM6" s="671"/>
      <c r="SJN6" s="671"/>
      <c r="SJO6" s="671"/>
      <c r="SJP6" s="671"/>
      <c r="SJQ6" s="671"/>
      <c r="SJR6" s="671"/>
      <c r="SJS6" s="671"/>
      <c r="SJT6" s="671"/>
      <c r="SJU6" s="671"/>
      <c r="SJV6" s="671"/>
      <c r="SJW6" s="671"/>
      <c r="SJX6" s="671"/>
      <c r="SJY6" s="671"/>
      <c r="SJZ6" s="671"/>
      <c r="SKA6" s="671"/>
      <c r="SKB6" s="671"/>
      <c r="SKC6" s="671"/>
      <c r="SKD6" s="671"/>
      <c r="SKE6" s="671"/>
      <c r="SKF6" s="671"/>
      <c r="SKG6" s="671"/>
      <c r="SKH6" s="671"/>
      <c r="SKI6" s="671"/>
      <c r="SKJ6" s="671"/>
      <c r="SKK6" s="671"/>
      <c r="SKL6" s="671"/>
      <c r="SKM6" s="671"/>
      <c r="SKN6" s="671"/>
      <c r="SKO6" s="671"/>
      <c r="SKP6" s="671"/>
      <c r="SKQ6" s="671"/>
      <c r="SKR6" s="671"/>
      <c r="SKS6" s="671"/>
      <c r="SKT6" s="671"/>
      <c r="SKU6" s="671"/>
      <c r="SKV6" s="671"/>
      <c r="SKW6" s="671"/>
      <c r="SKX6" s="671"/>
      <c r="SKY6" s="671"/>
      <c r="SKZ6" s="671"/>
      <c r="SLA6" s="671"/>
      <c r="SLB6" s="671"/>
      <c r="SLC6" s="671"/>
      <c r="SLD6" s="671"/>
      <c r="SLE6" s="671"/>
      <c r="SLF6" s="671"/>
      <c r="SLG6" s="671"/>
      <c r="SLH6" s="671"/>
      <c r="SLI6" s="671"/>
      <c r="SLJ6" s="671"/>
      <c r="SLK6" s="671"/>
      <c r="SLL6" s="671"/>
      <c r="SLM6" s="671"/>
      <c r="SLN6" s="671"/>
      <c r="SLO6" s="671"/>
      <c r="SLP6" s="671"/>
      <c r="SLQ6" s="671"/>
      <c r="SLR6" s="671"/>
      <c r="SLS6" s="671"/>
      <c r="SLT6" s="671"/>
      <c r="SLU6" s="671"/>
      <c r="SLV6" s="671"/>
      <c r="SLW6" s="671"/>
      <c r="SLX6" s="671"/>
      <c r="SLY6" s="671"/>
      <c r="SLZ6" s="671"/>
      <c r="SMA6" s="671"/>
      <c r="SMB6" s="671"/>
      <c r="SMC6" s="671"/>
      <c r="SMD6" s="671"/>
      <c r="SME6" s="671"/>
      <c r="SMF6" s="671"/>
      <c r="SMG6" s="671"/>
      <c r="SMH6" s="671"/>
      <c r="SMI6" s="671"/>
      <c r="SMJ6" s="671"/>
      <c r="SMK6" s="671"/>
      <c r="SML6" s="671"/>
      <c r="SMM6" s="671"/>
      <c r="SMN6" s="671"/>
      <c r="SMO6" s="671"/>
      <c r="SMP6" s="671"/>
      <c r="SMQ6" s="671"/>
      <c r="SMR6" s="671"/>
      <c r="SMS6" s="671"/>
      <c r="SMT6" s="671"/>
      <c r="SMU6" s="671"/>
      <c r="SMV6" s="671"/>
      <c r="SMW6" s="671"/>
      <c r="SMX6" s="671"/>
      <c r="SMY6" s="671"/>
      <c r="SMZ6" s="671"/>
      <c r="SNA6" s="671"/>
      <c r="SNB6" s="671"/>
      <c r="SNC6" s="671"/>
      <c r="SND6" s="671"/>
      <c r="SNE6" s="671"/>
      <c r="SNF6" s="671"/>
      <c r="SNG6" s="671"/>
      <c r="SNH6" s="671"/>
      <c r="SNI6" s="671"/>
      <c r="SNJ6" s="671"/>
      <c r="SNK6" s="671"/>
      <c r="SNL6" s="671"/>
      <c r="SNM6" s="671"/>
      <c r="SNN6" s="671"/>
      <c r="SNO6" s="671"/>
      <c r="SNP6" s="671"/>
      <c r="SNQ6" s="671"/>
      <c r="SNR6" s="671"/>
      <c r="SNS6" s="671"/>
      <c r="SNT6" s="671"/>
      <c r="SNU6" s="671"/>
      <c r="SNV6" s="671"/>
      <c r="SNW6" s="671"/>
      <c r="SNX6" s="671"/>
      <c r="SNY6" s="671"/>
      <c r="SNZ6" s="671"/>
      <c r="SOA6" s="671"/>
      <c r="SOB6" s="671"/>
      <c r="SOC6" s="671"/>
      <c r="SOD6" s="671"/>
      <c r="SOE6" s="671"/>
      <c r="SOF6" s="671"/>
      <c r="SOG6" s="671"/>
      <c r="SOH6" s="671"/>
      <c r="SOI6" s="671"/>
      <c r="SOJ6" s="671"/>
      <c r="SOK6" s="671"/>
      <c r="SOL6" s="671"/>
      <c r="SOM6" s="671"/>
      <c r="SON6" s="671"/>
      <c r="SOO6" s="671"/>
      <c r="SOP6" s="671"/>
      <c r="SOQ6" s="671"/>
      <c r="SOR6" s="671"/>
      <c r="SOS6" s="671"/>
      <c r="SOT6" s="671"/>
      <c r="SOU6" s="671"/>
      <c r="SOV6" s="671"/>
      <c r="SOW6" s="671"/>
      <c r="SOX6" s="671"/>
      <c r="SOY6" s="671"/>
      <c r="SOZ6" s="671"/>
      <c r="SPA6" s="671"/>
      <c r="SPB6" s="671"/>
      <c r="SPC6" s="671"/>
      <c r="SPD6" s="671"/>
      <c r="SPE6" s="671"/>
      <c r="SPF6" s="671"/>
      <c r="SPG6" s="671"/>
      <c r="SPH6" s="671"/>
      <c r="SPI6" s="671"/>
      <c r="SPJ6" s="671"/>
      <c r="SPK6" s="671"/>
      <c r="SPL6" s="671"/>
      <c r="SPM6" s="671"/>
      <c r="SPN6" s="671"/>
      <c r="SPO6" s="671"/>
      <c r="SPP6" s="671"/>
      <c r="SPQ6" s="671"/>
      <c r="SPR6" s="671"/>
      <c r="SPS6" s="671"/>
      <c r="SPT6" s="671"/>
      <c r="SPU6" s="671"/>
      <c r="SPV6" s="671"/>
      <c r="SPW6" s="671"/>
      <c r="SPX6" s="671"/>
      <c r="SPY6" s="671"/>
      <c r="SPZ6" s="671"/>
      <c r="SQA6" s="671"/>
      <c r="SQB6" s="671"/>
      <c r="SQC6" s="671"/>
      <c r="SQD6" s="671"/>
      <c r="SQE6" s="671"/>
      <c r="SQF6" s="671"/>
      <c r="SQG6" s="671"/>
      <c r="SQH6" s="671"/>
      <c r="SQI6" s="671"/>
      <c r="SQJ6" s="671"/>
      <c r="SQK6" s="671"/>
      <c r="SQL6" s="671"/>
      <c r="SQM6" s="671"/>
      <c r="SQN6" s="671"/>
      <c r="SQO6" s="671"/>
      <c r="SQP6" s="671"/>
      <c r="SQQ6" s="671"/>
      <c r="SQR6" s="671"/>
      <c r="SQS6" s="671"/>
      <c r="SQT6" s="671"/>
      <c r="SQU6" s="671"/>
      <c r="SQV6" s="671"/>
      <c r="SQW6" s="671"/>
      <c r="SQX6" s="671"/>
      <c r="SQY6" s="671"/>
      <c r="SQZ6" s="671"/>
      <c r="SRA6" s="671"/>
      <c r="SRB6" s="671"/>
      <c r="SRC6" s="671"/>
      <c r="SRD6" s="671"/>
      <c r="SRE6" s="671"/>
      <c r="SRF6" s="671"/>
      <c r="SRG6" s="671"/>
      <c r="SRH6" s="671"/>
      <c r="SRI6" s="671"/>
      <c r="SRJ6" s="671"/>
      <c r="SRK6" s="671"/>
      <c r="SRL6" s="671"/>
      <c r="SRM6" s="671"/>
      <c r="SRN6" s="671"/>
      <c r="SRO6" s="671"/>
      <c r="SRP6" s="671"/>
      <c r="SRQ6" s="671"/>
      <c r="SRR6" s="671"/>
      <c r="SRS6" s="671"/>
      <c r="SRT6" s="671"/>
      <c r="SRU6" s="671"/>
      <c r="SRV6" s="671"/>
      <c r="SRW6" s="671"/>
      <c r="SRX6" s="671"/>
      <c r="SRY6" s="671"/>
      <c r="SRZ6" s="671"/>
      <c r="SSA6" s="671"/>
      <c r="SSB6" s="671"/>
      <c r="SSC6" s="671"/>
      <c r="SSD6" s="671"/>
      <c r="SSE6" s="671"/>
      <c r="SSF6" s="671"/>
      <c r="SSG6" s="671"/>
      <c r="SSH6" s="671"/>
      <c r="SSI6" s="671"/>
      <c r="SSJ6" s="671"/>
      <c r="SSK6" s="671"/>
      <c r="SSL6" s="671"/>
      <c r="SSM6" s="671"/>
      <c r="SSN6" s="671"/>
      <c r="SSO6" s="671"/>
      <c r="SSP6" s="671"/>
      <c r="SSQ6" s="671"/>
      <c r="SSR6" s="671"/>
      <c r="SSS6" s="671"/>
      <c r="SST6" s="671"/>
      <c r="SSU6" s="671"/>
      <c r="SSV6" s="671"/>
      <c r="SSW6" s="671"/>
      <c r="SSX6" s="671"/>
      <c r="SSY6" s="671"/>
      <c r="SSZ6" s="671"/>
      <c r="STA6" s="671"/>
      <c r="STB6" s="671"/>
      <c r="STC6" s="671"/>
      <c r="STD6" s="671"/>
      <c r="STE6" s="671"/>
      <c r="STF6" s="671"/>
      <c r="STG6" s="671"/>
      <c r="STH6" s="671"/>
      <c r="STI6" s="671"/>
      <c r="STJ6" s="671"/>
      <c r="STK6" s="671"/>
      <c r="STL6" s="671"/>
      <c r="STM6" s="671"/>
      <c r="STN6" s="671"/>
      <c r="STO6" s="671"/>
      <c r="STP6" s="671"/>
      <c r="STQ6" s="671"/>
      <c r="STR6" s="671"/>
      <c r="STS6" s="671"/>
      <c r="STT6" s="671"/>
      <c r="STU6" s="671"/>
      <c r="STV6" s="671"/>
      <c r="STW6" s="671"/>
      <c r="STX6" s="671"/>
      <c r="STY6" s="671"/>
      <c r="STZ6" s="671"/>
      <c r="SUA6" s="671"/>
      <c r="SUB6" s="671"/>
      <c r="SUC6" s="671"/>
      <c r="SUD6" s="671"/>
      <c r="SUE6" s="671"/>
      <c r="SUF6" s="671"/>
      <c r="SUG6" s="671"/>
      <c r="SUH6" s="671"/>
      <c r="SUI6" s="671"/>
      <c r="SUJ6" s="671"/>
      <c r="SUK6" s="671"/>
      <c r="SUL6" s="671"/>
      <c r="SUM6" s="671"/>
      <c r="SUN6" s="671"/>
      <c r="SUO6" s="671"/>
      <c r="SUP6" s="671"/>
      <c r="SUQ6" s="671"/>
      <c r="SUR6" s="671"/>
      <c r="SUS6" s="671"/>
      <c r="SUT6" s="671"/>
      <c r="SUU6" s="671"/>
      <c r="SUV6" s="671"/>
      <c r="SUW6" s="671"/>
      <c r="SUX6" s="671"/>
      <c r="SUY6" s="671"/>
      <c r="SUZ6" s="671"/>
      <c r="SVA6" s="671"/>
      <c r="SVB6" s="671"/>
      <c r="SVC6" s="671"/>
      <c r="SVD6" s="671"/>
      <c r="SVE6" s="671"/>
      <c r="SVF6" s="671"/>
      <c r="SVG6" s="671"/>
      <c r="SVH6" s="671"/>
      <c r="SVI6" s="671"/>
      <c r="SVJ6" s="671"/>
      <c r="SVK6" s="671"/>
      <c r="SVL6" s="671"/>
      <c r="SVM6" s="671"/>
      <c r="SVN6" s="671"/>
      <c r="SVO6" s="671"/>
      <c r="SVP6" s="671"/>
      <c r="SVQ6" s="671"/>
      <c r="SVR6" s="671"/>
      <c r="SVS6" s="671"/>
      <c r="SVT6" s="671"/>
      <c r="SVU6" s="671"/>
      <c r="SVV6" s="671"/>
      <c r="SVW6" s="671"/>
      <c r="SVX6" s="671"/>
      <c r="SVY6" s="671"/>
      <c r="SVZ6" s="671"/>
      <c r="SWA6" s="671"/>
      <c r="SWB6" s="671"/>
      <c r="SWC6" s="671"/>
      <c r="SWD6" s="671"/>
      <c r="SWE6" s="671"/>
      <c r="SWF6" s="671"/>
      <c r="SWG6" s="671"/>
      <c r="SWH6" s="671"/>
      <c r="SWI6" s="671"/>
      <c r="SWJ6" s="671"/>
      <c r="SWK6" s="671"/>
      <c r="SWL6" s="671"/>
      <c r="SWM6" s="671"/>
      <c r="SWN6" s="671"/>
      <c r="SWO6" s="671"/>
      <c r="SWP6" s="671"/>
      <c r="SWQ6" s="671"/>
      <c r="SWR6" s="671"/>
      <c r="SWS6" s="671"/>
      <c r="SWT6" s="671"/>
      <c r="SWU6" s="671"/>
      <c r="SWV6" s="671"/>
      <c r="SWW6" s="671"/>
      <c r="SWX6" s="671"/>
      <c r="SWY6" s="671"/>
      <c r="SWZ6" s="671"/>
      <c r="SXA6" s="671"/>
      <c r="SXB6" s="671"/>
      <c r="SXC6" s="671"/>
      <c r="SXD6" s="671"/>
      <c r="SXE6" s="671"/>
      <c r="SXF6" s="671"/>
      <c r="SXG6" s="671"/>
      <c r="SXH6" s="671"/>
      <c r="SXI6" s="671"/>
      <c r="SXJ6" s="671"/>
      <c r="SXK6" s="671"/>
      <c r="SXL6" s="671"/>
      <c r="SXM6" s="671"/>
      <c r="SXN6" s="671"/>
      <c r="SXO6" s="671"/>
      <c r="SXP6" s="671"/>
      <c r="SXQ6" s="671"/>
      <c r="SXR6" s="671"/>
      <c r="SXS6" s="671"/>
      <c r="SXT6" s="671"/>
      <c r="SXU6" s="671"/>
      <c r="SXV6" s="671"/>
      <c r="SXW6" s="671"/>
      <c r="SXX6" s="671"/>
      <c r="SXY6" s="671"/>
      <c r="SXZ6" s="671"/>
      <c r="SYA6" s="671"/>
      <c r="SYB6" s="671"/>
      <c r="SYC6" s="671"/>
      <c r="SYD6" s="671"/>
      <c r="SYE6" s="671"/>
      <c r="SYF6" s="671"/>
      <c r="SYG6" s="671"/>
      <c r="SYH6" s="671"/>
      <c r="SYI6" s="671"/>
      <c r="SYJ6" s="671"/>
      <c r="SYK6" s="671"/>
      <c r="SYL6" s="671"/>
      <c r="SYM6" s="671"/>
      <c r="SYN6" s="671"/>
      <c r="SYO6" s="671"/>
      <c r="SYP6" s="671"/>
      <c r="SYQ6" s="671"/>
      <c r="SYR6" s="671"/>
      <c r="SYS6" s="671"/>
      <c r="SYT6" s="671"/>
      <c r="SYU6" s="671"/>
      <c r="SYV6" s="671"/>
      <c r="SYW6" s="671"/>
      <c r="SYX6" s="671"/>
      <c r="SYY6" s="671"/>
      <c r="SYZ6" s="671"/>
      <c r="SZA6" s="671"/>
      <c r="SZB6" s="671"/>
      <c r="SZC6" s="671"/>
      <c r="SZD6" s="671"/>
      <c r="SZE6" s="671"/>
      <c r="SZF6" s="671"/>
      <c r="SZG6" s="671"/>
      <c r="SZH6" s="671"/>
      <c r="SZI6" s="671"/>
      <c r="SZJ6" s="671"/>
      <c r="SZK6" s="671"/>
      <c r="SZL6" s="671"/>
      <c r="SZM6" s="671"/>
      <c r="SZN6" s="671"/>
      <c r="SZO6" s="671"/>
      <c r="SZP6" s="671"/>
      <c r="SZQ6" s="671"/>
      <c r="SZR6" s="671"/>
      <c r="SZS6" s="671"/>
      <c r="SZT6" s="671"/>
      <c r="SZU6" s="671"/>
      <c r="SZV6" s="671"/>
      <c r="SZW6" s="671"/>
      <c r="SZX6" s="671"/>
      <c r="SZY6" s="671"/>
      <c r="SZZ6" s="671"/>
      <c r="TAA6" s="671"/>
      <c r="TAB6" s="671"/>
      <c r="TAC6" s="671"/>
      <c r="TAD6" s="671"/>
      <c r="TAE6" s="671"/>
      <c r="TAF6" s="671"/>
      <c r="TAG6" s="671"/>
      <c r="TAH6" s="671"/>
      <c r="TAI6" s="671"/>
      <c r="TAJ6" s="671"/>
      <c r="TAK6" s="671"/>
      <c r="TAL6" s="671"/>
      <c r="TAM6" s="671"/>
      <c r="TAN6" s="671"/>
      <c r="TAO6" s="671"/>
      <c r="TAP6" s="671"/>
      <c r="TAQ6" s="671"/>
      <c r="TAR6" s="671"/>
      <c r="TAS6" s="671"/>
      <c r="TAT6" s="671"/>
      <c r="TAU6" s="671"/>
      <c r="TAV6" s="671"/>
      <c r="TAW6" s="671"/>
      <c r="TAX6" s="671"/>
      <c r="TAY6" s="671"/>
      <c r="TAZ6" s="671"/>
      <c r="TBA6" s="671"/>
      <c r="TBB6" s="671"/>
      <c r="TBC6" s="671"/>
      <c r="TBD6" s="671"/>
      <c r="TBE6" s="671"/>
      <c r="TBF6" s="671"/>
      <c r="TBG6" s="671"/>
      <c r="TBH6" s="671"/>
      <c r="TBI6" s="671"/>
      <c r="TBJ6" s="671"/>
      <c r="TBK6" s="671"/>
      <c r="TBL6" s="671"/>
      <c r="TBM6" s="671"/>
      <c r="TBN6" s="671"/>
      <c r="TBO6" s="671"/>
      <c r="TBP6" s="671"/>
      <c r="TBQ6" s="671"/>
      <c r="TBR6" s="671"/>
      <c r="TBS6" s="671"/>
      <c r="TBT6" s="671"/>
      <c r="TBU6" s="671"/>
      <c r="TBV6" s="671"/>
      <c r="TBW6" s="671"/>
      <c r="TBX6" s="671"/>
      <c r="TBY6" s="671"/>
      <c r="TBZ6" s="671"/>
      <c r="TCA6" s="671"/>
      <c r="TCB6" s="671"/>
      <c r="TCC6" s="671"/>
      <c r="TCD6" s="671"/>
      <c r="TCE6" s="671"/>
      <c r="TCF6" s="671"/>
      <c r="TCG6" s="671"/>
      <c r="TCH6" s="671"/>
      <c r="TCI6" s="671"/>
      <c r="TCJ6" s="671"/>
      <c r="TCK6" s="671"/>
      <c r="TCL6" s="671"/>
      <c r="TCM6" s="671"/>
      <c r="TCN6" s="671"/>
      <c r="TCO6" s="671"/>
      <c r="TCP6" s="671"/>
      <c r="TCQ6" s="671"/>
      <c r="TCR6" s="671"/>
      <c r="TCS6" s="671"/>
      <c r="TCT6" s="671"/>
      <c r="TCU6" s="671"/>
      <c r="TCV6" s="671"/>
      <c r="TCW6" s="671"/>
      <c r="TCX6" s="671"/>
      <c r="TCY6" s="671"/>
      <c r="TCZ6" s="671"/>
      <c r="TDA6" s="671"/>
      <c r="TDB6" s="671"/>
      <c r="TDC6" s="671"/>
      <c r="TDD6" s="671"/>
      <c r="TDE6" s="671"/>
      <c r="TDF6" s="671"/>
      <c r="TDG6" s="671"/>
      <c r="TDH6" s="671"/>
      <c r="TDI6" s="671"/>
      <c r="TDJ6" s="671"/>
      <c r="TDK6" s="671"/>
      <c r="TDL6" s="671"/>
      <c r="TDM6" s="671"/>
      <c r="TDN6" s="671"/>
      <c r="TDO6" s="671"/>
      <c r="TDP6" s="671"/>
      <c r="TDQ6" s="671"/>
      <c r="TDR6" s="671"/>
      <c r="TDS6" s="671"/>
      <c r="TDT6" s="671"/>
      <c r="TDU6" s="671"/>
      <c r="TDV6" s="671"/>
      <c r="TDW6" s="671"/>
      <c r="TDX6" s="671"/>
      <c r="TDY6" s="671"/>
      <c r="TDZ6" s="671"/>
      <c r="TEA6" s="671"/>
      <c r="TEB6" s="671"/>
      <c r="TEC6" s="671"/>
      <c r="TED6" s="671"/>
      <c r="TEE6" s="671"/>
      <c r="TEF6" s="671"/>
      <c r="TEG6" s="671"/>
      <c r="TEH6" s="671"/>
      <c r="TEI6" s="671"/>
      <c r="TEJ6" s="671"/>
      <c r="TEK6" s="671"/>
      <c r="TEL6" s="671"/>
      <c r="TEM6" s="671"/>
      <c r="TEN6" s="671"/>
      <c r="TEO6" s="671"/>
      <c r="TEP6" s="671"/>
      <c r="TEQ6" s="671"/>
      <c r="TER6" s="671"/>
      <c r="TES6" s="671"/>
      <c r="TET6" s="671"/>
      <c r="TEU6" s="671"/>
      <c r="TEV6" s="671"/>
      <c r="TEW6" s="671"/>
      <c r="TEX6" s="671"/>
      <c r="TEY6" s="671"/>
      <c r="TEZ6" s="671"/>
      <c r="TFA6" s="671"/>
      <c r="TFB6" s="671"/>
      <c r="TFC6" s="671"/>
      <c r="TFD6" s="671"/>
      <c r="TFE6" s="671"/>
      <c r="TFF6" s="671"/>
      <c r="TFG6" s="671"/>
      <c r="TFH6" s="671"/>
      <c r="TFI6" s="671"/>
      <c r="TFJ6" s="671"/>
      <c r="TFK6" s="671"/>
      <c r="TFL6" s="671"/>
      <c r="TFM6" s="671"/>
      <c r="TFN6" s="671"/>
      <c r="TFO6" s="671"/>
      <c r="TFP6" s="671"/>
      <c r="TFQ6" s="671"/>
      <c r="TFR6" s="671"/>
      <c r="TFS6" s="671"/>
      <c r="TFT6" s="671"/>
      <c r="TFU6" s="671"/>
      <c r="TFV6" s="671"/>
      <c r="TFW6" s="671"/>
      <c r="TFX6" s="671"/>
      <c r="TFY6" s="671"/>
      <c r="TFZ6" s="671"/>
      <c r="TGA6" s="671"/>
      <c r="TGB6" s="671"/>
      <c r="TGC6" s="671"/>
      <c r="TGD6" s="671"/>
      <c r="TGE6" s="671"/>
      <c r="TGF6" s="671"/>
      <c r="TGG6" s="671"/>
      <c r="TGH6" s="671"/>
      <c r="TGI6" s="671"/>
      <c r="TGJ6" s="671"/>
      <c r="TGK6" s="671"/>
      <c r="TGL6" s="671"/>
      <c r="TGM6" s="671"/>
      <c r="TGN6" s="671"/>
      <c r="TGO6" s="671"/>
      <c r="TGP6" s="671"/>
      <c r="TGQ6" s="671"/>
      <c r="TGR6" s="671"/>
      <c r="TGS6" s="671"/>
      <c r="TGT6" s="671"/>
      <c r="TGU6" s="671"/>
      <c r="TGV6" s="671"/>
      <c r="TGW6" s="671"/>
      <c r="TGX6" s="671"/>
      <c r="TGY6" s="671"/>
      <c r="TGZ6" s="671"/>
      <c r="THA6" s="671"/>
      <c r="THB6" s="671"/>
      <c r="THC6" s="671"/>
      <c r="THD6" s="671"/>
      <c r="THE6" s="671"/>
      <c r="THF6" s="671"/>
      <c r="THG6" s="671"/>
      <c r="THH6" s="671"/>
      <c r="THI6" s="671"/>
      <c r="THJ6" s="671"/>
      <c r="THK6" s="671"/>
      <c r="THL6" s="671"/>
      <c r="THM6" s="671"/>
      <c r="THN6" s="671"/>
      <c r="THO6" s="671"/>
      <c r="THP6" s="671"/>
      <c r="THQ6" s="671"/>
      <c r="THR6" s="671"/>
      <c r="THS6" s="671"/>
      <c r="THT6" s="671"/>
      <c r="THU6" s="671"/>
      <c r="THV6" s="671"/>
      <c r="THW6" s="671"/>
      <c r="THX6" s="671"/>
      <c r="THY6" s="671"/>
      <c r="THZ6" s="671"/>
      <c r="TIA6" s="671"/>
      <c r="TIB6" s="671"/>
      <c r="TIC6" s="671"/>
      <c r="TID6" s="671"/>
      <c r="TIE6" s="671"/>
      <c r="TIF6" s="671"/>
      <c r="TIG6" s="671"/>
      <c r="TIH6" s="671"/>
      <c r="TII6" s="671"/>
      <c r="TIJ6" s="671"/>
      <c r="TIK6" s="671"/>
      <c r="TIL6" s="671"/>
      <c r="TIM6" s="671"/>
      <c r="TIN6" s="671"/>
      <c r="TIO6" s="671"/>
      <c r="TIP6" s="671"/>
      <c r="TIQ6" s="671"/>
      <c r="TIR6" s="671"/>
      <c r="TIS6" s="671"/>
      <c r="TIT6" s="671"/>
      <c r="TIU6" s="671"/>
      <c r="TIV6" s="671"/>
      <c r="TIW6" s="671"/>
      <c r="TIX6" s="671"/>
      <c r="TIY6" s="671"/>
      <c r="TIZ6" s="671"/>
      <c r="TJA6" s="671"/>
      <c r="TJB6" s="671"/>
      <c r="TJC6" s="671"/>
      <c r="TJD6" s="671"/>
      <c r="TJE6" s="671"/>
      <c r="TJF6" s="671"/>
      <c r="TJG6" s="671"/>
      <c r="TJH6" s="671"/>
      <c r="TJI6" s="671"/>
      <c r="TJJ6" s="671"/>
      <c r="TJK6" s="671"/>
      <c r="TJL6" s="671"/>
      <c r="TJM6" s="671"/>
      <c r="TJN6" s="671"/>
      <c r="TJO6" s="671"/>
      <c r="TJP6" s="671"/>
      <c r="TJQ6" s="671"/>
      <c r="TJR6" s="671"/>
      <c r="TJS6" s="671"/>
      <c r="TJT6" s="671"/>
      <c r="TJU6" s="671"/>
      <c r="TJV6" s="671"/>
      <c r="TJW6" s="671"/>
      <c r="TJX6" s="671"/>
      <c r="TJY6" s="671"/>
      <c r="TJZ6" s="671"/>
      <c r="TKA6" s="671"/>
      <c r="TKB6" s="671"/>
      <c r="TKC6" s="671"/>
      <c r="TKD6" s="671"/>
      <c r="TKE6" s="671"/>
      <c r="TKF6" s="671"/>
      <c r="TKG6" s="671"/>
      <c r="TKH6" s="671"/>
      <c r="TKI6" s="671"/>
      <c r="TKJ6" s="671"/>
      <c r="TKK6" s="671"/>
      <c r="TKL6" s="671"/>
      <c r="TKM6" s="671"/>
      <c r="TKN6" s="671"/>
      <c r="TKO6" s="671"/>
      <c r="TKP6" s="671"/>
      <c r="TKQ6" s="671"/>
      <c r="TKR6" s="671"/>
      <c r="TKS6" s="671"/>
      <c r="TKT6" s="671"/>
      <c r="TKU6" s="671"/>
      <c r="TKV6" s="671"/>
      <c r="TKW6" s="671"/>
      <c r="TKX6" s="671"/>
      <c r="TKY6" s="671"/>
      <c r="TKZ6" s="671"/>
      <c r="TLA6" s="671"/>
      <c r="TLB6" s="671"/>
      <c r="TLC6" s="671"/>
      <c r="TLD6" s="671"/>
      <c r="TLE6" s="671"/>
      <c r="TLF6" s="671"/>
      <c r="TLG6" s="671"/>
      <c r="TLH6" s="671"/>
      <c r="TLI6" s="671"/>
      <c r="TLJ6" s="671"/>
      <c r="TLK6" s="671"/>
      <c r="TLL6" s="671"/>
      <c r="TLM6" s="671"/>
      <c r="TLN6" s="671"/>
      <c r="TLO6" s="671"/>
      <c r="TLP6" s="671"/>
      <c r="TLQ6" s="671"/>
      <c r="TLR6" s="671"/>
      <c r="TLS6" s="671"/>
      <c r="TLT6" s="671"/>
      <c r="TLU6" s="671"/>
      <c r="TLV6" s="671"/>
      <c r="TLW6" s="671"/>
      <c r="TLX6" s="671"/>
      <c r="TLY6" s="671"/>
      <c r="TLZ6" s="671"/>
      <c r="TMA6" s="671"/>
      <c r="TMB6" s="671"/>
      <c r="TMC6" s="671"/>
      <c r="TMD6" s="671"/>
      <c r="TME6" s="671"/>
      <c r="TMF6" s="671"/>
      <c r="TMG6" s="671"/>
      <c r="TMH6" s="671"/>
      <c r="TMI6" s="671"/>
      <c r="TMJ6" s="671"/>
      <c r="TMK6" s="671"/>
      <c r="TML6" s="671"/>
      <c r="TMM6" s="671"/>
      <c r="TMN6" s="671"/>
      <c r="TMO6" s="671"/>
      <c r="TMP6" s="671"/>
      <c r="TMQ6" s="671"/>
      <c r="TMR6" s="671"/>
      <c r="TMS6" s="671"/>
      <c r="TMT6" s="671"/>
      <c r="TMU6" s="671"/>
      <c r="TMV6" s="671"/>
      <c r="TMW6" s="671"/>
      <c r="TMX6" s="671"/>
      <c r="TMY6" s="671"/>
      <c r="TMZ6" s="671"/>
      <c r="TNA6" s="671"/>
      <c r="TNB6" s="671"/>
      <c r="TNC6" s="671"/>
      <c r="TND6" s="671"/>
      <c r="TNE6" s="671"/>
      <c r="TNF6" s="671"/>
      <c r="TNG6" s="671"/>
      <c r="TNH6" s="671"/>
      <c r="TNI6" s="671"/>
      <c r="TNJ6" s="671"/>
      <c r="TNK6" s="671"/>
      <c r="TNL6" s="671"/>
      <c r="TNM6" s="671"/>
      <c r="TNN6" s="671"/>
      <c r="TNO6" s="671"/>
      <c r="TNP6" s="671"/>
      <c r="TNQ6" s="671"/>
      <c r="TNR6" s="671"/>
      <c r="TNS6" s="671"/>
      <c r="TNT6" s="671"/>
      <c r="TNU6" s="671"/>
      <c r="TNV6" s="671"/>
      <c r="TNW6" s="671"/>
      <c r="TNX6" s="671"/>
      <c r="TNY6" s="671"/>
      <c r="TNZ6" s="671"/>
      <c r="TOA6" s="671"/>
      <c r="TOB6" s="671"/>
      <c r="TOC6" s="671"/>
      <c r="TOD6" s="671"/>
      <c r="TOE6" s="671"/>
      <c r="TOF6" s="671"/>
      <c r="TOG6" s="671"/>
      <c r="TOH6" s="671"/>
      <c r="TOI6" s="671"/>
      <c r="TOJ6" s="671"/>
      <c r="TOK6" s="671"/>
      <c r="TOL6" s="671"/>
      <c r="TOM6" s="671"/>
      <c r="TON6" s="671"/>
      <c r="TOO6" s="671"/>
      <c r="TOP6" s="671"/>
      <c r="TOQ6" s="671"/>
      <c r="TOR6" s="671"/>
      <c r="TOS6" s="671"/>
      <c r="TOT6" s="671"/>
      <c r="TOU6" s="671"/>
      <c r="TOV6" s="671"/>
      <c r="TOW6" s="671"/>
      <c r="TOX6" s="671"/>
      <c r="TOY6" s="671"/>
      <c r="TOZ6" s="671"/>
      <c r="TPA6" s="671"/>
      <c r="TPB6" s="671"/>
      <c r="TPC6" s="671"/>
      <c r="TPD6" s="671"/>
      <c r="TPE6" s="671"/>
      <c r="TPF6" s="671"/>
      <c r="TPG6" s="671"/>
      <c r="TPH6" s="671"/>
      <c r="TPI6" s="671"/>
      <c r="TPJ6" s="671"/>
      <c r="TPK6" s="671"/>
      <c r="TPL6" s="671"/>
      <c r="TPM6" s="671"/>
      <c r="TPN6" s="671"/>
      <c r="TPO6" s="671"/>
      <c r="TPP6" s="671"/>
      <c r="TPQ6" s="671"/>
      <c r="TPR6" s="671"/>
      <c r="TPS6" s="671"/>
      <c r="TPT6" s="671"/>
      <c r="TPU6" s="671"/>
      <c r="TPV6" s="671"/>
      <c r="TPW6" s="671"/>
      <c r="TPX6" s="671"/>
      <c r="TPY6" s="671"/>
      <c r="TPZ6" s="671"/>
      <c r="TQA6" s="671"/>
      <c r="TQB6" s="671"/>
      <c r="TQC6" s="671"/>
      <c r="TQD6" s="671"/>
      <c r="TQE6" s="671"/>
      <c r="TQF6" s="671"/>
      <c r="TQG6" s="671"/>
      <c r="TQH6" s="671"/>
      <c r="TQI6" s="671"/>
      <c r="TQJ6" s="671"/>
      <c r="TQK6" s="671"/>
      <c r="TQL6" s="671"/>
      <c r="TQM6" s="671"/>
      <c r="TQN6" s="671"/>
      <c r="TQO6" s="671"/>
      <c r="TQP6" s="671"/>
      <c r="TQQ6" s="671"/>
      <c r="TQR6" s="671"/>
      <c r="TQS6" s="671"/>
      <c r="TQT6" s="671"/>
      <c r="TQU6" s="671"/>
      <c r="TQV6" s="671"/>
      <c r="TQW6" s="671"/>
      <c r="TQX6" s="671"/>
      <c r="TQY6" s="671"/>
      <c r="TQZ6" s="671"/>
      <c r="TRA6" s="671"/>
      <c r="TRB6" s="671"/>
      <c r="TRC6" s="671"/>
      <c r="TRD6" s="671"/>
      <c r="TRE6" s="671"/>
      <c r="TRF6" s="671"/>
      <c r="TRG6" s="671"/>
      <c r="TRH6" s="671"/>
      <c r="TRI6" s="671"/>
      <c r="TRJ6" s="671"/>
      <c r="TRK6" s="671"/>
      <c r="TRL6" s="671"/>
      <c r="TRM6" s="671"/>
      <c r="TRN6" s="671"/>
      <c r="TRO6" s="671"/>
      <c r="TRP6" s="671"/>
      <c r="TRQ6" s="671"/>
      <c r="TRR6" s="671"/>
      <c r="TRS6" s="671"/>
      <c r="TRT6" s="671"/>
      <c r="TRU6" s="671"/>
      <c r="TRV6" s="671"/>
      <c r="TRW6" s="671"/>
      <c r="TRX6" s="671"/>
      <c r="TRY6" s="671"/>
      <c r="TRZ6" s="671"/>
      <c r="TSA6" s="671"/>
      <c r="TSB6" s="671"/>
      <c r="TSC6" s="671"/>
      <c r="TSD6" s="671"/>
      <c r="TSE6" s="671"/>
      <c r="TSF6" s="671"/>
      <c r="TSG6" s="671"/>
      <c r="TSH6" s="671"/>
      <c r="TSI6" s="671"/>
      <c r="TSJ6" s="671"/>
      <c r="TSK6" s="671"/>
      <c r="TSL6" s="671"/>
      <c r="TSM6" s="671"/>
      <c r="TSN6" s="671"/>
      <c r="TSO6" s="671"/>
      <c r="TSP6" s="671"/>
      <c r="TSQ6" s="671"/>
      <c r="TSR6" s="671"/>
      <c r="TSS6" s="671"/>
      <c r="TST6" s="671"/>
      <c r="TSU6" s="671"/>
      <c r="TSV6" s="671"/>
      <c r="TSW6" s="671"/>
      <c r="TSX6" s="671"/>
      <c r="TSY6" s="671"/>
      <c r="TSZ6" s="671"/>
      <c r="TTA6" s="671"/>
      <c r="TTB6" s="671"/>
      <c r="TTC6" s="671"/>
      <c r="TTD6" s="671"/>
      <c r="TTE6" s="671"/>
      <c r="TTF6" s="671"/>
      <c r="TTG6" s="671"/>
      <c r="TTH6" s="671"/>
      <c r="TTI6" s="671"/>
      <c r="TTJ6" s="671"/>
      <c r="TTK6" s="671"/>
      <c r="TTL6" s="671"/>
      <c r="TTM6" s="671"/>
      <c r="TTN6" s="671"/>
      <c r="TTO6" s="671"/>
      <c r="TTP6" s="671"/>
      <c r="TTQ6" s="671"/>
      <c r="TTR6" s="671"/>
      <c r="TTS6" s="671"/>
      <c r="TTT6" s="671"/>
      <c r="TTU6" s="671"/>
      <c r="TTV6" s="671"/>
      <c r="TTW6" s="671"/>
      <c r="TTX6" s="671"/>
      <c r="TTY6" s="671"/>
      <c r="TTZ6" s="671"/>
      <c r="TUA6" s="671"/>
      <c r="TUB6" s="671"/>
      <c r="TUC6" s="671"/>
      <c r="TUD6" s="671"/>
      <c r="TUE6" s="671"/>
      <c r="TUF6" s="671"/>
      <c r="TUG6" s="671"/>
      <c r="TUH6" s="671"/>
      <c r="TUI6" s="671"/>
      <c r="TUJ6" s="671"/>
      <c r="TUK6" s="671"/>
      <c r="TUL6" s="671"/>
      <c r="TUM6" s="671"/>
      <c r="TUN6" s="671"/>
      <c r="TUO6" s="671"/>
      <c r="TUP6" s="671"/>
      <c r="TUQ6" s="671"/>
      <c r="TUR6" s="671"/>
      <c r="TUS6" s="671"/>
      <c r="TUT6" s="671"/>
      <c r="TUU6" s="671"/>
      <c r="TUV6" s="671"/>
      <c r="TUW6" s="671"/>
      <c r="TUX6" s="671"/>
      <c r="TUY6" s="671"/>
      <c r="TUZ6" s="671"/>
      <c r="TVA6" s="671"/>
      <c r="TVB6" s="671"/>
      <c r="TVC6" s="671"/>
      <c r="TVD6" s="671"/>
      <c r="TVE6" s="671"/>
      <c r="TVF6" s="671"/>
      <c r="TVG6" s="671"/>
      <c r="TVH6" s="671"/>
      <c r="TVI6" s="671"/>
      <c r="TVJ6" s="671"/>
      <c r="TVK6" s="671"/>
      <c r="TVL6" s="671"/>
      <c r="TVM6" s="671"/>
      <c r="TVN6" s="671"/>
      <c r="TVO6" s="671"/>
      <c r="TVP6" s="671"/>
      <c r="TVQ6" s="671"/>
      <c r="TVR6" s="671"/>
      <c r="TVS6" s="671"/>
      <c r="TVT6" s="671"/>
      <c r="TVU6" s="671"/>
      <c r="TVV6" s="671"/>
      <c r="TVW6" s="671"/>
      <c r="TVX6" s="671"/>
      <c r="TVY6" s="671"/>
      <c r="TVZ6" s="671"/>
      <c r="TWA6" s="671"/>
      <c r="TWB6" s="671"/>
      <c r="TWC6" s="671"/>
      <c r="TWD6" s="671"/>
      <c r="TWE6" s="671"/>
      <c r="TWF6" s="671"/>
      <c r="TWG6" s="671"/>
      <c r="TWH6" s="671"/>
      <c r="TWI6" s="671"/>
      <c r="TWJ6" s="671"/>
      <c r="TWK6" s="671"/>
      <c r="TWL6" s="671"/>
      <c r="TWM6" s="671"/>
      <c r="TWN6" s="671"/>
      <c r="TWO6" s="671"/>
      <c r="TWP6" s="671"/>
      <c r="TWQ6" s="671"/>
      <c r="TWR6" s="671"/>
      <c r="TWS6" s="671"/>
      <c r="TWT6" s="671"/>
      <c r="TWU6" s="671"/>
      <c r="TWV6" s="671"/>
      <c r="TWW6" s="671"/>
      <c r="TWX6" s="671"/>
      <c r="TWY6" s="671"/>
      <c r="TWZ6" s="671"/>
      <c r="TXA6" s="671"/>
      <c r="TXB6" s="671"/>
      <c r="TXC6" s="671"/>
      <c r="TXD6" s="671"/>
      <c r="TXE6" s="671"/>
      <c r="TXF6" s="671"/>
      <c r="TXG6" s="671"/>
      <c r="TXH6" s="671"/>
      <c r="TXI6" s="671"/>
      <c r="TXJ6" s="671"/>
      <c r="TXK6" s="671"/>
      <c r="TXL6" s="671"/>
      <c r="TXM6" s="671"/>
      <c r="TXN6" s="671"/>
      <c r="TXO6" s="671"/>
      <c r="TXP6" s="671"/>
      <c r="TXQ6" s="671"/>
      <c r="TXR6" s="671"/>
      <c r="TXS6" s="671"/>
      <c r="TXT6" s="671"/>
      <c r="TXU6" s="671"/>
      <c r="TXV6" s="671"/>
      <c r="TXW6" s="671"/>
      <c r="TXX6" s="671"/>
      <c r="TXY6" s="671"/>
      <c r="TXZ6" s="671"/>
      <c r="TYA6" s="671"/>
      <c r="TYB6" s="671"/>
      <c r="TYC6" s="671"/>
      <c r="TYD6" s="671"/>
      <c r="TYE6" s="671"/>
      <c r="TYF6" s="671"/>
      <c r="TYG6" s="671"/>
      <c r="TYH6" s="671"/>
      <c r="TYI6" s="671"/>
      <c r="TYJ6" s="671"/>
      <c r="TYK6" s="671"/>
      <c r="TYL6" s="671"/>
      <c r="TYM6" s="671"/>
      <c r="TYN6" s="671"/>
      <c r="TYO6" s="671"/>
      <c r="TYP6" s="671"/>
      <c r="TYQ6" s="671"/>
      <c r="TYR6" s="671"/>
      <c r="TYS6" s="671"/>
      <c r="TYT6" s="671"/>
      <c r="TYU6" s="671"/>
      <c r="TYV6" s="671"/>
      <c r="TYW6" s="671"/>
      <c r="TYX6" s="671"/>
      <c r="TYY6" s="671"/>
      <c r="TYZ6" s="671"/>
      <c r="TZA6" s="671"/>
      <c r="TZB6" s="671"/>
      <c r="TZC6" s="671"/>
      <c r="TZD6" s="671"/>
      <c r="TZE6" s="671"/>
      <c r="TZF6" s="671"/>
      <c r="TZG6" s="671"/>
      <c r="TZH6" s="671"/>
      <c r="TZI6" s="671"/>
      <c r="TZJ6" s="671"/>
      <c r="TZK6" s="671"/>
      <c r="TZL6" s="671"/>
      <c r="TZM6" s="671"/>
      <c r="TZN6" s="671"/>
      <c r="TZO6" s="671"/>
      <c r="TZP6" s="671"/>
      <c r="TZQ6" s="671"/>
      <c r="TZR6" s="671"/>
      <c r="TZS6" s="671"/>
      <c r="TZT6" s="671"/>
      <c r="TZU6" s="671"/>
      <c r="TZV6" s="671"/>
      <c r="TZW6" s="671"/>
      <c r="TZX6" s="671"/>
      <c r="TZY6" s="671"/>
      <c r="TZZ6" s="671"/>
      <c r="UAA6" s="671"/>
      <c r="UAB6" s="671"/>
      <c r="UAC6" s="671"/>
      <c r="UAD6" s="671"/>
      <c r="UAE6" s="671"/>
      <c r="UAF6" s="671"/>
      <c r="UAG6" s="671"/>
      <c r="UAH6" s="671"/>
      <c r="UAI6" s="671"/>
      <c r="UAJ6" s="671"/>
      <c r="UAK6" s="671"/>
      <c r="UAL6" s="671"/>
      <c r="UAM6" s="671"/>
      <c r="UAN6" s="671"/>
      <c r="UAO6" s="671"/>
      <c r="UAP6" s="671"/>
      <c r="UAQ6" s="671"/>
      <c r="UAR6" s="671"/>
      <c r="UAS6" s="671"/>
      <c r="UAT6" s="671"/>
      <c r="UAU6" s="671"/>
      <c r="UAV6" s="671"/>
      <c r="UAW6" s="671"/>
      <c r="UAX6" s="671"/>
      <c r="UAY6" s="671"/>
      <c r="UAZ6" s="671"/>
      <c r="UBA6" s="671"/>
      <c r="UBB6" s="671"/>
      <c r="UBC6" s="671"/>
      <c r="UBD6" s="671"/>
      <c r="UBE6" s="671"/>
      <c r="UBF6" s="671"/>
      <c r="UBG6" s="671"/>
      <c r="UBH6" s="671"/>
      <c r="UBI6" s="671"/>
      <c r="UBJ6" s="671"/>
      <c r="UBK6" s="671"/>
      <c r="UBL6" s="671"/>
      <c r="UBM6" s="671"/>
      <c r="UBN6" s="671"/>
      <c r="UBO6" s="671"/>
      <c r="UBP6" s="671"/>
      <c r="UBQ6" s="671"/>
      <c r="UBR6" s="671"/>
      <c r="UBS6" s="671"/>
      <c r="UBT6" s="671"/>
      <c r="UBU6" s="671"/>
      <c r="UBV6" s="671"/>
      <c r="UBW6" s="671"/>
      <c r="UBX6" s="671"/>
      <c r="UBY6" s="671"/>
      <c r="UBZ6" s="671"/>
      <c r="UCA6" s="671"/>
      <c r="UCB6" s="671"/>
      <c r="UCC6" s="671"/>
      <c r="UCD6" s="671"/>
      <c r="UCE6" s="671"/>
      <c r="UCF6" s="671"/>
      <c r="UCG6" s="671"/>
      <c r="UCH6" s="671"/>
      <c r="UCI6" s="671"/>
      <c r="UCJ6" s="671"/>
      <c r="UCK6" s="671"/>
      <c r="UCL6" s="671"/>
      <c r="UCM6" s="671"/>
      <c r="UCN6" s="671"/>
      <c r="UCO6" s="671"/>
      <c r="UCP6" s="671"/>
      <c r="UCQ6" s="671"/>
      <c r="UCR6" s="671"/>
      <c r="UCS6" s="671"/>
      <c r="UCT6" s="671"/>
      <c r="UCU6" s="671"/>
      <c r="UCV6" s="671"/>
      <c r="UCW6" s="671"/>
      <c r="UCX6" s="671"/>
      <c r="UCY6" s="671"/>
      <c r="UCZ6" s="671"/>
      <c r="UDA6" s="671"/>
      <c r="UDB6" s="671"/>
      <c r="UDC6" s="671"/>
      <c r="UDD6" s="671"/>
      <c r="UDE6" s="671"/>
      <c r="UDF6" s="671"/>
      <c r="UDG6" s="671"/>
      <c r="UDH6" s="671"/>
      <c r="UDI6" s="671"/>
      <c r="UDJ6" s="671"/>
      <c r="UDK6" s="671"/>
      <c r="UDL6" s="671"/>
      <c r="UDM6" s="671"/>
      <c r="UDN6" s="671"/>
      <c r="UDO6" s="671"/>
      <c r="UDP6" s="671"/>
      <c r="UDQ6" s="671"/>
      <c r="UDR6" s="671"/>
      <c r="UDS6" s="671"/>
      <c r="UDT6" s="671"/>
      <c r="UDU6" s="671"/>
      <c r="UDV6" s="671"/>
      <c r="UDW6" s="671"/>
      <c r="UDX6" s="671"/>
      <c r="UDY6" s="671"/>
      <c r="UDZ6" s="671"/>
      <c r="UEA6" s="671"/>
      <c r="UEB6" s="671"/>
      <c r="UEC6" s="671"/>
      <c r="UED6" s="671"/>
      <c r="UEE6" s="671"/>
      <c r="UEF6" s="671"/>
      <c r="UEG6" s="671"/>
      <c r="UEH6" s="671"/>
      <c r="UEI6" s="671"/>
      <c r="UEJ6" s="671"/>
      <c r="UEK6" s="671"/>
      <c r="UEL6" s="671"/>
      <c r="UEM6" s="671"/>
      <c r="UEN6" s="671"/>
      <c r="UEO6" s="671"/>
      <c r="UEP6" s="671"/>
      <c r="UEQ6" s="671"/>
      <c r="UER6" s="671"/>
      <c r="UES6" s="671"/>
      <c r="UET6" s="671"/>
      <c r="UEU6" s="671"/>
      <c r="UEV6" s="671"/>
      <c r="UEW6" s="671"/>
      <c r="UEX6" s="671"/>
      <c r="UEY6" s="671"/>
      <c r="UEZ6" s="671"/>
      <c r="UFA6" s="671"/>
      <c r="UFB6" s="671"/>
      <c r="UFC6" s="671"/>
      <c r="UFD6" s="671"/>
      <c r="UFE6" s="671"/>
      <c r="UFF6" s="671"/>
      <c r="UFG6" s="671"/>
      <c r="UFH6" s="671"/>
      <c r="UFI6" s="671"/>
      <c r="UFJ6" s="671"/>
      <c r="UFK6" s="671"/>
      <c r="UFL6" s="671"/>
      <c r="UFM6" s="671"/>
      <c r="UFN6" s="671"/>
      <c r="UFO6" s="671"/>
      <c r="UFP6" s="671"/>
      <c r="UFQ6" s="671"/>
      <c r="UFR6" s="671"/>
      <c r="UFS6" s="671"/>
      <c r="UFT6" s="671"/>
      <c r="UFU6" s="671"/>
      <c r="UFV6" s="671"/>
      <c r="UFW6" s="671"/>
      <c r="UFX6" s="671"/>
      <c r="UFY6" s="671"/>
      <c r="UFZ6" s="671"/>
      <c r="UGA6" s="671"/>
      <c r="UGB6" s="671"/>
      <c r="UGC6" s="671"/>
      <c r="UGD6" s="671"/>
      <c r="UGE6" s="671"/>
      <c r="UGF6" s="671"/>
      <c r="UGG6" s="671"/>
      <c r="UGH6" s="671"/>
      <c r="UGI6" s="671"/>
      <c r="UGJ6" s="671"/>
      <c r="UGK6" s="671"/>
      <c r="UGL6" s="671"/>
      <c r="UGM6" s="671"/>
      <c r="UGN6" s="671"/>
      <c r="UGO6" s="671"/>
      <c r="UGP6" s="671"/>
      <c r="UGQ6" s="671"/>
      <c r="UGR6" s="671"/>
      <c r="UGS6" s="671"/>
      <c r="UGT6" s="671"/>
      <c r="UGU6" s="671"/>
      <c r="UGV6" s="671"/>
      <c r="UGW6" s="671"/>
      <c r="UGX6" s="671"/>
      <c r="UGY6" s="671"/>
      <c r="UGZ6" s="671"/>
      <c r="UHA6" s="671"/>
      <c r="UHB6" s="671"/>
      <c r="UHC6" s="671"/>
      <c r="UHD6" s="671"/>
      <c r="UHE6" s="671"/>
      <c r="UHF6" s="671"/>
      <c r="UHG6" s="671"/>
      <c r="UHH6" s="671"/>
      <c r="UHI6" s="671"/>
      <c r="UHJ6" s="671"/>
      <c r="UHK6" s="671"/>
      <c r="UHL6" s="671"/>
      <c r="UHM6" s="671"/>
      <c r="UHN6" s="671"/>
      <c r="UHO6" s="671"/>
      <c r="UHP6" s="671"/>
      <c r="UHQ6" s="671"/>
      <c r="UHR6" s="671"/>
      <c r="UHS6" s="671"/>
      <c r="UHT6" s="671"/>
      <c r="UHU6" s="671"/>
      <c r="UHV6" s="671"/>
      <c r="UHW6" s="671"/>
      <c r="UHX6" s="671"/>
      <c r="UHY6" s="671"/>
      <c r="UHZ6" s="671"/>
      <c r="UIA6" s="671"/>
      <c r="UIB6" s="671"/>
      <c r="UIC6" s="671"/>
      <c r="UID6" s="671"/>
      <c r="UIE6" s="671"/>
      <c r="UIF6" s="671"/>
      <c r="UIG6" s="671"/>
      <c r="UIH6" s="671"/>
      <c r="UII6" s="671"/>
      <c r="UIJ6" s="671"/>
      <c r="UIK6" s="671"/>
      <c r="UIL6" s="671"/>
      <c r="UIM6" s="671"/>
      <c r="UIN6" s="671"/>
      <c r="UIO6" s="671"/>
      <c r="UIP6" s="671"/>
      <c r="UIQ6" s="671"/>
      <c r="UIR6" s="671"/>
      <c r="UIS6" s="671"/>
      <c r="UIT6" s="671"/>
      <c r="UIU6" s="671"/>
      <c r="UIV6" s="671"/>
      <c r="UIW6" s="671"/>
      <c r="UIX6" s="671"/>
      <c r="UIY6" s="671"/>
      <c r="UIZ6" s="671"/>
      <c r="UJA6" s="671"/>
      <c r="UJB6" s="671"/>
      <c r="UJC6" s="671"/>
      <c r="UJD6" s="671"/>
      <c r="UJE6" s="671"/>
      <c r="UJF6" s="671"/>
      <c r="UJG6" s="671"/>
      <c r="UJH6" s="671"/>
      <c r="UJI6" s="671"/>
      <c r="UJJ6" s="671"/>
      <c r="UJK6" s="671"/>
      <c r="UJL6" s="671"/>
      <c r="UJM6" s="671"/>
      <c r="UJN6" s="671"/>
      <c r="UJO6" s="671"/>
      <c r="UJP6" s="671"/>
      <c r="UJQ6" s="671"/>
      <c r="UJR6" s="671"/>
      <c r="UJS6" s="671"/>
      <c r="UJT6" s="671"/>
      <c r="UJU6" s="671"/>
      <c r="UJV6" s="671"/>
      <c r="UJW6" s="671"/>
      <c r="UJX6" s="671"/>
      <c r="UJY6" s="671"/>
      <c r="UJZ6" s="671"/>
      <c r="UKA6" s="671"/>
      <c r="UKB6" s="671"/>
      <c r="UKC6" s="671"/>
      <c r="UKD6" s="671"/>
      <c r="UKE6" s="671"/>
      <c r="UKF6" s="671"/>
      <c r="UKG6" s="671"/>
      <c r="UKH6" s="671"/>
      <c r="UKI6" s="671"/>
      <c r="UKJ6" s="671"/>
      <c r="UKK6" s="671"/>
      <c r="UKL6" s="671"/>
      <c r="UKM6" s="671"/>
      <c r="UKN6" s="671"/>
      <c r="UKO6" s="671"/>
      <c r="UKP6" s="671"/>
      <c r="UKQ6" s="671"/>
      <c r="UKR6" s="671"/>
      <c r="UKS6" s="671"/>
      <c r="UKT6" s="671"/>
      <c r="UKU6" s="671"/>
      <c r="UKV6" s="671"/>
      <c r="UKW6" s="671"/>
      <c r="UKX6" s="671"/>
      <c r="UKY6" s="671"/>
      <c r="UKZ6" s="671"/>
      <c r="ULA6" s="671"/>
      <c r="ULB6" s="671"/>
      <c r="ULC6" s="671"/>
      <c r="ULD6" s="671"/>
      <c r="ULE6" s="671"/>
      <c r="ULF6" s="671"/>
      <c r="ULG6" s="671"/>
      <c r="ULH6" s="671"/>
      <c r="ULI6" s="671"/>
      <c r="ULJ6" s="671"/>
      <c r="ULK6" s="671"/>
      <c r="ULL6" s="671"/>
      <c r="ULM6" s="671"/>
      <c r="ULN6" s="671"/>
      <c r="ULO6" s="671"/>
      <c r="ULP6" s="671"/>
      <c r="ULQ6" s="671"/>
      <c r="ULR6" s="671"/>
      <c r="ULS6" s="671"/>
      <c r="ULT6" s="671"/>
      <c r="ULU6" s="671"/>
      <c r="ULV6" s="671"/>
      <c r="ULW6" s="671"/>
      <c r="ULX6" s="671"/>
      <c r="ULY6" s="671"/>
      <c r="ULZ6" s="671"/>
      <c r="UMA6" s="671"/>
      <c r="UMB6" s="671"/>
      <c r="UMC6" s="671"/>
      <c r="UMD6" s="671"/>
      <c r="UME6" s="671"/>
      <c r="UMF6" s="671"/>
      <c r="UMG6" s="671"/>
      <c r="UMH6" s="671"/>
      <c r="UMI6" s="671"/>
      <c r="UMJ6" s="671"/>
      <c r="UMK6" s="671"/>
      <c r="UML6" s="671"/>
      <c r="UMM6" s="671"/>
      <c r="UMN6" s="671"/>
      <c r="UMO6" s="671"/>
      <c r="UMP6" s="671"/>
      <c r="UMQ6" s="671"/>
      <c r="UMR6" s="671"/>
      <c r="UMS6" s="671"/>
      <c r="UMT6" s="671"/>
      <c r="UMU6" s="671"/>
      <c r="UMV6" s="671"/>
      <c r="UMW6" s="671"/>
      <c r="UMX6" s="671"/>
      <c r="UMY6" s="671"/>
      <c r="UMZ6" s="671"/>
      <c r="UNA6" s="671"/>
      <c r="UNB6" s="671"/>
      <c r="UNC6" s="671"/>
      <c r="UND6" s="671"/>
      <c r="UNE6" s="671"/>
      <c r="UNF6" s="671"/>
      <c r="UNG6" s="671"/>
      <c r="UNH6" s="671"/>
      <c r="UNI6" s="671"/>
      <c r="UNJ6" s="671"/>
      <c r="UNK6" s="671"/>
      <c r="UNL6" s="671"/>
      <c r="UNM6" s="671"/>
      <c r="UNN6" s="671"/>
      <c r="UNO6" s="671"/>
      <c r="UNP6" s="671"/>
      <c r="UNQ6" s="671"/>
      <c r="UNR6" s="671"/>
      <c r="UNS6" s="671"/>
      <c r="UNT6" s="671"/>
      <c r="UNU6" s="671"/>
      <c r="UNV6" s="671"/>
      <c r="UNW6" s="671"/>
      <c r="UNX6" s="671"/>
      <c r="UNY6" s="671"/>
      <c r="UNZ6" s="671"/>
      <c r="UOA6" s="671"/>
      <c r="UOB6" s="671"/>
      <c r="UOC6" s="671"/>
      <c r="UOD6" s="671"/>
      <c r="UOE6" s="671"/>
      <c r="UOF6" s="671"/>
      <c r="UOG6" s="671"/>
      <c r="UOH6" s="671"/>
      <c r="UOI6" s="671"/>
      <c r="UOJ6" s="671"/>
      <c r="UOK6" s="671"/>
      <c r="UOL6" s="671"/>
      <c r="UOM6" s="671"/>
      <c r="UON6" s="671"/>
      <c r="UOO6" s="671"/>
      <c r="UOP6" s="671"/>
      <c r="UOQ6" s="671"/>
      <c r="UOR6" s="671"/>
      <c r="UOS6" s="671"/>
      <c r="UOT6" s="671"/>
      <c r="UOU6" s="671"/>
      <c r="UOV6" s="671"/>
      <c r="UOW6" s="671"/>
      <c r="UOX6" s="671"/>
      <c r="UOY6" s="671"/>
      <c r="UOZ6" s="671"/>
      <c r="UPA6" s="671"/>
      <c r="UPB6" s="671"/>
      <c r="UPC6" s="671"/>
      <c r="UPD6" s="671"/>
      <c r="UPE6" s="671"/>
      <c r="UPF6" s="671"/>
      <c r="UPG6" s="671"/>
      <c r="UPH6" s="671"/>
      <c r="UPI6" s="671"/>
      <c r="UPJ6" s="671"/>
      <c r="UPK6" s="671"/>
      <c r="UPL6" s="671"/>
      <c r="UPM6" s="671"/>
      <c r="UPN6" s="671"/>
      <c r="UPO6" s="671"/>
      <c r="UPP6" s="671"/>
      <c r="UPQ6" s="671"/>
      <c r="UPR6" s="671"/>
      <c r="UPS6" s="671"/>
      <c r="UPT6" s="671"/>
      <c r="UPU6" s="671"/>
      <c r="UPV6" s="671"/>
      <c r="UPW6" s="671"/>
      <c r="UPX6" s="671"/>
      <c r="UPY6" s="671"/>
      <c r="UPZ6" s="671"/>
      <c r="UQA6" s="671"/>
      <c r="UQB6" s="671"/>
      <c r="UQC6" s="671"/>
      <c r="UQD6" s="671"/>
      <c r="UQE6" s="671"/>
      <c r="UQF6" s="671"/>
      <c r="UQG6" s="671"/>
      <c r="UQH6" s="671"/>
      <c r="UQI6" s="671"/>
      <c r="UQJ6" s="671"/>
      <c r="UQK6" s="671"/>
      <c r="UQL6" s="671"/>
      <c r="UQM6" s="671"/>
      <c r="UQN6" s="671"/>
      <c r="UQO6" s="671"/>
      <c r="UQP6" s="671"/>
      <c r="UQQ6" s="671"/>
      <c r="UQR6" s="671"/>
      <c r="UQS6" s="671"/>
      <c r="UQT6" s="671"/>
      <c r="UQU6" s="671"/>
      <c r="UQV6" s="671"/>
      <c r="UQW6" s="671"/>
      <c r="UQX6" s="671"/>
      <c r="UQY6" s="671"/>
      <c r="UQZ6" s="671"/>
      <c r="URA6" s="671"/>
      <c r="URB6" s="671"/>
      <c r="URC6" s="671"/>
      <c r="URD6" s="671"/>
      <c r="URE6" s="671"/>
      <c r="URF6" s="671"/>
      <c r="URG6" s="671"/>
      <c r="URH6" s="671"/>
      <c r="URI6" s="671"/>
      <c r="URJ6" s="671"/>
      <c r="URK6" s="671"/>
      <c r="URL6" s="671"/>
      <c r="URM6" s="671"/>
      <c r="URN6" s="671"/>
      <c r="URO6" s="671"/>
      <c r="URP6" s="671"/>
      <c r="URQ6" s="671"/>
      <c r="URR6" s="671"/>
      <c r="URS6" s="671"/>
      <c r="URT6" s="671"/>
      <c r="URU6" s="671"/>
      <c r="URV6" s="671"/>
      <c r="URW6" s="671"/>
      <c r="URX6" s="671"/>
      <c r="URY6" s="671"/>
      <c r="URZ6" s="671"/>
      <c r="USA6" s="671"/>
      <c r="USB6" s="671"/>
      <c r="USC6" s="671"/>
      <c r="USD6" s="671"/>
      <c r="USE6" s="671"/>
      <c r="USF6" s="671"/>
      <c r="USG6" s="671"/>
      <c r="USH6" s="671"/>
      <c r="USI6" s="671"/>
      <c r="USJ6" s="671"/>
      <c r="USK6" s="671"/>
      <c r="USL6" s="671"/>
      <c r="USM6" s="671"/>
      <c r="USN6" s="671"/>
      <c r="USO6" s="671"/>
      <c r="USP6" s="671"/>
      <c r="USQ6" s="671"/>
      <c r="USR6" s="671"/>
      <c r="USS6" s="671"/>
      <c r="UST6" s="671"/>
      <c r="USU6" s="671"/>
      <c r="USV6" s="671"/>
      <c r="USW6" s="671"/>
      <c r="USX6" s="671"/>
      <c r="USY6" s="671"/>
      <c r="USZ6" s="671"/>
      <c r="UTA6" s="671"/>
      <c r="UTB6" s="671"/>
      <c r="UTC6" s="671"/>
      <c r="UTD6" s="671"/>
      <c r="UTE6" s="671"/>
      <c r="UTF6" s="671"/>
      <c r="UTG6" s="671"/>
      <c r="UTH6" s="671"/>
      <c r="UTI6" s="671"/>
      <c r="UTJ6" s="671"/>
      <c r="UTK6" s="671"/>
      <c r="UTL6" s="671"/>
      <c r="UTM6" s="671"/>
      <c r="UTN6" s="671"/>
      <c r="UTO6" s="671"/>
      <c r="UTP6" s="671"/>
      <c r="UTQ6" s="671"/>
      <c r="UTR6" s="671"/>
      <c r="UTS6" s="671"/>
      <c r="UTT6" s="671"/>
      <c r="UTU6" s="671"/>
      <c r="UTV6" s="671"/>
      <c r="UTW6" s="671"/>
      <c r="UTX6" s="671"/>
      <c r="UTY6" s="671"/>
      <c r="UTZ6" s="671"/>
      <c r="UUA6" s="671"/>
      <c r="UUB6" s="671"/>
      <c r="UUC6" s="671"/>
      <c r="UUD6" s="671"/>
      <c r="UUE6" s="671"/>
      <c r="UUF6" s="671"/>
      <c r="UUG6" s="671"/>
      <c r="UUH6" s="671"/>
      <c r="UUI6" s="671"/>
      <c r="UUJ6" s="671"/>
      <c r="UUK6" s="671"/>
      <c r="UUL6" s="671"/>
      <c r="UUM6" s="671"/>
      <c r="UUN6" s="671"/>
      <c r="UUO6" s="671"/>
      <c r="UUP6" s="671"/>
      <c r="UUQ6" s="671"/>
      <c r="UUR6" s="671"/>
      <c r="UUS6" s="671"/>
      <c r="UUT6" s="671"/>
      <c r="UUU6" s="671"/>
      <c r="UUV6" s="671"/>
      <c r="UUW6" s="671"/>
      <c r="UUX6" s="671"/>
      <c r="UUY6" s="671"/>
      <c r="UUZ6" s="671"/>
      <c r="UVA6" s="671"/>
      <c r="UVB6" s="671"/>
      <c r="UVC6" s="671"/>
      <c r="UVD6" s="671"/>
      <c r="UVE6" s="671"/>
      <c r="UVF6" s="671"/>
      <c r="UVG6" s="671"/>
      <c r="UVH6" s="671"/>
      <c r="UVI6" s="671"/>
      <c r="UVJ6" s="671"/>
      <c r="UVK6" s="671"/>
      <c r="UVL6" s="671"/>
      <c r="UVM6" s="671"/>
      <c r="UVN6" s="671"/>
      <c r="UVO6" s="671"/>
      <c r="UVP6" s="671"/>
      <c r="UVQ6" s="671"/>
      <c r="UVR6" s="671"/>
      <c r="UVS6" s="671"/>
      <c r="UVT6" s="671"/>
      <c r="UVU6" s="671"/>
      <c r="UVV6" s="671"/>
      <c r="UVW6" s="671"/>
      <c r="UVX6" s="671"/>
      <c r="UVY6" s="671"/>
      <c r="UVZ6" s="671"/>
      <c r="UWA6" s="671"/>
      <c r="UWB6" s="671"/>
      <c r="UWC6" s="671"/>
      <c r="UWD6" s="671"/>
      <c r="UWE6" s="671"/>
      <c r="UWF6" s="671"/>
      <c r="UWG6" s="671"/>
      <c r="UWH6" s="671"/>
      <c r="UWI6" s="671"/>
      <c r="UWJ6" s="671"/>
      <c r="UWK6" s="671"/>
      <c r="UWL6" s="671"/>
      <c r="UWM6" s="671"/>
      <c r="UWN6" s="671"/>
      <c r="UWO6" s="671"/>
      <c r="UWP6" s="671"/>
      <c r="UWQ6" s="671"/>
      <c r="UWR6" s="671"/>
      <c r="UWS6" s="671"/>
      <c r="UWT6" s="671"/>
      <c r="UWU6" s="671"/>
      <c r="UWV6" s="671"/>
      <c r="UWW6" s="671"/>
      <c r="UWX6" s="671"/>
      <c r="UWY6" s="671"/>
      <c r="UWZ6" s="671"/>
      <c r="UXA6" s="671"/>
      <c r="UXB6" s="671"/>
      <c r="UXC6" s="671"/>
      <c r="UXD6" s="671"/>
      <c r="UXE6" s="671"/>
      <c r="UXF6" s="671"/>
      <c r="UXG6" s="671"/>
      <c r="UXH6" s="671"/>
      <c r="UXI6" s="671"/>
      <c r="UXJ6" s="671"/>
      <c r="UXK6" s="671"/>
      <c r="UXL6" s="671"/>
      <c r="UXM6" s="671"/>
      <c r="UXN6" s="671"/>
      <c r="UXO6" s="671"/>
      <c r="UXP6" s="671"/>
      <c r="UXQ6" s="671"/>
      <c r="UXR6" s="671"/>
      <c r="UXS6" s="671"/>
      <c r="UXT6" s="671"/>
      <c r="UXU6" s="671"/>
      <c r="UXV6" s="671"/>
      <c r="UXW6" s="671"/>
      <c r="UXX6" s="671"/>
      <c r="UXY6" s="671"/>
      <c r="UXZ6" s="671"/>
      <c r="UYA6" s="671"/>
      <c r="UYB6" s="671"/>
      <c r="UYC6" s="671"/>
      <c r="UYD6" s="671"/>
      <c r="UYE6" s="671"/>
      <c r="UYF6" s="671"/>
      <c r="UYG6" s="671"/>
      <c r="UYH6" s="671"/>
      <c r="UYI6" s="671"/>
      <c r="UYJ6" s="671"/>
      <c r="UYK6" s="671"/>
      <c r="UYL6" s="671"/>
      <c r="UYM6" s="671"/>
      <c r="UYN6" s="671"/>
      <c r="UYO6" s="671"/>
      <c r="UYP6" s="671"/>
      <c r="UYQ6" s="671"/>
      <c r="UYR6" s="671"/>
      <c r="UYS6" s="671"/>
      <c r="UYT6" s="671"/>
      <c r="UYU6" s="671"/>
      <c r="UYV6" s="671"/>
      <c r="UYW6" s="671"/>
      <c r="UYX6" s="671"/>
      <c r="UYY6" s="671"/>
      <c r="UYZ6" s="671"/>
      <c r="UZA6" s="671"/>
      <c r="UZB6" s="671"/>
      <c r="UZC6" s="671"/>
      <c r="UZD6" s="671"/>
      <c r="UZE6" s="671"/>
      <c r="UZF6" s="671"/>
      <c r="UZG6" s="671"/>
      <c r="UZH6" s="671"/>
      <c r="UZI6" s="671"/>
      <c r="UZJ6" s="671"/>
      <c r="UZK6" s="671"/>
      <c r="UZL6" s="671"/>
      <c r="UZM6" s="671"/>
      <c r="UZN6" s="671"/>
      <c r="UZO6" s="671"/>
      <c r="UZP6" s="671"/>
      <c r="UZQ6" s="671"/>
      <c r="UZR6" s="671"/>
      <c r="UZS6" s="671"/>
      <c r="UZT6" s="671"/>
      <c r="UZU6" s="671"/>
      <c r="UZV6" s="671"/>
      <c r="UZW6" s="671"/>
      <c r="UZX6" s="671"/>
      <c r="UZY6" s="671"/>
      <c r="UZZ6" s="671"/>
      <c r="VAA6" s="671"/>
      <c r="VAB6" s="671"/>
      <c r="VAC6" s="671"/>
      <c r="VAD6" s="671"/>
      <c r="VAE6" s="671"/>
      <c r="VAF6" s="671"/>
      <c r="VAG6" s="671"/>
      <c r="VAH6" s="671"/>
      <c r="VAI6" s="671"/>
      <c r="VAJ6" s="671"/>
      <c r="VAK6" s="671"/>
      <c r="VAL6" s="671"/>
      <c r="VAM6" s="671"/>
      <c r="VAN6" s="671"/>
      <c r="VAO6" s="671"/>
      <c r="VAP6" s="671"/>
      <c r="VAQ6" s="671"/>
      <c r="VAR6" s="671"/>
      <c r="VAS6" s="671"/>
      <c r="VAT6" s="671"/>
      <c r="VAU6" s="671"/>
      <c r="VAV6" s="671"/>
      <c r="VAW6" s="671"/>
      <c r="VAX6" s="671"/>
      <c r="VAY6" s="671"/>
      <c r="VAZ6" s="671"/>
      <c r="VBA6" s="671"/>
      <c r="VBB6" s="671"/>
      <c r="VBC6" s="671"/>
      <c r="VBD6" s="671"/>
      <c r="VBE6" s="671"/>
      <c r="VBF6" s="671"/>
      <c r="VBG6" s="671"/>
      <c r="VBH6" s="671"/>
      <c r="VBI6" s="671"/>
      <c r="VBJ6" s="671"/>
      <c r="VBK6" s="671"/>
      <c r="VBL6" s="671"/>
      <c r="VBM6" s="671"/>
      <c r="VBN6" s="671"/>
      <c r="VBO6" s="671"/>
      <c r="VBP6" s="671"/>
      <c r="VBQ6" s="671"/>
      <c r="VBR6" s="671"/>
      <c r="VBS6" s="671"/>
      <c r="VBT6" s="671"/>
      <c r="VBU6" s="671"/>
      <c r="VBV6" s="671"/>
      <c r="VBW6" s="671"/>
      <c r="VBX6" s="671"/>
      <c r="VBY6" s="671"/>
      <c r="VBZ6" s="671"/>
      <c r="VCA6" s="671"/>
      <c r="VCB6" s="671"/>
      <c r="VCC6" s="671"/>
      <c r="VCD6" s="671"/>
      <c r="VCE6" s="671"/>
      <c r="VCF6" s="671"/>
      <c r="VCG6" s="671"/>
      <c r="VCH6" s="671"/>
      <c r="VCI6" s="671"/>
      <c r="VCJ6" s="671"/>
      <c r="VCK6" s="671"/>
      <c r="VCL6" s="671"/>
      <c r="VCM6" s="671"/>
      <c r="VCN6" s="671"/>
      <c r="VCO6" s="671"/>
      <c r="VCP6" s="671"/>
      <c r="VCQ6" s="671"/>
      <c r="VCR6" s="671"/>
      <c r="VCS6" s="671"/>
      <c r="VCT6" s="671"/>
      <c r="VCU6" s="671"/>
      <c r="VCV6" s="671"/>
      <c r="VCW6" s="671"/>
      <c r="VCX6" s="671"/>
      <c r="VCY6" s="671"/>
      <c r="VCZ6" s="671"/>
      <c r="VDA6" s="671"/>
      <c r="VDB6" s="671"/>
      <c r="VDC6" s="671"/>
      <c r="VDD6" s="671"/>
      <c r="VDE6" s="671"/>
      <c r="VDF6" s="671"/>
      <c r="VDG6" s="671"/>
      <c r="VDH6" s="671"/>
      <c r="VDI6" s="671"/>
      <c r="VDJ6" s="671"/>
      <c r="VDK6" s="671"/>
      <c r="VDL6" s="671"/>
      <c r="VDM6" s="671"/>
      <c r="VDN6" s="671"/>
      <c r="VDO6" s="671"/>
      <c r="VDP6" s="671"/>
      <c r="VDQ6" s="671"/>
      <c r="VDR6" s="671"/>
      <c r="VDS6" s="671"/>
      <c r="VDT6" s="671"/>
      <c r="VDU6" s="671"/>
      <c r="VDV6" s="671"/>
      <c r="VDW6" s="671"/>
      <c r="VDX6" s="671"/>
      <c r="VDY6" s="671"/>
      <c r="VDZ6" s="671"/>
      <c r="VEA6" s="671"/>
      <c r="VEB6" s="671"/>
      <c r="VEC6" s="671"/>
      <c r="VED6" s="671"/>
      <c r="VEE6" s="671"/>
      <c r="VEF6" s="671"/>
      <c r="VEG6" s="671"/>
      <c r="VEH6" s="671"/>
      <c r="VEI6" s="671"/>
      <c r="VEJ6" s="671"/>
      <c r="VEK6" s="671"/>
      <c r="VEL6" s="671"/>
      <c r="VEM6" s="671"/>
      <c r="VEN6" s="671"/>
      <c r="VEO6" s="671"/>
      <c r="VEP6" s="671"/>
      <c r="VEQ6" s="671"/>
      <c r="VER6" s="671"/>
      <c r="VES6" s="671"/>
      <c r="VET6" s="671"/>
      <c r="VEU6" s="671"/>
      <c r="VEV6" s="671"/>
      <c r="VEW6" s="671"/>
      <c r="VEX6" s="671"/>
      <c r="VEY6" s="671"/>
      <c r="VEZ6" s="671"/>
      <c r="VFA6" s="671"/>
      <c r="VFB6" s="671"/>
      <c r="VFC6" s="671"/>
      <c r="VFD6" s="671"/>
      <c r="VFE6" s="671"/>
      <c r="VFF6" s="671"/>
      <c r="VFG6" s="671"/>
      <c r="VFH6" s="671"/>
      <c r="VFI6" s="671"/>
      <c r="VFJ6" s="671"/>
      <c r="VFK6" s="671"/>
      <c r="VFL6" s="671"/>
      <c r="VFM6" s="671"/>
      <c r="VFN6" s="671"/>
      <c r="VFO6" s="671"/>
      <c r="VFP6" s="671"/>
      <c r="VFQ6" s="671"/>
      <c r="VFR6" s="671"/>
      <c r="VFS6" s="671"/>
      <c r="VFT6" s="671"/>
      <c r="VFU6" s="671"/>
      <c r="VFV6" s="671"/>
      <c r="VFW6" s="671"/>
      <c r="VFX6" s="671"/>
      <c r="VFY6" s="671"/>
      <c r="VFZ6" s="671"/>
      <c r="VGA6" s="671"/>
      <c r="VGB6" s="671"/>
      <c r="VGC6" s="671"/>
      <c r="VGD6" s="671"/>
      <c r="VGE6" s="671"/>
      <c r="VGF6" s="671"/>
      <c r="VGG6" s="671"/>
      <c r="VGH6" s="671"/>
      <c r="VGI6" s="671"/>
      <c r="VGJ6" s="671"/>
      <c r="VGK6" s="671"/>
      <c r="VGL6" s="671"/>
      <c r="VGM6" s="671"/>
      <c r="VGN6" s="671"/>
      <c r="VGO6" s="671"/>
      <c r="VGP6" s="671"/>
      <c r="VGQ6" s="671"/>
      <c r="VGR6" s="671"/>
      <c r="VGS6" s="671"/>
      <c r="VGT6" s="671"/>
      <c r="VGU6" s="671"/>
      <c r="VGV6" s="671"/>
      <c r="VGW6" s="671"/>
      <c r="VGX6" s="671"/>
      <c r="VGY6" s="671"/>
      <c r="VGZ6" s="671"/>
      <c r="VHA6" s="671"/>
      <c r="VHB6" s="671"/>
      <c r="VHC6" s="671"/>
      <c r="VHD6" s="671"/>
      <c r="VHE6" s="671"/>
      <c r="VHF6" s="671"/>
      <c r="VHG6" s="671"/>
      <c r="VHH6" s="671"/>
      <c r="VHI6" s="671"/>
      <c r="VHJ6" s="671"/>
      <c r="VHK6" s="671"/>
      <c r="VHL6" s="671"/>
      <c r="VHM6" s="671"/>
      <c r="VHN6" s="671"/>
      <c r="VHO6" s="671"/>
      <c r="VHP6" s="671"/>
      <c r="VHQ6" s="671"/>
      <c r="VHR6" s="671"/>
      <c r="VHS6" s="671"/>
      <c r="VHT6" s="671"/>
      <c r="VHU6" s="671"/>
      <c r="VHV6" s="671"/>
      <c r="VHW6" s="671"/>
      <c r="VHX6" s="671"/>
      <c r="VHY6" s="671"/>
      <c r="VHZ6" s="671"/>
      <c r="VIA6" s="671"/>
      <c r="VIB6" s="671"/>
      <c r="VIC6" s="671"/>
      <c r="VID6" s="671"/>
      <c r="VIE6" s="671"/>
      <c r="VIF6" s="671"/>
      <c r="VIG6" s="671"/>
      <c r="VIH6" s="671"/>
      <c r="VII6" s="671"/>
      <c r="VIJ6" s="671"/>
      <c r="VIK6" s="671"/>
      <c r="VIL6" s="671"/>
      <c r="VIM6" s="671"/>
      <c r="VIN6" s="671"/>
      <c r="VIO6" s="671"/>
      <c r="VIP6" s="671"/>
      <c r="VIQ6" s="671"/>
      <c r="VIR6" s="671"/>
      <c r="VIS6" s="671"/>
      <c r="VIT6" s="671"/>
      <c r="VIU6" s="671"/>
      <c r="VIV6" s="671"/>
      <c r="VIW6" s="671"/>
      <c r="VIX6" s="671"/>
      <c r="VIY6" s="671"/>
      <c r="VIZ6" s="671"/>
      <c r="VJA6" s="671"/>
      <c r="VJB6" s="671"/>
      <c r="VJC6" s="671"/>
      <c r="VJD6" s="671"/>
      <c r="VJE6" s="671"/>
      <c r="VJF6" s="671"/>
      <c r="VJG6" s="671"/>
      <c r="VJH6" s="671"/>
      <c r="VJI6" s="671"/>
      <c r="VJJ6" s="671"/>
      <c r="VJK6" s="671"/>
      <c r="VJL6" s="671"/>
      <c r="VJM6" s="671"/>
      <c r="VJN6" s="671"/>
      <c r="VJO6" s="671"/>
      <c r="VJP6" s="671"/>
      <c r="VJQ6" s="671"/>
      <c r="VJR6" s="671"/>
      <c r="VJS6" s="671"/>
      <c r="VJT6" s="671"/>
      <c r="VJU6" s="671"/>
      <c r="VJV6" s="671"/>
      <c r="VJW6" s="671"/>
      <c r="VJX6" s="671"/>
      <c r="VJY6" s="671"/>
      <c r="VJZ6" s="671"/>
      <c r="VKA6" s="671"/>
      <c r="VKB6" s="671"/>
      <c r="VKC6" s="671"/>
      <c r="VKD6" s="671"/>
      <c r="VKE6" s="671"/>
      <c r="VKF6" s="671"/>
      <c r="VKG6" s="671"/>
      <c r="VKH6" s="671"/>
      <c r="VKI6" s="671"/>
      <c r="VKJ6" s="671"/>
      <c r="VKK6" s="671"/>
      <c r="VKL6" s="671"/>
      <c r="VKM6" s="671"/>
      <c r="VKN6" s="671"/>
      <c r="VKO6" s="671"/>
      <c r="VKP6" s="671"/>
      <c r="VKQ6" s="671"/>
      <c r="VKR6" s="671"/>
      <c r="VKS6" s="671"/>
      <c r="VKT6" s="671"/>
      <c r="VKU6" s="671"/>
      <c r="VKV6" s="671"/>
      <c r="VKW6" s="671"/>
      <c r="VKX6" s="671"/>
      <c r="VKY6" s="671"/>
      <c r="VKZ6" s="671"/>
      <c r="VLA6" s="671"/>
      <c r="VLB6" s="671"/>
      <c r="VLC6" s="671"/>
      <c r="VLD6" s="671"/>
      <c r="VLE6" s="671"/>
      <c r="VLF6" s="671"/>
      <c r="VLG6" s="671"/>
      <c r="VLH6" s="671"/>
      <c r="VLI6" s="671"/>
      <c r="VLJ6" s="671"/>
      <c r="VLK6" s="671"/>
      <c r="VLL6" s="671"/>
      <c r="VLM6" s="671"/>
      <c r="VLN6" s="671"/>
      <c r="VLO6" s="671"/>
      <c r="VLP6" s="671"/>
      <c r="VLQ6" s="671"/>
      <c r="VLR6" s="671"/>
      <c r="VLS6" s="671"/>
      <c r="VLT6" s="671"/>
      <c r="VLU6" s="671"/>
      <c r="VLV6" s="671"/>
      <c r="VLW6" s="671"/>
      <c r="VLX6" s="671"/>
      <c r="VLY6" s="671"/>
      <c r="VLZ6" s="671"/>
      <c r="VMA6" s="671"/>
      <c r="VMB6" s="671"/>
      <c r="VMC6" s="671"/>
      <c r="VMD6" s="671"/>
      <c r="VME6" s="671"/>
      <c r="VMF6" s="671"/>
      <c r="VMG6" s="671"/>
      <c r="VMH6" s="671"/>
      <c r="VMI6" s="671"/>
      <c r="VMJ6" s="671"/>
      <c r="VMK6" s="671"/>
      <c r="VML6" s="671"/>
      <c r="VMM6" s="671"/>
      <c r="VMN6" s="671"/>
      <c r="VMO6" s="671"/>
      <c r="VMP6" s="671"/>
      <c r="VMQ6" s="671"/>
      <c r="VMR6" s="671"/>
      <c r="VMS6" s="671"/>
      <c r="VMT6" s="671"/>
      <c r="VMU6" s="671"/>
      <c r="VMV6" s="671"/>
      <c r="VMW6" s="671"/>
      <c r="VMX6" s="671"/>
      <c r="VMY6" s="671"/>
      <c r="VMZ6" s="671"/>
      <c r="VNA6" s="671"/>
      <c r="VNB6" s="671"/>
      <c r="VNC6" s="671"/>
      <c r="VND6" s="671"/>
      <c r="VNE6" s="671"/>
      <c r="VNF6" s="671"/>
      <c r="VNG6" s="671"/>
      <c r="VNH6" s="671"/>
      <c r="VNI6" s="671"/>
      <c r="VNJ6" s="671"/>
      <c r="VNK6" s="671"/>
      <c r="VNL6" s="671"/>
      <c r="VNM6" s="671"/>
      <c r="VNN6" s="671"/>
      <c r="VNO6" s="671"/>
      <c r="VNP6" s="671"/>
      <c r="VNQ6" s="671"/>
      <c r="VNR6" s="671"/>
      <c r="VNS6" s="671"/>
      <c r="VNT6" s="671"/>
      <c r="VNU6" s="671"/>
      <c r="VNV6" s="671"/>
      <c r="VNW6" s="671"/>
      <c r="VNX6" s="671"/>
      <c r="VNY6" s="671"/>
      <c r="VNZ6" s="671"/>
      <c r="VOA6" s="671"/>
      <c r="VOB6" s="671"/>
      <c r="VOC6" s="671"/>
      <c r="VOD6" s="671"/>
      <c r="VOE6" s="671"/>
      <c r="VOF6" s="671"/>
      <c r="VOG6" s="671"/>
      <c r="VOH6" s="671"/>
      <c r="VOI6" s="671"/>
      <c r="VOJ6" s="671"/>
      <c r="VOK6" s="671"/>
      <c r="VOL6" s="671"/>
      <c r="VOM6" s="671"/>
      <c r="VON6" s="671"/>
      <c r="VOO6" s="671"/>
      <c r="VOP6" s="671"/>
      <c r="VOQ6" s="671"/>
      <c r="VOR6" s="671"/>
      <c r="VOS6" s="671"/>
      <c r="VOT6" s="671"/>
      <c r="VOU6" s="671"/>
      <c r="VOV6" s="671"/>
      <c r="VOW6" s="671"/>
      <c r="VOX6" s="671"/>
      <c r="VOY6" s="671"/>
      <c r="VOZ6" s="671"/>
      <c r="VPA6" s="671"/>
      <c r="VPB6" s="671"/>
      <c r="VPC6" s="671"/>
      <c r="VPD6" s="671"/>
      <c r="VPE6" s="671"/>
      <c r="VPF6" s="671"/>
      <c r="VPG6" s="671"/>
      <c r="VPH6" s="671"/>
      <c r="VPI6" s="671"/>
      <c r="VPJ6" s="671"/>
      <c r="VPK6" s="671"/>
      <c r="VPL6" s="671"/>
      <c r="VPM6" s="671"/>
      <c r="VPN6" s="671"/>
      <c r="VPO6" s="671"/>
      <c r="VPP6" s="671"/>
      <c r="VPQ6" s="671"/>
      <c r="VPR6" s="671"/>
      <c r="VPS6" s="671"/>
      <c r="VPT6" s="671"/>
      <c r="VPU6" s="671"/>
      <c r="VPV6" s="671"/>
      <c r="VPW6" s="671"/>
      <c r="VPX6" s="671"/>
      <c r="VPY6" s="671"/>
      <c r="VPZ6" s="671"/>
      <c r="VQA6" s="671"/>
      <c r="VQB6" s="671"/>
      <c r="VQC6" s="671"/>
      <c r="VQD6" s="671"/>
      <c r="VQE6" s="671"/>
      <c r="VQF6" s="671"/>
      <c r="VQG6" s="671"/>
      <c r="VQH6" s="671"/>
      <c r="VQI6" s="671"/>
      <c r="VQJ6" s="671"/>
      <c r="VQK6" s="671"/>
      <c r="VQL6" s="671"/>
      <c r="VQM6" s="671"/>
      <c r="VQN6" s="671"/>
      <c r="VQO6" s="671"/>
      <c r="VQP6" s="671"/>
      <c r="VQQ6" s="671"/>
      <c r="VQR6" s="671"/>
      <c r="VQS6" s="671"/>
      <c r="VQT6" s="671"/>
      <c r="VQU6" s="671"/>
      <c r="VQV6" s="671"/>
      <c r="VQW6" s="671"/>
      <c r="VQX6" s="671"/>
      <c r="VQY6" s="671"/>
      <c r="VQZ6" s="671"/>
      <c r="VRA6" s="671"/>
      <c r="VRB6" s="671"/>
      <c r="VRC6" s="671"/>
      <c r="VRD6" s="671"/>
      <c r="VRE6" s="671"/>
      <c r="VRF6" s="671"/>
      <c r="VRG6" s="671"/>
      <c r="VRH6" s="671"/>
      <c r="VRI6" s="671"/>
      <c r="VRJ6" s="671"/>
      <c r="VRK6" s="671"/>
      <c r="VRL6" s="671"/>
      <c r="VRM6" s="671"/>
      <c r="VRN6" s="671"/>
      <c r="VRO6" s="671"/>
      <c r="VRP6" s="671"/>
      <c r="VRQ6" s="671"/>
      <c r="VRR6" s="671"/>
      <c r="VRS6" s="671"/>
      <c r="VRT6" s="671"/>
      <c r="VRU6" s="671"/>
      <c r="VRV6" s="671"/>
      <c r="VRW6" s="671"/>
      <c r="VRX6" s="671"/>
      <c r="VRY6" s="671"/>
      <c r="VRZ6" s="671"/>
      <c r="VSA6" s="671"/>
      <c r="VSB6" s="671"/>
      <c r="VSC6" s="671"/>
      <c r="VSD6" s="671"/>
      <c r="VSE6" s="671"/>
      <c r="VSF6" s="671"/>
      <c r="VSG6" s="671"/>
      <c r="VSH6" s="671"/>
      <c r="VSI6" s="671"/>
      <c r="VSJ6" s="671"/>
      <c r="VSK6" s="671"/>
      <c r="VSL6" s="671"/>
      <c r="VSM6" s="671"/>
      <c r="VSN6" s="671"/>
      <c r="VSO6" s="671"/>
      <c r="VSP6" s="671"/>
      <c r="VSQ6" s="671"/>
      <c r="VSR6" s="671"/>
      <c r="VSS6" s="671"/>
      <c r="VST6" s="671"/>
      <c r="VSU6" s="671"/>
      <c r="VSV6" s="671"/>
      <c r="VSW6" s="671"/>
      <c r="VSX6" s="671"/>
      <c r="VSY6" s="671"/>
      <c r="VSZ6" s="671"/>
      <c r="VTA6" s="671"/>
      <c r="VTB6" s="671"/>
      <c r="VTC6" s="671"/>
      <c r="VTD6" s="671"/>
      <c r="VTE6" s="671"/>
      <c r="VTF6" s="671"/>
      <c r="VTG6" s="671"/>
      <c r="VTH6" s="671"/>
      <c r="VTI6" s="671"/>
      <c r="VTJ6" s="671"/>
      <c r="VTK6" s="671"/>
      <c r="VTL6" s="671"/>
      <c r="VTM6" s="671"/>
      <c r="VTN6" s="671"/>
      <c r="VTO6" s="671"/>
      <c r="VTP6" s="671"/>
      <c r="VTQ6" s="671"/>
      <c r="VTR6" s="671"/>
      <c r="VTS6" s="671"/>
      <c r="VTT6" s="671"/>
      <c r="VTU6" s="671"/>
      <c r="VTV6" s="671"/>
      <c r="VTW6" s="671"/>
      <c r="VTX6" s="671"/>
      <c r="VTY6" s="671"/>
      <c r="VTZ6" s="671"/>
      <c r="VUA6" s="671"/>
      <c r="VUB6" s="671"/>
      <c r="VUC6" s="671"/>
      <c r="VUD6" s="671"/>
      <c r="VUE6" s="671"/>
      <c r="VUF6" s="671"/>
      <c r="VUG6" s="671"/>
      <c r="VUH6" s="671"/>
      <c r="VUI6" s="671"/>
      <c r="VUJ6" s="671"/>
      <c r="VUK6" s="671"/>
      <c r="VUL6" s="671"/>
      <c r="VUM6" s="671"/>
      <c r="VUN6" s="671"/>
      <c r="VUO6" s="671"/>
      <c r="VUP6" s="671"/>
      <c r="VUQ6" s="671"/>
      <c r="VUR6" s="671"/>
      <c r="VUS6" s="671"/>
      <c r="VUT6" s="671"/>
      <c r="VUU6" s="671"/>
      <c r="VUV6" s="671"/>
      <c r="VUW6" s="671"/>
      <c r="VUX6" s="671"/>
      <c r="VUY6" s="671"/>
      <c r="VUZ6" s="671"/>
      <c r="VVA6" s="671"/>
      <c r="VVB6" s="671"/>
      <c r="VVC6" s="671"/>
      <c r="VVD6" s="671"/>
      <c r="VVE6" s="671"/>
      <c r="VVF6" s="671"/>
      <c r="VVG6" s="671"/>
      <c r="VVH6" s="671"/>
      <c r="VVI6" s="671"/>
      <c r="VVJ6" s="671"/>
      <c r="VVK6" s="671"/>
      <c r="VVL6" s="671"/>
      <c r="VVM6" s="671"/>
      <c r="VVN6" s="671"/>
      <c r="VVO6" s="671"/>
      <c r="VVP6" s="671"/>
      <c r="VVQ6" s="671"/>
      <c r="VVR6" s="671"/>
      <c r="VVS6" s="671"/>
      <c r="VVT6" s="671"/>
      <c r="VVU6" s="671"/>
      <c r="VVV6" s="671"/>
      <c r="VVW6" s="671"/>
      <c r="VVX6" s="671"/>
      <c r="VVY6" s="671"/>
      <c r="VVZ6" s="671"/>
      <c r="VWA6" s="671"/>
      <c r="VWB6" s="671"/>
      <c r="VWC6" s="671"/>
      <c r="VWD6" s="671"/>
      <c r="VWE6" s="671"/>
      <c r="VWF6" s="671"/>
      <c r="VWG6" s="671"/>
      <c r="VWH6" s="671"/>
      <c r="VWI6" s="671"/>
      <c r="VWJ6" s="671"/>
      <c r="VWK6" s="671"/>
      <c r="VWL6" s="671"/>
      <c r="VWM6" s="671"/>
      <c r="VWN6" s="671"/>
      <c r="VWO6" s="671"/>
      <c r="VWP6" s="671"/>
      <c r="VWQ6" s="671"/>
      <c r="VWR6" s="671"/>
      <c r="VWS6" s="671"/>
      <c r="VWT6" s="671"/>
      <c r="VWU6" s="671"/>
      <c r="VWV6" s="671"/>
      <c r="VWW6" s="671"/>
      <c r="VWX6" s="671"/>
      <c r="VWY6" s="671"/>
      <c r="VWZ6" s="671"/>
      <c r="VXA6" s="671"/>
      <c r="VXB6" s="671"/>
      <c r="VXC6" s="671"/>
      <c r="VXD6" s="671"/>
      <c r="VXE6" s="671"/>
      <c r="VXF6" s="671"/>
      <c r="VXG6" s="671"/>
      <c r="VXH6" s="671"/>
      <c r="VXI6" s="671"/>
      <c r="VXJ6" s="671"/>
      <c r="VXK6" s="671"/>
      <c r="VXL6" s="671"/>
      <c r="VXM6" s="671"/>
      <c r="VXN6" s="671"/>
      <c r="VXO6" s="671"/>
      <c r="VXP6" s="671"/>
      <c r="VXQ6" s="671"/>
      <c r="VXR6" s="671"/>
      <c r="VXS6" s="671"/>
      <c r="VXT6" s="671"/>
      <c r="VXU6" s="671"/>
      <c r="VXV6" s="671"/>
      <c r="VXW6" s="671"/>
      <c r="VXX6" s="671"/>
      <c r="VXY6" s="671"/>
      <c r="VXZ6" s="671"/>
      <c r="VYA6" s="671"/>
      <c r="VYB6" s="671"/>
      <c r="VYC6" s="671"/>
      <c r="VYD6" s="671"/>
      <c r="VYE6" s="671"/>
      <c r="VYF6" s="671"/>
      <c r="VYG6" s="671"/>
      <c r="VYH6" s="671"/>
      <c r="VYI6" s="671"/>
      <c r="VYJ6" s="671"/>
      <c r="VYK6" s="671"/>
      <c r="VYL6" s="671"/>
      <c r="VYM6" s="671"/>
      <c r="VYN6" s="671"/>
      <c r="VYO6" s="671"/>
      <c r="VYP6" s="671"/>
      <c r="VYQ6" s="671"/>
      <c r="VYR6" s="671"/>
      <c r="VYS6" s="671"/>
      <c r="VYT6" s="671"/>
      <c r="VYU6" s="671"/>
      <c r="VYV6" s="671"/>
      <c r="VYW6" s="671"/>
      <c r="VYX6" s="671"/>
      <c r="VYY6" s="671"/>
      <c r="VYZ6" s="671"/>
      <c r="VZA6" s="671"/>
      <c r="VZB6" s="671"/>
      <c r="VZC6" s="671"/>
      <c r="VZD6" s="671"/>
      <c r="VZE6" s="671"/>
      <c r="VZF6" s="671"/>
      <c r="VZG6" s="671"/>
      <c r="VZH6" s="671"/>
      <c r="VZI6" s="671"/>
      <c r="VZJ6" s="671"/>
      <c r="VZK6" s="671"/>
      <c r="VZL6" s="671"/>
      <c r="VZM6" s="671"/>
      <c r="VZN6" s="671"/>
      <c r="VZO6" s="671"/>
      <c r="VZP6" s="671"/>
      <c r="VZQ6" s="671"/>
      <c r="VZR6" s="671"/>
      <c r="VZS6" s="671"/>
      <c r="VZT6" s="671"/>
      <c r="VZU6" s="671"/>
      <c r="VZV6" s="671"/>
      <c r="VZW6" s="671"/>
      <c r="VZX6" s="671"/>
      <c r="VZY6" s="671"/>
      <c r="VZZ6" s="671"/>
      <c r="WAA6" s="671"/>
      <c r="WAB6" s="671"/>
      <c r="WAC6" s="671"/>
      <c r="WAD6" s="671"/>
      <c r="WAE6" s="671"/>
      <c r="WAF6" s="671"/>
      <c r="WAG6" s="671"/>
      <c r="WAH6" s="671"/>
      <c r="WAI6" s="671"/>
      <c r="WAJ6" s="671"/>
      <c r="WAK6" s="671"/>
      <c r="WAL6" s="671"/>
      <c r="WAM6" s="671"/>
      <c r="WAN6" s="671"/>
      <c r="WAO6" s="671"/>
      <c r="WAP6" s="671"/>
      <c r="WAQ6" s="671"/>
      <c r="WAR6" s="671"/>
      <c r="WAS6" s="671"/>
      <c r="WAT6" s="671"/>
      <c r="WAU6" s="671"/>
      <c r="WAV6" s="671"/>
      <c r="WAW6" s="671"/>
      <c r="WAX6" s="671"/>
      <c r="WAY6" s="671"/>
      <c r="WAZ6" s="671"/>
      <c r="WBA6" s="671"/>
      <c r="WBB6" s="671"/>
      <c r="WBC6" s="671"/>
      <c r="WBD6" s="671"/>
      <c r="WBE6" s="671"/>
      <c r="WBF6" s="671"/>
      <c r="WBG6" s="671"/>
      <c r="WBH6" s="671"/>
      <c r="WBI6" s="671"/>
      <c r="WBJ6" s="671"/>
      <c r="WBK6" s="671"/>
      <c r="WBL6" s="671"/>
      <c r="WBM6" s="671"/>
      <c r="WBN6" s="671"/>
      <c r="WBO6" s="671"/>
      <c r="WBP6" s="671"/>
      <c r="WBQ6" s="671"/>
      <c r="WBR6" s="671"/>
      <c r="WBS6" s="671"/>
      <c r="WBT6" s="671"/>
      <c r="WBU6" s="671"/>
      <c r="WBV6" s="671"/>
      <c r="WBW6" s="671"/>
      <c r="WBX6" s="671"/>
      <c r="WBY6" s="671"/>
      <c r="WBZ6" s="671"/>
      <c r="WCA6" s="671"/>
      <c r="WCB6" s="671"/>
      <c r="WCC6" s="671"/>
      <c r="WCD6" s="671"/>
      <c r="WCE6" s="671"/>
      <c r="WCF6" s="671"/>
      <c r="WCG6" s="671"/>
      <c r="WCH6" s="671"/>
      <c r="WCI6" s="671"/>
      <c r="WCJ6" s="671"/>
      <c r="WCK6" s="671"/>
      <c r="WCL6" s="671"/>
      <c r="WCM6" s="671"/>
      <c r="WCN6" s="671"/>
      <c r="WCO6" s="671"/>
      <c r="WCP6" s="671"/>
      <c r="WCQ6" s="671"/>
      <c r="WCR6" s="671"/>
      <c r="WCS6" s="671"/>
      <c r="WCT6" s="671"/>
      <c r="WCU6" s="671"/>
      <c r="WCV6" s="671"/>
      <c r="WCW6" s="671"/>
      <c r="WCX6" s="671"/>
      <c r="WCY6" s="671"/>
      <c r="WCZ6" s="671"/>
      <c r="WDA6" s="671"/>
      <c r="WDB6" s="671"/>
      <c r="WDC6" s="671"/>
      <c r="WDD6" s="671"/>
      <c r="WDE6" s="671"/>
      <c r="WDF6" s="671"/>
      <c r="WDG6" s="671"/>
      <c r="WDH6" s="671"/>
      <c r="WDI6" s="671"/>
      <c r="WDJ6" s="671"/>
      <c r="WDK6" s="671"/>
      <c r="WDL6" s="671"/>
      <c r="WDM6" s="671"/>
      <c r="WDN6" s="671"/>
      <c r="WDO6" s="671"/>
      <c r="WDP6" s="671"/>
      <c r="WDQ6" s="671"/>
      <c r="WDR6" s="671"/>
      <c r="WDS6" s="671"/>
      <c r="WDT6" s="671"/>
      <c r="WDU6" s="671"/>
      <c r="WDV6" s="671"/>
      <c r="WDW6" s="671"/>
      <c r="WDX6" s="671"/>
      <c r="WDY6" s="671"/>
      <c r="WDZ6" s="671"/>
      <c r="WEA6" s="671"/>
      <c r="WEB6" s="671"/>
      <c r="WEC6" s="671"/>
      <c r="WED6" s="671"/>
      <c r="WEE6" s="671"/>
      <c r="WEF6" s="671"/>
      <c r="WEG6" s="671"/>
      <c r="WEH6" s="671"/>
      <c r="WEI6" s="671"/>
      <c r="WEJ6" s="671"/>
      <c r="WEK6" s="671"/>
      <c r="WEL6" s="671"/>
      <c r="WEM6" s="671"/>
      <c r="WEN6" s="671"/>
      <c r="WEO6" s="671"/>
      <c r="WEP6" s="671"/>
      <c r="WEQ6" s="671"/>
      <c r="WER6" s="671"/>
      <c r="WES6" s="671"/>
      <c r="WET6" s="671"/>
      <c r="WEU6" s="671"/>
      <c r="WEV6" s="671"/>
      <c r="WEW6" s="671"/>
      <c r="WEX6" s="671"/>
      <c r="WEY6" s="671"/>
      <c r="WEZ6" s="671"/>
      <c r="WFA6" s="671"/>
      <c r="WFB6" s="671"/>
      <c r="WFC6" s="671"/>
      <c r="WFD6" s="671"/>
      <c r="WFE6" s="671"/>
      <c r="WFF6" s="671"/>
      <c r="WFG6" s="671"/>
      <c r="WFH6" s="671"/>
      <c r="WFI6" s="671"/>
      <c r="WFJ6" s="671"/>
      <c r="WFK6" s="671"/>
      <c r="WFL6" s="671"/>
      <c r="WFM6" s="671"/>
      <c r="WFN6" s="671"/>
      <c r="WFO6" s="671"/>
      <c r="WFP6" s="671"/>
      <c r="WFQ6" s="671"/>
      <c r="WFR6" s="671"/>
      <c r="WFS6" s="671"/>
      <c r="WFT6" s="671"/>
      <c r="WFU6" s="671"/>
      <c r="WFV6" s="671"/>
      <c r="WFW6" s="671"/>
      <c r="WFX6" s="671"/>
      <c r="WFY6" s="671"/>
      <c r="WFZ6" s="671"/>
      <c r="WGA6" s="671"/>
      <c r="WGB6" s="671"/>
      <c r="WGC6" s="671"/>
      <c r="WGD6" s="671"/>
      <c r="WGE6" s="671"/>
      <c r="WGF6" s="671"/>
      <c r="WGG6" s="671"/>
      <c r="WGH6" s="671"/>
      <c r="WGI6" s="671"/>
      <c r="WGJ6" s="671"/>
      <c r="WGK6" s="671"/>
      <c r="WGL6" s="671"/>
      <c r="WGM6" s="671"/>
      <c r="WGN6" s="671"/>
      <c r="WGO6" s="671"/>
      <c r="WGP6" s="671"/>
      <c r="WGQ6" s="671"/>
      <c r="WGR6" s="671"/>
      <c r="WGS6" s="671"/>
      <c r="WGT6" s="671"/>
      <c r="WGU6" s="671"/>
      <c r="WGV6" s="671"/>
      <c r="WGW6" s="671"/>
      <c r="WGX6" s="671"/>
      <c r="WGY6" s="671"/>
      <c r="WGZ6" s="671"/>
      <c r="WHA6" s="671"/>
      <c r="WHB6" s="671"/>
      <c r="WHC6" s="671"/>
      <c r="WHD6" s="671"/>
      <c r="WHE6" s="671"/>
      <c r="WHF6" s="671"/>
      <c r="WHG6" s="671"/>
      <c r="WHH6" s="671"/>
      <c r="WHI6" s="671"/>
      <c r="WHJ6" s="671"/>
      <c r="WHK6" s="671"/>
      <c r="WHL6" s="671"/>
      <c r="WHM6" s="671"/>
      <c r="WHN6" s="671"/>
      <c r="WHO6" s="671"/>
      <c r="WHP6" s="671"/>
      <c r="WHQ6" s="671"/>
      <c r="WHR6" s="671"/>
      <c r="WHS6" s="671"/>
      <c r="WHT6" s="671"/>
      <c r="WHU6" s="671"/>
      <c r="WHV6" s="671"/>
      <c r="WHW6" s="671"/>
      <c r="WHX6" s="671"/>
      <c r="WHY6" s="671"/>
      <c r="WHZ6" s="671"/>
      <c r="WIA6" s="671"/>
      <c r="WIB6" s="671"/>
      <c r="WIC6" s="671"/>
      <c r="WID6" s="671"/>
      <c r="WIE6" s="671"/>
      <c r="WIF6" s="671"/>
      <c r="WIG6" s="671"/>
      <c r="WIH6" s="671"/>
      <c r="WII6" s="671"/>
      <c r="WIJ6" s="671"/>
      <c r="WIK6" s="671"/>
      <c r="WIL6" s="671"/>
      <c r="WIM6" s="671"/>
      <c r="WIN6" s="671"/>
      <c r="WIO6" s="671"/>
      <c r="WIP6" s="671"/>
      <c r="WIQ6" s="671"/>
      <c r="WIR6" s="671"/>
      <c r="WIS6" s="671"/>
      <c r="WIT6" s="671"/>
      <c r="WIU6" s="671"/>
      <c r="WIV6" s="671"/>
      <c r="WIW6" s="671"/>
      <c r="WIX6" s="671"/>
      <c r="WIY6" s="671"/>
      <c r="WIZ6" s="671"/>
      <c r="WJA6" s="671"/>
      <c r="WJB6" s="671"/>
      <c r="WJC6" s="671"/>
      <c r="WJD6" s="671"/>
      <c r="WJE6" s="671"/>
      <c r="WJF6" s="671"/>
      <c r="WJG6" s="671"/>
      <c r="WJH6" s="671"/>
      <c r="WJI6" s="671"/>
      <c r="WJJ6" s="671"/>
      <c r="WJK6" s="671"/>
      <c r="WJL6" s="671"/>
      <c r="WJM6" s="671"/>
      <c r="WJN6" s="671"/>
      <c r="WJO6" s="671"/>
      <c r="WJP6" s="671"/>
      <c r="WJQ6" s="671"/>
      <c r="WJR6" s="671"/>
      <c r="WJS6" s="671"/>
      <c r="WJT6" s="671"/>
      <c r="WJU6" s="671"/>
      <c r="WJV6" s="671"/>
      <c r="WJW6" s="671"/>
      <c r="WJX6" s="671"/>
      <c r="WJY6" s="671"/>
      <c r="WJZ6" s="671"/>
      <c r="WKA6" s="671"/>
      <c r="WKB6" s="671"/>
      <c r="WKC6" s="671"/>
      <c r="WKD6" s="671"/>
      <c r="WKE6" s="671"/>
      <c r="WKF6" s="671"/>
      <c r="WKG6" s="671"/>
      <c r="WKH6" s="671"/>
      <c r="WKI6" s="671"/>
      <c r="WKJ6" s="671"/>
      <c r="WKK6" s="671"/>
      <c r="WKL6" s="671"/>
      <c r="WKM6" s="671"/>
      <c r="WKN6" s="671"/>
      <c r="WKO6" s="671"/>
      <c r="WKP6" s="671"/>
      <c r="WKQ6" s="671"/>
      <c r="WKR6" s="671"/>
      <c r="WKS6" s="671"/>
      <c r="WKT6" s="671"/>
      <c r="WKU6" s="671"/>
      <c r="WKV6" s="671"/>
      <c r="WKW6" s="671"/>
      <c r="WKX6" s="671"/>
      <c r="WKY6" s="671"/>
      <c r="WKZ6" s="671"/>
      <c r="WLA6" s="671"/>
      <c r="WLB6" s="671"/>
      <c r="WLC6" s="671"/>
      <c r="WLD6" s="671"/>
      <c r="WLE6" s="671"/>
      <c r="WLF6" s="671"/>
      <c r="WLG6" s="671"/>
      <c r="WLH6" s="671"/>
      <c r="WLI6" s="671"/>
      <c r="WLJ6" s="671"/>
      <c r="WLK6" s="671"/>
      <c r="WLL6" s="671"/>
      <c r="WLM6" s="671"/>
      <c r="WLN6" s="671"/>
      <c r="WLO6" s="671"/>
      <c r="WLP6" s="671"/>
      <c r="WLQ6" s="671"/>
      <c r="WLR6" s="671"/>
      <c r="WLS6" s="671"/>
      <c r="WLT6" s="671"/>
      <c r="WLU6" s="671"/>
      <c r="WLV6" s="671"/>
      <c r="WLW6" s="671"/>
      <c r="WLX6" s="671"/>
      <c r="WLY6" s="671"/>
      <c r="WLZ6" s="671"/>
      <c r="WMA6" s="671"/>
      <c r="WMB6" s="671"/>
      <c r="WMC6" s="671"/>
      <c r="WMD6" s="671"/>
      <c r="WME6" s="671"/>
      <c r="WMF6" s="671"/>
      <c r="WMG6" s="671"/>
      <c r="WMH6" s="671"/>
      <c r="WMI6" s="671"/>
      <c r="WMJ6" s="671"/>
      <c r="WMK6" s="671"/>
      <c r="WML6" s="671"/>
      <c r="WMM6" s="671"/>
      <c r="WMN6" s="671"/>
      <c r="WMO6" s="671"/>
      <c r="WMP6" s="671"/>
      <c r="WMQ6" s="671"/>
      <c r="WMR6" s="671"/>
      <c r="WMS6" s="671"/>
      <c r="WMT6" s="671"/>
      <c r="WMU6" s="671"/>
      <c r="WMV6" s="671"/>
      <c r="WMW6" s="671"/>
      <c r="WMX6" s="671"/>
      <c r="WMY6" s="671"/>
      <c r="WMZ6" s="671"/>
      <c r="WNA6" s="671"/>
      <c r="WNB6" s="671"/>
      <c r="WNC6" s="671"/>
      <c r="WND6" s="671"/>
      <c r="WNE6" s="671"/>
      <c r="WNF6" s="671"/>
      <c r="WNG6" s="671"/>
      <c r="WNH6" s="671"/>
      <c r="WNI6" s="671"/>
      <c r="WNJ6" s="671"/>
      <c r="WNK6" s="671"/>
      <c r="WNL6" s="671"/>
      <c r="WNM6" s="671"/>
      <c r="WNN6" s="671"/>
      <c r="WNO6" s="671"/>
      <c r="WNP6" s="671"/>
      <c r="WNQ6" s="671"/>
      <c r="WNR6" s="671"/>
      <c r="WNS6" s="671"/>
      <c r="WNT6" s="671"/>
      <c r="WNU6" s="671"/>
      <c r="WNV6" s="671"/>
      <c r="WNW6" s="671"/>
      <c r="WNX6" s="671"/>
      <c r="WNY6" s="671"/>
      <c r="WNZ6" s="671"/>
      <c r="WOA6" s="671"/>
      <c r="WOB6" s="671"/>
      <c r="WOC6" s="671"/>
      <c r="WOD6" s="671"/>
      <c r="WOE6" s="671"/>
      <c r="WOF6" s="671"/>
      <c r="WOG6" s="671"/>
      <c r="WOH6" s="671"/>
      <c r="WOI6" s="671"/>
      <c r="WOJ6" s="671"/>
      <c r="WOK6" s="671"/>
      <c r="WOL6" s="671"/>
      <c r="WOM6" s="671"/>
      <c r="WON6" s="671"/>
      <c r="WOO6" s="671"/>
      <c r="WOP6" s="671"/>
      <c r="WOQ6" s="671"/>
      <c r="WOR6" s="671"/>
      <c r="WOS6" s="671"/>
      <c r="WOT6" s="671"/>
      <c r="WOU6" s="671"/>
      <c r="WOV6" s="671"/>
      <c r="WOW6" s="671"/>
      <c r="WOX6" s="671"/>
      <c r="WOY6" s="671"/>
      <c r="WOZ6" s="671"/>
      <c r="WPA6" s="671"/>
      <c r="WPB6" s="671"/>
      <c r="WPC6" s="671"/>
      <c r="WPD6" s="671"/>
      <c r="WPE6" s="671"/>
      <c r="WPF6" s="671"/>
      <c r="WPG6" s="671"/>
      <c r="WPH6" s="671"/>
      <c r="WPI6" s="671"/>
      <c r="WPJ6" s="671"/>
      <c r="WPK6" s="671"/>
      <c r="WPL6" s="671"/>
      <c r="WPM6" s="671"/>
      <c r="WPN6" s="671"/>
      <c r="WPO6" s="671"/>
      <c r="WPP6" s="671"/>
      <c r="WPQ6" s="671"/>
      <c r="WPR6" s="671"/>
      <c r="WPS6" s="671"/>
      <c r="WPT6" s="671"/>
      <c r="WPU6" s="671"/>
      <c r="WPV6" s="671"/>
      <c r="WPW6" s="671"/>
      <c r="WPX6" s="671"/>
      <c r="WPY6" s="671"/>
      <c r="WPZ6" s="671"/>
      <c r="WQA6" s="671"/>
      <c r="WQB6" s="671"/>
      <c r="WQC6" s="671"/>
      <c r="WQD6" s="671"/>
      <c r="WQE6" s="671"/>
      <c r="WQF6" s="671"/>
      <c r="WQG6" s="671"/>
      <c r="WQH6" s="671"/>
      <c r="WQI6" s="671"/>
      <c r="WQJ6" s="671"/>
      <c r="WQK6" s="671"/>
      <c r="WQL6" s="671"/>
      <c r="WQM6" s="671"/>
      <c r="WQN6" s="671"/>
      <c r="WQO6" s="671"/>
      <c r="WQP6" s="671"/>
      <c r="WQQ6" s="671"/>
      <c r="WQR6" s="671"/>
      <c r="WQS6" s="671"/>
      <c r="WQT6" s="671"/>
      <c r="WQU6" s="671"/>
      <c r="WQV6" s="671"/>
      <c r="WQW6" s="671"/>
      <c r="WQX6" s="671"/>
      <c r="WQY6" s="671"/>
      <c r="WQZ6" s="671"/>
      <c r="WRA6" s="671"/>
      <c r="WRB6" s="671"/>
      <c r="WRC6" s="671"/>
      <c r="WRD6" s="671"/>
      <c r="WRE6" s="671"/>
      <c r="WRF6" s="671"/>
      <c r="WRG6" s="671"/>
      <c r="WRH6" s="671"/>
      <c r="WRI6" s="671"/>
      <c r="WRJ6" s="671"/>
      <c r="WRK6" s="671"/>
      <c r="WRL6" s="671"/>
      <c r="WRM6" s="671"/>
      <c r="WRN6" s="671"/>
      <c r="WRO6" s="671"/>
      <c r="WRP6" s="671"/>
      <c r="WRQ6" s="671"/>
      <c r="WRR6" s="671"/>
      <c r="WRS6" s="671"/>
      <c r="WRT6" s="671"/>
      <c r="WRU6" s="671"/>
      <c r="WRV6" s="671"/>
      <c r="WRW6" s="671"/>
      <c r="WRX6" s="671"/>
      <c r="WRY6" s="671"/>
      <c r="WRZ6" s="671"/>
      <c r="WSA6" s="671"/>
      <c r="WSB6" s="671"/>
      <c r="WSC6" s="671"/>
      <c r="WSD6" s="671"/>
      <c r="WSE6" s="671"/>
      <c r="WSF6" s="671"/>
      <c r="WSG6" s="671"/>
      <c r="WSH6" s="671"/>
      <c r="WSI6" s="671"/>
      <c r="WSJ6" s="671"/>
      <c r="WSK6" s="671"/>
      <c r="WSL6" s="671"/>
      <c r="WSM6" s="671"/>
      <c r="WSN6" s="671"/>
      <c r="WSO6" s="671"/>
      <c r="WSP6" s="671"/>
      <c r="WSQ6" s="671"/>
      <c r="WSR6" s="671"/>
      <c r="WSS6" s="671"/>
      <c r="WST6" s="671"/>
      <c r="WSU6" s="671"/>
      <c r="WSV6" s="671"/>
      <c r="WSW6" s="671"/>
      <c r="WSX6" s="671"/>
      <c r="WSY6" s="671"/>
      <c r="WSZ6" s="671"/>
      <c r="WTA6" s="671"/>
      <c r="WTB6" s="671"/>
      <c r="WTC6" s="671"/>
      <c r="WTD6" s="671"/>
      <c r="WTE6" s="671"/>
      <c r="WTF6" s="671"/>
      <c r="WTG6" s="671"/>
      <c r="WTH6" s="671"/>
      <c r="WTI6" s="671"/>
      <c r="WTJ6" s="671"/>
      <c r="WTK6" s="671"/>
      <c r="WTL6" s="671"/>
      <c r="WTM6" s="671"/>
      <c r="WTN6" s="671"/>
      <c r="WTO6" s="671"/>
      <c r="WTP6" s="671"/>
      <c r="WTQ6" s="671"/>
      <c r="WTR6" s="671"/>
      <c r="WTS6" s="671"/>
      <c r="WTT6" s="671"/>
      <c r="WTU6" s="671"/>
      <c r="WTV6" s="671"/>
      <c r="WTW6" s="671"/>
      <c r="WTX6" s="671"/>
      <c r="WTY6" s="671"/>
      <c r="WTZ6" s="671"/>
      <c r="WUA6" s="671"/>
      <c r="WUB6" s="671"/>
      <c r="WUC6" s="671"/>
      <c r="WUD6" s="671"/>
      <c r="WUE6" s="671"/>
      <c r="WUF6" s="671"/>
      <c r="WUG6" s="671"/>
      <c r="WUH6" s="671"/>
      <c r="WUI6" s="671"/>
      <c r="WUJ6" s="671"/>
      <c r="WUK6" s="671"/>
      <c r="WUL6" s="671"/>
      <c r="WUM6" s="671"/>
      <c r="WUN6" s="671"/>
      <c r="WUO6" s="671"/>
      <c r="WUP6" s="671"/>
      <c r="WUQ6" s="671"/>
      <c r="WUR6" s="671"/>
      <c r="WUS6" s="671"/>
      <c r="WUT6" s="671"/>
      <c r="WUU6" s="671"/>
      <c r="WUV6" s="671"/>
      <c r="WUW6" s="671"/>
      <c r="WUX6" s="671"/>
      <c r="WUY6" s="671"/>
      <c r="WUZ6" s="671"/>
      <c r="WVA6" s="671"/>
      <c r="WVB6" s="671"/>
      <c r="WVC6" s="671"/>
      <c r="WVD6" s="671"/>
      <c r="WVE6" s="671"/>
      <c r="WVF6" s="671"/>
      <c r="WVG6" s="671"/>
      <c r="WVH6" s="671"/>
      <c r="WVI6" s="671"/>
      <c r="WVJ6" s="671"/>
      <c r="WVK6" s="671"/>
      <c r="WVL6" s="671"/>
      <c r="WVM6" s="671"/>
      <c r="WVN6" s="671"/>
      <c r="WVO6" s="671"/>
      <c r="WVP6" s="671"/>
      <c r="WVQ6" s="671"/>
      <c r="WVR6" s="671"/>
      <c r="WVS6" s="671"/>
      <c r="WVT6" s="671"/>
      <c r="WVU6" s="671"/>
      <c r="WVV6" s="671"/>
      <c r="WVW6" s="671"/>
      <c r="WVX6" s="671"/>
      <c r="WVY6" s="671"/>
      <c r="WVZ6" s="671"/>
      <c r="WWA6" s="671"/>
      <c r="WWB6" s="671"/>
      <c r="WWC6" s="671"/>
      <c r="WWD6" s="671"/>
      <c r="WWE6" s="671"/>
      <c r="WWF6" s="671"/>
      <c r="WWG6" s="671"/>
      <c r="WWH6" s="671"/>
      <c r="WWI6" s="671"/>
      <c r="WWJ6" s="671"/>
      <c r="WWK6" s="671"/>
      <c r="WWL6" s="671"/>
      <c r="WWM6" s="671"/>
      <c r="WWN6" s="671"/>
      <c r="WWO6" s="671"/>
      <c r="WWP6" s="671"/>
      <c r="WWQ6" s="671"/>
      <c r="WWR6" s="671"/>
      <c r="WWS6" s="671"/>
      <c r="WWT6" s="671"/>
      <c r="WWU6" s="671"/>
      <c r="WWV6" s="671"/>
      <c r="WWW6" s="671"/>
      <c r="WWX6" s="671"/>
      <c r="WWY6" s="671"/>
      <c r="WWZ6" s="671"/>
      <c r="WXA6" s="671"/>
      <c r="WXB6" s="671"/>
      <c r="WXC6" s="671"/>
      <c r="WXD6" s="671"/>
      <c r="WXE6" s="671"/>
      <c r="WXF6" s="671"/>
      <c r="WXG6" s="671"/>
      <c r="WXH6" s="671"/>
      <c r="WXI6" s="671"/>
      <c r="WXJ6" s="671"/>
      <c r="WXK6" s="671"/>
      <c r="WXL6" s="671"/>
      <c r="WXM6" s="671"/>
      <c r="WXN6" s="671"/>
      <c r="WXO6" s="671"/>
      <c r="WXP6" s="671"/>
      <c r="WXQ6" s="671"/>
      <c r="WXR6" s="671"/>
      <c r="WXS6" s="671"/>
      <c r="WXT6" s="671"/>
      <c r="WXU6" s="671"/>
      <c r="WXV6" s="671"/>
      <c r="WXW6" s="671"/>
      <c r="WXX6" s="671"/>
      <c r="WXY6" s="671"/>
      <c r="WXZ6" s="671"/>
      <c r="WYA6" s="671"/>
      <c r="WYB6" s="671"/>
      <c r="WYC6" s="671"/>
      <c r="WYD6" s="671"/>
      <c r="WYE6" s="671"/>
      <c r="WYF6" s="671"/>
      <c r="WYG6" s="671"/>
      <c r="WYH6" s="671"/>
      <c r="WYI6" s="671"/>
      <c r="WYJ6" s="671"/>
      <c r="WYK6" s="671"/>
      <c r="WYL6" s="671"/>
      <c r="WYM6" s="671"/>
      <c r="WYN6" s="671"/>
      <c r="WYO6" s="671"/>
      <c r="WYP6" s="671"/>
      <c r="WYQ6" s="671"/>
      <c r="WYR6" s="671"/>
      <c r="WYS6" s="671"/>
      <c r="WYT6" s="671"/>
      <c r="WYU6" s="671"/>
      <c r="WYV6" s="671"/>
      <c r="WYW6" s="671"/>
      <c r="WYX6" s="671"/>
      <c r="WYY6" s="671"/>
      <c r="WYZ6" s="671"/>
      <c r="WZA6" s="671"/>
      <c r="WZB6" s="671"/>
      <c r="WZC6" s="671"/>
      <c r="WZD6" s="671"/>
      <c r="WZE6" s="671"/>
      <c r="WZF6" s="671"/>
      <c r="WZG6" s="671"/>
      <c r="WZH6" s="671"/>
      <c r="WZI6" s="671"/>
      <c r="WZJ6" s="671"/>
      <c r="WZK6" s="671"/>
      <c r="WZL6" s="671"/>
      <c r="WZM6" s="671"/>
      <c r="WZN6" s="671"/>
      <c r="WZO6" s="671"/>
      <c r="WZP6" s="671"/>
      <c r="WZQ6" s="671"/>
      <c r="WZR6" s="671"/>
      <c r="WZS6" s="671"/>
      <c r="WZT6" s="671"/>
      <c r="WZU6" s="671"/>
      <c r="WZV6" s="671"/>
      <c r="WZW6" s="671"/>
      <c r="WZX6" s="671"/>
      <c r="WZY6" s="671"/>
      <c r="WZZ6" s="671"/>
      <c r="XAA6" s="671"/>
      <c r="XAB6" s="671"/>
      <c r="XAC6" s="671"/>
      <c r="XAD6" s="671"/>
      <c r="XAE6" s="671"/>
      <c r="XAF6" s="671"/>
      <c r="XAG6" s="671"/>
      <c r="XAH6" s="671"/>
      <c r="XAI6" s="671"/>
      <c r="XAJ6" s="671"/>
      <c r="XAK6" s="671"/>
      <c r="XAL6" s="671"/>
      <c r="XAM6" s="671"/>
      <c r="XAN6" s="671"/>
      <c r="XAO6" s="671"/>
      <c r="XAP6" s="671"/>
      <c r="XAQ6" s="671"/>
      <c r="XAR6" s="671"/>
      <c r="XAS6" s="671"/>
      <c r="XAT6" s="671"/>
      <c r="XAU6" s="671"/>
      <c r="XAV6" s="671"/>
      <c r="XAW6" s="671"/>
      <c r="XAX6" s="671"/>
      <c r="XAY6" s="671"/>
      <c r="XAZ6" s="671"/>
      <c r="XBA6" s="671"/>
      <c r="XBB6" s="671"/>
      <c r="XBC6" s="671"/>
      <c r="XBD6" s="671"/>
      <c r="XBE6" s="671"/>
      <c r="XBF6" s="671"/>
      <c r="XBG6" s="671"/>
      <c r="XBH6" s="671"/>
      <c r="XBI6" s="671"/>
      <c r="XBJ6" s="671"/>
      <c r="XBK6" s="671"/>
      <c r="XBL6" s="671"/>
      <c r="XBM6" s="671"/>
      <c r="XBN6" s="671"/>
      <c r="XBO6" s="671"/>
      <c r="XBP6" s="671"/>
      <c r="XBQ6" s="671"/>
      <c r="XBR6" s="671"/>
      <c r="XBS6" s="671"/>
      <c r="XBT6" s="671"/>
      <c r="XBU6" s="671"/>
      <c r="XBV6" s="671"/>
      <c r="XBW6" s="671"/>
      <c r="XBX6" s="671"/>
      <c r="XBY6" s="671"/>
      <c r="XBZ6" s="671"/>
      <c r="XCA6" s="671"/>
      <c r="XCB6" s="671"/>
      <c r="XCC6" s="671"/>
      <c r="XCD6" s="671"/>
      <c r="XCE6" s="671"/>
      <c r="XCF6" s="671"/>
      <c r="XCG6" s="671"/>
      <c r="XCH6" s="671"/>
      <c r="XCI6" s="671"/>
      <c r="XCJ6" s="671"/>
      <c r="XCK6" s="671"/>
      <c r="XCL6" s="671"/>
      <c r="XCM6" s="671"/>
      <c r="XCN6" s="671"/>
      <c r="XCO6" s="671"/>
      <c r="XCP6" s="671"/>
      <c r="XCQ6" s="671"/>
      <c r="XCR6" s="671"/>
      <c r="XCS6" s="671"/>
      <c r="XCT6" s="671"/>
      <c r="XCU6" s="671"/>
      <c r="XCV6" s="671"/>
      <c r="XCW6" s="671"/>
      <c r="XCX6" s="671"/>
      <c r="XCY6" s="671"/>
      <c r="XCZ6" s="671"/>
      <c r="XDA6" s="671"/>
      <c r="XDB6" s="671"/>
      <c r="XDC6" s="671"/>
      <c r="XDD6" s="671"/>
      <c r="XDE6" s="671"/>
      <c r="XDF6" s="671"/>
      <c r="XDG6" s="671"/>
      <c r="XDH6" s="671"/>
      <c r="XDI6" s="671"/>
      <c r="XDJ6" s="671"/>
      <c r="XDK6" s="671"/>
      <c r="XDL6" s="671"/>
      <c r="XDM6" s="671"/>
      <c r="XDN6" s="671"/>
      <c r="XDO6" s="671"/>
      <c r="XDP6" s="671"/>
      <c r="XDQ6" s="671"/>
      <c r="XDR6" s="671"/>
      <c r="XDS6" s="671"/>
      <c r="XDT6" s="671"/>
      <c r="XDU6" s="671"/>
      <c r="XDV6" s="671"/>
      <c r="XDW6" s="671"/>
      <c r="XDX6" s="671"/>
      <c r="XDY6" s="671"/>
      <c r="XDZ6" s="671"/>
      <c r="XEA6" s="671"/>
      <c r="XEB6" s="671"/>
      <c r="XEC6" s="671"/>
      <c r="XED6" s="671"/>
      <c r="XEE6" s="671"/>
      <c r="XEF6" s="671"/>
      <c r="XEG6" s="671"/>
      <c r="XEH6" s="671"/>
      <c r="XEI6" s="671"/>
      <c r="XEJ6" s="671"/>
      <c r="XEK6" s="671"/>
      <c r="XEL6" s="671"/>
      <c r="XEM6" s="671"/>
      <c r="XEN6" s="671"/>
      <c r="XEO6" s="671"/>
      <c r="XEP6" s="671"/>
      <c r="XEQ6" s="671"/>
      <c r="XER6" s="671"/>
      <c r="XES6" s="671"/>
      <c r="XET6" s="671"/>
    </row>
    <row r="7" spans="1:16374" s="670" customFormat="1" ht="13.5" customHeight="1" x14ac:dyDescent="0.2">
      <c r="A7" s="669"/>
      <c r="B7" s="676" t="s">
        <v>289</v>
      </c>
      <c r="C7" s="669"/>
      <c r="D7" s="669"/>
      <c r="E7" s="669"/>
      <c r="F7" s="669"/>
      <c r="G7" s="669"/>
      <c r="H7" s="669"/>
      <c r="I7" s="669"/>
      <c r="J7" s="669"/>
      <c r="K7" s="669"/>
      <c r="L7" s="669"/>
      <c r="M7" s="669"/>
      <c r="N7" s="669"/>
      <c r="O7" s="669">
        <v>8.4870000000000001E-2</v>
      </c>
      <c r="P7" s="669">
        <v>8.4870000000000001E-2</v>
      </c>
      <c r="Q7" s="669">
        <v>8.4870000000000001E-2</v>
      </c>
      <c r="R7" s="669">
        <v>8.4870000000000001E-2</v>
      </c>
      <c r="S7" s="669">
        <v>8.4870000000000001E-2</v>
      </c>
      <c r="T7" s="669">
        <v>8.4870000000000001E-2</v>
      </c>
      <c r="U7" s="669">
        <v>8.4870000000000001E-2</v>
      </c>
      <c r="V7" s="669">
        <v>8.4870000000000001E-2</v>
      </c>
      <c r="W7" s="669">
        <v>8.4870000000000001E-2</v>
      </c>
      <c r="X7" s="669">
        <v>8.4870000000000001E-2</v>
      </c>
      <c r="Y7" s="669">
        <v>8.4870000000000001E-2</v>
      </c>
      <c r="Z7" s="669">
        <v>8.4870000000000001E-2</v>
      </c>
      <c r="AA7" s="669">
        <v>8.4870000000000001E-2</v>
      </c>
      <c r="AB7" s="669">
        <v>8.4870000000000001E-2</v>
      </c>
      <c r="AC7" s="669">
        <v>8.4870000000000001E-2</v>
      </c>
      <c r="AD7" s="669">
        <v>8.4870000000000001E-2</v>
      </c>
      <c r="AE7" s="669">
        <v>8.4870000000000001E-2</v>
      </c>
      <c r="AF7" s="669">
        <v>8.4870000000000001E-2</v>
      </c>
      <c r="AG7" s="669">
        <v>8.4870000000000001E-2</v>
      </c>
      <c r="AH7" s="669">
        <v>8.4870000000000001E-2</v>
      </c>
      <c r="AI7" s="669">
        <v>8.4870000000000001E-2</v>
      </c>
      <c r="AJ7" s="669">
        <v>8.4870000000000001E-2</v>
      </c>
      <c r="AK7" s="669">
        <v>8.4870000000000001E-2</v>
      </c>
      <c r="AL7" s="669">
        <v>8.4870000000000001E-2</v>
      </c>
      <c r="AM7" s="669">
        <v>8.4870000000000001E-2</v>
      </c>
      <c r="AN7" s="669">
        <v>8.4870000000000001E-2</v>
      </c>
      <c r="AO7" s="669">
        <v>8.4870000000000001E-2</v>
      </c>
      <c r="AP7" s="669">
        <v>8.4870000000000001E-2</v>
      </c>
      <c r="AQ7" s="669">
        <v>8.4870000000000001E-2</v>
      </c>
      <c r="AR7" s="669">
        <v>8.4870000000000001E-2</v>
      </c>
      <c r="AS7" s="669">
        <v>8.4870000000000001E-2</v>
      </c>
      <c r="AT7" s="669">
        <v>8.4870000000000001E-2</v>
      </c>
      <c r="AU7" s="669">
        <v>8.4870000000000001E-2</v>
      </c>
      <c r="AV7" s="669">
        <v>3.952E-2</v>
      </c>
      <c r="AW7" s="669">
        <v>3.952E-2</v>
      </c>
      <c r="AX7" s="669">
        <v>3.952E-2</v>
      </c>
      <c r="AY7" s="669">
        <v>4.045E-2</v>
      </c>
      <c r="AZ7" s="669">
        <v>4.045E-2</v>
      </c>
      <c r="BA7" s="669">
        <v>4.045E-2</v>
      </c>
      <c r="BB7" s="669">
        <v>3.8629999999999998E-2</v>
      </c>
      <c r="BC7" s="669">
        <v>3.8629999999999998E-2</v>
      </c>
      <c r="BD7" s="669">
        <v>3.8629999999999998E-2</v>
      </c>
      <c r="BE7" s="669">
        <v>3.8629999999999998E-2</v>
      </c>
      <c r="BF7" s="669">
        <v>3.8629999999999998E-2</v>
      </c>
      <c r="BG7" s="669">
        <v>3.764E-2</v>
      </c>
      <c r="BH7" s="669">
        <v>3.764E-2</v>
      </c>
      <c r="BI7" s="669">
        <v>3.764E-2</v>
      </c>
      <c r="BJ7" s="669">
        <v>3.764E-2</v>
      </c>
      <c r="BK7" s="669">
        <v>3.8629999999999998E-2</v>
      </c>
      <c r="BL7" s="669">
        <v>3.8629999999999998E-2</v>
      </c>
      <c r="BM7" s="669">
        <v>3.8629999999999998E-2</v>
      </c>
      <c r="BN7" s="669">
        <v>3.8629999999999998E-2</v>
      </c>
      <c r="BO7" s="669">
        <v>3.8629999999999998E-2</v>
      </c>
      <c r="BP7" s="669">
        <v>3.8629999999999998E-2</v>
      </c>
      <c r="BQ7" s="669">
        <v>3.8629999999999998E-2</v>
      </c>
      <c r="BR7" s="669">
        <v>3.8629999999999998E-2</v>
      </c>
      <c r="BS7" s="669">
        <v>3.764E-2</v>
      </c>
      <c r="BT7" s="669">
        <v>3.764E-2</v>
      </c>
      <c r="BU7" s="669">
        <v>3.764E-2</v>
      </c>
      <c r="BV7" s="669">
        <v>3.764E-2</v>
      </c>
      <c r="BW7" s="669">
        <v>3.8629999999999998E-2</v>
      </c>
      <c r="BX7" s="669">
        <v>3.8629999999999998E-2</v>
      </c>
      <c r="BY7" s="669">
        <v>3.8629999999999998E-2</v>
      </c>
      <c r="BZ7" s="669">
        <v>3.8629999999999998E-2</v>
      </c>
      <c r="CA7" s="669">
        <v>3.8629999999999998E-2</v>
      </c>
      <c r="CB7" s="669">
        <v>3.8629999999999998E-2</v>
      </c>
      <c r="CC7" s="669">
        <v>3.8629999999999998E-2</v>
      </c>
      <c r="CD7" s="669">
        <v>3.8629999999999998E-2</v>
      </c>
      <c r="CE7" s="669">
        <v>3.764E-2</v>
      </c>
      <c r="CF7" s="669">
        <v>3.764E-2</v>
      </c>
      <c r="CG7" s="669">
        <v>3.764E-2</v>
      </c>
      <c r="CH7" s="669">
        <v>3.764E-2</v>
      </c>
      <c r="CI7" s="669">
        <v>3.8629999999999998E-2</v>
      </c>
      <c r="CJ7" s="669">
        <v>3.8629999999999998E-2</v>
      </c>
      <c r="CK7" s="669">
        <v>3.8629999999999998E-2</v>
      </c>
      <c r="CL7" s="669">
        <v>3.8629999999999998E-2</v>
      </c>
      <c r="CM7" s="669">
        <v>3.8629999999999998E-2</v>
      </c>
      <c r="CN7" s="669">
        <v>3.8629999999999998E-2</v>
      </c>
      <c r="CO7" s="669">
        <v>3.8629999999999998E-2</v>
      </c>
      <c r="CP7" s="669">
        <v>3.8629999999999998E-2</v>
      </c>
      <c r="CQ7" s="669">
        <v>3.764E-2</v>
      </c>
      <c r="CR7" s="669">
        <v>3.764E-2</v>
      </c>
      <c r="CS7" s="669">
        <v>3.764E-2</v>
      </c>
      <c r="CT7" s="669">
        <v>3.764E-2</v>
      </c>
      <c r="CU7" s="669">
        <v>3.8629999999999998E-2</v>
      </c>
      <c r="CV7" s="669">
        <v>3.8629999999999998E-2</v>
      </c>
      <c r="CW7" s="669">
        <v>3.8629999999999998E-2</v>
      </c>
      <c r="CX7" s="669">
        <v>3.8629999999999998E-2</v>
      </c>
      <c r="CY7" s="669">
        <v>3.8629999999999998E-2</v>
      </c>
      <c r="CZ7" s="669">
        <v>3.8629999999999998E-2</v>
      </c>
      <c r="DA7" s="669">
        <v>3.8629999999999998E-2</v>
      </c>
      <c r="DB7" s="669">
        <v>3.8629999999999998E-2</v>
      </c>
      <c r="DC7" s="669">
        <v>3.764E-2</v>
      </c>
      <c r="DD7" s="669">
        <v>3.764E-2</v>
      </c>
      <c r="DE7" s="669">
        <v>3.764E-2</v>
      </c>
      <c r="DF7" s="669">
        <v>3.764E-2</v>
      </c>
      <c r="DG7" s="669">
        <v>3.8629999999999998E-2</v>
      </c>
      <c r="DH7" s="669">
        <v>3.8629999999999998E-2</v>
      </c>
      <c r="DI7" s="669">
        <v>3.8629999999999998E-2</v>
      </c>
      <c r="DJ7" s="669">
        <v>3.8629999999999998E-2</v>
      </c>
      <c r="DK7" s="669">
        <v>3.8629999999999998E-2</v>
      </c>
      <c r="DL7" s="669">
        <v>3.8629999999999998E-2</v>
      </c>
      <c r="DM7" s="669">
        <v>3.8629999999999998E-2</v>
      </c>
      <c r="DN7" s="669">
        <v>3.8629999999999998E-2</v>
      </c>
      <c r="DO7" s="669">
        <v>3.764E-2</v>
      </c>
      <c r="DP7" s="669">
        <v>3.764E-2</v>
      </c>
      <c r="DQ7" s="669">
        <v>3.764E-2</v>
      </c>
      <c r="DR7" s="669">
        <v>3.764E-2</v>
      </c>
      <c r="DS7" s="669">
        <v>3.8629999999999998E-2</v>
      </c>
      <c r="DT7" s="669">
        <v>3.8629999999999998E-2</v>
      </c>
      <c r="DU7" s="669">
        <v>3.8629999999999998E-2</v>
      </c>
      <c r="DV7" s="669">
        <v>3.8629999999999998E-2</v>
      </c>
      <c r="DW7" s="669">
        <v>3.8629999999999998E-2</v>
      </c>
      <c r="DX7" s="669">
        <v>3.8629999999999998E-2</v>
      </c>
      <c r="DY7" s="692">
        <v>3.8629999999999998E-2</v>
      </c>
      <c r="DZ7" s="669">
        <v>3.8629999999999998E-2</v>
      </c>
      <c r="EA7" s="669">
        <v>3.764E-2</v>
      </c>
      <c r="EB7" s="669">
        <v>3.764E-2</v>
      </c>
      <c r="EC7" s="669">
        <v>3.764E-2</v>
      </c>
      <c r="ED7" s="669">
        <v>3.764E-2</v>
      </c>
      <c r="EE7" s="669">
        <v>3.8629999999999998E-2</v>
      </c>
      <c r="EF7" s="669">
        <v>3.8629999999999998E-2</v>
      </c>
      <c r="EG7" s="669">
        <v>3.8629999999999998E-2</v>
      </c>
      <c r="EH7" s="669">
        <v>3.8629999999999998E-2</v>
      </c>
      <c r="EI7" s="669">
        <v>3.8629999999999998E-2</v>
      </c>
      <c r="EJ7" s="669">
        <v>3.8629999999999998E-2</v>
      </c>
      <c r="EK7" s="669">
        <v>3.8629999999999998E-2</v>
      </c>
      <c r="EL7" s="669">
        <v>3.8629999999999998E-2</v>
      </c>
      <c r="EM7" s="669">
        <v>3.764E-2</v>
      </c>
      <c r="EN7" s="669">
        <v>3.764E-2</v>
      </c>
      <c r="EO7" s="669">
        <v>3.764E-2</v>
      </c>
      <c r="EP7" s="669">
        <v>3.764E-2</v>
      </c>
      <c r="EQ7" s="669">
        <v>3.8629999999999998E-2</v>
      </c>
      <c r="ER7" s="669">
        <v>3.8629999999999998E-2</v>
      </c>
      <c r="ES7" s="669">
        <v>3.8629999999999998E-2</v>
      </c>
      <c r="ET7" s="669">
        <v>3.8629999999999998E-2</v>
      </c>
      <c r="EU7" s="669">
        <v>3.8629999999999998E-2</v>
      </c>
      <c r="EV7" s="669">
        <v>3.8629999999999998E-2</v>
      </c>
      <c r="EW7" s="669">
        <v>3.8629999999999998E-2</v>
      </c>
      <c r="EX7" s="669">
        <v>3.8629999999999998E-2</v>
      </c>
      <c r="EY7" s="669">
        <v>3.764E-2</v>
      </c>
      <c r="EZ7" s="669">
        <v>3.764E-2</v>
      </c>
      <c r="FA7" s="669">
        <v>3.764E-2</v>
      </c>
      <c r="FB7" s="669">
        <v>3.764E-2</v>
      </c>
      <c r="FC7" s="669">
        <v>3.8629999999999998E-2</v>
      </c>
      <c r="FD7" s="669">
        <v>3.8629999999999998E-2</v>
      </c>
      <c r="FE7" s="669">
        <v>3.8629999999999998E-2</v>
      </c>
      <c r="FF7" s="669">
        <v>3.8629999999999998E-2</v>
      </c>
      <c r="FG7" s="669">
        <v>3.8629999999999998E-2</v>
      </c>
      <c r="FH7" s="669">
        <v>3.8629999999999998E-2</v>
      </c>
      <c r="FI7" s="669">
        <v>3.8629999999999998E-2</v>
      </c>
      <c r="FJ7" s="669">
        <v>3.8629999999999998E-2</v>
      </c>
      <c r="FK7" s="669">
        <v>3.764E-2</v>
      </c>
      <c r="FL7" s="669">
        <v>3.764E-2</v>
      </c>
      <c r="FM7" s="669">
        <v>3.764E-2</v>
      </c>
      <c r="FN7" s="669">
        <v>3.764E-2</v>
      </c>
      <c r="FO7" s="669">
        <v>3.8629999999999998E-2</v>
      </c>
      <c r="FP7" s="669">
        <v>3.8629999999999998E-2</v>
      </c>
      <c r="FQ7" s="669">
        <v>3.8629999999999998E-2</v>
      </c>
      <c r="FR7" s="669">
        <v>3.8629999999999998E-2</v>
      </c>
      <c r="FS7" s="669">
        <v>3.8629999999999998E-2</v>
      </c>
      <c r="FT7" s="669">
        <v>3.8629999999999998E-2</v>
      </c>
      <c r="FU7" s="669">
        <v>3.8629999999999998E-2</v>
      </c>
      <c r="FV7" s="669">
        <v>3.8629999999999998E-2</v>
      </c>
      <c r="FW7" s="669">
        <v>3.764E-2</v>
      </c>
      <c r="FX7" s="1006">
        <v>3.764E-2</v>
      </c>
      <c r="FY7" s="1006">
        <v>3.764E-2</v>
      </c>
      <c r="FZ7" s="1006">
        <v>3.764E-2</v>
      </c>
      <c r="GA7" s="1006">
        <v>3.8629999999999998E-2</v>
      </c>
      <c r="GB7" s="1006">
        <v>3.8629999999999998E-2</v>
      </c>
      <c r="GC7" s="1006">
        <v>3.8629999999999998E-2</v>
      </c>
      <c r="GD7" s="671"/>
      <c r="GE7" s="671"/>
      <c r="GF7" s="671"/>
      <c r="GG7" s="671"/>
      <c r="GH7" s="671"/>
      <c r="GI7" s="671"/>
      <c r="GJ7" s="671"/>
      <c r="GK7" s="671"/>
      <c r="GL7" s="671"/>
      <c r="GM7" s="671"/>
      <c r="GN7" s="671"/>
      <c r="GO7" s="671"/>
      <c r="GP7" s="671"/>
      <c r="GQ7" s="671"/>
      <c r="GR7" s="671"/>
      <c r="GS7" s="671"/>
      <c r="GT7" s="671"/>
      <c r="GU7" s="671"/>
      <c r="GV7" s="671"/>
      <c r="GW7" s="671"/>
      <c r="GX7" s="671"/>
      <c r="GY7" s="671"/>
      <c r="GZ7" s="671"/>
      <c r="HA7" s="671"/>
      <c r="HB7" s="671"/>
      <c r="HC7" s="671"/>
      <c r="HD7" s="671"/>
      <c r="HE7" s="671"/>
      <c r="HF7" s="671"/>
      <c r="HG7" s="671"/>
      <c r="HH7" s="671"/>
      <c r="HI7" s="671"/>
      <c r="HJ7" s="671"/>
      <c r="HK7" s="671"/>
      <c r="HL7" s="671"/>
      <c r="HM7" s="671"/>
      <c r="HN7" s="671"/>
      <c r="HO7" s="671"/>
      <c r="HP7" s="671"/>
      <c r="HQ7" s="671"/>
      <c r="HR7" s="671"/>
      <c r="HS7" s="671"/>
      <c r="HT7" s="671"/>
      <c r="HU7" s="671"/>
      <c r="HV7" s="671"/>
      <c r="HW7" s="671"/>
      <c r="HX7" s="671"/>
      <c r="HY7" s="671"/>
      <c r="HZ7" s="671"/>
      <c r="IA7" s="671"/>
      <c r="IB7" s="671"/>
      <c r="IC7" s="671"/>
      <c r="ID7" s="671"/>
      <c r="IE7" s="671"/>
      <c r="IF7" s="671"/>
      <c r="IG7" s="671"/>
      <c r="IH7" s="671"/>
      <c r="II7" s="671"/>
      <c r="IJ7" s="671"/>
      <c r="IK7" s="671"/>
      <c r="IL7" s="671"/>
      <c r="IM7" s="671"/>
      <c r="IN7" s="671"/>
      <c r="IO7" s="671"/>
      <c r="IP7" s="671"/>
      <c r="IQ7" s="671"/>
      <c r="IR7" s="671"/>
      <c r="IS7" s="671"/>
      <c r="IT7" s="671"/>
      <c r="IU7" s="671"/>
      <c r="IV7" s="671"/>
      <c r="IW7" s="671"/>
      <c r="IX7" s="671"/>
      <c r="IY7" s="671"/>
      <c r="IZ7" s="671"/>
      <c r="JA7" s="671"/>
      <c r="JB7" s="671"/>
      <c r="JC7" s="671"/>
      <c r="JD7" s="671"/>
      <c r="JE7" s="671"/>
      <c r="JF7" s="671"/>
      <c r="JG7" s="671"/>
      <c r="JH7" s="671"/>
      <c r="JI7" s="671"/>
      <c r="JJ7" s="671"/>
      <c r="JK7" s="671"/>
      <c r="JL7" s="671"/>
      <c r="JM7" s="671"/>
      <c r="JN7" s="671"/>
      <c r="JO7" s="671"/>
      <c r="JP7" s="671"/>
      <c r="JQ7" s="671"/>
      <c r="JR7" s="671"/>
      <c r="JS7" s="671"/>
      <c r="JT7" s="671"/>
      <c r="JU7" s="671"/>
      <c r="JV7" s="671"/>
      <c r="JW7" s="671"/>
      <c r="JX7" s="671"/>
      <c r="JY7" s="671"/>
      <c r="JZ7" s="671"/>
      <c r="KA7" s="671"/>
      <c r="KB7" s="671"/>
      <c r="KC7" s="671"/>
      <c r="KD7" s="671"/>
      <c r="KE7" s="671"/>
      <c r="KF7" s="671"/>
      <c r="KG7" s="671"/>
      <c r="KH7" s="671"/>
      <c r="KI7" s="671"/>
      <c r="KJ7" s="671"/>
      <c r="KK7" s="671"/>
      <c r="KL7" s="671"/>
      <c r="KM7" s="671"/>
      <c r="KN7" s="671"/>
      <c r="KO7" s="671"/>
      <c r="KP7" s="671"/>
      <c r="KQ7" s="671"/>
      <c r="KR7" s="671"/>
      <c r="KS7" s="671"/>
      <c r="KT7" s="671"/>
      <c r="KU7" s="671"/>
      <c r="KV7" s="671"/>
      <c r="KW7" s="671"/>
      <c r="KX7" s="671"/>
      <c r="KY7" s="671"/>
      <c r="KZ7" s="671"/>
      <c r="LA7" s="671"/>
      <c r="LB7" s="671"/>
      <c r="LC7" s="671"/>
      <c r="LD7" s="671"/>
      <c r="LE7" s="671"/>
      <c r="LF7" s="671"/>
      <c r="LG7" s="671"/>
      <c r="LH7" s="671"/>
      <c r="LI7" s="671"/>
      <c r="LJ7" s="671"/>
      <c r="LK7" s="671"/>
      <c r="LL7" s="671"/>
      <c r="LM7" s="671"/>
      <c r="LN7" s="671"/>
      <c r="LO7" s="671"/>
      <c r="LP7" s="671"/>
      <c r="LQ7" s="671"/>
      <c r="LR7" s="671"/>
      <c r="LS7" s="671"/>
      <c r="LT7" s="671"/>
      <c r="LU7" s="671"/>
      <c r="LV7" s="671"/>
      <c r="LW7" s="671"/>
      <c r="LX7" s="671"/>
      <c r="LY7" s="671"/>
      <c r="LZ7" s="671"/>
      <c r="MA7" s="671"/>
      <c r="MB7" s="671"/>
      <c r="MC7" s="671"/>
      <c r="MD7" s="671"/>
      <c r="ME7" s="671"/>
      <c r="MF7" s="671"/>
      <c r="MG7" s="671"/>
      <c r="MH7" s="671"/>
      <c r="MI7" s="671"/>
      <c r="MJ7" s="671"/>
      <c r="MK7" s="671"/>
      <c r="ML7" s="671"/>
      <c r="MM7" s="671"/>
      <c r="MN7" s="671"/>
      <c r="MO7" s="671"/>
      <c r="MP7" s="671"/>
      <c r="MQ7" s="671"/>
      <c r="MR7" s="671"/>
      <c r="MS7" s="671"/>
      <c r="MT7" s="671"/>
      <c r="MU7" s="671"/>
      <c r="MV7" s="671"/>
      <c r="MW7" s="671"/>
      <c r="MX7" s="671"/>
      <c r="MY7" s="671"/>
      <c r="MZ7" s="671"/>
      <c r="NA7" s="671"/>
      <c r="NB7" s="671"/>
      <c r="NC7" s="671"/>
      <c r="ND7" s="671"/>
      <c r="NE7" s="671"/>
      <c r="NF7" s="671"/>
      <c r="NG7" s="671"/>
      <c r="NH7" s="671"/>
      <c r="NI7" s="671"/>
      <c r="NJ7" s="671"/>
      <c r="NK7" s="671"/>
      <c r="NL7" s="671"/>
      <c r="NM7" s="671"/>
      <c r="NN7" s="671"/>
      <c r="NO7" s="671"/>
      <c r="NP7" s="671"/>
      <c r="NQ7" s="671"/>
      <c r="NR7" s="671"/>
      <c r="NS7" s="671"/>
      <c r="NT7" s="671"/>
      <c r="NU7" s="671"/>
      <c r="NV7" s="671"/>
      <c r="NW7" s="671"/>
      <c r="NX7" s="671"/>
      <c r="NY7" s="671"/>
      <c r="NZ7" s="671"/>
      <c r="OA7" s="671"/>
      <c r="OB7" s="671"/>
      <c r="OC7" s="671"/>
      <c r="OD7" s="671"/>
      <c r="OE7" s="671"/>
      <c r="OF7" s="671"/>
      <c r="OG7" s="671"/>
      <c r="OH7" s="671"/>
      <c r="OI7" s="671"/>
      <c r="OJ7" s="671"/>
      <c r="OK7" s="671"/>
      <c r="OL7" s="671"/>
      <c r="OM7" s="671"/>
      <c r="ON7" s="671"/>
      <c r="OO7" s="671"/>
      <c r="OP7" s="671"/>
      <c r="OQ7" s="671"/>
      <c r="OR7" s="671"/>
      <c r="OS7" s="671"/>
      <c r="OT7" s="671"/>
      <c r="OU7" s="671"/>
      <c r="OV7" s="671"/>
      <c r="OW7" s="671"/>
      <c r="OX7" s="671"/>
      <c r="OY7" s="671"/>
      <c r="OZ7" s="671"/>
      <c r="PA7" s="671"/>
      <c r="PB7" s="671"/>
      <c r="PC7" s="671"/>
      <c r="PD7" s="671"/>
      <c r="PE7" s="671"/>
      <c r="PF7" s="671"/>
      <c r="PG7" s="671"/>
      <c r="PH7" s="671"/>
      <c r="PI7" s="671"/>
      <c r="PJ7" s="671"/>
      <c r="PK7" s="671"/>
      <c r="PL7" s="671"/>
      <c r="PM7" s="671"/>
      <c r="PN7" s="671"/>
      <c r="PO7" s="671"/>
      <c r="PP7" s="671"/>
      <c r="PQ7" s="671"/>
      <c r="PR7" s="671"/>
      <c r="PS7" s="671"/>
      <c r="PT7" s="671"/>
      <c r="PU7" s="671"/>
      <c r="PV7" s="671"/>
      <c r="PW7" s="671"/>
      <c r="PX7" s="671"/>
      <c r="PY7" s="671"/>
      <c r="PZ7" s="671"/>
      <c r="QA7" s="671"/>
      <c r="QB7" s="671"/>
      <c r="QC7" s="671"/>
      <c r="QD7" s="671"/>
      <c r="QE7" s="671"/>
      <c r="QF7" s="671"/>
      <c r="QG7" s="671"/>
      <c r="QH7" s="671"/>
      <c r="QI7" s="671"/>
      <c r="QJ7" s="671"/>
      <c r="QK7" s="671"/>
      <c r="QL7" s="671"/>
      <c r="QM7" s="671"/>
      <c r="QN7" s="671"/>
      <c r="QO7" s="671"/>
      <c r="QP7" s="671"/>
      <c r="QQ7" s="671"/>
      <c r="QR7" s="671"/>
      <c r="QS7" s="671"/>
      <c r="QT7" s="671"/>
      <c r="QU7" s="671"/>
      <c r="QV7" s="671"/>
      <c r="QW7" s="671"/>
      <c r="QX7" s="671"/>
      <c r="QY7" s="671"/>
      <c r="QZ7" s="671"/>
      <c r="RA7" s="671"/>
      <c r="RB7" s="671"/>
      <c r="RC7" s="671"/>
      <c r="RD7" s="671"/>
      <c r="RE7" s="671"/>
      <c r="RF7" s="671"/>
      <c r="RG7" s="671"/>
      <c r="RH7" s="671"/>
      <c r="RI7" s="671"/>
      <c r="RJ7" s="671"/>
      <c r="RK7" s="671"/>
      <c r="RL7" s="671"/>
      <c r="RM7" s="671"/>
      <c r="RN7" s="671"/>
      <c r="RO7" s="671"/>
      <c r="RP7" s="671"/>
      <c r="RQ7" s="671"/>
      <c r="RR7" s="671"/>
      <c r="RS7" s="671"/>
      <c r="RT7" s="671"/>
      <c r="RU7" s="671"/>
      <c r="RV7" s="671"/>
      <c r="RW7" s="671"/>
      <c r="RX7" s="671"/>
      <c r="RY7" s="671"/>
      <c r="RZ7" s="671"/>
      <c r="SA7" s="671"/>
      <c r="SB7" s="671"/>
      <c r="SC7" s="671"/>
      <c r="SD7" s="671"/>
      <c r="SE7" s="671"/>
      <c r="SF7" s="671"/>
      <c r="SG7" s="671"/>
      <c r="SH7" s="671"/>
      <c r="SI7" s="671"/>
      <c r="SJ7" s="671"/>
      <c r="SK7" s="671"/>
      <c r="SL7" s="671"/>
      <c r="SM7" s="671"/>
      <c r="SN7" s="671"/>
      <c r="SO7" s="671"/>
      <c r="SP7" s="671"/>
      <c r="SQ7" s="671"/>
      <c r="SR7" s="671"/>
      <c r="SS7" s="671"/>
      <c r="ST7" s="671"/>
      <c r="SU7" s="671"/>
      <c r="SV7" s="671"/>
      <c r="SW7" s="671"/>
      <c r="SX7" s="671"/>
      <c r="SY7" s="671"/>
      <c r="SZ7" s="671"/>
      <c r="TA7" s="671"/>
      <c r="TB7" s="671"/>
      <c r="TC7" s="671"/>
      <c r="TD7" s="671"/>
      <c r="TE7" s="671"/>
      <c r="TF7" s="671"/>
      <c r="TG7" s="671"/>
      <c r="TH7" s="671"/>
      <c r="TI7" s="671"/>
      <c r="TJ7" s="671"/>
      <c r="TK7" s="671"/>
      <c r="TL7" s="671"/>
      <c r="TM7" s="671"/>
      <c r="TN7" s="671"/>
      <c r="TO7" s="671"/>
      <c r="TP7" s="671"/>
      <c r="TQ7" s="671"/>
      <c r="TR7" s="671"/>
      <c r="TS7" s="671"/>
      <c r="TT7" s="671"/>
      <c r="TU7" s="671"/>
      <c r="TV7" s="671"/>
      <c r="TW7" s="671"/>
      <c r="TX7" s="671"/>
      <c r="TY7" s="671"/>
      <c r="TZ7" s="671"/>
      <c r="UA7" s="671"/>
      <c r="UB7" s="671"/>
      <c r="UC7" s="671"/>
      <c r="UD7" s="671"/>
      <c r="UE7" s="671"/>
      <c r="UF7" s="671"/>
      <c r="UG7" s="671"/>
      <c r="UH7" s="671"/>
      <c r="UI7" s="671"/>
      <c r="UJ7" s="671"/>
      <c r="UK7" s="671"/>
      <c r="UL7" s="671"/>
      <c r="UM7" s="671"/>
      <c r="UN7" s="671"/>
      <c r="UO7" s="671"/>
      <c r="UP7" s="671"/>
      <c r="UQ7" s="671"/>
      <c r="UR7" s="671"/>
      <c r="US7" s="671"/>
      <c r="UT7" s="671"/>
      <c r="UU7" s="671"/>
      <c r="UV7" s="671"/>
      <c r="UW7" s="671"/>
      <c r="UX7" s="671"/>
      <c r="UY7" s="671"/>
      <c r="UZ7" s="671"/>
      <c r="VA7" s="671"/>
      <c r="VB7" s="671"/>
      <c r="VC7" s="671"/>
      <c r="VD7" s="671"/>
      <c r="VE7" s="671"/>
      <c r="VF7" s="671"/>
      <c r="VG7" s="671"/>
      <c r="VH7" s="671"/>
      <c r="VI7" s="671"/>
      <c r="VJ7" s="671"/>
      <c r="VK7" s="671"/>
      <c r="VL7" s="671"/>
      <c r="VM7" s="671"/>
      <c r="VN7" s="671"/>
      <c r="VO7" s="671"/>
      <c r="VP7" s="671"/>
      <c r="VQ7" s="671"/>
      <c r="VR7" s="671"/>
      <c r="VS7" s="671"/>
      <c r="VT7" s="671"/>
      <c r="VU7" s="671"/>
      <c r="VV7" s="671"/>
      <c r="VW7" s="671"/>
      <c r="VX7" s="671"/>
      <c r="VY7" s="671"/>
      <c r="VZ7" s="671"/>
      <c r="WA7" s="671"/>
      <c r="WB7" s="671"/>
      <c r="WC7" s="671"/>
      <c r="WD7" s="671"/>
      <c r="WE7" s="671"/>
      <c r="WF7" s="671"/>
      <c r="WG7" s="671"/>
      <c r="WH7" s="671"/>
      <c r="WI7" s="671"/>
      <c r="WJ7" s="671"/>
      <c r="WK7" s="671"/>
      <c r="WL7" s="671"/>
      <c r="WM7" s="671"/>
      <c r="WN7" s="671"/>
      <c r="WO7" s="671"/>
      <c r="WP7" s="671"/>
      <c r="WQ7" s="671"/>
      <c r="WR7" s="671"/>
      <c r="WS7" s="671"/>
      <c r="WT7" s="671"/>
      <c r="WU7" s="671"/>
      <c r="WV7" s="671"/>
      <c r="WW7" s="671"/>
      <c r="WX7" s="671"/>
      <c r="WY7" s="671"/>
      <c r="WZ7" s="671"/>
      <c r="XA7" s="671"/>
      <c r="XB7" s="671"/>
      <c r="XC7" s="671"/>
      <c r="XD7" s="671"/>
      <c r="XE7" s="671"/>
      <c r="XF7" s="671"/>
      <c r="XG7" s="671"/>
      <c r="XH7" s="671"/>
      <c r="XI7" s="671"/>
      <c r="XJ7" s="671"/>
      <c r="XK7" s="671"/>
      <c r="XL7" s="671"/>
      <c r="XM7" s="671"/>
      <c r="XN7" s="671"/>
      <c r="XO7" s="671"/>
      <c r="XP7" s="671"/>
      <c r="XQ7" s="671"/>
      <c r="XR7" s="671"/>
      <c r="XS7" s="671"/>
      <c r="XT7" s="671"/>
      <c r="XU7" s="671"/>
      <c r="XV7" s="671"/>
      <c r="XW7" s="671"/>
      <c r="XX7" s="671"/>
      <c r="XY7" s="671"/>
      <c r="XZ7" s="671"/>
      <c r="YA7" s="671"/>
      <c r="YB7" s="671"/>
      <c r="YC7" s="671"/>
      <c r="YD7" s="671"/>
      <c r="YE7" s="671"/>
      <c r="YF7" s="671"/>
      <c r="YG7" s="671"/>
      <c r="YH7" s="671"/>
      <c r="YI7" s="671"/>
      <c r="YJ7" s="671"/>
      <c r="YK7" s="671"/>
      <c r="YL7" s="671"/>
      <c r="YM7" s="671"/>
      <c r="YN7" s="671"/>
      <c r="YO7" s="671"/>
      <c r="YP7" s="671"/>
      <c r="YQ7" s="671"/>
      <c r="YR7" s="671"/>
      <c r="YS7" s="671"/>
      <c r="YT7" s="671"/>
      <c r="YU7" s="671"/>
      <c r="YV7" s="671"/>
      <c r="YW7" s="671"/>
      <c r="YX7" s="671"/>
      <c r="YY7" s="671"/>
      <c r="YZ7" s="671"/>
      <c r="ZA7" s="671"/>
      <c r="ZB7" s="671"/>
      <c r="ZC7" s="671"/>
      <c r="ZD7" s="671"/>
      <c r="ZE7" s="671"/>
      <c r="ZF7" s="671"/>
      <c r="ZG7" s="671"/>
      <c r="ZH7" s="671"/>
      <c r="ZI7" s="671"/>
      <c r="ZJ7" s="671"/>
      <c r="ZK7" s="671"/>
      <c r="ZL7" s="671"/>
      <c r="ZM7" s="671"/>
      <c r="ZN7" s="671"/>
      <c r="ZO7" s="671"/>
      <c r="ZP7" s="671"/>
      <c r="ZQ7" s="671"/>
      <c r="ZR7" s="671"/>
      <c r="ZS7" s="671"/>
      <c r="ZT7" s="671"/>
      <c r="ZU7" s="671"/>
      <c r="ZV7" s="671"/>
      <c r="ZW7" s="671"/>
      <c r="ZX7" s="671"/>
      <c r="ZY7" s="671"/>
      <c r="ZZ7" s="671"/>
      <c r="AAA7" s="671"/>
      <c r="AAB7" s="671"/>
      <c r="AAC7" s="671"/>
      <c r="AAD7" s="671"/>
      <c r="AAE7" s="671"/>
      <c r="AAF7" s="671"/>
      <c r="AAG7" s="671"/>
      <c r="AAH7" s="671"/>
      <c r="AAI7" s="671"/>
      <c r="AAJ7" s="671"/>
      <c r="AAK7" s="671"/>
      <c r="AAL7" s="671"/>
      <c r="AAM7" s="671"/>
      <c r="AAN7" s="671"/>
      <c r="AAO7" s="671"/>
      <c r="AAP7" s="671"/>
      <c r="AAQ7" s="671"/>
      <c r="AAR7" s="671"/>
      <c r="AAS7" s="671"/>
      <c r="AAT7" s="671"/>
      <c r="AAU7" s="671"/>
      <c r="AAV7" s="671"/>
      <c r="AAW7" s="671"/>
      <c r="AAX7" s="671"/>
      <c r="AAY7" s="671"/>
      <c r="AAZ7" s="671"/>
      <c r="ABA7" s="671"/>
      <c r="ABB7" s="671"/>
      <c r="ABC7" s="671"/>
      <c r="ABD7" s="671"/>
      <c r="ABE7" s="671"/>
      <c r="ABF7" s="671"/>
      <c r="ABG7" s="671"/>
      <c r="ABH7" s="671"/>
      <c r="ABI7" s="671"/>
      <c r="ABJ7" s="671"/>
      <c r="ABK7" s="671"/>
      <c r="ABL7" s="671"/>
      <c r="ABM7" s="671"/>
      <c r="ABN7" s="671"/>
      <c r="ABO7" s="671"/>
      <c r="ABP7" s="671"/>
      <c r="ABQ7" s="671"/>
      <c r="ABR7" s="671"/>
      <c r="ABS7" s="671"/>
      <c r="ABT7" s="671"/>
      <c r="ABU7" s="671"/>
      <c r="ABV7" s="671"/>
      <c r="ABW7" s="671"/>
      <c r="ABX7" s="671"/>
      <c r="ABY7" s="671"/>
      <c r="ABZ7" s="671"/>
      <c r="ACA7" s="671"/>
      <c r="ACB7" s="671"/>
      <c r="ACC7" s="671"/>
      <c r="ACD7" s="671"/>
      <c r="ACE7" s="671"/>
      <c r="ACF7" s="671"/>
      <c r="ACG7" s="671"/>
      <c r="ACH7" s="671"/>
      <c r="ACI7" s="671"/>
      <c r="ACJ7" s="671"/>
      <c r="ACK7" s="671"/>
      <c r="ACL7" s="671"/>
      <c r="ACM7" s="671"/>
      <c r="ACN7" s="671"/>
      <c r="ACO7" s="671"/>
      <c r="ACP7" s="671"/>
      <c r="ACQ7" s="671"/>
      <c r="ACR7" s="671"/>
      <c r="ACS7" s="671"/>
      <c r="ACT7" s="671"/>
      <c r="ACU7" s="671"/>
      <c r="ACV7" s="671"/>
      <c r="ACW7" s="671"/>
      <c r="ACX7" s="671"/>
      <c r="ACY7" s="671"/>
      <c r="ACZ7" s="671"/>
      <c r="ADA7" s="671"/>
      <c r="ADB7" s="671"/>
      <c r="ADC7" s="671"/>
      <c r="ADD7" s="671"/>
      <c r="ADE7" s="671"/>
      <c r="ADF7" s="671"/>
      <c r="ADG7" s="671"/>
      <c r="ADH7" s="671"/>
      <c r="ADI7" s="671"/>
      <c r="ADJ7" s="671"/>
      <c r="ADK7" s="671"/>
      <c r="ADL7" s="671"/>
      <c r="ADM7" s="671"/>
      <c r="ADN7" s="671"/>
      <c r="ADO7" s="671"/>
      <c r="ADP7" s="671"/>
      <c r="ADQ7" s="671"/>
      <c r="ADR7" s="671"/>
      <c r="ADS7" s="671"/>
      <c r="ADT7" s="671"/>
      <c r="ADU7" s="671"/>
      <c r="ADV7" s="671"/>
      <c r="ADW7" s="671"/>
      <c r="ADX7" s="671"/>
      <c r="ADY7" s="671"/>
      <c r="ADZ7" s="671"/>
      <c r="AEA7" s="671"/>
      <c r="AEB7" s="671"/>
      <c r="AEC7" s="671"/>
      <c r="AED7" s="671"/>
      <c r="AEE7" s="671"/>
      <c r="AEF7" s="671"/>
      <c r="AEG7" s="671"/>
      <c r="AEH7" s="671"/>
      <c r="AEI7" s="671"/>
      <c r="AEJ7" s="671"/>
      <c r="AEK7" s="671"/>
      <c r="AEL7" s="671"/>
      <c r="AEM7" s="671"/>
      <c r="AEN7" s="671"/>
      <c r="AEO7" s="671"/>
      <c r="AEP7" s="671"/>
      <c r="AEQ7" s="671"/>
      <c r="AER7" s="671"/>
      <c r="AES7" s="671"/>
      <c r="AET7" s="671"/>
      <c r="AEU7" s="671"/>
      <c r="AEV7" s="671"/>
      <c r="AEW7" s="671"/>
      <c r="AEX7" s="671"/>
      <c r="AEY7" s="671"/>
      <c r="AEZ7" s="671"/>
      <c r="AFA7" s="671"/>
      <c r="AFB7" s="671"/>
      <c r="AFC7" s="671"/>
      <c r="AFD7" s="671"/>
      <c r="AFE7" s="671"/>
      <c r="AFF7" s="671"/>
      <c r="AFG7" s="671"/>
      <c r="AFH7" s="671"/>
      <c r="AFI7" s="671"/>
      <c r="AFJ7" s="671"/>
      <c r="AFK7" s="671"/>
      <c r="AFL7" s="671"/>
      <c r="AFM7" s="671"/>
      <c r="AFN7" s="671"/>
      <c r="AFO7" s="671"/>
      <c r="AFP7" s="671"/>
      <c r="AFQ7" s="671"/>
      <c r="AFR7" s="671"/>
      <c r="AFS7" s="671"/>
      <c r="AFT7" s="671"/>
      <c r="AFU7" s="671"/>
      <c r="AFV7" s="671"/>
      <c r="AFW7" s="671"/>
      <c r="AFX7" s="671"/>
      <c r="AFY7" s="671"/>
      <c r="AFZ7" s="671"/>
      <c r="AGA7" s="671"/>
      <c r="AGB7" s="671"/>
      <c r="AGC7" s="671"/>
      <c r="AGD7" s="671"/>
      <c r="AGE7" s="671"/>
      <c r="AGF7" s="671"/>
      <c r="AGG7" s="671"/>
      <c r="AGH7" s="671"/>
      <c r="AGI7" s="671"/>
      <c r="AGJ7" s="671"/>
      <c r="AGK7" s="671"/>
      <c r="AGL7" s="671"/>
      <c r="AGM7" s="671"/>
      <c r="AGN7" s="671"/>
      <c r="AGO7" s="671"/>
      <c r="AGP7" s="671"/>
      <c r="AGQ7" s="671"/>
      <c r="AGR7" s="671"/>
      <c r="AGS7" s="671"/>
      <c r="AGT7" s="671"/>
      <c r="AGU7" s="671"/>
      <c r="AGV7" s="671"/>
      <c r="AGW7" s="671"/>
      <c r="AGX7" s="671"/>
      <c r="AGY7" s="671"/>
      <c r="AGZ7" s="671"/>
      <c r="AHA7" s="671"/>
      <c r="AHB7" s="671"/>
      <c r="AHC7" s="671"/>
      <c r="AHD7" s="671"/>
      <c r="AHE7" s="671"/>
      <c r="AHF7" s="671"/>
      <c r="AHG7" s="671"/>
      <c r="AHH7" s="671"/>
      <c r="AHI7" s="671"/>
      <c r="AHJ7" s="671"/>
      <c r="AHK7" s="671"/>
      <c r="AHL7" s="671"/>
      <c r="AHM7" s="671"/>
      <c r="AHN7" s="671"/>
      <c r="AHO7" s="671"/>
      <c r="AHP7" s="671"/>
      <c r="AHQ7" s="671"/>
      <c r="AHR7" s="671"/>
      <c r="AHS7" s="671"/>
      <c r="AHT7" s="671"/>
      <c r="AHU7" s="671"/>
      <c r="AHV7" s="671"/>
      <c r="AHW7" s="671"/>
      <c r="AHX7" s="671"/>
      <c r="AHY7" s="671"/>
      <c r="AHZ7" s="671"/>
      <c r="AIA7" s="671"/>
      <c r="AIB7" s="671"/>
      <c r="AIC7" s="671"/>
      <c r="AID7" s="671"/>
      <c r="AIE7" s="671"/>
      <c r="AIF7" s="671"/>
      <c r="AIG7" s="671"/>
      <c r="AIH7" s="671"/>
      <c r="AII7" s="671"/>
      <c r="AIJ7" s="671"/>
      <c r="AIK7" s="671"/>
      <c r="AIL7" s="671"/>
      <c r="AIM7" s="671"/>
      <c r="AIN7" s="671"/>
      <c r="AIO7" s="671"/>
      <c r="AIP7" s="671"/>
      <c r="AIQ7" s="671"/>
      <c r="AIR7" s="671"/>
      <c r="AIS7" s="671"/>
      <c r="AIT7" s="671"/>
      <c r="AIU7" s="671"/>
      <c r="AIV7" s="671"/>
      <c r="AIW7" s="671"/>
      <c r="AIX7" s="671"/>
      <c r="AIY7" s="671"/>
      <c r="AIZ7" s="671"/>
      <c r="AJA7" s="671"/>
      <c r="AJB7" s="671"/>
      <c r="AJC7" s="671"/>
      <c r="AJD7" s="671"/>
      <c r="AJE7" s="671"/>
      <c r="AJF7" s="671"/>
      <c r="AJG7" s="671"/>
      <c r="AJH7" s="671"/>
      <c r="AJI7" s="671"/>
      <c r="AJJ7" s="671"/>
      <c r="AJK7" s="671"/>
      <c r="AJL7" s="671"/>
      <c r="AJM7" s="671"/>
      <c r="AJN7" s="671"/>
      <c r="AJO7" s="671"/>
      <c r="AJP7" s="671"/>
      <c r="AJQ7" s="671"/>
      <c r="AJR7" s="671"/>
      <c r="AJS7" s="671"/>
      <c r="AJT7" s="671"/>
      <c r="AJU7" s="671"/>
      <c r="AJV7" s="671"/>
      <c r="AJW7" s="671"/>
      <c r="AJX7" s="671"/>
      <c r="AJY7" s="671"/>
      <c r="AJZ7" s="671"/>
      <c r="AKA7" s="671"/>
      <c r="AKB7" s="671"/>
      <c r="AKC7" s="671"/>
      <c r="AKD7" s="671"/>
      <c r="AKE7" s="671"/>
      <c r="AKF7" s="671"/>
      <c r="AKG7" s="671"/>
      <c r="AKH7" s="671"/>
      <c r="AKI7" s="671"/>
      <c r="AKJ7" s="671"/>
      <c r="AKK7" s="671"/>
      <c r="AKL7" s="671"/>
      <c r="AKM7" s="671"/>
      <c r="AKN7" s="671"/>
      <c r="AKO7" s="671"/>
      <c r="AKP7" s="671"/>
      <c r="AKQ7" s="671"/>
      <c r="AKR7" s="671"/>
      <c r="AKS7" s="671"/>
      <c r="AKT7" s="671"/>
      <c r="AKU7" s="671"/>
      <c r="AKV7" s="671"/>
      <c r="AKW7" s="671"/>
      <c r="AKX7" s="671"/>
      <c r="AKY7" s="671"/>
      <c r="AKZ7" s="671"/>
      <c r="ALA7" s="671"/>
      <c r="ALB7" s="671"/>
      <c r="ALC7" s="671"/>
      <c r="ALD7" s="671"/>
      <c r="ALE7" s="671"/>
      <c r="ALF7" s="671"/>
      <c r="ALG7" s="671"/>
      <c r="ALH7" s="671"/>
      <c r="ALI7" s="671"/>
      <c r="ALJ7" s="671"/>
      <c r="ALK7" s="671"/>
      <c r="ALL7" s="671"/>
      <c r="ALM7" s="671"/>
      <c r="ALN7" s="671"/>
      <c r="ALO7" s="671"/>
      <c r="ALP7" s="671"/>
      <c r="ALQ7" s="671"/>
      <c r="ALR7" s="671"/>
      <c r="ALS7" s="671"/>
      <c r="ALT7" s="671"/>
      <c r="ALU7" s="671"/>
      <c r="ALV7" s="671"/>
      <c r="ALW7" s="671"/>
      <c r="ALX7" s="671"/>
      <c r="ALY7" s="671"/>
      <c r="ALZ7" s="671"/>
      <c r="AMA7" s="671"/>
      <c r="AMB7" s="671"/>
      <c r="AMC7" s="671"/>
      <c r="AMD7" s="671"/>
      <c r="AME7" s="671"/>
      <c r="AMF7" s="671"/>
      <c r="AMG7" s="671"/>
      <c r="AMH7" s="671"/>
      <c r="AMI7" s="671"/>
      <c r="AMJ7" s="671"/>
      <c r="AMK7" s="671"/>
      <c r="AML7" s="671"/>
      <c r="AMM7" s="671"/>
      <c r="AMN7" s="671"/>
      <c r="AMO7" s="671"/>
      <c r="AMP7" s="671"/>
      <c r="AMQ7" s="671"/>
      <c r="AMR7" s="671"/>
      <c r="AMS7" s="671"/>
      <c r="AMT7" s="671"/>
      <c r="AMU7" s="671"/>
      <c r="AMV7" s="671"/>
      <c r="AMW7" s="671"/>
      <c r="AMX7" s="671"/>
      <c r="AMY7" s="671"/>
      <c r="AMZ7" s="671"/>
      <c r="ANA7" s="671"/>
      <c r="ANB7" s="671"/>
      <c r="ANC7" s="671"/>
      <c r="AND7" s="671"/>
      <c r="ANE7" s="671"/>
      <c r="ANF7" s="671"/>
      <c r="ANG7" s="671"/>
      <c r="ANH7" s="671"/>
      <c r="ANI7" s="671"/>
      <c r="ANJ7" s="671"/>
      <c r="ANK7" s="671"/>
      <c r="ANL7" s="671"/>
      <c r="ANM7" s="671"/>
      <c r="ANN7" s="671"/>
      <c r="ANO7" s="671"/>
      <c r="ANP7" s="671"/>
      <c r="ANQ7" s="671"/>
      <c r="ANR7" s="671"/>
      <c r="ANS7" s="671"/>
      <c r="ANT7" s="671"/>
      <c r="ANU7" s="671"/>
      <c r="ANV7" s="671"/>
      <c r="ANW7" s="671"/>
      <c r="ANX7" s="671"/>
      <c r="ANY7" s="671"/>
      <c r="ANZ7" s="671"/>
      <c r="AOA7" s="671"/>
      <c r="AOB7" s="671"/>
      <c r="AOC7" s="671"/>
      <c r="AOD7" s="671"/>
      <c r="AOE7" s="671"/>
      <c r="AOF7" s="671"/>
      <c r="AOG7" s="671"/>
      <c r="AOH7" s="671"/>
      <c r="AOI7" s="671"/>
      <c r="AOJ7" s="671"/>
      <c r="AOK7" s="671"/>
      <c r="AOL7" s="671"/>
      <c r="AOM7" s="671"/>
      <c r="AON7" s="671"/>
      <c r="AOO7" s="671"/>
      <c r="AOP7" s="671"/>
      <c r="AOQ7" s="671"/>
      <c r="AOR7" s="671"/>
      <c r="AOS7" s="671"/>
      <c r="AOT7" s="671"/>
      <c r="AOU7" s="671"/>
      <c r="AOV7" s="671"/>
      <c r="AOW7" s="671"/>
      <c r="AOX7" s="671"/>
      <c r="AOY7" s="671"/>
      <c r="AOZ7" s="671"/>
      <c r="APA7" s="671"/>
      <c r="APB7" s="671"/>
      <c r="APC7" s="671"/>
      <c r="APD7" s="671"/>
      <c r="APE7" s="671"/>
      <c r="APF7" s="671"/>
      <c r="APG7" s="671"/>
      <c r="APH7" s="671"/>
      <c r="API7" s="671"/>
      <c r="APJ7" s="671"/>
      <c r="APK7" s="671"/>
      <c r="APL7" s="671"/>
      <c r="APM7" s="671"/>
      <c r="APN7" s="671"/>
      <c r="APO7" s="671"/>
      <c r="APP7" s="671"/>
      <c r="APQ7" s="671"/>
      <c r="APR7" s="671"/>
      <c r="APS7" s="671"/>
      <c r="APT7" s="671"/>
      <c r="APU7" s="671"/>
      <c r="APV7" s="671"/>
      <c r="APW7" s="671"/>
      <c r="APX7" s="671"/>
      <c r="APY7" s="671"/>
      <c r="APZ7" s="671"/>
      <c r="AQA7" s="671"/>
      <c r="AQB7" s="671"/>
      <c r="AQC7" s="671"/>
      <c r="AQD7" s="671"/>
      <c r="AQE7" s="671"/>
      <c r="AQF7" s="671"/>
      <c r="AQG7" s="671"/>
      <c r="AQH7" s="671"/>
      <c r="AQI7" s="671"/>
      <c r="AQJ7" s="671"/>
      <c r="AQK7" s="671"/>
      <c r="AQL7" s="671"/>
      <c r="AQM7" s="671"/>
      <c r="AQN7" s="671"/>
      <c r="AQO7" s="671"/>
      <c r="AQP7" s="671"/>
      <c r="AQQ7" s="671"/>
      <c r="AQR7" s="671"/>
      <c r="AQS7" s="671"/>
      <c r="AQT7" s="671"/>
      <c r="AQU7" s="671"/>
      <c r="AQV7" s="671"/>
      <c r="AQW7" s="671"/>
      <c r="AQX7" s="671"/>
      <c r="AQY7" s="671"/>
      <c r="AQZ7" s="671"/>
      <c r="ARA7" s="671"/>
      <c r="ARB7" s="671"/>
      <c r="ARC7" s="671"/>
      <c r="ARD7" s="671"/>
      <c r="ARE7" s="671"/>
      <c r="ARF7" s="671"/>
      <c r="ARG7" s="671"/>
      <c r="ARH7" s="671"/>
      <c r="ARI7" s="671"/>
      <c r="ARJ7" s="671"/>
      <c r="ARK7" s="671"/>
      <c r="ARL7" s="671"/>
      <c r="ARM7" s="671"/>
      <c r="ARN7" s="671"/>
      <c r="ARO7" s="671"/>
      <c r="ARP7" s="671"/>
      <c r="ARQ7" s="671"/>
      <c r="ARR7" s="671"/>
      <c r="ARS7" s="671"/>
      <c r="ART7" s="671"/>
      <c r="ARU7" s="671"/>
      <c r="ARV7" s="671"/>
      <c r="ARW7" s="671"/>
      <c r="ARX7" s="671"/>
      <c r="ARY7" s="671"/>
      <c r="ARZ7" s="671"/>
      <c r="ASA7" s="671"/>
      <c r="ASB7" s="671"/>
      <c r="ASC7" s="671"/>
      <c r="ASD7" s="671"/>
      <c r="ASE7" s="671"/>
      <c r="ASF7" s="671"/>
      <c r="ASG7" s="671"/>
      <c r="ASH7" s="671"/>
      <c r="ASI7" s="671"/>
      <c r="ASJ7" s="671"/>
      <c r="ASK7" s="671"/>
      <c r="ASL7" s="671"/>
      <c r="ASM7" s="671"/>
      <c r="ASN7" s="671"/>
      <c r="ASO7" s="671"/>
      <c r="ASP7" s="671"/>
      <c r="ASQ7" s="671"/>
      <c r="ASR7" s="671"/>
      <c r="ASS7" s="671"/>
      <c r="AST7" s="671"/>
      <c r="ASU7" s="671"/>
      <c r="ASV7" s="671"/>
      <c r="ASW7" s="671"/>
      <c r="ASX7" s="671"/>
      <c r="ASY7" s="671"/>
      <c r="ASZ7" s="671"/>
      <c r="ATA7" s="671"/>
      <c r="ATB7" s="671"/>
      <c r="ATC7" s="671"/>
      <c r="ATD7" s="671"/>
      <c r="ATE7" s="671"/>
      <c r="ATF7" s="671"/>
      <c r="ATG7" s="671"/>
      <c r="ATH7" s="671"/>
      <c r="ATI7" s="671"/>
      <c r="ATJ7" s="671"/>
      <c r="ATK7" s="671"/>
      <c r="ATL7" s="671"/>
      <c r="ATM7" s="671"/>
      <c r="ATN7" s="671"/>
      <c r="ATO7" s="671"/>
      <c r="ATP7" s="671"/>
      <c r="ATQ7" s="671"/>
      <c r="ATR7" s="671"/>
      <c r="ATS7" s="671"/>
      <c r="ATT7" s="671"/>
      <c r="ATU7" s="671"/>
      <c r="ATV7" s="671"/>
      <c r="ATW7" s="671"/>
      <c r="ATX7" s="671"/>
      <c r="ATY7" s="671"/>
      <c r="ATZ7" s="671"/>
      <c r="AUA7" s="671"/>
      <c r="AUB7" s="671"/>
      <c r="AUC7" s="671"/>
      <c r="AUD7" s="671"/>
      <c r="AUE7" s="671"/>
      <c r="AUF7" s="671"/>
      <c r="AUG7" s="671"/>
      <c r="AUH7" s="671"/>
      <c r="AUI7" s="671"/>
      <c r="AUJ7" s="671"/>
      <c r="AUK7" s="671"/>
      <c r="AUL7" s="671"/>
      <c r="AUM7" s="671"/>
      <c r="AUN7" s="671"/>
      <c r="AUO7" s="671"/>
      <c r="AUP7" s="671"/>
      <c r="AUQ7" s="671"/>
      <c r="AUR7" s="671"/>
      <c r="AUS7" s="671"/>
      <c r="AUT7" s="671"/>
      <c r="AUU7" s="671"/>
      <c r="AUV7" s="671"/>
      <c r="AUW7" s="671"/>
      <c r="AUX7" s="671"/>
      <c r="AUY7" s="671"/>
      <c r="AUZ7" s="671"/>
      <c r="AVA7" s="671"/>
      <c r="AVB7" s="671"/>
      <c r="AVC7" s="671"/>
      <c r="AVD7" s="671"/>
      <c r="AVE7" s="671"/>
      <c r="AVF7" s="671"/>
      <c r="AVG7" s="671"/>
      <c r="AVH7" s="671"/>
      <c r="AVI7" s="671"/>
      <c r="AVJ7" s="671"/>
      <c r="AVK7" s="671"/>
      <c r="AVL7" s="671"/>
      <c r="AVM7" s="671"/>
      <c r="AVN7" s="671"/>
      <c r="AVO7" s="671"/>
      <c r="AVP7" s="671"/>
      <c r="AVQ7" s="671"/>
      <c r="AVR7" s="671"/>
      <c r="AVS7" s="671"/>
      <c r="AVT7" s="671"/>
      <c r="AVU7" s="671"/>
      <c r="AVV7" s="671"/>
      <c r="AVW7" s="671"/>
      <c r="AVX7" s="671"/>
      <c r="AVY7" s="671"/>
      <c r="AVZ7" s="671"/>
      <c r="AWA7" s="671"/>
      <c r="AWB7" s="671"/>
      <c r="AWC7" s="671"/>
      <c r="AWD7" s="671"/>
      <c r="AWE7" s="671"/>
      <c r="AWF7" s="671"/>
      <c r="AWG7" s="671"/>
      <c r="AWH7" s="671"/>
      <c r="AWI7" s="671"/>
      <c r="AWJ7" s="671"/>
      <c r="AWK7" s="671"/>
      <c r="AWL7" s="671"/>
      <c r="AWM7" s="671"/>
      <c r="AWN7" s="671"/>
      <c r="AWO7" s="671"/>
      <c r="AWP7" s="671"/>
      <c r="AWQ7" s="671"/>
      <c r="AWR7" s="671"/>
      <c r="AWS7" s="671"/>
      <c r="AWT7" s="671"/>
      <c r="AWU7" s="671"/>
      <c r="AWV7" s="671"/>
      <c r="AWW7" s="671"/>
      <c r="AWX7" s="671"/>
      <c r="AWY7" s="671"/>
      <c r="AWZ7" s="671"/>
      <c r="AXA7" s="671"/>
      <c r="AXB7" s="671"/>
      <c r="AXC7" s="671"/>
      <c r="AXD7" s="671"/>
      <c r="AXE7" s="671"/>
      <c r="AXF7" s="671"/>
      <c r="AXG7" s="671"/>
      <c r="AXH7" s="671"/>
      <c r="AXI7" s="671"/>
      <c r="AXJ7" s="671"/>
      <c r="AXK7" s="671"/>
      <c r="AXL7" s="671"/>
      <c r="AXM7" s="671"/>
      <c r="AXN7" s="671"/>
      <c r="AXO7" s="671"/>
      <c r="AXP7" s="671"/>
      <c r="AXQ7" s="671"/>
      <c r="AXR7" s="671"/>
      <c r="AXS7" s="671"/>
      <c r="AXT7" s="671"/>
      <c r="AXU7" s="671"/>
      <c r="AXV7" s="671"/>
      <c r="AXW7" s="671"/>
      <c r="AXX7" s="671"/>
      <c r="AXY7" s="671"/>
      <c r="AXZ7" s="671"/>
      <c r="AYA7" s="671"/>
      <c r="AYB7" s="671"/>
      <c r="AYC7" s="671"/>
      <c r="AYD7" s="671"/>
      <c r="AYE7" s="671"/>
      <c r="AYF7" s="671"/>
      <c r="AYG7" s="671"/>
      <c r="AYH7" s="671"/>
      <c r="AYI7" s="671"/>
      <c r="AYJ7" s="671"/>
      <c r="AYK7" s="671"/>
      <c r="AYL7" s="671"/>
      <c r="AYM7" s="671"/>
      <c r="AYN7" s="671"/>
      <c r="AYO7" s="671"/>
      <c r="AYP7" s="671"/>
      <c r="AYQ7" s="671"/>
      <c r="AYR7" s="671"/>
      <c r="AYS7" s="671"/>
      <c r="AYT7" s="671"/>
      <c r="AYU7" s="671"/>
      <c r="AYV7" s="671"/>
      <c r="AYW7" s="671"/>
      <c r="AYX7" s="671"/>
      <c r="AYY7" s="671"/>
      <c r="AYZ7" s="671"/>
      <c r="AZA7" s="671"/>
      <c r="AZB7" s="671"/>
      <c r="AZC7" s="671"/>
      <c r="AZD7" s="671"/>
      <c r="AZE7" s="671"/>
      <c r="AZF7" s="671"/>
      <c r="AZG7" s="671"/>
      <c r="AZH7" s="671"/>
      <c r="AZI7" s="671"/>
      <c r="AZJ7" s="671"/>
      <c r="AZK7" s="671"/>
      <c r="AZL7" s="671"/>
      <c r="AZM7" s="671"/>
      <c r="AZN7" s="671"/>
      <c r="AZO7" s="671"/>
      <c r="AZP7" s="671"/>
      <c r="AZQ7" s="671"/>
      <c r="AZR7" s="671"/>
      <c r="AZS7" s="671"/>
      <c r="AZT7" s="671"/>
      <c r="AZU7" s="671"/>
      <c r="AZV7" s="671"/>
      <c r="AZW7" s="671"/>
      <c r="AZX7" s="671"/>
      <c r="AZY7" s="671"/>
      <c r="AZZ7" s="671"/>
      <c r="BAA7" s="671"/>
      <c r="BAB7" s="671"/>
      <c r="BAC7" s="671"/>
      <c r="BAD7" s="671"/>
      <c r="BAE7" s="671"/>
      <c r="BAF7" s="671"/>
      <c r="BAG7" s="671"/>
      <c r="BAH7" s="671"/>
      <c r="BAI7" s="671"/>
      <c r="BAJ7" s="671"/>
      <c r="BAK7" s="671"/>
      <c r="BAL7" s="671"/>
      <c r="BAM7" s="671"/>
      <c r="BAN7" s="671"/>
      <c r="BAO7" s="671"/>
      <c r="BAP7" s="671"/>
      <c r="BAQ7" s="671"/>
      <c r="BAR7" s="671"/>
      <c r="BAS7" s="671"/>
      <c r="BAT7" s="671"/>
      <c r="BAU7" s="671"/>
      <c r="BAV7" s="671"/>
      <c r="BAW7" s="671"/>
      <c r="BAX7" s="671"/>
      <c r="BAY7" s="671"/>
      <c r="BAZ7" s="671"/>
      <c r="BBA7" s="671"/>
      <c r="BBB7" s="671"/>
      <c r="BBC7" s="671"/>
      <c r="BBD7" s="671"/>
      <c r="BBE7" s="671"/>
      <c r="BBF7" s="671"/>
      <c r="BBG7" s="671"/>
      <c r="BBH7" s="671"/>
      <c r="BBI7" s="671"/>
      <c r="BBJ7" s="671"/>
      <c r="BBK7" s="671"/>
      <c r="BBL7" s="671"/>
      <c r="BBM7" s="671"/>
      <c r="BBN7" s="671"/>
      <c r="BBO7" s="671"/>
      <c r="BBP7" s="671"/>
      <c r="BBQ7" s="671"/>
      <c r="BBR7" s="671"/>
      <c r="BBS7" s="671"/>
      <c r="BBT7" s="671"/>
      <c r="BBU7" s="671"/>
      <c r="BBV7" s="671"/>
      <c r="BBW7" s="671"/>
      <c r="BBX7" s="671"/>
      <c r="BBY7" s="671"/>
      <c r="BBZ7" s="671"/>
      <c r="BCA7" s="671"/>
      <c r="BCB7" s="671"/>
      <c r="BCC7" s="671"/>
      <c r="BCD7" s="671"/>
      <c r="BCE7" s="671"/>
      <c r="BCF7" s="671"/>
      <c r="BCG7" s="671"/>
      <c r="BCH7" s="671"/>
      <c r="BCI7" s="671"/>
      <c r="BCJ7" s="671"/>
      <c r="BCK7" s="671"/>
      <c r="BCL7" s="671"/>
      <c r="BCM7" s="671"/>
      <c r="BCN7" s="671"/>
      <c r="BCO7" s="671"/>
      <c r="BCP7" s="671"/>
      <c r="BCQ7" s="671"/>
      <c r="BCR7" s="671"/>
      <c r="BCS7" s="671"/>
      <c r="BCT7" s="671"/>
      <c r="BCU7" s="671"/>
      <c r="BCV7" s="671"/>
      <c r="BCW7" s="671"/>
      <c r="BCX7" s="671"/>
      <c r="BCY7" s="671"/>
      <c r="BCZ7" s="671"/>
      <c r="BDA7" s="671"/>
      <c r="BDB7" s="671"/>
      <c r="BDC7" s="671"/>
      <c r="BDD7" s="671"/>
      <c r="BDE7" s="671"/>
      <c r="BDF7" s="671"/>
      <c r="BDG7" s="671"/>
      <c r="BDH7" s="671"/>
      <c r="BDI7" s="671"/>
      <c r="BDJ7" s="671"/>
      <c r="BDK7" s="671"/>
      <c r="BDL7" s="671"/>
      <c r="BDM7" s="671"/>
      <c r="BDN7" s="671"/>
      <c r="BDO7" s="671"/>
      <c r="BDP7" s="671"/>
      <c r="BDQ7" s="671"/>
      <c r="BDR7" s="671"/>
      <c r="BDS7" s="671"/>
      <c r="BDT7" s="671"/>
      <c r="BDU7" s="671"/>
      <c r="BDV7" s="671"/>
      <c r="BDW7" s="671"/>
      <c r="BDX7" s="671"/>
      <c r="BDY7" s="671"/>
      <c r="BDZ7" s="671"/>
      <c r="BEA7" s="671"/>
      <c r="BEB7" s="671"/>
      <c r="BEC7" s="671"/>
      <c r="BED7" s="671"/>
      <c r="BEE7" s="671"/>
      <c r="BEF7" s="671"/>
      <c r="BEG7" s="671"/>
      <c r="BEH7" s="671"/>
      <c r="BEI7" s="671"/>
      <c r="BEJ7" s="671"/>
      <c r="BEK7" s="671"/>
      <c r="BEL7" s="671"/>
      <c r="BEM7" s="671"/>
      <c r="BEN7" s="671"/>
      <c r="BEO7" s="671"/>
      <c r="BEP7" s="671"/>
      <c r="BEQ7" s="671"/>
      <c r="BER7" s="671"/>
      <c r="BES7" s="671"/>
      <c r="BET7" s="671"/>
      <c r="BEU7" s="671"/>
      <c r="BEV7" s="671"/>
      <c r="BEW7" s="671"/>
      <c r="BEX7" s="671"/>
      <c r="BEY7" s="671"/>
      <c r="BEZ7" s="671"/>
      <c r="BFA7" s="671"/>
      <c r="BFB7" s="671"/>
      <c r="BFC7" s="671"/>
      <c r="BFD7" s="671"/>
      <c r="BFE7" s="671"/>
      <c r="BFF7" s="671"/>
      <c r="BFG7" s="671"/>
      <c r="BFH7" s="671"/>
      <c r="BFI7" s="671"/>
      <c r="BFJ7" s="671"/>
      <c r="BFK7" s="671"/>
      <c r="BFL7" s="671"/>
      <c r="BFM7" s="671"/>
      <c r="BFN7" s="671"/>
      <c r="BFO7" s="671"/>
      <c r="BFP7" s="671"/>
      <c r="BFQ7" s="671"/>
      <c r="BFR7" s="671"/>
      <c r="BFS7" s="671"/>
      <c r="BFT7" s="671"/>
      <c r="BFU7" s="671"/>
      <c r="BFV7" s="671"/>
      <c r="BFW7" s="671"/>
      <c r="BFX7" s="671"/>
      <c r="BFY7" s="671"/>
      <c r="BFZ7" s="671"/>
      <c r="BGA7" s="671"/>
      <c r="BGB7" s="671"/>
      <c r="BGC7" s="671"/>
      <c r="BGD7" s="671"/>
      <c r="BGE7" s="671"/>
      <c r="BGF7" s="671"/>
      <c r="BGG7" s="671"/>
      <c r="BGH7" s="671"/>
      <c r="BGI7" s="671"/>
      <c r="BGJ7" s="671"/>
      <c r="BGK7" s="671"/>
      <c r="BGL7" s="671"/>
      <c r="BGM7" s="671"/>
      <c r="BGN7" s="671"/>
      <c r="BGO7" s="671"/>
      <c r="BGP7" s="671"/>
      <c r="BGQ7" s="671"/>
      <c r="BGR7" s="671"/>
      <c r="BGS7" s="671"/>
      <c r="BGT7" s="671"/>
      <c r="BGU7" s="671"/>
      <c r="BGV7" s="671"/>
      <c r="BGW7" s="671"/>
      <c r="BGX7" s="671"/>
      <c r="BGY7" s="671"/>
      <c r="BGZ7" s="671"/>
      <c r="BHA7" s="671"/>
      <c r="BHB7" s="671"/>
      <c r="BHC7" s="671"/>
      <c r="BHD7" s="671"/>
      <c r="BHE7" s="671"/>
      <c r="BHF7" s="671"/>
      <c r="BHG7" s="671"/>
      <c r="BHH7" s="671"/>
      <c r="BHI7" s="671"/>
      <c r="BHJ7" s="671"/>
      <c r="BHK7" s="671"/>
      <c r="BHL7" s="671"/>
      <c r="BHM7" s="671"/>
      <c r="BHN7" s="671"/>
      <c r="BHO7" s="671"/>
      <c r="BHP7" s="671"/>
      <c r="BHQ7" s="671"/>
      <c r="BHR7" s="671"/>
      <c r="BHS7" s="671"/>
      <c r="BHT7" s="671"/>
      <c r="BHU7" s="671"/>
      <c r="BHV7" s="671"/>
      <c r="BHW7" s="671"/>
      <c r="BHX7" s="671"/>
      <c r="BHY7" s="671"/>
      <c r="BHZ7" s="671"/>
      <c r="BIA7" s="671"/>
      <c r="BIB7" s="671"/>
      <c r="BIC7" s="671"/>
      <c r="BID7" s="671"/>
      <c r="BIE7" s="671"/>
      <c r="BIF7" s="671"/>
      <c r="BIG7" s="671"/>
      <c r="BIH7" s="671"/>
      <c r="BII7" s="671"/>
      <c r="BIJ7" s="671"/>
      <c r="BIK7" s="671"/>
      <c r="BIL7" s="671"/>
      <c r="BIM7" s="671"/>
      <c r="BIN7" s="671"/>
      <c r="BIO7" s="671"/>
      <c r="BIP7" s="671"/>
      <c r="BIQ7" s="671"/>
      <c r="BIR7" s="671"/>
      <c r="BIS7" s="671"/>
      <c r="BIT7" s="671"/>
      <c r="BIU7" s="671"/>
      <c r="BIV7" s="671"/>
      <c r="BIW7" s="671"/>
      <c r="BIX7" s="671"/>
      <c r="BIY7" s="671"/>
      <c r="BIZ7" s="671"/>
      <c r="BJA7" s="671"/>
      <c r="BJB7" s="671"/>
      <c r="BJC7" s="671"/>
      <c r="BJD7" s="671"/>
      <c r="BJE7" s="671"/>
      <c r="BJF7" s="671"/>
      <c r="BJG7" s="671"/>
      <c r="BJH7" s="671"/>
      <c r="BJI7" s="671"/>
      <c r="BJJ7" s="671"/>
      <c r="BJK7" s="671"/>
      <c r="BJL7" s="671"/>
      <c r="BJM7" s="671"/>
      <c r="BJN7" s="671"/>
      <c r="BJO7" s="671"/>
      <c r="BJP7" s="671"/>
      <c r="BJQ7" s="671"/>
      <c r="BJR7" s="671"/>
      <c r="BJS7" s="671"/>
      <c r="BJT7" s="671"/>
      <c r="BJU7" s="671"/>
      <c r="BJV7" s="671"/>
      <c r="BJW7" s="671"/>
      <c r="BJX7" s="671"/>
      <c r="BJY7" s="671"/>
      <c r="BJZ7" s="671"/>
      <c r="BKA7" s="671"/>
      <c r="BKB7" s="671"/>
      <c r="BKC7" s="671"/>
      <c r="BKD7" s="671"/>
      <c r="BKE7" s="671"/>
      <c r="BKF7" s="671"/>
      <c r="BKG7" s="671"/>
      <c r="BKH7" s="671"/>
      <c r="BKI7" s="671"/>
      <c r="BKJ7" s="671"/>
      <c r="BKK7" s="671"/>
      <c r="BKL7" s="671"/>
      <c r="BKM7" s="671"/>
      <c r="BKN7" s="671"/>
      <c r="BKO7" s="671"/>
      <c r="BKP7" s="671"/>
      <c r="BKQ7" s="671"/>
      <c r="BKR7" s="671"/>
      <c r="BKS7" s="671"/>
      <c r="BKT7" s="671"/>
      <c r="BKU7" s="671"/>
      <c r="BKV7" s="671"/>
      <c r="BKW7" s="671"/>
      <c r="BKX7" s="671"/>
      <c r="BKY7" s="671"/>
      <c r="BKZ7" s="671"/>
      <c r="BLA7" s="671"/>
      <c r="BLB7" s="671"/>
      <c r="BLC7" s="671"/>
      <c r="BLD7" s="671"/>
      <c r="BLE7" s="671"/>
      <c r="BLF7" s="671"/>
      <c r="BLG7" s="671"/>
      <c r="BLH7" s="671"/>
      <c r="BLI7" s="671"/>
      <c r="BLJ7" s="671"/>
      <c r="BLK7" s="671"/>
      <c r="BLL7" s="671"/>
      <c r="BLM7" s="671"/>
      <c r="BLN7" s="671"/>
      <c r="BLO7" s="671"/>
      <c r="BLP7" s="671"/>
      <c r="BLQ7" s="671"/>
      <c r="BLR7" s="671"/>
      <c r="BLS7" s="671"/>
      <c r="BLT7" s="671"/>
      <c r="BLU7" s="671"/>
      <c r="BLV7" s="671"/>
      <c r="BLW7" s="671"/>
      <c r="BLX7" s="671"/>
      <c r="BLY7" s="671"/>
      <c r="BLZ7" s="671"/>
      <c r="BMA7" s="671"/>
      <c r="BMB7" s="671"/>
      <c r="BMC7" s="671"/>
      <c r="BMD7" s="671"/>
      <c r="BME7" s="671"/>
      <c r="BMF7" s="671"/>
      <c r="BMG7" s="671"/>
      <c r="BMH7" s="671"/>
      <c r="BMI7" s="671"/>
      <c r="BMJ7" s="671"/>
      <c r="BMK7" s="671"/>
      <c r="BML7" s="671"/>
      <c r="BMM7" s="671"/>
      <c r="BMN7" s="671"/>
      <c r="BMO7" s="671"/>
      <c r="BMP7" s="671"/>
      <c r="BMQ7" s="671"/>
      <c r="BMR7" s="671"/>
      <c r="BMS7" s="671"/>
      <c r="BMT7" s="671"/>
      <c r="BMU7" s="671"/>
      <c r="BMV7" s="671"/>
      <c r="BMW7" s="671"/>
      <c r="BMX7" s="671"/>
      <c r="BMY7" s="671"/>
      <c r="BMZ7" s="671"/>
      <c r="BNA7" s="671"/>
      <c r="BNB7" s="671"/>
      <c r="BNC7" s="671"/>
      <c r="BND7" s="671"/>
      <c r="BNE7" s="671"/>
      <c r="BNF7" s="671"/>
      <c r="BNG7" s="671"/>
      <c r="BNH7" s="671"/>
      <c r="BNI7" s="671"/>
      <c r="BNJ7" s="671"/>
      <c r="BNK7" s="671"/>
      <c r="BNL7" s="671"/>
      <c r="BNM7" s="671"/>
      <c r="BNN7" s="671"/>
      <c r="BNO7" s="671"/>
      <c r="BNP7" s="671"/>
      <c r="BNQ7" s="671"/>
      <c r="BNR7" s="671"/>
      <c r="BNS7" s="671"/>
      <c r="BNT7" s="671"/>
      <c r="BNU7" s="671"/>
      <c r="BNV7" s="671"/>
      <c r="BNW7" s="671"/>
      <c r="BNX7" s="671"/>
      <c r="BNY7" s="671"/>
      <c r="BNZ7" s="671"/>
      <c r="BOA7" s="671"/>
      <c r="BOB7" s="671"/>
      <c r="BOC7" s="671"/>
      <c r="BOD7" s="671"/>
      <c r="BOE7" s="671"/>
      <c r="BOF7" s="671"/>
      <c r="BOG7" s="671"/>
      <c r="BOH7" s="671"/>
      <c r="BOI7" s="671"/>
      <c r="BOJ7" s="671"/>
      <c r="BOK7" s="671"/>
      <c r="BOL7" s="671"/>
      <c r="BOM7" s="671"/>
      <c r="BON7" s="671"/>
      <c r="BOO7" s="671"/>
      <c r="BOP7" s="671"/>
      <c r="BOQ7" s="671"/>
      <c r="BOR7" s="671"/>
      <c r="BOS7" s="671"/>
      <c r="BOT7" s="671"/>
      <c r="BOU7" s="671"/>
      <c r="BOV7" s="671"/>
      <c r="BOW7" s="671"/>
      <c r="BOX7" s="671"/>
      <c r="BOY7" s="671"/>
      <c r="BOZ7" s="671"/>
      <c r="BPA7" s="671"/>
      <c r="BPB7" s="671"/>
      <c r="BPC7" s="671"/>
      <c r="BPD7" s="671"/>
      <c r="BPE7" s="671"/>
      <c r="BPF7" s="671"/>
      <c r="BPG7" s="671"/>
      <c r="BPH7" s="671"/>
      <c r="BPI7" s="671"/>
      <c r="BPJ7" s="671"/>
      <c r="BPK7" s="671"/>
      <c r="BPL7" s="671"/>
      <c r="BPM7" s="671"/>
      <c r="BPN7" s="671"/>
      <c r="BPO7" s="671"/>
      <c r="BPP7" s="671"/>
      <c r="BPQ7" s="671"/>
      <c r="BPR7" s="671"/>
      <c r="BPS7" s="671"/>
      <c r="BPT7" s="671"/>
      <c r="BPU7" s="671"/>
      <c r="BPV7" s="671"/>
      <c r="BPW7" s="671"/>
      <c r="BPX7" s="671"/>
      <c r="BPY7" s="671"/>
      <c r="BPZ7" s="671"/>
      <c r="BQA7" s="671"/>
      <c r="BQB7" s="671"/>
      <c r="BQC7" s="671"/>
      <c r="BQD7" s="671"/>
      <c r="BQE7" s="671"/>
      <c r="BQF7" s="671"/>
      <c r="BQG7" s="671"/>
      <c r="BQH7" s="671"/>
      <c r="BQI7" s="671"/>
      <c r="BQJ7" s="671"/>
      <c r="BQK7" s="671"/>
      <c r="BQL7" s="671"/>
      <c r="BQM7" s="671"/>
      <c r="BQN7" s="671"/>
      <c r="BQO7" s="671"/>
      <c r="BQP7" s="671"/>
      <c r="BQQ7" s="671"/>
      <c r="BQR7" s="671"/>
      <c r="BQS7" s="671"/>
      <c r="BQT7" s="671"/>
      <c r="BQU7" s="671"/>
      <c r="BQV7" s="671"/>
      <c r="BQW7" s="671"/>
      <c r="BQX7" s="671"/>
      <c r="BQY7" s="671"/>
      <c r="BQZ7" s="671"/>
      <c r="BRA7" s="671"/>
      <c r="BRB7" s="671"/>
      <c r="BRC7" s="671"/>
      <c r="BRD7" s="671"/>
      <c r="BRE7" s="671"/>
      <c r="BRF7" s="671"/>
      <c r="BRG7" s="671"/>
      <c r="BRH7" s="671"/>
      <c r="BRI7" s="671"/>
      <c r="BRJ7" s="671"/>
      <c r="BRK7" s="671"/>
      <c r="BRL7" s="671"/>
      <c r="BRM7" s="671"/>
      <c r="BRN7" s="671"/>
      <c r="BRO7" s="671"/>
      <c r="BRP7" s="671"/>
      <c r="BRQ7" s="671"/>
      <c r="BRR7" s="671"/>
      <c r="BRS7" s="671"/>
      <c r="BRT7" s="671"/>
      <c r="BRU7" s="671"/>
      <c r="BRV7" s="671"/>
      <c r="BRW7" s="671"/>
      <c r="BRX7" s="671"/>
      <c r="BRY7" s="671"/>
      <c r="BRZ7" s="671"/>
      <c r="BSA7" s="671"/>
      <c r="BSB7" s="671"/>
      <c r="BSC7" s="671"/>
      <c r="BSD7" s="671"/>
      <c r="BSE7" s="671"/>
      <c r="BSF7" s="671"/>
      <c r="BSG7" s="671"/>
      <c r="BSH7" s="671"/>
      <c r="BSI7" s="671"/>
      <c r="BSJ7" s="671"/>
      <c r="BSK7" s="671"/>
      <c r="BSL7" s="671"/>
      <c r="BSM7" s="671"/>
      <c r="BSN7" s="671"/>
      <c r="BSO7" s="671"/>
      <c r="BSP7" s="671"/>
      <c r="BSQ7" s="671"/>
      <c r="BSR7" s="671"/>
      <c r="BSS7" s="671"/>
      <c r="BST7" s="671"/>
      <c r="BSU7" s="671"/>
      <c r="BSV7" s="671"/>
      <c r="BSW7" s="671"/>
      <c r="BSX7" s="671"/>
      <c r="BSY7" s="671"/>
      <c r="BSZ7" s="671"/>
      <c r="BTA7" s="671"/>
      <c r="BTB7" s="671"/>
      <c r="BTC7" s="671"/>
      <c r="BTD7" s="671"/>
      <c r="BTE7" s="671"/>
      <c r="BTF7" s="671"/>
      <c r="BTG7" s="671"/>
      <c r="BTH7" s="671"/>
      <c r="BTI7" s="671"/>
      <c r="BTJ7" s="671"/>
      <c r="BTK7" s="671"/>
      <c r="BTL7" s="671"/>
      <c r="BTM7" s="671"/>
      <c r="BTN7" s="671"/>
      <c r="BTO7" s="671"/>
      <c r="BTP7" s="671"/>
      <c r="BTQ7" s="671"/>
      <c r="BTR7" s="671"/>
      <c r="BTS7" s="671"/>
      <c r="BTT7" s="671"/>
      <c r="BTU7" s="671"/>
      <c r="BTV7" s="671"/>
      <c r="BTW7" s="671"/>
      <c r="BTX7" s="671"/>
      <c r="BTY7" s="671"/>
      <c r="BTZ7" s="671"/>
      <c r="BUA7" s="671"/>
      <c r="BUB7" s="671"/>
      <c r="BUC7" s="671"/>
      <c r="BUD7" s="671"/>
      <c r="BUE7" s="671"/>
      <c r="BUF7" s="671"/>
      <c r="BUG7" s="671"/>
      <c r="BUH7" s="671"/>
      <c r="BUI7" s="671"/>
      <c r="BUJ7" s="671"/>
      <c r="BUK7" s="671"/>
      <c r="BUL7" s="671"/>
      <c r="BUM7" s="671"/>
      <c r="BUN7" s="671"/>
      <c r="BUO7" s="671"/>
      <c r="BUP7" s="671"/>
      <c r="BUQ7" s="671"/>
      <c r="BUR7" s="671"/>
      <c r="BUS7" s="671"/>
      <c r="BUT7" s="671"/>
      <c r="BUU7" s="671"/>
      <c r="BUV7" s="671"/>
      <c r="BUW7" s="671"/>
      <c r="BUX7" s="671"/>
      <c r="BUY7" s="671"/>
      <c r="BUZ7" s="671"/>
      <c r="BVA7" s="671"/>
      <c r="BVB7" s="671"/>
      <c r="BVC7" s="671"/>
      <c r="BVD7" s="671"/>
      <c r="BVE7" s="671"/>
      <c r="BVF7" s="671"/>
      <c r="BVG7" s="671"/>
      <c r="BVH7" s="671"/>
      <c r="BVI7" s="671"/>
      <c r="BVJ7" s="671"/>
      <c r="BVK7" s="671"/>
      <c r="BVL7" s="671"/>
      <c r="BVM7" s="671"/>
      <c r="BVN7" s="671"/>
      <c r="BVO7" s="671"/>
      <c r="BVP7" s="671"/>
      <c r="BVQ7" s="671"/>
      <c r="BVR7" s="671"/>
      <c r="BVS7" s="671"/>
      <c r="BVT7" s="671"/>
      <c r="BVU7" s="671"/>
      <c r="BVV7" s="671"/>
      <c r="BVW7" s="671"/>
      <c r="BVX7" s="671"/>
      <c r="BVY7" s="671"/>
      <c r="BVZ7" s="671"/>
      <c r="BWA7" s="671"/>
      <c r="BWB7" s="671"/>
      <c r="BWC7" s="671"/>
      <c r="BWD7" s="671"/>
      <c r="BWE7" s="671"/>
      <c r="BWF7" s="671"/>
      <c r="BWG7" s="671"/>
      <c r="BWH7" s="671"/>
      <c r="BWI7" s="671"/>
      <c r="BWJ7" s="671"/>
      <c r="BWK7" s="671"/>
      <c r="BWL7" s="671"/>
      <c r="BWM7" s="671"/>
      <c r="BWN7" s="671"/>
      <c r="BWO7" s="671"/>
      <c r="BWP7" s="671"/>
      <c r="BWQ7" s="671"/>
      <c r="BWR7" s="671"/>
      <c r="BWS7" s="671"/>
      <c r="BWT7" s="671"/>
      <c r="BWU7" s="671"/>
      <c r="BWV7" s="671"/>
      <c r="BWW7" s="671"/>
      <c r="BWX7" s="671"/>
      <c r="BWY7" s="671"/>
      <c r="BWZ7" s="671"/>
      <c r="BXA7" s="671"/>
      <c r="BXB7" s="671"/>
      <c r="BXC7" s="671"/>
      <c r="BXD7" s="671"/>
      <c r="BXE7" s="671"/>
      <c r="BXF7" s="671"/>
      <c r="BXG7" s="671"/>
      <c r="BXH7" s="671"/>
      <c r="BXI7" s="671"/>
      <c r="BXJ7" s="671"/>
      <c r="BXK7" s="671"/>
      <c r="BXL7" s="671"/>
      <c r="BXM7" s="671"/>
      <c r="BXN7" s="671"/>
      <c r="BXO7" s="671"/>
      <c r="BXP7" s="671"/>
      <c r="BXQ7" s="671"/>
      <c r="BXR7" s="671"/>
      <c r="BXS7" s="671"/>
      <c r="BXT7" s="671"/>
      <c r="BXU7" s="671"/>
      <c r="BXV7" s="671"/>
      <c r="BXW7" s="671"/>
      <c r="BXX7" s="671"/>
      <c r="BXY7" s="671"/>
      <c r="BXZ7" s="671"/>
      <c r="BYA7" s="671"/>
      <c r="BYB7" s="671"/>
      <c r="BYC7" s="671"/>
      <c r="BYD7" s="671"/>
      <c r="BYE7" s="671"/>
      <c r="BYF7" s="671"/>
      <c r="BYG7" s="671"/>
      <c r="BYH7" s="671"/>
      <c r="BYI7" s="671"/>
      <c r="BYJ7" s="671"/>
      <c r="BYK7" s="671"/>
      <c r="BYL7" s="671"/>
      <c r="BYM7" s="671"/>
      <c r="BYN7" s="671"/>
      <c r="BYO7" s="671"/>
      <c r="BYP7" s="671"/>
      <c r="BYQ7" s="671"/>
      <c r="BYR7" s="671"/>
      <c r="BYS7" s="671"/>
      <c r="BYT7" s="671"/>
      <c r="BYU7" s="671"/>
      <c r="BYV7" s="671"/>
      <c r="BYW7" s="671"/>
      <c r="BYX7" s="671"/>
      <c r="BYY7" s="671"/>
      <c r="BYZ7" s="671"/>
      <c r="BZA7" s="671"/>
      <c r="BZB7" s="671"/>
      <c r="BZC7" s="671"/>
      <c r="BZD7" s="671"/>
      <c r="BZE7" s="671"/>
      <c r="BZF7" s="671"/>
      <c r="BZG7" s="671"/>
      <c r="BZH7" s="671"/>
      <c r="BZI7" s="671"/>
      <c r="BZJ7" s="671"/>
      <c r="BZK7" s="671"/>
      <c r="BZL7" s="671"/>
      <c r="BZM7" s="671"/>
      <c r="BZN7" s="671"/>
      <c r="BZO7" s="671"/>
      <c r="BZP7" s="671"/>
      <c r="BZQ7" s="671"/>
      <c r="BZR7" s="671"/>
      <c r="BZS7" s="671"/>
      <c r="BZT7" s="671"/>
      <c r="BZU7" s="671"/>
      <c r="BZV7" s="671"/>
      <c r="BZW7" s="671"/>
      <c r="BZX7" s="671"/>
      <c r="BZY7" s="671"/>
      <c r="BZZ7" s="671"/>
      <c r="CAA7" s="671"/>
      <c r="CAB7" s="671"/>
      <c r="CAC7" s="671"/>
      <c r="CAD7" s="671"/>
      <c r="CAE7" s="671"/>
      <c r="CAF7" s="671"/>
      <c r="CAG7" s="671"/>
      <c r="CAH7" s="671"/>
      <c r="CAI7" s="671"/>
      <c r="CAJ7" s="671"/>
      <c r="CAK7" s="671"/>
      <c r="CAL7" s="671"/>
      <c r="CAM7" s="671"/>
      <c r="CAN7" s="671"/>
      <c r="CAO7" s="671"/>
      <c r="CAP7" s="671"/>
      <c r="CAQ7" s="671"/>
      <c r="CAR7" s="671"/>
      <c r="CAS7" s="671"/>
      <c r="CAT7" s="671"/>
      <c r="CAU7" s="671"/>
      <c r="CAV7" s="671"/>
      <c r="CAW7" s="671"/>
      <c r="CAX7" s="671"/>
      <c r="CAY7" s="671"/>
      <c r="CAZ7" s="671"/>
      <c r="CBA7" s="671"/>
      <c r="CBB7" s="671"/>
      <c r="CBC7" s="671"/>
      <c r="CBD7" s="671"/>
      <c r="CBE7" s="671"/>
      <c r="CBF7" s="671"/>
      <c r="CBG7" s="671"/>
      <c r="CBH7" s="671"/>
      <c r="CBI7" s="671"/>
      <c r="CBJ7" s="671"/>
      <c r="CBK7" s="671"/>
      <c r="CBL7" s="671"/>
      <c r="CBM7" s="671"/>
      <c r="CBN7" s="671"/>
      <c r="CBO7" s="671"/>
      <c r="CBP7" s="671"/>
      <c r="CBQ7" s="671"/>
      <c r="CBR7" s="671"/>
      <c r="CBS7" s="671"/>
      <c r="CBT7" s="671"/>
      <c r="CBU7" s="671"/>
      <c r="CBV7" s="671"/>
      <c r="CBW7" s="671"/>
      <c r="CBX7" s="671"/>
      <c r="CBY7" s="671"/>
      <c r="CBZ7" s="671"/>
      <c r="CCA7" s="671"/>
      <c r="CCB7" s="671"/>
      <c r="CCC7" s="671"/>
      <c r="CCD7" s="671"/>
      <c r="CCE7" s="671"/>
      <c r="CCF7" s="671"/>
      <c r="CCG7" s="671"/>
      <c r="CCH7" s="671"/>
      <c r="CCI7" s="671"/>
      <c r="CCJ7" s="671"/>
      <c r="CCK7" s="671"/>
      <c r="CCL7" s="671"/>
      <c r="CCM7" s="671"/>
      <c r="CCN7" s="671"/>
      <c r="CCO7" s="671"/>
      <c r="CCP7" s="671"/>
      <c r="CCQ7" s="671"/>
      <c r="CCR7" s="671"/>
      <c r="CCS7" s="671"/>
      <c r="CCT7" s="671"/>
      <c r="CCU7" s="671"/>
      <c r="CCV7" s="671"/>
      <c r="CCW7" s="671"/>
      <c r="CCX7" s="671"/>
      <c r="CCY7" s="671"/>
      <c r="CCZ7" s="671"/>
      <c r="CDA7" s="671"/>
      <c r="CDB7" s="671"/>
      <c r="CDC7" s="671"/>
      <c r="CDD7" s="671"/>
      <c r="CDE7" s="671"/>
      <c r="CDF7" s="671"/>
      <c r="CDG7" s="671"/>
      <c r="CDH7" s="671"/>
      <c r="CDI7" s="671"/>
      <c r="CDJ7" s="671"/>
      <c r="CDK7" s="671"/>
      <c r="CDL7" s="671"/>
      <c r="CDM7" s="671"/>
      <c r="CDN7" s="671"/>
      <c r="CDO7" s="671"/>
      <c r="CDP7" s="671"/>
      <c r="CDQ7" s="671"/>
      <c r="CDR7" s="671"/>
      <c r="CDS7" s="671"/>
      <c r="CDT7" s="671"/>
      <c r="CDU7" s="671"/>
      <c r="CDV7" s="671"/>
      <c r="CDW7" s="671"/>
      <c r="CDX7" s="671"/>
      <c r="CDY7" s="671"/>
      <c r="CDZ7" s="671"/>
      <c r="CEA7" s="671"/>
      <c r="CEB7" s="671"/>
      <c r="CEC7" s="671"/>
      <c r="CED7" s="671"/>
      <c r="CEE7" s="671"/>
      <c r="CEF7" s="671"/>
      <c r="CEG7" s="671"/>
      <c r="CEH7" s="671"/>
      <c r="CEI7" s="671"/>
      <c r="CEJ7" s="671"/>
      <c r="CEK7" s="671"/>
      <c r="CEL7" s="671"/>
      <c r="CEM7" s="671"/>
      <c r="CEN7" s="671"/>
      <c r="CEO7" s="671"/>
      <c r="CEP7" s="671"/>
      <c r="CEQ7" s="671"/>
      <c r="CER7" s="671"/>
      <c r="CES7" s="671"/>
      <c r="CET7" s="671"/>
      <c r="CEU7" s="671"/>
      <c r="CEV7" s="671"/>
      <c r="CEW7" s="671"/>
      <c r="CEX7" s="671"/>
      <c r="CEY7" s="671"/>
      <c r="CEZ7" s="671"/>
      <c r="CFA7" s="671"/>
      <c r="CFB7" s="671"/>
      <c r="CFC7" s="671"/>
      <c r="CFD7" s="671"/>
      <c r="CFE7" s="671"/>
      <c r="CFF7" s="671"/>
      <c r="CFG7" s="671"/>
      <c r="CFH7" s="671"/>
      <c r="CFI7" s="671"/>
      <c r="CFJ7" s="671"/>
      <c r="CFK7" s="671"/>
      <c r="CFL7" s="671"/>
      <c r="CFM7" s="671"/>
      <c r="CFN7" s="671"/>
      <c r="CFO7" s="671"/>
      <c r="CFP7" s="671"/>
      <c r="CFQ7" s="671"/>
      <c r="CFR7" s="671"/>
      <c r="CFS7" s="671"/>
      <c r="CFT7" s="671"/>
      <c r="CFU7" s="671"/>
      <c r="CFV7" s="671"/>
      <c r="CFW7" s="671"/>
      <c r="CFX7" s="671"/>
      <c r="CFY7" s="671"/>
      <c r="CFZ7" s="671"/>
      <c r="CGA7" s="671"/>
      <c r="CGB7" s="671"/>
      <c r="CGC7" s="671"/>
      <c r="CGD7" s="671"/>
      <c r="CGE7" s="671"/>
      <c r="CGF7" s="671"/>
      <c r="CGG7" s="671"/>
      <c r="CGH7" s="671"/>
      <c r="CGI7" s="671"/>
      <c r="CGJ7" s="671"/>
      <c r="CGK7" s="671"/>
      <c r="CGL7" s="671"/>
      <c r="CGM7" s="671"/>
      <c r="CGN7" s="671"/>
      <c r="CGO7" s="671"/>
      <c r="CGP7" s="671"/>
      <c r="CGQ7" s="671"/>
      <c r="CGR7" s="671"/>
      <c r="CGS7" s="671"/>
      <c r="CGT7" s="671"/>
      <c r="CGU7" s="671"/>
      <c r="CGV7" s="671"/>
      <c r="CGW7" s="671"/>
      <c r="CGX7" s="671"/>
      <c r="CGY7" s="671"/>
      <c r="CGZ7" s="671"/>
      <c r="CHA7" s="671"/>
      <c r="CHB7" s="671"/>
      <c r="CHC7" s="671"/>
      <c r="CHD7" s="671"/>
      <c r="CHE7" s="671"/>
      <c r="CHF7" s="671"/>
      <c r="CHG7" s="671"/>
      <c r="CHH7" s="671"/>
      <c r="CHI7" s="671"/>
      <c r="CHJ7" s="671"/>
      <c r="CHK7" s="671"/>
      <c r="CHL7" s="671"/>
      <c r="CHM7" s="671"/>
      <c r="CHN7" s="671"/>
      <c r="CHO7" s="671"/>
      <c r="CHP7" s="671"/>
      <c r="CHQ7" s="671"/>
      <c r="CHR7" s="671"/>
      <c r="CHS7" s="671"/>
      <c r="CHT7" s="671"/>
      <c r="CHU7" s="671"/>
      <c r="CHV7" s="671"/>
      <c r="CHW7" s="671"/>
      <c r="CHX7" s="671"/>
      <c r="CHY7" s="671"/>
      <c r="CHZ7" s="671"/>
      <c r="CIA7" s="671"/>
      <c r="CIB7" s="671"/>
      <c r="CIC7" s="671"/>
      <c r="CID7" s="671"/>
      <c r="CIE7" s="671"/>
      <c r="CIF7" s="671"/>
      <c r="CIG7" s="671"/>
      <c r="CIH7" s="671"/>
      <c r="CII7" s="671"/>
      <c r="CIJ7" s="671"/>
      <c r="CIK7" s="671"/>
      <c r="CIL7" s="671"/>
      <c r="CIM7" s="671"/>
      <c r="CIN7" s="671"/>
      <c r="CIO7" s="671"/>
      <c r="CIP7" s="671"/>
      <c r="CIQ7" s="671"/>
      <c r="CIR7" s="671"/>
      <c r="CIS7" s="671"/>
      <c r="CIT7" s="671"/>
      <c r="CIU7" s="671"/>
      <c r="CIV7" s="671"/>
      <c r="CIW7" s="671"/>
      <c r="CIX7" s="671"/>
      <c r="CIY7" s="671"/>
      <c r="CIZ7" s="671"/>
      <c r="CJA7" s="671"/>
      <c r="CJB7" s="671"/>
      <c r="CJC7" s="671"/>
      <c r="CJD7" s="671"/>
      <c r="CJE7" s="671"/>
      <c r="CJF7" s="671"/>
      <c r="CJG7" s="671"/>
      <c r="CJH7" s="671"/>
      <c r="CJI7" s="671"/>
      <c r="CJJ7" s="671"/>
      <c r="CJK7" s="671"/>
      <c r="CJL7" s="671"/>
      <c r="CJM7" s="671"/>
      <c r="CJN7" s="671"/>
      <c r="CJO7" s="671"/>
      <c r="CJP7" s="671"/>
      <c r="CJQ7" s="671"/>
      <c r="CJR7" s="671"/>
      <c r="CJS7" s="671"/>
      <c r="CJT7" s="671"/>
      <c r="CJU7" s="671"/>
      <c r="CJV7" s="671"/>
      <c r="CJW7" s="671"/>
      <c r="CJX7" s="671"/>
      <c r="CJY7" s="671"/>
      <c r="CJZ7" s="671"/>
      <c r="CKA7" s="671"/>
      <c r="CKB7" s="671"/>
      <c r="CKC7" s="671"/>
      <c r="CKD7" s="671"/>
      <c r="CKE7" s="671"/>
      <c r="CKF7" s="671"/>
      <c r="CKG7" s="671"/>
      <c r="CKH7" s="671"/>
      <c r="CKI7" s="671"/>
      <c r="CKJ7" s="671"/>
      <c r="CKK7" s="671"/>
      <c r="CKL7" s="671"/>
      <c r="CKM7" s="671"/>
      <c r="CKN7" s="671"/>
      <c r="CKO7" s="671"/>
      <c r="CKP7" s="671"/>
      <c r="CKQ7" s="671"/>
      <c r="CKR7" s="671"/>
      <c r="CKS7" s="671"/>
      <c r="CKT7" s="671"/>
      <c r="CKU7" s="671"/>
      <c r="CKV7" s="671"/>
      <c r="CKW7" s="671"/>
      <c r="CKX7" s="671"/>
      <c r="CKY7" s="671"/>
      <c r="CKZ7" s="671"/>
      <c r="CLA7" s="671"/>
      <c r="CLB7" s="671"/>
      <c r="CLC7" s="671"/>
      <c r="CLD7" s="671"/>
      <c r="CLE7" s="671"/>
      <c r="CLF7" s="671"/>
      <c r="CLG7" s="671"/>
      <c r="CLH7" s="671"/>
      <c r="CLI7" s="671"/>
      <c r="CLJ7" s="671"/>
      <c r="CLK7" s="671"/>
      <c r="CLL7" s="671"/>
      <c r="CLM7" s="671"/>
      <c r="CLN7" s="671"/>
      <c r="CLO7" s="671"/>
      <c r="CLP7" s="671"/>
      <c r="CLQ7" s="671"/>
      <c r="CLR7" s="671"/>
      <c r="CLS7" s="671"/>
      <c r="CLT7" s="671"/>
      <c r="CLU7" s="671"/>
      <c r="CLV7" s="671"/>
      <c r="CLW7" s="671"/>
      <c r="CLX7" s="671"/>
      <c r="CLY7" s="671"/>
      <c r="CLZ7" s="671"/>
      <c r="CMA7" s="671"/>
      <c r="CMB7" s="671"/>
      <c r="CMC7" s="671"/>
      <c r="CMD7" s="671"/>
      <c r="CME7" s="671"/>
      <c r="CMF7" s="671"/>
      <c r="CMG7" s="671"/>
      <c r="CMH7" s="671"/>
      <c r="CMI7" s="671"/>
      <c r="CMJ7" s="671"/>
      <c r="CMK7" s="671"/>
      <c r="CML7" s="671"/>
      <c r="CMM7" s="671"/>
      <c r="CMN7" s="671"/>
      <c r="CMO7" s="671"/>
      <c r="CMP7" s="671"/>
      <c r="CMQ7" s="671"/>
      <c r="CMR7" s="671"/>
      <c r="CMS7" s="671"/>
      <c r="CMT7" s="671"/>
      <c r="CMU7" s="671"/>
      <c r="CMV7" s="671"/>
      <c r="CMW7" s="671"/>
      <c r="CMX7" s="671"/>
      <c r="CMY7" s="671"/>
      <c r="CMZ7" s="671"/>
      <c r="CNA7" s="671"/>
      <c r="CNB7" s="671"/>
      <c r="CNC7" s="671"/>
      <c r="CND7" s="671"/>
      <c r="CNE7" s="671"/>
      <c r="CNF7" s="671"/>
      <c r="CNG7" s="671"/>
      <c r="CNH7" s="671"/>
      <c r="CNI7" s="671"/>
      <c r="CNJ7" s="671"/>
      <c r="CNK7" s="671"/>
      <c r="CNL7" s="671"/>
      <c r="CNM7" s="671"/>
      <c r="CNN7" s="671"/>
      <c r="CNO7" s="671"/>
      <c r="CNP7" s="671"/>
      <c r="CNQ7" s="671"/>
      <c r="CNR7" s="671"/>
      <c r="CNS7" s="671"/>
      <c r="CNT7" s="671"/>
      <c r="CNU7" s="671"/>
      <c r="CNV7" s="671"/>
      <c r="CNW7" s="671"/>
      <c r="CNX7" s="671"/>
      <c r="CNY7" s="671"/>
      <c r="CNZ7" s="671"/>
      <c r="COA7" s="671"/>
      <c r="COB7" s="671"/>
      <c r="COC7" s="671"/>
      <c r="COD7" s="671"/>
      <c r="COE7" s="671"/>
      <c r="COF7" s="671"/>
      <c r="COG7" s="671"/>
      <c r="COH7" s="671"/>
      <c r="COI7" s="671"/>
      <c r="COJ7" s="671"/>
      <c r="COK7" s="671"/>
      <c r="COL7" s="671"/>
      <c r="COM7" s="671"/>
      <c r="CON7" s="671"/>
      <c r="COO7" s="671"/>
      <c r="COP7" s="671"/>
      <c r="COQ7" s="671"/>
      <c r="COR7" s="671"/>
      <c r="COS7" s="671"/>
      <c r="COT7" s="671"/>
      <c r="COU7" s="671"/>
      <c r="COV7" s="671"/>
      <c r="COW7" s="671"/>
      <c r="COX7" s="671"/>
      <c r="COY7" s="671"/>
      <c r="COZ7" s="671"/>
      <c r="CPA7" s="671"/>
      <c r="CPB7" s="671"/>
      <c r="CPC7" s="671"/>
      <c r="CPD7" s="671"/>
      <c r="CPE7" s="671"/>
      <c r="CPF7" s="671"/>
      <c r="CPG7" s="671"/>
      <c r="CPH7" s="671"/>
      <c r="CPI7" s="671"/>
      <c r="CPJ7" s="671"/>
      <c r="CPK7" s="671"/>
      <c r="CPL7" s="671"/>
      <c r="CPM7" s="671"/>
      <c r="CPN7" s="671"/>
      <c r="CPO7" s="671"/>
      <c r="CPP7" s="671"/>
      <c r="CPQ7" s="671"/>
      <c r="CPR7" s="671"/>
      <c r="CPS7" s="671"/>
      <c r="CPT7" s="671"/>
      <c r="CPU7" s="671"/>
      <c r="CPV7" s="671"/>
      <c r="CPW7" s="671"/>
      <c r="CPX7" s="671"/>
      <c r="CPY7" s="671"/>
      <c r="CPZ7" s="671"/>
      <c r="CQA7" s="671"/>
      <c r="CQB7" s="671"/>
      <c r="CQC7" s="671"/>
      <c r="CQD7" s="671"/>
      <c r="CQE7" s="671"/>
      <c r="CQF7" s="671"/>
      <c r="CQG7" s="671"/>
      <c r="CQH7" s="671"/>
      <c r="CQI7" s="671"/>
      <c r="CQJ7" s="671"/>
      <c r="CQK7" s="671"/>
      <c r="CQL7" s="671"/>
      <c r="CQM7" s="671"/>
      <c r="CQN7" s="671"/>
      <c r="CQO7" s="671"/>
      <c r="CQP7" s="671"/>
      <c r="CQQ7" s="671"/>
      <c r="CQR7" s="671"/>
      <c r="CQS7" s="671"/>
      <c r="CQT7" s="671"/>
      <c r="CQU7" s="671"/>
      <c r="CQV7" s="671"/>
      <c r="CQW7" s="671"/>
      <c r="CQX7" s="671"/>
      <c r="CQY7" s="671"/>
      <c r="CQZ7" s="671"/>
      <c r="CRA7" s="671"/>
      <c r="CRB7" s="671"/>
      <c r="CRC7" s="671"/>
      <c r="CRD7" s="671"/>
      <c r="CRE7" s="671"/>
      <c r="CRF7" s="671"/>
      <c r="CRG7" s="671"/>
      <c r="CRH7" s="671"/>
      <c r="CRI7" s="671"/>
      <c r="CRJ7" s="671"/>
      <c r="CRK7" s="671"/>
      <c r="CRL7" s="671"/>
      <c r="CRM7" s="671"/>
      <c r="CRN7" s="671"/>
      <c r="CRO7" s="671"/>
      <c r="CRP7" s="671"/>
      <c r="CRQ7" s="671"/>
      <c r="CRR7" s="671"/>
      <c r="CRS7" s="671"/>
      <c r="CRT7" s="671"/>
      <c r="CRU7" s="671"/>
      <c r="CRV7" s="671"/>
      <c r="CRW7" s="671"/>
      <c r="CRX7" s="671"/>
      <c r="CRY7" s="671"/>
      <c r="CRZ7" s="671"/>
      <c r="CSA7" s="671"/>
      <c r="CSB7" s="671"/>
      <c r="CSC7" s="671"/>
      <c r="CSD7" s="671"/>
      <c r="CSE7" s="671"/>
      <c r="CSF7" s="671"/>
      <c r="CSG7" s="671"/>
      <c r="CSH7" s="671"/>
      <c r="CSI7" s="671"/>
      <c r="CSJ7" s="671"/>
      <c r="CSK7" s="671"/>
      <c r="CSL7" s="671"/>
      <c r="CSM7" s="671"/>
      <c r="CSN7" s="671"/>
      <c r="CSO7" s="671"/>
      <c r="CSP7" s="671"/>
      <c r="CSQ7" s="671"/>
      <c r="CSR7" s="671"/>
      <c r="CSS7" s="671"/>
      <c r="CST7" s="671"/>
      <c r="CSU7" s="671"/>
      <c r="CSV7" s="671"/>
      <c r="CSW7" s="671"/>
      <c r="CSX7" s="671"/>
      <c r="CSY7" s="671"/>
      <c r="CSZ7" s="671"/>
      <c r="CTA7" s="671"/>
      <c r="CTB7" s="671"/>
      <c r="CTC7" s="671"/>
      <c r="CTD7" s="671"/>
      <c r="CTE7" s="671"/>
      <c r="CTF7" s="671"/>
      <c r="CTG7" s="671"/>
      <c r="CTH7" s="671"/>
      <c r="CTI7" s="671"/>
      <c r="CTJ7" s="671"/>
      <c r="CTK7" s="671"/>
      <c r="CTL7" s="671"/>
      <c r="CTM7" s="671"/>
      <c r="CTN7" s="671"/>
      <c r="CTO7" s="671"/>
      <c r="CTP7" s="671"/>
      <c r="CTQ7" s="671"/>
      <c r="CTR7" s="671"/>
      <c r="CTS7" s="671"/>
      <c r="CTT7" s="671"/>
      <c r="CTU7" s="671"/>
      <c r="CTV7" s="671"/>
      <c r="CTW7" s="671"/>
      <c r="CTX7" s="671"/>
      <c r="CTY7" s="671"/>
      <c r="CTZ7" s="671"/>
      <c r="CUA7" s="671"/>
      <c r="CUB7" s="671"/>
      <c r="CUC7" s="671"/>
      <c r="CUD7" s="671"/>
      <c r="CUE7" s="671"/>
      <c r="CUF7" s="671"/>
      <c r="CUG7" s="671"/>
      <c r="CUH7" s="671"/>
      <c r="CUI7" s="671"/>
      <c r="CUJ7" s="671"/>
      <c r="CUK7" s="671"/>
      <c r="CUL7" s="671"/>
      <c r="CUM7" s="671"/>
      <c r="CUN7" s="671"/>
      <c r="CUO7" s="671"/>
      <c r="CUP7" s="671"/>
      <c r="CUQ7" s="671"/>
      <c r="CUR7" s="671"/>
      <c r="CUS7" s="671"/>
      <c r="CUT7" s="671"/>
      <c r="CUU7" s="671"/>
      <c r="CUV7" s="671"/>
      <c r="CUW7" s="671"/>
      <c r="CUX7" s="671"/>
      <c r="CUY7" s="671"/>
      <c r="CUZ7" s="671"/>
      <c r="CVA7" s="671"/>
      <c r="CVB7" s="671"/>
      <c r="CVC7" s="671"/>
      <c r="CVD7" s="671"/>
      <c r="CVE7" s="671"/>
      <c r="CVF7" s="671"/>
      <c r="CVG7" s="671"/>
      <c r="CVH7" s="671"/>
      <c r="CVI7" s="671"/>
      <c r="CVJ7" s="671"/>
      <c r="CVK7" s="671"/>
      <c r="CVL7" s="671"/>
      <c r="CVM7" s="671"/>
      <c r="CVN7" s="671"/>
      <c r="CVO7" s="671"/>
      <c r="CVP7" s="671"/>
      <c r="CVQ7" s="671"/>
      <c r="CVR7" s="671"/>
      <c r="CVS7" s="671"/>
      <c r="CVT7" s="671"/>
      <c r="CVU7" s="671"/>
      <c r="CVV7" s="671"/>
      <c r="CVW7" s="671"/>
      <c r="CVX7" s="671"/>
      <c r="CVY7" s="671"/>
      <c r="CVZ7" s="671"/>
      <c r="CWA7" s="671"/>
      <c r="CWB7" s="671"/>
      <c r="CWC7" s="671"/>
      <c r="CWD7" s="671"/>
      <c r="CWE7" s="671"/>
      <c r="CWF7" s="671"/>
      <c r="CWG7" s="671"/>
      <c r="CWH7" s="671"/>
      <c r="CWI7" s="671"/>
      <c r="CWJ7" s="671"/>
      <c r="CWK7" s="671"/>
      <c r="CWL7" s="671"/>
      <c r="CWM7" s="671"/>
      <c r="CWN7" s="671"/>
      <c r="CWO7" s="671"/>
      <c r="CWP7" s="671"/>
      <c r="CWQ7" s="671"/>
      <c r="CWR7" s="671"/>
      <c r="CWS7" s="671"/>
      <c r="CWT7" s="671"/>
      <c r="CWU7" s="671"/>
      <c r="CWV7" s="671"/>
      <c r="CWW7" s="671"/>
      <c r="CWX7" s="671"/>
      <c r="CWY7" s="671"/>
      <c r="CWZ7" s="671"/>
      <c r="CXA7" s="671"/>
      <c r="CXB7" s="671"/>
      <c r="CXC7" s="671"/>
      <c r="CXD7" s="671"/>
      <c r="CXE7" s="671"/>
      <c r="CXF7" s="671"/>
      <c r="CXG7" s="671"/>
      <c r="CXH7" s="671"/>
      <c r="CXI7" s="671"/>
      <c r="CXJ7" s="671"/>
      <c r="CXK7" s="671"/>
      <c r="CXL7" s="671"/>
      <c r="CXM7" s="671"/>
      <c r="CXN7" s="671"/>
      <c r="CXO7" s="671"/>
      <c r="CXP7" s="671"/>
      <c r="CXQ7" s="671"/>
      <c r="CXR7" s="671"/>
      <c r="CXS7" s="671"/>
      <c r="CXT7" s="671"/>
      <c r="CXU7" s="671"/>
      <c r="CXV7" s="671"/>
      <c r="CXW7" s="671"/>
      <c r="CXX7" s="671"/>
      <c r="CXY7" s="671"/>
      <c r="CXZ7" s="671"/>
      <c r="CYA7" s="671"/>
      <c r="CYB7" s="671"/>
      <c r="CYC7" s="671"/>
      <c r="CYD7" s="671"/>
      <c r="CYE7" s="671"/>
      <c r="CYF7" s="671"/>
      <c r="CYG7" s="671"/>
      <c r="CYH7" s="671"/>
      <c r="CYI7" s="671"/>
      <c r="CYJ7" s="671"/>
      <c r="CYK7" s="671"/>
      <c r="CYL7" s="671"/>
      <c r="CYM7" s="671"/>
      <c r="CYN7" s="671"/>
      <c r="CYO7" s="671"/>
      <c r="CYP7" s="671"/>
      <c r="CYQ7" s="671"/>
      <c r="CYR7" s="671"/>
      <c r="CYS7" s="671"/>
      <c r="CYT7" s="671"/>
      <c r="CYU7" s="671"/>
      <c r="CYV7" s="671"/>
      <c r="CYW7" s="671"/>
      <c r="CYX7" s="671"/>
      <c r="CYY7" s="671"/>
      <c r="CYZ7" s="671"/>
      <c r="CZA7" s="671"/>
      <c r="CZB7" s="671"/>
      <c r="CZC7" s="671"/>
      <c r="CZD7" s="671"/>
      <c r="CZE7" s="671"/>
      <c r="CZF7" s="671"/>
      <c r="CZG7" s="671"/>
      <c r="CZH7" s="671"/>
      <c r="CZI7" s="671"/>
      <c r="CZJ7" s="671"/>
      <c r="CZK7" s="671"/>
      <c r="CZL7" s="671"/>
      <c r="CZM7" s="671"/>
      <c r="CZN7" s="671"/>
      <c r="CZO7" s="671"/>
      <c r="CZP7" s="671"/>
      <c r="CZQ7" s="671"/>
      <c r="CZR7" s="671"/>
      <c r="CZS7" s="671"/>
      <c r="CZT7" s="671"/>
      <c r="CZU7" s="671"/>
      <c r="CZV7" s="671"/>
      <c r="CZW7" s="671"/>
      <c r="CZX7" s="671"/>
      <c r="CZY7" s="671"/>
      <c r="CZZ7" s="671"/>
      <c r="DAA7" s="671"/>
      <c r="DAB7" s="671"/>
      <c r="DAC7" s="671"/>
      <c r="DAD7" s="671"/>
      <c r="DAE7" s="671"/>
      <c r="DAF7" s="671"/>
      <c r="DAG7" s="671"/>
      <c r="DAH7" s="671"/>
      <c r="DAI7" s="671"/>
      <c r="DAJ7" s="671"/>
      <c r="DAK7" s="671"/>
      <c r="DAL7" s="671"/>
      <c r="DAM7" s="671"/>
      <c r="DAN7" s="671"/>
      <c r="DAO7" s="671"/>
      <c r="DAP7" s="671"/>
      <c r="DAQ7" s="671"/>
      <c r="DAR7" s="671"/>
      <c r="DAS7" s="671"/>
      <c r="DAT7" s="671"/>
      <c r="DAU7" s="671"/>
      <c r="DAV7" s="671"/>
      <c r="DAW7" s="671"/>
      <c r="DAX7" s="671"/>
      <c r="DAY7" s="671"/>
      <c r="DAZ7" s="671"/>
      <c r="DBA7" s="671"/>
      <c r="DBB7" s="671"/>
      <c r="DBC7" s="671"/>
      <c r="DBD7" s="671"/>
      <c r="DBE7" s="671"/>
      <c r="DBF7" s="671"/>
      <c r="DBG7" s="671"/>
      <c r="DBH7" s="671"/>
      <c r="DBI7" s="671"/>
      <c r="DBJ7" s="671"/>
      <c r="DBK7" s="671"/>
      <c r="DBL7" s="671"/>
      <c r="DBM7" s="671"/>
      <c r="DBN7" s="671"/>
      <c r="DBO7" s="671"/>
      <c r="DBP7" s="671"/>
      <c r="DBQ7" s="671"/>
      <c r="DBR7" s="671"/>
      <c r="DBS7" s="671"/>
      <c r="DBT7" s="671"/>
      <c r="DBU7" s="671"/>
      <c r="DBV7" s="671"/>
      <c r="DBW7" s="671"/>
      <c r="DBX7" s="671"/>
      <c r="DBY7" s="671"/>
      <c r="DBZ7" s="671"/>
      <c r="DCA7" s="671"/>
      <c r="DCB7" s="671"/>
      <c r="DCC7" s="671"/>
      <c r="DCD7" s="671"/>
      <c r="DCE7" s="671"/>
      <c r="DCF7" s="671"/>
      <c r="DCG7" s="671"/>
      <c r="DCH7" s="671"/>
      <c r="DCI7" s="671"/>
      <c r="DCJ7" s="671"/>
      <c r="DCK7" s="671"/>
      <c r="DCL7" s="671"/>
      <c r="DCM7" s="671"/>
      <c r="DCN7" s="671"/>
      <c r="DCO7" s="671"/>
      <c r="DCP7" s="671"/>
      <c r="DCQ7" s="671"/>
      <c r="DCR7" s="671"/>
      <c r="DCS7" s="671"/>
      <c r="DCT7" s="671"/>
      <c r="DCU7" s="671"/>
      <c r="DCV7" s="671"/>
      <c r="DCW7" s="671"/>
      <c r="DCX7" s="671"/>
      <c r="DCY7" s="671"/>
      <c r="DCZ7" s="671"/>
      <c r="DDA7" s="671"/>
      <c r="DDB7" s="671"/>
      <c r="DDC7" s="671"/>
      <c r="DDD7" s="671"/>
      <c r="DDE7" s="671"/>
      <c r="DDF7" s="671"/>
      <c r="DDG7" s="671"/>
      <c r="DDH7" s="671"/>
      <c r="DDI7" s="671"/>
      <c r="DDJ7" s="671"/>
      <c r="DDK7" s="671"/>
      <c r="DDL7" s="671"/>
      <c r="DDM7" s="671"/>
      <c r="DDN7" s="671"/>
      <c r="DDO7" s="671"/>
      <c r="DDP7" s="671"/>
      <c r="DDQ7" s="671"/>
      <c r="DDR7" s="671"/>
      <c r="DDS7" s="671"/>
      <c r="DDT7" s="671"/>
      <c r="DDU7" s="671"/>
      <c r="DDV7" s="671"/>
      <c r="DDW7" s="671"/>
      <c r="DDX7" s="671"/>
      <c r="DDY7" s="671"/>
      <c r="DDZ7" s="671"/>
      <c r="DEA7" s="671"/>
      <c r="DEB7" s="671"/>
      <c r="DEC7" s="671"/>
      <c r="DED7" s="671"/>
      <c r="DEE7" s="671"/>
      <c r="DEF7" s="671"/>
      <c r="DEG7" s="671"/>
      <c r="DEH7" s="671"/>
      <c r="DEI7" s="671"/>
      <c r="DEJ7" s="671"/>
      <c r="DEK7" s="671"/>
      <c r="DEL7" s="671"/>
      <c r="DEM7" s="671"/>
      <c r="DEN7" s="671"/>
      <c r="DEO7" s="671"/>
      <c r="DEP7" s="671"/>
      <c r="DEQ7" s="671"/>
      <c r="DER7" s="671"/>
      <c r="DES7" s="671"/>
      <c r="DET7" s="671"/>
      <c r="DEU7" s="671"/>
      <c r="DEV7" s="671"/>
      <c r="DEW7" s="671"/>
      <c r="DEX7" s="671"/>
      <c r="DEY7" s="671"/>
      <c r="DEZ7" s="671"/>
      <c r="DFA7" s="671"/>
      <c r="DFB7" s="671"/>
      <c r="DFC7" s="671"/>
      <c r="DFD7" s="671"/>
      <c r="DFE7" s="671"/>
      <c r="DFF7" s="671"/>
      <c r="DFG7" s="671"/>
      <c r="DFH7" s="671"/>
      <c r="DFI7" s="671"/>
      <c r="DFJ7" s="671"/>
      <c r="DFK7" s="671"/>
      <c r="DFL7" s="671"/>
      <c r="DFM7" s="671"/>
      <c r="DFN7" s="671"/>
      <c r="DFO7" s="671"/>
      <c r="DFP7" s="671"/>
      <c r="DFQ7" s="671"/>
      <c r="DFR7" s="671"/>
      <c r="DFS7" s="671"/>
      <c r="DFT7" s="671"/>
      <c r="DFU7" s="671"/>
      <c r="DFV7" s="671"/>
      <c r="DFW7" s="671"/>
      <c r="DFX7" s="671"/>
      <c r="DFY7" s="671"/>
      <c r="DFZ7" s="671"/>
      <c r="DGA7" s="671"/>
      <c r="DGB7" s="671"/>
      <c r="DGC7" s="671"/>
      <c r="DGD7" s="671"/>
      <c r="DGE7" s="671"/>
      <c r="DGF7" s="671"/>
      <c r="DGG7" s="671"/>
      <c r="DGH7" s="671"/>
      <c r="DGI7" s="671"/>
      <c r="DGJ7" s="671"/>
      <c r="DGK7" s="671"/>
      <c r="DGL7" s="671"/>
      <c r="DGM7" s="671"/>
      <c r="DGN7" s="671"/>
      <c r="DGO7" s="671"/>
      <c r="DGP7" s="671"/>
      <c r="DGQ7" s="671"/>
      <c r="DGR7" s="671"/>
      <c r="DGS7" s="671"/>
      <c r="DGT7" s="671"/>
      <c r="DGU7" s="671"/>
      <c r="DGV7" s="671"/>
      <c r="DGW7" s="671"/>
      <c r="DGX7" s="671"/>
      <c r="DGY7" s="671"/>
      <c r="DGZ7" s="671"/>
      <c r="DHA7" s="671"/>
      <c r="DHB7" s="671"/>
      <c r="DHC7" s="671"/>
      <c r="DHD7" s="671"/>
      <c r="DHE7" s="671"/>
      <c r="DHF7" s="671"/>
      <c r="DHG7" s="671"/>
      <c r="DHH7" s="671"/>
      <c r="DHI7" s="671"/>
      <c r="DHJ7" s="671"/>
      <c r="DHK7" s="671"/>
      <c r="DHL7" s="671"/>
      <c r="DHM7" s="671"/>
      <c r="DHN7" s="671"/>
      <c r="DHO7" s="671"/>
      <c r="DHP7" s="671"/>
      <c r="DHQ7" s="671"/>
      <c r="DHR7" s="671"/>
      <c r="DHS7" s="671"/>
      <c r="DHT7" s="671"/>
      <c r="DHU7" s="671"/>
      <c r="DHV7" s="671"/>
      <c r="DHW7" s="671"/>
      <c r="DHX7" s="671"/>
      <c r="DHY7" s="671"/>
      <c r="DHZ7" s="671"/>
      <c r="DIA7" s="671"/>
      <c r="DIB7" s="671"/>
      <c r="DIC7" s="671"/>
      <c r="DID7" s="671"/>
      <c r="DIE7" s="671"/>
      <c r="DIF7" s="671"/>
      <c r="DIG7" s="671"/>
      <c r="DIH7" s="671"/>
      <c r="DII7" s="671"/>
      <c r="DIJ7" s="671"/>
      <c r="DIK7" s="671"/>
      <c r="DIL7" s="671"/>
      <c r="DIM7" s="671"/>
      <c r="DIN7" s="671"/>
      <c r="DIO7" s="671"/>
      <c r="DIP7" s="671"/>
      <c r="DIQ7" s="671"/>
      <c r="DIR7" s="671"/>
      <c r="DIS7" s="671"/>
      <c r="DIT7" s="671"/>
      <c r="DIU7" s="671"/>
      <c r="DIV7" s="671"/>
      <c r="DIW7" s="671"/>
      <c r="DIX7" s="671"/>
      <c r="DIY7" s="671"/>
      <c r="DIZ7" s="671"/>
      <c r="DJA7" s="671"/>
      <c r="DJB7" s="671"/>
      <c r="DJC7" s="671"/>
      <c r="DJD7" s="671"/>
      <c r="DJE7" s="671"/>
      <c r="DJF7" s="671"/>
      <c r="DJG7" s="671"/>
      <c r="DJH7" s="671"/>
      <c r="DJI7" s="671"/>
      <c r="DJJ7" s="671"/>
      <c r="DJK7" s="671"/>
      <c r="DJL7" s="671"/>
      <c r="DJM7" s="671"/>
      <c r="DJN7" s="671"/>
      <c r="DJO7" s="671"/>
      <c r="DJP7" s="671"/>
      <c r="DJQ7" s="671"/>
      <c r="DJR7" s="671"/>
      <c r="DJS7" s="671"/>
      <c r="DJT7" s="671"/>
      <c r="DJU7" s="671"/>
      <c r="DJV7" s="671"/>
      <c r="DJW7" s="671"/>
      <c r="DJX7" s="671"/>
      <c r="DJY7" s="671"/>
      <c r="DJZ7" s="671"/>
      <c r="DKA7" s="671"/>
      <c r="DKB7" s="671"/>
      <c r="DKC7" s="671"/>
      <c r="DKD7" s="671"/>
      <c r="DKE7" s="671"/>
      <c r="DKF7" s="671"/>
      <c r="DKG7" s="671"/>
      <c r="DKH7" s="671"/>
      <c r="DKI7" s="671"/>
      <c r="DKJ7" s="671"/>
      <c r="DKK7" s="671"/>
      <c r="DKL7" s="671"/>
      <c r="DKM7" s="671"/>
      <c r="DKN7" s="671"/>
      <c r="DKO7" s="671"/>
      <c r="DKP7" s="671"/>
      <c r="DKQ7" s="671"/>
      <c r="DKR7" s="671"/>
      <c r="DKS7" s="671"/>
      <c r="DKT7" s="671"/>
      <c r="DKU7" s="671"/>
      <c r="DKV7" s="671"/>
      <c r="DKW7" s="671"/>
      <c r="DKX7" s="671"/>
      <c r="DKY7" s="671"/>
      <c r="DKZ7" s="671"/>
      <c r="DLA7" s="671"/>
      <c r="DLB7" s="671"/>
      <c r="DLC7" s="671"/>
      <c r="DLD7" s="671"/>
      <c r="DLE7" s="671"/>
      <c r="DLF7" s="671"/>
      <c r="DLG7" s="671"/>
      <c r="DLH7" s="671"/>
      <c r="DLI7" s="671"/>
      <c r="DLJ7" s="671"/>
      <c r="DLK7" s="671"/>
      <c r="DLL7" s="671"/>
      <c r="DLM7" s="671"/>
      <c r="DLN7" s="671"/>
      <c r="DLO7" s="671"/>
      <c r="DLP7" s="671"/>
      <c r="DLQ7" s="671"/>
      <c r="DLR7" s="671"/>
      <c r="DLS7" s="671"/>
      <c r="DLT7" s="671"/>
      <c r="DLU7" s="671"/>
      <c r="DLV7" s="671"/>
      <c r="DLW7" s="671"/>
      <c r="DLX7" s="671"/>
      <c r="DLY7" s="671"/>
      <c r="DLZ7" s="671"/>
      <c r="DMA7" s="671"/>
      <c r="DMB7" s="671"/>
      <c r="DMC7" s="671"/>
      <c r="DMD7" s="671"/>
      <c r="DME7" s="671"/>
      <c r="DMF7" s="671"/>
      <c r="DMG7" s="671"/>
      <c r="DMH7" s="671"/>
      <c r="DMI7" s="671"/>
      <c r="DMJ7" s="671"/>
      <c r="DMK7" s="671"/>
      <c r="DML7" s="671"/>
      <c r="DMM7" s="671"/>
      <c r="DMN7" s="671"/>
      <c r="DMO7" s="671"/>
      <c r="DMP7" s="671"/>
      <c r="DMQ7" s="671"/>
      <c r="DMR7" s="671"/>
      <c r="DMS7" s="671"/>
      <c r="DMT7" s="671"/>
      <c r="DMU7" s="671"/>
      <c r="DMV7" s="671"/>
      <c r="DMW7" s="671"/>
      <c r="DMX7" s="671"/>
      <c r="DMY7" s="671"/>
      <c r="DMZ7" s="671"/>
      <c r="DNA7" s="671"/>
      <c r="DNB7" s="671"/>
      <c r="DNC7" s="671"/>
      <c r="DND7" s="671"/>
      <c r="DNE7" s="671"/>
      <c r="DNF7" s="671"/>
      <c r="DNG7" s="671"/>
      <c r="DNH7" s="671"/>
      <c r="DNI7" s="671"/>
      <c r="DNJ7" s="671"/>
      <c r="DNK7" s="671"/>
      <c r="DNL7" s="671"/>
      <c r="DNM7" s="671"/>
      <c r="DNN7" s="671"/>
      <c r="DNO7" s="671"/>
      <c r="DNP7" s="671"/>
      <c r="DNQ7" s="671"/>
      <c r="DNR7" s="671"/>
      <c r="DNS7" s="671"/>
      <c r="DNT7" s="671"/>
      <c r="DNU7" s="671"/>
      <c r="DNV7" s="671"/>
      <c r="DNW7" s="671"/>
      <c r="DNX7" s="671"/>
      <c r="DNY7" s="671"/>
      <c r="DNZ7" s="671"/>
      <c r="DOA7" s="671"/>
      <c r="DOB7" s="671"/>
      <c r="DOC7" s="671"/>
      <c r="DOD7" s="671"/>
      <c r="DOE7" s="671"/>
      <c r="DOF7" s="671"/>
      <c r="DOG7" s="671"/>
      <c r="DOH7" s="671"/>
      <c r="DOI7" s="671"/>
      <c r="DOJ7" s="671"/>
      <c r="DOK7" s="671"/>
      <c r="DOL7" s="671"/>
      <c r="DOM7" s="671"/>
      <c r="DON7" s="671"/>
      <c r="DOO7" s="671"/>
      <c r="DOP7" s="671"/>
      <c r="DOQ7" s="671"/>
      <c r="DOR7" s="671"/>
      <c r="DOS7" s="671"/>
      <c r="DOT7" s="671"/>
      <c r="DOU7" s="671"/>
      <c r="DOV7" s="671"/>
      <c r="DOW7" s="671"/>
      <c r="DOX7" s="671"/>
      <c r="DOY7" s="671"/>
      <c r="DOZ7" s="671"/>
      <c r="DPA7" s="671"/>
      <c r="DPB7" s="671"/>
      <c r="DPC7" s="671"/>
      <c r="DPD7" s="671"/>
      <c r="DPE7" s="671"/>
      <c r="DPF7" s="671"/>
      <c r="DPG7" s="671"/>
      <c r="DPH7" s="671"/>
      <c r="DPI7" s="671"/>
      <c r="DPJ7" s="671"/>
      <c r="DPK7" s="671"/>
      <c r="DPL7" s="671"/>
      <c r="DPM7" s="671"/>
      <c r="DPN7" s="671"/>
      <c r="DPO7" s="671"/>
      <c r="DPP7" s="671"/>
      <c r="DPQ7" s="671"/>
      <c r="DPR7" s="671"/>
      <c r="DPS7" s="671"/>
      <c r="DPT7" s="671"/>
      <c r="DPU7" s="671"/>
      <c r="DPV7" s="671"/>
      <c r="DPW7" s="671"/>
      <c r="DPX7" s="671"/>
      <c r="DPY7" s="671"/>
      <c r="DPZ7" s="671"/>
      <c r="DQA7" s="671"/>
      <c r="DQB7" s="671"/>
      <c r="DQC7" s="671"/>
      <c r="DQD7" s="671"/>
      <c r="DQE7" s="671"/>
      <c r="DQF7" s="671"/>
      <c r="DQG7" s="671"/>
      <c r="DQH7" s="671"/>
      <c r="DQI7" s="671"/>
      <c r="DQJ7" s="671"/>
      <c r="DQK7" s="671"/>
      <c r="DQL7" s="671"/>
      <c r="DQM7" s="671"/>
      <c r="DQN7" s="671"/>
      <c r="DQO7" s="671"/>
      <c r="DQP7" s="671"/>
      <c r="DQQ7" s="671"/>
      <c r="DQR7" s="671"/>
      <c r="DQS7" s="671"/>
      <c r="DQT7" s="671"/>
      <c r="DQU7" s="671"/>
      <c r="DQV7" s="671"/>
      <c r="DQW7" s="671"/>
      <c r="DQX7" s="671"/>
      <c r="DQY7" s="671"/>
      <c r="DQZ7" s="671"/>
      <c r="DRA7" s="671"/>
      <c r="DRB7" s="671"/>
      <c r="DRC7" s="671"/>
      <c r="DRD7" s="671"/>
      <c r="DRE7" s="671"/>
      <c r="DRF7" s="671"/>
      <c r="DRG7" s="671"/>
      <c r="DRH7" s="671"/>
      <c r="DRI7" s="671"/>
      <c r="DRJ7" s="671"/>
      <c r="DRK7" s="671"/>
      <c r="DRL7" s="671"/>
      <c r="DRM7" s="671"/>
      <c r="DRN7" s="671"/>
      <c r="DRO7" s="671"/>
      <c r="DRP7" s="671"/>
      <c r="DRQ7" s="671"/>
      <c r="DRR7" s="671"/>
      <c r="DRS7" s="671"/>
      <c r="DRT7" s="671"/>
      <c r="DRU7" s="671"/>
      <c r="DRV7" s="671"/>
      <c r="DRW7" s="671"/>
      <c r="DRX7" s="671"/>
      <c r="DRY7" s="671"/>
      <c r="DRZ7" s="671"/>
      <c r="DSA7" s="671"/>
      <c r="DSB7" s="671"/>
      <c r="DSC7" s="671"/>
      <c r="DSD7" s="671"/>
      <c r="DSE7" s="671"/>
      <c r="DSF7" s="671"/>
      <c r="DSG7" s="671"/>
      <c r="DSH7" s="671"/>
      <c r="DSI7" s="671"/>
      <c r="DSJ7" s="671"/>
      <c r="DSK7" s="671"/>
      <c r="DSL7" s="671"/>
      <c r="DSM7" s="671"/>
      <c r="DSN7" s="671"/>
      <c r="DSO7" s="671"/>
      <c r="DSP7" s="671"/>
      <c r="DSQ7" s="671"/>
      <c r="DSR7" s="671"/>
      <c r="DSS7" s="671"/>
      <c r="DST7" s="671"/>
      <c r="DSU7" s="671"/>
      <c r="DSV7" s="671"/>
      <c r="DSW7" s="671"/>
      <c r="DSX7" s="671"/>
      <c r="DSY7" s="671"/>
      <c r="DSZ7" s="671"/>
      <c r="DTA7" s="671"/>
      <c r="DTB7" s="671"/>
      <c r="DTC7" s="671"/>
      <c r="DTD7" s="671"/>
      <c r="DTE7" s="671"/>
      <c r="DTF7" s="671"/>
      <c r="DTG7" s="671"/>
      <c r="DTH7" s="671"/>
      <c r="DTI7" s="671"/>
      <c r="DTJ7" s="671"/>
      <c r="DTK7" s="671"/>
      <c r="DTL7" s="671"/>
      <c r="DTM7" s="671"/>
      <c r="DTN7" s="671"/>
      <c r="DTO7" s="671"/>
      <c r="DTP7" s="671"/>
      <c r="DTQ7" s="671"/>
      <c r="DTR7" s="671"/>
      <c r="DTS7" s="671"/>
      <c r="DTT7" s="671"/>
      <c r="DTU7" s="671"/>
      <c r="DTV7" s="671"/>
      <c r="DTW7" s="671"/>
      <c r="DTX7" s="671"/>
      <c r="DTY7" s="671"/>
      <c r="DTZ7" s="671"/>
      <c r="DUA7" s="671"/>
      <c r="DUB7" s="671"/>
      <c r="DUC7" s="671"/>
      <c r="DUD7" s="671"/>
      <c r="DUE7" s="671"/>
      <c r="DUF7" s="671"/>
      <c r="DUG7" s="671"/>
      <c r="DUH7" s="671"/>
      <c r="DUI7" s="671"/>
      <c r="DUJ7" s="671"/>
      <c r="DUK7" s="671"/>
      <c r="DUL7" s="671"/>
      <c r="DUM7" s="671"/>
      <c r="DUN7" s="671"/>
      <c r="DUO7" s="671"/>
      <c r="DUP7" s="671"/>
      <c r="DUQ7" s="671"/>
      <c r="DUR7" s="671"/>
      <c r="DUS7" s="671"/>
      <c r="DUT7" s="671"/>
      <c r="DUU7" s="671"/>
      <c r="DUV7" s="671"/>
      <c r="DUW7" s="671"/>
      <c r="DUX7" s="671"/>
      <c r="DUY7" s="671"/>
      <c r="DUZ7" s="671"/>
      <c r="DVA7" s="671"/>
      <c r="DVB7" s="671"/>
      <c r="DVC7" s="671"/>
      <c r="DVD7" s="671"/>
      <c r="DVE7" s="671"/>
      <c r="DVF7" s="671"/>
      <c r="DVG7" s="671"/>
      <c r="DVH7" s="671"/>
      <c r="DVI7" s="671"/>
      <c r="DVJ7" s="671"/>
      <c r="DVK7" s="671"/>
      <c r="DVL7" s="671"/>
      <c r="DVM7" s="671"/>
      <c r="DVN7" s="671"/>
      <c r="DVO7" s="671"/>
      <c r="DVP7" s="671"/>
      <c r="DVQ7" s="671"/>
      <c r="DVR7" s="671"/>
      <c r="DVS7" s="671"/>
      <c r="DVT7" s="671"/>
      <c r="DVU7" s="671"/>
      <c r="DVV7" s="671"/>
      <c r="DVW7" s="671"/>
      <c r="DVX7" s="671"/>
      <c r="DVY7" s="671"/>
      <c r="DVZ7" s="671"/>
      <c r="DWA7" s="671"/>
      <c r="DWB7" s="671"/>
      <c r="DWC7" s="671"/>
      <c r="DWD7" s="671"/>
      <c r="DWE7" s="671"/>
      <c r="DWF7" s="671"/>
      <c r="DWG7" s="671"/>
      <c r="DWH7" s="671"/>
      <c r="DWI7" s="671"/>
      <c r="DWJ7" s="671"/>
      <c r="DWK7" s="671"/>
      <c r="DWL7" s="671"/>
      <c r="DWM7" s="671"/>
      <c r="DWN7" s="671"/>
      <c r="DWO7" s="671"/>
      <c r="DWP7" s="671"/>
      <c r="DWQ7" s="671"/>
      <c r="DWR7" s="671"/>
      <c r="DWS7" s="671"/>
      <c r="DWT7" s="671"/>
      <c r="DWU7" s="671"/>
      <c r="DWV7" s="671"/>
      <c r="DWW7" s="671"/>
      <c r="DWX7" s="671"/>
      <c r="DWY7" s="671"/>
      <c r="DWZ7" s="671"/>
      <c r="DXA7" s="671"/>
      <c r="DXB7" s="671"/>
      <c r="DXC7" s="671"/>
      <c r="DXD7" s="671"/>
      <c r="DXE7" s="671"/>
      <c r="DXF7" s="671"/>
      <c r="DXG7" s="671"/>
      <c r="DXH7" s="671"/>
      <c r="DXI7" s="671"/>
      <c r="DXJ7" s="671"/>
      <c r="DXK7" s="671"/>
      <c r="DXL7" s="671"/>
      <c r="DXM7" s="671"/>
      <c r="DXN7" s="671"/>
      <c r="DXO7" s="671"/>
      <c r="DXP7" s="671"/>
      <c r="DXQ7" s="671"/>
      <c r="DXR7" s="671"/>
      <c r="DXS7" s="671"/>
      <c r="DXT7" s="671"/>
      <c r="DXU7" s="671"/>
      <c r="DXV7" s="671"/>
      <c r="DXW7" s="671"/>
      <c r="DXX7" s="671"/>
      <c r="DXY7" s="671"/>
      <c r="DXZ7" s="671"/>
      <c r="DYA7" s="671"/>
      <c r="DYB7" s="671"/>
      <c r="DYC7" s="671"/>
      <c r="DYD7" s="671"/>
      <c r="DYE7" s="671"/>
      <c r="DYF7" s="671"/>
      <c r="DYG7" s="671"/>
      <c r="DYH7" s="671"/>
      <c r="DYI7" s="671"/>
      <c r="DYJ7" s="671"/>
      <c r="DYK7" s="671"/>
      <c r="DYL7" s="671"/>
      <c r="DYM7" s="671"/>
      <c r="DYN7" s="671"/>
      <c r="DYO7" s="671"/>
      <c r="DYP7" s="671"/>
      <c r="DYQ7" s="671"/>
      <c r="DYR7" s="671"/>
      <c r="DYS7" s="671"/>
      <c r="DYT7" s="671"/>
      <c r="DYU7" s="671"/>
      <c r="DYV7" s="671"/>
      <c r="DYW7" s="671"/>
      <c r="DYX7" s="671"/>
      <c r="DYY7" s="671"/>
      <c r="DYZ7" s="671"/>
      <c r="DZA7" s="671"/>
      <c r="DZB7" s="671"/>
      <c r="DZC7" s="671"/>
      <c r="DZD7" s="671"/>
      <c r="DZE7" s="671"/>
      <c r="DZF7" s="671"/>
      <c r="DZG7" s="671"/>
      <c r="DZH7" s="671"/>
      <c r="DZI7" s="671"/>
      <c r="DZJ7" s="671"/>
      <c r="DZK7" s="671"/>
      <c r="DZL7" s="671"/>
      <c r="DZM7" s="671"/>
      <c r="DZN7" s="671"/>
      <c r="DZO7" s="671"/>
      <c r="DZP7" s="671"/>
      <c r="DZQ7" s="671"/>
      <c r="DZR7" s="671"/>
      <c r="DZS7" s="671"/>
      <c r="DZT7" s="671"/>
      <c r="DZU7" s="671"/>
      <c r="DZV7" s="671"/>
      <c r="DZW7" s="671"/>
      <c r="DZX7" s="671"/>
      <c r="DZY7" s="671"/>
      <c r="DZZ7" s="671"/>
      <c r="EAA7" s="671"/>
      <c r="EAB7" s="671"/>
      <c r="EAC7" s="671"/>
      <c r="EAD7" s="671"/>
      <c r="EAE7" s="671"/>
      <c r="EAF7" s="671"/>
      <c r="EAG7" s="671"/>
      <c r="EAH7" s="671"/>
      <c r="EAI7" s="671"/>
      <c r="EAJ7" s="671"/>
      <c r="EAK7" s="671"/>
      <c r="EAL7" s="671"/>
      <c r="EAM7" s="671"/>
      <c r="EAN7" s="671"/>
      <c r="EAO7" s="671"/>
      <c r="EAP7" s="671"/>
      <c r="EAQ7" s="671"/>
      <c r="EAR7" s="671"/>
      <c r="EAS7" s="671"/>
      <c r="EAT7" s="671"/>
      <c r="EAU7" s="671"/>
      <c r="EAV7" s="671"/>
      <c r="EAW7" s="671"/>
      <c r="EAX7" s="671"/>
      <c r="EAY7" s="671"/>
      <c r="EAZ7" s="671"/>
      <c r="EBA7" s="671"/>
      <c r="EBB7" s="671"/>
      <c r="EBC7" s="671"/>
      <c r="EBD7" s="671"/>
      <c r="EBE7" s="671"/>
      <c r="EBF7" s="671"/>
      <c r="EBG7" s="671"/>
      <c r="EBH7" s="671"/>
      <c r="EBI7" s="671"/>
      <c r="EBJ7" s="671"/>
      <c r="EBK7" s="671"/>
      <c r="EBL7" s="671"/>
      <c r="EBM7" s="671"/>
      <c r="EBN7" s="671"/>
      <c r="EBO7" s="671"/>
      <c r="EBP7" s="671"/>
      <c r="EBQ7" s="671"/>
      <c r="EBR7" s="671"/>
      <c r="EBS7" s="671"/>
      <c r="EBT7" s="671"/>
      <c r="EBU7" s="671"/>
      <c r="EBV7" s="671"/>
      <c r="EBW7" s="671"/>
      <c r="EBX7" s="671"/>
      <c r="EBY7" s="671"/>
      <c r="EBZ7" s="671"/>
      <c r="ECA7" s="671"/>
      <c r="ECB7" s="671"/>
      <c r="ECC7" s="671"/>
      <c r="ECD7" s="671"/>
      <c r="ECE7" s="671"/>
      <c r="ECF7" s="671"/>
      <c r="ECG7" s="671"/>
      <c r="ECH7" s="671"/>
      <c r="ECI7" s="671"/>
      <c r="ECJ7" s="671"/>
      <c r="ECK7" s="671"/>
      <c r="ECL7" s="671"/>
      <c r="ECM7" s="671"/>
      <c r="ECN7" s="671"/>
      <c r="ECO7" s="671"/>
      <c r="ECP7" s="671"/>
      <c r="ECQ7" s="671"/>
      <c r="ECR7" s="671"/>
      <c r="ECS7" s="671"/>
      <c r="ECT7" s="671"/>
      <c r="ECU7" s="671"/>
      <c r="ECV7" s="671"/>
      <c r="ECW7" s="671"/>
      <c r="ECX7" s="671"/>
      <c r="ECY7" s="671"/>
      <c r="ECZ7" s="671"/>
      <c r="EDA7" s="671"/>
      <c r="EDB7" s="671"/>
      <c r="EDC7" s="671"/>
      <c r="EDD7" s="671"/>
      <c r="EDE7" s="671"/>
      <c r="EDF7" s="671"/>
      <c r="EDG7" s="671"/>
      <c r="EDH7" s="671"/>
      <c r="EDI7" s="671"/>
      <c r="EDJ7" s="671"/>
      <c r="EDK7" s="671"/>
      <c r="EDL7" s="671"/>
      <c r="EDM7" s="671"/>
      <c r="EDN7" s="671"/>
      <c r="EDO7" s="671"/>
      <c r="EDP7" s="671"/>
      <c r="EDQ7" s="671"/>
      <c r="EDR7" s="671"/>
      <c r="EDS7" s="671"/>
      <c r="EDT7" s="671"/>
      <c r="EDU7" s="671"/>
      <c r="EDV7" s="671"/>
      <c r="EDW7" s="671"/>
      <c r="EDX7" s="671"/>
      <c r="EDY7" s="671"/>
      <c r="EDZ7" s="671"/>
      <c r="EEA7" s="671"/>
      <c r="EEB7" s="671"/>
      <c r="EEC7" s="671"/>
      <c r="EED7" s="671"/>
      <c r="EEE7" s="671"/>
      <c r="EEF7" s="671"/>
      <c r="EEG7" s="671"/>
      <c r="EEH7" s="671"/>
      <c r="EEI7" s="671"/>
      <c r="EEJ7" s="671"/>
      <c r="EEK7" s="671"/>
      <c r="EEL7" s="671"/>
      <c r="EEM7" s="671"/>
      <c r="EEN7" s="671"/>
      <c r="EEO7" s="671"/>
      <c r="EEP7" s="671"/>
      <c r="EEQ7" s="671"/>
      <c r="EER7" s="671"/>
      <c r="EES7" s="671"/>
      <c r="EET7" s="671"/>
      <c r="EEU7" s="671"/>
      <c r="EEV7" s="671"/>
      <c r="EEW7" s="671"/>
      <c r="EEX7" s="671"/>
      <c r="EEY7" s="671"/>
      <c r="EEZ7" s="671"/>
      <c r="EFA7" s="671"/>
      <c r="EFB7" s="671"/>
      <c r="EFC7" s="671"/>
      <c r="EFD7" s="671"/>
      <c r="EFE7" s="671"/>
      <c r="EFF7" s="671"/>
      <c r="EFG7" s="671"/>
      <c r="EFH7" s="671"/>
      <c r="EFI7" s="671"/>
      <c r="EFJ7" s="671"/>
      <c r="EFK7" s="671"/>
      <c r="EFL7" s="671"/>
      <c r="EFM7" s="671"/>
      <c r="EFN7" s="671"/>
      <c r="EFO7" s="671"/>
      <c r="EFP7" s="671"/>
      <c r="EFQ7" s="671"/>
      <c r="EFR7" s="671"/>
      <c r="EFS7" s="671"/>
      <c r="EFT7" s="671"/>
      <c r="EFU7" s="671"/>
      <c r="EFV7" s="671"/>
      <c r="EFW7" s="671"/>
      <c r="EFX7" s="671"/>
      <c r="EFY7" s="671"/>
      <c r="EFZ7" s="671"/>
      <c r="EGA7" s="671"/>
      <c r="EGB7" s="671"/>
      <c r="EGC7" s="671"/>
      <c r="EGD7" s="671"/>
      <c r="EGE7" s="671"/>
      <c r="EGF7" s="671"/>
      <c r="EGG7" s="671"/>
      <c r="EGH7" s="671"/>
      <c r="EGI7" s="671"/>
      <c r="EGJ7" s="671"/>
      <c r="EGK7" s="671"/>
      <c r="EGL7" s="671"/>
      <c r="EGM7" s="671"/>
      <c r="EGN7" s="671"/>
      <c r="EGO7" s="671"/>
      <c r="EGP7" s="671"/>
      <c r="EGQ7" s="671"/>
      <c r="EGR7" s="671"/>
      <c r="EGS7" s="671"/>
      <c r="EGT7" s="671"/>
      <c r="EGU7" s="671"/>
      <c r="EGV7" s="671"/>
      <c r="EGW7" s="671"/>
      <c r="EGX7" s="671"/>
      <c r="EGY7" s="671"/>
      <c r="EGZ7" s="671"/>
      <c r="EHA7" s="671"/>
      <c r="EHB7" s="671"/>
      <c r="EHC7" s="671"/>
      <c r="EHD7" s="671"/>
      <c r="EHE7" s="671"/>
      <c r="EHF7" s="671"/>
      <c r="EHG7" s="671"/>
      <c r="EHH7" s="671"/>
      <c r="EHI7" s="671"/>
      <c r="EHJ7" s="671"/>
      <c r="EHK7" s="671"/>
      <c r="EHL7" s="671"/>
      <c r="EHM7" s="671"/>
      <c r="EHN7" s="671"/>
      <c r="EHO7" s="671"/>
      <c r="EHP7" s="671"/>
      <c r="EHQ7" s="671"/>
      <c r="EHR7" s="671"/>
      <c r="EHS7" s="671"/>
      <c r="EHT7" s="671"/>
      <c r="EHU7" s="671"/>
      <c r="EHV7" s="671"/>
      <c r="EHW7" s="671"/>
      <c r="EHX7" s="671"/>
      <c r="EHY7" s="671"/>
      <c r="EHZ7" s="671"/>
      <c r="EIA7" s="671"/>
      <c r="EIB7" s="671"/>
      <c r="EIC7" s="671"/>
      <c r="EID7" s="671"/>
      <c r="EIE7" s="671"/>
      <c r="EIF7" s="671"/>
      <c r="EIG7" s="671"/>
      <c r="EIH7" s="671"/>
      <c r="EII7" s="671"/>
      <c r="EIJ7" s="671"/>
      <c r="EIK7" s="671"/>
      <c r="EIL7" s="671"/>
      <c r="EIM7" s="671"/>
      <c r="EIN7" s="671"/>
      <c r="EIO7" s="671"/>
      <c r="EIP7" s="671"/>
      <c r="EIQ7" s="671"/>
      <c r="EIR7" s="671"/>
      <c r="EIS7" s="671"/>
      <c r="EIT7" s="671"/>
      <c r="EIU7" s="671"/>
      <c r="EIV7" s="671"/>
      <c r="EIW7" s="671"/>
      <c r="EIX7" s="671"/>
      <c r="EIY7" s="671"/>
      <c r="EIZ7" s="671"/>
      <c r="EJA7" s="671"/>
      <c r="EJB7" s="671"/>
      <c r="EJC7" s="671"/>
      <c r="EJD7" s="671"/>
      <c r="EJE7" s="671"/>
      <c r="EJF7" s="671"/>
      <c r="EJG7" s="671"/>
      <c r="EJH7" s="671"/>
      <c r="EJI7" s="671"/>
      <c r="EJJ7" s="671"/>
      <c r="EJK7" s="671"/>
      <c r="EJL7" s="671"/>
      <c r="EJM7" s="671"/>
      <c r="EJN7" s="671"/>
      <c r="EJO7" s="671"/>
      <c r="EJP7" s="671"/>
      <c r="EJQ7" s="671"/>
      <c r="EJR7" s="671"/>
      <c r="EJS7" s="671"/>
      <c r="EJT7" s="671"/>
      <c r="EJU7" s="671"/>
      <c r="EJV7" s="671"/>
      <c r="EJW7" s="671"/>
      <c r="EJX7" s="671"/>
      <c r="EJY7" s="671"/>
      <c r="EJZ7" s="671"/>
      <c r="EKA7" s="671"/>
      <c r="EKB7" s="671"/>
      <c r="EKC7" s="671"/>
      <c r="EKD7" s="671"/>
      <c r="EKE7" s="671"/>
      <c r="EKF7" s="671"/>
      <c r="EKG7" s="671"/>
      <c r="EKH7" s="671"/>
      <c r="EKI7" s="671"/>
      <c r="EKJ7" s="671"/>
      <c r="EKK7" s="671"/>
      <c r="EKL7" s="671"/>
      <c r="EKM7" s="671"/>
      <c r="EKN7" s="671"/>
      <c r="EKO7" s="671"/>
      <c r="EKP7" s="671"/>
      <c r="EKQ7" s="671"/>
      <c r="EKR7" s="671"/>
      <c r="EKS7" s="671"/>
      <c r="EKT7" s="671"/>
      <c r="EKU7" s="671"/>
      <c r="EKV7" s="671"/>
      <c r="EKW7" s="671"/>
      <c r="EKX7" s="671"/>
      <c r="EKY7" s="671"/>
      <c r="EKZ7" s="671"/>
      <c r="ELA7" s="671"/>
      <c r="ELB7" s="671"/>
      <c r="ELC7" s="671"/>
      <c r="ELD7" s="671"/>
      <c r="ELE7" s="671"/>
      <c r="ELF7" s="671"/>
      <c r="ELG7" s="671"/>
      <c r="ELH7" s="671"/>
      <c r="ELI7" s="671"/>
      <c r="ELJ7" s="671"/>
      <c r="ELK7" s="671"/>
      <c r="ELL7" s="671"/>
      <c r="ELM7" s="671"/>
      <c r="ELN7" s="671"/>
      <c r="ELO7" s="671"/>
      <c r="ELP7" s="671"/>
      <c r="ELQ7" s="671"/>
      <c r="ELR7" s="671"/>
      <c r="ELS7" s="671"/>
      <c r="ELT7" s="671"/>
      <c r="ELU7" s="671"/>
      <c r="ELV7" s="671"/>
      <c r="ELW7" s="671"/>
      <c r="ELX7" s="671"/>
      <c r="ELY7" s="671"/>
      <c r="ELZ7" s="671"/>
      <c r="EMA7" s="671"/>
      <c r="EMB7" s="671"/>
      <c r="EMC7" s="671"/>
      <c r="EMD7" s="671"/>
      <c r="EME7" s="671"/>
      <c r="EMF7" s="671"/>
      <c r="EMG7" s="671"/>
      <c r="EMH7" s="671"/>
      <c r="EMI7" s="671"/>
      <c r="EMJ7" s="671"/>
      <c r="EMK7" s="671"/>
      <c r="EML7" s="671"/>
      <c r="EMM7" s="671"/>
      <c r="EMN7" s="671"/>
      <c r="EMO7" s="671"/>
      <c r="EMP7" s="671"/>
      <c r="EMQ7" s="671"/>
      <c r="EMR7" s="671"/>
      <c r="EMS7" s="671"/>
      <c r="EMT7" s="671"/>
      <c r="EMU7" s="671"/>
      <c r="EMV7" s="671"/>
      <c r="EMW7" s="671"/>
      <c r="EMX7" s="671"/>
      <c r="EMY7" s="671"/>
      <c r="EMZ7" s="671"/>
      <c r="ENA7" s="671"/>
      <c r="ENB7" s="671"/>
      <c r="ENC7" s="671"/>
      <c r="END7" s="671"/>
      <c r="ENE7" s="671"/>
      <c r="ENF7" s="671"/>
      <c r="ENG7" s="671"/>
      <c r="ENH7" s="671"/>
      <c r="ENI7" s="671"/>
      <c r="ENJ7" s="671"/>
      <c r="ENK7" s="671"/>
      <c r="ENL7" s="671"/>
      <c r="ENM7" s="671"/>
      <c r="ENN7" s="671"/>
      <c r="ENO7" s="671"/>
      <c r="ENP7" s="671"/>
      <c r="ENQ7" s="671"/>
      <c r="ENR7" s="671"/>
      <c r="ENS7" s="671"/>
      <c r="ENT7" s="671"/>
      <c r="ENU7" s="671"/>
      <c r="ENV7" s="671"/>
      <c r="ENW7" s="671"/>
      <c r="ENX7" s="671"/>
      <c r="ENY7" s="671"/>
      <c r="ENZ7" s="671"/>
      <c r="EOA7" s="671"/>
      <c r="EOB7" s="671"/>
      <c r="EOC7" s="671"/>
      <c r="EOD7" s="671"/>
      <c r="EOE7" s="671"/>
      <c r="EOF7" s="671"/>
      <c r="EOG7" s="671"/>
      <c r="EOH7" s="671"/>
      <c r="EOI7" s="671"/>
      <c r="EOJ7" s="671"/>
      <c r="EOK7" s="671"/>
      <c r="EOL7" s="671"/>
      <c r="EOM7" s="671"/>
      <c r="EON7" s="671"/>
      <c r="EOO7" s="671"/>
      <c r="EOP7" s="671"/>
      <c r="EOQ7" s="671"/>
      <c r="EOR7" s="671"/>
      <c r="EOS7" s="671"/>
      <c r="EOT7" s="671"/>
      <c r="EOU7" s="671"/>
      <c r="EOV7" s="671"/>
      <c r="EOW7" s="671"/>
      <c r="EOX7" s="671"/>
      <c r="EOY7" s="671"/>
      <c r="EOZ7" s="671"/>
      <c r="EPA7" s="671"/>
      <c r="EPB7" s="671"/>
      <c r="EPC7" s="671"/>
      <c r="EPD7" s="671"/>
      <c r="EPE7" s="671"/>
      <c r="EPF7" s="671"/>
      <c r="EPG7" s="671"/>
      <c r="EPH7" s="671"/>
      <c r="EPI7" s="671"/>
      <c r="EPJ7" s="671"/>
      <c r="EPK7" s="671"/>
      <c r="EPL7" s="671"/>
      <c r="EPM7" s="671"/>
      <c r="EPN7" s="671"/>
      <c r="EPO7" s="671"/>
      <c r="EPP7" s="671"/>
      <c r="EPQ7" s="671"/>
      <c r="EPR7" s="671"/>
      <c r="EPS7" s="671"/>
      <c r="EPT7" s="671"/>
      <c r="EPU7" s="671"/>
      <c r="EPV7" s="671"/>
      <c r="EPW7" s="671"/>
      <c r="EPX7" s="671"/>
      <c r="EPY7" s="671"/>
      <c r="EPZ7" s="671"/>
      <c r="EQA7" s="671"/>
      <c r="EQB7" s="671"/>
      <c r="EQC7" s="671"/>
      <c r="EQD7" s="671"/>
      <c r="EQE7" s="671"/>
      <c r="EQF7" s="671"/>
      <c r="EQG7" s="671"/>
      <c r="EQH7" s="671"/>
      <c r="EQI7" s="671"/>
      <c r="EQJ7" s="671"/>
      <c r="EQK7" s="671"/>
      <c r="EQL7" s="671"/>
      <c r="EQM7" s="671"/>
      <c r="EQN7" s="671"/>
      <c r="EQO7" s="671"/>
      <c r="EQP7" s="671"/>
      <c r="EQQ7" s="671"/>
      <c r="EQR7" s="671"/>
      <c r="EQS7" s="671"/>
      <c r="EQT7" s="671"/>
      <c r="EQU7" s="671"/>
      <c r="EQV7" s="671"/>
      <c r="EQW7" s="671"/>
      <c r="EQX7" s="671"/>
      <c r="EQY7" s="671"/>
      <c r="EQZ7" s="671"/>
      <c r="ERA7" s="671"/>
      <c r="ERB7" s="671"/>
      <c r="ERC7" s="671"/>
      <c r="ERD7" s="671"/>
      <c r="ERE7" s="671"/>
      <c r="ERF7" s="671"/>
      <c r="ERG7" s="671"/>
      <c r="ERH7" s="671"/>
      <c r="ERI7" s="671"/>
      <c r="ERJ7" s="671"/>
      <c r="ERK7" s="671"/>
      <c r="ERL7" s="671"/>
      <c r="ERM7" s="671"/>
      <c r="ERN7" s="671"/>
      <c r="ERO7" s="671"/>
      <c r="ERP7" s="671"/>
      <c r="ERQ7" s="671"/>
      <c r="ERR7" s="671"/>
      <c r="ERS7" s="671"/>
      <c r="ERT7" s="671"/>
      <c r="ERU7" s="671"/>
      <c r="ERV7" s="671"/>
      <c r="ERW7" s="671"/>
      <c r="ERX7" s="671"/>
      <c r="ERY7" s="671"/>
      <c r="ERZ7" s="671"/>
      <c r="ESA7" s="671"/>
      <c r="ESB7" s="671"/>
      <c r="ESC7" s="671"/>
      <c r="ESD7" s="671"/>
      <c r="ESE7" s="671"/>
      <c r="ESF7" s="671"/>
      <c r="ESG7" s="671"/>
      <c r="ESH7" s="671"/>
      <c r="ESI7" s="671"/>
      <c r="ESJ7" s="671"/>
      <c r="ESK7" s="671"/>
      <c r="ESL7" s="671"/>
      <c r="ESM7" s="671"/>
      <c r="ESN7" s="671"/>
      <c r="ESO7" s="671"/>
      <c r="ESP7" s="671"/>
      <c r="ESQ7" s="671"/>
      <c r="ESR7" s="671"/>
      <c r="ESS7" s="671"/>
      <c r="EST7" s="671"/>
      <c r="ESU7" s="671"/>
      <c r="ESV7" s="671"/>
      <c r="ESW7" s="671"/>
      <c r="ESX7" s="671"/>
      <c r="ESY7" s="671"/>
      <c r="ESZ7" s="671"/>
      <c r="ETA7" s="671"/>
      <c r="ETB7" s="671"/>
      <c r="ETC7" s="671"/>
      <c r="ETD7" s="671"/>
      <c r="ETE7" s="671"/>
      <c r="ETF7" s="671"/>
      <c r="ETG7" s="671"/>
      <c r="ETH7" s="671"/>
      <c r="ETI7" s="671"/>
      <c r="ETJ7" s="671"/>
      <c r="ETK7" s="671"/>
      <c r="ETL7" s="671"/>
      <c r="ETM7" s="671"/>
      <c r="ETN7" s="671"/>
      <c r="ETO7" s="671"/>
      <c r="ETP7" s="671"/>
      <c r="ETQ7" s="671"/>
      <c r="ETR7" s="671"/>
      <c r="ETS7" s="671"/>
      <c r="ETT7" s="671"/>
      <c r="ETU7" s="671"/>
      <c r="ETV7" s="671"/>
      <c r="ETW7" s="671"/>
      <c r="ETX7" s="671"/>
      <c r="ETY7" s="671"/>
      <c r="ETZ7" s="671"/>
      <c r="EUA7" s="671"/>
      <c r="EUB7" s="671"/>
      <c r="EUC7" s="671"/>
      <c r="EUD7" s="671"/>
      <c r="EUE7" s="671"/>
      <c r="EUF7" s="671"/>
      <c r="EUG7" s="671"/>
      <c r="EUH7" s="671"/>
      <c r="EUI7" s="671"/>
      <c r="EUJ7" s="671"/>
      <c r="EUK7" s="671"/>
      <c r="EUL7" s="671"/>
      <c r="EUM7" s="671"/>
      <c r="EUN7" s="671"/>
      <c r="EUO7" s="671"/>
      <c r="EUP7" s="671"/>
      <c r="EUQ7" s="671"/>
      <c r="EUR7" s="671"/>
      <c r="EUS7" s="671"/>
      <c r="EUT7" s="671"/>
      <c r="EUU7" s="671"/>
      <c r="EUV7" s="671"/>
      <c r="EUW7" s="671"/>
      <c r="EUX7" s="671"/>
      <c r="EUY7" s="671"/>
      <c r="EUZ7" s="671"/>
      <c r="EVA7" s="671"/>
      <c r="EVB7" s="671"/>
      <c r="EVC7" s="671"/>
      <c r="EVD7" s="671"/>
      <c r="EVE7" s="671"/>
      <c r="EVF7" s="671"/>
      <c r="EVG7" s="671"/>
      <c r="EVH7" s="671"/>
      <c r="EVI7" s="671"/>
      <c r="EVJ7" s="671"/>
      <c r="EVK7" s="671"/>
      <c r="EVL7" s="671"/>
      <c r="EVM7" s="671"/>
      <c r="EVN7" s="671"/>
      <c r="EVO7" s="671"/>
      <c r="EVP7" s="671"/>
      <c r="EVQ7" s="671"/>
      <c r="EVR7" s="671"/>
      <c r="EVS7" s="671"/>
      <c r="EVT7" s="671"/>
      <c r="EVU7" s="671"/>
      <c r="EVV7" s="671"/>
      <c r="EVW7" s="671"/>
      <c r="EVX7" s="671"/>
      <c r="EVY7" s="671"/>
      <c r="EVZ7" s="671"/>
      <c r="EWA7" s="671"/>
      <c r="EWB7" s="671"/>
      <c r="EWC7" s="671"/>
      <c r="EWD7" s="671"/>
      <c r="EWE7" s="671"/>
      <c r="EWF7" s="671"/>
      <c r="EWG7" s="671"/>
      <c r="EWH7" s="671"/>
      <c r="EWI7" s="671"/>
      <c r="EWJ7" s="671"/>
      <c r="EWK7" s="671"/>
      <c r="EWL7" s="671"/>
      <c r="EWM7" s="671"/>
      <c r="EWN7" s="671"/>
      <c r="EWO7" s="671"/>
      <c r="EWP7" s="671"/>
      <c r="EWQ7" s="671"/>
      <c r="EWR7" s="671"/>
      <c r="EWS7" s="671"/>
      <c r="EWT7" s="671"/>
      <c r="EWU7" s="671"/>
      <c r="EWV7" s="671"/>
      <c r="EWW7" s="671"/>
      <c r="EWX7" s="671"/>
      <c r="EWY7" s="671"/>
      <c r="EWZ7" s="671"/>
      <c r="EXA7" s="671"/>
      <c r="EXB7" s="671"/>
      <c r="EXC7" s="671"/>
      <c r="EXD7" s="671"/>
      <c r="EXE7" s="671"/>
      <c r="EXF7" s="671"/>
      <c r="EXG7" s="671"/>
      <c r="EXH7" s="671"/>
      <c r="EXI7" s="671"/>
      <c r="EXJ7" s="671"/>
      <c r="EXK7" s="671"/>
      <c r="EXL7" s="671"/>
      <c r="EXM7" s="671"/>
      <c r="EXN7" s="671"/>
      <c r="EXO7" s="671"/>
      <c r="EXP7" s="671"/>
      <c r="EXQ7" s="671"/>
      <c r="EXR7" s="671"/>
      <c r="EXS7" s="671"/>
      <c r="EXT7" s="671"/>
      <c r="EXU7" s="671"/>
      <c r="EXV7" s="671"/>
      <c r="EXW7" s="671"/>
      <c r="EXX7" s="671"/>
      <c r="EXY7" s="671"/>
      <c r="EXZ7" s="671"/>
      <c r="EYA7" s="671"/>
      <c r="EYB7" s="671"/>
      <c r="EYC7" s="671"/>
      <c r="EYD7" s="671"/>
      <c r="EYE7" s="671"/>
      <c r="EYF7" s="671"/>
      <c r="EYG7" s="671"/>
      <c r="EYH7" s="671"/>
      <c r="EYI7" s="671"/>
      <c r="EYJ7" s="671"/>
      <c r="EYK7" s="671"/>
      <c r="EYL7" s="671"/>
      <c r="EYM7" s="671"/>
      <c r="EYN7" s="671"/>
      <c r="EYO7" s="671"/>
      <c r="EYP7" s="671"/>
      <c r="EYQ7" s="671"/>
      <c r="EYR7" s="671"/>
      <c r="EYS7" s="671"/>
      <c r="EYT7" s="671"/>
      <c r="EYU7" s="671"/>
      <c r="EYV7" s="671"/>
      <c r="EYW7" s="671"/>
      <c r="EYX7" s="671"/>
      <c r="EYY7" s="671"/>
      <c r="EYZ7" s="671"/>
      <c r="EZA7" s="671"/>
      <c r="EZB7" s="671"/>
      <c r="EZC7" s="671"/>
      <c r="EZD7" s="671"/>
      <c r="EZE7" s="671"/>
      <c r="EZF7" s="671"/>
      <c r="EZG7" s="671"/>
      <c r="EZH7" s="671"/>
      <c r="EZI7" s="671"/>
      <c r="EZJ7" s="671"/>
      <c r="EZK7" s="671"/>
      <c r="EZL7" s="671"/>
      <c r="EZM7" s="671"/>
      <c r="EZN7" s="671"/>
      <c r="EZO7" s="671"/>
      <c r="EZP7" s="671"/>
      <c r="EZQ7" s="671"/>
      <c r="EZR7" s="671"/>
      <c r="EZS7" s="671"/>
      <c r="EZT7" s="671"/>
      <c r="EZU7" s="671"/>
      <c r="EZV7" s="671"/>
      <c r="EZW7" s="671"/>
      <c r="EZX7" s="671"/>
      <c r="EZY7" s="671"/>
      <c r="EZZ7" s="671"/>
      <c r="FAA7" s="671"/>
      <c r="FAB7" s="671"/>
      <c r="FAC7" s="671"/>
      <c r="FAD7" s="671"/>
      <c r="FAE7" s="671"/>
      <c r="FAF7" s="671"/>
      <c r="FAG7" s="671"/>
      <c r="FAH7" s="671"/>
      <c r="FAI7" s="671"/>
      <c r="FAJ7" s="671"/>
      <c r="FAK7" s="671"/>
      <c r="FAL7" s="671"/>
      <c r="FAM7" s="671"/>
      <c r="FAN7" s="671"/>
      <c r="FAO7" s="671"/>
      <c r="FAP7" s="671"/>
      <c r="FAQ7" s="671"/>
      <c r="FAR7" s="671"/>
      <c r="FAS7" s="671"/>
      <c r="FAT7" s="671"/>
      <c r="FAU7" s="671"/>
      <c r="FAV7" s="671"/>
      <c r="FAW7" s="671"/>
      <c r="FAX7" s="671"/>
      <c r="FAY7" s="671"/>
      <c r="FAZ7" s="671"/>
      <c r="FBA7" s="671"/>
      <c r="FBB7" s="671"/>
      <c r="FBC7" s="671"/>
      <c r="FBD7" s="671"/>
      <c r="FBE7" s="671"/>
      <c r="FBF7" s="671"/>
      <c r="FBG7" s="671"/>
      <c r="FBH7" s="671"/>
      <c r="FBI7" s="671"/>
      <c r="FBJ7" s="671"/>
      <c r="FBK7" s="671"/>
      <c r="FBL7" s="671"/>
      <c r="FBM7" s="671"/>
      <c r="FBN7" s="671"/>
      <c r="FBO7" s="671"/>
      <c r="FBP7" s="671"/>
      <c r="FBQ7" s="671"/>
      <c r="FBR7" s="671"/>
      <c r="FBS7" s="671"/>
      <c r="FBT7" s="671"/>
      <c r="FBU7" s="671"/>
      <c r="FBV7" s="671"/>
      <c r="FBW7" s="671"/>
      <c r="FBX7" s="671"/>
      <c r="FBY7" s="671"/>
      <c r="FBZ7" s="671"/>
      <c r="FCA7" s="671"/>
      <c r="FCB7" s="671"/>
      <c r="FCC7" s="671"/>
      <c r="FCD7" s="671"/>
      <c r="FCE7" s="671"/>
      <c r="FCF7" s="671"/>
      <c r="FCG7" s="671"/>
      <c r="FCH7" s="671"/>
      <c r="FCI7" s="671"/>
      <c r="FCJ7" s="671"/>
      <c r="FCK7" s="671"/>
      <c r="FCL7" s="671"/>
      <c r="FCM7" s="671"/>
      <c r="FCN7" s="671"/>
      <c r="FCO7" s="671"/>
      <c r="FCP7" s="671"/>
      <c r="FCQ7" s="671"/>
      <c r="FCR7" s="671"/>
      <c r="FCS7" s="671"/>
      <c r="FCT7" s="671"/>
      <c r="FCU7" s="671"/>
      <c r="FCV7" s="671"/>
      <c r="FCW7" s="671"/>
      <c r="FCX7" s="671"/>
      <c r="FCY7" s="671"/>
      <c r="FCZ7" s="671"/>
      <c r="FDA7" s="671"/>
      <c r="FDB7" s="671"/>
      <c r="FDC7" s="671"/>
      <c r="FDD7" s="671"/>
      <c r="FDE7" s="671"/>
      <c r="FDF7" s="671"/>
      <c r="FDG7" s="671"/>
      <c r="FDH7" s="671"/>
      <c r="FDI7" s="671"/>
      <c r="FDJ7" s="671"/>
      <c r="FDK7" s="671"/>
      <c r="FDL7" s="671"/>
      <c r="FDM7" s="671"/>
      <c r="FDN7" s="671"/>
      <c r="FDO7" s="671"/>
      <c r="FDP7" s="671"/>
      <c r="FDQ7" s="671"/>
      <c r="FDR7" s="671"/>
      <c r="FDS7" s="671"/>
      <c r="FDT7" s="671"/>
      <c r="FDU7" s="671"/>
      <c r="FDV7" s="671"/>
      <c r="FDW7" s="671"/>
      <c r="FDX7" s="671"/>
      <c r="FDY7" s="671"/>
      <c r="FDZ7" s="671"/>
      <c r="FEA7" s="671"/>
      <c r="FEB7" s="671"/>
      <c r="FEC7" s="671"/>
      <c r="FED7" s="671"/>
      <c r="FEE7" s="671"/>
      <c r="FEF7" s="671"/>
      <c r="FEG7" s="671"/>
      <c r="FEH7" s="671"/>
      <c r="FEI7" s="671"/>
      <c r="FEJ7" s="671"/>
      <c r="FEK7" s="671"/>
      <c r="FEL7" s="671"/>
      <c r="FEM7" s="671"/>
      <c r="FEN7" s="671"/>
      <c r="FEO7" s="671"/>
      <c r="FEP7" s="671"/>
      <c r="FEQ7" s="671"/>
      <c r="FER7" s="671"/>
      <c r="FES7" s="671"/>
      <c r="FET7" s="671"/>
      <c r="FEU7" s="671"/>
      <c r="FEV7" s="671"/>
      <c r="FEW7" s="671"/>
      <c r="FEX7" s="671"/>
      <c r="FEY7" s="671"/>
      <c r="FEZ7" s="671"/>
      <c r="FFA7" s="671"/>
      <c r="FFB7" s="671"/>
      <c r="FFC7" s="671"/>
      <c r="FFD7" s="671"/>
      <c r="FFE7" s="671"/>
      <c r="FFF7" s="671"/>
      <c r="FFG7" s="671"/>
      <c r="FFH7" s="671"/>
      <c r="FFI7" s="671"/>
      <c r="FFJ7" s="671"/>
      <c r="FFK7" s="671"/>
      <c r="FFL7" s="671"/>
      <c r="FFM7" s="671"/>
      <c r="FFN7" s="671"/>
      <c r="FFO7" s="671"/>
      <c r="FFP7" s="671"/>
      <c r="FFQ7" s="671"/>
      <c r="FFR7" s="671"/>
      <c r="FFS7" s="671"/>
      <c r="FFT7" s="671"/>
      <c r="FFU7" s="671"/>
      <c r="FFV7" s="671"/>
      <c r="FFW7" s="671"/>
      <c r="FFX7" s="671"/>
      <c r="FFY7" s="671"/>
      <c r="FFZ7" s="671"/>
      <c r="FGA7" s="671"/>
      <c r="FGB7" s="671"/>
      <c r="FGC7" s="671"/>
      <c r="FGD7" s="671"/>
      <c r="FGE7" s="671"/>
      <c r="FGF7" s="671"/>
      <c r="FGG7" s="671"/>
      <c r="FGH7" s="671"/>
      <c r="FGI7" s="671"/>
      <c r="FGJ7" s="671"/>
      <c r="FGK7" s="671"/>
      <c r="FGL7" s="671"/>
      <c r="FGM7" s="671"/>
      <c r="FGN7" s="671"/>
      <c r="FGO7" s="671"/>
      <c r="FGP7" s="671"/>
      <c r="FGQ7" s="671"/>
      <c r="FGR7" s="671"/>
      <c r="FGS7" s="671"/>
      <c r="FGT7" s="671"/>
      <c r="FGU7" s="671"/>
      <c r="FGV7" s="671"/>
      <c r="FGW7" s="671"/>
      <c r="FGX7" s="671"/>
      <c r="FGY7" s="671"/>
      <c r="FGZ7" s="671"/>
      <c r="FHA7" s="671"/>
      <c r="FHB7" s="671"/>
      <c r="FHC7" s="671"/>
      <c r="FHD7" s="671"/>
      <c r="FHE7" s="671"/>
      <c r="FHF7" s="671"/>
      <c r="FHG7" s="671"/>
      <c r="FHH7" s="671"/>
      <c r="FHI7" s="671"/>
      <c r="FHJ7" s="671"/>
      <c r="FHK7" s="671"/>
      <c r="FHL7" s="671"/>
      <c r="FHM7" s="671"/>
      <c r="FHN7" s="671"/>
      <c r="FHO7" s="671"/>
      <c r="FHP7" s="671"/>
      <c r="FHQ7" s="671"/>
      <c r="FHR7" s="671"/>
      <c r="FHS7" s="671"/>
      <c r="FHT7" s="671"/>
      <c r="FHU7" s="671"/>
      <c r="FHV7" s="671"/>
      <c r="FHW7" s="671"/>
      <c r="FHX7" s="671"/>
      <c r="FHY7" s="671"/>
      <c r="FHZ7" s="671"/>
      <c r="FIA7" s="671"/>
      <c r="FIB7" s="671"/>
      <c r="FIC7" s="671"/>
      <c r="FID7" s="671"/>
      <c r="FIE7" s="671"/>
      <c r="FIF7" s="671"/>
      <c r="FIG7" s="671"/>
      <c r="FIH7" s="671"/>
      <c r="FII7" s="671"/>
      <c r="FIJ7" s="671"/>
      <c r="FIK7" s="671"/>
      <c r="FIL7" s="671"/>
      <c r="FIM7" s="671"/>
      <c r="FIN7" s="671"/>
      <c r="FIO7" s="671"/>
      <c r="FIP7" s="671"/>
      <c r="FIQ7" s="671"/>
      <c r="FIR7" s="671"/>
      <c r="FIS7" s="671"/>
      <c r="FIT7" s="671"/>
      <c r="FIU7" s="671"/>
      <c r="FIV7" s="671"/>
      <c r="FIW7" s="671"/>
      <c r="FIX7" s="671"/>
      <c r="FIY7" s="671"/>
      <c r="FIZ7" s="671"/>
      <c r="FJA7" s="671"/>
      <c r="FJB7" s="671"/>
      <c r="FJC7" s="671"/>
      <c r="FJD7" s="671"/>
      <c r="FJE7" s="671"/>
      <c r="FJF7" s="671"/>
      <c r="FJG7" s="671"/>
      <c r="FJH7" s="671"/>
      <c r="FJI7" s="671"/>
      <c r="FJJ7" s="671"/>
      <c r="FJK7" s="671"/>
      <c r="FJL7" s="671"/>
      <c r="FJM7" s="671"/>
      <c r="FJN7" s="671"/>
      <c r="FJO7" s="671"/>
      <c r="FJP7" s="671"/>
      <c r="FJQ7" s="671"/>
      <c r="FJR7" s="671"/>
      <c r="FJS7" s="671"/>
      <c r="FJT7" s="671"/>
      <c r="FJU7" s="671"/>
      <c r="FJV7" s="671"/>
      <c r="FJW7" s="671"/>
      <c r="FJX7" s="671"/>
      <c r="FJY7" s="671"/>
      <c r="FJZ7" s="671"/>
      <c r="FKA7" s="671"/>
      <c r="FKB7" s="671"/>
      <c r="FKC7" s="671"/>
      <c r="FKD7" s="671"/>
      <c r="FKE7" s="671"/>
      <c r="FKF7" s="671"/>
      <c r="FKG7" s="671"/>
      <c r="FKH7" s="671"/>
      <c r="FKI7" s="671"/>
      <c r="FKJ7" s="671"/>
      <c r="FKK7" s="671"/>
      <c r="FKL7" s="671"/>
      <c r="FKM7" s="671"/>
      <c r="FKN7" s="671"/>
      <c r="FKO7" s="671"/>
      <c r="FKP7" s="671"/>
      <c r="FKQ7" s="671"/>
      <c r="FKR7" s="671"/>
      <c r="FKS7" s="671"/>
      <c r="FKT7" s="671"/>
      <c r="FKU7" s="671"/>
      <c r="FKV7" s="671"/>
      <c r="FKW7" s="671"/>
      <c r="FKX7" s="671"/>
      <c r="FKY7" s="671"/>
      <c r="FKZ7" s="671"/>
      <c r="FLA7" s="671"/>
      <c r="FLB7" s="671"/>
      <c r="FLC7" s="671"/>
      <c r="FLD7" s="671"/>
      <c r="FLE7" s="671"/>
      <c r="FLF7" s="671"/>
      <c r="FLG7" s="671"/>
      <c r="FLH7" s="671"/>
      <c r="FLI7" s="671"/>
      <c r="FLJ7" s="671"/>
      <c r="FLK7" s="671"/>
      <c r="FLL7" s="671"/>
      <c r="FLM7" s="671"/>
      <c r="FLN7" s="671"/>
      <c r="FLO7" s="671"/>
      <c r="FLP7" s="671"/>
      <c r="FLQ7" s="671"/>
      <c r="FLR7" s="671"/>
      <c r="FLS7" s="671"/>
      <c r="FLT7" s="671"/>
      <c r="FLU7" s="671"/>
      <c r="FLV7" s="671"/>
      <c r="FLW7" s="671"/>
      <c r="FLX7" s="671"/>
      <c r="FLY7" s="671"/>
      <c r="FLZ7" s="671"/>
      <c r="FMA7" s="671"/>
      <c r="FMB7" s="671"/>
      <c r="FMC7" s="671"/>
      <c r="FMD7" s="671"/>
      <c r="FME7" s="671"/>
      <c r="FMF7" s="671"/>
      <c r="FMG7" s="671"/>
      <c r="FMH7" s="671"/>
      <c r="FMI7" s="671"/>
      <c r="FMJ7" s="671"/>
      <c r="FMK7" s="671"/>
      <c r="FML7" s="671"/>
      <c r="FMM7" s="671"/>
      <c r="FMN7" s="671"/>
      <c r="FMO7" s="671"/>
      <c r="FMP7" s="671"/>
      <c r="FMQ7" s="671"/>
      <c r="FMR7" s="671"/>
      <c r="FMS7" s="671"/>
      <c r="FMT7" s="671"/>
      <c r="FMU7" s="671"/>
      <c r="FMV7" s="671"/>
      <c r="FMW7" s="671"/>
      <c r="FMX7" s="671"/>
      <c r="FMY7" s="671"/>
      <c r="FMZ7" s="671"/>
      <c r="FNA7" s="671"/>
      <c r="FNB7" s="671"/>
      <c r="FNC7" s="671"/>
      <c r="FND7" s="671"/>
      <c r="FNE7" s="671"/>
      <c r="FNF7" s="671"/>
      <c r="FNG7" s="671"/>
      <c r="FNH7" s="671"/>
      <c r="FNI7" s="671"/>
      <c r="FNJ7" s="671"/>
      <c r="FNK7" s="671"/>
      <c r="FNL7" s="671"/>
      <c r="FNM7" s="671"/>
      <c r="FNN7" s="671"/>
      <c r="FNO7" s="671"/>
      <c r="FNP7" s="671"/>
      <c r="FNQ7" s="671"/>
      <c r="FNR7" s="671"/>
      <c r="FNS7" s="671"/>
      <c r="FNT7" s="671"/>
      <c r="FNU7" s="671"/>
      <c r="FNV7" s="671"/>
      <c r="FNW7" s="671"/>
      <c r="FNX7" s="671"/>
      <c r="FNY7" s="671"/>
      <c r="FNZ7" s="671"/>
      <c r="FOA7" s="671"/>
      <c r="FOB7" s="671"/>
      <c r="FOC7" s="671"/>
      <c r="FOD7" s="671"/>
      <c r="FOE7" s="671"/>
      <c r="FOF7" s="671"/>
      <c r="FOG7" s="671"/>
      <c r="FOH7" s="671"/>
      <c r="FOI7" s="671"/>
      <c r="FOJ7" s="671"/>
      <c r="FOK7" s="671"/>
      <c r="FOL7" s="671"/>
      <c r="FOM7" s="671"/>
      <c r="FON7" s="671"/>
      <c r="FOO7" s="671"/>
      <c r="FOP7" s="671"/>
      <c r="FOQ7" s="671"/>
      <c r="FOR7" s="671"/>
      <c r="FOS7" s="671"/>
      <c r="FOT7" s="671"/>
      <c r="FOU7" s="671"/>
      <c r="FOV7" s="671"/>
      <c r="FOW7" s="671"/>
      <c r="FOX7" s="671"/>
      <c r="FOY7" s="671"/>
      <c r="FOZ7" s="671"/>
      <c r="FPA7" s="671"/>
      <c r="FPB7" s="671"/>
      <c r="FPC7" s="671"/>
      <c r="FPD7" s="671"/>
      <c r="FPE7" s="671"/>
      <c r="FPF7" s="671"/>
      <c r="FPG7" s="671"/>
      <c r="FPH7" s="671"/>
      <c r="FPI7" s="671"/>
      <c r="FPJ7" s="671"/>
      <c r="FPK7" s="671"/>
      <c r="FPL7" s="671"/>
      <c r="FPM7" s="671"/>
      <c r="FPN7" s="671"/>
      <c r="FPO7" s="671"/>
      <c r="FPP7" s="671"/>
      <c r="FPQ7" s="671"/>
      <c r="FPR7" s="671"/>
      <c r="FPS7" s="671"/>
      <c r="FPT7" s="671"/>
      <c r="FPU7" s="671"/>
      <c r="FPV7" s="671"/>
      <c r="FPW7" s="671"/>
      <c r="FPX7" s="671"/>
      <c r="FPY7" s="671"/>
      <c r="FPZ7" s="671"/>
      <c r="FQA7" s="671"/>
      <c r="FQB7" s="671"/>
      <c r="FQC7" s="671"/>
      <c r="FQD7" s="671"/>
      <c r="FQE7" s="671"/>
      <c r="FQF7" s="671"/>
      <c r="FQG7" s="671"/>
      <c r="FQH7" s="671"/>
      <c r="FQI7" s="671"/>
      <c r="FQJ7" s="671"/>
      <c r="FQK7" s="671"/>
      <c r="FQL7" s="671"/>
      <c r="FQM7" s="671"/>
      <c r="FQN7" s="671"/>
      <c r="FQO7" s="671"/>
      <c r="FQP7" s="671"/>
      <c r="FQQ7" s="671"/>
      <c r="FQR7" s="671"/>
      <c r="FQS7" s="671"/>
      <c r="FQT7" s="671"/>
      <c r="FQU7" s="671"/>
      <c r="FQV7" s="671"/>
      <c r="FQW7" s="671"/>
      <c r="FQX7" s="671"/>
      <c r="FQY7" s="671"/>
      <c r="FQZ7" s="671"/>
      <c r="FRA7" s="671"/>
      <c r="FRB7" s="671"/>
      <c r="FRC7" s="671"/>
      <c r="FRD7" s="671"/>
      <c r="FRE7" s="671"/>
      <c r="FRF7" s="671"/>
      <c r="FRG7" s="671"/>
      <c r="FRH7" s="671"/>
      <c r="FRI7" s="671"/>
      <c r="FRJ7" s="671"/>
      <c r="FRK7" s="671"/>
      <c r="FRL7" s="671"/>
      <c r="FRM7" s="671"/>
      <c r="FRN7" s="671"/>
      <c r="FRO7" s="671"/>
      <c r="FRP7" s="671"/>
      <c r="FRQ7" s="671"/>
      <c r="FRR7" s="671"/>
      <c r="FRS7" s="671"/>
      <c r="FRT7" s="671"/>
      <c r="FRU7" s="671"/>
      <c r="FRV7" s="671"/>
      <c r="FRW7" s="671"/>
      <c r="FRX7" s="671"/>
      <c r="FRY7" s="671"/>
      <c r="FRZ7" s="671"/>
      <c r="FSA7" s="671"/>
      <c r="FSB7" s="671"/>
      <c r="FSC7" s="671"/>
      <c r="FSD7" s="671"/>
      <c r="FSE7" s="671"/>
      <c r="FSF7" s="671"/>
      <c r="FSG7" s="671"/>
      <c r="FSH7" s="671"/>
      <c r="FSI7" s="671"/>
      <c r="FSJ7" s="671"/>
      <c r="FSK7" s="671"/>
      <c r="FSL7" s="671"/>
      <c r="FSM7" s="671"/>
      <c r="FSN7" s="671"/>
      <c r="FSO7" s="671"/>
      <c r="FSP7" s="671"/>
      <c r="FSQ7" s="671"/>
      <c r="FSR7" s="671"/>
      <c r="FSS7" s="671"/>
      <c r="FST7" s="671"/>
      <c r="FSU7" s="671"/>
      <c r="FSV7" s="671"/>
      <c r="FSW7" s="671"/>
      <c r="FSX7" s="671"/>
      <c r="FSY7" s="671"/>
      <c r="FSZ7" s="671"/>
      <c r="FTA7" s="671"/>
      <c r="FTB7" s="671"/>
      <c r="FTC7" s="671"/>
      <c r="FTD7" s="671"/>
      <c r="FTE7" s="671"/>
      <c r="FTF7" s="671"/>
      <c r="FTG7" s="671"/>
      <c r="FTH7" s="671"/>
      <c r="FTI7" s="671"/>
      <c r="FTJ7" s="671"/>
      <c r="FTK7" s="671"/>
      <c r="FTL7" s="671"/>
      <c r="FTM7" s="671"/>
      <c r="FTN7" s="671"/>
      <c r="FTO7" s="671"/>
      <c r="FTP7" s="671"/>
      <c r="FTQ7" s="671"/>
      <c r="FTR7" s="671"/>
      <c r="FTS7" s="671"/>
      <c r="FTT7" s="671"/>
      <c r="FTU7" s="671"/>
      <c r="FTV7" s="671"/>
      <c r="FTW7" s="671"/>
      <c r="FTX7" s="671"/>
      <c r="FTY7" s="671"/>
      <c r="FTZ7" s="671"/>
      <c r="FUA7" s="671"/>
      <c r="FUB7" s="671"/>
      <c r="FUC7" s="671"/>
      <c r="FUD7" s="671"/>
      <c r="FUE7" s="671"/>
      <c r="FUF7" s="671"/>
      <c r="FUG7" s="671"/>
      <c r="FUH7" s="671"/>
      <c r="FUI7" s="671"/>
      <c r="FUJ7" s="671"/>
      <c r="FUK7" s="671"/>
      <c r="FUL7" s="671"/>
      <c r="FUM7" s="671"/>
      <c r="FUN7" s="671"/>
      <c r="FUO7" s="671"/>
      <c r="FUP7" s="671"/>
      <c r="FUQ7" s="671"/>
      <c r="FUR7" s="671"/>
      <c r="FUS7" s="671"/>
      <c r="FUT7" s="671"/>
      <c r="FUU7" s="671"/>
      <c r="FUV7" s="671"/>
      <c r="FUW7" s="671"/>
      <c r="FUX7" s="671"/>
      <c r="FUY7" s="671"/>
      <c r="FUZ7" s="671"/>
      <c r="FVA7" s="671"/>
      <c r="FVB7" s="671"/>
      <c r="FVC7" s="671"/>
      <c r="FVD7" s="671"/>
      <c r="FVE7" s="671"/>
      <c r="FVF7" s="671"/>
      <c r="FVG7" s="671"/>
      <c r="FVH7" s="671"/>
      <c r="FVI7" s="671"/>
      <c r="FVJ7" s="671"/>
      <c r="FVK7" s="671"/>
      <c r="FVL7" s="671"/>
      <c r="FVM7" s="671"/>
      <c r="FVN7" s="671"/>
      <c r="FVO7" s="671"/>
      <c r="FVP7" s="671"/>
      <c r="FVQ7" s="671"/>
      <c r="FVR7" s="671"/>
      <c r="FVS7" s="671"/>
      <c r="FVT7" s="671"/>
      <c r="FVU7" s="671"/>
      <c r="FVV7" s="671"/>
      <c r="FVW7" s="671"/>
      <c r="FVX7" s="671"/>
      <c r="FVY7" s="671"/>
      <c r="FVZ7" s="671"/>
      <c r="FWA7" s="671"/>
      <c r="FWB7" s="671"/>
      <c r="FWC7" s="671"/>
      <c r="FWD7" s="671"/>
      <c r="FWE7" s="671"/>
      <c r="FWF7" s="671"/>
      <c r="FWG7" s="671"/>
      <c r="FWH7" s="671"/>
      <c r="FWI7" s="671"/>
      <c r="FWJ7" s="671"/>
      <c r="FWK7" s="671"/>
      <c r="FWL7" s="671"/>
      <c r="FWM7" s="671"/>
      <c r="FWN7" s="671"/>
      <c r="FWO7" s="671"/>
      <c r="FWP7" s="671"/>
      <c r="FWQ7" s="671"/>
      <c r="FWR7" s="671"/>
      <c r="FWS7" s="671"/>
      <c r="FWT7" s="671"/>
      <c r="FWU7" s="671"/>
      <c r="FWV7" s="671"/>
      <c r="FWW7" s="671"/>
      <c r="FWX7" s="671"/>
      <c r="FWY7" s="671"/>
      <c r="FWZ7" s="671"/>
      <c r="FXA7" s="671"/>
      <c r="FXB7" s="671"/>
      <c r="FXC7" s="671"/>
      <c r="FXD7" s="671"/>
      <c r="FXE7" s="671"/>
      <c r="FXF7" s="671"/>
      <c r="FXG7" s="671"/>
      <c r="FXH7" s="671"/>
      <c r="FXI7" s="671"/>
      <c r="FXJ7" s="671"/>
      <c r="FXK7" s="671"/>
      <c r="FXL7" s="671"/>
      <c r="FXM7" s="671"/>
      <c r="FXN7" s="671"/>
      <c r="FXO7" s="671"/>
      <c r="FXP7" s="671"/>
      <c r="FXQ7" s="671"/>
      <c r="FXR7" s="671"/>
      <c r="FXS7" s="671"/>
      <c r="FXT7" s="671"/>
      <c r="FXU7" s="671"/>
      <c r="FXV7" s="671"/>
      <c r="FXW7" s="671"/>
      <c r="FXX7" s="671"/>
      <c r="FXY7" s="671"/>
      <c r="FXZ7" s="671"/>
      <c r="FYA7" s="671"/>
      <c r="FYB7" s="671"/>
      <c r="FYC7" s="671"/>
      <c r="FYD7" s="671"/>
      <c r="FYE7" s="671"/>
      <c r="FYF7" s="671"/>
      <c r="FYG7" s="671"/>
      <c r="FYH7" s="671"/>
      <c r="FYI7" s="671"/>
      <c r="FYJ7" s="671"/>
      <c r="FYK7" s="671"/>
      <c r="FYL7" s="671"/>
      <c r="FYM7" s="671"/>
      <c r="FYN7" s="671"/>
      <c r="FYO7" s="671"/>
      <c r="FYP7" s="671"/>
      <c r="FYQ7" s="671"/>
      <c r="FYR7" s="671"/>
      <c r="FYS7" s="671"/>
      <c r="FYT7" s="671"/>
      <c r="FYU7" s="671"/>
      <c r="FYV7" s="671"/>
      <c r="FYW7" s="671"/>
      <c r="FYX7" s="671"/>
      <c r="FYY7" s="671"/>
      <c r="FYZ7" s="671"/>
      <c r="FZA7" s="671"/>
      <c r="FZB7" s="671"/>
      <c r="FZC7" s="671"/>
      <c r="FZD7" s="671"/>
      <c r="FZE7" s="671"/>
      <c r="FZF7" s="671"/>
      <c r="FZG7" s="671"/>
      <c r="FZH7" s="671"/>
      <c r="FZI7" s="671"/>
      <c r="FZJ7" s="671"/>
      <c r="FZK7" s="671"/>
      <c r="FZL7" s="671"/>
      <c r="FZM7" s="671"/>
      <c r="FZN7" s="671"/>
      <c r="FZO7" s="671"/>
      <c r="FZP7" s="671"/>
      <c r="FZQ7" s="671"/>
      <c r="FZR7" s="671"/>
      <c r="FZS7" s="671"/>
      <c r="FZT7" s="671"/>
      <c r="FZU7" s="671"/>
      <c r="FZV7" s="671"/>
      <c r="FZW7" s="671"/>
      <c r="FZX7" s="671"/>
      <c r="FZY7" s="671"/>
      <c r="FZZ7" s="671"/>
      <c r="GAA7" s="671"/>
      <c r="GAB7" s="671"/>
      <c r="GAC7" s="671"/>
      <c r="GAD7" s="671"/>
      <c r="GAE7" s="671"/>
      <c r="GAF7" s="671"/>
      <c r="GAG7" s="671"/>
      <c r="GAH7" s="671"/>
      <c r="GAI7" s="671"/>
      <c r="GAJ7" s="671"/>
      <c r="GAK7" s="671"/>
      <c r="GAL7" s="671"/>
      <c r="GAM7" s="671"/>
      <c r="GAN7" s="671"/>
      <c r="GAO7" s="671"/>
      <c r="GAP7" s="671"/>
      <c r="GAQ7" s="671"/>
      <c r="GAR7" s="671"/>
      <c r="GAS7" s="671"/>
      <c r="GAT7" s="671"/>
      <c r="GAU7" s="671"/>
      <c r="GAV7" s="671"/>
      <c r="GAW7" s="671"/>
      <c r="GAX7" s="671"/>
      <c r="GAY7" s="671"/>
      <c r="GAZ7" s="671"/>
      <c r="GBA7" s="671"/>
      <c r="GBB7" s="671"/>
      <c r="GBC7" s="671"/>
      <c r="GBD7" s="671"/>
      <c r="GBE7" s="671"/>
      <c r="GBF7" s="671"/>
      <c r="GBG7" s="671"/>
      <c r="GBH7" s="671"/>
      <c r="GBI7" s="671"/>
      <c r="GBJ7" s="671"/>
      <c r="GBK7" s="671"/>
      <c r="GBL7" s="671"/>
      <c r="GBM7" s="671"/>
      <c r="GBN7" s="671"/>
      <c r="GBO7" s="671"/>
      <c r="GBP7" s="671"/>
      <c r="GBQ7" s="671"/>
      <c r="GBR7" s="671"/>
      <c r="GBS7" s="671"/>
      <c r="GBT7" s="671"/>
      <c r="GBU7" s="671"/>
      <c r="GBV7" s="671"/>
      <c r="GBW7" s="671"/>
      <c r="GBX7" s="671"/>
      <c r="GBY7" s="671"/>
      <c r="GBZ7" s="671"/>
      <c r="GCA7" s="671"/>
      <c r="GCB7" s="671"/>
      <c r="GCC7" s="671"/>
      <c r="GCD7" s="671"/>
      <c r="GCE7" s="671"/>
      <c r="GCF7" s="671"/>
      <c r="GCG7" s="671"/>
      <c r="GCH7" s="671"/>
      <c r="GCI7" s="671"/>
      <c r="GCJ7" s="671"/>
      <c r="GCK7" s="671"/>
      <c r="GCL7" s="671"/>
      <c r="GCM7" s="671"/>
      <c r="GCN7" s="671"/>
      <c r="GCO7" s="671"/>
      <c r="GCP7" s="671"/>
      <c r="GCQ7" s="671"/>
      <c r="GCR7" s="671"/>
      <c r="GCS7" s="671"/>
      <c r="GCT7" s="671"/>
      <c r="GCU7" s="671"/>
      <c r="GCV7" s="671"/>
      <c r="GCW7" s="671"/>
      <c r="GCX7" s="671"/>
      <c r="GCY7" s="671"/>
      <c r="GCZ7" s="671"/>
      <c r="GDA7" s="671"/>
      <c r="GDB7" s="671"/>
      <c r="GDC7" s="671"/>
      <c r="GDD7" s="671"/>
      <c r="GDE7" s="671"/>
      <c r="GDF7" s="671"/>
      <c r="GDG7" s="671"/>
      <c r="GDH7" s="671"/>
      <c r="GDI7" s="671"/>
      <c r="GDJ7" s="671"/>
      <c r="GDK7" s="671"/>
      <c r="GDL7" s="671"/>
      <c r="GDM7" s="671"/>
      <c r="GDN7" s="671"/>
      <c r="GDO7" s="671"/>
      <c r="GDP7" s="671"/>
      <c r="GDQ7" s="671"/>
      <c r="GDR7" s="671"/>
      <c r="GDS7" s="671"/>
      <c r="GDT7" s="671"/>
      <c r="GDU7" s="671"/>
      <c r="GDV7" s="671"/>
      <c r="GDW7" s="671"/>
      <c r="GDX7" s="671"/>
      <c r="GDY7" s="671"/>
      <c r="GDZ7" s="671"/>
      <c r="GEA7" s="671"/>
      <c r="GEB7" s="671"/>
      <c r="GEC7" s="671"/>
      <c r="GED7" s="671"/>
      <c r="GEE7" s="671"/>
      <c r="GEF7" s="671"/>
      <c r="GEG7" s="671"/>
      <c r="GEH7" s="671"/>
      <c r="GEI7" s="671"/>
      <c r="GEJ7" s="671"/>
      <c r="GEK7" s="671"/>
      <c r="GEL7" s="671"/>
      <c r="GEM7" s="671"/>
      <c r="GEN7" s="671"/>
      <c r="GEO7" s="671"/>
      <c r="GEP7" s="671"/>
      <c r="GEQ7" s="671"/>
      <c r="GER7" s="671"/>
      <c r="GES7" s="671"/>
      <c r="GET7" s="671"/>
      <c r="GEU7" s="671"/>
      <c r="GEV7" s="671"/>
      <c r="GEW7" s="671"/>
      <c r="GEX7" s="671"/>
      <c r="GEY7" s="671"/>
      <c r="GEZ7" s="671"/>
      <c r="GFA7" s="671"/>
      <c r="GFB7" s="671"/>
      <c r="GFC7" s="671"/>
      <c r="GFD7" s="671"/>
      <c r="GFE7" s="671"/>
      <c r="GFF7" s="671"/>
      <c r="GFG7" s="671"/>
      <c r="GFH7" s="671"/>
      <c r="GFI7" s="671"/>
      <c r="GFJ7" s="671"/>
      <c r="GFK7" s="671"/>
      <c r="GFL7" s="671"/>
      <c r="GFM7" s="671"/>
      <c r="GFN7" s="671"/>
      <c r="GFO7" s="671"/>
      <c r="GFP7" s="671"/>
      <c r="GFQ7" s="671"/>
      <c r="GFR7" s="671"/>
      <c r="GFS7" s="671"/>
      <c r="GFT7" s="671"/>
      <c r="GFU7" s="671"/>
      <c r="GFV7" s="671"/>
      <c r="GFW7" s="671"/>
      <c r="GFX7" s="671"/>
      <c r="GFY7" s="671"/>
      <c r="GFZ7" s="671"/>
      <c r="GGA7" s="671"/>
      <c r="GGB7" s="671"/>
      <c r="GGC7" s="671"/>
      <c r="GGD7" s="671"/>
      <c r="GGE7" s="671"/>
      <c r="GGF7" s="671"/>
      <c r="GGG7" s="671"/>
      <c r="GGH7" s="671"/>
      <c r="GGI7" s="671"/>
      <c r="GGJ7" s="671"/>
      <c r="GGK7" s="671"/>
      <c r="GGL7" s="671"/>
      <c r="GGM7" s="671"/>
      <c r="GGN7" s="671"/>
      <c r="GGO7" s="671"/>
      <c r="GGP7" s="671"/>
      <c r="GGQ7" s="671"/>
      <c r="GGR7" s="671"/>
      <c r="GGS7" s="671"/>
      <c r="GGT7" s="671"/>
      <c r="GGU7" s="671"/>
      <c r="GGV7" s="671"/>
      <c r="GGW7" s="671"/>
      <c r="GGX7" s="671"/>
      <c r="GGY7" s="671"/>
      <c r="GGZ7" s="671"/>
      <c r="GHA7" s="671"/>
      <c r="GHB7" s="671"/>
      <c r="GHC7" s="671"/>
      <c r="GHD7" s="671"/>
      <c r="GHE7" s="671"/>
      <c r="GHF7" s="671"/>
      <c r="GHG7" s="671"/>
      <c r="GHH7" s="671"/>
      <c r="GHI7" s="671"/>
      <c r="GHJ7" s="671"/>
      <c r="GHK7" s="671"/>
      <c r="GHL7" s="671"/>
      <c r="GHM7" s="671"/>
      <c r="GHN7" s="671"/>
      <c r="GHO7" s="671"/>
      <c r="GHP7" s="671"/>
      <c r="GHQ7" s="671"/>
      <c r="GHR7" s="671"/>
      <c r="GHS7" s="671"/>
      <c r="GHT7" s="671"/>
      <c r="GHU7" s="671"/>
      <c r="GHV7" s="671"/>
      <c r="GHW7" s="671"/>
      <c r="GHX7" s="671"/>
      <c r="GHY7" s="671"/>
      <c r="GHZ7" s="671"/>
      <c r="GIA7" s="671"/>
      <c r="GIB7" s="671"/>
      <c r="GIC7" s="671"/>
      <c r="GID7" s="671"/>
      <c r="GIE7" s="671"/>
      <c r="GIF7" s="671"/>
      <c r="GIG7" s="671"/>
      <c r="GIH7" s="671"/>
      <c r="GII7" s="671"/>
      <c r="GIJ7" s="671"/>
      <c r="GIK7" s="671"/>
      <c r="GIL7" s="671"/>
      <c r="GIM7" s="671"/>
      <c r="GIN7" s="671"/>
      <c r="GIO7" s="671"/>
      <c r="GIP7" s="671"/>
      <c r="GIQ7" s="671"/>
      <c r="GIR7" s="671"/>
      <c r="GIS7" s="671"/>
      <c r="GIT7" s="671"/>
      <c r="GIU7" s="671"/>
      <c r="GIV7" s="671"/>
      <c r="GIW7" s="671"/>
      <c r="GIX7" s="671"/>
      <c r="GIY7" s="671"/>
      <c r="GIZ7" s="671"/>
      <c r="GJA7" s="671"/>
      <c r="GJB7" s="671"/>
      <c r="GJC7" s="671"/>
      <c r="GJD7" s="671"/>
      <c r="GJE7" s="671"/>
      <c r="GJF7" s="671"/>
      <c r="GJG7" s="671"/>
      <c r="GJH7" s="671"/>
      <c r="GJI7" s="671"/>
      <c r="GJJ7" s="671"/>
      <c r="GJK7" s="671"/>
      <c r="GJL7" s="671"/>
      <c r="GJM7" s="671"/>
      <c r="GJN7" s="671"/>
      <c r="GJO7" s="671"/>
      <c r="GJP7" s="671"/>
      <c r="GJQ7" s="671"/>
      <c r="GJR7" s="671"/>
      <c r="GJS7" s="671"/>
      <c r="GJT7" s="671"/>
      <c r="GJU7" s="671"/>
      <c r="GJV7" s="671"/>
      <c r="GJW7" s="671"/>
      <c r="GJX7" s="671"/>
      <c r="GJY7" s="671"/>
      <c r="GJZ7" s="671"/>
      <c r="GKA7" s="671"/>
      <c r="GKB7" s="671"/>
      <c r="GKC7" s="671"/>
      <c r="GKD7" s="671"/>
      <c r="GKE7" s="671"/>
      <c r="GKF7" s="671"/>
      <c r="GKG7" s="671"/>
      <c r="GKH7" s="671"/>
      <c r="GKI7" s="671"/>
      <c r="GKJ7" s="671"/>
      <c r="GKK7" s="671"/>
      <c r="GKL7" s="671"/>
      <c r="GKM7" s="671"/>
      <c r="GKN7" s="671"/>
      <c r="GKO7" s="671"/>
      <c r="GKP7" s="671"/>
      <c r="GKQ7" s="671"/>
      <c r="GKR7" s="671"/>
      <c r="GKS7" s="671"/>
      <c r="GKT7" s="671"/>
      <c r="GKU7" s="671"/>
      <c r="GKV7" s="671"/>
      <c r="GKW7" s="671"/>
      <c r="GKX7" s="671"/>
      <c r="GKY7" s="671"/>
      <c r="GKZ7" s="671"/>
      <c r="GLA7" s="671"/>
      <c r="GLB7" s="671"/>
      <c r="GLC7" s="671"/>
      <c r="GLD7" s="671"/>
      <c r="GLE7" s="671"/>
      <c r="GLF7" s="671"/>
      <c r="GLG7" s="671"/>
      <c r="GLH7" s="671"/>
      <c r="GLI7" s="671"/>
      <c r="GLJ7" s="671"/>
      <c r="GLK7" s="671"/>
      <c r="GLL7" s="671"/>
      <c r="GLM7" s="671"/>
      <c r="GLN7" s="671"/>
      <c r="GLO7" s="671"/>
      <c r="GLP7" s="671"/>
      <c r="GLQ7" s="671"/>
      <c r="GLR7" s="671"/>
      <c r="GLS7" s="671"/>
      <c r="GLT7" s="671"/>
      <c r="GLU7" s="671"/>
      <c r="GLV7" s="671"/>
      <c r="GLW7" s="671"/>
      <c r="GLX7" s="671"/>
      <c r="GLY7" s="671"/>
      <c r="GLZ7" s="671"/>
      <c r="GMA7" s="671"/>
      <c r="GMB7" s="671"/>
      <c r="GMC7" s="671"/>
      <c r="GMD7" s="671"/>
      <c r="GME7" s="671"/>
      <c r="GMF7" s="671"/>
      <c r="GMG7" s="671"/>
      <c r="GMH7" s="671"/>
      <c r="GMI7" s="671"/>
      <c r="GMJ7" s="671"/>
      <c r="GMK7" s="671"/>
      <c r="GML7" s="671"/>
      <c r="GMM7" s="671"/>
      <c r="GMN7" s="671"/>
      <c r="GMO7" s="671"/>
      <c r="GMP7" s="671"/>
      <c r="GMQ7" s="671"/>
      <c r="GMR7" s="671"/>
      <c r="GMS7" s="671"/>
      <c r="GMT7" s="671"/>
      <c r="GMU7" s="671"/>
      <c r="GMV7" s="671"/>
      <c r="GMW7" s="671"/>
      <c r="GMX7" s="671"/>
      <c r="GMY7" s="671"/>
      <c r="GMZ7" s="671"/>
      <c r="GNA7" s="671"/>
      <c r="GNB7" s="671"/>
      <c r="GNC7" s="671"/>
      <c r="GND7" s="671"/>
      <c r="GNE7" s="671"/>
      <c r="GNF7" s="671"/>
      <c r="GNG7" s="671"/>
      <c r="GNH7" s="671"/>
      <c r="GNI7" s="671"/>
      <c r="GNJ7" s="671"/>
      <c r="GNK7" s="671"/>
      <c r="GNL7" s="671"/>
      <c r="GNM7" s="671"/>
      <c r="GNN7" s="671"/>
      <c r="GNO7" s="671"/>
      <c r="GNP7" s="671"/>
      <c r="GNQ7" s="671"/>
      <c r="GNR7" s="671"/>
      <c r="GNS7" s="671"/>
      <c r="GNT7" s="671"/>
      <c r="GNU7" s="671"/>
      <c r="GNV7" s="671"/>
      <c r="GNW7" s="671"/>
      <c r="GNX7" s="671"/>
      <c r="GNY7" s="671"/>
      <c r="GNZ7" s="671"/>
      <c r="GOA7" s="671"/>
      <c r="GOB7" s="671"/>
      <c r="GOC7" s="671"/>
      <c r="GOD7" s="671"/>
      <c r="GOE7" s="671"/>
      <c r="GOF7" s="671"/>
      <c r="GOG7" s="671"/>
      <c r="GOH7" s="671"/>
      <c r="GOI7" s="671"/>
      <c r="GOJ7" s="671"/>
      <c r="GOK7" s="671"/>
      <c r="GOL7" s="671"/>
      <c r="GOM7" s="671"/>
      <c r="GON7" s="671"/>
      <c r="GOO7" s="671"/>
      <c r="GOP7" s="671"/>
      <c r="GOQ7" s="671"/>
      <c r="GOR7" s="671"/>
      <c r="GOS7" s="671"/>
      <c r="GOT7" s="671"/>
      <c r="GOU7" s="671"/>
      <c r="GOV7" s="671"/>
      <c r="GOW7" s="671"/>
      <c r="GOX7" s="671"/>
      <c r="GOY7" s="671"/>
      <c r="GOZ7" s="671"/>
      <c r="GPA7" s="671"/>
      <c r="GPB7" s="671"/>
      <c r="GPC7" s="671"/>
      <c r="GPD7" s="671"/>
      <c r="GPE7" s="671"/>
      <c r="GPF7" s="671"/>
      <c r="GPG7" s="671"/>
      <c r="GPH7" s="671"/>
      <c r="GPI7" s="671"/>
      <c r="GPJ7" s="671"/>
      <c r="GPK7" s="671"/>
      <c r="GPL7" s="671"/>
      <c r="GPM7" s="671"/>
      <c r="GPN7" s="671"/>
      <c r="GPO7" s="671"/>
      <c r="GPP7" s="671"/>
      <c r="GPQ7" s="671"/>
      <c r="GPR7" s="671"/>
      <c r="GPS7" s="671"/>
      <c r="GPT7" s="671"/>
      <c r="GPU7" s="671"/>
      <c r="GPV7" s="671"/>
      <c r="GPW7" s="671"/>
      <c r="GPX7" s="671"/>
      <c r="GPY7" s="671"/>
      <c r="GPZ7" s="671"/>
      <c r="GQA7" s="671"/>
      <c r="GQB7" s="671"/>
      <c r="GQC7" s="671"/>
      <c r="GQD7" s="671"/>
      <c r="GQE7" s="671"/>
      <c r="GQF7" s="671"/>
      <c r="GQG7" s="671"/>
      <c r="GQH7" s="671"/>
      <c r="GQI7" s="671"/>
      <c r="GQJ7" s="671"/>
      <c r="GQK7" s="671"/>
      <c r="GQL7" s="671"/>
      <c r="GQM7" s="671"/>
      <c r="GQN7" s="671"/>
      <c r="GQO7" s="671"/>
      <c r="GQP7" s="671"/>
      <c r="GQQ7" s="671"/>
      <c r="GQR7" s="671"/>
      <c r="GQS7" s="671"/>
      <c r="GQT7" s="671"/>
      <c r="GQU7" s="671"/>
      <c r="GQV7" s="671"/>
      <c r="GQW7" s="671"/>
      <c r="GQX7" s="671"/>
      <c r="GQY7" s="671"/>
      <c r="GQZ7" s="671"/>
      <c r="GRA7" s="671"/>
      <c r="GRB7" s="671"/>
      <c r="GRC7" s="671"/>
      <c r="GRD7" s="671"/>
      <c r="GRE7" s="671"/>
      <c r="GRF7" s="671"/>
      <c r="GRG7" s="671"/>
      <c r="GRH7" s="671"/>
      <c r="GRI7" s="671"/>
      <c r="GRJ7" s="671"/>
      <c r="GRK7" s="671"/>
      <c r="GRL7" s="671"/>
      <c r="GRM7" s="671"/>
      <c r="GRN7" s="671"/>
      <c r="GRO7" s="671"/>
      <c r="GRP7" s="671"/>
      <c r="GRQ7" s="671"/>
      <c r="GRR7" s="671"/>
      <c r="GRS7" s="671"/>
      <c r="GRT7" s="671"/>
      <c r="GRU7" s="671"/>
      <c r="GRV7" s="671"/>
      <c r="GRW7" s="671"/>
      <c r="GRX7" s="671"/>
      <c r="GRY7" s="671"/>
      <c r="GRZ7" s="671"/>
      <c r="GSA7" s="671"/>
      <c r="GSB7" s="671"/>
      <c r="GSC7" s="671"/>
      <c r="GSD7" s="671"/>
      <c r="GSE7" s="671"/>
      <c r="GSF7" s="671"/>
      <c r="GSG7" s="671"/>
      <c r="GSH7" s="671"/>
      <c r="GSI7" s="671"/>
      <c r="GSJ7" s="671"/>
      <c r="GSK7" s="671"/>
      <c r="GSL7" s="671"/>
      <c r="GSM7" s="671"/>
      <c r="GSN7" s="671"/>
      <c r="GSO7" s="671"/>
      <c r="GSP7" s="671"/>
      <c r="GSQ7" s="671"/>
      <c r="GSR7" s="671"/>
      <c r="GSS7" s="671"/>
      <c r="GST7" s="671"/>
      <c r="GSU7" s="671"/>
      <c r="GSV7" s="671"/>
      <c r="GSW7" s="671"/>
      <c r="GSX7" s="671"/>
      <c r="GSY7" s="671"/>
      <c r="GSZ7" s="671"/>
      <c r="GTA7" s="671"/>
      <c r="GTB7" s="671"/>
      <c r="GTC7" s="671"/>
      <c r="GTD7" s="671"/>
      <c r="GTE7" s="671"/>
      <c r="GTF7" s="671"/>
      <c r="GTG7" s="671"/>
      <c r="GTH7" s="671"/>
      <c r="GTI7" s="671"/>
      <c r="GTJ7" s="671"/>
      <c r="GTK7" s="671"/>
      <c r="GTL7" s="671"/>
      <c r="GTM7" s="671"/>
      <c r="GTN7" s="671"/>
      <c r="GTO7" s="671"/>
      <c r="GTP7" s="671"/>
      <c r="GTQ7" s="671"/>
      <c r="GTR7" s="671"/>
      <c r="GTS7" s="671"/>
      <c r="GTT7" s="671"/>
      <c r="GTU7" s="671"/>
      <c r="GTV7" s="671"/>
      <c r="GTW7" s="671"/>
      <c r="GTX7" s="671"/>
      <c r="GTY7" s="671"/>
      <c r="GTZ7" s="671"/>
      <c r="GUA7" s="671"/>
      <c r="GUB7" s="671"/>
      <c r="GUC7" s="671"/>
      <c r="GUD7" s="671"/>
      <c r="GUE7" s="671"/>
      <c r="GUF7" s="671"/>
      <c r="GUG7" s="671"/>
      <c r="GUH7" s="671"/>
      <c r="GUI7" s="671"/>
      <c r="GUJ7" s="671"/>
      <c r="GUK7" s="671"/>
      <c r="GUL7" s="671"/>
      <c r="GUM7" s="671"/>
      <c r="GUN7" s="671"/>
      <c r="GUO7" s="671"/>
      <c r="GUP7" s="671"/>
      <c r="GUQ7" s="671"/>
      <c r="GUR7" s="671"/>
      <c r="GUS7" s="671"/>
      <c r="GUT7" s="671"/>
      <c r="GUU7" s="671"/>
      <c r="GUV7" s="671"/>
      <c r="GUW7" s="671"/>
      <c r="GUX7" s="671"/>
      <c r="GUY7" s="671"/>
      <c r="GUZ7" s="671"/>
      <c r="GVA7" s="671"/>
      <c r="GVB7" s="671"/>
      <c r="GVC7" s="671"/>
      <c r="GVD7" s="671"/>
      <c r="GVE7" s="671"/>
      <c r="GVF7" s="671"/>
      <c r="GVG7" s="671"/>
      <c r="GVH7" s="671"/>
      <c r="GVI7" s="671"/>
      <c r="GVJ7" s="671"/>
      <c r="GVK7" s="671"/>
      <c r="GVL7" s="671"/>
      <c r="GVM7" s="671"/>
      <c r="GVN7" s="671"/>
      <c r="GVO7" s="671"/>
      <c r="GVP7" s="671"/>
      <c r="GVQ7" s="671"/>
      <c r="GVR7" s="671"/>
      <c r="GVS7" s="671"/>
      <c r="GVT7" s="671"/>
      <c r="GVU7" s="671"/>
      <c r="GVV7" s="671"/>
      <c r="GVW7" s="671"/>
      <c r="GVX7" s="671"/>
      <c r="GVY7" s="671"/>
      <c r="GVZ7" s="671"/>
      <c r="GWA7" s="671"/>
      <c r="GWB7" s="671"/>
      <c r="GWC7" s="671"/>
      <c r="GWD7" s="671"/>
      <c r="GWE7" s="671"/>
      <c r="GWF7" s="671"/>
      <c r="GWG7" s="671"/>
      <c r="GWH7" s="671"/>
      <c r="GWI7" s="671"/>
      <c r="GWJ7" s="671"/>
      <c r="GWK7" s="671"/>
      <c r="GWL7" s="671"/>
      <c r="GWM7" s="671"/>
      <c r="GWN7" s="671"/>
      <c r="GWO7" s="671"/>
      <c r="GWP7" s="671"/>
      <c r="GWQ7" s="671"/>
      <c r="GWR7" s="671"/>
      <c r="GWS7" s="671"/>
      <c r="GWT7" s="671"/>
      <c r="GWU7" s="671"/>
      <c r="GWV7" s="671"/>
      <c r="GWW7" s="671"/>
      <c r="GWX7" s="671"/>
      <c r="GWY7" s="671"/>
      <c r="GWZ7" s="671"/>
      <c r="GXA7" s="671"/>
      <c r="GXB7" s="671"/>
      <c r="GXC7" s="671"/>
      <c r="GXD7" s="671"/>
      <c r="GXE7" s="671"/>
      <c r="GXF7" s="671"/>
      <c r="GXG7" s="671"/>
      <c r="GXH7" s="671"/>
      <c r="GXI7" s="671"/>
      <c r="GXJ7" s="671"/>
      <c r="GXK7" s="671"/>
      <c r="GXL7" s="671"/>
      <c r="GXM7" s="671"/>
      <c r="GXN7" s="671"/>
      <c r="GXO7" s="671"/>
      <c r="GXP7" s="671"/>
      <c r="GXQ7" s="671"/>
      <c r="GXR7" s="671"/>
      <c r="GXS7" s="671"/>
      <c r="GXT7" s="671"/>
      <c r="GXU7" s="671"/>
      <c r="GXV7" s="671"/>
      <c r="GXW7" s="671"/>
      <c r="GXX7" s="671"/>
      <c r="GXY7" s="671"/>
      <c r="GXZ7" s="671"/>
      <c r="GYA7" s="671"/>
      <c r="GYB7" s="671"/>
      <c r="GYC7" s="671"/>
      <c r="GYD7" s="671"/>
      <c r="GYE7" s="671"/>
      <c r="GYF7" s="671"/>
      <c r="GYG7" s="671"/>
      <c r="GYH7" s="671"/>
      <c r="GYI7" s="671"/>
      <c r="GYJ7" s="671"/>
      <c r="GYK7" s="671"/>
      <c r="GYL7" s="671"/>
      <c r="GYM7" s="671"/>
      <c r="GYN7" s="671"/>
      <c r="GYO7" s="671"/>
      <c r="GYP7" s="671"/>
      <c r="GYQ7" s="671"/>
      <c r="GYR7" s="671"/>
      <c r="GYS7" s="671"/>
      <c r="GYT7" s="671"/>
      <c r="GYU7" s="671"/>
      <c r="GYV7" s="671"/>
      <c r="GYW7" s="671"/>
      <c r="GYX7" s="671"/>
      <c r="GYY7" s="671"/>
      <c r="GYZ7" s="671"/>
      <c r="GZA7" s="671"/>
      <c r="GZB7" s="671"/>
      <c r="GZC7" s="671"/>
      <c r="GZD7" s="671"/>
      <c r="GZE7" s="671"/>
      <c r="GZF7" s="671"/>
      <c r="GZG7" s="671"/>
      <c r="GZH7" s="671"/>
      <c r="GZI7" s="671"/>
      <c r="GZJ7" s="671"/>
      <c r="GZK7" s="671"/>
      <c r="GZL7" s="671"/>
      <c r="GZM7" s="671"/>
      <c r="GZN7" s="671"/>
      <c r="GZO7" s="671"/>
      <c r="GZP7" s="671"/>
      <c r="GZQ7" s="671"/>
      <c r="GZR7" s="671"/>
      <c r="GZS7" s="671"/>
      <c r="GZT7" s="671"/>
      <c r="GZU7" s="671"/>
      <c r="GZV7" s="671"/>
      <c r="GZW7" s="671"/>
      <c r="GZX7" s="671"/>
      <c r="GZY7" s="671"/>
      <c r="GZZ7" s="671"/>
      <c r="HAA7" s="671"/>
      <c r="HAB7" s="671"/>
      <c r="HAC7" s="671"/>
      <c r="HAD7" s="671"/>
      <c r="HAE7" s="671"/>
      <c r="HAF7" s="671"/>
      <c r="HAG7" s="671"/>
      <c r="HAH7" s="671"/>
      <c r="HAI7" s="671"/>
      <c r="HAJ7" s="671"/>
      <c r="HAK7" s="671"/>
      <c r="HAL7" s="671"/>
      <c r="HAM7" s="671"/>
      <c r="HAN7" s="671"/>
      <c r="HAO7" s="671"/>
      <c r="HAP7" s="671"/>
      <c r="HAQ7" s="671"/>
      <c r="HAR7" s="671"/>
      <c r="HAS7" s="671"/>
      <c r="HAT7" s="671"/>
      <c r="HAU7" s="671"/>
      <c r="HAV7" s="671"/>
      <c r="HAW7" s="671"/>
      <c r="HAX7" s="671"/>
      <c r="HAY7" s="671"/>
      <c r="HAZ7" s="671"/>
      <c r="HBA7" s="671"/>
      <c r="HBB7" s="671"/>
      <c r="HBC7" s="671"/>
      <c r="HBD7" s="671"/>
      <c r="HBE7" s="671"/>
      <c r="HBF7" s="671"/>
      <c r="HBG7" s="671"/>
      <c r="HBH7" s="671"/>
      <c r="HBI7" s="671"/>
      <c r="HBJ7" s="671"/>
      <c r="HBK7" s="671"/>
      <c r="HBL7" s="671"/>
      <c r="HBM7" s="671"/>
      <c r="HBN7" s="671"/>
      <c r="HBO7" s="671"/>
      <c r="HBP7" s="671"/>
      <c r="HBQ7" s="671"/>
      <c r="HBR7" s="671"/>
      <c r="HBS7" s="671"/>
      <c r="HBT7" s="671"/>
      <c r="HBU7" s="671"/>
      <c r="HBV7" s="671"/>
      <c r="HBW7" s="671"/>
      <c r="HBX7" s="671"/>
      <c r="HBY7" s="671"/>
      <c r="HBZ7" s="671"/>
      <c r="HCA7" s="671"/>
      <c r="HCB7" s="671"/>
      <c r="HCC7" s="671"/>
      <c r="HCD7" s="671"/>
      <c r="HCE7" s="671"/>
      <c r="HCF7" s="671"/>
      <c r="HCG7" s="671"/>
      <c r="HCH7" s="671"/>
      <c r="HCI7" s="671"/>
      <c r="HCJ7" s="671"/>
      <c r="HCK7" s="671"/>
      <c r="HCL7" s="671"/>
      <c r="HCM7" s="671"/>
      <c r="HCN7" s="671"/>
      <c r="HCO7" s="671"/>
      <c r="HCP7" s="671"/>
      <c r="HCQ7" s="671"/>
      <c r="HCR7" s="671"/>
      <c r="HCS7" s="671"/>
      <c r="HCT7" s="671"/>
      <c r="HCU7" s="671"/>
      <c r="HCV7" s="671"/>
      <c r="HCW7" s="671"/>
      <c r="HCX7" s="671"/>
      <c r="HCY7" s="671"/>
      <c r="HCZ7" s="671"/>
      <c r="HDA7" s="671"/>
      <c r="HDB7" s="671"/>
      <c r="HDC7" s="671"/>
      <c r="HDD7" s="671"/>
      <c r="HDE7" s="671"/>
      <c r="HDF7" s="671"/>
      <c r="HDG7" s="671"/>
      <c r="HDH7" s="671"/>
      <c r="HDI7" s="671"/>
      <c r="HDJ7" s="671"/>
      <c r="HDK7" s="671"/>
      <c r="HDL7" s="671"/>
      <c r="HDM7" s="671"/>
      <c r="HDN7" s="671"/>
      <c r="HDO7" s="671"/>
      <c r="HDP7" s="671"/>
      <c r="HDQ7" s="671"/>
      <c r="HDR7" s="671"/>
      <c r="HDS7" s="671"/>
      <c r="HDT7" s="671"/>
      <c r="HDU7" s="671"/>
      <c r="HDV7" s="671"/>
      <c r="HDW7" s="671"/>
      <c r="HDX7" s="671"/>
      <c r="HDY7" s="671"/>
      <c r="HDZ7" s="671"/>
      <c r="HEA7" s="671"/>
      <c r="HEB7" s="671"/>
      <c r="HEC7" s="671"/>
      <c r="HED7" s="671"/>
      <c r="HEE7" s="671"/>
      <c r="HEF7" s="671"/>
      <c r="HEG7" s="671"/>
      <c r="HEH7" s="671"/>
      <c r="HEI7" s="671"/>
      <c r="HEJ7" s="671"/>
      <c r="HEK7" s="671"/>
      <c r="HEL7" s="671"/>
      <c r="HEM7" s="671"/>
      <c r="HEN7" s="671"/>
      <c r="HEO7" s="671"/>
      <c r="HEP7" s="671"/>
      <c r="HEQ7" s="671"/>
      <c r="HER7" s="671"/>
      <c r="HES7" s="671"/>
      <c r="HET7" s="671"/>
      <c r="HEU7" s="671"/>
      <c r="HEV7" s="671"/>
      <c r="HEW7" s="671"/>
      <c r="HEX7" s="671"/>
      <c r="HEY7" s="671"/>
      <c r="HEZ7" s="671"/>
      <c r="HFA7" s="671"/>
      <c r="HFB7" s="671"/>
      <c r="HFC7" s="671"/>
      <c r="HFD7" s="671"/>
      <c r="HFE7" s="671"/>
      <c r="HFF7" s="671"/>
      <c r="HFG7" s="671"/>
      <c r="HFH7" s="671"/>
      <c r="HFI7" s="671"/>
      <c r="HFJ7" s="671"/>
      <c r="HFK7" s="671"/>
      <c r="HFL7" s="671"/>
      <c r="HFM7" s="671"/>
      <c r="HFN7" s="671"/>
      <c r="HFO7" s="671"/>
      <c r="HFP7" s="671"/>
      <c r="HFQ7" s="671"/>
      <c r="HFR7" s="671"/>
      <c r="HFS7" s="671"/>
      <c r="HFT7" s="671"/>
      <c r="HFU7" s="671"/>
      <c r="HFV7" s="671"/>
      <c r="HFW7" s="671"/>
      <c r="HFX7" s="671"/>
      <c r="HFY7" s="671"/>
      <c r="HFZ7" s="671"/>
      <c r="HGA7" s="671"/>
      <c r="HGB7" s="671"/>
      <c r="HGC7" s="671"/>
      <c r="HGD7" s="671"/>
      <c r="HGE7" s="671"/>
      <c r="HGF7" s="671"/>
      <c r="HGG7" s="671"/>
      <c r="HGH7" s="671"/>
      <c r="HGI7" s="671"/>
      <c r="HGJ7" s="671"/>
      <c r="HGK7" s="671"/>
      <c r="HGL7" s="671"/>
      <c r="HGM7" s="671"/>
      <c r="HGN7" s="671"/>
      <c r="HGO7" s="671"/>
      <c r="HGP7" s="671"/>
      <c r="HGQ7" s="671"/>
      <c r="HGR7" s="671"/>
      <c r="HGS7" s="671"/>
      <c r="HGT7" s="671"/>
      <c r="HGU7" s="671"/>
      <c r="HGV7" s="671"/>
      <c r="HGW7" s="671"/>
      <c r="HGX7" s="671"/>
      <c r="HGY7" s="671"/>
      <c r="HGZ7" s="671"/>
      <c r="HHA7" s="671"/>
      <c r="HHB7" s="671"/>
      <c r="HHC7" s="671"/>
      <c r="HHD7" s="671"/>
      <c r="HHE7" s="671"/>
      <c r="HHF7" s="671"/>
      <c r="HHG7" s="671"/>
      <c r="HHH7" s="671"/>
      <c r="HHI7" s="671"/>
      <c r="HHJ7" s="671"/>
      <c r="HHK7" s="671"/>
      <c r="HHL7" s="671"/>
      <c r="HHM7" s="671"/>
      <c r="HHN7" s="671"/>
      <c r="HHO7" s="671"/>
      <c r="HHP7" s="671"/>
      <c r="HHQ7" s="671"/>
      <c r="HHR7" s="671"/>
      <c r="HHS7" s="671"/>
      <c r="HHT7" s="671"/>
      <c r="HHU7" s="671"/>
      <c r="HHV7" s="671"/>
      <c r="HHW7" s="671"/>
      <c r="HHX7" s="671"/>
      <c r="HHY7" s="671"/>
      <c r="HHZ7" s="671"/>
      <c r="HIA7" s="671"/>
      <c r="HIB7" s="671"/>
      <c r="HIC7" s="671"/>
      <c r="HID7" s="671"/>
      <c r="HIE7" s="671"/>
      <c r="HIF7" s="671"/>
      <c r="HIG7" s="671"/>
      <c r="HIH7" s="671"/>
      <c r="HII7" s="671"/>
      <c r="HIJ7" s="671"/>
      <c r="HIK7" s="671"/>
      <c r="HIL7" s="671"/>
      <c r="HIM7" s="671"/>
      <c r="HIN7" s="671"/>
      <c r="HIO7" s="671"/>
      <c r="HIP7" s="671"/>
      <c r="HIQ7" s="671"/>
      <c r="HIR7" s="671"/>
      <c r="HIS7" s="671"/>
      <c r="HIT7" s="671"/>
      <c r="HIU7" s="671"/>
      <c r="HIV7" s="671"/>
      <c r="HIW7" s="671"/>
      <c r="HIX7" s="671"/>
      <c r="HIY7" s="671"/>
      <c r="HIZ7" s="671"/>
      <c r="HJA7" s="671"/>
      <c r="HJB7" s="671"/>
      <c r="HJC7" s="671"/>
      <c r="HJD7" s="671"/>
      <c r="HJE7" s="671"/>
      <c r="HJF7" s="671"/>
      <c r="HJG7" s="671"/>
      <c r="HJH7" s="671"/>
      <c r="HJI7" s="671"/>
      <c r="HJJ7" s="671"/>
      <c r="HJK7" s="671"/>
      <c r="HJL7" s="671"/>
      <c r="HJM7" s="671"/>
      <c r="HJN7" s="671"/>
      <c r="HJO7" s="671"/>
      <c r="HJP7" s="671"/>
      <c r="HJQ7" s="671"/>
      <c r="HJR7" s="671"/>
      <c r="HJS7" s="671"/>
      <c r="HJT7" s="671"/>
      <c r="HJU7" s="671"/>
      <c r="HJV7" s="671"/>
      <c r="HJW7" s="671"/>
      <c r="HJX7" s="671"/>
      <c r="HJY7" s="671"/>
      <c r="HJZ7" s="671"/>
      <c r="HKA7" s="671"/>
      <c r="HKB7" s="671"/>
      <c r="HKC7" s="671"/>
      <c r="HKD7" s="671"/>
      <c r="HKE7" s="671"/>
      <c r="HKF7" s="671"/>
      <c r="HKG7" s="671"/>
      <c r="HKH7" s="671"/>
      <c r="HKI7" s="671"/>
      <c r="HKJ7" s="671"/>
      <c r="HKK7" s="671"/>
      <c r="HKL7" s="671"/>
      <c r="HKM7" s="671"/>
      <c r="HKN7" s="671"/>
      <c r="HKO7" s="671"/>
      <c r="HKP7" s="671"/>
      <c r="HKQ7" s="671"/>
      <c r="HKR7" s="671"/>
      <c r="HKS7" s="671"/>
      <c r="HKT7" s="671"/>
      <c r="HKU7" s="671"/>
      <c r="HKV7" s="671"/>
      <c r="HKW7" s="671"/>
      <c r="HKX7" s="671"/>
      <c r="HKY7" s="671"/>
      <c r="HKZ7" s="671"/>
      <c r="HLA7" s="671"/>
      <c r="HLB7" s="671"/>
      <c r="HLC7" s="671"/>
      <c r="HLD7" s="671"/>
      <c r="HLE7" s="671"/>
      <c r="HLF7" s="671"/>
      <c r="HLG7" s="671"/>
      <c r="HLH7" s="671"/>
      <c r="HLI7" s="671"/>
      <c r="HLJ7" s="671"/>
      <c r="HLK7" s="671"/>
      <c r="HLL7" s="671"/>
      <c r="HLM7" s="671"/>
      <c r="HLN7" s="671"/>
      <c r="HLO7" s="671"/>
      <c r="HLP7" s="671"/>
      <c r="HLQ7" s="671"/>
      <c r="HLR7" s="671"/>
      <c r="HLS7" s="671"/>
      <c r="HLT7" s="671"/>
      <c r="HLU7" s="671"/>
      <c r="HLV7" s="671"/>
      <c r="HLW7" s="671"/>
      <c r="HLX7" s="671"/>
      <c r="HLY7" s="671"/>
      <c r="HLZ7" s="671"/>
      <c r="HMA7" s="671"/>
      <c r="HMB7" s="671"/>
      <c r="HMC7" s="671"/>
      <c r="HMD7" s="671"/>
      <c r="HME7" s="671"/>
      <c r="HMF7" s="671"/>
      <c r="HMG7" s="671"/>
      <c r="HMH7" s="671"/>
      <c r="HMI7" s="671"/>
      <c r="HMJ7" s="671"/>
      <c r="HMK7" s="671"/>
      <c r="HML7" s="671"/>
      <c r="HMM7" s="671"/>
      <c r="HMN7" s="671"/>
      <c r="HMO7" s="671"/>
      <c r="HMP7" s="671"/>
      <c r="HMQ7" s="671"/>
      <c r="HMR7" s="671"/>
      <c r="HMS7" s="671"/>
      <c r="HMT7" s="671"/>
      <c r="HMU7" s="671"/>
      <c r="HMV7" s="671"/>
      <c r="HMW7" s="671"/>
      <c r="HMX7" s="671"/>
      <c r="HMY7" s="671"/>
      <c r="HMZ7" s="671"/>
      <c r="HNA7" s="671"/>
      <c r="HNB7" s="671"/>
      <c r="HNC7" s="671"/>
      <c r="HND7" s="671"/>
      <c r="HNE7" s="671"/>
      <c r="HNF7" s="671"/>
      <c r="HNG7" s="671"/>
      <c r="HNH7" s="671"/>
      <c r="HNI7" s="671"/>
      <c r="HNJ7" s="671"/>
      <c r="HNK7" s="671"/>
      <c r="HNL7" s="671"/>
      <c r="HNM7" s="671"/>
      <c r="HNN7" s="671"/>
      <c r="HNO7" s="671"/>
      <c r="HNP7" s="671"/>
      <c r="HNQ7" s="671"/>
      <c r="HNR7" s="671"/>
      <c r="HNS7" s="671"/>
      <c r="HNT7" s="671"/>
      <c r="HNU7" s="671"/>
      <c r="HNV7" s="671"/>
      <c r="HNW7" s="671"/>
      <c r="HNX7" s="671"/>
      <c r="HNY7" s="671"/>
      <c r="HNZ7" s="671"/>
      <c r="HOA7" s="671"/>
      <c r="HOB7" s="671"/>
      <c r="HOC7" s="671"/>
      <c r="HOD7" s="671"/>
      <c r="HOE7" s="671"/>
      <c r="HOF7" s="671"/>
      <c r="HOG7" s="671"/>
      <c r="HOH7" s="671"/>
      <c r="HOI7" s="671"/>
      <c r="HOJ7" s="671"/>
      <c r="HOK7" s="671"/>
      <c r="HOL7" s="671"/>
      <c r="HOM7" s="671"/>
      <c r="HON7" s="671"/>
      <c r="HOO7" s="671"/>
      <c r="HOP7" s="671"/>
      <c r="HOQ7" s="671"/>
      <c r="HOR7" s="671"/>
      <c r="HOS7" s="671"/>
      <c r="HOT7" s="671"/>
      <c r="HOU7" s="671"/>
      <c r="HOV7" s="671"/>
      <c r="HOW7" s="671"/>
      <c r="HOX7" s="671"/>
      <c r="HOY7" s="671"/>
      <c r="HOZ7" s="671"/>
      <c r="HPA7" s="671"/>
      <c r="HPB7" s="671"/>
      <c r="HPC7" s="671"/>
      <c r="HPD7" s="671"/>
      <c r="HPE7" s="671"/>
      <c r="HPF7" s="671"/>
      <c r="HPG7" s="671"/>
      <c r="HPH7" s="671"/>
      <c r="HPI7" s="671"/>
      <c r="HPJ7" s="671"/>
      <c r="HPK7" s="671"/>
      <c r="HPL7" s="671"/>
      <c r="HPM7" s="671"/>
      <c r="HPN7" s="671"/>
      <c r="HPO7" s="671"/>
      <c r="HPP7" s="671"/>
      <c r="HPQ7" s="671"/>
      <c r="HPR7" s="671"/>
      <c r="HPS7" s="671"/>
      <c r="HPT7" s="671"/>
      <c r="HPU7" s="671"/>
      <c r="HPV7" s="671"/>
      <c r="HPW7" s="671"/>
      <c r="HPX7" s="671"/>
      <c r="HPY7" s="671"/>
      <c r="HPZ7" s="671"/>
      <c r="HQA7" s="671"/>
      <c r="HQB7" s="671"/>
      <c r="HQC7" s="671"/>
      <c r="HQD7" s="671"/>
      <c r="HQE7" s="671"/>
      <c r="HQF7" s="671"/>
      <c r="HQG7" s="671"/>
      <c r="HQH7" s="671"/>
      <c r="HQI7" s="671"/>
      <c r="HQJ7" s="671"/>
      <c r="HQK7" s="671"/>
      <c r="HQL7" s="671"/>
      <c r="HQM7" s="671"/>
      <c r="HQN7" s="671"/>
      <c r="HQO7" s="671"/>
      <c r="HQP7" s="671"/>
      <c r="HQQ7" s="671"/>
      <c r="HQR7" s="671"/>
      <c r="HQS7" s="671"/>
      <c r="HQT7" s="671"/>
      <c r="HQU7" s="671"/>
      <c r="HQV7" s="671"/>
      <c r="HQW7" s="671"/>
      <c r="HQX7" s="671"/>
      <c r="HQY7" s="671"/>
      <c r="HQZ7" s="671"/>
      <c r="HRA7" s="671"/>
      <c r="HRB7" s="671"/>
      <c r="HRC7" s="671"/>
      <c r="HRD7" s="671"/>
      <c r="HRE7" s="671"/>
      <c r="HRF7" s="671"/>
      <c r="HRG7" s="671"/>
      <c r="HRH7" s="671"/>
      <c r="HRI7" s="671"/>
      <c r="HRJ7" s="671"/>
      <c r="HRK7" s="671"/>
      <c r="HRL7" s="671"/>
      <c r="HRM7" s="671"/>
      <c r="HRN7" s="671"/>
      <c r="HRO7" s="671"/>
      <c r="HRP7" s="671"/>
      <c r="HRQ7" s="671"/>
      <c r="HRR7" s="671"/>
      <c r="HRS7" s="671"/>
      <c r="HRT7" s="671"/>
      <c r="HRU7" s="671"/>
      <c r="HRV7" s="671"/>
      <c r="HRW7" s="671"/>
      <c r="HRX7" s="671"/>
      <c r="HRY7" s="671"/>
      <c r="HRZ7" s="671"/>
      <c r="HSA7" s="671"/>
      <c r="HSB7" s="671"/>
      <c r="HSC7" s="671"/>
      <c r="HSD7" s="671"/>
      <c r="HSE7" s="671"/>
      <c r="HSF7" s="671"/>
      <c r="HSG7" s="671"/>
      <c r="HSH7" s="671"/>
      <c r="HSI7" s="671"/>
      <c r="HSJ7" s="671"/>
      <c r="HSK7" s="671"/>
      <c r="HSL7" s="671"/>
      <c r="HSM7" s="671"/>
      <c r="HSN7" s="671"/>
      <c r="HSO7" s="671"/>
      <c r="HSP7" s="671"/>
      <c r="HSQ7" s="671"/>
      <c r="HSR7" s="671"/>
      <c r="HSS7" s="671"/>
      <c r="HST7" s="671"/>
      <c r="HSU7" s="671"/>
      <c r="HSV7" s="671"/>
      <c r="HSW7" s="671"/>
      <c r="HSX7" s="671"/>
      <c r="HSY7" s="671"/>
      <c r="HSZ7" s="671"/>
      <c r="HTA7" s="671"/>
      <c r="HTB7" s="671"/>
      <c r="HTC7" s="671"/>
      <c r="HTD7" s="671"/>
      <c r="HTE7" s="671"/>
      <c r="HTF7" s="671"/>
      <c r="HTG7" s="671"/>
      <c r="HTH7" s="671"/>
      <c r="HTI7" s="671"/>
      <c r="HTJ7" s="671"/>
      <c r="HTK7" s="671"/>
      <c r="HTL7" s="671"/>
      <c r="HTM7" s="671"/>
      <c r="HTN7" s="671"/>
      <c r="HTO7" s="671"/>
      <c r="HTP7" s="671"/>
      <c r="HTQ7" s="671"/>
      <c r="HTR7" s="671"/>
      <c r="HTS7" s="671"/>
      <c r="HTT7" s="671"/>
      <c r="HTU7" s="671"/>
      <c r="HTV7" s="671"/>
      <c r="HTW7" s="671"/>
      <c r="HTX7" s="671"/>
      <c r="HTY7" s="671"/>
      <c r="HTZ7" s="671"/>
      <c r="HUA7" s="671"/>
      <c r="HUB7" s="671"/>
      <c r="HUC7" s="671"/>
      <c r="HUD7" s="671"/>
      <c r="HUE7" s="671"/>
      <c r="HUF7" s="671"/>
      <c r="HUG7" s="671"/>
      <c r="HUH7" s="671"/>
      <c r="HUI7" s="671"/>
      <c r="HUJ7" s="671"/>
      <c r="HUK7" s="671"/>
      <c r="HUL7" s="671"/>
      <c r="HUM7" s="671"/>
      <c r="HUN7" s="671"/>
      <c r="HUO7" s="671"/>
      <c r="HUP7" s="671"/>
      <c r="HUQ7" s="671"/>
      <c r="HUR7" s="671"/>
      <c r="HUS7" s="671"/>
      <c r="HUT7" s="671"/>
      <c r="HUU7" s="671"/>
      <c r="HUV7" s="671"/>
      <c r="HUW7" s="671"/>
      <c r="HUX7" s="671"/>
      <c r="HUY7" s="671"/>
      <c r="HUZ7" s="671"/>
      <c r="HVA7" s="671"/>
      <c r="HVB7" s="671"/>
      <c r="HVC7" s="671"/>
      <c r="HVD7" s="671"/>
      <c r="HVE7" s="671"/>
      <c r="HVF7" s="671"/>
      <c r="HVG7" s="671"/>
      <c r="HVH7" s="671"/>
      <c r="HVI7" s="671"/>
      <c r="HVJ7" s="671"/>
      <c r="HVK7" s="671"/>
      <c r="HVL7" s="671"/>
      <c r="HVM7" s="671"/>
      <c r="HVN7" s="671"/>
      <c r="HVO7" s="671"/>
      <c r="HVP7" s="671"/>
      <c r="HVQ7" s="671"/>
      <c r="HVR7" s="671"/>
      <c r="HVS7" s="671"/>
      <c r="HVT7" s="671"/>
      <c r="HVU7" s="671"/>
      <c r="HVV7" s="671"/>
      <c r="HVW7" s="671"/>
      <c r="HVX7" s="671"/>
      <c r="HVY7" s="671"/>
      <c r="HVZ7" s="671"/>
      <c r="HWA7" s="671"/>
      <c r="HWB7" s="671"/>
      <c r="HWC7" s="671"/>
      <c r="HWD7" s="671"/>
      <c r="HWE7" s="671"/>
      <c r="HWF7" s="671"/>
      <c r="HWG7" s="671"/>
      <c r="HWH7" s="671"/>
      <c r="HWI7" s="671"/>
      <c r="HWJ7" s="671"/>
      <c r="HWK7" s="671"/>
      <c r="HWL7" s="671"/>
      <c r="HWM7" s="671"/>
      <c r="HWN7" s="671"/>
      <c r="HWO7" s="671"/>
      <c r="HWP7" s="671"/>
      <c r="HWQ7" s="671"/>
      <c r="HWR7" s="671"/>
      <c r="HWS7" s="671"/>
      <c r="HWT7" s="671"/>
      <c r="HWU7" s="671"/>
      <c r="HWV7" s="671"/>
      <c r="HWW7" s="671"/>
      <c r="HWX7" s="671"/>
      <c r="HWY7" s="671"/>
      <c r="HWZ7" s="671"/>
      <c r="HXA7" s="671"/>
      <c r="HXB7" s="671"/>
      <c r="HXC7" s="671"/>
      <c r="HXD7" s="671"/>
      <c r="HXE7" s="671"/>
      <c r="HXF7" s="671"/>
      <c r="HXG7" s="671"/>
      <c r="HXH7" s="671"/>
      <c r="HXI7" s="671"/>
      <c r="HXJ7" s="671"/>
      <c r="HXK7" s="671"/>
      <c r="HXL7" s="671"/>
      <c r="HXM7" s="671"/>
      <c r="HXN7" s="671"/>
      <c r="HXO7" s="671"/>
      <c r="HXP7" s="671"/>
      <c r="HXQ7" s="671"/>
      <c r="HXR7" s="671"/>
      <c r="HXS7" s="671"/>
      <c r="HXT7" s="671"/>
      <c r="HXU7" s="671"/>
      <c r="HXV7" s="671"/>
      <c r="HXW7" s="671"/>
      <c r="HXX7" s="671"/>
      <c r="HXY7" s="671"/>
      <c r="HXZ7" s="671"/>
      <c r="HYA7" s="671"/>
      <c r="HYB7" s="671"/>
      <c r="HYC7" s="671"/>
      <c r="HYD7" s="671"/>
      <c r="HYE7" s="671"/>
      <c r="HYF7" s="671"/>
      <c r="HYG7" s="671"/>
      <c r="HYH7" s="671"/>
      <c r="HYI7" s="671"/>
      <c r="HYJ7" s="671"/>
      <c r="HYK7" s="671"/>
      <c r="HYL7" s="671"/>
      <c r="HYM7" s="671"/>
      <c r="HYN7" s="671"/>
      <c r="HYO7" s="671"/>
      <c r="HYP7" s="671"/>
      <c r="HYQ7" s="671"/>
      <c r="HYR7" s="671"/>
      <c r="HYS7" s="671"/>
      <c r="HYT7" s="671"/>
      <c r="HYU7" s="671"/>
      <c r="HYV7" s="671"/>
      <c r="HYW7" s="671"/>
      <c r="HYX7" s="671"/>
      <c r="HYY7" s="671"/>
      <c r="HYZ7" s="671"/>
      <c r="HZA7" s="671"/>
      <c r="HZB7" s="671"/>
      <c r="HZC7" s="671"/>
      <c r="HZD7" s="671"/>
      <c r="HZE7" s="671"/>
      <c r="HZF7" s="671"/>
      <c r="HZG7" s="671"/>
      <c r="HZH7" s="671"/>
      <c r="HZI7" s="671"/>
      <c r="HZJ7" s="671"/>
      <c r="HZK7" s="671"/>
      <c r="HZL7" s="671"/>
      <c r="HZM7" s="671"/>
      <c r="HZN7" s="671"/>
      <c r="HZO7" s="671"/>
      <c r="HZP7" s="671"/>
      <c r="HZQ7" s="671"/>
      <c r="HZR7" s="671"/>
      <c r="HZS7" s="671"/>
      <c r="HZT7" s="671"/>
      <c r="HZU7" s="671"/>
      <c r="HZV7" s="671"/>
      <c r="HZW7" s="671"/>
      <c r="HZX7" s="671"/>
      <c r="HZY7" s="671"/>
      <c r="HZZ7" s="671"/>
      <c r="IAA7" s="671"/>
      <c r="IAB7" s="671"/>
      <c r="IAC7" s="671"/>
      <c r="IAD7" s="671"/>
      <c r="IAE7" s="671"/>
      <c r="IAF7" s="671"/>
      <c r="IAG7" s="671"/>
      <c r="IAH7" s="671"/>
      <c r="IAI7" s="671"/>
      <c r="IAJ7" s="671"/>
      <c r="IAK7" s="671"/>
      <c r="IAL7" s="671"/>
      <c r="IAM7" s="671"/>
      <c r="IAN7" s="671"/>
      <c r="IAO7" s="671"/>
      <c r="IAP7" s="671"/>
      <c r="IAQ7" s="671"/>
      <c r="IAR7" s="671"/>
      <c r="IAS7" s="671"/>
      <c r="IAT7" s="671"/>
      <c r="IAU7" s="671"/>
      <c r="IAV7" s="671"/>
      <c r="IAW7" s="671"/>
      <c r="IAX7" s="671"/>
      <c r="IAY7" s="671"/>
      <c r="IAZ7" s="671"/>
      <c r="IBA7" s="671"/>
      <c r="IBB7" s="671"/>
      <c r="IBC7" s="671"/>
      <c r="IBD7" s="671"/>
      <c r="IBE7" s="671"/>
      <c r="IBF7" s="671"/>
      <c r="IBG7" s="671"/>
      <c r="IBH7" s="671"/>
      <c r="IBI7" s="671"/>
      <c r="IBJ7" s="671"/>
      <c r="IBK7" s="671"/>
      <c r="IBL7" s="671"/>
      <c r="IBM7" s="671"/>
      <c r="IBN7" s="671"/>
      <c r="IBO7" s="671"/>
      <c r="IBP7" s="671"/>
      <c r="IBQ7" s="671"/>
      <c r="IBR7" s="671"/>
      <c r="IBS7" s="671"/>
      <c r="IBT7" s="671"/>
      <c r="IBU7" s="671"/>
      <c r="IBV7" s="671"/>
      <c r="IBW7" s="671"/>
      <c r="IBX7" s="671"/>
      <c r="IBY7" s="671"/>
      <c r="IBZ7" s="671"/>
      <c r="ICA7" s="671"/>
      <c r="ICB7" s="671"/>
      <c r="ICC7" s="671"/>
      <c r="ICD7" s="671"/>
      <c r="ICE7" s="671"/>
      <c r="ICF7" s="671"/>
      <c r="ICG7" s="671"/>
      <c r="ICH7" s="671"/>
      <c r="ICI7" s="671"/>
      <c r="ICJ7" s="671"/>
      <c r="ICK7" s="671"/>
      <c r="ICL7" s="671"/>
      <c r="ICM7" s="671"/>
      <c r="ICN7" s="671"/>
      <c r="ICO7" s="671"/>
      <c r="ICP7" s="671"/>
      <c r="ICQ7" s="671"/>
      <c r="ICR7" s="671"/>
      <c r="ICS7" s="671"/>
      <c r="ICT7" s="671"/>
      <c r="ICU7" s="671"/>
      <c r="ICV7" s="671"/>
      <c r="ICW7" s="671"/>
      <c r="ICX7" s="671"/>
      <c r="ICY7" s="671"/>
      <c r="ICZ7" s="671"/>
      <c r="IDA7" s="671"/>
      <c r="IDB7" s="671"/>
      <c r="IDC7" s="671"/>
      <c r="IDD7" s="671"/>
      <c r="IDE7" s="671"/>
      <c r="IDF7" s="671"/>
      <c r="IDG7" s="671"/>
      <c r="IDH7" s="671"/>
      <c r="IDI7" s="671"/>
      <c r="IDJ7" s="671"/>
      <c r="IDK7" s="671"/>
      <c r="IDL7" s="671"/>
      <c r="IDM7" s="671"/>
      <c r="IDN7" s="671"/>
      <c r="IDO7" s="671"/>
      <c r="IDP7" s="671"/>
      <c r="IDQ7" s="671"/>
      <c r="IDR7" s="671"/>
      <c r="IDS7" s="671"/>
      <c r="IDT7" s="671"/>
      <c r="IDU7" s="671"/>
      <c r="IDV7" s="671"/>
      <c r="IDW7" s="671"/>
      <c r="IDX7" s="671"/>
      <c r="IDY7" s="671"/>
      <c r="IDZ7" s="671"/>
      <c r="IEA7" s="671"/>
      <c r="IEB7" s="671"/>
      <c r="IEC7" s="671"/>
      <c r="IED7" s="671"/>
      <c r="IEE7" s="671"/>
      <c r="IEF7" s="671"/>
      <c r="IEG7" s="671"/>
      <c r="IEH7" s="671"/>
      <c r="IEI7" s="671"/>
      <c r="IEJ7" s="671"/>
      <c r="IEK7" s="671"/>
      <c r="IEL7" s="671"/>
      <c r="IEM7" s="671"/>
      <c r="IEN7" s="671"/>
      <c r="IEO7" s="671"/>
      <c r="IEP7" s="671"/>
      <c r="IEQ7" s="671"/>
      <c r="IER7" s="671"/>
      <c r="IES7" s="671"/>
      <c r="IET7" s="671"/>
      <c r="IEU7" s="671"/>
      <c r="IEV7" s="671"/>
      <c r="IEW7" s="671"/>
      <c r="IEX7" s="671"/>
      <c r="IEY7" s="671"/>
      <c r="IEZ7" s="671"/>
      <c r="IFA7" s="671"/>
      <c r="IFB7" s="671"/>
      <c r="IFC7" s="671"/>
      <c r="IFD7" s="671"/>
      <c r="IFE7" s="671"/>
      <c r="IFF7" s="671"/>
      <c r="IFG7" s="671"/>
      <c r="IFH7" s="671"/>
      <c r="IFI7" s="671"/>
      <c r="IFJ7" s="671"/>
      <c r="IFK7" s="671"/>
      <c r="IFL7" s="671"/>
      <c r="IFM7" s="671"/>
      <c r="IFN7" s="671"/>
      <c r="IFO7" s="671"/>
      <c r="IFP7" s="671"/>
      <c r="IFQ7" s="671"/>
      <c r="IFR7" s="671"/>
      <c r="IFS7" s="671"/>
      <c r="IFT7" s="671"/>
      <c r="IFU7" s="671"/>
      <c r="IFV7" s="671"/>
      <c r="IFW7" s="671"/>
      <c r="IFX7" s="671"/>
      <c r="IFY7" s="671"/>
      <c r="IFZ7" s="671"/>
      <c r="IGA7" s="671"/>
      <c r="IGB7" s="671"/>
      <c r="IGC7" s="671"/>
      <c r="IGD7" s="671"/>
      <c r="IGE7" s="671"/>
      <c r="IGF7" s="671"/>
      <c r="IGG7" s="671"/>
      <c r="IGH7" s="671"/>
      <c r="IGI7" s="671"/>
      <c r="IGJ7" s="671"/>
      <c r="IGK7" s="671"/>
      <c r="IGL7" s="671"/>
      <c r="IGM7" s="671"/>
      <c r="IGN7" s="671"/>
      <c r="IGO7" s="671"/>
      <c r="IGP7" s="671"/>
      <c r="IGQ7" s="671"/>
      <c r="IGR7" s="671"/>
      <c r="IGS7" s="671"/>
      <c r="IGT7" s="671"/>
      <c r="IGU7" s="671"/>
      <c r="IGV7" s="671"/>
      <c r="IGW7" s="671"/>
      <c r="IGX7" s="671"/>
      <c r="IGY7" s="671"/>
      <c r="IGZ7" s="671"/>
      <c r="IHA7" s="671"/>
      <c r="IHB7" s="671"/>
      <c r="IHC7" s="671"/>
      <c r="IHD7" s="671"/>
      <c r="IHE7" s="671"/>
      <c r="IHF7" s="671"/>
      <c r="IHG7" s="671"/>
      <c r="IHH7" s="671"/>
      <c r="IHI7" s="671"/>
      <c r="IHJ7" s="671"/>
      <c r="IHK7" s="671"/>
      <c r="IHL7" s="671"/>
      <c r="IHM7" s="671"/>
      <c r="IHN7" s="671"/>
      <c r="IHO7" s="671"/>
      <c r="IHP7" s="671"/>
      <c r="IHQ7" s="671"/>
      <c r="IHR7" s="671"/>
      <c r="IHS7" s="671"/>
      <c r="IHT7" s="671"/>
      <c r="IHU7" s="671"/>
      <c r="IHV7" s="671"/>
      <c r="IHW7" s="671"/>
      <c r="IHX7" s="671"/>
      <c r="IHY7" s="671"/>
      <c r="IHZ7" s="671"/>
      <c r="IIA7" s="671"/>
      <c r="IIB7" s="671"/>
      <c r="IIC7" s="671"/>
      <c r="IID7" s="671"/>
      <c r="IIE7" s="671"/>
      <c r="IIF7" s="671"/>
      <c r="IIG7" s="671"/>
      <c r="IIH7" s="671"/>
      <c r="III7" s="671"/>
      <c r="IIJ7" s="671"/>
      <c r="IIK7" s="671"/>
      <c r="IIL7" s="671"/>
      <c r="IIM7" s="671"/>
      <c r="IIN7" s="671"/>
      <c r="IIO7" s="671"/>
      <c r="IIP7" s="671"/>
      <c r="IIQ7" s="671"/>
      <c r="IIR7" s="671"/>
      <c r="IIS7" s="671"/>
      <c r="IIT7" s="671"/>
      <c r="IIU7" s="671"/>
      <c r="IIV7" s="671"/>
      <c r="IIW7" s="671"/>
      <c r="IIX7" s="671"/>
      <c r="IIY7" s="671"/>
      <c r="IIZ7" s="671"/>
      <c r="IJA7" s="671"/>
      <c r="IJB7" s="671"/>
      <c r="IJC7" s="671"/>
      <c r="IJD7" s="671"/>
      <c r="IJE7" s="671"/>
      <c r="IJF7" s="671"/>
      <c r="IJG7" s="671"/>
      <c r="IJH7" s="671"/>
      <c r="IJI7" s="671"/>
      <c r="IJJ7" s="671"/>
      <c r="IJK7" s="671"/>
      <c r="IJL7" s="671"/>
      <c r="IJM7" s="671"/>
      <c r="IJN7" s="671"/>
      <c r="IJO7" s="671"/>
      <c r="IJP7" s="671"/>
      <c r="IJQ7" s="671"/>
      <c r="IJR7" s="671"/>
      <c r="IJS7" s="671"/>
      <c r="IJT7" s="671"/>
      <c r="IJU7" s="671"/>
      <c r="IJV7" s="671"/>
      <c r="IJW7" s="671"/>
      <c r="IJX7" s="671"/>
      <c r="IJY7" s="671"/>
      <c r="IJZ7" s="671"/>
      <c r="IKA7" s="671"/>
      <c r="IKB7" s="671"/>
      <c r="IKC7" s="671"/>
      <c r="IKD7" s="671"/>
      <c r="IKE7" s="671"/>
      <c r="IKF7" s="671"/>
      <c r="IKG7" s="671"/>
      <c r="IKH7" s="671"/>
      <c r="IKI7" s="671"/>
      <c r="IKJ7" s="671"/>
      <c r="IKK7" s="671"/>
      <c r="IKL7" s="671"/>
      <c r="IKM7" s="671"/>
      <c r="IKN7" s="671"/>
      <c r="IKO7" s="671"/>
      <c r="IKP7" s="671"/>
      <c r="IKQ7" s="671"/>
      <c r="IKR7" s="671"/>
      <c r="IKS7" s="671"/>
      <c r="IKT7" s="671"/>
      <c r="IKU7" s="671"/>
      <c r="IKV7" s="671"/>
      <c r="IKW7" s="671"/>
      <c r="IKX7" s="671"/>
      <c r="IKY7" s="671"/>
      <c r="IKZ7" s="671"/>
      <c r="ILA7" s="671"/>
      <c r="ILB7" s="671"/>
      <c r="ILC7" s="671"/>
      <c r="ILD7" s="671"/>
      <c r="ILE7" s="671"/>
      <c r="ILF7" s="671"/>
      <c r="ILG7" s="671"/>
      <c r="ILH7" s="671"/>
      <c r="ILI7" s="671"/>
      <c r="ILJ7" s="671"/>
      <c r="ILK7" s="671"/>
      <c r="ILL7" s="671"/>
      <c r="ILM7" s="671"/>
      <c r="ILN7" s="671"/>
      <c r="ILO7" s="671"/>
      <c r="ILP7" s="671"/>
      <c r="ILQ7" s="671"/>
      <c r="ILR7" s="671"/>
      <c r="ILS7" s="671"/>
      <c r="ILT7" s="671"/>
      <c r="ILU7" s="671"/>
      <c r="ILV7" s="671"/>
      <c r="ILW7" s="671"/>
      <c r="ILX7" s="671"/>
      <c r="ILY7" s="671"/>
      <c r="ILZ7" s="671"/>
      <c r="IMA7" s="671"/>
      <c r="IMB7" s="671"/>
      <c r="IMC7" s="671"/>
      <c r="IMD7" s="671"/>
      <c r="IME7" s="671"/>
      <c r="IMF7" s="671"/>
      <c r="IMG7" s="671"/>
      <c r="IMH7" s="671"/>
      <c r="IMI7" s="671"/>
      <c r="IMJ7" s="671"/>
      <c r="IMK7" s="671"/>
      <c r="IML7" s="671"/>
      <c r="IMM7" s="671"/>
      <c r="IMN7" s="671"/>
      <c r="IMO7" s="671"/>
      <c r="IMP7" s="671"/>
      <c r="IMQ7" s="671"/>
      <c r="IMR7" s="671"/>
      <c r="IMS7" s="671"/>
      <c r="IMT7" s="671"/>
      <c r="IMU7" s="671"/>
      <c r="IMV7" s="671"/>
      <c r="IMW7" s="671"/>
      <c r="IMX7" s="671"/>
      <c r="IMY7" s="671"/>
      <c r="IMZ7" s="671"/>
      <c r="INA7" s="671"/>
      <c r="INB7" s="671"/>
      <c r="INC7" s="671"/>
      <c r="IND7" s="671"/>
      <c r="INE7" s="671"/>
      <c r="INF7" s="671"/>
      <c r="ING7" s="671"/>
      <c r="INH7" s="671"/>
      <c r="INI7" s="671"/>
      <c r="INJ7" s="671"/>
      <c r="INK7" s="671"/>
      <c r="INL7" s="671"/>
      <c r="INM7" s="671"/>
      <c r="INN7" s="671"/>
      <c r="INO7" s="671"/>
      <c r="INP7" s="671"/>
      <c r="INQ7" s="671"/>
      <c r="INR7" s="671"/>
      <c r="INS7" s="671"/>
      <c r="INT7" s="671"/>
      <c r="INU7" s="671"/>
      <c r="INV7" s="671"/>
      <c r="INW7" s="671"/>
      <c r="INX7" s="671"/>
      <c r="INY7" s="671"/>
      <c r="INZ7" s="671"/>
      <c r="IOA7" s="671"/>
      <c r="IOB7" s="671"/>
      <c r="IOC7" s="671"/>
      <c r="IOD7" s="671"/>
      <c r="IOE7" s="671"/>
      <c r="IOF7" s="671"/>
      <c r="IOG7" s="671"/>
      <c r="IOH7" s="671"/>
      <c r="IOI7" s="671"/>
      <c r="IOJ7" s="671"/>
      <c r="IOK7" s="671"/>
      <c r="IOL7" s="671"/>
      <c r="IOM7" s="671"/>
      <c r="ION7" s="671"/>
      <c r="IOO7" s="671"/>
      <c r="IOP7" s="671"/>
      <c r="IOQ7" s="671"/>
      <c r="IOR7" s="671"/>
      <c r="IOS7" s="671"/>
      <c r="IOT7" s="671"/>
      <c r="IOU7" s="671"/>
      <c r="IOV7" s="671"/>
      <c r="IOW7" s="671"/>
      <c r="IOX7" s="671"/>
      <c r="IOY7" s="671"/>
      <c r="IOZ7" s="671"/>
      <c r="IPA7" s="671"/>
      <c r="IPB7" s="671"/>
      <c r="IPC7" s="671"/>
      <c r="IPD7" s="671"/>
      <c r="IPE7" s="671"/>
      <c r="IPF7" s="671"/>
      <c r="IPG7" s="671"/>
      <c r="IPH7" s="671"/>
      <c r="IPI7" s="671"/>
      <c r="IPJ7" s="671"/>
      <c r="IPK7" s="671"/>
      <c r="IPL7" s="671"/>
      <c r="IPM7" s="671"/>
      <c r="IPN7" s="671"/>
      <c r="IPO7" s="671"/>
      <c r="IPP7" s="671"/>
      <c r="IPQ7" s="671"/>
      <c r="IPR7" s="671"/>
      <c r="IPS7" s="671"/>
      <c r="IPT7" s="671"/>
      <c r="IPU7" s="671"/>
      <c r="IPV7" s="671"/>
      <c r="IPW7" s="671"/>
      <c r="IPX7" s="671"/>
      <c r="IPY7" s="671"/>
      <c r="IPZ7" s="671"/>
      <c r="IQA7" s="671"/>
      <c r="IQB7" s="671"/>
      <c r="IQC7" s="671"/>
      <c r="IQD7" s="671"/>
      <c r="IQE7" s="671"/>
      <c r="IQF7" s="671"/>
      <c r="IQG7" s="671"/>
      <c r="IQH7" s="671"/>
      <c r="IQI7" s="671"/>
      <c r="IQJ7" s="671"/>
      <c r="IQK7" s="671"/>
      <c r="IQL7" s="671"/>
      <c r="IQM7" s="671"/>
      <c r="IQN7" s="671"/>
      <c r="IQO7" s="671"/>
      <c r="IQP7" s="671"/>
      <c r="IQQ7" s="671"/>
      <c r="IQR7" s="671"/>
      <c r="IQS7" s="671"/>
      <c r="IQT7" s="671"/>
      <c r="IQU7" s="671"/>
      <c r="IQV7" s="671"/>
      <c r="IQW7" s="671"/>
      <c r="IQX7" s="671"/>
      <c r="IQY7" s="671"/>
      <c r="IQZ7" s="671"/>
      <c r="IRA7" s="671"/>
      <c r="IRB7" s="671"/>
      <c r="IRC7" s="671"/>
      <c r="IRD7" s="671"/>
      <c r="IRE7" s="671"/>
      <c r="IRF7" s="671"/>
      <c r="IRG7" s="671"/>
      <c r="IRH7" s="671"/>
      <c r="IRI7" s="671"/>
      <c r="IRJ7" s="671"/>
      <c r="IRK7" s="671"/>
      <c r="IRL7" s="671"/>
      <c r="IRM7" s="671"/>
      <c r="IRN7" s="671"/>
      <c r="IRO7" s="671"/>
      <c r="IRP7" s="671"/>
      <c r="IRQ7" s="671"/>
      <c r="IRR7" s="671"/>
      <c r="IRS7" s="671"/>
      <c r="IRT7" s="671"/>
      <c r="IRU7" s="671"/>
      <c r="IRV7" s="671"/>
      <c r="IRW7" s="671"/>
      <c r="IRX7" s="671"/>
      <c r="IRY7" s="671"/>
      <c r="IRZ7" s="671"/>
      <c r="ISA7" s="671"/>
      <c r="ISB7" s="671"/>
      <c r="ISC7" s="671"/>
      <c r="ISD7" s="671"/>
      <c r="ISE7" s="671"/>
      <c r="ISF7" s="671"/>
      <c r="ISG7" s="671"/>
      <c r="ISH7" s="671"/>
      <c r="ISI7" s="671"/>
      <c r="ISJ7" s="671"/>
      <c r="ISK7" s="671"/>
      <c r="ISL7" s="671"/>
      <c r="ISM7" s="671"/>
      <c r="ISN7" s="671"/>
      <c r="ISO7" s="671"/>
      <c r="ISP7" s="671"/>
      <c r="ISQ7" s="671"/>
      <c r="ISR7" s="671"/>
      <c r="ISS7" s="671"/>
      <c r="IST7" s="671"/>
      <c r="ISU7" s="671"/>
      <c r="ISV7" s="671"/>
      <c r="ISW7" s="671"/>
      <c r="ISX7" s="671"/>
      <c r="ISY7" s="671"/>
      <c r="ISZ7" s="671"/>
      <c r="ITA7" s="671"/>
      <c r="ITB7" s="671"/>
      <c r="ITC7" s="671"/>
      <c r="ITD7" s="671"/>
      <c r="ITE7" s="671"/>
      <c r="ITF7" s="671"/>
      <c r="ITG7" s="671"/>
      <c r="ITH7" s="671"/>
      <c r="ITI7" s="671"/>
      <c r="ITJ7" s="671"/>
      <c r="ITK7" s="671"/>
      <c r="ITL7" s="671"/>
      <c r="ITM7" s="671"/>
      <c r="ITN7" s="671"/>
      <c r="ITO7" s="671"/>
      <c r="ITP7" s="671"/>
      <c r="ITQ7" s="671"/>
      <c r="ITR7" s="671"/>
      <c r="ITS7" s="671"/>
      <c r="ITT7" s="671"/>
      <c r="ITU7" s="671"/>
      <c r="ITV7" s="671"/>
      <c r="ITW7" s="671"/>
      <c r="ITX7" s="671"/>
      <c r="ITY7" s="671"/>
      <c r="ITZ7" s="671"/>
      <c r="IUA7" s="671"/>
      <c r="IUB7" s="671"/>
      <c r="IUC7" s="671"/>
      <c r="IUD7" s="671"/>
      <c r="IUE7" s="671"/>
      <c r="IUF7" s="671"/>
      <c r="IUG7" s="671"/>
      <c r="IUH7" s="671"/>
      <c r="IUI7" s="671"/>
      <c r="IUJ7" s="671"/>
      <c r="IUK7" s="671"/>
      <c r="IUL7" s="671"/>
      <c r="IUM7" s="671"/>
      <c r="IUN7" s="671"/>
      <c r="IUO7" s="671"/>
      <c r="IUP7" s="671"/>
      <c r="IUQ7" s="671"/>
      <c r="IUR7" s="671"/>
      <c r="IUS7" s="671"/>
      <c r="IUT7" s="671"/>
      <c r="IUU7" s="671"/>
      <c r="IUV7" s="671"/>
      <c r="IUW7" s="671"/>
      <c r="IUX7" s="671"/>
      <c r="IUY7" s="671"/>
      <c r="IUZ7" s="671"/>
      <c r="IVA7" s="671"/>
      <c r="IVB7" s="671"/>
      <c r="IVC7" s="671"/>
      <c r="IVD7" s="671"/>
      <c r="IVE7" s="671"/>
      <c r="IVF7" s="671"/>
      <c r="IVG7" s="671"/>
      <c r="IVH7" s="671"/>
      <c r="IVI7" s="671"/>
      <c r="IVJ7" s="671"/>
      <c r="IVK7" s="671"/>
      <c r="IVL7" s="671"/>
      <c r="IVM7" s="671"/>
      <c r="IVN7" s="671"/>
      <c r="IVO7" s="671"/>
      <c r="IVP7" s="671"/>
      <c r="IVQ7" s="671"/>
      <c r="IVR7" s="671"/>
      <c r="IVS7" s="671"/>
      <c r="IVT7" s="671"/>
      <c r="IVU7" s="671"/>
      <c r="IVV7" s="671"/>
      <c r="IVW7" s="671"/>
      <c r="IVX7" s="671"/>
      <c r="IVY7" s="671"/>
      <c r="IVZ7" s="671"/>
      <c r="IWA7" s="671"/>
      <c r="IWB7" s="671"/>
      <c r="IWC7" s="671"/>
      <c r="IWD7" s="671"/>
      <c r="IWE7" s="671"/>
      <c r="IWF7" s="671"/>
      <c r="IWG7" s="671"/>
      <c r="IWH7" s="671"/>
      <c r="IWI7" s="671"/>
      <c r="IWJ7" s="671"/>
      <c r="IWK7" s="671"/>
      <c r="IWL7" s="671"/>
      <c r="IWM7" s="671"/>
      <c r="IWN7" s="671"/>
      <c r="IWO7" s="671"/>
      <c r="IWP7" s="671"/>
      <c r="IWQ7" s="671"/>
      <c r="IWR7" s="671"/>
      <c r="IWS7" s="671"/>
      <c r="IWT7" s="671"/>
      <c r="IWU7" s="671"/>
      <c r="IWV7" s="671"/>
      <c r="IWW7" s="671"/>
      <c r="IWX7" s="671"/>
      <c r="IWY7" s="671"/>
      <c r="IWZ7" s="671"/>
      <c r="IXA7" s="671"/>
      <c r="IXB7" s="671"/>
      <c r="IXC7" s="671"/>
      <c r="IXD7" s="671"/>
      <c r="IXE7" s="671"/>
      <c r="IXF7" s="671"/>
      <c r="IXG7" s="671"/>
      <c r="IXH7" s="671"/>
      <c r="IXI7" s="671"/>
      <c r="IXJ7" s="671"/>
      <c r="IXK7" s="671"/>
      <c r="IXL7" s="671"/>
      <c r="IXM7" s="671"/>
      <c r="IXN7" s="671"/>
      <c r="IXO7" s="671"/>
      <c r="IXP7" s="671"/>
      <c r="IXQ7" s="671"/>
      <c r="IXR7" s="671"/>
      <c r="IXS7" s="671"/>
      <c r="IXT7" s="671"/>
      <c r="IXU7" s="671"/>
      <c r="IXV7" s="671"/>
      <c r="IXW7" s="671"/>
      <c r="IXX7" s="671"/>
      <c r="IXY7" s="671"/>
      <c r="IXZ7" s="671"/>
      <c r="IYA7" s="671"/>
      <c r="IYB7" s="671"/>
      <c r="IYC7" s="671"/>
      <c r="IYD7" s="671"/>
      <c r="IYE7" s="671"/>
      <c r="IYF7" s="671"/>
      <c r="IYG7" s="671"/>
      <c r="IYH7" s="671"/>
      <c r="IYI7" s="671"/>
      <c r="IYJ7" s="671"/>
      <c r="IYK7" s="671"/>
      <c r="IYL7" s="671"/>
      <c r="IYM7" s="671"/>
      <c r="IYN7" s="671"/>
      <c r="IYO7" s="671"/>
      <c r="IYP7" s="671"/>
      <c r="IYQ7" s="671"/>
      <c r="IYR7" s="671"/>
      <c r="IYS7" s="671"/>
      <c r="IYT7" s="671"/>
      <c r="IYU7" s="671"/>
      <c r="IYV7" s="671"/>
      <c r="IYW7" s="671"/>
      <c r="IYX7" s="671"/>
      <c r="IYY7" s="671"/>
      <c r="IYZ7" s="671"/>
      <c r="IZA7" s="671"/>
      <c r="IZB7" s="671"/>
      <c r="IZC7" s="671"/>
      <c r="IZD7" s="671"/>
      <c r="IZE7" s="671"/>
      <c r="IZF7" s="671"/>
      <c r="IZG7" s="671"/>
      <c r="IZH7" s="671"/>
      <c r="IZI7" s="671"/>
      <c r="IZJ7" s="671"/>
      <c r="IZK7" s="671"/>
      <c r="IZL7" s="671"/>
      <c r="IZM7" s="671"/>
      <c r="IZN7" s="671"/>
      <c r="IZO7" s="671"/>
      <c r="IZP7" s="671"/>
      <c r="IZQ7" s="671"/>
      <c r="IZR7" s="671"/>
      <c r="IZS7" s="671"/>
      <c r="IZT7" s="671"/>
      <c r="IZU7" s="671"/>
      <c r="IZV7" s="671"/>
      <c r="IZW7" s="671"/>
      <c r="IZX7" s="671"/>
      <c r="IZY7" s="671"/>
      <c r="IZZ7" s="671"/>
      <c r="JAA7" s="671"/>
      <c r="JAB7" s="671"/>
      <c r="JAC7" s="671"/>
      <c r="JAD7" s="671"/>
      <c r="JAE7" s="671"/>
      <c r="JAF7" s="671"/>
      <c r="JAG7" s="671"/>
      <c r="JAH7" s="671"/>
      <c r="JAI7" s="671"/>
      <c r="JAJ7" s="671"/>
      <c r="JAK7" s="671"/>
      <c r="JAL7" s="671"/>
      <c r="JAM7" s="671"/>
      <c r="JAN7" s="671"/>
      <c r="JAO7" s="671"/>
      <c r="JAP7" s="671"/>
      <c r="JAQ7" s="671"/>
      <c r="JAR7" s="671"/>
      <c r="JAS7" s="671"/>
      <c r="JAT7" s="671"/>
      <c r="JAU7" s="671"/>
      <c r="JAV7" s="671"/>
      <c r="JAW7" s="671"/>
      <c r="JAX7" s="671"/>
      <c r="JAY7" s="671"/>
      <c r="JAZ7" s="671"/>
      <c r="JBA7" s="671"/>
      <c r="JBB7" s="671"/>
      <c r="JBC7" s="671"/>
      <c r="JBD7" s="671"/>
      <c r="JBE7" s="671"/>
      <c r="JBF7" s="671"/>
      <c r="JBG7" s="671"/>
      <c r="JBH7" s="671"/>
      <c r="JBI7" s="671"/>
      <c r="JBJ7" s="671"/>
      <c r="JBK7" s="671"/>
      <c r="JBL7" s="671"/>
      <c r="JBM7" s="671"/>
      <c r="JBN7" s="671"/>
      <c r="JBO7" s="671"/>
      <c r="JBP7" s="671"/>
      <c r="JBQ7" s="671"/>
      <c r="JBR7" s="671"/>
      <c r="JBS7" s="671"/>
      <c r="JBT7" s="671"/>
      <c r="JBU7" s="671"/>
      <c r="JBV7" s="671"/>
      <c r="JBW7" s="671"/>
      <c r="JBX7" s="671"/>
      <c r="JBY7" s="671"/>
      <c r="JBZ7" s="671"/>
      <c r="JCA7" s="671"/>
      <c r="JCB7" s="671"/>
      <c r="JCC7" s="671"/>
      <c r="JCD7" s="671"/>
      <c r="JCE7" s="671"/>
      <c r="JCF7" s="671"/>
      <c r="JCG7" s="671"/>
      <c r="JCH7" s="671"/>
      <c r="JCI7" s="671"/>
      <c r="JCJ7" s="671"/>
      <c r="JCK7" s="671"/>
      <c r="JCL7" s="671"/>
      <c r="JCM7" s="671"/>
      <c r="JCN7" s="671"/>
      <c r="JCO7" s="671"/>
      <c r="JCP7" s="671"/>
      <c r="JCQ7" s="671"/>
      <c r="JCR7" s="671"/>
      <c r="JCS7" s="671"/>
      <c r="JCT7" s="671"/>
      <c r="JCU7" s="671"/>
      <c r="JCV7" s="671"/>
      <c r="JCW7" s="671"/>
      <c r="JCX7" s="671"/>
      <c r="JCY7" s="671"/>
      <c r="JCZ7" s="671"/>
      <c r="JDA7" s="671"/>
      <c r="JDB7" s="671"/>
      <c r="JDC7" s="671"/>
      <c r="JDD7" s="671"/>
      <c r="JDE7" s="671"/>
      <c r="JDF7" s="671"/>
      <c r="JDG7" s="671"/>
      <c r="JDH7" s="671"/>
      <c r="JDI7" s="671"/>
      <c r="JDJ7" s="671"/>
      <c r="JDK7" s="671"/>
      <c r="JDL7" s="671"/>
      <c r="JDM7" s="671"/>
      <c r="JDN7" s="671"/>
      <c r="JDO7" s="671"/>
      <c r="JDP7" s="671"/>
      <c r="JDQ7" s="671"/>
      <c r="JDR7" s="671"/>
      <c r="JDS7" s="671"/>
      <c r="JDT7" s="671"/>
      <c r="JDU7" s="671"/>
      <c r="JDV7" s="671"/>
      <c r="JDW7" s="671"/>
      <c r="JDX7" s="671"/>
      <c r="JDY7" s="671"/>
      <c r="JDZ7" s="671"/>
      <c r="JEA7" s="671"/>
      <c r="JEB7" s="671"/>
      <c r="JEC7" s="671"/>
      <c r="JED7" s="671"/>
      <c r="JEE7" s="671"/>
      <c r="JEF7" s="671"/>
      <c r="JEG7" s="671"/>
      <c r="JEH7" s="671"/>
      <c r="JEI7" s="671"/>
      <c r="JEJ7" s="671"/>
      <c r="JEK7" s="671"/>
      <c r="JEL7" s="671"/>
      <c r="JEM7" s="671"/>
      <c r="JEN7" s="671"/>
      <c r="JEO7" s="671"/>
      <c r="JEP7" s="671"/>
      <c r="JEQ7" s="671"/>
      <c r="JER7" s="671"/>
      <c r="JES7" s="671"/>
      <c r="JET7" s="671"/>
      <c r="JEU7" s="671"/>
      <c r="JEV7" s="671"/>
      <c r="JEW7" s="671"/>
      <c r="JEX7" s="671"/>
      <c r="JEY7" s="671"/>
      <c r="JEZ7" s="671"/>
      <c r="JFA7" s="671"/>
      <c r="JFB7" s="671"/>
      <c r="JFC7" s="671"/>
      <c r="JFD7" s="671"/>
      <c r="JFE7" s="671"/>
      <c r="JFF7" s="671"/>
      <c r="JFG7" s="671"/>
      <c r="JFH7" s="671"/>
      <c r="JFI7" s="671"/>
      <c r="JFJ7" s="671"/>
      <c r="JFK7" s="671"/>
      <c r="JFL7" s="671"/>
      <c r="JFM7" s="671"/>
      <c r="JFN7" s="671"/>
      <c r="JFO7" s="671"/>
      <c r="JFP7" s="671"/>
      <c r="JFQ7" s="671"/>
      <c r="JFR7" s="671"/>
      <c r="JFS7" s="671"/>
      <c r="JFT7" s="671"/>
      <c r="JFU7" s="671"/>
      <c r="JFV7" s="671"/>
      <c r="JFW7" s="671"/>
      <c r="JFX7" s="671"/>
      <c r="JFY7" s="671"/>
      <c r="JFZ7" s="671"/>
      <c r="JGA7" s="671"/>
      <c r="JGB7" s="671"/>
      <c r="JGC7" s="671"/>
      <c r="JGD7" s="671"/>
      <c r="JGE7" s="671"/>
      <c r="JGF7" s="671"/>
      <c r="JGG7" s="671"/>
      <c r="JGH7" s="671"/>
      <c r="JGI7" s="671"/>
      <c r="JGJ7" s="671"/>
      <c r="JGK7" s="671"/>
      <c r="JGL7" s="671"/>
      <c r="JGM7" s="671"/>
      <c r="JGN7" s="671"/>
      <c r="JGO7" s="671"/>
      <c r="JGP7" s="671"/>
      <c r="JGQ7" s="671"/>
      <c r="JGR7" s="671"/>
      <c r="JGS7" s="671"/>
      <c r="JGT7" s="671"/>
      <c r="JGU7" s="671"/>
      <c r="JGV7" s="671"/>
      <c r="JGW7" s="671"/>
      <c r="JGX7" s="671"/>
      <c r="JGY7" s="671"/>
      <c r="JGZ7" s="671"/>
      <c r="JHA7" s="671"/>
      <c r="JHB7" s="671"/>
      <c r="JHC7" s="671"/>
      <c r="JHD7" s="671"/>
      <c r="JHE7" s="671"/>
      <c r="JHF7" s="671"/>
      <c r="JHG7" s="671"/>
      <c r="JHH7" s="671"/>
      <c r="JHI7" s="671"/>
      <c r="JHJ7" s="671"/>
      <c r="JHK7" s="671"/>
      <c r="JHL7" s="671"/>
      <c r="JHM7" s="671"/>
      <c r="JHN7" s="671"/>
      <c r="JHO7" s="671"/>
      <c r="JHP7" s="671"/>
      <c r="JHQ7" s="671"/>
      <c r="JHR7" s="671"/>
      <c r="JHS7" s="671"/>
      <c r="JHT7" s="671"/>
      <c r="JHU7" s="671"/>
      <c r="JHV7" s="671"/>
      <c r="JHW7" s="671"/>
      <c r="JHX7" s="671"/>
      <c r="JHY7" s="671"/>
      <c r="JHZ7" s="671"/>
      <c r="JIA7" s="671"/>
      <c r="JIB7" s="671"/>
      <c r="JIC7" s="671"/>
      <c r="JID7" s="671"/>
      <c r="JIE7" s="671"/>
      <c r="JIF7" s="671"/>
      <c r="JIG7" s="671"/>
      <c r="JIH7" s="671"/>
      <c r="JII7" s="671"/>
      <c r="JIJ7" s="671"/>
      <c r="JIK7" s="671"/>
      <c r="JIL7" s="671"/>
      <c r="JIM7" s="671"/>
      <c r="JIN7" s="671"/>
      <c r="JIO7" s="671"/>
      <c r="JIP7" s="671"/>
      <c r="JIQ7" s="671"/>
      <c r="JIR7" s="671"/>
      <c r="JIS7" s="671"/>
      <c r="JIT7" s="671"/>
      <c r="JIU7" s="671"/>
      <c r="JIV7" s="671"/>
      <c r="JIW7" s="671"/>
      <c r="JIX7" s="671"/>
      <c r="JIY7" s="671"/>
      <c r="JIZ7" s="671"/>
      <c r="JJA7" s="671"/>
      <c r="JJB7" s="671"/>
      <c r="JJC7" s="671"/>
      <c r="JJD7" s="671"/>
      <c r="JJE7" s="671"/>
      <c r="JJF7" s="671"/>
      <c r="JJG7" s="671"/>
      <c r="JJH7" s="671"/>
      <c r="JJI7" s="671"/>
      <c r="JJJ7" s="671"/>
      <c r="JJK7" s="671"/>
      <c r="JJL7" s="671"/>
      <c r="JJM7" s="671"/>
      <c r="JJN7" s="671"/>
      <c r="JJO7" s="671"/>
      <c r="JJP7" s="671"/>
      <c r="JJQ7" s="671"/>
      <c r="JJR7" s="671"/>
      <c r="JJS7" s="671"/>
      <c r="JJT7" s="671"/>
      <c r="JJU7" s="671"/>
      <c r="JJV7" s="671"/>
      <c r="JJW7" s="671"/>
      <c r="JJX7" s="671"/>
      <c r="JJY7" s="671"/>
      <c r="JJZ7" s="671"/>
      <c r="JKA7" s="671"/>
      <c r="JKB7" s="671"/>
      <c r="JKC7" s="671"/>
      <c r="JKD7" s="671"/>
      <c r="JKE7" s="671"/>
      <c r="JKF7" s="671"/>
      <c r="JKG7" s="671"/>
      <c r="JKH7" s="671"/>
      <c r="JKI7" s="671"/>
      <c r="JKJ7" s="671"/>
      <c r="JKK7" s="671"/>
      <c r="JKL7" s="671"/>
      <c r="JKM7" s="671"/>
      <c r="JKN7" s="671"/>
      <c r="JKO7" s="671"/>
      <c r="JKP7" s="671"/>
      <c r="JKQ7" s="671"/>
      <c r="JKR7" s="671"/>
      <c r="JKS7" s="671"/>
      <c r="JKT7" s="671"/>
      <c r="JKU7" s="671"/>
      <c r="JKV7" s="671"/>
      <c r="JKW7" s="671"/>
      <c r="JKX7" s="671"/>
      <c r="JKY7" s="671"/>
      <c r="JKZ7" s="671"/>
      <c r="JLA7" s="671"/>
      <c r="JLB7" s="671"/>
      <c r="JLC7" s="671"/>
      <c r="JLD7" s="671"/>
      <c r="JLE7" s="671"/>
      <c r="JLF7" s="671"/>
      <c r="JLG7" s="671"/>
      <c r="JLH7" s="671"/>
      <c r="JLI7" s="671"/>
      <c r="JLJ7" s="671"/>
      <c r="JLK7" s="671"/>
      <c r="JLL7" s="671"/>
      <c r="JLM7" s="671"/>
      <c r="JLN7" s="671"/>
      <c r="JLO7" s="671"/>
      <c r="JLP7" s="671"/>
      <c r="JLQ7" s="671"/>
      <c r="JLR7" s="671"/>
      <c r="JLS7" s="671"/>
      <c r="JLT7" s="671"/>
      <c r="JLU7" s="671"/>
      <c r="JLV7" s="671"/>
      <c r="JLW7" s="671"/>
      <c r="JLX7" s="671"/>
      <c r="JLY7" s="671"/>
      <c r="JLZ7" s="671"/>
      <c r="JMA7" s="671"/>
      <c r="JMB7" s="671"/>
      <c r="JMC7" s="671"/>
      <c r="JMD7" s="671"/>
      <c r="JME7" s="671"/>
      <c r="JMF7" s="671"/>
      <c r="JMG7" s="671"/>
      <c r="JMH7" s="671"/>
      <c r="JMI7" s="671"/>
      <c r="JMJ7" s="671"/>
      <c r="JMK7" s="671"/>
      <c r="JML7" s="671"/>
      <c r="JMM7" s="671"/>
      <c r="JMN7" s="671"/>
      <c r="JMO7" s="671"/>
      <c r="JMP7" s="671"/>
      <c r="JMQ7" s="671"/>
      <c r="JMR7" s="671"/>
      <c r="JMS7" s="671"/>
      <c r="JMT7" s="671"/>
      <c r="JMU7" s="671"/>
      <c r="JMV7" s="671"/>
      <c r="JMW7" s="671"/>
      <c r="JMX7" s="671"/>
      <c r="JMY7" s="671"/>
      <c r="JMZ7" s="671"/>
      <c r="JNA7" s="671"/>
      <c r="JNB7" s="671"/>
      <c r="JNC7" s="671"/>
      <c r="JND7" s="671"/>
      <c r="JNE7" s="671"/>
      <c r="JNF7" s="671"/>
      <c r="JNG7" s="671"/>
      <c r="JNH7" s="671"/>
      <c r="JNI7" s="671"/>
      <c r="JNJ7" s="671"/>
      <c r="JNK7" s="671"/>
      <c r="JNL7" s="671"/>
      <c r="JNM7" s="671"/>
      <c r="JNN7" s="671"/>
      <c r="JNO7" s="671"/>
      <c r="JNP7" s="671"/>
      <c r="JNQ7" s="671"/>
      <c r="JNR7" s="671"/>
      <c r="JNS7" s="671"/>
      <c r="JNT7" s="671"/>
      <c r="JNU7" s="671"/>
      <c r="JNV7" s="671"/>
      <c r="JNW7" s="671"/>
      <c r="JNX7" s="671"/>
      <c r="JNY7" s="671"/>
      <c r="JNZ7" s="671"/>
      <c r="JOA7" s="671"/>
      <c r="JOB7" s="671"/>
      <c r="JOC7" s="671"/>
      <c r="JOD7" s="671"/>
      <c r="JOE7" s="671"/>
      <c r="JOF7" s="671"/>
      <c r="JOG7" s="671"/>
      <c r="JOH7" s="671"/>
      <c r="JOI7" s="671"/>
      <c r="JOJ7" s="671"/>
      <c r="JOK7" s="671"/>
      <c r="JOL7" s="671"/>
      <c r="JOM7" s="671"/>
      <c r="JON7" s="671"/>
      <c r="JOO7" s="671"/>
      <c r="JOP7" s="671"/>
      <c r="JOQ7" s="671"/>
      <c r="JOR7" s="671"/>
      <c r="JOS7" s="671"/>
      <c r="JOT7" s="671"/>
      <c r="JOU7" s="671"/>
      <c r="JOV7" s="671"/>
      <c r="JOW7" s="671"/>
      <c r="JOX7" s="671"/>
      <c r="JOY7" s="671"/>
      <c r="JOZ7" s="671"/>
      <c r="JPA7" s="671"/>
      <c r="JPB7" s="671"/>
      <c r="JPC7" s="671"/>
      <c r="JPD7" s="671"/>
      <c r="JPE7" s="671"/>
      <c r="JPF7" s="671"/>
      <c r="JPG7" s="671"/>
      <c r="JPH7" s="671"/>
      <c r="JPI7" s="671"/>
      <c r="JPJ7" s="671"/>
      <c r="JPK7" s="671"/>
      <c r="JPL7" s="671"/>
      <c r="JPM7" s="671"/>
      <c r="JPN7" s="671"/>
      <c r="JPO7" s="671"/>
      <c r="JPP7" s="671"/>
      <c r="JPQ7" s="671"/>
      <c r="JPR7" s="671"/>
      <c r="JPS7" s="671"/>
      <c r="JPT7" s="671"/>
      <c r="JPU7" s="671"/>
      <c r="JPV7" s="671"/>
      <c r="JPW7" s="671"/>
      <c r="JPX7" s="671"/>
      <c r="JPY7" s="671"/>
      <c r="JPZ7" s="671"/>
      <c r="JQA7" s="671"/>
      <c r="JQB7" s="671"/>
      <c r="JQC7" s="671"/>
      <c r="JQD7" s="671"/>
      <c r="JQE7" s="671"/>
      <c r="JQF7" s="671"/>
      <c r="JQG7" s="671"/>
      <c r="JQH7" s="671"/>
      <c r="JQI7" s="671"/>
      <c r="JQJ7" s="671"/>
      <c r="JQK7" s="671"/>
      <c r="JQL7" s="671"/>
      <c r="JQM7" s="671"/>
      <c r="JQN7" s="671"/>
      <c r="JQO7" s="671"/>
      <c r="JQP7" s="671"/>
      <c r="JQQ7" s="671"/>
      <c r="JQR7" s="671"/>
      <c r="JQS7" s="671"/>
      <c r="JQT7" s="671"/>
      <c r="JQU7" s="671"/>
      <c r="JQV7" s="671"/>
      <c r="JQW7" s="671"/>
      <c r="JQX7" s="671"/>
      <c r="JQY7" s="671"/>
      <c r="JQZ7" s="671"/>
      <c r="JRA7" s="671"/>
      <c r="JRB7" s="671"/>
      <c r="JRC7" s="671"/>
      <c r="JRD7" s="671"/>
      <c r="JRE7" s="671"/>
      <c r="JRF7" s="671"/>
      <c r="JRG7" s="671"/>
      <c r="JRH7" s="671"/>
      <c r="JRI7" s="671"/>
      <c r="JRJ7" s="671"/>
      <c r="JRK7" s="671"/>
      <c r="JRL7" s="671"/>
      <c r="JRM7" s="671"/>
      <c r="JRN7" s="671"/>
      <c r="JRO7" s="671"/>
      <c r="JRP7" s="671"/>
      <c r="JRQ7" s="671"/>
      <c r="JRR7" s="671"/>
      <c r="JRS7" s="671"/>
      <c r="JRT7" s="671"/>
      <c r="JRU7" s="671"/>
      <c r="JRV7" s="671"/>
      <c r="JRW7" s="671"/>
      <c r="JRX7" s="671"/>
      <c r="JRY7" s="671"/>
      <c r="JRZ7" s="671"/>
      <c r="JSA7" s="671"/>
      <c r="JSB7" s="671"/>
      <c r="JSC7" s="671"/>
      <c r="JSD7" s="671"/>
      <c r="JSE7" s="671"/>
      <c r="JSF7" s="671"/>
      <c r="JSG7" s="671"/>
      <c r="JSH7" s="671"/>
      <c r="JSI7" s="671"/>
      <c r="JSJ7" s="671"/>
      <c r="JSK7" s="671"/>
      <c r="JSL7" s="671"/>
      <c r="JSM7" s="671"/>
      <c r="JSN7" s="671"/>
      <c r="JSO7" s="671"/>
      <c r="JSP7" s="671"/>
      <c r="JSQ7" s="671"/>
      <c r="JSR7" s="671"/>
      <c r="JSS7" s="671"/>
      <c r="JST7" s="671"/>
      <c r="JSU7" s="671"/>
      <c r="JSV7" s="671"/>
      <c r="JSW7" s="671"/>
      <c r="JSX7" s="671"/>
      <c r="JSY7" s="671"/>
      <c r="JSZ7" s="671"/>
      <c r="JTA7" s="671"/>
      <c r="JTB7" s="671"/>
      <c r="JTC7" s="671"/>
      <c r="JTD7" s="671"/>
      <c r="JTE7" s="671"/>
      <c r="JTF7" s="671"/>
      <c r="JTG7" s="671"/>
      <c r="JTH7" s="671"/>
      <c r="JTI7" s="671"/>
      <c r="JTJ7" s="671"/>
      <c r="JTK7" s="671"/>
      <c r="JTL7" s="671"/>
      <c r="JTM7" s="671"/>
      <c r="JTN7" s="671"/>
      <c r="JTO7" s="671"/>
      <c r="JTP7" s="671"/>
      <c r="JTQ7" s="671"/>
      <c r="JTR7" s="671"/>
      <c r="JTS7" s="671"/>
      <c r="JTT7" s="671"/>
      <c r="JTU7" s="671"/>
      <c r="JTV7" s="671"/>
      <c r="JTW7" s="671"/>
      <c r="JTX7" s="671"/>
      <c r="JTY7" s="671"/>
      <c r="JTZ7" s="671"/>
      <c r="JUA7" s="671"/>
      <c r="JUB7" s="671"/>
      <c r="JUC7" s="671"/>
      <c r="JUD7" s="671"/>
      <c r="JUE7" s="671"/>
      <c r="JUF7" s="671"/>
      <c r="JUG7" s="671"/>
      <c r="JUH7" s="671"/>
      <c r="JUI7" s="671"/>
      <c r="JUJ7" s="671"/>
      <c r="JUK7" s="671"/>
      <c r="JUL7" s="671"/>
      <c r="JUM7" s="671"/>
      <c r="JUN7" s="671"/>
      <c r="JUO7" s="671"/>
      <c r="JUP7" s="671"/>
      <c r="JUQ7" s="671"/>
      <c r="JUR7" s="671"/>
      <c r="JUS7" s="671"/>
      <c r="JUT7" s="671"/>
      <c r="JUU7" s="671"/>
      <c r="JUV7" s="671"/>
      <c r="JUW7" s="671"/>
      <c r="JUX7" s="671"/>
      <c r="JUY7" s="671"/>
      <c r="JUZ7" s="671"/>
      <c r="JVA7" s="671"/>
      <c r="JVB7" s="671"/>
      <c r="JVC7" s="671"/>
      <c r="JVD7" s="671"/>
      <c r="JVE7" s="671"/>
      <c r="JVF7" s="671"/>
      <c r="JVG7" s="671"/>
      <c r="JVH7" s="671"/>
      <c r="JVI7" s="671"/>
      <c r="JVJ7" s="671"/>
      <c r="JVK7" s="671"/>
      <c r="JVL7" s="671"/>
      <c r="JVM7" s="671"/>
      <c r="JVN7" s="671"/>
      <c r="JVO7" s="671"/>
      <c r="JVP7" s="671"/>
      <c r="JVQ7" s="671"/>
      <c r="JVR7" s="671"/>
      <c r="JVS7" s="671"/>
      <c r="JVT7" s="671"/>
      <c r="JVU7" s="671"/>
      <c r="JVV7" s="671"/>
      <c r="JVW7" s="671"/>
      <c r="JVX7" s="671"/>
      <c r="JVY7" s="671"/>
      <c r="JVZ7" s="671"/>
      <c r="JWA7" s="671"/>
      <c r="JWB7" s="671"/>
      <c r="JWC7" s="671"/>
      <c r="JWD7" s="671"/>
      <c r="JWE7" s="671"/>
      <c r="JWF7" s="671"/>
      <c r="JWG7" s="671"/>
      <c r="JWH7" s="671"/>
      <c r="JWI7" s="671"/>
      <c r="JWJ7" s="671"/>
      <c r="JWK7" s="671"/>
      <c r="JWL7" s="671"/>
      <c r="JWM7" s="671"/>
      <c r="JWN7" s="671"/>
      <c r="JWO7" s="671"/>
      <c r="JWP7" s="671"/>
      <c r="JWQ7" s="671"/>
      <c r="JWR7" s="671"/>
      <c r="JWS7" s="671"/>
      <c r="JWT7" s="671"/>
      <c r="JWU7" s="671"/>
      <c r="JWV7" s="671"/>
      <c r="JWW7" s="671"/>
      <c r="JWX7" s="671"/>
      <c r="JWY7" s="671"/>
      <c r="JWZ7" s="671"/>
      <c r="JXA7" s="671"/>
      <c r="JXB7" s="671"/>
      <c r="JXC7" s="671"/>
      <c r="JXD7" s="671"/>
      <c r="JXE7" s="671"/>
      <c r="JXF7" s="671"/>
      <c r="JXG7" s="671"/>
      <c r="JXH7" s="671"/>
      <c r="JXI7" s="671"/>
      <c r="JXJ7" s="671"/>
      <c r="JXK7" s="671"/>
      <c r="JXL7" s="671"/>
      <c r="JXM7" s="671"/>
      <c r="JXN7" s="671"/>
      <c r="JXO7" s="671"/>
      <c r="JXP7" s="671"/>
      <c r="JXQ7" s="671"/>
      <c r="JXR7" s="671"/>
      <c r="JXS7" s="671"/>
      <c r="JXT7" s="671"/>
      <c r="JXU7" s="671"/>
      <c r="JXV7" s="671"/>
      <c r="JXW7" s="671"/>
      <c r="JXX7" s="671"/>
      <c r="JXY7" s="671"/>
      <c r="JXZ7" s="671"/>
      <c r="JYA7" s="671"/>
      <c r="JYB7" s="671"/>
      <c r="JYC7" s="671"/>
      <c r="JYD7" s="671"/>
      <c r="JYE7" s="671"/>
      <c r="JYF7" s="671"/>
      <c r="JYG7" s="671"/>
      <c r="JYH7" s="671"/>
      <c r="JYI7" s="671"/>
      <c r="JYJ7" s="671"/>
      <c r="JYK7" s="671"/>
      <c r="JYL7" s="671"/>
      <c r="JYM7" s="671"/>
      <c r="JYN7" s="671"/>
      <c r="JYO7" s="671"/>
      <c r="JYP7" s="671"/>
      <c r="JYQ7" s="671"/>
      <c r="JYR7" s="671"/>
      <c r="JYS7" s="671"/>
      <c r="JYT7" s="671"/>
      <c r="JYU7" s="671"/>
      <c r="JYV7" s="671"/>
      <c r="JYW7" s="671"/>
      <c r="JYX7" s="671"/>
      <c r="JYY7" s="671"/>
      <c r="JYZ7" s="671"/>
      <c r="JZA7" s="671"/>
      <c r="JZB7" s="671"/>
      <c r="JZC7" s="671"/>
      <c r="JZD7" s="671"/>
      <c r="JZE7" s="671"/>
      <c r="JZF7" s="671"/>
      <c r="JZG7" s="671"/>
      <c r="JZH7" s="671"/>
      <c r="JZI7" s="671"/>
      <c r="JZJ7" s="671"/>
      <c r="JZK7" s="671"/>
      <c r="JZL7" s="671"/>
      <c r="JZM7" s="671"/>
      <c r="JZN7" s="671"/>
      <c r="JZO7" s="671"/>
      <c r="JZP7" s="671"/>
      <c r="JZQ7" s="671"/>
      <c r="JZR7" s="671"/>
      <c r="JZS7" s="671"/>
      <c r="JZT7" s="671"/>
      <c r="JZU7" s="671"/>
      <c r="JZV7" s="671"/>
      <c r="JZW7" s="671"/>
      <c r="JZX7" s="671"/>
      <c r="JZY7" s="671"/>
      <c r="JZZ7" s="671"/>
      <c r="KAA7" s="671"/>
      <c r="KAB7" s="671"/>
      <c r="KAC7" s="671"/>
      <c r="KAD7" s="671"/>
      <c r="KAE7" s="671"/>
      <c r="KAF7" s="671"/>
      <c r="KAG7" s="671"/>
      <c r="KAH7" s="671"/>
      <c r="KAI7" s="671"/>
      <c r="KAJ7" s="671"/>
      <c r="KAK7" s="671"/>
      <c r="KAL7" s="671"/>
      <c r="KAM7" s="671"/>
      <c r="KAN7" s="671"/>
      <c r="KAO7" s="671"/>
      <c r="KAP7" s="671"/>
      <c r="KAQ7" s="671"/>
      <c r="KAR7" s="671"/>
      <c r="KAS7" s="671"/>
      <c r="KAT7" s="671"/>
      <c r="KAU7" s="671"/>
      <c r="KAV7" s="671"/>
      <c r="KAW7" s="671"/>
      <c r="KAX7" s="671"/>
      <c r="KAY7" s="671"/>
      <c r="KAZ7" s="671"/>
      <c r="KBA7" s="671"/>
      <c r="KBB7" s="671"/>
      <c r="KBC7" s="671"/>
      <c r="KBD7" s="671"/>
      <c r="KBE7" s="671"/>
      <c r="KBF7" s="671"/>
      <c r="KBG7" s="671"/>
      <c r="KBH7" s="671"/>
      <c r="KBI7" s="671"/>
      <c r="KBJ7" s="671"/>
      <c r="KBK7" s="671"/>
      <c r="KBL7" s="671"/>
      <c r="KBM7" s="671"/>
      <c r="KBN7" s="671"/>
      <c r="KBO7" s="671"/>
      <c r="KBP7" s="671"/>
      <c r="KBQ7" s="671"/>
      <c r="KBR7" s="671"/>
      <c r="KBS7" s="671"/>
      <c r="KBT7" s="671"/>
      <c r="KBU7" s="671"/>
      <c r="KBV7" s="671"/>
      <c r="KBW7" s="671"/>
      <c r="KBX7" s="671"/>
      <c r="KBY7" s="671"/>
      <c r="KBZ7" s="671"/>
      <c r="KCA7" s="671"/>
      <c r="KCB7" s="671"/>
      <c r="KCC7" s="671"/>
      <c r="KCD7" s="671"/>
      <c r="KCE7" s="671"/>
      <c r="KCF7" s="671"/>
      <c r="KCG7" s="671"/>
      <c r="KCH7" s="671"/>
      <c r="KCI7" s="671"/>
      <c r="KCJ7" s="671"/>
      <c r="KCK7" s="671"/>
      <c r="KCL7" s="671"/>
      <c r="KCM7" s="671"/>
      <c r="KCN7" s="671"/>
      <c r="KCO7" s="671"/>
      <c r="KCP7" s="671"/>
      <c r="KCQ7" s="671"/>
      <c r="KCR7" s="671"/>
      <c r="KCS7" s="671"/>
      <c r="KCT7" s="671"/>
      <c r="KCU7" s="671"/>
      <c r="KCV7" s="671"/>
      <c r="KCW7" s="671"/>
      <c r="KCX7" s="671"/>
      <c r="KCY7" s="671"/>
      <c r="KCZ7" s="671"/>
      <c r="KDA7" s="671"/>
      <c r="KDB7" s="671"/>
      <c r="KDC7" s="671"/>
      <c r="KDD7" s="671"/>
      <c r="KDE7" s="671"/>
      <c r="KDF7" s="671"/>
      <c r="KDG7" s="671"/>
      <c r="KDH7" s="671"/>
      <c r="KDI7" s="671"/>
      <c r="KDJ7" s="671"/>
      <c r="KDK7" s="671"/>
      <c r="KDL7" s="671"/>
      <c r="KDM7" s="671"/>
      <c r="KDN7" s="671"/>
      <c r="KDO7" s="671"/>
      <c r="KDP7" s="671"/>
      <c r="KDQ7" s="671"/>
      <c r="KDR7" s="671"/>
      <c r="KDS7" s="671"/>
      <c r="KDT7" s="671"/>
      <c r="KDU7" s="671"/>
      <c r="KDV7" s="671"/>
      <c r="KDW7" s="671"/>
      <c r="KDX7" s="671"/>
      <c r="KDY7" s="671"/>
      <c r="KDZ7" s="671"/>
      <c r="KEA7" s="671"/>
      <c r="KEB7" s="671"/>
      <c r="KEC7" s="671"/>
      <c r="KED7" s="671"/>
      <c r="KEE7" s="671"/>
      <c r="KEF7" s="671"/>
      <c r="KEG7" s="671"/>
      <c r="KEH7" s="671"/>
      <c r="KEI7" s="671"/>
      <c r="KEJ7" s="671"/>
      <c r="KEK7" s="671"/>
      <c r="KEL7" s="671"/>
      <c r="KEM7" s="671"/>
      <c r="KEN7" s="671"/>
      <c r="KEO7" s="671"/>
      <c r="KEP7" s="671"/>
      <c r="KEQ7" s="671"/>
      <c r="KER7" s="671"/>
      <c r="KES7" s="671"/>
      <c r="KET7" s="671"/>
      <c r="KEU7" s="671"/>
      <c r="KEV7" s="671"/>
      <c r="KEW7" s="671"/>
      <c r="KEX7" s="671"/>
      <c r="KEY7" s="671"/>
      <c r="KEZ7" s="671"/>
      <c r="KFA7" s="671"/>
      <c r="KFB7" s="671"/>
      <c r="KFC7" s="671"/>
      <c r="KFD7" s="671"/>
      <c r="KFE7" s="671"/>
      <c r="KFF7" s="671"/>
      <c r="KFG7" s="671"/>
      <c r="KFH7" s="671"/>
      <c r="KFI7" s="671"/>
      <c r="KFJ7" s="671"/>
      <c r="KFK7" s="671"/>
      <c r="KFL7" s="671"/>
      <c r="KFM7" s="671"/>
      <c r="KFN7" s="671"/>
      <c r="KFO7" s="671"/>
      <c r="KFP7" s="671"/>
      <c r="KFQ7" s="671"/>
      <c r="KFR7" s="671"/>
      <c r="KFS7" s="671"/>
      <c r="KFT7" s="671"/>
      <c r="KFU7" s="671"/>
      <c r="KFV7" s="671"/>
      <c r="KFW7" s="671"/>
      <c r="KFX7" s="671"/>
      <c r="KFY7" s="671"/>
      <c r="KFZ7" s="671"/>
      <c r="KGA7" s="671"/>
      <c r="KGB7" s="671"/>
      <c r="KGC7" s="671"/>
      <c r="KGD7" s="671"/>
      <c r="KGE7" s="671"/>
      <c r="KGF7" s="671"/>
      <c r="KGG7" s="671"/>
      <c r="KGH7" s="671"/>
      <c r="KGI7" s="671"/>
      <c r="KGJ7" s="671"/>
      <c r="KGK7" s="671"/>
      <c r="KGL7" s="671"/>
      <c r="KGM7" s="671"/>
      <c r="KGN7" s="671"/>
      <c r="KGO7" s="671"/>
      <c r="KGP7" s="671"/>
      <c r="KGQ7" s="671"/>
      <c r="KGR7" s="671"/>
      <c r="KGS7" s="671"/>
      <c r="KGT7" s="671"/>
      <c r="KGU7" s="671"/>
      <c r="KGV7" s="671"/>
      <c r="KGW7" s="671"/>
      <c r="KGX7" s="671"/>
      <c r="KGY7" s="671"/>
      <c r="KGZ7" s="671"/>
      <c r="KHA7" s="671"/>
      <c r="KHB7" s="671"/>
      <c r="KHC7" s="671"/>
      <c r="KHD7" s="671"/>
      <c r="KHE7" s="671"/>
      <c r="KHF7" s="671"/>
      <c r="KHG7" s="671"/>
      <c r="KHH7" s="671"/>
      <c r="KHI7" s="671"/>
      <c r="KHJ7" s="671"/>
      <c r="KHK7" s="671"/>
      <c r="KHL7" s="671"/>
      <c r="KHM7" s="671"/>
      <c r="KHN7" s="671"/>
      <c r="KHO7" s="671"/>
      <c r="KHP7" s="671"/>
      <c r="KHQ7" s="671"/>
      <c r="KHR7" s="671"/>
      <c r="KHS7" s="671"/>
      <c r="KHT7" s="671"/>
      <c r="KHU7" s="671"/>
      <c r="KHV7" s="671"/>
      <c r="KHW7" s="671"/>
      <c r="KHX7" s="671"/>
      <c r="KHY7" s="671"/>
      <c r="KHZ7" s="671"/>
      <c r="KIA7" s="671"/>
      <c r="KIB7" s="671"/>
      <c r="KIC7" s="671"/>
      <c r="KID7" s="671"/>
      <c r="KIE7" s="671"/>
      <c r="KIF7" s="671"/>
      <c r="KIG7" s="671"/>
      <c r="KIH7" s="671"/>
      <c r="KII7" s="671"/>
      <c r="KIJ7" s="671"/>
      <c r="KIK7" s="671"/>
      <c r="KIL7" s="671"/>
      <c r="KIM7" s="671"/>
      <c r="KIN7" s="671"/>
      <c r="KIO7" s="671"/>
      <c r="KIP7" s="671"/>
      <c r="KIQ7" s="671"/>
      <c r="KIR7" s="671"/>
      <c r="KIS7" s="671"/>
      <c r="KIT7" s="671"/>
      <c r="KIU7" s="671"/>
      <c r="KIV7" s="671"/>
      <c r="KIW7" s="671"/>
      <c r="KIX7" s="671"/>
      <c r="KIY7" s="671"/>
      <c r="KIZ7" s="671"/>
      <c r="KJA7" s="671"/>
      <c r="KJB7" s="671"/>
      <c r="KJC7" s="671"/>
      <c r="KJD7" s="671"/>
      <c r="KJE7" s="671"/>
      <c r="KJF7" s="671"/>
      <c r="KJG7" s="671"/>
      <c r="KJH7" s="671"/>
      <c r="KJI7" s="671"/>
      <c r="KJJ7" s="671"/>
      <c r="KJK7" s="671"/>
      <c r="KJL7" s="671"/>
      <c r="KJM7" s="671"/>
      <c r="KJN7" s="671"/>
      <c r="KJO7" s="671"/>
      <c r="KJP7" s="671"/>
      <c r="KJQ7" s="671"/>
      <c r="KJR7" s="671"/>
      <c r="KJS7" s="671"/>
      <c r="KJT7" s="671"/>
      <c r="KJU7" s="671"/>
      <c r="KJV7" s="671"/>
      <c r="KJW7" s="671"/>
      <c r="KJX7" s="671"/>
      <c r="KJY7" s="671"/>
      <c r="KJZ7" s="671"/>
      <c r="KKA7" s="671"/>
      <c r="KKB7" s="671"/>
      <c r="KKC7" s="671"/>
      <c r="KKD7" s="671"/>
      <c r="KKE7" s="671"/>
      <c r="KKF7" s="671"/>
      <c r="KKG7" s="671"/>
      <c r="KKH7" s="671"/>
      <c r="KKI7" s="671"/>
      <c r="KKJ7" s="671"/>
      <c r="KKK7" s="671"/>
      <c r="KKL7" s="671"/>
      <c r="KKM7" s="671"/>
      <c r="KKN7" s="671"/>
      <c r="KKO7" s="671"/>
      <c r="KKP7" s="671"/>
      <c r="KKQ7" s="671"/>
      <c r="KKR7" s="671"/>
      <c r="KKS7" s="671"/>
      <c r="KKT7" s="671"/>
      <c r="KKU7" s="671"/>
      <c r="KKV7" s="671"/>
      <c r="KKW7" s="671"/>
      <c r="KKX7" s="671"/>
      <c r="KKY7" s="671"/>
      <c r="KKZ7" s="671"/>
      <c r="KLA7" s="671"/>
      <c r="KLB7" s="671"/>
      <c r="KLC7" s="671"/>
      <c r="KLD7" s="671"/>
      <c r="KLE7" s="671"/>
      <c r="KLF7" s="671"/>
      <c r="KLG7" s="671"/>
      <c r="KLH7" s="671"/>
      <c r="KLI7" s="671"/>
      <c r="KLJ7" s="671"/>
      <c r="KLK7" s="671"/>
      <c r="KLL7" s="671"/>
      <c r="KLM7" s="671"/>
      <c r="KLN7" s="671"/>
      <c r="KLO7" s="671"/>
      <c r="KLP7" s="671"/>
      <c r="KLQ7" s="671"/>
      <c r="KLR7" s="671"/>
      <c r="KLS7" s="671"/>
      <c r="KLT7" s="671"/>
      <c r="KLU7" s="671"/>
      <c r="KLV7" s="671"/>
      <c r="KLW7" s="671"/>
      <c r="KLX7" s="671"/>
      <c r="KLY7" s="671"/>
      <c r="KLZ7" s="671"/>
      <c r="KMA7" s="671"/>
      <c r="KMB7" s="671"/>
      <c r="KMC7" s="671"/>
      <c r="KMD7" s="671"/>
      <c r="KME7" s="671"/>
      <c r="KMF7" s="671"/>
      <c r="KMG7" s="671"/>
      <c r="KMH7" s="671"/>
      <c r="KMI7" s="671"/>
      <c r="KMJ7" s="671"/>
      <c r="KMK7" s="671"/>
      <c r="KML7" s="671"/>
      <c r="KMM7" s="671"/>
      <c r="KMN7" s="671"/>
      <c r="KMO7" s="671"/>
      <c r="KMP7" s="671"/>
      <c r="KMQ7" s="671"/>
      <c r="KMR7" s="671"/>
      <c r="KMS7" s="671"/>
      <c r="KMT7" s="671"/>
      <c r="KMU7" s="671"/>
      <c r="KMV7" s="671"/>
      <c r="KMW7" s="671"/>
      <c r="KMX7" s="671"/>
      <c r="KMY7" s="671"/>
      <c r="KMZ7" s="671"/>
      <c r="KNA7" s="671"/>
      <c r="KNB7" s="671"/>
      <c r="KNC7" s="671"/>
      <c r="KND7" s="671"/>
      <c r="KNE7" s="671"/>
      <c r="KNF7" s="671"/>
      <c r="KNG7" s="671"/>
      <c r="KNH7" s="671"/>
      <c r="KNI7" s="671"/>
      <c r="KNJ7" s="671"/>
      <c r="KNK7" s="671"/>
      <c r="KNL7" s="671"/>
      <c r="KNM7" s="671"/>
      <c r="KNN7" s="671"/>
      <c r="KNO7" s="671"/>
      <c r="KNP7" s="671"/>
      <c r="KNQ7" s="671"/>
      <c r="KNR7" s="671"/>
      <c r="KNS7" s="671"/>
      <c r="KNT7" s="671"/>
      <c r="KNU7" s="671"/>
      <c r="KNV7" s="671"/>
      <c r="KNW7" s="671"/>
      <c r="KNX7" s="671"/>
      <c r="KNY7" s="671"/>
      <c r="KNZ7" s="671"/>
      <c r="KOA7" s="671"/>
      <c r="KOB7" s="671"/>
      <c r="KOC7" s="671"/>
      <c r="KOD7" s="671"/>
      <c r="KOE7" s="671"/>
      <c r="KOF7" s="671"/>
      <c r="KOG7" s="671"/>
      <c r="KOH7" s="671"/>
      <c r="KOI7" s="671"/>
      <c r="KOJ7" s="671"/>
      <c r="KOK7" s="671"/>
      <c r="KOL7" s="671"/>
      <c r="KOM7" s="671"/>
      <c r="KON7" s="671"/>
      <c r="KOO7" s="671"/>
      <c r="KOP7" s="671"/>
      <c r="KOQ7" s="671"/>
      <c r="KOR7" s="671"/>
      <c r="KOS7" s="671"/>
      <c r="KOT7" s="671"/>
      <c r="KOU7" s="671"/>
      <c r="KOV7" s="671"/>
      <c r="KOW7" s="671"/>
      <c r="KOX7" s="671"/>
      <c r="KOY7" s="671"/>
      <c r="KOZ7" s="671"/>
      <c r="KPA7" s="671"/>
      <c r="KPB7" s="671"/>
      <c r="KPC7" s="671"/>
      <c r="KPD7" s="671"/>
      <c r="KPE7" s="671"/>
      <c r="KPF7" s="671"/>
      <c r="KPG7" s="671"/>
      <c r="KPH7" s="671"/>
      <c r="KPI7" s="671"/>
      <c r="KPJ7" s="671"/>
      <c r="KPK7" s="671"/>
      <c r="KPL7" s="671"/>
      <c r="KPM7" s="671"/>
      <c r="KPN7" s="671"/>
      <c r="KPO7" s="671"/>
      <c r="KPP7" s="671"/>
      <c r="KPQ7" s="671"/>
      <c r="KPR7" s="671"/>
      <c r="KPS7" s="671"/>
      <c r="KPT7" s="671"/>
      <c r="KPU7" s="671"/>
      <c r="KPV7" s="671"/>
      <c r="KPW7" s="671"/>
      <c r="KPX7" s="671"/>
      <c r="KPY7" s="671"/>
      <c r="KPZ7" s="671"/>
      <c r="KQA7" s="671"/>
      <c r="KQB7" s="671"/>
      <c r="KQC7" s="671"/>
      <c r="KQD7" s="671"/>
      <c r="KQE7" s="671"/>
      <c r="KQF7" s="671"/>
      <c r="KQG7" s="671"/>
      <c r="KQH7" s="671"/>
      <c r="KQI7" s="671"/>
      <c r="KQJ7" s="671"/>
      <c r="KQK7" s="671"/>
      <c r="KQL7" s="671"/>
      <c r="KQM7" s="671"/>
      <c r="KQN7" s="671"/>
      <c r="KQO7" s="671"/>
      <c r="KQP7" s="671"/>
      <c r="KQQ7" s="671"/>
      <c r="KQR7" s="671"/>
      <c r="KQS7" s="671"/>
      <c r="KQT7" s="671"/>
      <c r="KQU7" s="671"/>
      <c r="KQV7" s="671"/>
      <c r="KQW7" s="671"/>
      <c r="KQX7" s="671"/>
      <c r="KQY7" s="671"/>
      <c r="KQZ7" s="671"/>
      <c r="KRA7" s="671"/>
      <c r="KRB7" s="671"/>
      <c r="KRC7" s="671"/>
      <c r="KRD7" s="671"/>
      <c r="KRE7" s="671"/>
      <c r="KRF7" s="671"/>
      <c r="KRG7" s="671"/>
      <c r="KRH7" s="671"/>
      <c r="KRI7" s="671"/>
      <c r="KRJ7" s="671"/>
      <c r="KRK7" s="671"/>
      <c r="KRL7" s="671"/>
      <c r="KRM7" s="671"/>
      <c r="KRN7" s="671"/>
      <c r="KRO7" s="671"/>
      <c r="KRP7" s="671"/>
      <c r="KRQ7" s="671"/>
      <c r="KRR7" s="671"/>
      <c r="KRS7" s="671"/>
      <c r="KRT7" s="671"/>
      <c r="KRU7" s="671"/>
      <c r="KRV7" s="671"/>
      <c r="KRW7" s="671"/>
      <c r="KRX7" s="671"/>
      <c r="KRY7" s="671"/>
      <c r="KRZ7" s="671"/>
      <c r="KSA7" s="671"/>
      <c r="KSB7" s="671"/>
      <c r="KSC7" s="671"/>
      <c r="KSD7" s="671"/>
      <c r="KSE7" s="671"/>
      <c r="KSF7" s="671"/>
      <c r="KSG7" s="671"/>
      <c r="KSH7" s="671"/>
      <c r="KSI7" s="671"/>
      <c r="KSJ7" s="671"/>
      <c r="KSK7" s="671"/>
      <c r="KSL7" s="671"/>
      <c r="KSM7" s="671"/>
      <c r="KSN7" s="671"/>
      <c r="KSO7" s="671"/>
      <c r="KSP7" s="671"/>
      <c r="KSQ7" s="671"/>
      <c r="KSR7" s="671"/>
      <c r="KSS7" s="671"/>
      <c r="KST7" s="671"/>
      <c r="KSU7" s="671"/>
      <c r="KSV7" s="671"/>
      <c r="KSW7" s="671"/>
      <c r="KSX7" s="671"/>
      <c r="KSY7" s="671"/>
      <c r="KSZ7" s="671"/>
      <c r="KTA7" s="671"/>
      <c r="KTB7" s="671"/>
      <c r="KTC7" s="671"/>
      <c r="KTD7" s="671"/>
      <c r="KTE7" s="671"/>
      <c r="KTF7" s="671"/>
      <c r="KTG7" s="671"/>
      <c r="KTH7" s="671"/>
      <c r="KTI7" s="671"/>
      <c r="KTJ7" s="671"/>
      <c r="KTK7" s="671"/>
      <c r="KTL7" s="671"/>
      <c r="KTM7" s="671"/>
      <c r="KTN7" s="671"/>
      <c r="KTO7" s="671"/>
      <c r="KTP7" s="671"/>
      <c r="KTQ7" s="671"/>
      <c r="KTR7" s="671"/>
      <c r="KTS7" s="671"/>
      <c r="KTT7" s="671"/>
      <c r="KTU7" s="671"/>
      <c r="KTV7" s="671"/>
      <c r="KTW7" s="671"/>
      <c r="KTX7" s="671"/>
      <c r="KTY7" s="671"/>
      <c r="KTZ7" s="671"/>
      <c r="KUA7" s="671"/>
      <c r="KUB7" s="671"/>
      <c r="KUC7" s="671"/>
      <c r="KUD7" s="671"/>
      <c r="KUE7" s="671"/>
      <c r="KUF7" s="671"/>
      <c r="KUG7" s="671"/>
      <c r="KUH7" s="671"/>
      <c r="KUI7" s="671"/>
      <c r="KUJ7" s="671"/>
      <c r="KUK7" s="671"/>
      <c r="KUL7" s="671"/>
      <c r="KUM7" s="671"/>
      <c r="KUN7" s="671"/>
      <c r="KUO7" s="671"/>
      <c r="KUP7" s="671"/>
      <c r="KUQ7" s="671"/>
      <c r="KUR7" s="671"/>
      <c r="KUS7" s="671"/>
      <c r="KUT7" s="671"/>
      <c r="KUU7" s="671"/>
      <c r="KUV7" s="671"/>
      <c r="KUW7" s="671"/>
      <c r="KUX7" s="671"/>
      <c r="KUY7" s="671"/>
      <c r="KUZ7" s="671"/>
      <c r="KVA7" s="671"/>
      <c r="KVB7" s="671"/>
      <c r="KVC7" s="671"/>
      <c r="KVD7" s="671"/>
      <c r="KVE7" s="671"/>
      <c r="KVF7" s="671"/>
      <c r="KVG7" s="671"/>
      <c r="KVH7" s="671"/>
      <c r="KVI7" s="671"/>
      <c r="KVJ7" s="671"/>
      <c r="KVK7" s="671"/>
      <c r="KVL7" s="671"/>
      <c r="KVM7" s="671"/>
      <c r="KVN7" s="671"/>
      <c r="KVO7" s="671"/>
      <c r="KVP7" s="671"/>
      <c r="KVQ7" s="671"/>
      <c r="KVR7" s="671"/>
      <c r="KVS7" s="671"/>
      <c r="KVT7" s="671"/>
      <c r="KVU7" s="671"/>
      <c r="KVV7" s="671"/>
      <c r="KVW7" s="671"/>
      <c r="KVX7" s="671"/>
      <c r="KVY7" s="671"/>
      <c r="KVZ7" s="671"/>
      <c r="KWA7" s="671"/>
      <c r="KWB7" s="671"/>
      <c r="KWC7" s="671"/>
      <c r="KWD7" s="671"/>
      <c r="KWE7" s="671"/>
      <c r="KWF7" s="671"/>
      <c r="KWG7" s="671"/>
      <c r="KWH7" s="671"/>
      <c r="KWI7" s="671"/>
      <c r="KWJ7" s="671"/>
      <c r="KWK7" s="671"/>
      <c r="KWL7" s="671"/>
      <c r="KWM7" s="671"/>
      <c r="KWN7" s="671"/>
      <c r="KWO7" s="671"/>
      <c r="KWP7" s="671"/>
      <c r="KWQ7" s="671"/>
      <c r="KWR7" s="671"/>
      <c r="KWS7" s="671"/>
      <c r="KWT7" s="671"/>
      <c r="KWU7" s="671"/>
      <c r="KWV7" s="671"/>
      <c r="KWW7" s="671"/>
      <c r="KWX7" s="671"/>
      <c r="KWY7" s="671"/>
      <c r="KWZ7" s="671"/>
      <c r="KXA7" s="671"/>
      <c r="KXB7" s="671"/>
      <c r="KXC7" s="671"/>
      <c r="KXD7" s="671"/>
      <c r="KXE7" s="671"/>
      <c r="KXF7" s="671"/>
      <c r="KXG7" s="671"/>
      <c r="KXH7" s="671"/>
      <c r="KXI7" s="671"/>
      <c r="KXJ7" s="671"/>
      <c r="KXK7" s="671"/>
      <c r="KXL7" s="671"/>
      <c r="KXM7" s="671"/>
      <c r="KXN7" s="671"/>
      <c r="KXO7" s="671"/>
      <c r="KXP7" s="671"/>
      <c r="KXQ7" s="671"/>
      <c r="KXR7" s="671"/>
      <c r="KXS7" s="671"/>
      <c r="KXT7" s="671"/>
      <c r="KXU7" s="671"/>
      <c r="KXV7" s="671"/>
      <c r="KXW7" s="671"/>
      <c r="KXX7" s="671"/>
      <c r="KXY7" s="671"/>
      <c r="KXZ7" s="671"/>
      <c r="KYA7" s="671"/>
      <c r="KYB7" s="671"/>
      <c r="KYC7" s="671"/>
      <c r="KYD7" s="671"/>
      <c r="KYE7" s="671"/>
      <c r="KYF7" s="671"/>
      <c r="KYG7" s="671"/>
      <c r="KYH7" s="671"/>
      <c r="KYI7" s="671"/>
      <c r="KYJ7" s="671"/>
      <c r="KYK7" s="671"/>
      <c r="KYL7" s="671"/>
      <c r="KYM7" s="671"/>
      <c r="KYN7" s="671"/>
      <c r="KYO7" s="671"/>
      <c r="KYP7" s="671"/>
      <c r="KYQ7" s="671"/>
      <c r="KYR7" s="671"/>
      <c r="KYS7" s="671"/>
      <c r="KYT7" s="671"/>
      <c r="KYU7" s="671"/>
      <c r="KYV7" s="671"/>
      <c r="KYW7" s="671"/>
      <c r="KYX7" s="671"/>
      <c r="KYY7" s="671"/>
      <c r="KYZ7" s="671"/>
      <c r="KZA7" s="671"/>
      <c r="KZB7" s="671"/>
      <c r="KZC7" s="671"/>
      <c r="KZD7" s="671"/>
      <c r="KZE7" s="671"/>
      <c r="KZF7" s="671"/>
      <c r="KZG7" s="671"/>
      <c r="KZH7" s="671"/>
      <c r="KZI7" s="671"/>
      <c r="KZJ7" s="671"/>
      <c r="KZK7" s="671"/>
      <c r="KZL7" s="671"/>
      <c r="KZM7" s="671"/>
      <c r="KZN7" s="671"/>
      <c r="KZO7" s="671"/>
      <c r="KZP7" s="671"/>
      <c r="KZQ7" s="671"/>
      <c r="KZR7" s="671"/>
      <c r="KZS7" s="671"/>
      <c r="KZT7" s="671"/>
      <c r="KZU7" s="671"/>
      <c r="KZV7" s="671"/>
      <c r="KZW7" s="671"/>
      <c r="KZX7" s="671"/>
      <c r="KZY7" s="671"/>
      <c r="KZZ7" s="671"/>
      <c r="LAA7" s="671"/>
      <c r="LAB7" s="671"/>
      <c r="LAC7" s="671"/>
      <c r="LAD7" s="671"/>
      <c r="LAE7" s="671"/>
      <c r="LAF7" s="671"/>
      <c r="LAG7" s="671"/>
      <c r="LAH7" s="671"/>
      <c r="LAI7" s="671"/>
      <c r="LAJ7" s="671"/>
      <c r="LAK7" s="671"/>
      <c r="LAL7" s="671"/>
      <c r="LAM7" s="671"/>
      <c r="LAN7" s="671"/>
      <c r="LAO7" s="671"/>
      <c r="LAP7" s="671"/>
      <c r="LAQ7" s="671"/>
      <c r="LAR7" s="671"/>
      <c r="LAS7" s="671"/>
      <c r="LAT7" s="671"/>
      <c r="LAU7" s="671"/>
      <c r="LAV7" s="671"/>
      <c r="LAW7" s="671"/>
      <c r="LAX7" s="671"/>
      <c r="LAY7" s="671"/>
      <c r="LAZ7" s="671"/>
      <c r="LBA7" s="671"/>
      <c r="LBB7" s="671"/>
      <c r="LBC7" s="671"/>
      <c r="LBD7" s="671"/>
      <c r="LBE7" s="671"/>
      <c r="LBF7" s="671"/>
      <c r="LBG7" s="671"/>
      <c r="LBH7" s="671"/>
      <c r="LBI7" s="671"/>
      <c r="LBJ7" s="671"/>
      <c r="LBK7" s="671"/>
      <c r="LBL7" s="671"/>
      <c r="LBM7" s="671"/>
      <c r="LBN7" s="671"/>
      <c r="LBO7" s="671"/>
      <c r="LBP7" s="671"/>
      <c r="LBQ7" s="671"/>
      <c r="LBR7" s="671"/>
      <c r="LBS7" s="671"/>
      <c r="LBT7" s="671"/>
      <c r="LBU7" s="671"/>
      <c r="LBV7" s="671"/>
      <c r="LBW7" s="671"/>
      <c r="LBX7" s="671"/>
      <c r="LBY7" s="671"/>
      <c r="LBZ7" s="671"/>
      <c r="LCA7" s="671"/>
      <c r="LCB7" s="671"/>
      <c r="LCC7" s="671"/>
      <c r="LCD7" s="671"/>
      <c r="LCE7" s="671"/>
      <c r="LCF7" s="671"/>
      <c r="LCG7" s="671"/>
      <c r="LCH7" s="671"/>
      <c r="LCI7" s="671"/>
      <c r="LCJ7" s="671"/>
      <c r="LCK7" s="671"/>
      <c r="LCL7" s="671"/>
      <c r="LCM7" s="671"/>
      <c r="LCN7" s="671"/>
      <c r="LCO7" s="671"/>
      <c r="LCP7" s="671"/>
      <c r="LCQ7" s="671"/>
      <c r="LCR7" s="671"/>
      <c r="LCS7" s="671"/>
      <c r="LCT7" s="671"/>
      <c r="LCU7" s="671"/>
      <c r="LCV7" s="671"/>
      <c r="LCW7" s="671"/>
      <c r="LCX7" s="671"/>
      <c r="LCY7" s="671"/>
      <c r="LCZ7" s="671"/>
      <c r="LDA7" s="671"/>
      <c r="LDB7" s="671"/>
      <c r="LDC7" s="671"/>
      <c r="LDD7" s="671"/>
      <c r="LDE7" s="671"/>
      <c r="LDF7" s="671"/>
      <c r="LDG7" s="671"/>
      <c r="LDH7" s="671"/>
      <c r="LDI7" s="671"/>
      <c r="LDJ7" s="671"/>
      <c r="LDK7" s="671"/>
      <c r="LDL7" s="671"/>
      <c r="LDM7" s="671"/>
      <c r="LDN7" s="671"/>
      <c r="LDO7" s="671"/>
      <c r="LDP7" s="671"/>
      <c r="LDQ7" s="671"/>
      <c r="LDR7" s="671"/>
      <c r="LDS7" s="671"/>
      <c r="LDT7" s="671"/>
      <c r="LDU7" s="671"/>
      <c r="LDV7" s="671"/>
      <c r="LDW7" s="671"/>
      <c r="LDX7" s="671"/>
      <c r="LDY7" s="671"/>
      <c r="LDZ7" s="671"/>
      <c r="LEA7" s="671"/>
      <c r="LEB7" s="671"/>
      <c r="LEC7" s="671"/>
      <c r="LED7" s="671"/>
      <c r="LEE7" s="671"/>
      <c r="LEF7" s="671"/>
      <c r="LEG7" s="671"/>
      <c r="LEH7" s="671"/>
      <c r="LEI7" s="671"/>
      <c r="LEJ7" s="671"/>
      <c r="LEK7" s="671"/>
      <c r="LEL7" s="671"/>
      <c r="LEM7" s="671"/>
      <c r="LEN7" s="671"/>
      <c r="LEO7" s="671"/>
      <c r="LEP7" s="671"/>
      <c r="LEQ7" s="671"/>
      <c r="LER7" s="671"/>
      <c r="LES7" s="671"/>
      <c r="LET7" s="671"/>
      <c r="LEU7" s="671"/>
      <c r="LEV7" s="671"/>
      <c r="LEW7" s="671"/>
      <c r="LEX7" s="671"/>
      <c r="LEY7" s="671"/>
      <c r="LEZ7" s="671"/>
      <c r="LFA7" s="671"/>
      <c r="LFB7" s="671"/>
      <c r="LFC7" s="671"/>
      <c r="LFD7" s="671"/>
      <c r="LFE7" s="671"/>
      <c r="LFF7" s="671"/>
      <c r="LFG7" s="671"/>
      <c r="LFH7" s="671"/>
      <c r="LFI7" s="671"/>
      <c r="LFJ7" s="671"/>
      <c r="LFK7" s="671"/>
      <c r="LFL7" s="671"/>
      <c r="LFM7" s="671"/>
      <c r="LFN7" s="671"/>
      <c r="LFO7" s="671"/>
      <c r="LFP7" s="671"/>
      <c r="LFQ7" s="671"/>
      <c r="LFR7" s="671"/>
      <c r="LFS7" s="671"/>
      <c r="LFT7" s="671"/>
      <c r="LFU7" s="671"/>
      <c r="LFV7" s="671"/>
      <c r="LFW7" s="671"/>
      <c r="LFX7" s="671"/>
      <c r="LFY7" s="671"/>
      <c r="LFZ7" s="671"/>
      <c r="LGA7" s="671"/>
      <c r="LGB7" s="671"/>
      <c r="LGC7" s="671"/>
      <c r="LGD7" s="671"/>
      <c r="LGE7" s="671"/>
      <c r="LGF7" s="671"/>
      <c r="LGG7" s="671"/>
      <c r="LGH7" s="671"/>
      <c r="LGI7" s="671"/>
      <c r="LGJ7" s="671"/>
      <c r="LGK7" s="671"/>
      <c r="LGL7" s="671"/>
      <c r="LGM7" s="671"/>
      <c r="LGN7" s="671"/>
      <c r="LGO7" s="671"/>
      <c r="LGP7" s="671"/>
      <c r="LGQ7" s="671"/>
      <c r="LGR7" s="671"/>
      <c r="LGS7" s="671"/>
      <c r="LGT7" s="671"/>
      <c r="LGU7" s="671"/>
      <c r="LGV7" s="671"/>
      <c r="LGW7" s="671"/>
      <c r="LGX7" s="671"/>
      <c r="LGY7" s="671"/>
      <c r="LGZ7" s="671"/>
      <c r="LHA7" s="671"/>
      <c r="LHB7" s="671"/>
      <c r="LHC7" s="671"/>
      <c r="LHD7" s="671"/>
      <c r="LHE7" s="671"/>
      <c r="LHF7" s="671"/>
      <c r="LHG7" s="671"/>
      <c r="LHH7" s="671"/>
      <c r="LHI7" s="671"/>
      <c r="LHJ7" s="671"/>
      <c r="LHK7" s="671"/>
      <c r="LHL7" s="671"/>
      <c r="LHM7" s="671"/>
      <c r="LHN7" s="671"/>
      <c r="LHO7" s="671"/>
      <c r="LHP7" s="671"/>
      <c r="LHQ7" s="671"/>
      <c r="LHR7" s="671"/>
      <c r="LHS7" s="671"/>
      <c r="LHT7" s="671"/>
      <c r="LHU7" s="671"/>
      <c r="LHV7" s="671"/>
      <c r="LHW7" s="671"/>
      <c r="LHX7" s="671"/>
      <c r="LHY7" s="671"/>
      <c r="LHZ7" s="671"/>
      <c r="LIA7" s="671"/>
      <c r="LIB7" s="671"/>
      <c r="LIC7" s="671"/>
      <c r="LID7" s="671"/>
      <c r="LIE7" s="671"/>
      <c r="LIF7" s="671"/>
      <c r="LIG7" s="671"/>
      <c r="LIH7" s="671"/>
      <c r="LII7" s="671"/>
      <c r="LIJ7" s="671"/>
      <c r="LIK7" s="671"/>
      <c r="LIL7" s="671"/>
      <c r="LIM7" s="671"/>
      <c r="LIN7" s="671"/>
      <c r="LIO7" s="671"/>
      <c r="LIP7" s="671"/>
      <c r="LIQ7" s="671"/>
      <c r="LIR7" s="671"/>
      <c r="LIS7" s="671"/>
      <c r="LIT7" s="671"/>
      <c r="LIU7" s="671"/>
      <c r="LIV7" s="671"/>
      <c r="LIW7" s="671"/>
      <c r="LIX7" s="671"/>
      <c r="LIY7" s="671"/>
      <c r="LIZ7" s="671"/>
      <c r="LJA7" s="671"/>
      <c r="LJB7" s="671"/>
      <c r="LJC7" s="671"/>
      <c r="LJD7" s="671"/>
      <c r="LJE7" s="671"/>
      <c r="LJF7" s="671"/>
      <c r="LJG7" s="671"/>
      <c r="LJH7" s="671"/>
      <c r="LJI7" s="671"/>
      <c r="LJJ7" s="671"/>
      <c r="LJK7" s="671"/>
      <c r="LJL7" s="671"/>
      <c r="LJM7" s="671"/>
      <c r="LJN7" s="671"/>
      <c r="LJO7" s="671"/>
      <c r="LJP7" s="671"/>
      <c r="LJQ7" s="671"/>
      <c r="LJR7" s="671"/>
      <c r="LJS7" s="671"/>
      <c r="LJT7" s="671"/>
      <c r="LJU7" s="671"/>
      <c r="LJV7" s="671"/>
      <c r="LJW7" s="671"/>
      <c r="LJX7" s="671"/>
      <c r="LJY7" s="671"/>
      <c r="LJZ7" s="671"/>
      <c r="LKA7" s="671"/>
      <c r="LKB7" s="671"/>
      <c r="LKC7" s="671"/>
      <c r="LKD7" s="671"/>
      <c r="LKE7" s="671"/>
      <c r="LKF7" s="671"/>
      <c r="LKG7" s="671"/>
      <c r="LKH7" s="671"/>
      <c r="LKI7" s="671"/>
      <c r="LKJ7" s="671"/>
      <c r="LKK7" s="671"/>
      <c r="LKL7" s="671"/>
      <c r="LKM7" s="671"/>
      <c r="LKN7" s="671"/>
      <c r="LKO7" s="671"/>
      <c r="LKP7" s="671"/>
      <c r="LKQ7" s="671"/>
      <c r="LKR7" s="671"/>
      <c r="LKS7" s="671"/>
      <c r="LKT7" s="671"/>
      <c r="LKU7" s="671"/>
      <c r="LKV7" s="671"/>
      <c r="LKW7" s="671"/>
      <c r="LKX7" s="671"/>
      <c r="LKY7" s="671"/>
      <c r="LKZ7" s="671"/>
      <c r="LLA7" s="671"/>
      <c r="LLB7" s="671"/>
      <c r="LLC7" s="671"/>
      <c r="LLD7" s="671"/>
      <c r="LLE7" s="671"/>
      <c r="LLF7" s="671"/>
      <c r="LLG7" s="671"/>
      <c r="LLH7" s="671"/>
      <c r="LLI7" s="671"/>
      <c r="LLJ7" s="671"/>
      <c r="LLK7" s="671"/>
      <c r="LLL7" s="671"/>
      <c r="LLM7" s="671"/>
      <c r="LLN7" s="671"/>
      <c r="LLO7" s="671"/>
      <c r="LLP7" s="671"/>
      <c r="LLQ7" s="671"/>
      <c r="LLR7" s="671"/>
      <c r="LLS7" s="671"/>
      <c r="LLT7" s="671"/>
      <c r="LLU7" s="671"/>
      <c r="LLV7" s="671"/>
      <c r="LLW7" s="671"/>
      <c r="LLX7" s="671"/>
      <c r="LLY7" s="671"/>
      <c r="LLZ7" s="671"/>
      <c r="LMA7" s="671"/>
      <c r="LMB7" s="671"/>
      <c r="LMC7" s="671"/>
      <c r="LMD7" s="671"/>
      <c r="LME7" s="671"/>
      <c r="LMF7" s="671"/>
      <c r="LMG7" s="671"/>
      <c r="LMH7" s="671"/>
      <c r="LMI7" s="671"/>
      <c r="LMJ7" s="671"/>
      <c r="LMK7" s="671"/>
      <c r="LML7" s="671"/>
      <c r="LMM7" s="671"/>
      <c r="LMN7" s="671"/>
      <c r="LMO7" s="671"/>
      <c r="LMP7" s="671"/>
      <c r="LMQ7" s="671"/>
      <c r="LMR7" s="671"/>
      <c r="LMS7" s="671"/>
      <c r="LMT7" s="671"/>
      <c r="LMU7" s="671"/>
      <c r="LMV7" s="671"/>
      <c r="LMW7" s="671"/>
      <c r="LMX7" s="671"/>
      <c r="LMY7" s="671"/>
      <c r="LMZ7" s="671"/>
      <c r="LNA7" s="671"/>
      <c r="LNB7" s="671"/>
      <c r="LNC7" s="671"/>
      <c r="LND7" s="671"/>
      <c r="LNE7" s="671"/>
      <c r="LNF7" s="671"/>
      <c r="LNG7" s="671"/>
      <c r="LNH7" s="671"/>
      <c r="LNI7" s="671"/>
      <c r="LNJ7" s="671"/>
      <c r="LNK7" s="671"/>
      <c r="LNL7" s="671"/>
      <c r="LNM7" s="671"/>
      <c r="LNN7" s="671"/>
      <c r="LNO7" s="671"/>
      <c r="LNP7" s="671"/>
      <c r="LNQ7" s="671"/>
      <c r="LNR7" s="671"/>
      <c r="LNS7" s="671"/>
      <c r="LNT7" s="671"/>
      <c r="LNU7" s="671"/>
      <c r="LNV7" s="671"/>
      <c r="LNW7" s="671"/>
      <c r="LNX7" s="671"/>
      <c r="LNY7" s="671"/>
      <c r="LNZ7" s="671"/>
      <c r="LOA7" s="671"/>
      <c r="LOB7" s="671"/>
      <c r="LOC7" s="671"/>
      <c r="LOD7" s="671"/>
      <c r="LOE7" s="671"/>
      <c r="LOF7" s="671"/>
      <c r="LOG7" s="671"/>
      <c r="LOH7" s="671"/>
      <c r="LOI7" s="671"/>
      <c r="LOJ7" s="671"/>
      <c r="LOK7" s="671"/>
      <c r="LOL7" s="671"/>
      <c r="LOM7" s="671"/>
      <c r="LON7" s="671"/>
      <c r="LOO7" s="671"/>
      <c r="LOP7" s="671"/>
      <c r="LOQ7" s="671"/>
      <c r="LOR7" s="671"/>
      <c r="LOS7" s="671"/>
      <c r="LOT7" s="671"/>
      <c r="LOU7" s="671"/>
      <c r="LOV7" s="671"/>
      <c r="LOW7" s="671"/>
      <c r="LOX7" s="671"/>
      <c r="LOY7" s="671"/>
      <c r="LOZ7" s="671"/>
      <c r="LPA7" s="671"/>
      <c r="LPB7" s="671"/>
      <c r="LPC7" s="671"/>
      <c r="LPD7" s="671"/>
      <c r="LPE7" s="671"/>
      <c r="LPF7" s="671"/>
      <c r="LPG7" s="671"/>
      <c r="LPH7" s="671"/>
      <c r="LPI7" s="671"/>
      <c r="LPJ7" s="671"/>
      <c r="LPK7" s="671"/>
      <c r="LPL7" s="671"/>
      <c r="LPM7" s="671"/>
      <c r="LPN7" s="671"/>
      <c r="LPO7" s="671"/>
      <c r="LPP7" s="671"/>
      <c r="LPQ7" s="671"/>
      <c r="LPR7" s="671"/>
      <c r="LPS7" s="671"/>
      <c r="LPT7" s="671"/>
      <c r="LPU7" s="671"/>
      <c r="LPV7" s="671"/>
      <c r="LPW7" s="671"/>
      <c r="LPX7" s="671"/>
      <c r="LPY7" s="671"/>
      <c r="LPZ7" s="671"/>
      <c r="LQA7" s="671"/>
      <c r="LQB7" s="671"/>
      <c r="LQC7" s="671"/>
      <c r="LQD7" s="671"/>
      <c r="LQE7" s="671"/>
      <c r="LQF7" s="671"/>
      <c r="LQG7" s="671"/>
      <c r="LQH7" s="671"/>
      <c r="LQI7" s="671"/>
      <c r="LQJ7" s="671"/>
      <c r="LQK7" s="671"/>
      <c r="LQL7" s="671"/>
      <c r="LQM7" s="671"/>
      <c r="LQN7" s="671"/>
      <c r="LQO7" s="671"/>
      <c r="LQP7" s="671"/>
      <c r="LQQ7" s="671"/>
      <c r="LQR7" s="671"/>
      <c r="LQS7" s="671"/>
      <c r="LQT7" s="671"/>
      <c r="LQU7" s="671"/>
      <c r="LQV7" s="671"/>
      <c r="LQW7" s="671"/>
      <c r="LQX7" s="671"/>
      <c r="LQY7" s="671"/>
      <c r="LQZ7" s="671"/>
      <c r="LRA7" s="671"/>
      <c r="LRB7" s="671"/>
      <c r="LRC7" s="671"/>
      <c r="LRD7" s="671"/>
      <c r="LRE7" s="671"/>
      <c r="LRF7" s="671"/>
      <c r="LRG7" s="671"/>
      <c r="LRH7" s="671"/>
      <c r="LRI7" s="671"/>
      <c r="LRJ7" s="671"/>
      <c r="LRK7" s="671"/>
      <c r="LRL7" s="671"/>
      <c r="LRM7" s="671"/>
      <c r="LRN7" s="671"/>
      <c r="LRO7" s="671"/>
      <c r="LRP7" s="671"/>
      <c r="LRQ7" s="671"/>
      <c r="LRR7" s="671"/>
      <c r="LRS7" s="671"/>
      <c r="LRT7" s="671"/>
      <c r="LRU7" s="671"/>
      <c r="LRV7" s="671"/>
      <c r="LRW7" s="671"/>
      <c r="LRX7" s="671"/>
      <c r="LRY7" s="671"/>
      <c r="LRZ7" s="671"/>
      <c r="LSA7" s="671"/>
      <c r="LSB7" s="671"/>
      <c r="LSC7" s="671"/>
      <c r="LSD7" s="671"/>
      <c r="LSE7" s="671"/>
      <c r="LSF7" s="671"/>
      <c r="LSG7" s="671"/>
      <c r="LSH7" s="671"/>
      <c r="LSI7" s="671"/>
      <c r="LSJ7" s="671"/>
      <c r="LSK7" s="671"/>
      <c r="LSL7" s="671"/>
      <c r="LSM7" s="671"/>
      <c r="LSN7" s="671"/>
      <c r="LSO7" s="671"/>
      <c r="LSP7" s="671"/>
      <c r="LSQ7" s="671"/>
      <c r="LSR7" s="671"/>
      <c r="LSS7" s="671"/>
      <c r="LST7" s="671"/>
      <c r="LSU7" s="671"/>
      <c r="LSV7" s="671"/>
      <c r="LSW7" s="671"/>
      <c r="LSX7" s="671"/>
      <c r="LSY7" s="671"/>
      <c r="LSZ7" s="671"/>
      <c r="LTA7" s="671"/>
      <c r="LTB7" s="671"/>
      <c r="LTC7" s="671"/>
      <c r="LTD7" s="671"/>
      <c r="LTE7" s="671"/>
      <c r="LTF7" s="671"/>
      <c r="LTG7" s="671"/>
      <c r="LTH7" s="671"/>
      <c r="LTI7" s="671"/>
      <c r="LTJ7" s="671"/>
      <c r="LTK7" s="671"/>
      <c r="LTL7" s="671"/>
      <c r="LTM7" s="671"/>
      <c r="LTN7" s="671"/>
      <c r="LTO7" s="671"/>
      <c r="LTP7" s="671"/>
      <c r="LTQ7" s="671"/>
      <c r="LTR7" s="671"/>
      <c r="LTS7" s="671"/>
      <c r="LTT7" s="671"/>
      <c r="LTU7" s="671"/>
      <c r="LTV7" s="671"/>
      <c r="LTW7" s="671"/>
      <c r="LTX7" s="671"/>
      <c r="LTY7" s="671"/>
      <c r="LTZ7" s="671"/>
      <c r="LUA7" s="671"/>
      <c r="LUB7" s="671"/>
      <c r="LUC7" s="671"/>
      <c r="LUD7" s="671"/>
      <c r="LUE7" s="671"/>
      <c r="LUF7" s="671"/>
      <c r="LUG7" s="671"/>
      <c r="LUH7" s="671"/>
      <c r="LUI7" s="671"/>
      <c r="LUJ7" s="671"/>
      <c r="LUK7" s="671"/>
      <c r="LUL7" s="671"/>
      <c r="LUM7" s="671"/>
      <c r="LUN7" s="671"/>
      <c r="LUO7" s="671"/>
      <c r="LUP7" s="671"/>
      <c r="LUQ7" s="671"/>
      <c r="LUR7" s="671"/>
      <c r="LUS7" s="671"/>
      <c r="LUT7" s="671"/>
      <c r="LUU7" s="671"/>
      <c r="LUV7" s="671"/>
      <c r="LUW7" s="671"/>
      <c r="LUX7" s="671"/>
      <c r="LUY7" s="671"/>
      <c r="LUZ7" s="671"/>
      <c r="LVA7" s="671"/>
      <c r="LVB7" s="671"/>
      <c r="LVC7" s="671"/>
      <c r="LVD7" s="671"/>
      <c r="LVE7" s="671"/>
      <c r="LVF7" s="671"/>
      <c r="LVG7" s="671"/>
      <c r="LVH7" s="671"/>
      <c r="LVI7" s="671"/>
      <c r="LVJ7" s="671"/>
      <c r="LVK7" s="671"/>
      <c r="LVL7" s="671"/>
      <c r="LVM7" s="671"/>
      <c r="LVN7" s="671"/>
      <c r="LVO7" s="671"/>
      <c r="LVP7" s="671"/>
      <c r="LVQ7" s="671"/>
      <c r="LVR7" s="671"/>
      <c r="LVS7" s="671"/>
      <c r="LVT7" s="671"/>
      <c r="LVU7" s="671"/>
      <c r="LVV7" s="671"/>
      <c r="LVW7" s="671"/>
      <c r="LVX7" s="671"/>
      <c r="LVY7" s="671"/>
      <c r="LVZ7" s="671"/>
      <c r="LWA7" s="671"/>
      <c r="LWB7" s="671"/>
      <c r="LWC7" s="671"/>
      <c r="LWD7" s="671"/>
      <c r="LWE7" s="671"/>
      <c r="LWF7" s="671"/>
      <c r="LWG7" s="671"/>
      <c r="LWH7" s="671"/>
      <c r="LWI7" s="671"/>
      <c r="LWJ7" s="671"/>
      <c r="LWK7" s="671"/>
      <c r="LWL7" s="671"/>
      <c r="LWM7" s="671"/>
      <c r="LWN7" s="671"/>
      <c r="LWO7" s="671"/>
      <c r="LWP7" s="671"/>
      <c r="LWQ7" s="671"/>
      <c r="LWR7" s="671"/>
      <c r="LWS7" s="671"/>
      <c r="LWT7" s="671"/>
      <c r="LWU7" s="671"/>
      <c r="LWV7" s="671"/>
      <c r="LWW7" s="671"/>
      <c r="LWX7" s="671"/>
      <c r="LWY7" s="671"/>
      <c r="LWZ7" s="671"/>
      <c r="LXA7" s="671"/>
      <c r="LXB7" s="671"/>
      <c r="LXC7" s="671"/>
      <c r="LXD7" s="671"/>
      <c r="LXE7" s="671"/>
      <c r="LXF7" s="671"/>
      <c r="LXG7" s="671"/>
      <c r="LXH7" s="671"/>
      <c r="LXI7" s="671"/>
      <c r="LXJ7" s="671"/>
      <c r="LXK7" s="671"/>
      <c r="LXL7" s="671"/>
      <c r="LXM7" s="671"/>
      <c r="LXN7" s="671"/>
      <c r="LXO7" s="671"/>
      <c r="LXP7" s="671"/>
      <c r="LXQ7" s="671"/>
      <c r="LXR7" s="671"/>
      <c r="LXS7" s="671"/>
      <c r="LXT7" s="671"/>
      <c r="LXU7" s="671"/>
      <c r="LXV7" s="671"/>
      <c r="LXW7" s="671"/>
      <c r="LXX7" s="671"/>
      <c r="LXY7" s="671"/>
      <c r="LXZ7" s="671"/>
      <c r="LYA7" s="671"/>
      <c r="LYB7" s="671"/>
      <c r="LYC7" s="671"/>
      <c r="LYD7" s="671"/>
      <c r="LYE7" s="671"/>
      <c r="LYF7" s="671"/>
      <c r="LYG7" s="671"/>
      <c r="LYH7" s="671"/>
      <c r="LYI7" s="671"/>
      <c r="LYJ7" s="671"/>
      <c r="LYK7" s="671"/>
      <c r="LYL7" s="671"/>
      <c r="LYM7" s="671"/>
      <c r="LYN7" s="671"/>
      <c r="LYO7" s="671"/>
      <c r="LYP7" s="671"/>
      <c r="LYQ7" s="671"/>
      <c r="LYR7" s="671"/>
      <c r="LYS7" s="671"/>
      <c r="LYT7" s="671"/>
      <c r="LYU7" s="671"/>
      <c r="LYV7" s="671"/>
      <c r="LYW7" s="671"/>
      <c r="LYX7" s="671"/>
      <c r="LYY7" s="671"/>
      <c r="LYZ7" s="671"/>
      <c r="LZA7" s="671"/>
      <c r="LZB7" s="671"/>
      <c r="LZC7" s="671"/>
      <c r="LZD7" s="671"/>
      <c r="LZE7" s="671"/>
      <c r="LZF7" s="671"/>
      <c r="LZG7" s="671"/>
      <c r="LZH7" s="671"/>
      <c r="LZI7" s="671"/>
      <c r="LZJ7" s="671"/>
      <c r="LZK7" s="671"/>
      <c r="LZL7" s="671"/>
      <c r="LZM7" s="671"/>
      <c r="LZN7" s="671"/>
      <c r="LZO7" s="671"/>
      <c r="LZP7" s="671"/>
      <c r="LZQ7" s="671"/>
      <c r="LZR7" s="671"/>
      <c r="LZS7" s="671"/>
      <c r="LZT7" s="671"/>
      <c r="LZU7" s="671"/>
      <c r="LZV7" s="671"/>
      <c r="LZW7" s="671"/>
      <c r="LZX7" s="671"/>
      <c r="LZY7" s="671"/>
      <c r="LZZ7" s="671"/>
      <c r="MAA7" s="671"/>
      <c r="MAB7" s="671"/>
      <c r="MAC7" s="671"/>
      <c r="MAD7" s="671"/>
      <c r="MAE7" s="671"/>
      <c r="MAF7" s="671"/>
      <c r="MAG7" s="671"/>
      <c r="MAH7" s="671"/>
      <c r="MAI7" s="671"/>
      <c r="MAJ7" s="671"/>
      <c r="MAK7" s="671"/>
      <c r="MAL7" s="671"/>
      <c r="MAM7" s="671"/>
      <c r="MAN7" s="671"/>
      <c r="MAO7" s="671"/>
      <c r="MAP7" s="671"/>
      <c r="MAQ7" s="671"/>
      <c r="MAR7" s="671"/>
      <c r="MAS7" s="671"/>
      <c r="MAT7" s="671"/>
      <c r="MAU7" s="671"/>
      <c r="MAV7" s="671"/>
      <c r="MAW7" s="671"/>
      <c r="MAX7" s="671"/>
      <c r="MAY7" s="671"/>
      <c r="MAZ7" s="671"/>
      <c r="MBA7" s="671"/>
      <c r="MBB7" s="671"/>
      <c r="MBC7" s="671"/>
      <c r="MBD7" s="671"/>
      <c r="MBE7" s="671"/>
      <c r="MBF7" s="671"/>
      <c r="MBG7" s="671"/>
      <c r="MBH7" s="671"/>
      <c r="MBI7" s="671"/>
      <c r="MBJ7" s="671"/>
      <c r="MBK7" s="671"/>
      <c r="MBL7" s="671"/>
      <c r="MBM7" s="671"/>
      <c r="MBN7" s="671"/>
      <c r="MBO7" s="671"/>
      <c r="MBP7" s="671"/>
      <c r="MBQ7" s="671"/>
      <c r="MBR7" s="671"/>
      <c r="MBS7" s="671"/>
      <c r="MBT7" s="671"/>
      <c r="MBU7" s="671"/>
      <c r="MBV7" s="671"/>
      <c r="MBW7" s="671"/>
      <c r="MBX7" s="671"/>
      <c r="MBY7" s="671"/>
      <c r="MBZ7" s="671"/>
      <c r="MCA7" s="671"/>
      <c r="MCB7" s="671"/>
      <c r="MCC7" s="671"/>
      <c r="MCD7" s="671"/>
      <c r="MCE7" s="671"/>
      <c r="MCF7" s="671"/>
      <c r="MCG7" s="671"/>
      <c r="MCH7" s="671"/>
      <c r="MCI7" s="671"/>
      <c r="MCJ7" s="671"/>
      <c r="MCK7" s="671"/>
      <c r="MCL7" s="671"/>
      <c r="MCM7" s="671"/>
      <c r="MCN7" s="671"/>
      <c r="MCO7" s="671"/>
      <c r="MCP7" s="671"/>
      <c r="MCQ7" s="671"/>
      <c r="MCR7" s="671"/>
      <c r="MCS7" s="671"/>
      <c r="MCT7" s="671"/>
      <c r="MCU7" s="671"/>
      <c r="MCV7" s="671"/>
      <c r="MCW7" s="671"/>
      <c r="MCX7" s="671"/>
      <c r="MCY7" s="671"/>
      <c r="MCZ7" s="671"/>
      <c r="MDA7" s="671"/>
      <c r="MDB7" s="671"/>
      <c r="MDC7" s="671"/>
      <c r="MDD7" s="671"/>
      <c r="MDE7" s="671"/>
      <c r="MDF7" s="671"/>
      <c r="MDG7" s="671"/>
      <c r="MDH7" s="671"/>
      <c r="MDI7" s="671"/>
      <c r="MDJ7" s="671"/>
      <c r="MDK7" s="671"/>
      <c r="MDL7" s="671"/>
      <c r="MDM7" s="671"/>
      <c r="MDN7" s="671"/>
      <c r="MDO7" s="671"/>
      <c r="MDP7" s="671"/>
      <c r="MDQ7" s="671"/>
      <c r="MDR7" s="671"/>
      <c r="MDS7" s="671"/>
      <c r="MDT7" s="671"/>
      <c r="MDU7" s="671"/>
      <c r="MDV7" s="671"/>
      <c r="MDW7" s="671"/>
      <c r="MDX7" s="671"/>
      <c r="MDY7" s="671"/>
      <c r="MDZ7" s="671"/>
      <c r="MEA7" s="671"/>
      <c r="MEB7" s="671"/>
      <c r="MEC7" s="671"/>
      <c r="MED7" s="671"/>
      <c r="MEE7" s="671"/>
      <c r="MEF7" s="671"/>
      <c r="MEG7" s="671"/>
      <c r="MEH7" s="671"/>
      <c r="MEI7" s="671"/>
      <c r="MEJ7" s="671"/>
      <c r="MEK7" s="671"/>
      <c r="MEL7" s="671"/>
      <c r="MEM7" s="671"/>
      <c r="MEN7" s="671"/>
      <c r="MEO7" s="671"/>
      <c r="MEP7" s="671"/>
      <c r="MEQ7" s="671"/>
      <c r="MER7" s="671"/>
      <c r="MES7" s="671"/>
      <c r="MET7" s="671"/>
      <c r="MEU7" s="671"/>
      <c r="MEV7" s="671"/>
      <c r="MEW7" s="671"/>
      <c r="MEX7" s="671"/>
      <c r="MEY7" s="671"/>
      <c r="MEZ7" s="671"/>
      <c r="MFA7" s="671"/>
      <c r="MFB7" s="671"/>
      <c r="MFC7" s="671"/>
      <c r="MFD7" s="671"/>
      <c r="MFE7" s="671"/>
      <c r="MFF7" s="671"/>
      <c r="MFG7" s="671"/>
      <c r="MFH7" s="671"/>
      <c r="MFI7" s="671"/>
      <c r="MFJ7" s="671"/>
      <c r="MFK7" s="671"/>
      <c r="MFL7" s="671"/>
      <c r="MFM7" s="671"/>
      <c r="MFN7" s="671"/>
      <c r="MFO7" s="671"/>
      <c r="MFP7" s="671"/>
      <c r="MFQ7" s="671"/>
      <c r="MFR7" s="671"/>
      <c r="MFS7" s="671"/>
      <c r="MFT7" s="671"/>
      <c r="MFU7" s="671"/>
      <c r="MFV7" s="671"/>
      <c r="MFW7" s="671"/>
      <c r="MFX7" s="671"/>
      <c r="MFY7" s="671"/>
      <c r="MFZ7" s="671"/>
      <c r="MGA7" s="671"/>
      <c r="MGB7" s="671"/>
      <c r="MGC7" s="671"/>
      <c r="MGD7" s="671"/>
      <c r="MGE7" s="671"/>
      <c r="MGF7" s="671"/>
      <c r="MGG7" s="671"/>
      <c r="MGH7" s="671"/>
      <c r="MGI7" s="671"/>
      <c r="MGJ7" s="671"/>
      <c r="MGK7" s="671"/>
      <c r="MGL7" s="671"/>
      <c r="MGM7" s="671"/>
      <c r="MGN7" s="671"/>
      <c r="MGO7" s="671"/>
      <c r="MGP7" s="671"/>
      <c r="MGQ7" s="671"/>
      <c r="MGR7" s="671"/>
      <c r="MGS7" s="671"/>
      <c r="MGT7" s="671"/>
      <c r="MGU7" s="671"/>
      <c r="MGV7" s="671"/>
      <c r="MGW7" s="671"/>
      <c r="MGX7" s="671"/>
      <c r="MGY7" s="671"/>
      <c r="MGZ7" s="671"/>
      <c r="MHA7" s="671"/>
      <c r="MHB7" s="671"/>
      <c r="MHC7" s="671"/>
      <c r="MHD7" s="671"/>
      <c r="MHE7" s="671"/>
      <c r="MHF7" s="671"/>
      <c r="MHG7" s="671"/>
      <c r="MHH7" s="671"/>
      <c r="MHI7" s="671"/>
      <c r="MHJ7" s="671"/>
      <c r="MHK7" s="671"/>
      <c r="MHL7" s="671"/>
      <c r="MHM7" s="671"/>
      <c r="MHN7" s="671"/>
      <c r="MHO7" s="671"/>
      <c r="MHP7" s="671"/>
      <c r="MHQ7" s="671"/>
      <c r="MHR7" s="671"/>
      <c r="MHS7" s="671"/>
      <c r="MHT7" s="671"/>
      <c r="MHU7" s="671"/>
      <c r="MHV7" s="671"/>
      <c r="MHW7" s="671"/>
      <c r="MHX7" s="671"/>
      <c r="MHY7" s="671"/>
      <c r="MHZ7" s="671"/>
      <c r="MIA7" s="671"/>
      <c r="MIB7" s="671"/>
      <c r="MIC7" s="671"/>
      <c r="MID7" s="671"/>
      <c r="MIE7" s="671"/>
      <c r="MIF7" s="671"/>
      <c r="MIG7" s="671"/>
      <c r="MIH7" s="671"/>
      <c r="MII7" s="671"/>
      <c r="MIJ7" s="671"/>
      <c r="MIK7" s="671"/>
      <c r="MIL7" s="671"/>
      <c r="MIM7" s="671"/>
      <c r="MIN7" s="671"/>
      <c r="MIO7" s="671"/>
      <c r="MIP7" s="671"/>
      <c r="MIQ7" s="671"/>
      <c r="MIR7" s="671"/>
      <c r="MIS7" s="671"/>
      <c r="MIT7" s="671"/>
      <c r="MIU7" s="671"/>
      <c r="MIV7" s="671"/>
      <c r="MIW7" s="671"/>
      <c r="MIX7" s="671"/>
      <c r="MIY7" s="671"/>
      <c r="MIZ7" s="671"/>
      <c r="MJA7" s="671"/>
      <c r="MJB7" s="671"/>
      <c r="MJC7" s="671"/>
      <c r="MJD7" s="671"/>
      <c r="MJE7" s="671"/>
      <c r="MJF7" s="671"/>
      <c r="MJG7" s="671"/>
      <c r="MJH7" s="671"/>
      <c r="MJI7" s="671"/>
      <c r="MJJ7" s="671"/>
      <c r="MJK7" s="671"/>
      <c r="MJL7" s="671"/>
      <c r="MJM7" s="671"/>
      <c r="MJN7" s="671"/>
      <c r="MJO7" s="671"/>
      <c r="MJP7" s="671"/>
      <c r="MJQ7" s="671"/>
      <c r="MJR7" s="671"/>
      <c r="MJS7" s="671"/>
      <c r="MJT7" s="671"/>
      <c r="MJU7" s="671"/>
      <c r="MJV7" s="671"/>
      <c r="MJW7" s="671"/>
      <c r="MJX7" s="671"/>
      <c r="MJY7" s="671"/>
      <c r="MJZ7" s="671"/>
      <c r="MKA7" s="671"/>
      <c r="MKB7" s="671"/>
      <c r="MKC7" s="671"/>
      <c r="MKD7" s="671"/>
      <c r="MKE7" s="671"/>
      <c r="MKF7" s="671"/>
      <c r="MKG7" s="671"/>
      <c r="MKH7" s="671"/>
      <c r="MKI7" s="671"/>
      <c r="MKJ7" s="671"/>
      <c r="MKK7" s="671"/>
      <c r="MKL7" s="671"/>
      <c r="MKM7" s="671"/>
      <c r="MKN7" s="671"/>
      <c r="MKO7" s="671"/>
      <c r="MKP7" s="671"/>
      <c r="MKQ7" s="671"/>
      <c r="MKR7" s="671"/>
      <c r="MKS7" s="671"/>
      <c r="MKT7" s="671"/>
      <c r="MKU7" s="671"/>
      <c r="MKV7" s="671"/>
      <c r="MKW7" s="671"/>
      <c r="MKX7" s="671"/>
      <c r="MKY7" s="671"/>
      <c r="MKZ7" s="671"/>
      <c r="MLA7" s="671"/>
      <c r="MLB7" s="671"/>
      <c r="MLC7" s="671"/>
      <c r="MLD7" s="671"/>
      <c r="MLE7" s="671"/>
      <c r="MLF7" s="671"/>
      <c r="MLG7" s="671"/>
      <c r="MLH7" s="671"/>
      <c r="MLI7" s="671"/>
      <c r="MLJ7" s="671"/>
      <c r="MLK7" s="671"/>
      <c r="MLL7" s="671"/>
      <c r="MLM7" s="671"/>
      <c r="MLN7" s="671"/>
      <c r="MLO7" s="671"/>
      <c r="MLP7" s="671"/>
      <c r="MLQ7" s="671"/>
      <c r="MLR7" s="671"/>
      <c r="MLS7" s="671"/>
      <c r="MLT7" s="671"/>
      <c r="MLU7" s="671"/>
      <c r="MLV7" s="671"/>
      <c r="MLW7" s="671"/>
      <c r="MLX7" s="671"/>
      <c r="MLY7" s="671"/>
      <c r="MLZ7" s="671"/>
      <c r="MMA7" s="671"/>
      <c r="MMB7" s="671"/>
      <c r="MMC7" s="671"/>
      <c r="MMD7" s="671"/>
      <c r="MME7" s="671"/>
      <c r="MMF7" s="671"/>
      <c r="MMG7" s="671"/>
      <c r="MMH7" s="671"/>
      <c r="MMI7" s="671"/>
      <c r="MMJ7" s="671"/>
      <c r="MMK7" s="671"/>
      <c r="MML7" s="671"/>
      <c r="MMM7" s="671"/>
      <c r="MMN7" s="671"/>
      <c r="MMO7" s="671"/>
      <c r="MMP7" s="671"/>
      <c r="MMQ7" s="671"/>
      <c r="MMR7" s="671"/>
      <c r="MMS7" s="671"/>
      <c r="MMT7" s="671"/>
      <c r="MMU7" s="671"/>
      <c r="MMV7" s="671"/>
      <c r="MMW7" s="671"/>
      <c r="MMX7" s="671"/>
      <c r="MMY7" s="671"/>
      <c r="MMZ7" s="671"/>
      <c r="MNA7" s="671"/>
      <c r="MNB7" s="671"/>
      <c r="MNC7" s="671"/>
      <c r="MND7" s="671"/>
      <c r="MNE7" s="671"/>
      <c r="MNF7" s="671"/>
      <c r="MNG7" s="671"/>
      <c r="MNH7" s="671"/>
      <c r="MNI7" s="671"/>
      <c r="MNJ7" s="671"/>
      <c r="MNK7" s="671"/>
      <c r="MNL7" s="671"/>
      <c r="MNM7" s="671"/>
      <c r="MNN7" s="671"/>
      <c r="MNO7" s="671"/>
      <c r="MNP7" s="671"/>
      <c r="MNQ7" s="671"/>
      <c r="MNR7" s="671"/>
      <c r="MNS7" s="671"/>
      <c r="MNT7" s="671"/>
      <c r="MNU7" s="671"/>
      <c r="MNV7" s="671"/>
      <c r="MNW7" s="671"/>
      <c r="MNX7" s="671"/>
      <c r="MNY7" s="671"/>
      <c r="MNZ7" s="671"/>
      <c r="MOA7" s="671"/>
      <c r="MOB7" s="671"/>
      <c r="MOC7" s="671"/>
      <c r="MOD7" s="671"/>
      <c r="MOE7" s="671"/>
      <c r="MOF7" s="671"/>
      <c r="MOG7" s="671"/>
      <c r="MOH7" s="671"/>
      <c r="MOI7" s="671"/>
      <c r="MOJ7" s="671"/>
      <c r="MOK7" s="671"/>
      <c r="MOL7" s="671"/>
      <c r="MOM7" s="671"/>
      <c r="MON7" s="671"/>
      <c r="MOO7" s="671"/>
      <c r="MOP7" s="671"/>
      <c r="MOQ7" s="671"/>
      <c r="MOR7" s="671"/>
      <c r="MOS7" s="671"/>
      <c r="MOT7" s="671"/>
      <c r="MOU7" s="671"/>
      <c r="MOV7" s="671"/>
      <c r="MOW7" s="671"/>
      <c r="MOX7" s="671"/>
      <c r="MOY7" s="671"/>
      <c r="MOZ7" s="671"/>
      <c r="MPA7" s="671"/>
      <c r="MPB7" s="671"/>
      <c r="MPC7" s="671"/>
      <c r="MPD7" s="671"/>
      <c r="MPE7" s="671"/>
      <c r="MPF7" s="671"/>
      <c r="MPG7" s="671"/>
      <c r="MPH7" s="671"/>
      <c r="MPI7" s="671"/>
      <c r="MPJ7" s="671"/>
      <c r="MPK7" s="671"/>
      <c r="MPL7" s="671"/>
      <c r="MPM7" s="671"/>
      <c r="MPN7" s="671"/>
      <c r="MPO7" s="671"/>
      <c r="MPP7" s="671"/>
      <c r="MPQ7" s="671"/>
      <c r="MPR7" s="671"/>
      <c r="MPS7" s="671"/>
      <c r="MPT7" s="671"/>
      <c r="MPU7" s="671"/>
      <c r="MPV7" s="671"/>
      <c r="MPW7" s="671"/>
      <c r="MPX7" s="671"/>
      <c r="MPY7" s="671"/>
      <c r="MPZ7" s="671"/>
      <c r="MQA7" s="671"/>
      <c r="MQB7" s="671"/>
      <c r="MQC7" s="671"/>
      <c r="MQD7" s="671"/>
      <c r="MQE7" s="671"/>
      <c r="MQF7" s="671"/>
      <c r="MQG7" s="671"/>
      <c r="MQH7" s="671"/>
      <c r="MQI7" s="671"/>
      <c r="MQJ7" s="671"/>
      <c r="MQK7" s="671"/>
      <c r="MQL7" s="671"/>
      <c r="MQM7" s="671"/>
      <c r="MQN7" s="671"/>
      <c r="MQO7" s="671"/>
      <c r="MQP7" s="671"/>
      <c r="MQQ7" s="671"/>
      <c r="MQR7" s="671"/>
      <c r="MQS7" s="671"/>
      <c r="MQT7" s="671"/>
      <c r="MQU7" s="671"/>
      <c r="MQV7" s="671"/>
      <c r="MQW7" s="671"/>
      <c r="MQX7" s="671"/>
      <c r="MQY7" s="671"/>
      <c r="MQZ7" s="671"/>
      <c r="MRA7" s="671"/>
      <c r="MRB7" s="671"/>
      <c r="MRC7" s="671"/>
      <c r="MRD7" s="671"/>
      <c r="MRE7" s="671"/>
      <c r="MRF7" s="671"/>
      <c r="MRG7" s="671"/>
      <c r="MRH7" s="671"/>
      <c r="MRI7" s="671"/>
      <c r="MRJ7" s="671"/>
      <c r="MRK7" s="671"/>
      <c r="MRL7" s="671"/>
      <c r="MRM7" s="671"/>
      <c r="MRN7" s="671"/>
      <c r="MRO7" s="671"/>
      <c r="MRP7" s="671"/>
      <c r="MRQ7" s="671"/>
      <c r="MRR7" s="671"/>
      <c r="MRS7" s="671"/>
      <c r="MRT7" s="671"/>
      <c r="MRU7" s="671"/>
      <c r="MRV7" s="671"/>
      <c r="MRW7" s="671"/>
      <c r="MRX7" s="671"/>
      <c r="MRY7" s="671"/>
      <c r="MRZ7" s="671"/>
      <c r="MSA7" s="671"/>
      <c r="MSB7" s="671"/>
      <c r="MSC7" s="671"/>
      <c r="MSD7" s="671"/>
      <c r="MSE7" s="671"/>
      <c r="MSF7" s="671"/>
      <c r="MSG7" s="671"/>
      <c r="MSH7" s="671"/>
      <c r="MSI7" s="671"/>
      <c r="MSJ7" s="671"/>
      <c r="MSK7" s="671"/>
      <c r="MSL7" s="671"/>
      <c r="MSM7" s="671"/>
      <c r="MSN7" s="671"/>
      <c r="MSO7" s="671"/>
      <c r="MSP7" s="671"/>
      <c r="MSQ7" s="671"/>
      <c r="MSR7" s="671"/>
      <c r="MSS7" s="671"/>
      <c r="MST7" s="671"/>
      <c r="MSU7" s="671"/>
      <c r="MSV7" s="671"/>
      <c r="MSW7" s="671"/>
      <c r="MSX7" s="671"/>
      <c r="MSY7" s="671"/>
      <c r="MSZ7" s="671"/>
      <c r="MTA7" s="671"/>
      <c r="MTB7" s="671"/>
      <c r="MTC7" s="671"/>
      <c r="MTD7" s="671"/>
      <c r="MTE7" s="671"/>
      <c r="MTF7" s="671"/>
      <c r="MTG7" s="671"/>
      <c r="MTH7" s="671"/>
      <c r="MTI7" s="671"/>
      <c r="MTJ7" s="671"/>
      <c r="MTK7" s="671"/>
      <c r="MTL7" s="671"/>
      <c r="MTM7" s="671"/>
      <c r="MTN7" s="671"/>
      <c r="MTO7" s="671"/>
      <c r="MTP7" s="671"/>
      <c r="MTQ7" s="671"/>
      <c r="MTR7" s="671"/>
      <c r="MTS7" s="671"/>
      <c r="MTT7" s="671"/>
      <c r="MTU7" s="671"/>
      <c r="MTV7" s="671"/>
      <c r="MTW7" s="671"/>
      <c r="MTX7" s="671"/>
      <c r="MTY7" s="671"/>
      <c r="MTZ7" s="671"/>
      <c r="MUA7" s="671"/>
      <c r="MUB7" s="671"/>
      <c r="MUC7" s="671"/>
      <c r="MUD7" s="671"/>
      <c r="MUE7" s="671"/>
      <c r="MUF7" s="671"/>
      <c r="MUG7" s="671"/>
      <c r="MUH7" s="671"/>
      <c r="MUI7" s="671"/>
      <c r="MUJ7" s="671"/>
      <c r="MUK7" s="671"/>
      <c r="MUL7" s="671"/>
      <c r="MUM7" s="671"/>
      <c r="MUN7" s="671"/>
      <c r="MUO7" s="671"/>
      <c r="MUP7" s="671"/>
      <c r="MUQ7" s="671"/>
      <c r="MUR7" s="671"/>
      <c r="MUS7" s="671"/>
      <c r="MUT7" s="671"/>
      <c r="MUU7" s="671"/>
      <c r="MUV7" s="671"/>
      <c r="MUW7" s="671"/>
      <c r="MUX7" s="671"/>
      <c r="MUY7" s="671"/>
      <c r="MUZ7" s="671"/>
      <c r="MVA7" s="671"/>
      <c r="MVB7" s="671"/>
      <c r="MVC7" s="671"/>
      <c r="MVD7" s="671"/>
      <c r="MVE7" s="671"/>
      <c r="MVF7" s="671"/>
      <c r="MVG7" s="671"/>
      <c r="MVH7" s="671"/>
      <c r="MVI7" s="671"/>
      <c r="MVJ7" s="671"/>
      <c r="MVK7" s="671"/>
      <c r="MVL7" s="671"/>
      <c r="MVM7" s="671"/>
      <c r="MVN7" s="671"/>
      <c r="MVO7" s="671"/>
      <c r="MVP7" s="671"/>
      <c r="MVQ7" s="671"/>
      <c r="MVR7" s="671"/>
      <c r="MVS7" s="671"/>
      <c r="MVT7" s="671"/>
      <c r="MVU7" s="671"/>
      <c r="MVV7" s="671"/>
      <c r="MVW7" s="671"/>
      <c r="MVX7" s="671"/>
      <c r="MVY7" s="671"/>
      <c r="MVZ7" s="671"/>
      <c r="MWA7" s="671"/>
      <c r="MWB7" s="671"/>
      <c r="MWC7" s="671"/>
      <c r="MWD7" s="671"/>
      <c r="MWE7" s="671"/>
      <c r="MWF7" s="671"/>
      <c r="MWG7" s="671"/>
      <c r="MWH7" s="671"/>
      <c r="MWI7" s="671"/>
      <c r="MWJ7" s="671"/>
      <c r="MWK7" s="671"/>
      <c r="MWL7" s="671"/>
      <c r="MWM7" s="671"/>
      <c r="MWN7" s="671"/>
      <c r="MWO7" s="671"/>
      <c r="MWP7" s="671"/>
      <c r="MWQ7" s="671"/>
      <c r="MWR7" s="671"/>
      <c r="MWS7" s="671"/>
      <c r="MWT7" s="671"/>
      <c r="MWU7" s="671"/>
      <c r="MWV7" s="671"/>
      <c r="MWW7" s="671"/>
      <c r="MWX7" s="671"/>
      <c r="MWY7" s="671"/>
      <c r="MWZ7" s="671"/>
      <c r="MXA7" s="671"/>
      <c r="MXB7" s="671"/>
      <c r="MXC7" s="671"/>
      <c r="MXD7" s="671"/>
      <c r="MXE7" s="671"/>
      <c r="MXF7" s="671"/>
      <c r="MXG7" s="671"/>
      <c r="MXH7" s="671"/>
      <c r="MXI7" s="671"/>
      <c r="MXJ7" s="671"/>
      <c r="MXK7" s="671"/>
      <c r="MXL7" s="671"/>
      <c r="MXM7" s="671"/>
      <c r="MXN7" s="671"/>
      <c r="MXO7" s="671"/>
      <c r="MXP7" s="671"/>
      <c r="MXQ7" s="671"/>
      <c r="MXR7" s="671"/>
      <c r="MXS7" s="671"/>
      <c r="MXT7" s="671"/>
      <c r="MXU7" s="671"/>
      <c r="MXV7" s="671"/>
      <c r="MXW7" s="671"/>
      <c r="MXX7" s="671"/>
      <c r="MXY7" s="671"/>
      <c r="MXZ7" s="671"/>
      <c r="MYA7" s="671"/>
      <c r="MYB7" s="671"/>
      <c r="MYC7" s="671"/>
      <c r="MYD7" s="671"/>
      <c r="MYE7" s="671"/>
      <c r="MYF7" s="671"/>
      <c r="MYG7" s="671"/>
      <c r="MYH7" s="671"/>
      <c r="MYI7" s="671"/>
      <c r="MYJ7" s="671"/>
      <c r="MYK7" s="671"/>
      <c r="MYL7" s="671"/>
      <c r="MYM7" s="671"/>
      <c r="MYN7" s="671"/>
      <c r="MYO7" s="671"/>
      <c r="MYP7" s="671"/>
      <c r="MYQ7" s="671"/>
      <c r="MYR7" s="671"/>
      <c r="MYS7" s="671"/>
      <c r="MYT7" s="671"/>
      <c r="MYU7" s="671"/>
      <c r="MYV7" s="671"/>
      <c r="MYW7" s="671"/>
      <c r="MYX7" s="671"/>
      <c r="MYY7" s="671"/>
      <c r="MYZ7" s="671"/>
      <c r="MZA7" s="671"/>
      <c r="MZB7" s="671"/>
      <c r="MZC7" s="671"/>
      <c r="MZD7" s="671"/>
      <c r="MZE7" s="671"/>
      <c r="MZF7" s="671"/>
      <c r="MZG7" s="671"/>
      <c r="MZH7" s="671"/>
      <c r="MZI7" s="671"/>
      <c r="MZJ7" s="671"/>
      <c r="MZK7" s="671"/>
      <c r="MZL7" s="671"/>
      <c r="MZM7" s="671"/>
      <c r="MZN7" s="671"/>
      <c r="MZO7" s="671"/>
      <c r="MZP7" s="671"/>
      <c r="MZQ7" s="671"/>
      <c r="MZR7" s="671"/>
      <c r="MZS7" s="671"/>
      <c r="MZT7" s="671"/>
      <c r="MZU7" s="671"/>
      <c r="MZV7" s="671"/>
      <c r="MZW7" s="671"/>
      <c r="MZX7" s="671"/>
      <c r="MZY7" s="671"/>
      <c r="MZZ7" s="671"/>
      <c r="NAA7" s="671"/>
      <c r="NAB7" s="671"/>
      <c r="NAC7" s="671"/>
      <c r="NAD7" s="671"/>
      <c r="NAE7" s="671"/>
      <c r="NAF7" s="671"/>
      <c r="NAG7" s="671"/>
      <c r="NAH7" s="671"/>
      <c r="NAI7" s="671"/>
      <c r="NAJ7" s="671"/>
      <c r="NAK7" s="671"/>
      <c r="NAL7" s="671"/>
      <c r="NAM7" s="671"/>
      <c r="NAN7" s="671"/>
      <c r="NAO7" s="671"/>
      <c r="NAP7" s="671"/>
      <c r="NAQ7" s="671"/>
      <c r="NAR7" s="671"/>
      <c r="NAS7" s="671"/>
      <c r="NAT7" s="671"/>
      <c r="NAU7" s="671"/>
      <c r="NAV7" s="671"/>
      <c r="NAW7" s="671"/>
      <c r="NAX7" s="671"/>
      <c r="NAY7" s="671"/>
      <c r="NAZ7" s="671"/>
      <c r="NBA7" s="671"/>
      <c r="NBB7" s="671"/>
      <c r="NBC7" s="671"/>
      <c r="NBD7" s="671"/>
      <c r="NBE7" s="671"/>
      <c r="NBF7" s="671"/>
      <c r="NBG7" s="671"/>
      <c r="NBH7" s="671"/>
      <c r="NBI7" s="671"/>
      <c r="NBJ7" s="671"/>
      <c r="NBK7" s="671"/>
      <c r="NBL7" s="671"/>
      <c r="NBM7" s="671"/>
      <c r="NBN7" s="671"/>
      <c r="NBO7" s="671"/>
      <c r="NBP7" s="671"/>
      <c r="NBQ7" s="671"/>
      <c r="NBR7" s="671"/>
      <c r="NBS7" s="671"/>
      <c r="NBT7" s="671"/>
      <c r="NBU7" s="671"/>
      <c r="NBV7" s="671"/>
      <c r="NBW7" s="671"/>
      <c r="NBX7" s="671"/>
      <c r="NBY7" s="671"/>
      <c r="NBZ7" s="671"/>
      <c r="NCA7" s="671"/>
      <c r="NCB7" s="671"/>
      <c r="NCC7" s="671"/>
      <c r="NCD7" s="671"/>
      <c r="NCE7" s="671"/>
      <c r="NCF7" s="671"/>
      <c r="NCG7" s="671"/>
      <c r="NCH7" s="671"/>
      <c r="NCI7" s="671"/>
      <c r="NCJ7" s="671"/>
      <c r="NCK7" s="671"/>
      <c r="NCL7" s="671"/>
      <c r="NCM7" s="671"/>
      <c r="NCN7" s="671"/>
      <c r="NCO7" s="671"/>
      <c r="NCP7" s="671"/>
      <c r="NCQ7" s="671"/>
      <c r="NCR7" s="671"/>
      <c r="NCS7" s="671"/>
      <c r="NCT7" s="671"/>
      <c r="NCU7" s="671"/>
      <c r="NCV7" s="671"/>
      <c r="NCW7" s="671"/>
      <c r="NCX7" s="671"/>
      <c r="NCY7" s="671"/>
      <c r="NCZ7" s="671"/>
      <c r="NDA7" s="671"/>
      <c r="NDB7" s="671"/>
      <c r="NDC7" s="671"/>
      <c r="NDD7" s="671"/>
      <c r="NDE7" s="671"/>
      <c r="NDF7" s="671"/>
      <c r="NDG7" s="671"/>
      <c r="NDH7" s="671"/>
      <c r="NDI7" s="671"/>
      <c r="NDJ7" s="671"/>
      <c r="NDK7" s="671"/>
      <c r="NDL7" s="671"/>
      <c r="NDM7" s="671"/>
      <c r="NDN7" s="671"/>
      <c r="NDO7" s="671"/>
      <c r="NDP7" s="671"/>
      <c r="NDQ7" s="671"/>
      <c r="NDR7" s="671"/>
      <c r="NDS7" s="671"/>
      <c r="NDT7" s="671"/>
      <c r="NDU7" s="671"/>
      <c r="NDV7" s="671"/>
      <c r="NDW7" s="671"/>
      <c r="NDX7" s="671"/>
      <c r="NDY7" s="671"/>
      <c r="NDZ7" s="671"/>
      <c r="NEA7" s="671"/>
      <c r="NEB7" s="671"/>
      <c r="NEC7" s="671"/>
      <c r="NED7" s="671"/>
      <c r="NEE7" s="671"/>
      <c r="NEF7" s="671"/>
      <c r="NEG7" s="671"/>
      <c r="NEH7" s="671"/>
      <c r="NEI7" s="671"/>
      <c r="NEJ7" s="671"/>
      <c r="NEK7" s="671"/>
      <c r="NEL7" s="671"/>
      <c r="NEM7" s="671"/>
      <c r="NEN7" s="671"/>
      <c r="NEO7" s="671"/>
      <c r="NEP7" s="671"/>
      <c r="NEQ7" s="671"/>
      <c r="NER7" s="671"/>
      <c r="NES7" s="671"/>
      <c r="NET7" s="671"/>
      <c r="NEU7" s="671"/>
      <c r="NEV7" s="671"/>
      <c r="NEW7" s="671"/>
      <c r="NEX7" s="671"/>
      <c r="NEY7" s="671"/>
      <c r="NEZ7" s="671"/>
      <c r="NFA7" s="671"/>
      <c r="NFB7" s="671"/>
      <c r="NFC7" s="671"/>
      <c r="NFD7" s="671"/>
      <c r="NFE7" s="671"/>
      <c r="NFF7" s="671"/>
      <c r="NFG7" s="671"/>
      <c r="NFH7" s="671"/>
      <c r="NFI7" s="671"/>
      <c r="NFJ7" s="671"/>
      <c r="NFK7" s="671"/>
      <c r="NFL7" s="671"/>
      <c r="NFM7" s="671"/>
      <c r="NFN7" s="671"/>
      <c r="NFO7" s="671"/>
      <c r="NFP7" s="671"/>
      <c r="NFQ7" s="671"/>
      <c r="NFR7" s="671"/>
      <c r="NFS7" s="671"/>
      <c r="NFT7" s="671"/>
      <c r="NFU7" s="671"/>
      <c r="NFV7" s="671"/>
      <c r="NFW7" s="671"/>
      <c r="NFX7" s="671"/>
      <c r="NFY7" s="671"/>
      <c r="NFZ7" s="671"/>
      <c r="NGA7" s="671"/>
      <c r="NGB7" s="671"/>
      <c r="NGC7" s="671"/>
      <c r="NGD7" s="671"/>
      <c r="NGE7" s="671"/>
      <c r="NGF7" s="671"/>
      <c r="NGG7" s="671"/>
      <c r="NGH7" s="671"/>
      <c r="NGI7" s="671"/>
      <c r="NGJ7" s="671"/>
      <c r="NGK7" s="671"/>
      <c r="NGL7" s="671"/>
      <c r="NGM7" s="671"/>
      <c r="NGN7" s="671"/>
      <c r="NGO7" s="671"/>
      <c r="NGP7" s="671"/>
      <c r="NGQ7" s="671"/>
      <c r="NGR7" s="671"/>
      <c r="NGS7" s="671"/>
      <c r="NGT7" s="671"/>
      <c r="NGU7" s="671"/>
      <c r="NGV7" s="671"/>
      <c r="NGW7" s="671"/>
      <c r="NGX7" s="671"/>
      <c r="NGY7" s="671"/>
      <c r="NGZ7" s="671"/>
      <c r="NHA7" s="671"/>
      <c r="NHB7" s="671"/>
      <c r="NHC7" s="671"/>
      <c r="NHD7" s="671"/>
      <c r="NHE7" s="671"/>
      <c r="NHF7" s="671"/>
      <c r="NHG7" s="671"/>
      <c r="NHH7" s="671"/>
      <c r="NHI7" s="671"/>
      <c r="NHJ7" s="671"/>
      <c r="NHK7" s="671"/>
      <c r="NHL7" s="671"/>
      <c r="NHM7" s="671"/>
      <c r="NHN7" s="671"/>
      <c r="NHO7" s="671"/>
      <c r="NHP7" s="671"/>
      <c r="NHQ7" s="671"/>
      <c r="NHR7" s="671"/>
      <c r="NHS7" s="671"/>
      <c r="NHT7" s="671"/>
      <c r="NHU7" s="671"/>
      <c r="NHV7" s="671"/>
      <c r="NHW7" s="671"/>
      <c r="NHX7" s="671"/>
      <c r="NHY7" s="671"/>
      <c r="NHZ7" s="671"/>
      <c r="NIA7" s="671"/>
      <c r="NIB7" s="671"/>
      <c r="NIC7" s="671"/>
      <c r="NID7" s="671"/>
      <c r="NIE7" s="671"/>
      <c r="NIF7" s="671"/>
      <c r="NIG7" s="671"/>
      <c r="NIH7" s="671"/>
      <c r="NII7" s="671"/>
      <c r="NIJ7" s="671"/>
      <c r="NIK7" s="671"/>
      <c r="NIL7" s="671"/>
      <c r="NIM7" s="671"/>
      <c r="NIN7" s="671"/>
      <c r="NIO7" s="671"/>
      <c r="NIP7" s="671"/>
      <c r="NIQ7" s="671"/>
      <c r="NIR7" s="671"/>
      <c r="NIS7" s="671"/>
      <c r="NIT7" s="671"/>
      <c r="NIU7" s="671"/>
      <c r="NIV7" s="671"/>
      <c r="NIW7" s="671"/>
      <c r="NIX7" s="671"/>
      <c r="NIY7" s="671"/>
      <c r="NIZ7" s="671"/>
      <c r="NJA7" s="671"/>
      <c r="NJB7" s="671"/>
      <c r="NJC7" s="671"/>
      <c r="NJD7" s="671"/>
      <c r="NJE7" s="671"/>
      <c r="NJF7" s="671"/>
      <c r="NJG7" s="671"/>
      <c r="NJH7" s="671"/>
      <c r="NJI7" s="671"/>
      <c r="NJJ7" s="671"/>
      <c r="NJK7" s="671"/>
      <c r="NJL7" s="671"/>
      <c r="NJM7" s="671"/>
      <c r="NJN7" s="671"/>
      <c r="NJO7" s="671"/>
      <c r="NJP7" s="671"/>
      <c r="NJQ7" s="671"/>
      <c r="NJR7" s="671"/>
      <c r="NJS7" s="671"/>
      <c r="NJT7" s="671"/>
      <c r="NJU7" s="671"/>
      <c r="NJV7" s="671"/>
      <c r="NJW7" s="671"/>
      <c r="NJX7" s="671"/>
      <c r="NJY7" s="671"/>
      <c r="NJZ7" s="671"/>
      <c r="NKA7" s="671"/>
      <c r="NKB7" s="671"/>
      <c r="NKC7" s="671"/>
      <c r="NKD7" s="671"/>
      <c r="NKE7" s="671"/>
      <c r="NKF7" s="671"/>
      <c r="NKG7" s="671"/>
      <c r="NKH7" s="671"/>
      <c r="NKI7" s="671"/>
      <c r="NKJ7" s="671"/>
      <c r="NKK7" s="671"/>
      <c r="NKL7" s="671"/>
      <c r="NKM7" s="671"/>
      <c r="NKN7" s="671"/>
      <c r="NKO7" s="671"/>
      <c r="NKP7" s="671"/>
      <c r="NKQ7" s="671"/>
      <c r="NKR7" s="671"/>
      <c r="NKS7" s="671"/>
      <c r="NKT7" s="671"/>
      <c r="NKU7" s="671"/>
      <c r="NKV7" s="671"/>
      <c r="NKW7" s="671"/>
      <c r="NKX7" s="671"/>
      <c r="NKY7" s="671"/>
      <c r="NKZ7" s="671"/>
      <c r="NLA7" s="671"/>
      <c r="NLB7" s="671"/>
      <c r="NLC7" s="671"/>
      <c r="NLD7" s="671"/>
      <c r="NLE7" s="671"/>
      <c r="NLF7" s="671"/>
      <c r="NLG7" s="671"/>
      <c r="NLH7" s="671"/>
      <c r="NLI7" s="671"/>
      <c r="NLJ7" s="671"/>
      <c r="NLK7" s="671"/>
      <c r="NLL7" s="671"/>
      <c r="NLM7" s="671"/>
      <c r="NLN7" s="671"/>
      <c r="NLO7" s="671"/>
      <c r="NLP7" s="671"/>
      <c r="NLQ7" s="671"/>
      <c r="NLR7" s="671"/>
      <c r="NLS7" s="671"/>
      <c r="NLT7" s="671"/>
      <c r="NLU7" s="671"/>
      <c r="NLV7" s="671"/>
      <c r="NLW7" s="671"/>
      <c r="NLX7" s="671"/>
      <c r="NLY7" s="671"/>
      <c r="NLZ7" s="671"/>
      <c r="NMA7" s="671"/>
      <c r="NMB7" s="671"/>
      <c r="NMC7" s="671"/>
      <c r="NMD7" s="671"/>
      <c r="NME7" s="671"/>
      <c r="NMF7" s="671"/>
      <c r="NMG7" s="671"/>
      <c r="NMH7" s="671"/>
      <c r="NMI7" s="671"/>
      <c r="NMJ7" s="671"/>
      <c r="NMK7" s="671"/>
      <c r="NML7" s="671"/>
      <c r="NMM7" s="671"/>
      <c r="NMN7" s="671"/>
      <c r="NMO7" s="671"/>
      <c r="NMP7" s="671"/>
      <c r="NMQ7" s="671"/>
      <c r="NMR7" s="671"/>
      <c r="NMS7" s="671"/>
      <c r="NMT7" s="671"/>
      <c r="NMU7" s="671"/>
      <c r="NMV7" s="671"/>
      <c r="NMW7" s="671"/>
      <c r="NMX7" s="671"/>
      <c r="NMY7" s="671"/>
      <c r="NMZ7" s="671"/>
      <c r="NNA7" s="671"/>
      <c r="NNB7" s="671"/>
      <c r="NNC7" s="671"/>
      <c r="NND7" s="671"/>
      <c r="NNE7" s="671"/>
      <c r="NNF7" s="671"/>
      <c r="NNG7" s="671"/>
      <c r="NNH7" s="671"/>
      <c r="NNI7" s="671"/>
      <c r="NNJ7" s="671"/>
      <c r="NNK7" s="671"/>
      <c r="NNL7" s="671"/>
      <c r="NNM7" s="671"/>
      <c r="NNN7" s="671"/>
      <c r="NNO7" s="671"/>
      <c r="NNP7" s="671"/>
      <c r="NNQ7" s="671"/>
      <c r="NNR7" s="671"/>
      <c r="NNS7" s="671"/>
      <c r="NNT7" s="671"/>
      <c r="NNU7" s="671"/>
      <c r="NNV7" s="671"/>
      <c r="NNW7" s="671"/>
      <c r="NNX7" s="671"/>
      <c r="NNY7" s="671"/>
      <c r="NNZ7" s="671"/>
      <c r="NOA7" s="671"/>
      <c r="NOB7" s="671"/>
      <c r="NOC7" s="671"/>
      <c r="NOD7" s="671"/>
      <c r="NOE7" s="671"/>
      <c r="NOF7" s="671"/>
      <c r="NOG7" s="671"/>
      <c r="NOH7" s="671"/>
      <c r="NOI7" s="671"/>
      <c r="NOJ7" s="671"/>
      <c r="NOK7" s="671"/>
      <c r="NOL7" s="671"/>
      <c r="NOM7" s="671"/>
      <c r="NON7" s="671"/>
      <c r="NOO7" s="671"/>
      <c r="NOP7" s="671"/>
      <c r="NOQ7" s="671"/>
      <c r="NOR7" s="671"/>
      <c r="NOS7" s="671"/>
      <c r="NOT7" s="671"/>
      <c r="NOU7" s="671"/>
      <c r="NOV7" s="671"/>
      <c r="NOW7" s="671"/>
      <c r="NOX7" s="671"/>
      <c r="NOY7" s="671"/>
      <c r="NOZ7" s="671"/>
      <c r="NPA7" s="671"/>
      <c r="NPB7" s="671"/>
      <c r="NPC7" s="671"/>
      <c r="NPD7" s="671"/>
      <c r="NPE7" s="671"/>
      <c r="NPF7" s="671"/>
      <c r="NPG7" s="671"/>
      <c r="NPH7" s="671"/>
      <c r="NPI7" s="671"/>
      <c r="NPJ7" s="671"/>
      <c r="NPK7" s="671"/>
      <c r="NPL7" s="671"/>
      <c r="NPM7" s="671"/>
      <c r="NPN7" s="671"/>
      <c r="NPO7" s="671"/>
      <c r="NPP7" s="671"/>
      <c r="NPQ7" s="671"/>
      <c r="NPR7" s="671"/>
      <c r="NPS7" s="671"/>
      <c r="NPT7" s="671"/>
      <c r="NPU7" s="671"/>
      <c r="NPV7" s="671"/>
      <c r="NPW7" s="671"/>
      <c r="NPX7" s="671"/>
      <c r="NPY7" s="671"/>
      <c r="NPZ7" s="671"/>
      <c r="NQA7" s="671"/>
      <c r="NQB7" s="671"/>
      <c r="NQC7" s="671"/>
      <c r="NQD7" s="671"/>
      <c r="NQE7" s="671"/>
      <c r="NQF7" s="671"/>
      <c r="NQG7" s="671"/>
      <c r="NQH7" s="671"/>
      <c r="NQI7" s="671"/>
      <c r="NQJ7" s="671"/>
      <c r="NQK7" s="671"/>
      <c r="NQL7" s="671"/>
      <c r="NQM7" s="671"/>
      <c r="NQN7" s="671"/>
      <c r="NQO7" s="671"/>
      <c r="NQP7" s="671"/>
      <c r="NQQ7" s="671"/>
      <c r="NQR7" s="671"/>
      <c r="NQS7" s="671"/>
      <c r="NQT7" s="671"/>
      <c r="NQU7" s="671"/>
      <c r="NQV7" s="671"/>
      <c r="NQW7" s="671"/>
      <c r="NQX7" s="671"/>
      <c r="NQY7" s="671"/>
      <c r="NQZ7" s="671"/>
      <c r="NRA7" s="671"/>
      <c r="NRB7" s="671"/>
      <c r="NRC7" s="671"/>
      <c r="NRD7" s="671"/>
      <c r="NRE7" s="671"/>
      <c r="NRF7" s="671"/>
      <c r="NRG7" s="671"/>
      <c r="NRH7" s="671"/>
      <c r="NRI7" s="671"/>
      <c r="NRJ7" s="671"/>
      <c r="NRK7" s="671"/>
      <c r="NRL7" s="671"/>
      <c r="NRM7" s="671"/>
      <c r="NRN7" s="671"/>
      <c r="NRO7" s="671"/>
      <c r="NRP7" s="671"/>
      <c r="NRQ7" s="671"/>
      <c r="NRR7" s="671"/>
      <c r="NRS7" s="671"/>
      <c r="NRT7" s="671"/>
      <c r="NRU7" s="671"/>
      <c r="NRV7" s="671"/>
      <c r="NRW7" s="671"/>
      <c r="NRX7" s="671"/>
      <c r="NRY7" s="671"/>
      <c r="NRZ7" s="671"/>
      <c r="NSA7" s="671"/>
      <c r="NSB7" s="671"/>
      <c r="NSC7" s="671"/>
      <c r="NSD7" s="671"/>
      <c r="NSE7" s="671"/>
      <c r="NSF7" s="671"/>
      <c r="NSG7" s="671"/>
      <c r="NSH7" s="671"/>
      <c r="NSI7" s="671"/>
      <c r="NSJ7" s="671"/>
      <c r="NSK7" s="671"/>
      <c r="NSL7" s="671"/>
      <c r="NSM7" s="671"/>
      <c r="NSN7" s="671"/>
      <c r="NSO7" s="671"/>
      <c r="NSP7" s="671"/>
      <c r="NSQ7" s="671"/>
      <c r="NSR7" s="671"/>
      <c r="NSS7" s="671"/>
      <c r="NST7" s="671"/>
      <c r="NSU7" s="671"/>
      <c r="NSV7" s="671"/>
      <c r="NSW7" s="671"/>
      <c r="NSX7" s="671"/>
      <c r="NSY7" s="671"/>
      <c r="NSZ7" s="671"/>
      <c r="NTA7" s="671"/>
      <c r="NTB7" s="671"/>
      <c r="NTC7" s="671"/>
      <c r="NTD7" s="671"/>
      <c r="NTE7" s="671"/>
      <c r="NTF7" s="671"/>
      <c r="NTG7" s="671"/>
      <c r="NTH7" s="671"/>
      <c r="NTI7" s="671"/>
      <c r="NTJ7" s="671"/>
      <c r="NTK7" s="671"/>
      <c r="NTL7" s="671"/>
      <c r="NTM7" s="671"/>
      <c r="NTN7" s="671"/>
      <c r="NTO7" s="671"/>
      <c r="NTP7" s="671"/>
      <c r="NTQ7" s="671"/>
      <c r="NTR7" s="671"/>
      <c r="NTS7" s="671"/>
      <c r="NTT7" s="671"/>
      <c r="NTU7" s="671"/>
      <c r="NTV7" s="671"/>
      <c r="NTW7" s="671"/>
      <c r="NTX7" s="671"/>
      <c r="NTY7" s="671"/>
      <c r="NTZ7" s="671"/>
      <c r="NUA7" s="671"/>
      <c r="NUB7" s="671"/>
      <c r="NUC7" s="671"/>
      <c r="NUD7" s="671"/>
      <c r="NUE7" s="671"/>
      <c r="NUF7" s="671"/>
      <c r="NUG7" s="671"/>
      <c r="NUH7" s="671"/>
      <c r="NUI7" s="671"/>
      <c r="NUJ7" s="671"/>
      <c r="NUK7" s="671"/>
      <c r="NUL7" s="671"/>
      <c r="NUM7" s="671"/>
      <c r="NUN7" s="671"/>
      <c r="NUO7" s="671"/>
      <c r="NUP7" s="671"/>
      <c r="NUQ7" s="671"/>
      <c r="NUR7" s="671"/>
      <c r="NUS7" s="671"/>
      <c r="NUT7" s="671"/>
      <c r="NUU7" s="671"/>
      <c r="NUV7" s="671"/>
      <c r="NUW7" s="671"/>
      <c r="NUX7" s="671"/>
      <c r="NUY7" s="671"/>
      <c r="NUZ7" s="671"/>
      <c r="NVA7" s="671"/>
      <c r="NVB7" s="671"/>
      <c r="NVC7" s="671"/>
      <c r="NVD7" s="671"/>
      <c r="NVE7" s="671"/>
      <c r="NVF7" s="671"/>
      <c r="NVG7" s="671"/>
      <c r="NVH7" s="671"/>
      <c r="NVI7" s="671"/>
      <c r="NVJ7" s="671"/>
      <c r="NVK7" s="671"/>
      <c r="NVL7" s="671"/>
      <c r="NVM7" s="671"/>
      <c r="NVN7" s="671"/>
      <c r="NVO7" s="671"/>
      <c r="NVP7" s="671"/>
      <c r="NVQ7" s="671"/>
      <c r="NVR7" s="671"/>
      <c r="NVS7" s="671"/>
      <c r="NVT7" s="671"/>
      <c r="NVU7" s="671"/>
      <c r="NVV7" s="671"/>
      <c r="NVW7" s="671"/>
      <c r="NVX7" s="671"/>
      <c r="NVY7" s="671"/>
      <c r="NVZ7" s="671"/>
      <c r="NWA7" s="671"/>
      <c r="NWB7" s="671"/>
      <c r="NWC7" s="671"/>
      <c r="NWD7" s="671"/>
      <c r="NWE7" s="671"/>
      <c r="NWF7" s="671"/>
      <c r="NWG7" s="671"/>
      <c r="NWH7" s="671"/>
      <c r="NWI7" s="671"/>
      <c r="NWJ7" s="671"/>
      <c r="NWK7" s="671"/>
      <c r="NWL7" s="671"/>
      <c r="NWM7" s="671"/>
      <c r="NWN7" s="671"/>
      <c r="NWO7" s="671"/>
      <c r="NWP7" s="671"/>
      <c r="NWQ7" s="671"/>
      <c r="NWR7" s="671"/>
      <c r="NWS7" s="671"/>
      <c r="NWT7" s="671"/>
      <c r="NWU7" s="671"/>
      <c r="NWV7" s="671"/>
      <c r="NWW7" s="671"/>
      <c r="NWX7" s="671"/>
      <c r="NWY7" s="671"/>
      <c r="NWZ7" s="671"/>
      <c r="NXA7" s="671"/>
      <c r="NXB7" s="671"/>
      <c r="NXC7" s="671"/>
      <c r="NXD7" s="671"/>
      <c r="NXE7" s="671"/>
      <c r="NXF7" s="671"/>
      <c r="NXG7" s="671"/>
      <c r="NXH7" s="671"/>
      <c r="NXI7" s="671"/>
      <c r="NXJ7" s="671"/>
      <c r="NXK7" s="671"/>
      <c r="NXL7" s="671"/>
      <c r="NXM7" s="671"/>
      <c r="NXN7" s="671"/>
      <c r="NXO7" s="671"/>
      <c r="NXP7" s="671"/>
      <c r="NXQ7" s="671"/>
      <c r="NXR7" s="671"/>
      <c r="NXS7" s="671"/>
      <c r="NXT7" s="671"/>
      <c r="NXU7" s="671"/>
      <c r="NXV7" s="671"/>
      <c r="NXW7" s="671"/>
      <c r="NXX7" s="671"/>
      <c r="NXY7" s="671"/>
      <c r="NXZ7" s="671"/>
      <c r="NYA7" s="671"/>
      <c r="NYB7" s="671"/>
      <c r="NYC7" s="671"/>
      <c r="NYD7" s="671"/>
      <c r="NYE7" s="671"/>
      <c r="NYF7" s="671"/>
      <c r="NYG7" s="671"/>
      <c r="NYH7" s="671"/>
      <c r="NYI7" s="671"/>
      <c r="NYJ7" s="671"/>
      <c r="NYK7" s="671"/>
      <c r="NYL7" s="671"/>
      <c r="NYM7" s="671"/>
      <c r="NYN7" s="671"/>
      <c r="NYO7" s="671"/>
      <c r="NYP7" s="671"/>
      <c r="NYQ7" s="671"/>
      <c r="NYR7" s="671"/>
      <c r="NYS7" s="671"/>
      <c r="NYT7" s="671"/>
      <c r="NYU7" s="671"/>
      <c r="NYV7" s="671"/>
      <c r="NYW7" s="671"/>
      <c r="NYX7" s="671"/>
      <c r="NYY7" s="671"/>
      <c r="NYZ7" s="671"/>
      <c r="NZA7" s="671"/>
      <c r="NZB7" s="671"/>
      <c r="NZC7" s="671"/>
      <c r="NZD7" s="671"/>
      <c r="NZE7" s="671"/>
      <c r="NZF7" s="671"/>
      <c r="NZG7" s="671"/>
      <c r="NZH7" s="671"/>
      <c r="NZI7" s="671"/>
      <c r="NZJ7" s="671"/>
      <c r="NZK7" s="671"/>
      <c r="NZL7" s="671"/>
      <c r="NZM7" s="671"/>
      <c r="NZN7" s="671"/>
      <c r="NZO7" s="671"/>
      <c r="NZP7" s="671"/>
      <c r="NZQ7" s="671"/>
      <c r="NZR7" s="671"/>
      <c r="NZS7" s="671"/>
      <c r="NZT7" s="671"/>
      <c r="NZU7" s="671"/>
      <c r="NZV7" s="671"/>
      <c r="NZW7" s="671"/>
      <c r="NZX7" s="671"/>
      <c r="NZY7" s="671"/>
      <c r="NZZ7" s="671"/>
      <c r="OAA7" s="671"/>
      <c r="OAB7" s="671"/>
      <c r="OAC7" s="671"/>
      <c r="OAD7" s="671"/>
      <c r="OAE7" s="671"/>
      <c r="OAF7" s="671"/>
      <c r="OAG7" s="671"/>
      <c r="OAH7" s="671"/>
      <c r="OAI7" s="671"/>
      <c r="OAJ7" s="671"/>
      <c r="OAK7" s="671"/>
      <c r="OAL7" s="671"/>
      <c r="OAM7" s="671"/>
      <c r="OAN7" s="671"/>
      <c r="OAO7" s="671"/>
      <c r="OAP7" s="671"/>
      <c r="OAQ7" s="671"/>
      <c r="OAR7" s="671"/>
      <c r="OAS7" s="671"/>
      <c r="OAT7" s="671"/>
      <c r="OAU7" s="671"/>
      <c r="OAV7" s="671"/>
      <c r="OAW7" s="671"/>
      <c r="OAX7" s="671"/>
      <c r="OAY7" s="671"/>
      <c r="OAZ7" s="671"/>
      <c r="OBA7" s="671"/>
      <c r="OBB7" s="671"/>
      <c r="OBC7" s="671"/>
      <c r="OBD7" s="671"/>
      <c r="OBE7" s="671"/>
      <c r="OBF7" s="671"/>
      <c r="OBG7" s="671"/>
      <c r="OBH7" s="671"/>
      <c r="OBI7" s="671"/>
      <c r="OBJ7" s="671"/>
      <c r="OBK7" s="671"/>
      <c r="OBL7" s="671"/>
      <c r="OBM7" s="671"/>
      <c r="OBN7" s="671"/>
      <c r="OBO7" s="671"/>
      <c r="OBP7" s="671"/>
      <c r="OBQ7" s="671"/>
      <c r="OBR7" s="671"/>
      <c r="OBS7" s="671"/>
      <c r="OBT7" s="671"/>
      <c r="OBU7" s="671"/>
      <c r="OBV7" s="671"/>
      <c r="OBW7" s="671"/>
      <c r="OBX7" s="671"/>
      <c r="OBY7" s="671"/>
      <c r="OBZ7" s="671"/>
      <c r="OCA7" s="671"/>
      <c r="OCB7" s="671"/>
      <c r="OCC7" s="671"/>
      <c r="OCD7" s="671"/>
      <c r="OCE7" s="671"/>
      <c r="OCF7" s="671"/>
      <c r="OCG7" s="671"/>
      <c r="OCH7" s="671"/>
      <c r="OCI7" s="671"/>
      <c r="OCJ7" s="671"/>
      <c r="OCK7" s="671"/>
      <c r="OCL7" s="671"/>
      <c r="OCM7" s="671"/>
      <c r="OCN7" s="671"/>
      <c r="OCO7" s="671"/>
      <c r="OCP7" s="671"/>
      <c r="OCQ7" s="671"/>
      <c r="OCR7" s="671"/>
      <c r="OCS7" s="671"/>
      <c r="OCT7" s="671"/>
      <c r="OCU7" s="671"/>
      <c r="OCV7" s="671"/>
      <c r="OCW7" s="671"/>
      <c r="OCX7" s="671"/>
      <c r="OCY7" s="671"/>
      <c r="OCZ7" s="671"/>
      <c r="ODA7" s="671"/>
      <c r="ODB7" s="671"/>
      <c r="ODC7" s="671"/>
      <c r="ODD7" s="671"/>
      <c r="ODE7" s="671"/>
      <c r="ODF7" s="671"/>
      <c r="ODG7" s="671"/>
      <c r="ODH7" s="671"/>
      <c r="ODI7" s="671"/>
      <c r="ODJ7" s="671"/>
      <c r="ODK7" s="671"/>
      <c r="ODL7" s="671"/>
      <c r="ODM7" s="671"/>
      <c r="ODN7" s="671"/>
      <c r="ODO7" s="671"/>
      <c r="ODP7" s="671"/>
      <c r="ODQ7" s="671"/>
      <c r="ODR7" s="671"/>
      <c r="ODS7" s="671"/>
      <c r="ODT7" s="671"/>
      <c r="ODU7" s="671"/>
      <c r="ODV7" s="671"/>
      <c r="ODW7" s="671"/>
      <c r="ODX7" s="671"/>
      <c r="ODY7" s="671"/>
      <c r="ODZ7" s="671"/>
      <c r="OEA7" s="671"/>
      <c r="OEB7" s="671"/>
      <c r="OEC7" s="671"/>
      <c r="OED7" s="671"/>
      <c r="OEE7" s="671"/>
      <c r="OEF7" s="671"/>
      <c r="OEG7" s="671"/>
      <c r="OEH7" s="671"/>
      <c r="OEI7" s="671"/>
      <c r="OEJ7" s="671"/>
      <c r="OEK7" s="671"/>
      <c r="OEL7" s="671"/>
      <c r="OEM7" s="671"/>
      <c r="OEN7" s="671"/>
      <c r="OEO7" s="671"/>
      <c r="OEP7" s="671"/>
      <c r="OEQ7" s="671"/>
      <c r="OER7" s="671"/>
      <c r="OES7" s="671"/>
      <c r="OET7" s="671"/>
      <c r="OEU7" s="671"/>
      <c r="OEV7" s="671"/>
      <c r="OEW7" s="671"/>
      <c r="OEX7" s="671"/>
      <c r="OEY7" s="671"/>
      <c r="OEZ7" s="671"/>
      <c r="OFA7" s="671"/>
      <c r="OFB7" s="671"/>
      <c r="OFC7" s="671"/>
      <c r="OFD7" s="671"/>
      <c r="OFE7" s="671"/>
      <c r="OFF7" s="671"/>
      <c r="OFG7" s="671"/>
      <c r="OFH7" s="671"/>
      <c r="OFI7" s="671"/>
      <c r="OFJ7" s="671"/>
      <c r="OFK7" s="671"/>
      <c r="OFL7" s="671"/>
      <c r="OFM7" s="671"/>
      <c r="OFN7" s="671"/>
      <c r="OFO7" s="671"/>
      <c r="OFP7" s="671"/>
      <c r="OFQ7" s="671"/>
      <c r="OFR7" s="671"/>
      <c r="OFS7" s="671"/>
      <c r="OFT7" s="671"/>
      <c r="OFU7" s="671"/>
      <c r="OFV7" s="671"/>
      <c r="OFW7" s="671"/>
      <c r="OFX7" s="671"/>
      <c r="OFY7" s="671"/>
      <c r="OFZ7" s="671"/>
      <c r="OGA7" s="671"/>
      <c r="OGB7" s="671"/>
      <c r="OGC7" s="671"/>
      <c r="OGD7" s="671"/>
      <c r="OGE7" s="671"/>
      <c r="OGF7" s="671"/>
      <c r="OGG7" s="671"/>
      <c r="OGH7" s="671"/>
      <c r="OGI7" s="671"/>
      <c r="OGJ7" s="671"/>
      <c r="OGK7" s="671"/>
      <c r="OGL7" s="671"/>
      <c r="OGM7" s="671"/>
      <c r="OGN7" s="671"/>
      <c r="OGO7" s="671"/>
      <c r="OGP7" s="671"/>
      <c r="OGQ7" s="671"/>
      <c r="OGR7" s="671"/>
      <c r="OGS7" s="671"/>
      <c r="OGT7" s="671"/>
      <c r="OGU7" s="671"/>
      <c r="OGV7" s="671"/>
      <c r="OGW7" s="671"/>
      <c r="OGX7" s="671"/>
      <c r="OGY7" s="671"/>
      <c r="OGZ7" s="671"/>
      <c r="OHA7" s="671"/>
      <c r="OHB7" s="671"/>
      <c r="OHC7" s="671"/>
      <c r="OHD7" s="671"/>
      <c r="OHE7" s="671"/>
      <c r="OHF7" s="671"/>
      <c r="OHG7" s="671"/>
      <c r="OHH7" s="671"/>
      <c r="OHI7" s="671"/>
      <c r="OHJ7" s="671"/>
      <c r="OHK7" s="671"/>
      <c r="OHL7" s="671"/>
      <c r="OHM7" s="671"/>
      <c r="OHN7" s="671"/>
      <c r="OHO7" s="671"/>
      <c r="OHP7" s="671"/>
      <c r="OHQ7" s="671"/>
      <c r="OHR7" s="671"/>
      <c r="OHS7" s="671"/>
      <c r="OHT7" s="671"/>
      <c r="OHU7" s="671"/>
      <c r="OHV7" s="671"/>
      <c r="OHW7" s="671"/>
      <c r="OHX7" s="671"/>
      <c r="OHY7" s="671"/>
      <c r="OHZ7" s="671"/>
      <c r="OIA7" s="671"/>
      <c r="OIB7" s="671"/>
      <c r="OIC7" s="671"/>
      <c r="OID7" s="671"/>
      <c r="OIE7" s="671"/>
      <c r="OIF7" s="671"/>
      <c r="OIG7" s="671"/>
      <c r="OIH7" s="671"/>
      <c r="OII7" s="671"/>
      <c r="OIJ7" s="671"/>
      <c r="OIK7" s="671"/>
      <c r="OIL7" s="671"/>
      <c r="OIM7" s="671"/>
      <c r="OIN7" s="671"/>
      <c r="OIO7" s="671"/>
      <c r="OIP7" s="671"/>
      <c r="OIQ7" s="671"/>
      <c r="OIR7" s="671"/>
      <c r="OIS7" s="671"/>
      <c r="OIT7" s="671"/>
      <c r="OIU7" s="671"/>
      <c r="OIV7" s="671"/>
      <c r="OIW7" s="671"/>
      <c r="OIX7" s="671"/>
      <c r="OIY7" s="671"/>
      <c r="OIZ7" s="671"/>
      <c r="OJA7" s="671"/>
      <c r="OJB7" s="671"/>
      <c r="OJC7" s="671"/>
      <c r="OJD7" s="671"/>
      <c r="OJE7" s="671"/>
      <c r="OJF7" s="671"/>
      <c r="OJG7" s="671"/>
      <c r="OJH7" s="671"/>
      <c r="OJI7" s="671"/>
      <c r="OJJ7" s="671"/>
      <c r="OJK7" s="671"/>
      <c r="OJL7" s="671"/>
      <c r="OJM7" s="671"/>
      <c r="OJN7" s="671"/>
      <c r="OJO7" s="671"/>
      <c r="OJP7" s="671"/>
      <c r="OJQ7" s="671"/>
      <c r="OJR7" s="671"/>
      <c r="OJS7" s="671"/>
      <c r="OJT7" s="671"/>
      <c r="OJU7" s="671"/>
      <c r="OJV7" s="671"/>
      <c r="OJW7" s="671"/>
      <c r="OJX7" s="671"/>
      <c r="OJY7" s="671"/>
      <c r="OJZ7" s="671"/>
      <c r="OKA7" s="671"/>
      <c r="OKB7" s="671"/>
      <c r="OKC7" s="671"/>
      <c r="OKD7" s="671"/>
      <c r="OKE7" s="671"/>
      <c r="OKF7" s="671"/>
      <c r="OKG7" s="671"/>
      <c r="OKH7" s="671"/>
      <c r="OKI7" s="671"/>
      <c r="OKJ7" s="671"/>
      <c r="OKK7" s="671"/>
      <c r="OKL7" s="671"/>
      <c r="OKM7" s="671"/>
      <c r="OKN7" s="671"/>
      <c r="OKO7" s="671"/>
      <c r="OKP7" s="671"/>
      <c r="OKQ7" s="671"/>
      <c r="OKR7" s="671"/>
      <c r="OKS7" s="671"/>
      <c r="OKT7" s="671"/>
      <c r="OKU7" s="671"/>
      <c r="OKV7" s="671"/>
      <c r="OKW7" s="671"/>
      <c r="OKX7" s="671"/>
      <c r="OKY7" s="671"/>
      <c r="OKZ7" s="671"/>
      <c r="OLA7" s="671"/>
      <c r="OLB7" s="671"/>
      <c r="OLC7" s="671"/>
      <c r="OLD7" s="671"/>
      <c r="OLE7" s="671"/>
      <c r="OLF7" s="671"/>
      <c r="OLG7" s="671"/>
      <c r="OLH7" s="671"/>
      <c r="OLI7" s="671"/>
      <c r="OLJ7" s="671"/>
      <c r="OLK7" s="671"/>
      <c r="OLL7" s="671"/>
      <c r="OLM7" s="671"/>
      <c r="OLN7" s="671"/>
      <c r="OLO7" s="671"/>
      <c r="OLP7" s="671"/>
      <c r="OLQ7" s="671"/>
      <c r="OLR7" s="671"/>
      <c r="OLS7" s="671"/>
      <c r="OLT7" s="671"/>
      <c r="OLU7" s="671"/>
      <c r="OLV7" s="671"/>
      <c r="OLW7" s="671"/>
      <c r="OLX7" s="671"/>
      <c r="OLY7" s="671"/>
      <c r="OLZ7" s="671"/>
      <c r="OMA7" s="671"/>
      <c r="OMB7" s="671"/>
      <c r="OMC7" s="671"/>
      <c r="OMD7" s="671"/>
      <c r="OME7" s="671"/>
      <c r="OMF7" s="671"/>
      <c r="OMG7" s="671"/>
      <c r="OMH7" s="671"/>
      <c r="OMI7" s="671"/>
      <c r="OMJ7" s="671"/>
      <c r="OMK7" s="671"/>
      <c r="OML7" s="671"/>
      <c r="OMM7" s="671"/>
      <c r="OMN7" s="671"/>
      <c r="OMO7" s="671"/>
      <c r="OMP7" s="671"/>
      <c r="OMQ7" s="671"/>
      <c r="OMR7" s="671"/>
      <c r="OMS7" s="671"/>
      <c r="OMT7" s="671"/>
      <c r="OMU7" s="671"/>
      <c r="OMV7" s="671"/>
      <c r="OMW7" s="671"/>
      <c r="OMX7" s="671"/>
      <c r="OMY7" s="671"/>
      <c r="OMZ7" s="671"/>
      <c r="ONA7" s="671"/>
      <c r="ONB7" s="671"/>
      <c r="ONC7" s="671"/>
      <c r="OND7" s="671"/>
      <c r="ONE7" s="671"/>
      <c r="ONF7" s="671"/>
      <c r="ONG7" s="671"/>
      <c r="ONH7" s="671"/>
      <c r="ONI7" s="671"/>
      <c r="ONJ7" s="671"/>
      <c r="ONK7" s="671"/>
      <c r="ONL7" s="671"/>
      <c r="ONM7" s="671"/>
      <c r="ONN7" s="671"/>
      <c r="ONO7" s="671"/>
      <c r="ONP7" s="671"/>
      <c r="ONQ7" s="671"/>
      <c r="ONR7" s="671"/>
      <c r="ONS7" s="671"/>
      <c r="ONT7" s="671"/>
      <c r="ONU7" s="671"/>
      <c r="ONV7" s="671"/>
      <c r="ONW7" s="671"/>
      <c r="ONX7" s="671"/>
      <c r="ONY7" s="671"/>
      <c r="ONZ7" s="671"/>
      <c r="OOA7" s="671"/>
      <c r="OOB7" s="671"/>
      <c r="OOC7" s="671"/>
      <c r="OOD7" s="671"/>
      <c r="OOE7" s="671"/>
      <c r="OOF7" s="671"/>
      <c r="OOG7" s="671"/>
      <c r="OOH7" s="671"/>
      <c r="OOI7" s="671"/>
      <c r="OOJ7" s="671"/>
      <c r="OOK7" s="671"/>
      <c r="OOL7" s="671"/>
      <c r="OOM7" s="671"/>
      <c r="OON7" s="671"/>
      <c r="OOO7" s="671"/>
      <c r="OOP7" s="671"/>
      <c r="OOQ7" s="671"/>
      <c r="OOR7" s="671"/>
      <c r="OOS7" s="671"/>
      <c r="OOT7" s="671"/>
      <c r="OOU7" s="671"/>
      <c r="OOV7" s="671"/>
      <c r="OOW7" s="671"/>
      <c r="OOX7" s="671"/>
      <c r="OOY7" s="671"/>
      <c r="OOZ7" s="671"/>
      <c r="OPA7" s="671"/>
      <c r="OPB7" s="671"/>
      <c r="OPC7" s="671"/>
      <c r="OPD7" s="671"/>
      <c r="OPE7" s="671"/>
      <c r="OPF7" s="671"/>
      <c r="OPG7" s="671"/>
      <c r="OPH7" s="671"/>
      <c r="OPI7" s="671"/>
      <c r="OPJ7" s="671"/>
      <c r="OPK7" s="671"/>
      <c r="OPL7" s="671"/>
      <c r="OPM7" s="671"/>
      <c r="OPN7" s="671"/>
      <c r="OPO7" s="671"/>
      <c r="OPP7" s="671"/>
      <c r="OPQ7" s="671"/>
      <c r="OPR7" s="671"/>
      <c r="OPS7" s="671"/>
      <c r="OPT7" s="671"/>
      <c r="OPU7" s="671"/>
      <c r="OPV7" s="671"/>
      <c r="OPW7" s="671"/>
      <c r="OPX7" s="671"/>
      <c r="OPY7" s="671"/>
      <c r="OPZ7" s="671"/>
      <c r="OQA7" s="671"/>
      <c r="OQB7" s="671"/>
      <c r="OQC7" s="671"/>
      <c r="OQD7" s="671"/>
      <c r="OQE7" s="671"/>
      <c r="OQF7" s="671"/>
      <c r="OQG7" s="671"/>
      <c r="OQH7" s="671"/>
      <c r="OQI7" s="671"/>
      <c r="OQJ7" s="671"/>
      <c r="OQK7" s="671"/>
      <c r="OQL7" s="671"/>
      <c r="OQM7" s="671"/>
      <c r="OQN7" s="671"/>
      <c r="OQO7" s="671"/>
      <c r="OQP7" s="671"/>
      <c r="OQQ7" s="671"/>
      <c r="OQR7" s="671"/>
      <c r="OQS7" s="671"/>
      <c r="OQT7" s="671"/>
      <c r="OQU7" s="671"/>
      <c r="OQV7" s="671"/>
      <c r="OQW7" s="671"/>
      <c r="OQX7" s="671"/>
      <c r="OQY7" s="671"/>
      <c r="OQZ7" s="671"/>
      <c r="ORA7" s="671"/>
      <c r="ORB7" s="671"/>
      <c r="ORC7" s="671"/>
      <c r="ORD7" s="671"/>
      <c r="ORE7" s="671"/>
      <c r="ORF7" s="671"/>
      <c r="ORG7" s="671"/>
      <c r="ORH7" s="671"/>
      <c r="ORI7" s="671"/>
      <c r="ORJ7" s="671"/>
      <c r="ORK7" s="671"/>
      <c r="ORL7" s="671"/>
      <c r="ORM7" s="671"/>
      <c r="ORN7" s="671"/>
      <c r="ORO7" s="671"/>
      <c r="ORP7" s="671"/>
      <c r="ORQ7" s="671"/>
      <c r="ORR7" s="671"/>
      <c r="ORS7" s="671"/>
      <c r="ORT7" s="671"/>
      <c r="ORU7" s="671"/>
      <c r="ORV7" s="671"/>
      <c r="ORW7" s="671"/>
      <c r="ORX7" s="671"/>
      <c r="ORY7" s="671"/>
      <c r="ORZ7" s="671"/>
      <c r="OSA7" s="671"/>
      <c r="OSB7" s="671"/>
      <c r="OSC7" s="671"/>
      <c r="OSD7" s="671"/>
      <c r="OSE7" s="671"/>
      <c r="OSF7" s="671"/>
      <c r="OSG7" s="671"/>
      <c r="OSH7" s="671"/>
      <c r="OSI7" s="671"/>
      <c r="OSJ7" s="671"/>
      <c r="OSK7" s="671"/>
      <c r="OSL7" s="671"/>
      <c r="OSM7" s="671"/>
      <c r="OSN7" s="671"/>
      <c r="OSO7" s="671"/>
      <c r="OSP7" s="671"/>
      <c r="OSQ7" s="671"/>
      <c r="OSR7" s="671"/>
      <c r="OSS7" s="671"/>
      <c r="OST7" s="671"/>
      <c r="OSU7" s="671"/>
      <c r="OSV7" s="671"/>
      <c r="OSW7" s="671"/>
      <c r="OSX7" s="671"/>
      <c r="OSY7" s="671"/>
      <c r="OSZ7" s="671"/>
      <c r="OTA7" s="671"/>
      <c r="OTB7" s="671"/>
      <c r="OTC7" s="671"/>
      <c r="OTD7" s="671"/>
      <c r="OTE7" s="671"/>
      <c r="OTF7" s="671"/>
      <c r="OTG7" s="671"/>
      <c r="OTH7" s="671"/>
      <c r="OTI7" s="671"/>
      <c r="OTJ7" s="671"/>
      <c r="OTK7" s="671"/>
      <c r="OTL7" s="671"/>
      <c r="OTM7" s="671"/>
      <c r="OTN7" s="671"/>
      <c r="OTO7" s="671"/>
      <c r="OTP7" s="671"/>
      <c r="OTQ7" s="671"/>
      <c r="OTR7" s="671"/>
      <c r="OTS7" s="671"/>
      <c r="OTT7" s="671"/>
      <c r="OTU7" s="671"/>
      <c r="OTV7" s="671"/>
      <c r="OTW7" s="671"/>
      <c r="OTX7" s="671"/>
      <c r="OTY7" s="671"/>
      <c r="OTZ7" s="671"/>
      <c r="OUA7" s="671"/>
      <c r="OUB7" s="671"/>
      <c r="OUC7" s="671"/>
      <c r="OUD7" s="671"/>
      <c r="OUE7" s="671"/>
      <c r="OUF7" s="671"/>
      <c r="OUG7" s="671"/>
      <c r="OUH7" s="671"/>
      <c r="OUI7" s="671"/>
      <c r="OUJ7" s="671"/>
      <c r="OUK7" s="671"/>
      <c r="OUL7" s="671"/>
      <c r="OUM7" s="671"/>
      <c r="OUN7" s="671"/>
      <c r="OUO7" s="671"/>
      <c r="OUP7" s="671"/>
      <c r="OUQ7" s="671"/>
      <c r="OUR7" s="671"/>
      <c r="OUS7" s="671"/>
      <c r="OUT7" s="671"/>
      <c r="OUU7" s="671"/>
      <c r="OUV7" s="671"/>
      <c r="OUW7" s="671"/>
      <c r="OUX7" s="671"/>
      <c r="OUY7" s="671"/>
      <c r="OUZ7" s="671"/>
      <c r="OVA7" s="671"/>
      <c r="OVB7" s="671"/>
      <c r="OVC7" s="671"/>
      <c r="OVD7" s="671"/>
      <c r="OVE7" s="671"/>
      <c r="OVF7" s="671"/>
      <c r="OVG7" s="671"/>
      <c r="OVH7" s="671"/>
      <c r="OVI7" s="671"/>
      <c r="OVJ7" s="671"/>
      <c r="OVK7" s="671"/>
      <c r="OVL7" s="671"/>
      <c r="OVM7" s="671"/>
      <c r="OVN7" s="671"/>
      <c r="OVO7" s="671"/>
      <c r="OVP7" s="671"/>
      <c r="OVQ7" s="671"/>
      <c r="OVR7" s="671"/>
      <c r="OVS7" s="671"/>
      <c r="OVT7" s="671"/>
      <c r="OVU7" s="671"/>
      <c r="OVV7" s="671"/>
      <c r="OVW7" s="671"/>
      <c r="OVX7" s="671"/>
      <c r="OVY7" s="671"/>
      <c r="OVZ7" s="671"/>
      <c r="OWA7" s="671"/>
      <c r="OWB7" s="671"/>
      <c r="OWC7" s="671"/>
      <c r="OWD7" s="671"/>
      <c r="OWE7" s="671"/>
      <c r="OWF7" s="671"/>
      <c r="OWG7" s="671"/>
      <c r="OWH7" s="671"/>
      <c r="OWI7" s="671"/>
      <c r="OWJ7" s="671"/>
      <c r="OWK7" s="671"/>
      <c r="OWL7" s="671"/>
      <c r="OWM7" s="671"/>
      <c r="OWN7" s="671"/>
      <c r="OWO7" s="671"/>
      <c r="OWP7" s="671"/>
      <c r="OWQ7" s="671"/>
      <c r="OWR7" s="671"/>
      <c r="OWS7" s="671"/>
      <c r="OWT7" s="671"/>
      <c r="OWU7" s="671"/>
      <c r="OWV7" s="671"/>
      <c r="OWW7" s="671"/>
      <c r="OWX7" s="671"/>
      <c r="OWY7" s="671"/>
      <c r="OWZ7" s="671"/>
      <c r="OXA7" s="671"/>
      <c r="OXB7" s="671"/>
      <c r="OXC7" s="671"/>
      <c r="OXD7" s="671"/>
      <c r="OXE7" s="671"/>
      <c r="OXF7" s="671"/>
      <c r="OXG7" s="671"/>
      <c r="OXH7" s="671"/>
      <c r="OXI7" s="671"/>
      <c r="OXJ7" s="671"/>
      <c r="OXK7" s="671"/>
      <c r="OXL7" s="671"/>
      <c r="OXM7" s="671"/>
      <c r="OXN7" s="671"/>
      <c r="OXO7" s="671"/>
      <c r="OXP7" s="671"/>
      <c r="OXQ7" s="671"/>
      <c r="OXR7" s="671"/>
      <c r="OXS7" s="671"/>
      <c r="OXT7" s="671"/>
      <c r="OXU7" s="671"/>
      <c r="OXV7" s="671"/>
      <c r="OXW7" s="671"/>
      <c r="OXX7" s="671"/>
      <c r="OXY7" s="671"/>
      <c r="OXZ7" s="671"/>
      <c r="OYA7" s="671"/>
      <c r="OYB7" s="671"/>
      <c r="OYC7" s="671"/>
      <c r="OYD7" s="671"/>
      <c r="OYE7" s="671"/>
      <c r="OYF7" s="671"/>
      <c r="OYG7" s="671"/>
      <c r="OYH7" s="671"/>
      <c r="OYI7" s="671"/>
      <c r="OYJ7" s="671"/>
      <c r="OYK7" s="671"/>
      <c r="OYL7" s="671"/>
      <c r="OYM7" s="671"/>
      <c r="OYN7" s="671"/>
      <c r="OYO7" s="671"/>
      <c r="OYP7" s="671"/>
      <c r="OYQ7" s="671"/>
      <c r="OYR7" s="671"/>
      <c r="OYS7" s="671"/>
      <c r="OYT7" s="671"/>
      <c r="OYU7" s="671"/>
      <c r="OYV7" s="671"/>
      <c r="OYW7" s="671"/>
      <c r="OYX7" s="671"/>
      <c r="OYY7" s="671"/>
      <c r="OYZ7" s="671"/>
      <c r="OZA7" s="671"/>
      <c r="OZB7" s="671"/>
      <c r="OZC7" s="671"/>
      <c r="OZD7" s="671"/>
      <c r="OZE7" s="671"/>
      <c r="OZF7" s="671"/>
      <c r="OZG7" s="671"/>
      <c r="OZH7" s="671"/>
      <c r="OZI7" s="671"/>
      <c r="OZJ7" s="671"/>
      <c r="OZK7" s="671"/>
      <c r="OZL7" s="671"/>
      <c r="OZM7" s="671"/>
      <c r="OZN7" s="671"/>
      <c r="OZO7" s="671"/>
      <c r="OZP7" s="671"/>
      <c r="OZQ7" s="671"/>
      <c r="OZR7" s="671"/>
      <c r="OZS7" s="671"/>
      <c r="OZT7" s="671"/>
      <c r="OZU7" s="671"/>
      <c r="OZV7" s="671"/>
      <c r="OZW7" s="671"/>
      <c r="OZX7" s="671"/>
      <c r="OZY7" s="671"/>
      <c r="OZZ7" s="671"/>
      <c r="PAA7" s="671"/>
      <c r="PAB7" s="671"/>
      <c r="PAC7" s="671"/>
      <c r="PAD7" s="671"/>
      <c r="PAE7" s="671"/>
      <c r="PAF7" s="671"/>
      <c r="PAG7" s="671"/>
      <c r="PAH7" s="671"/>
      <c r="PAI7" s="671"/>
      <c r="PAJ7" s="671"/>
      <c r="PAK7" s="671"/>
      <c r="PAL7" s="671"/>
      <c r="PAM7" s="671"/>
      <c r="PAN7" s="671"/>
      <c r="PAO7" s="671"/>
      <c r="PAP7" s="671"/>
      <c r="PAQ7" s="671"/>
      <c r="PAR7" s="671"/>
      <c r="PAS7" s="671"/>
      <c r="PAT7" s="671"/>
      <c r="PAU7" s="671"/>
      <c r="PAV7" s="671"/>
      <c r="PAW7" s="671"/>
      <c r="PAX7" s="671"/>
      <c r="PAY7" s="671"/>
      <c r="PAZ7" s="671"/>
      <c r="PBA7" s="671"/>
      <c r="PBB7" s="671"/>
      <c r="PBC7" s="671"/>
      <c r="PBD7" s="671"/>
      <c r="PBE7" s="671"/>
      <c r="PBF7" s="671"/>
      <c r="PBG7" s="671"/>
      <c r="PBH7" s="671"/>
      <c r="PBI7" s="671"/>
      <c r="PBJ7" s="671"/>
      <c r="PBK7" s="671"/>
      <c r="PBL7" s="671"/>
      <c r="PBM7" s="671"/>
      <c r="PBN7" s="671"/>
      <c r="PBO7" s="671"/>
      <c r="PBP7" s="671"/>
      <c r="PBQ7" s="671"/>
      <c r="PBR7" s="671"/>
      <c r="PBS7" s="671"/>
      <c r="PBT7" s="671"/>
      <c r="PBU7" s="671"/>
      <c r="PBV7" s="671"/>
      <c r="PBW7" s="671"/>
      <c r="PBX7" s="671"/>
      <c r="PBY7" s="671"/>
      <c r="PBZ7" s="671"/>
      <c r="PCA7" s="671"/>
      <c r="PCB7" s="671"/>
      <c r="PCC7" s="671"/>
      <c r="PCD7" s="671"/>
      <c r="PCE7" s="671"/>
      <c r="PCF7" s="671"/>
      <c r="PCG7" s="671"/>
      <c r="PCH7" s="671"/>
      <c r="PCI7" s="671"/>
      <c r="PCJ7" s="671"/>
      <c r="PCK7" s="671"/>
      <c r="PCL7" s="671"/>
      <c r="PCM7" s="671"/>
      <c r="PCN7" s="671"/>
      <c r="PCO7" s="671"/>
      <c r="PCP7" s="671"/>
      <c r="PCQ7" s="671"/>
      <c r="PCR7" s="671"/>
      <c r="PCS7" s="671"/>
      <c r="PCT7" s="671"/>
      <c r="PCU7" s="671"/>
      <c r="PCV7" s="671"/>
      <c r="PCW7" s="671"/>
      <c r="PCX7" s="671"/>
      <c r="PCY7" s="671"/>
      <c r="PCZ7" s="671"/>
      <c r="PDA7" s="671"/>
      <c r="PDB7" s="671"/>
      <c r="PDC7" s="671"/>
      <c r="PDD7" s="671"/>
      <c r="PDE7" s="671"/>
      <c r="PDF7" s="671"/>
      <c r="PDG7" s="671"/>
      <c r="PDH7" s="671"/>
      <c r="PDI7" s="671"/>
      <c r="PDJ7" s="671"/>
      <c r="PDK7" s="671"/>
      <c r="PDL7" s="671"/>
      <c r="PDM7" s="671"/>
      <c r="PDN7" s="671"/>
      <c r="PDO7" s="671"/>
      <c r="PDP7" s="671"/>
      <c r="PDQ7" s="671"/>
      <c r="PDR7" s="671"/>
      <c r="PDS7" s="671"/>
      <c r="PDT7" s="671"/>
      <c r="PDU7" s="671"/>
      <c r="PDV7" s="671"/>
      <c r="PDW7" s="671"/>
      <c r="PDX7" s="671"/>
      <c r="PDY7" s="671"/>
      <c r="PDZ7" s="671"/>
      <c r="PEA7" s="671"/>
      <c r="PEB7" s="671"/>
      <c r="PEC7" s="671"/>
      <c r="PED7" s="671"/>
      <c r="PEE7" s="671"/>
      <c r="PEF7" s="671"/>
      <c r="PEG7" s="671"/>
      <c r="PEH7" s="671"/>
      <c r="PEI7" s="671"/>
      <c r="PEJ7" s="671"/>
      <c r="PEK7" s="671"/>
      <c r="PEL7" s="671"/>
      <c r="PEM7" s="671"/>
      <c r="PEN7" s="671"/>
      <c r="PEO7" s="671"/>
      <c r="PEP7" s="671"/>
      <c r="PEQ7" s="671"/>
      <c r="PER7" s="671"/>
      <c r="PES7" s="671"/>
      <c r="PET7" s="671"/>
      <c r="PEU7" s="671"/>
      <c r="PEV7" s="671"/>
      <c r="PEW7" s="671"/>
      <c r="PEX7" s="671"/>
      <c r="PEY7" s="671"/>
      <c r="PEZ7" s="671"/>
      <c r="PFA7" s="671"/>
      <c r="PFB7" s="671"/>
      <c r="PFC7" s="671"/>
      <c r="PFD7" s="671"/>
      <c r="PFE7" s="671"/>
      <c r="PFF7" s="671"/>
      <c r="PFG7" s="671"/>
      <c r="PFH7" s="671"/>
      <c r="PFI7" s="671"/>
      <c r="PFJ7" s="671"/>
      <c r="PFK7" s="671"/>
      <c r="PFL7" s="671"/>
      <c r="PFM7" s="671"/>
      <c r="PFN7" s="671"/>
      <c r="PFO7" s="671"/>
      <c r="PFP7" s="671"/>
      <c r="PFQ7" s="671"/>
      <c r="PFR7" s="671"/>
      <c r="PFS7" s="671"/>
      <c r="PFT7" s="671"/>
      <c r="PFU7" s="671"/>
      <c r="PFV7" s="671"/>
      <c r="PFW7" s="671"/>
      <c r="PFX7" s="671"/>
      <c r="PFY7" s="671"/>
      <c r="PFZ7" s="671"/>
      <c r="PGA7" s="671"/>
      <c r="PGB7" s="671"/>
      <c r="PGC7" s="671"/>
      <c r="PGD7" s="671"/>
      <c r="PGE7" s="671"/>
      <c r="PGF7" s="671"/>
      <c r="PGG7" s="671"/>
      <c r="PGH7" s="671"/>
      <c r="PGI7" s="671"/>
      <c r="PGJ7" s="671"/>
      <c r="PGK7" s="671"/>
      <c r="PGL7" s="671"/>
      <c r="PGM7" s="671"/>
      <c r="PGN7" s="671"/>
      <c r="PGO7" s="671"/>
      <c r="PGP7" s="671"/>
      <c r="PGQ7" s="671"/>
      <c r="PGR7" s="671"/>
      <c r="PGS7" s="671"/>
      <c r="PGT7" s="671"/>
      <c r="PGU7" s="671"/>
      <c r="PGV7" s="671"/>
      <c r="PGW7" s="671"/>
      <c r="PGX7" s="671"/>
      <c r="PGY7" s="671"/>
      <c r="PGZ7" s="671"/>
      <c r="PHA7" s="671"/>
      <c r="PHB7" s="671"/>
      <c r="PHC7" s="671"/>
      <c r="PHD7" s="671"/>
      <c r="PHE7" s="671"/>
      <c r="PHF7" s="671"/>
      <c r="PHG7" s="671"/>
      <c r="PHH7" s="671"/>
      <c r="PHI7" s="671"/>
      <c r="PHJ7" s="671"/>
      <c r="PHK7" s="671"/>
      <c r="PHL7" s="671"/>
      <c r="PHM7" s="671"/>
      <c r="PHN7" s="671"/>
      <c r="PHO7" s="671"/>
      <c r="PHP7" s="671"/>
      <c r="PHQ7" s="671"/>
      <c r="PHR7" s="671"/>
      <c r="PHS7" s="671"/>
      <c r="PHT7" s="671"/>
      <c r="PHU7" s="671"/>
      <c r="PHV7" s="671"/>
      <c r="PHW7" s="671"/>
      <c r="PHX7" s="671"/>
      <c r="PHY7" s="671"/>
      <c r="PHZ7" s="671"/>
      <c r="PIA7" s="671"/>
      <c r="PIB7" s="671"/>
      <c r="PIC7" s="671"/>
      <c r="PID7" s="671"/>
      <c r="PIE7" s="671"/>
      <c r="PIF7" s="671"/>
      <c r="PIG7" s="671"/>
      <c r="PIH7" s="671"/>
      <c r="PII7" s="671"/>
      <c r="PIJ7" s="671"/>
      <c r="PIK7" s="671"/>
      <c r="PIL7" s="671"/>
      <c r="PIM7" s="671"/>
      <c r="PIN7" s="671"/>
      <c r="PIO7" s="671"/>
      <c r="PIP7" s="671"/>
      <c r="PIQ7" s="671"/>
      <c r="PIR7" s="671"/>
      <c r="PIS7" s="671"/>
      <c r="PIT7" s="671"/>
      <c r="PIU7" s="671"/>
      <c r="PIV7" s="671"/>
      <c r="PIW7" s="671"/>
      <c r="PIX7" s="671"/>
      <c r="PIY7" s="671"/>
      <c r="PIZ7" s="671"/>
      <c r="PJA7" s="671"/>
      <c r="PJB7" s="671"/>
      <c r="PJC7" s="671"/>
      <c r="PJD7" s="671"/>
      <c r="PJE7" s="671"/>
      <c r="PJF7" s="671"/>
      <c r="PJG7" s="671"/>
      <c r="PJH7" s="671"/>
      <c r="PJI7" s="671"/>
      <c r="PJJ7" s="671"/>
      <c r="PJK7" s="671"/>
      <c r="PJL7" s="671"/>
      <c r="PJM7" s="671"/>
      <c r="PJN7" s="671"/>
      <c r="PJO7" s="671"/>
      <c r="PJP7" s="671"/>
      <c r="PJQ7" s="671"/>
      <c r="PJR7" s="671"/>
      <c r="PJS7" s="671"/>
      <c r="PJT7" s="671"/>
      <c r="PJU7" s="671"/>
      <c r="PJV7" s="671"/>
      <c r="PJW7" s="671"/>
      <c r="PJX7" s="671"/>
      <c r="PJY7" s="671"/>
      <c r="PJZ7" s="671"/>
      <c r="PKA7" s="671"/>
      <c r="PKB7" s="671"/>
      <c r="PKC7" s="671"/>
      <c r="PKD7" s="671"/>
      <c r="PKE7" s="671"/>
      <c r="PKF7" s="671"/>
      <c r="PKG7" s="671"/>
      <c r="PKH7" s="671"/>
      <c r="PKI7" s="671"/>
      <c r="PKJ7" s="671"/>
      <c r="PKK7" s="671"/>
      <c r="PKL7" s="671"/>
      <c r="PKM7" s="671"/>
      <c r="PKN7" s="671"/>
      <c r="PKO7" s="671"/>
      <c r="PKP7" s="671"/>
      <c r="PKQ7" s="671"/>
      <c r="PKR7" s="671"/>
      <c r="PKS7" s="671"/>
      <c r="PKT7" s="671"/>
      <c r="PKU7" s="671"/>
      <c r="PKV7" s="671"/>
      <c r="PKW7" s="671"/>
      <c r="PKX7" s="671"/>
      <c r="PKY7" s="671"/>
      <c r="PKZ7" s="671"/>
      <c r="PLA7" s="671"/>
      <c r="PLB7" s="671"/>
      <c r="PLC7" s="671"/>
      <c r="PLD7" s="671"/>
      <c r="PLE7" s="671"/>
      <c r="PLF7" s="671"/>
      <c r="PLG7" s="671"/>
      <c r="PLH7" s="671"/>
      <c r="PLI7" s="671"/>
      <c r="PLJ7" s="671"/>
      <c r="PLK7" s="671"/>
      <c r="PLL7" s="671"/>
      <c r="PLM7" s="671"/>
      <c r="PLN7" s="671"/>
      <c r="PLO7" s="671"/>
      <c r="PLP7" s="671"/>
      <c r="PLQ7" s="671"/>
      <c r="PLR7" s="671"/>
      <c r="PLS7" s="671"/>
      <c r="PLT7" s="671"/>
      <c r="PLU7" s="671"/>
      <c r="PLV7" s="671"/>
      <c r="PLW7" s="671"/>
      <c r="PLX7" s="671"/>
      <c r="PLY7" s="671"/>
      <c r="PLZ7" s="671"/>
      <c r="PMA7" s="671"/>
      <c r="PMB7" s="671"/>
      <c r="PMC7" s="671"/>
      <c r="PMD7" s="671"/>
      <c r="PME7" s="671"/>
      <c r="PMF7" s="671"/>
      <c r="PMG7" s="671"/>
      <c r="PMH7" s="671"/>
      <c r="PMI7" s="671"/>
      <c r="PMJ7" s="671"/>
      <c r="PMK7" s="671"/>
      <c r="PML7" s="671"/>
      <c r="PMM7" s="671"/>
      <c r="PMN7" s="671"/>
      <c r="PMO7" s="671"/>
      <c r="PMP7" s="671"/>
      <c r="PMQ7" s="671"/>
      <c r="PMR7" s="671"/>
      <c r="PMS7" s="671"/>
      <c r="PMT7" s="671"/>
      <c r="PMU7" s="671"/>
      <c r="PMV7" s="671"/>
      <c r="PMW7" s="671"/>
      <c r="PMX7" s="671"/>
      <c r="PMY7" s="671"/>
      <c r="PMZ7" s="671"/>
      <c r="PNA7" s="671"/>
      <c r="PNB7" s="671"/>
      <c r="PNC7" s="671"/>
      <c r="PND7" s="671"/>
      <c r="PNE7" s="671"/>
      <c r="PNF7" s="671"/>
      <c r="PNG7" s="671"/>
      <c r="PNH7" s="671"/>
      <c r="PNI7" s="671"/>
      <c r="PNJ7" s="671"/>
      <c r="PNK7" s="671"/>
      <c r="PNL7" s="671"/>
      <c r="PNM7" s="671"/>
      <c r="PNN7" s="671"/>
      <c r="PNO7" s="671"/>
      <c r="PNP7" s="671"/>
      <c r="PNQ7" s="671"/>
      <c r="PNR7" s="671"/>
      <c r="PNS7" s="671"/>
      <c r="PNT7" s="671"/>
      <c r="PNU7" s="671"/>
      <c r="PNV7" s="671"/>
      <c r="PNW7" s="671"/>
      <c r="PNX7" s="671"/>
      <c r="PNY7" s="671"/>
      <c r="PNZ7" s="671"/>
      <c r="POA7" s="671"/>
      <c r="POB7" s="671"/>
      <c r="POC7" s="671"/>
      <c r="POD7" s="671"/>
      <c r="POE7" s="671"/>
      <c r="POF7" s="671"/>
      <c r="POG7" s="671"/>
      <c r="POH7" s="671"/>
      <c r="POI7" s="671"/>
      <c r="POJ7" s="671"/>
      <c r="POK7" s="671"/>
      <c r="POL7" s="671"/>
      <c r="POM7" s="671"/>
      <c r="PON7" s="671"/>
      <c r="POO7" s="671"/>
      <c r="POP7" s="671"/>
      <c r="POQ7" s="671"/>
      <c r="POR7" s="671"/>
      <c r="POS7" s="671"/>
      <c r="POT7" s="671"/>
      <c r="POU7" s="671"/>
      <c r="POV7" s="671"/>
      <c r="POW7" s="671"/>
      <c r="POX7" s="671"/>
      <c r="POY7" s="671"/>
      <c r="POZ7" s="671"/>
      <c r="PPA7" s="671"/>
      <c r="PPB7" s="671"/>
      <c r="PPC7" s="671"/>
      <c r="PPD7" s="671"/>
      <c r="PPE7" s="671"/>
      <c r="PPF7" s="671"/>
      <c r="PPG7" s="671"/>
      <c r="PPH7" s="671"/>
      <c r="PPI7" s="671"/>
      <c r="PPJ7" s="671"/>
      <c r="PPK7" s="671"/>
      <c r="PPL7" s="671"/>
      <c r="PPM7" s="671"/>
      <c r="PPN7" s="671"/>
      <c r="PPO7" s="671"/>
      <c r="PPP7" s="671"/>
      <c r="PPQ7" s="671"/>
      <c r="PPR7" s="671"/>
      <c r="PPS7" s="671"/>
      <c r="PPT7" s="671"/>
      <c r="PPU7" s="671"/>
      <c r="PPV7" s="671"/>
      <c r="PPW7" s="671"/>
      <c r="PPX7" s="671"/>
      <c r="PPY7" s="671"/>
      <c r="PPZ7" s="671"/>
      <c r="PQA7" s="671"/>
      <c r="PQB7" s="671"/>
      <c r="PQC7" s="671"/>
      <c r="PQD7" s="671"/>
      <c r="PQE7" s="671"/>
      <c r="PQF7" s="671"/>
      <c r="PQG7" s="671"/>
      <c r="PQH7" s="671"/>
      <c r="PQI7" s="671"/>
      <c r="PQJ7" s="671"/>
      <c r="PQK7" s="671"/>
      <c r="PQL7" s="671"/>
      <c r="PQM7" s="671"/>
      <c r="PQN7" s="671"/>
      <c r="PQO7" s="671"/>
      <c r="PQP7" s="671"/>
      <c r="PQQ7" s="671"/>
      <c r="PQR7" s="671"/>
      <c r="PQS7" s="671"/>
      <c r="PQT7" s="671"/>
      <c r="PQU7" s="671"/>
      <c r="PQV7" s="671"/>
      <c r="PQW7" s="671"/>
      <c r="PQX7" s="671"/>
      <c r="PQY7" s="671"/>
      <c r="PQZ7" s="671"/>
      <c r="PRA7" s="671"/>
      <c r="PRB7" s="671"/>
      <c r="PRC7" s="671"/>
      <c r="PRD7" s="671"/>
      <c r="PRE7" s="671"/>
      <c r="PRF7" s="671"/>
      <c r="PRG7" s="671"/>
      <c r="PRH7" s="671"/>
      <c r="PRI7" s="671"/>
      <c r="PRJ7" s="671"/>
      <c r="PRK7" s="671"/>
      <c r="PRL7" s="671"/>
      <c r="PRM7" s="671"/>
      <c r="PRN7" s="671"/>
      <c r="PRO7" s="671"/>
      <c r="PRP7" s="671"/>
      <c r="PRQ7" s="671"/>
      <c r="PRR7" s="671"/>
      <c r="PRS7" s="671"/>
      <c r="PRT7" s="671"/>
      <c r="PRU7" s="671"/>
      <c r="PRV7" s="671"/>
      <c r="PRW7" s="671"/>
      <c r="PRX7" s="671"/>
      <c r="PRY7" s="671"/>
      <c r="PRZ7" s="671"/>
      <c r="PSA7" s="671"/>
      <c r="PSB7" s="671"/>
      <c r="PSC7" s="671"/>
      <c r="PSD7" s="671"/>
      <c r="PSE7" s="671"/>
      <c r="PSF7" s="671"/>
      <c r="PSG7" s="671"/>
      <c r="PSH7" s="671"/>
      <c r="PSI7" s="671"/>
      <c r="PSJ7" s="671"/>
      <c r="PSK7" s="671"/>
      <c r="PSL7" s="671"/>
      <c r="PSM7" s="671"/>
      <c r="PSN7" s="671"/>
      <c r="PSO7" s="671"/>
      <c r="PSP7" s="671"/>
      <c r="PSQ7" s="671"/>
      <c r="PSR7" s="671"/>
      <c r="PSS7" s="671"/>
      <c r="PST7" s="671"/>
      <c r="PSU7" s="671"/>
      <c r="PSV7" s="671"/>
      <c r="PSW7" s="671"/>
      <c r="PSX7" s="671"/>
      <c r="PSY7" s="671"/>
      <c r="PSZ7" s="671"/>
      <c r="PTA7" s="671"/>
      <c r="PTB7" s="671"/>
      <c r="PTC7" s="671"/>
      <c r="PTD7" s="671"/>
      <c r="PTE7" s="671"/>
      <c r="PTF7" s="671"/>
      <c r="PTG7" s="671"/>
      <c r="PTH7" s="671"/>
      <c r="PTI7" s="671"/>
      <c r="PTJ7" s="671"/>
      <c r="PTK7" s="671"/>
      <c r="PTL7" s="671"/>
      <c r="PTM7" s="671"/>
      <c r="PTN7" s="671"/>
      <c r="PTO7" s="671"/>
      <c r="PTP7" s="671"/>
      <c r="PTQ7" s="671"/>
      <c r="PTR7" s="671"/>
      <c r="PTS7" s="671"/>
      <c r="PTT7" s="671"/>
      <c r="PTU7" s="671"/>
      <c r="PTV7" s="671"/>
      <c r="PTW7" s="671"/>
      <c r="PTX7" s="671"/>
      <c r="PTY7" s="671"/>
      <c r="PTZ7" s="671"/>
      <c r="PUA7" s="671"/>
      <c r="PUB7" s="671"/>
      <c r="PUC7" s="671"/>
      <c r="PUD7" s="671"/>
      <c r="PUE7" s="671"/>
      <c r="PUF7" s="671"/>
      <c r="PUG7" s="671"/>
      <c r="PUH7" s="671"/>
      <c r="PUI7" s="671"/>
      <c r="PUJ7" s="671"/>
      <c r="PUK7" s="671"/>
      <c r="PUL7" s="671"/>
      <c r="PUM7" s="671"/>
      <c r="PUN7" s="671"/>
      <c r="PUO7" s="671"/>
      <c r="PUP7" s="671"/>
      <c r="PUQ7" s="671"/>
      <c r="PUR7" s="671"/>
      <c r="PUS7" s="671"/>
      <c r="PUT7" s="671"/>
      <c r="PUU7" s="671"/>
      <c r="PUV7" s="671"/>
      <c r="PUW7" s="671"/>
      <c r="PUX7" s="671"/>
      <c r="PUY7" s="671"/>
      <c r="PUZ7" s="671"/>
      <c r="PVA7" s="671"/>
      <c r="PVB7" s="671"/>
      <c r="PVC7" s="671"/>
      <c r="PVD7" s="671"/>
      <c r="PVE7" s="671"/>
      <c r="PVF7" s="671"/>
      <c r="PVG7" s="671"/>
      <c r="PVH7" s="671"/>
      <c r="PVI7" s="671"/>
      <c r="PVJ7" s="671"/>
      <c r="PVK7" s="671"/>
      <c r="PVL7" s="671"/>
      <c r="PVM7" s="671"/>
      <c r="PVN7" s="671"/>
      <c r="PVO7" s="671"/>
      <c r="PVP7" s="671"/>
      <c r="PVQ7" s="671"/>
      <c r="PVR7" s="671"/>
      <c r="PVS7" s="671"/>
      <c r="PVT7" s="671"/>
      <c r="PVU7" s="671"/>
      <c r="PVV7" s="671"/>
      <c r="PVW7" s="671"/>
      <c r="PVX7" s="671"/>
      <c r="PVY7" s="671"/>
      <c r="PVZ7" s="671"/>
      <c r="PWA7" s="671"/>
      <c r="PWB7" s="671"/>
      <c r="PWC7" s="671"/>
      <c r="PWD7" s="671"/>
      <c r="PWE7" s="671"/>
      <c r="PWF7" s="671"/>
      <c r="PWG7" s="671"/>
      <c r="PWH7" s="671"/>
      <c r="PWI7" s="671"/>
      <c r="PWJ7" s="671"/>
      <c r="PWK7" s="671"/>
      <c r="PWL7" s="671"/>
      <c r="PWM7" s="671"/>
      <c r="PWN7" s="671"/>
      <c r="PWO7" s="671"/>
      <c r="PWP7" s="671"/>
      <c r="PWQ7" s="671"/>
      <c r="PWR7" s="671"/>
      <c r="PWS7" s="671"/>
      <c r="PWT7" s="671"/>
      <c r="PWU7" s="671"/>
      <c r="PWV7" s="671"/>
      <c r="PWW7" s="671"/>
      <c r="PWX7" s="671"/>
      <c r="PWY7" s="671"/>
      <c r="PWZ7" s="671"/>
      <c r="PXA7" s="671"/>
      <c r="PXB7" s="671"/>
      <c r="PXC7" s="671"/>
      <c r="PXD7" s="671"/>
      <c r="PXE7" s="671"/>
      <c r="PXF7" s="671"/>
      <c r="PXG7" s="671"/>
      <c r="PXH7" s="671"/>
      <c r="PXI7" s="671"/>
      <c r="PXJ7" s="671"/>
      <c r="PXK7" s="671"/>
      <c r="PXL7" s="671"/>
      <c r="PXM7" s="671"/>
      <c r="PXN7" s="671"/>
      <c r="PXO7" s="671"/>
      <c r="PXP7" s="671"/>
      <c r="PXQ7" s="671"/>
      <c r="PXR7" s="671"/>
      <c r="PXS7" s="671"/>
      <c r="PXT7" s="671"/>
      <c r="PXU7" s="671"/>
      <c r="PXV7" s="671"/>
      <c r="PXW7" s="671"/>
      <c r="PXX7" s="671"/>
      <c r="PXY7" s="671"/>
      <c r="PXZ7" s="671"/>
      <c r="PYA7" s="671"/>
      <c r="PYB7" s="671"/>
      <c r="PYC7" s="671"/>
      <c r="PYD7" s="671"/>
      <c r="PYE7" s="671"/>
      <c r="PYF7" s="671"/>
      <c r="PYG7" s="671"/>
      <c r="PYH7" s="671"/>
      <c r="PYI7" s="671"/>
      <c r="PYJ7" s="671"/>
      <c r="PYK7" s="671"/>
      <c r="PYL7" s="671"/>
      <c r="PYM7" s="671"/>
      <c r="PYN7" s="671"/>
      <c r="PYO7" s="671"/>
      <c r="PYP7" s="671"/>
      <c r="PYQ7" s="671"/>
      <c r="PYR7" s="671"/>
      <c r="PYS7" s="671"/>
      <c r="PYT7" s="671"/>
      <c r="PYU7" s="671"/>
      <c r="PYV7" s="671"/>
      <c r="PYW7" s="671"/>
      <c r="PYX7" s="671"/>
      <c r="PYY7" s="671"/>
      <c r="PYZ7" s="671"/>
      <c r="PZA7" s="671"/>
      <c r="PZB7" s="671"/>
      <c r="PZC7" s="671"/>
      <c r="PZD7" s="671"/>
      <c r="PZE7" s="671"/>
      <c r="PZF7" s="671"/>
      <c r="PZG7" s="671"/>
      <c r="PZH7" s="671"/>
      <c r="PZI7" s="671"/>
      <c r="PZJ7" s="671"/>
      <c r="PZK7" s="671"/>
      <c r="PZL7" s="671"/>
      <c r="PZM7" s="671"/>
      <c r="PZN7" s="671"/>
      <c r="PZO7" s="671"/>
      <c r="PZP7" s="671"/>
      <c r="PZQ7" s="671"/>
      <c r="PZR7" s="671"/>
      <c r="PZS7" s="671"/>
      <c r="PZT7" s="671"/>
      <c r="PZU7" s="671"/>
      <c r="PZV7" s="671"/>
      <c r="PZW7" s="671"/>
      <c r="PZX7" s="671"/>
      <c r="PZY7" s="671"/>
      <c r="PZZ7" s="671"/>
      <c r="QAA7" s="671"/>
      <c r="QAB7" s="671"/>
      <c r="QAC7" s="671"/>
      <c r="QAD7" s="671"/>
      <c r="QAE7" s="671"/>
      <c r="QAF7" s="671"/>
      <c r="QAG7" s="671"/>
      <c r="QAH7" s="671"/>
      <c r="QAI7" s="671"/>
      <c r="QAJ7" s="671"/>
      <c r="QAK7" s="671"/>
      <c r="QAL7" s="671"/>
      <c r="QAM7" s="671"/>
      <c r="QAN7" s="671"/>
      <c r="QAO7" s="671"/>
      <c r="QAP7" s="671"/>
      <c r="QAQ7" s="671"/>
      <c r="QAR7" s="671"/>
      <c r="QAS7" s="671"/>
      <c r="QAT7" s="671"/>
      <c r="QAU7" s="671"/>
      <c r="QAV7" s="671"/>
      <c r="QAW7" s="671"/>
      <c r="QAX7" s="671"/>
      <c r="QAY7" s="671"/>
      <c r="QAZ7" s="671"/>
      <c r="QBA7" s="671"/>
      <c r="QBB7" s="671"/>
      <c r="QBC7" s="671"/>
      <c r="QBD7" s="671"/>
      <c r="QBE7" s="671"/>
      <c r="QBF7" s="671"/>
      <c r="QBG7" s="671"/>
      <c r="QBH7" s="671"/>
      <c r="QBI7" s="671"/>
      <c r="QBJ7" s="671"/>
      <c r="QBK7" s="671"/>
      <c r="QBL7" s="671"/>
      <c r="QBM7" s="671"/>
      <c r="QBN7" s="671"/>
      <c r="QBO7" s="671"/>
      <c r="QBP7" s="671"/>
      <c r="QBQ7" s="671"/>
      <c r="QBR7" s="671"/>
      <c r="QBS7" s="671"/>
      <c r="QBT7" s="671"/>
      <c r="QBU7" s="671"/>
      <c r="QBV7" s="671"/>
      <c r="QBW7" s="671"/>
      <c r="QBX7" s="671"/>
      <c r="QBY7" s="671"/>
      <c r="QBZ7" s="671"/>
      <c r="QCA7" s="671"/>
      <c r="QCB7" s="671"/>
      <c r="QCC7" s="671"/>
      <c r="QCD7" s="671"/>
      <c r="QCE7" s="671"/>
      <c r="QCF7" s="671"/>
      <c r="QCG7" s="671"/>
      <c r="QCH7" s="671"/>
      <c r="QCI7" s="671"/>
      <c r="QCJ7" s="671"/>
      <c r="QCK7" s="671"/>
      <c r="QCL7" s="671"/>
      <c r="QCM7" s="671"/>
      <c r="QCN7" s="671"/>
      <c r="QCO7" s="671"/>
      <c r="QCP7" s="671"/>
      <c r="QCQ7" s="671"/>
      <c r="QCR7" s="671"/>
      <c r="QCS7" s="671"/>
      <c r="QCT7" s="671"/>
      <c r="QCU7" s="671"/>
      <c r="QCV7" s="671"/>
      <c r="QCW7" s="671"/>
      <c r="QCX7" s="671"/>
      <c r="QCY7" s="671"/>
      <c r="QCZ7" s="671"/>
      <c r="QDA7" s="671"/>
      <c r="QDB7" s="671"/>
      <c r="QDC7" s="671"/>
      <c r="QDD7" s="671"/>
      <c r="QDE7" s="671"/>
      <c r="QDF7" s="671"/>
      <c r="QDG7" s="671"/>
      <c r="QDH7" s="671"/>
      <c r="QDI7" s="671"/>
      <c r="QDJ7" s="671"/>
      <c r="QDK7" s="671"/>
      <c r="QDL7" s="671"/>
      <c r="QDM7" s="671"/>
      <c r="QDN7" s="671"/>
      <c r="QDO7" s="671"/>
      <c r="QDP7" s="671"/>
      <c r="QDQ7" s="671"/>
      <c r="QDR7" s="671"/>
      <c r="QDS7" s="671"/>
      <c r="QDT7" s="671"/>
      <c r="QDU7" s="671"/>
      <c r="QDV7" s="671"/>
      <c r="QDW7" s="671"/>
      <c r="QDX7" s="671"/>
      <c r="QDY7" s="671"/>
      <c r="QDZ7" s="671"/>
      <c r="QEA7" s="671"/>
      <c r="QEB7" s="671"/>
      <c r="QEC7" s="671"/>
      <c r="QED7" s="671"/>
      <c r="QEE7" s="671"/>
      <c r="QEF7" s="671"/>
      <c r="QEG7" s="671"/>
      <c r="QEH7" s="671"/>
      <c r="QEI7" s="671"/>
      <c r="QEJ7" s="671"/>
      <c r="QEK7" s="671"/>
      <c r="QEL7" s="671"/>
      <c r="QEM7" s="671"/>
      <c r="QEN7" s="671"/>
      <c r="QEO7" s="671"/>
      <c r="QEP7" s="671"/>
      <c r="QEQ7" s="671"/>
      <c r="QER7" s="671"/>
      <c r="QES7" s="671"/>
      <c r="QET7" s="671"/>
      <c r="QEU7" s="671"/>
      <c r="QEV7" s="671"/>
      <c r="QEW7" s="671"/>
      <c r="QEX7" s="671"/>
      <c r="QEY7" s="671"/>
      <c r="QEZ7" s="671"/>
      <c r="QFA7" s="671"/>
      <c r="QFB7" s="671"/>
      <c r="QFC7" s="671"/>
      <c r="QFD7" s="671"/>
      <c r="QFE7" s="671"/>
      <c r="QFF7" s="671"/>
      <c r="QFG7" s="671"/>
      <c r="QFH7" s="671"/>
      <c r="QFI7" s="671"/>
      <c r="QFJ7" s="671"/>
      <c r="QFK7" s="671"/>
      <c r="QFL7" s="671"/>
      <c r="QFM7" s="671"/>
      <c r="QFN7" s="671"/>
      <c r="QFO7" s="671"/>
      <c r="QFP7" s="671"/>
      <c r="QFQ7" s="671"/>
      <c r="QFR7" s="671"/>
      <c r="QFS7" s="671"/>
      <c r="QFT7" s="671"/>
      <c r="QFU7" s="671"/>
      <c r="QFV7" s="671"/>
      <c r="QFW7" s="671"/>
      <c r="QFX7" s="671"/>
      <c r="QFY7" s="671"/>
      <c r="QFZ7" s="671"/>
      <c r="QGA7" s="671"/>
      <c r="QGB7" s="671"/>
      <c r="QGC7" s="671"/>
      <c r="QGD7" s="671"/>
      <c r="QGE7" s="671"/>
      <c r="QGF7" s="671"/>
      <c r="QGG7" s="671"/>
      <c r="QGH7" s="671"/>
      <c r="QGI7" s="671"/>
      <c r="QGJ7" s="671"/>
      <c r="QGK7" s="671"/>
      <c r="QGL7" s="671"/>
      <c r="QGM7" s="671"/>
      <c r="QGN7" s="671"/>
      <c r="QGO7" s="671"/>
      <c r="QGP7" s="671"/>
      <c r="QGQ7" s="671"/>
      <c r="QGR7" s="671"/>
      <c r="QGS7" s="671"/>
      <c r="QGT7" s="671"/>
      <c r="QGU7" s="671"/>
      <c r="QGV7" s="671"/>
      <c r="QGW7" s="671"/>
      <c r="QGX7" s="671"/>
      <c r="QGY7" s="671"/>
      <c r="QGZ7" s="671"/>
      <c r="QHA7" s="671"/>
      <c r="QHB7" s="671"/>
      <c r="QHC7" s="671"/>
      <c r="QHD7" s="671"/>
      <c r="QHE7" s="671"/>
      <c r="QHF7" s="671"/>
      <c r="QHG7" s="671"/>
      <c r="QHH7" s="671"/>
      <c r="QHI7" s="671"/>
      <c r="QHJ7" s="671"/>
      <c r="QHK7" s="671"/>
      <c r="QHL7" s="671"/>
      <c r="QHM7" s="671"/>
      <c r="QHN7" s="671"/>
      <c r="QHO7" s="671"/>
      <c r="QHP7" s="671"/>
      <c r="QHQ7" s="671"/>
      <c r="QHR7" s="671"/>
      <c r="QHS7" s="671"/>
      <c r="QHT7" s="671"/>
      <c r="QHU7" s="671"/>
      <c r="QHV7" s="671"/>
      <c r="QHW7" s="671"/>
      <c r="QHX7" s="671"/>
      <c r="QHY7" s="671"/>
      <c r="QHZ7" s="671"/>
      <c r="QIA7" s="671"/>
      <c r="QIB7" s="671"/>
      <c r="QIC7" s="671"/>
      <c r="QID7" s="671"/>
      <c r="QIE7" s="671"/>
      <c r="QIF7" s="671"/>
      <c r="QIG7" s="671"/>
      <c r="QIH7" s="671"/>
      <c r="QII7" s="671"/>
      <c r="QIJ7" s="671"/>
      <c r="QIK7" s="671"/>
      <c r="QIL7" s="671"/>
      <c r="QIM7" s="671"/>
      <c r="QIN7" s="671"/>
      <c r="QIO7" s="671"/>
      <c r="QIP7" s="671"/>
      <c r="QIQ7" s="671"/>
      <c r="QIR7" s="671"/>
      <c r="QIS7" s="671"/>
      <c r="QIT7" s="671"/>
      <c r="QIU7" s="671"/>
      <c r="QIV7" s="671"/>
      <c r="QIW7" s="671"/>
      <c r="QIX7" s="671"/>
      <c r="QIY7" s="671"/>
      <c r="QIZ7" s="671"/>
      <c r="QJA7" s="671"/>
      <c r="QJB7" s="671"/>
      <c r="QJC7" s="671"/>
      <c r="QJD7" s="671"/>
      <c r="QJE7" s="671"/>
      <c r="QJF7" s="671"/>
      <c r="QJG7" s="671"/>
      <c r="QJH7" s="671"/>
      <c r="QJI7" s="671"/>
      <c r="QJJ7" s="671"/>
      <c r="QJK7" s="671"/>
      <c r="QJL7" s="671"/>
      <c r="QJM7" s="671"/>
      <c r="QJN7" s="671"/>
      <c r="QJO7" s="671"/>
      <c r="QJP7" s="671"/>
      <c r="QJQ7" s="671"/>
      <c r="QJR7" s="671"/>
      <c r="QJS7" s="671"/>
      <c r="QJT7" s="671"/>
      <c r="QJU7" s="671"/>
      <c r="QJV7" s="671"/>
      <c r="QJW7" s="671"/>
      <c r="QJX7" s="671"/>
      <c r="QJY7" s="671"/>
      <c r="QJZ7" s="671"/>
      <c r="QKA7" s="671"/>
      <c r="QKB7" s="671"/>
      <c r="QKC7" s="671"/>
      <c r="QKD7" s="671"/>
      <c r="QKE7" s="671"/>
      <c r="QKF7" s="671"/>
      <c r="QKG7" s="671"/>
      <c r="QKH7" s="671"/>
      <c r="QKI7" s="671"/>
      <c r="QKJ7" s="671"/>
      <c r="QKK7" s="671"/>
      <c r="QKL7" s="671"/>
      <c r="QKM7" s="671"/>
      <c r="QKN7" s="671"/>
      <c r="QKO7" s="671"/>
      <c r="QKP7" s="671"/>
      <c r="QKQ7" s="671"/>
      <c r="QKR7" s="671"/>
      <c r="QKS7" s="671"/>
      <c r="QKT7" s="671"/>
      <c r="QKU7" s="671"/>
      <c r="QKV7" s="671"/>
      <c r="QKW7" s="671"/>
      <c r="QKX7" s="671"/>
      <c r="QKY7" s="671"/>
      <c r="QKZ7" s="671"/>
      <c r="QLA7" s="671"/>
      <c r="QLB7" s="671"/>
      <c r="QLC7" s="671"/>
      <c r="QLD7" s="671"/>
      <c r="QLE7" s="671"/>
      <c r="QLF7" s="671"/>
      <c r="QLG7" s="671"/>
      <c r="QLH7" s="671"/>
      <c r="QLI7" s="671"/>
      <c r="QLJ7" s="671"/>
      <c r="QLK7" s="671"/>
      <c r="QLL7" s="671"/>
      <c r="QLM7" s="671"/>
      <c r="QLN7" s="671"/>
      <c r="QLO7" s="671"/>
      <c r="QLP7" s="671"/>
      <c r="QLQ7" s="671"/>
      <c r="QLR7" s="671"/>
      <c r="QLS7" s="671"/>
      <c r="QLT7" s="671"/>
      <c r="QLU7" s="671"/>
      <c r="QLV7" s="671"/>
      <c r="QLW7" s="671"/>
      <c r="QLX7" s="671"/>
      <c r="QLY7" s="671"/>
      <c r="QLZ7" s="671"/>
      <c r="QMA7" s="671"/>
      <c r="QMB7" s="671"/>
      <c r="QMC7" s="671"/>
      <c r="QMD7" s="671"/>
      <c r="QME7" s="671"/>
      <c r="QMF7" s="671"/>
      <c r="QMG7" s="671"/>
      <c r="QMH7" s="671"/>
      <c r="QMI7" s="671"/>
      <c r="QMJ7" s="671"/>
      <c r="QMK7" s="671"/>
      <c r="QML7" s="671"/>
      <c r="QMM7" s="671"/>
      <c r="QMN7" s="671"/>
      <c r="QMO7" s="671"/>
      <c r="QMP7" s="671"/>
      <c r="QMQ7" s="671"/>
      <c r="QMR7" s="671"/>
      <c r="QMS7" s="671"/>
      <c r="QMT7" s="671"/>
      <c r="QMU7" s="671"/>
      <c r="QMV7" s="671"/>
      <c r="QMW7" s="671"/>
      <c r="QMX7" s="671"/>
      <c r="QMY7" s="671"/>
      <c r="QMZ7" s="671"/>
      <c r="QNA7" s="671"/>
      <c r="QNB7" s="671"/>
      <c r="QNC7" s="671"/>
      <c r="QND7" s="671"/>
      <c r="QNE7" s="671"/>
      <c r="QNF7" s="671"/>
      <c r="QNG7" s="671"/>
      <c r="QNH7" s="671"/>
      <c r="QNI7" s="671"/>
      <c r="QNJ7" s="671"/>
      <c r="QNK7" s="671"/>
      <c r="QNL7" s="671"/>
      <c r="QNM7" s="671"/>
      <c r="QNN7" s="671"/>
      <c r="QNO7" s="671"/>
      <c r="QNP7" s="671"/>
      <c r="QNQ7" s="671"/>
      <c r="QNR7" s="671"/>
      <c r="QNS7" s="671"/>
      <c r="QNT7" s="671"/>
      <c r="QNU7" s="671"/>
      <c r="QNV7" s="671"/>
      <c r="QNW7" s="671"/>
      <c r="QNX7" s="671"/>
      <c r="QNY7" s="671"/>
      <c r="QNZ7" s="671"/>
      <c r="QOA7" s="671"/>
      <c r="QOB7" s="671"/>
      <c r="QOC7" s="671"/>
      <c r="QOD7" s="671"/>
      <c r="QOE7" s="671"/>
      <c r="QOF7" s="671"/>
      <c r="QOG7" s="671"/>
      <c r="QOH7" s="671"/>
      <c r="QOI7" s="671"/>
      <c r="QOJ7" s="671"/>
      <c r="QOK7" s="671"/>
      <c r="QOL7" s="671"/>
      <c r="QOM7" s="671"/>
      <c r="QON7" s="671"/>
      <c r="QOO7" s="671"/>
      <c r="QOP7" s="671"/>
      <c r="QOQ7" s="671"/>
      <c r="QOR7" s="671"/>
      <c r="QOS7" s="671"/>
      <c r="QOT7" s="671"/>
      <c r="QOU7" s="671"/>
      <c r="QOV7" s="671"/>
      <c r="QOW7" s="671"/>
      <c r="QOX7" s="671"/>
      <c r="QOY7" s="671"/>
      <c r="QOZ7" s="671"/>
      <c r="QPA7" s="671"/>
      <c r="QPB7" s="671"/>
      <c r="QPC7" s="671"/>
      <c r="QPD7" s="671"/>
      <c r="QPE7" s="671"/>
      <c r="QPF7" s="671"/>
      <c r="QPG7" s="671"/>
      <c r="QPH7" s="671"/>
      <c r="QPI7" s="671"/>
      <c r="QPJ7" s="671"/>
      <c r="QPK7" s="671"/>
      <c r="QPL7" s="671"/>
      <c r="QPM7" s="671"/>
      <c r="QPN7" s="671"/>
      <c r="QPO7" s="671"/>
      <c r="QPP7" s="671"/>
      <c r="QPQ7" s="671"/>
      <c r="QPR7" s="671"/>
      <c r="QPS7" s="671"/>
      <c r="QPT7" s="671"/>
      <c r="QPU7" s="671"/>
      <c r="QPV7" s="671"/>
      <c r="QPW7" s="671"/>
      <c r="QPX7" s="671"/>
      <c r="QPY7" s="671"/>
      <c r="QPZ7" s="671"/>
      <c r="QQA7" s="671"/>
      <c r="QQB7" s="671"/>
      <c r="QQC7" s="671"/>
      <c r="QQD7" s="671"/>
      <c r="QQE7" s="671"/>
      <c r="QQF7" s="671"/>
      <c r="QQG7" s="671"/>
      <c r="QQH7" s="671"/>
      <c r="QQI7" s="671"/>
      <c r="QQJ7" s="671"/>
      <c r="QQK7" s="671"/>
      <c r="QQL7" s="671"/>
      <c r="QQM7" s="671"/>
      <c r="QQN7" s="671"/>
      <c r="QQO7" s="671"/>
      <c r="QQP7" s="671"/>
      <c r="QQQ7" s="671"/>
      <c r="QQR7" s="671"/>
      <c r="QQS7" s="671"/>
      <c r="QQT7" s="671"/>
      <c r="QQU7" s="671"/>
      <c r="QQV7" s="671"/>
      <c r="QQW7" s="671"/>
      <c r="QQX7" s="671"/>
      <c r="QQY7" s="671"/>
      <c r="QQZ7" s="671"/>
      <c r="QRA7" s="671"/>
      <c r="QRB7" s="671"/>
      <c r="QRC7" s="671"/>
      <c r="QRD7" s="671"/>
      <c r="QRE7" s="671"/>
      <c r="QRF7" s="671"/>
      <c r="QRG7" s="671"/>
      <c r="QRH7" s="671"/>
      <c r="QRI7" s="671"/>
      <c r="QRJ7" s="671"/>
      <c r="QRK7" s="671"/>
      <c r="QRL7" s="671"/>
      <c r="QRM7" s="671"/>
      <c r="QRN7" s="671"/>
      <c r="QRO7" s="671"/>
      <c r="QRP7" s="671"/>
      <c r="QRQ7" s="671"/>
      <c r="QRR7" s="671"/>
      <c r="QRS7" s="671"/>
      <c r="QRT7" s="671"/>
      <c r="QRU7" s="671"/>
      <c r="QRV7" s="671"/>
      <c r="QRW7" s="671"/>
      <c r="QRX7" s="671"/>
      <c r="QRY7" s="671"/>
      <c r="QRZ7" s="671"/>
      <c r="QSA7" s="671"/>
      <c r="QSB7" s="671"/>
      <c r="QSC7" s="671"/>
      <c r="QSD7" s="671"/>
      <c r="QSE7" s="671"/>
      <c r="QSF7" s="671"/>
      <c r="QSG7" s="671"/>
      <c r="QSH7" s="671"/>
      <c r="QSI7" s="671"/>
      <c r="QSJ7" s="671"/>
      <c r="QSK7" s="671"/>
      <c r="QSL7" s="671"/>
      <c r="QSM7" s="671"/>
      <c r="QSN7" s="671"/>
      <c r="QSO7" s="671"/>
      <c r="QSP7" s="671"/>
      <c r="QSQ7" s="671"/>
      <c r="QSR7" s="671"/>
      <c r="QSS7" s="671"/>
      <c r="QST7" s="671"/>
      <c r="QSU7" s="671"/>
      <c r="QSV7" s="671"/>
      <c r="QSW7" s="671"/>
      <c r="QSX7" s="671"/>
      <c r="QSY7" s="671"/>
      <c r="QSZ7" s="671"/>
      <c r="QTA7" s="671"/>
      <c r="QTB7" s="671"/>
      <c r="QTC7" s="671"/>
      <c r="QTD7" s="671"/>
      <c r="QTE7" s="671"/>
      <c r="QTF7" s="671"/>
      <c r="QTG7" s="671"/>
      <c r="QTH7" s="671"/>
      <c r="QTI7" s="671"/>
      <c r="QTJ7" s="671"/>
      <c r="QTK7" s="671"/>
      <c r="QTL7" s="671"/>
      <c r="QTM7" s="671"/>
      <c r="QTN7" s="671"/>
      <c r="QTO7" s="671"/>
      <c r="QTP7" s="671"/>
      <c r="QTQ7" s="671"/>
      <c r="QTR7" s="671"/>
      <c r="QTS7" s="671"/>
      <c r="QTT7" s="671"/>
      <c r="QTU7" s="671"/>
      <c r="QTV7" s="671"/>
      <c r="QTW7" s="671"/>
      <c r="QTX7" s="671"/>
      <c r="QTY7" s="671"/>
      <c r="QTZ7" s="671"/>
      <c r="QUA7" s="671"/>
      <c r="QUB7" s="671"/>
      <c r="QUC7" s="671"/>
      <c r="QUD7" s="671"/>
      <c r="QUE7" s="671"/>
      <c r="QUF7" s="671"/>
      <c r="QUG7" s="671"/>
      <c r="QUH7" s="671"/>
      <c r="QUI7" s="671"/>
      <c r="QUJ7" s="671"/>
      <c r="QUK7" s="671"/>
      <c r="QUL7" s="671"/>
      <c r="QUM7" s="671"/>
      <c r="QUN7" s="671"/>
      <c r="QUO7" s="671"/>
      <c r="QUP7" s="671"/>
      <c r="QUQ7" s="671"/>
      <c r="QUR7" s="671"/>
      <c r="QUS7" s="671"/>
      <c r="QUT7" s="671"/>
      <c r="QUU7" s="671"/>
      <c r="QUV7" s="671"/>
      <c r="QUW7" s="671"/>
      <c r="QUX7" s="671"/>
      <c r="QUY7" s="671"/>
      <c r="QUZ7" s="671"/>
      <c r="QVA7" s="671"/>
      <c r="QVB7" s="671"/>
      <c r="QVC7" s="671"/>
      <c r="QVD7" s="671"/>
      <c r="QVE7" s="671"/>
      <c r="QVF7" s="671"/>
      <c r="QVG7" s="671"/>
      <c r="QVH7" s="671"/>
      <c r="QVI7" s="671"/>
      <c r="QVJ7" s="671"/>
      <c r="QVK7" s="671"/>
      <c r="QVL7" s="671"/>
      <c r="QVM7" s="671"/>
      <c r="QVN7" s="671"/>
      <c r="QVO7" s="671"/>
      <c r="QVP7" s="671"/>
      <c r="QVQ7" s="671"/>
      <c r="QVR7" s="671"/>
      <c r="QVS7" s="671"/>
      <c r="QVT7" s="671"/>
      <c r="QVU7" s="671"/>
      <c r="QVV7" s="671"/>
      <c r="QVW7" s="671"/>
      <c r="QVX7" s="671"/>
      <c r="QVY7" s="671"/>
      <c r="QVZ7" s="671"/>
      <c r="QWA7" s="671"/>
      <c r="QWB7" s="671"/>
      <c r="QWC7" s="671"/>
      <c r="QWD7" s="671"/>
      <c r="QWE7" s="671"/>
      <c r="QWF7" s="671"/>
      <c r="QWG7" s="671"/>
      <c r="QWH7" s="671"/>
      <c r="QWI7" s="671"/>
      <c r="QWJ7" s="671"/>
      <c r="QWK7" s="671"/>
      <c r="QWL7" s="671"/>
      <c r="QWM7" s="671"/>
      <c r="QWN7" s="671"/>
      <c r="QWO7" s="671"/>
      <c r="QWP7" s="671"/>
      <c r="QWQ7" s="671"/>
      <c r="QWR7" s="671"/>
      <c r="QWS7" s="671"/>
      <c r="QWT7" s="671"/>
      <c r="QWU7" s="671"/>
      <c r="QWV7" s="671"/>
      <c r="QWW7" s="671"/>
      <c r="QWX7" s="671"/>
      <c r="QWY7" s="671"/>
      <c r="QWZ7" s="671"/>
      <c r="QXA7" s="671"/>
      <c r="QXB7" s="671"/>
      <c r="QXC7" s="671"/>
      <c r="QXD7" s="671"/>
      <c r="QXE7" s="671"/>
      <c r="QXF7" s="671"/>
      <c r="QXG7" s="671"/>
      <c r="QXH7" s="671"/>
      <c r="QXI7" s="671"/>
      <c r="QXJ7" s="671"/>
      <c r="QXK7" s="671"/>
      <c r="QXL7" s="671"/>
      <c r="QXM7" s="671"/>
      <c r="QXN7" s="671"/>
      <c r="QXO7" s="671"/>
      <c r="QXP7" s="671"/>
      <c r="QXQ7" s="671"/>
      <c r="QXR7" s="671"/>
      <c r="QXS7" s="671"/>
      <c r="QXT7" s="671"/>
      <c r="QXU7" s="671"/>
      <c r="QXV7" s="671"/>
      <c r="QXW7" s="671"/>
      <c r="QXX7" s="671"/>
      <c r="QXY7" s="671"/>
      <c r="QXZ7" s="671"/>
      <c r="QYA7" s="671"/>
      <c r="QYB7" s="671"/>
      <c r="QYC7" s="671"/>
      <c r="QYD7" s="671"/>
      <c r="QYE7" s="671"/>
      <c r="QYF7" s="671"/>
      <c r="QYG7" s="671"/>
      <c r="QYH7" s="671"/>
      <c r="QYI7" s="671"/>
      <c r="QYJ7" s="671"/>
      <c r="QYK7" s="671"/>
      <c r="QYL7" s="671"/>
      <c r="QYM7" s="671"/>
      <c r="QYN7" s="671"/>
      <c r="QYO7" s="671"/>
      <c r="QYP7" s="671"/>
      <c r="QYQ7" s="671"/>
      <c r="QYR7" s="671"/>
      <c r="QYS7" s="671"/>
      <c r="QYT7" s="671"/>
      <c r="QYU7" s="671"/>
      <c r="QYV7" s="671"/>
      <c r="QYW7" s="671"/>
      <c r="QYX7" s="671"/>
      <c r="QYY7" s="671"/>
      <c r="QYZ7" s="671"/>
      <c r="QZA7" s="671"/>
      <c r="QZB7" s="671"/>
      <c r="QZC7" s="671"/>
      <c r="QZD7" s="671"/>
      <c r="QZE7" s="671"/>
      <c r="QZF7" s="671"/>
      <c r="QZG7" s="671"/>
      <c r="QZH7" s="671"/>
      <c r="QZI7" s="671"/>
      <c r="QZJ7" s="671"/>
      <c r="QZK7" s="671"/>
      <c r="QZL7" s="671"/>
      <c r="QZM7" s="671"/>
      <c r="QZN7" s="671"/>
      <c r="QZO7" s="671"/>
      <c r="QZP7" s="671"/>
      <c r="QZQ7" s="671"/>
      <c r="QZR7" s="671"/>
      <c r="QZS7" s="671"/>
      <c r="QZT7" s="671"/>
      <c r="QZU7" s="671"/>
      <c r="QZV7" s="671"/>
      <c r="QZW7" s="671"/>
      <c r="QZX7" s="671"/>
      <c r="QZY7" s="671"/>
      <c r="QZZ7" s="671"/>
      <c r="RAA7" s="671"/>
      <c r="RAB7" s="671"/>
      <c r="RAC7" s="671"/>
      <c r="RAD7" s="671"/>
      <c r="RAE7" s="671"/>
      <c r="RAF7" s="671"/>
      <c r="RAG7" s="671"/>
      <c r="RAH7" s="671"/>
      <c r="RAI7" s="671"/>
      <c r="RAJ7" s="671"/>
      <c r="RAK7" s="671"/>
      <c r="RAL7" s="671"/>
      <c r="RAM7" s="671"/>
      <c r="RAN7" s="671"/>
      <c r="RAO7" s="671"/>
      <c r="RAP7" s="671"/>
      <c r="RAQ7" s="671"/>
      <c r="RAR7" s="671"/>
      <c r="RAS7" s="671"/>
      <c r="RAT7" s="671"/>
      <c r="RAU7" s="671"/>
      <c r="RAV7" s="671"/>
      <c r="RAW7" s="671"/>
      <c r="RAX7" s="671"/>
      <c r="RAY7" s="671"/>
      <c r="RAZ7" s="671"/>
      <c r="RBA7" s="671"/>
      <c r="RBB7" s="671"/>
      <c r="RBC7" s="671"/>
      <c r="RBD7" s="671"/>
      <c r="RBE7" s="671"/>
      <c r="RBF7" s="671"/>
      <c r="RBG7" s="671"/>
      <c r="RBH7" s="671"/>
      <c r="RBI7" s="671"/>
      <c r="RBJ7" s="671"/>
      <c r="RBK7" s="671"/>
      <c r="RBL7" s="671"/>
      <c r="RBM7" s="671"/>
      <c r="RBN7" s="671"/>
      <c r="RBO7" s="671"/>
      <c r="RBP7" s="671"/>
      <c r="RBQ7" s="671"/>
      <c r="RBR7" s="671"/>
      <c r="RBS7" s="671"/>
      <c r="RBT7" s="671"/>
      <c r="RBU7" s="671"/>
      <c r="RBV7" s="671"/>
      <c r="RBW7" s="671"/>
      <c r="RBX7" s="671"/>
      <c r="RBY7" s="671"/>
      <c r="RBZ7" s="671"/>
      <c r="RCA7" s="671"/>
      <c r="RCB7" s="671"/>
      <c r="RCC7" s="671"/>
      <c r="RCD7" s="671"/>
      <c r="RCE7" s="671"/>
      <c r="RCF7" s="671"/>
      <c r="RCG7" s="671"/>
      <c r="RCH7" s="671"/>
      <c r="RCI7" s="671"/>
      <c r="RCJ7" s="671"/>
      <c r="RCK7" s="671"/>
      <c r="RCL7" s="671"/>
      <c r="RCM7" s="671"/>
      <c r="RCN7" s="671"/>
      <c r="RCO7" s="671"/>
      <c r="RCP7" s="671"/>
      <c r="RCQ7" s="671"/>
      <c r="RCR7" s="671"/>
      <c r="RCS7" s="671"/>
      <c r="RCT7" s="671"/>
      <c r="RCU7" s="671"/>
      <c r="RCV7" s="671"/>
      <c r="RCW7" s="671"/>
      <c r="RCX7" s="671"/>
      <c r="RCY7" s="671"/>
      <c r="RCZ7" s="671"/>
      <c r="RDA7" s="671"/>
      <c r="RDB7" s="671"/>
      <c r="RDC7" s="671"/>
      <c r="RDD7" s="671"/>
      <c r="RDE7" s="671"/>
      <c r="RDF7" s="671"/>
      <c r="RDG7" s="671"/>
      <c r="RDH7" s="671"/>
      <c r="RDI7" s="671"/>
      <c r="RDJ7" s="671"/>
      <c r="RDK7" s="671"/>
      <c r="RDL7" s="671"/>
      <c r="RDM7" s="671"/>
      <c r="RDN7" s="671"/>
      <c r="RDO7" s="671"/>
      <c r="RDP7" s="671"/>
      <c r="RDQ7" s="671"/>
      <c r="RDR7" s="671"/>
      <c r="RDS7" s="671"/>
      <c r="RDT7" s="671"/>
      <c r="RDU7" s="671"/>
      <c r="RDV7" s="671"/>
      <c r="RDW7" s="671"/>
      <c r="RDX7" s="671"/>
      <c r="RDY7" s="671"/>
      <c r="RDZ7" s="671"/>
      <c r="REA7" s="671"/>
      <c r="REB7" s="671"/>
      <c r="REC7" s="671"/>
      <c r="RED7" s="671"/>
      <c r="REE7" s="671"/>
      <c r="REF7" s="671"/>
      <c r="REG7" s="671"/>
      <c r="REH7" s="671"/>
      <c r="REI7" s="671"/>
      <c r="REJ7" s="671"/>
      <c r="REK7" s="671"/>
      <c r="REL7" s="671"/>
      <c r="REM7" s="671"/>
      <c r="REN7" s="671"/>
      <c r="REO7" s="671"/>
      <c r="REP7" s="671"/>
      <c r="REQ7" s="671"/>
      <c r="RER7" s="671"/>
      <c r="RES7" s="671"/>
      <c r="RET7" s="671"/>
      <c r="REU7" s="671"/>
      <c r="REV7" s="671"/>
      <c r="REW7" s="671"/>
      <c r="REX7" s="671"/>
      <c r="REY7" s="671"/>
      <c r="REZ7" s="671"/>
      <c r="RFA7" s="671"/>
      <c r="RFB7" s="671"/>
      <c r="RFC7" s="671"/>
      <c r="RFD7" s="671"/>
      <c r="RFE7" s="671"/>
      <c r="RFF7" s="671"/>
      <c r="RFG7" s="671"/>
      <c r="RFH7" s="671"/>
      <c r="RFI7" s="671"/>
      <c r="RFJ7" s="671"/>
      <c r="RFK7" s="671"/>
      <c r="RFL7" s="671"/>
      <c r="RFM7" s="671"/>
      <c r="RFN7" s="671"/>
      <c r="RFO7" s="671"/>
      <c r="RFP7" s="671"/>
      <c r="RFQ7" s="671"/>
      <c r="RFR7" s="671"/>
      <c r="RFS7" s="671"/>
      <c r="RFT7" s="671"/>
      <c r="RFU7" s="671"/>
      <c r="RFV7" s="671"/>
      <c r="RFW7" s="671"/>
      <c r="RFX7" s="671"/>
      <c r="RFY7" s="671"/>
      <c r="RFZ7" s="671"/>
      <c r="RGA7" s="671"/>
      <c r="RGB7" s="671"/>
      <c r="RGC7" s="671"/>
      <c r="RGD7" s="671"/>
      <c r="RGE7" s="671"/>
      <c r="RGF7" s="671"/>
      <c r="RGG7" s="671"/>
      <c r="RGH7" s="671"/>
      <c r="RGI7" s="671"/>
      <c r="RGJ7" s="671"/>
      <c r="RGK7" s="671"/>
      <c r="RGL7" s="671"/>
      <c r="RGM7" s="671"/>
      <c r="RGN7" s="671"/>
      <c r="RGO7" s="671"/>
      <c r="RGP7" s="671"/>
      <c r="RGQ7" s="671"/>
      <c r="RGR7" s="671"/>
      <c r="RGS7" s="671"/>
      <c r="RGT7" s="671"/>
      <c r="RGU7" s="671"/>
      <c r="RGV7" s="671"/>
      <c r="RGW7" s="671"/>
      <c r="RGX7" s="671"/>
      <c r="RGY7" s="671"/>
      <c r="RGZ7" s="671"/>
      <c r="RHA7" s="671"/>
      <c r="RHB7" s="671"/>
      <c r="RHC7" s="671"/>
      <c r="RHD7" s="671"/>
      <c r="RHE7" s="671"/>
      <c r="RHF7" s="671"/>
      <c r="RHG7" s="671"/>
      <c r="RHH7" s="671"/>
      <c r="RHI7" s="671"/>
      <c r="RHJ7" s="671"/>
      <c r="RHK7" s="671"/>
      <c r="RHL7" s="671"/>
      <c r="RHM7" s="671"/>
      <c r="RHN7" s="671"/>
      <c r="RHO7" s="671"/>
      <c r="RHP7" s="671"/>
      <c r="RHQ7" s="671"/>
      <c r="RHR7" s="671"/>
      <c r="RHS7" s="671"/>
      <c r="RHT7" s="671"/>
      <c r="RHU7" s="671"/>
      <c r="RHV7" s="671"/>
      <c r="RHW7" s="671"/>
      <c r="RHX7" s="671"/>
      <c r="RHY7" s="671"/>
      <c r="RHZ7" s="671"/>
      <c r="RIA7" s="671"/>
      <c r="RIB7" s="671"/>
      <c r="RIC7" s="671"/>
      <c r="RID7" s="671"/>
      <c r="RIE7" s="671"/>
      <c r="RIF7" s="671"/>
      <c r="RIG7" s="671"/>
      <c r="RIH7" s="671"/>
      <c r="RII7" s="671"/>
      <c r="RIJ7" s="671"/>
      <c r="RIK7" s="671"/>
      <c r="RIL7" s="671"/>
      <c r="RIM7" s="671"/>
      <c r="RIN7" s="671"/>
      <c r="RIO7" s="671"/>
      <c r="RIP7" s="671"/>
      <c r="RIQ7" s="671"/>
      <c r="RIR7" s="671"/>
      <c r="RIS7" s="671"/>
      <c r="RIT7" s="671"/>
      <c r="RIU7" s="671"/>
      <c r="RIV7" s="671"/>
      <c r="RIW7" s="671"/>
      <c r="RIX7" s="671"/>
      <c r="RIY7" s="671"/>
      <c r="RIZ7" s="671"/>
      <c r="RJA7" s="671"/>
      <c r="RJB7" s="671"/>
      <c r="RJC7" s="671"/>
      <c r="RJD7" s="671"/>
      <c r="RJE7" s="671"/>
      <c r="RJF7" s="671"/>
      <c r="RJG7" s="671"/>
      <c r="RJH7" s="671"/>
      <c r="RJI7" s="671"/>
      <c r="RJJ7" s="671"/>
      <c r="RJK7" s="671"/>
      <c r="RJL7" s="671"/>
      <c r="RJM7" s="671"/>
      <c r="RJN7" s="671"/>
      <c r="RJO7" s="671"/>
      <c r="RJP7" s="671"/>
      <c r="RJQ7" s="671"/>
      <c r="RJR7" s="671"/>
      <c r="RJS7" s="671"/>
      <c r="RJT7" s="671"/>
      <c r="RJU7" s="671"/>
      <c r="RJV7" s="671"/>
      <c r="RJW7" s="671"/>
      <c r="RJX7" s="671"/>
      <c r="RJY7" s="671"/>
      <c r="RJZ7" s="671"/>
      <c r="RKA7" s="671"/>
      <c r="RKB7" s="671"/>
      <c r="RKC7" s="671"/>
      <c r="RKD7" s="671"/>
      <c r="RKE7" s="671"/>
      <c r="RKF7" s="671"/>
      <c r="RKG7" s="671"/>
      <c r="RKH7" s="671"/>
      <c r="RKI7" s="671"/>
      <c r="RKJ7" s="671"/>
      <c r="RKK7" s="671"/>
      <c r="RKL7" s="671"/>
      <c r="RKM7" s="671"/>
      <c r="RKN7" s="671"/>
      <c r="RKO7" s="671"/>
      <c r="RKP7" s="671"/>
      <c r="RKQ7" s="671"/>
      <c r="RKR7" s="671"/>
      <c r="RKS7" s="671"/>
      <c r="RKT7" s="671"/>
      <c r="RKU7" s="671"/>
      <c r="RKV7" s="671"/>
      <c r="RKW7" s="671"/>
      <c r="RKX7" s="671"/>
      <c r="RKY7" s="671"/>
      <c r="RKZ7" s="671"/>
      <c r="RLA7" s="671"/>
      <c r="RLB7" s="671"/>
      <c r="RLC7" s="671"/>
      <c r="RLD7" s="671"/>
      <c r="RLE7" s="671"/>
      <c r="RLF7" s="671"/>
      <c r="RLG7" s="671"/>
      <c r="RLH7" s="671"/>
      <c r="RLI7" s="671"/>
      <c r="RLJ7" s="671"/>
      <c r="RLK7" s="671"/>
      <c r="RLL7" s="671"/>
      <c r="RLM7" s="671"/>
      <c r="RLN7" s="671"/>
      <c r="RLO7" s="671"/>
      <c r="RLP7" s="671"/>
      <c r="RLQ7" s="671"/>
      <c r="RLR7" s="671"/>
      <c r="RLS7" s="671"/>
      <c r="RLT7" s="671"/>
      <c r="RLU7" s="671"/>
      <c r="RLV7" s="671"/>
      <c r="RLW7" s="671"/>
      <c r="RLX7" s="671"/>
      <c r="RLY7" s="671"/>
      <c r="RLZ7" s="671"/>
      <c r="RMA7" s="671"/>
      <c r="RMB7" s="671"/>
      <c r="RMC7" s="671"/>
      <c r="RMD7" s="671"/>
      <c r="RME7" s="671"/>
      <c r="RMF7" s="671"/>
      <c r="RMG7" s="671"/>
      <c r="RMH7" s="671"/>
      <c r="RMI7" s="671"/>
      <c r="RMJ7" s="671"/>
      <c r="RMK7" s="671"/>
      <c r="RML7" s="671"/>
      <c r="RMM7" s="671"/>
      <c r="RMN7" s="671"/>
      <c r="RMO7" s="671"/>
      <c r="RMP7" s="671"/>
      <c r="RMQ7" s="671"/>
      <c r="RMR7" s="671"/>
      <c r="RMS7" s="671"/>
      <c r="RMT7" s="671"/>
      <c r="RMU7" s="671"/>
      <c r="RMV7" s="671"/>
      <c r="RMW7" s="671"/>
      <c r="RMX7" s="671"/>
      <c r="RMY7" s="671"/>
      <c r="RMZ7" s="671"/>
      <c r="RNA7" s="671"/>
      <c r="RNB7" s="671"/>
      <c r="RNC7" s="671"/>
      <c r="RND7" s="671"/>
      <c r="RNE7" s="671"/>
      <c r="RNF7" s="671"/>
      <c r="RNG7" s="671"/>
      <c r="RNH7" s="671"/>
      <c r="RNI7" s="671"/>
      <c r="RNJ7" s="671"/>
      <c r="RNK7" s="671"/>
      <c r="RNL7" s="671"/>
      <c r="RNM7" s="671"/>
      <c r="RNN7" s="671"/>
      <c r="RNO7" s="671"/>
      <c r="RNP7" s="671"/>
      <c r="RNQ7" s="671"/>
      <c r="RNR7" s="671"/>
      <c r="RNS7" s="671"/>
      <c r="RNT7" s="671"/>
      <c r="RNU7" s="671"/>
      <c r="RNV7" s="671"/>
      <c r="RNW7" s="671"/>
      <c r="RNX7" s="671"/>
      <c r="RNY7" s="671"/>
      <c r="RNZ7" s="671"/>
      <c r="ROA7" s="671"/>
      <c r="ROB7" s="671"/>
      <c r="ROC7" s="671"/>
      <c r="ROD7" s="671"/>
      <c r="ROE7" s="671"/>
      <c r="ROF7" s="671"/>
      <c r="ROG7" s="671"/>
      <c r="ROH7" s="671"/>
      <c r="ROI7" s="671"/>
      <c r="ROJ7" s="671"/>
      <c r="ROK7" s="671"/>
      <c r="ROL7" s="671"/>
      <c r="ROM7" s="671"/>
      <c r="RON7" s="671"/>
      <c r="ROO7" s="671"/>
      <c r="ROP7" s="671"/>
      <c r="ROQ7" s="671"/>
      <c r="ROR7" s="671"/>
      <c r="ROS7" s="671"/>
      <c r="ROT7" s="671"/>
      <c r="ROU7" s="671"/>
      <c r="ROV7" s="671"/>
      <c r="ROW7" s="671"/>
      <c r="ROX7" s="671"/>
      <c r="ROY7" s="671"/>
      <c r="ROZ7" s="671"/>
      <c r="RPA7" s="671"/>
      <c r="RPB7" s="671"/>
      <c r="RPC7" s="671"/>
      <c r="RPD7" s="671"/>
      <c r="RPE7" s="671"/>
      <c r="RPF7" s="671"/>
      <c r="RPG7" s="671"/>
      <c r="RPH7" s="671"/>
      <c r="RPI7" s="671"/>
      <c r="RPJ7" s="671"/>
      <c r="RPK7" s="671"/>
      <c r="RPL7" s="671"/>
      <c r="RPM7" s="671"/>
      <c r="RPN7" s="671"/>
      <c r="RPO7" s="671"/>
      <c r="RPP7" s="671"/>
      <c r="RPQ7" s="671"/>
      <c r="RPR7" s="671"/>
      <c r="RPS7" s="671"/>
      <c r="RPT7" s="671"/>
      <c r="RPU7" s="671"/>
      <c r="RPV7" s="671"/>
      <c r="RPW7" s="671"/>
      <c r="RPX7" s="671"/>
      <c r="RPY7" s="671"/>
      <c r="RPZ7" s="671"/>
      <c r="RQA7" s="671"/>
      <c r="RQB7" s="671"/>
      <c r="RQC7" s="671"/>
      <c r="RQD7" s="671"/>
      <c r="RQE7" s="671"/>
      <c r="RQF7" s="671"/>
      <c r="RQG7" s="671"/>
      <c r="RQH7" s="671"/>
      <c r="RQI7" s="671"/>
      <c r="RQJ7" s="671"/>
      <c r="RQK7" s="671"/>
      <c r="RQL7" s="671"/>
      <c r="RQM7" s="671"/>
      <c r="RQN7" s="671"/>
      <c r="RQO7" s="671"/>
      <c r="RQP7" s="671"/>
      <c r="RQQ7" s="671"/>
      <c r="RQR7" s="671"/>
      <c r="RQS7" s="671"/>
      <c r="RQT7" s="671"/>
      <c r="RQU7" s="671"/>
      <c r="RQV7" s="671"/>
      <c r="RQW7" s="671"/>
      <c r="RQX7" s="671"/>
      <c r="RQY7" s="671"/>
      <c r="RQZ7" s="671"/>
      <c r="RRA7" s="671"/>
      <c r="RRB7" s="671"/>
      <c r="RRC7" s="671"/>
      <c r="RRD7" s="671"/>
      <c r="RRE7" s="671"/>
      <c r="RRF7" s="671"/>
      <c r="RRG7" s="671"/>
      <c r="RRH7" s="671"/>
      <c r="RRI7" s="671"/>
      <c r="RRJ7" s="671"/>
      <c r="RRK7" s="671"/>
      <c r="RRL7" s="671"/>
      <c r="RRM7" s="671"/>
      <c r="RRN7" s="671"/>
      <c r="RRO7" s="671"/>
      <c r="RRP7" s="671"/>
      <c r="RRQ7" s="671"/>
      <c r="RRR7" s="671"/>
      <c r="RRS7" s="671"/>
      <c r="RRT7" s="671"/>
      <c r="RRU7" s="671"/>
      <c r="RRV7" s="671"/>
      <c r="RRW7" s="671"/>
      <c r="RRX7" s="671"/>
      <c r="RRY7" s="671"/>
      <c r="RRZ7" s="671"/>
      <c r="RSA7" s="671"/>
      <c r="RSB7" s="671"/>
      <c r="RSC7" s="671"/>
      <c r="RSD7" s="671"/>
      <c r="RSE7" s="671"/>
      <c r="RSF7" s="671"/>
      <c r="RSG7" s="671"/>
      <c r="RSH7" s="671"/>
      <c r="RSI7" s="671"/>
      <c r="RSJ7" s="671"/>
      <c r="RSK7" s="671"/>
      <c r="RSL7" s="671"/>
      <c r="RSM7" s="671"/>
      <c r="RSN7" s="671"/>
      <c r="RSO7" s="671"/>
      <c r="RSP7" s="671"/>
      <c r="RSQ7" s="671"/>
      <c r="RSR7" s="671"/>
      <c r="RSS7" s="671"/>
      <c r="RST7" s="671"/>
      <c r="RSU7" s="671"/>
      <c r="RSV7" s="671"/>
      <c r="RSW7" s="671"/>
      <c r="RSX7" s="671"/>
      <c r="RSY7" s="671"/>
      <c r="RSZ7" s="671"/>
      <c r="RTA7" s="671"/>
      <c r="RTB7" s="671"/>
      <c r="RTC7" s="671"/>
      <c r="RTD7" s="671"/>
      <c r="RTE7" s="671"/>
      <c r="RTF7" s="671"/>
      <c r="RTG7" s="671"/>
      <c r="RTH7" s="671"/>
      <c r="RTI7" s="671"/>
      <c r="RTJ7" s="671"/>
      <c r="RTK7" s="671"/>
      <c r="RTL7" s="671"/>
      <c r="RTM7" s="671"/>
      <c r="RTN7" s="671"/>
      <c r="RTO7" s="671"/>
      <c r="RTP7" s="671"/>
      <c r="RTQ7" s="671"/>
      <c r="RTR7" s="671"/>
      <c r="RTS7" s="671"/>
      <c r="RTT7" s="671"/>
      <c r="RTU7" s="671"/>
      <c r="RTV7" s="671"/>
      <c r="RTW7" s="671"/>
      <c r="RTX7" s="671"/>
      <c r="RTY7" s="671"/>
      <c r="RTZ7" s="671"/>
      <c r="RUA7" s="671"/>
      <c r="RUB7" s="671"/>
      <c r="RUC7" s="671"/>
      <c r="RUD7" s="671"/>
      <c r="RUE7" s="671"/>
      <c r="RUF7" s="671"/>
      <c r="RUG7" s="671"/>
      <c r="RUH7" s="671"/>
      <c r="RUI7" s="671"/>
      <c r="RUJ7" s="671"/>
      <c r="RUK7" s="671"/>
      <c r="RUL7" s="671"/>
      <c r="RUM7" s="671"/>
      <c r="RUN7" s="671"/>
      <c r="RUO7" s="671"/>
      <c r="RUP7" s="671"/>
      <c r="RUQ7" s="671"/>
      <c r="RUR7" s="671"/>
      <c r="RUS7" s="671"/>
      <c r="RUT7" s="671"/>
      <c r="RUU7" s="671"/>
      <c r="RUV7" s="671"/>
      <c r="RUW7" s="671"/>
      <c r="RUX7" s="671"/>
      <c r="RUY7" s="671"/>
      <c r="RUZ7" s="671"/>
      <c r="RVA7" s="671"/>
      <c r="RVB7" s="671"/>
      <c r="RVC7" s="671"/>
      <c r="RVD7" s="671"/>
      <c r="RVE7" s="671"/>
      <c r="RVF7" s="671"/>
      <c r="RVG7" s="671"/>
      <c r="RVH7" s="671"/>
      <c r="RVI7" s="671"/>
      <c r="RVJ7" s="671"/>
      <c r="RVK7" s="671"/>
      <c r="RVL7" s="671"/>
      <c r="RVM7" s="671"/>
      <c r="RVN7" s="671"/>
      <c r="RVO7" s="671"/>
      <c r="RVP7" s="671"/>
      <c r="RVQ7" s="671"/>
      <c r="RVR7" s="671"/>
      <c r="RVS7" s="671"/>
      <c r="RVT7" s="671"/>
      <c r="RVU7" s="671"/>
      <c r="RVV7" s="671"/>
      <c r="RVW7" s="671"/>
      <c r="RVX7" s="671"/>
      <c r="RVY7" s="671"/>
      <c r="RVZ7" s="671"/>
      <c r="RWA7" s="671"/>
      <c r="RWB7" s="671"/>
      <c r="RWC7" s="671"/>
      <c r="RWD7" s="671"/>
      <c r="RWE7" s="671"/>
      <c r="RWF7" s="671"/>
      <c r="RWG7" s="671"/>
      <c r="RWH7" s="671"/>
      <c r="RWI7" s="671"/>
      <c r="RWJ7" s="671"/>
      <c r="RWK7" s="671"/>
      <c r="RWL7" s="671"/>
      <c r="RWM7" s="671"/>
      <c r="RWN7" s="671"/>
      <c r="RWO7" s="671"/>
      <c r="RWP7" s="671"/>
      <c r="RWQ7" s="671"/>
      <c r="RWR7" s="671"/>
      <c r="RWS7" s="671"/>
      <c r="RWT7" s="671"/>
      <c r="RWU7" s="671"/>
      <c r="RWV7" s="671"/>
      <c r="RWW7" s="671"/>
      <c r="RWX7" s="671"/>
      <c r="RWY7" s="671"/>
      <c r="RWZ7" s="671"/>
      <c r="RXA7" s="671"/>
      <c r="RXB7" s="671"/>
      <c r="RXC7" s="671"/>
      <c r="RXD7" s="671"/>
      <c r="RXE7" s="671"/>
      <c r="RXF7" s="671"/>
      <c r="RXG7" s="671"/>
      <c r="RXH7" s="671"/>
      <c r="RXI7" s="671"/>
      <c r="RXJ7" s="671"/>
      <c r="RXK7" s="671"/>
      <c r="RXL7" s="671"/>
      <c r="RXM7" s="671"/>
      <c r="RXN7" s="671"/>
      <c r="RXO7" s="671"/>
      <c r="RXP7" s="671"/>
      <c r="RXQ7" s="671"/>
      <c r="RXR7" s="671"/>
      <c r="RXS7" s="671"/>
      <c r="RXT7" s="671"/>
      <c r="RXU7" s="671"/>
      <c r="RXV7" s="671"/>
      <c r="RXW7" s="671"/>
      <c r="RXX7" s="671"/>
      <c r="RXY7" s="671"/>
      <c r="RXZ7" s="671"/>
      <c r="RYA7" s="671"/>
      <c r="RYB7" s="671"/>
      <c r="RYC7" s="671"/>
      <c r="RYD7" s="671"/>
      <c r="RYE7" s="671"/>
      <c r="RYF7" s="671"/>
      <c r="RYG7" s="671"/>
      <c r="RYH7" s="671"/>
      <c r="RYI7" s="671"/>
      <c r="RYJ7" s="671"/>
      <c r="RYK7" s="671"/>
      <c r="RYL7" s="671"/>
      <c r="RYM7" s="671"/>
      <c r="RYN7" s="671"/>
      <c r="RYO7" s="671"/>
      <c r="RYP7" s="671"/>
      <c r="RYQ7" s="671"/>
      <c r="RYR7" s="671"/>
      <c r="RYS7" s="671"/>
      <c r="RYT7" s="671"/>
      <c r="RYU7" s="671"/>
      <c r="RYV7" s="671"/>
      <c r="RYW7" s="671"/>
      <c r="RYX7" s="671"/>
      <c r="RYY7" s="671"/>
      <c r="RYZ7" s="671"/>
      <c r="RZA7" s="671"/>
      <c r="RZB7" s="671"/>
      <c r="RZC7" s="671"/>
      <c r="RZD7" s="671"/>
      <c r="RZE7" s="671"/>
      <c r="RZF7" s="671"/>
      <c r="RZG7" s="671"/>
      <c r="RZH7" s="671"/>
      <c r="RZI7" s="671"/>
      <c r="RZJ7" s="671"/>
      <c r="RZK7" s="671"/>
      <c r="RZL7" s="671"/>
      <c r="RZM7" s="671"/>
      <c r="RZN7" s="671"/>
      <c r="RZO7" s="671"/>
      <c r="RZP7" s="671"/>
      <c r="RZQ7" s="671"/>
      <c r="RZR7" s="671"/>
      <c r="RZS7" s="671"/>
      <c r="RZT7" s="671"/>
      <c r="RZU7" s="671"/>
      <c r="RZV7" s="671"/>
      <c r="RZW7" s="671"/>
      <c r="RZX7" s="671"/>
      <c r="RZY7" s="671"/>
      <c r="RZZ7" s="671"/>
      <c r="SAA7" s="671"/>
      <c r="SAB7" s="671"/>
      <c r="SAC7" s="671"/>
      <c r="SAD7" s="671"/>
      <c r="SAE7" s="671"/>
      <c r="SAF7" s="671"/>
      <c r="SAG7" s="671"/>
      <c r="SAH7" s="671"/>
      <c r="SAI7" s="671"/>
      <c r="SAJ7" s="671"/>
      <c r="SAK7" s="671"/>
      <c r="SAL7" s="671"/>
      <c r="SAM7" s="671"/>
      <c r="SAN7" s="671"/>
      <c r="SAO7" s="671"/>
      <c r="SAP7" s="671"/>
      <c r="SAQ7" s="671"/>
      <c r="SAR7" s="671"/>
      <c r="SAS7" s="671"/>
      <c r="SAT7" s="671"/>
      <c r="SAU7" s="671"/>
      <c r="SAV7" s="671"/>
      <c r="SAW7" s="671"/>
      <c r="SAX7" s="671"/>
      <c r="SAY7" s="671"/>
      <c r="SAZ7" s="671"/>
      <c r="SBA7" s="671"/>
      <c r="SBB7" s="671"/>
      <c r="SBC7" s="671"/>
      <c r="SBD7" s="671"/>
      <c r="SBE7" s="671"/>
      <c r="SBF7" s="671"/>
      <c r="SBG7" s="671"/>
      <c r="SBH7" s="671"/>
      <c r="SBI7" s="671"/>
      <c r="SBJ7" s="671"/>
      <c r="SBK7" s="671"/>
      <c r="SBL7" s="671"/>
      <c r="SBM7" s="671"/>
      <c r="SBN7" s="671"/>
      <c r="SBO7" s="671"/>
      <c r="SBP7" s="671"/>
      <c r="SBQ7" s="671"/>
      <c r="SBR7" s="671"/>
      <c r="SBS7" s="671"/>
      <c r="SBT7" s="671"/>
      <c r="SBU7" s="671"/>
      <c r="SBV7" s="671"/>
      <c r="SBW7" s="671"/>
      <c r="SBX7" s="671"/>
      <c r="SBY7" s="671"/>
      <c r="SBZ7" s="671"/>
      <c r="SCA7" s="671"/>
      <c r="SCB7" s="671"/>
      <c r="SCC7" s="671"/>
      <c r="SCD7" s="671"/>
      <c r="SCE7" s="671"/>
      <c r="SCF7" s="671"/>
      <c r="SCG7" s="671"/>
      <c r="SCH7" s="671"/>
      <c r="SCI7" s="671"/>
      <c r="SCJ7" s="671"/>
      <c r="SCK7" s="671"/>
      <c r="SCL7" s="671"/>
      <c r="SCM7" s="671"/>
      <c r="SCN7" s="671"/>
      <c r="SCO7" s="671"/>
      <c r="SCP7" s="671"/>
      <c r="SCQ7" s="671"/>
      <c r="SCR7" s="671"/>
      <c r="SCS7" s="671"/>
      <c r="SCT7" s="671"/>
      <c r="SCU7" s="671"/>
      <c r="SCV7" s="671"/>
      <c r="SCW7" s="671"/>
      <c r="SCX7" s="671"/>
      <c r="SCY7" s="671"/>
      <c r="SCZ7" s="671"/>
      <c r="SDA7" s="671"/>
      <c r="SDB7" s="671"/>
      <c r="SDC7" s="671"/>
      <c r="SDD7" s="671"/>
      <c r="SDE7" s="671"/>
      <c r="SDF7" s="671"/>
      <c r="SDG7" s="671"/>
      <c r="SDH7" s="671"/>
      <c r="SDI7" s="671"/>
      <c r="SDJ7" s="671"/>
      <c r="SDK7" s="671"/>
      <c r="SDL7" s="671"/>
      <c r="SDM7" s="671"/>
      <c r="SDN7" s="671"/>
      <c r="SDO7" s="671"/>
      <c r="SDP7" s="671"/>
      <c r="SDQ7" s="671"/>
      <c r="SDR7" s="671"/>
      <c r="SDS7" s="671"/>
      <c r="SDT7" s="671"/>
      <c r="SDU7" s="671"/>
      <c r="SDV7" s="671"/>
      <c r="SDW7" s="671"/>
      <c r="SDX7" s="671"/>
      <c r="SDY7" s="671"/>
      <c r="SDZ7" s="671"/>
      <c r="SEA7" s="671"/>
      <c r="SEB7" s="671"/>
      <c r="SEC7" s="671"/>
      <c r="SED7" s="671"/>
      <c r="SEE7" s="671"/>
      <c r="SEF7" s="671"/>
      <c r="SEG7" s="671"/>
      <c r="SEH7" s="671"/>
      <c r="SEI7" s="671"/>
      <c r="SEJ7" s="671"/>
      <c r="SEK7" s="671"/>
      <c r="SEL7" s="671"/>
      <c r="SEM7" s="671"/>
      <c r="SEN7" s="671"/>
      <c r="SEO7" s="671"/>
      <c r="SEP7" s="671"/>
      <c r="SEQ7" s="671"/>
      <c r="SER7" s="671"/>
      <c r="SES7" s="671"/>
      <c r="SET7" s="671"/>
      <c r="SEU7" s="671"/>
      <c r="SEV7" s="671"/>
      <c r="SEW7" s="671"/>
      <c r="SEX7" s="671"/>
      <c r="SEY7" s="671"/>
      <c r="SEZ7" s="671"/>
      <c r="SFA7" s="671"/>
      <c r="SFB7" s="671"/>
      <c r="SFC7" s="671"/>
      <c r="SFD7" s="671"/>
      <c r="SFE7" s="671"/>
      <c r="SFF7" s="671"/>
      <c r="SFG7" s="671"/>
      <c r="SFH7" s="671"/>
      <c r="SFI7" s="671"/>
      <c r="SFJ7" s="671"/>
      <c r="SFK7" s="671"/>
      <c r="SFL7" s="671"/>
      <c r="SFM7" s="671"/>
      <c r="SFN7" s="671"/>
      <c r="SFO7" s="671"/>
      <c r="SFP7" s="671"/>
      <c r="SFQ7" s="671"/>
      <c r="SFR7" s="671"/>
      <c r="SFS7" s="671"/>
      <c r="SFT7" s="671"/>
      <c r="SFU7" s="671"/>
      <c r="SFV7" s="671"/>
      <c r="SFW7" s="671"/>
      <c r="SFX7" s="671"/>
      <c r="SFY7" s="671"/>
      <c r="SFZ7" s="671"/>
      <c r="SGA7" s="671"/>
      <c r="SGB7" s="671"/>
      <c r="SGC7" s="671"/>
      <c r="SGD7" s="671"/>
      <c r="SGE7" s="671"/>
      <c r="SGF7" s="671"/>
      <c r="SGG7" s="671"/>
      <c r="SGH7" s="671"/>
      <c r="SGI7" s="671"/>
      <c r="SGJ7" s="671"/>
      <c r="SGK7" s="671"/>
      <c r="SGL7" s="671"/>
      <c r="SGM7" s="671"/>
      <c r="SGN7" s="671"/>
      <c r="SGO7" s="671"/>
      <c r="SGP7" s="671"/>
      <c r="SGQ7" s="671"/>
      <c r="SGR7" s="671"/>
      <c r="SGS7" s="671"/>
      <c r="SGT7" s="671"/>
      <c r="SGU7" s="671"/>
      <c r="SGV7" s="671"/>
      <c r="SGW7" s="671"/>
      <c r="SGX7" s="671"/>
      <c r="SGY7" s="671"/>
      <c r="SGZ7" s="671"/>
      <c r="SHA7" s="671"/>
      <c r="SHB7" s="671"/>
      <c r="SHC7" s="671"/>
      <c r="SHD7" s="671"/>
      <c r="SHE7" s="671"/>
      <c r="SHF7" s="671"/>
      <c r="SHG7" s="671"/>
      <c r="SHH7" s="671"/>
      <c r="SHI7" s="671"/>
      <c r="SHJ7" s="671"/>
      <c r="SHK7" s="671"/>
      <c r="SHL7" s="671"/>
      <c r="SHM7" s="671"/>
      <c r="SHN7" s="671"/>
      <c r="SHO7" s="671"/>
      <c r="SHP7" s="671"/>
      <c r="SHQ7" s="671"/>
      <c r="SHR7" s="671"/>
      <c r="SHS7" s="671"/>
      <c r="SHT7" s="671"/>
      <c r="SHU7" s="671"/>
      <c r="SHV7" s="671"/>
      <c r="SHW7" s="671"/>
      <c r="SHX7" s="671"/>
      <c r="SHY7" s="671"/>
      <c r="SHZ7" s="671"/>
      <c r="SIA7" s="671"/>
      <c r="SIB7" s="671"/>
      <c r="SIC7" s="671"/>
      <c r="SID7" s="671"/>
      <c r="SIE7" s="671"/>
      <c r="SIF7" s="671"/>
      <c r="SIG7" s="671"/>
      <c r="SIH7" s="671"/>
      <c r="SII7" s="671"/>
      <c r="SIJ7" s="671"/>
      <c r="SIK7" s="671"/>
      <c r="SIL7" s="671"/>
      <c r="SIM7" s="671"/>
      <c r="SIN7" s="671"/>
      <c r="SIO7" s="671"/>
      <c r="SIP7" s="671"/>
      <c r="SIQ7" s="671"/>
      <c r="SIR7" s="671"/>
      <c r="SIS7" s="671"/>
      <c r="SIT7" s="671"/>
      <c r="SIU7" s="671"/>
      <c r="SIV7" s="671"/>
      <c r="SIW7" s="671"/>
      <c r="SIX7" s="671"/>
      <c r="SIY7" s="671"/>
      <c r="SIZ7" s="671"/>
      <c r="SJA7" s="671"/>
      <c r="SJB7" s="671"/>
      <c r="SJC7" s="671"/>
      <c r="SJD7" s="671"/>
      <c r="SJE7" s="671"/>
      <c r="SJF7" s="671"/>
      <c r="SJG7" s="671"/>
      <c r="SJH7" s="671"/>
      <c r="SJI7" s="671"/>
      <c r="SJJ7" s="671"/>
      <c r="SJK7" s="671"/>
      <c r="SJL7" s="671"/>
      <c r="SJM7" s="671"/>
      <c r="SJN7" s="671"/>
      <c r="SJO7" s="671"/>
      <c r="SJP7" s="671"/>
      <c r="SJQ7" s="671"/>
      <c r="SJR7" s="671"/>
      <c r="SJS7" s="671"/>
      <c r="SJT7" s="671"/>
      <c r="SJU7" s="671"/>
      <c r="SJV7" s="671"/>
      <c r="SJW7" s="671"/>
      <c r="SJX7" s="671"/>
      <c r="SJY7" s="671"/>
      <c r="SJZ7" s="671"/>
      <c r="SKA7" s="671"/>
      <c r="SKB7" s="671"/>
      <c r="SKC7" s="671"/>
      <c r="SKD7" s="671"/>
      <c r="SKE7" s="671"/>
      <c r="SKF7" s="671"/>
      <c r="SKG7" s="671"/>
      <c r="SKH7" s="671"/>
      <c r="SKI7" s="671"/>
      <c r="SKJ7" s="671"/>
      <c r="SKK7" s="671"/>
      <c r="SKL7" s="671"/>
      <c r="SKM7" s="671"/>
      <c r="SKN7" s="671"/>
      <c r="SKO7" s="671"/>
      <c r="SKP7" s="671"/>
      <c r="SKQ7" s="671"/>
      <c r="SKR7" s="671"/>
      <c r="SKS7" s="671"/>
      <c r="SKT7" s="671"/>
      <c r="SKU7" s="671"/>
      <c r="SKV7" s="671"/>
      <c r="SKW7" s="671"/>
      <c r="SKX7" s="671"/>
      <c r="SKY7" s="671"/>
      <c r="SKZ7" s="671"/>
      <c r="SLA7" s="671"/>
      <c r="SLB7" s="671"/>
      <c r="SLC7" s="671"/>
      <c r="SLD7" s="671"/>
      <c r="SLE7" s="671"/>
      <c r="SLF7" s="671"/>
      <c r="SLG7" s="671"/>
      <c r="SLH7" s="671"/>
      <c r="SLI7" s="671"/>
      <c r="SLJ7" s="671"/>
      <c r="SLK7" s="671"/>
      <c r="SLL7" s="671"/>
      <c r="SLM7" s="671"/>
      <c r="SLN7" s="671"/>
      <c r="SLO7" s="671"/>
      <c r="SLP7" s="671"/>
      <c r="SLQ7" s="671"/>
      <c r="SLR7" s="671"/>
      <c r="SLS7" s="671"/>
      <c r="SLT7" s="671"/>
      <c r="SLU7" s="671"/>
      <c r="SLV7" s="671"/>
      <c r="SLW7" s="671"/>
      <c r="SLX7" s="671"/>
      <c r="SLY7" s="671"/>
      <c r="SLZ7" s="671"/>
      <c r="SMA7" s="671"/>
      <c r="SMB7" s="671"/>
      <c r="SMC7" s="671"/>
      <c r="SMD7" s="671"/>
      <c r="SME7" s="671"/>
      <c r="SMF7" s="671"/>
      <c r="SMG7" s="671"/>
      <c r="SMH7" s="671"/>
      <c r="SMI7" s="671"/>
      <c r="SMJ7" s="671"/>
      <c r="SMK7" s="671"/>
      <c r="SML7" s="671"/>
      <c r="SMM7" s="671"/>
      <c r="SMN7" s="671"/>
      <c r="SMO7" s="671"/>
      <c r="SMP7" s="671"/>
      <c r="SMQ7" s="671"/>
      <c r="SMR7" s="671"/>
      <c r="SMS7" s="671"/>
      <c r="SMT7" s="671"/>
      <c r="SMU7" s="671"/>
      <c r="SMV7" s="671"/>
      <c r="SMW7" s="671"/>
      <c r="SMX7" s="671"/>
      <c r="SMY7" s="671"/>
      <c r="SMZ7" s="671"/>
      <c r="SNA7" s="671"/>
      <c r="SNB7" s="671"/>
      <c r="SNC7" s="671"/>
      <c r="SND7" s="671"/>
      <c r="SNE7" s="671"/>
      <c r="SNF7" s="671"/>
      <c r="SNG7" s="671"/>
      <c r="SNH7" s="671"/>
      <c r="SNI7" s="671"/>
      <c r="SNJ7" s="671"/>
      <c r="SNK7" s="671"/>
      <c r="SNL7" s="671"/>
      <c r="SNM7" s="671"/>
      <c r="SNN7" s="671"/>
      <c r="SNO7" s="671"/>
      <c r="SNP7" s="671"/>
      <c r="SNQ7" s="671"/>
      <c r="SNR7" s="671"/>
      <c r="SNS7" s="671"/>
      <c r="SNT7" s="671"/>
      <c r="SNU7" s="671"/>
      <c r="SNV7" s="671"/>
      <c r="SNW7" s="671"/>
      <c r="SNX7" s="671"/>
      <c r="SNY7" s="671"/>
      <c r="SNZ7" s="671"/>
      <c r="SOA7" s="671"/>
      <c r="SOB7" s="671"/>
      <c r="SOC7" s="671"/>
      <c r="SOD7" s="671"/>
      <c r="SOE7" s="671"/>
      <c r="SOF7" s="671"/>
      <c r="SOG7" s="671"/>
      <c r="SOH7" s="671"/>
      <c r="SOI7" s="671"/>
      <c r="SOJ7" s="671"/>
      <c r="SOK7" s="671"/>
      <c r="SOL7" s="671"/>
      <c r="SOM7" s="671"/>
      <c r="SON7" s="671"/>
      <c r="SOO7" s="671"/>
      <c r="SOP7" s="671"/>
      <c r="SOQ7" s="671"/>
      <c r="SOR7" s="671"/>
      <c r="SOS7" s="671"/>
      <c r="SOT7" s="671"/>
      <c r="SOU7" s="671"/>
      <c r="SOV7" s="671"/>
      <c r="SOW7" s="671"/>
      <c r="SOX7" s="671"/>
      <c r="SOY7" s="671"/>
      <c r="SOZ7" s="671"/>
      <c r="SPA7" s="671"/>
      <c r="SPB7" s="671"/>
      <c r="SPC7" s="671"/>
      <c r="SPD7" s="671"/>
      <c r="SPE7" s="671"/>
      <c r="SPF7" s="671"/>
      <c r="SPG7" s="671"/>
      <c r="SPH7" s="671"/>
      <c r="SPI7" s="671"/>
      <c r="SPJ7" s="671"/>
      <c r="SPK7" s="671"/>
      <c r="SPL7" s="671"/>
      <c r="SPM7" s="671"/>
      <c r="SPN7" s="671"/>
      <c r="SPO7" s="671"/>
      <c r="SPP7" s="671"/>
      <c r="SPQ7" s="671"/>
      <c r="SPR7" s="671"/>
      <c r="SPS7" s="671"/>
      <c r="SPT7" s="671"/>
      <c r="SPU7" s="671"/>
      <c r="SPV7" s="671"/>
      <c r="SPW7" s="671"/>
      <c r="SPX7" s="671"/>
      <c r="SPY7" s="671"/>
      <c r="SPZ7" s="671"/>
      <c r="SQA7" s="671"/>
      <c r="SQB7" s="671"/>
      <c r="SQC7" s="671"/>
      <c r="SQD7" s="671"/>
      <c r="SQE7" s="671"/>
      <c r="SQF7" s="671"/>
      <c r="SQG7" s="671"/>
      <c r="SQH7" s="671"/>
      <c r="SQI7" s="671"/>
      <c r="SQJ7" s="671"/>
      <c r="SQK7" s="671"/>
      <c r="SQL7" s="671"/>
      <c r="SQM7" s="671"/>
      <c r="SQN7" s="671"/>
      <c r="SQO7" s="671"/>
      <c r="SQP7" s="671"/>
      <c r="SQQ7" s="671"/>
      <c r="SQR7" s="671"/>
      <c r="SQS7" s="671"/>
      <c r="SQT7" s="671"/>
      <c r="SQU7" s="671"/>
      <c r="SQV7" s="671"/>
      <c r="SQW7" s="671"/>
      <c r="SQX7" s="671"/>
      <c r="SQY7" s="671"/>
      <c r="SQZ7" s="671"/>
      <c r="SRA7" s="671"/>
      <c r="SRB7" s="671"/>
      <c r="SRC7" s="671"/>
      <c r="SRD7" s="671"/>
      <c r="SRE7" s="671"/>
      <c r="SRF7" s="671"/>
      <c r="SRG7" s="671"/>
      <c r="SRH7" s="671"/>
      <c r="SRI7" s="671"/>
      <c r="SRJ7" s="671"/>
      <c r="SRK7" s="671"/>
      <c r="SRL7" s="671"/>
      <c r="SRM7" s="671"/>
      <c r="SRN7" s="671"/>
      <c r="SRO7" s="671"/>
      <c r="SRP7" s="671"/>
      <c r="SRQ7" s="671"/>
      <c r="SRR7" s="671"/>
      <c r="SRS7" s="671"/>
      <c r="SRT7" s="671"/>
      <c r="SRU7" s="671"/>
      <c r="SRV7" s="671"/>
      <c r="SRW7" s="671"/>
      <c r="SRX7" s="671"/>
      <c r="SRY7" s="671"/>
      <c r="SRZ7" s="671"/>
      <c r="SSA7" s="671"/>
      <c r="SSB7" s="671"/>
      <c r="SSC7" s="671"/>
      <c r="SSD7" s="671"/>
      <c r="SSE7" s="671"/>
      <c r="SSF7" s="671"/>
      <c r="SSG7" s="671"/>
      <c r="SSH7" s="671"/>
      <c r="SSI7" s="671"/>
      <c r="SSJ7" s="671"/>
      <c r="SSK7" s="671"/>
      <c r="SSL7" s="671"/>
      <c r="SSM7" s="671"/>
      <c r="SSN7" s="671"/>
      <c r="SSO7" s="671"/>
      <c r="SSP7" s="671"/>
      <c r="SSQ7" s="671"/>
      <c r="SSR7" s="671"/>
      <c r="SSS7" s="671"/>
      <c r="SST7" s="671"/>
      <c r="SSU7" s="671"/>
      <c r="SSV7" s="671"/>
      <c r="SSW7" s="671"/>
      <c r="SSX7" s="671"/>
      <c r="SSY7" s="671"/>
      <c r="SSZ7" s="671"/>
      <c r="STA7" s="671"/>
      <c r="STB7" s="671"/>
      <c r="STC7" s="671"/>
      <c r="STD7" s="671"/>
      <c r="STE7" s="671"/>
      <c r="STF7" s="671"/>
      <c r="STG7" s="671"/>
      <c r="STH7" s="671"/>
      <c r="STI7" s="671"/>
      <c r="STJ7" s="671"/>
      <c r="STK7" s="671"/>
      <c r="STL7" s="671"/>
      <c r="STM7" s="671"/>
      <c r="STN7" s="671"/>
      <c r="STO7" s="671"/>
      <c r="STP7" s="671"/>
      <c r="STQ7" s="671"/>
      <c r="STR7" s="671"/>
      <c r="STS7" s="671"/>
      <c r="STT7" s="671"/>
      <c r="STU7" s="671"/>
      <c r="STV7" s="671"/>
      <c r="STW7" s="671"/>
      <c r="STX7" s="671"/>
      <c r="STY7" s="671"/>
      <c r="STZ7" s="671"/>
      <c r="SUA7" s="671"/>
      <c r="SUB7" s="671"/>
      <c r="SUC7" s="671"/>
      <c r="SUD7" s="671"/>
      <c r="SUE7" s="671"/>
      <c r="SUF7" s="671"/>
      <c r="SUG7" s="671"/>
      <c r="SUH7" s="671"/>
      <c r="SUI7" s="671"/>
      <c r="SUJ7" s="671"/>
      <c r="SUK7" s="671"/>
      <c r="SUL7" s="671"/>
      <c r="SUM7" s="671"/>
      <c r="SUN7" s="671"/>
      <c r="SUO7" s="671"/>
      <c r="SUP7" s="671"/>
      <c r="SUQ7" s="671"/>
      <c r="SUR7" s="671"/>
      <c r="SUS7" s="671"/>
      <c r="SUT7" s="671"/>
      <c r="SUU7" s="671"/>
      <c r="SUV7" s="671"/>
      <c r="SUW7" s="671"/>
      <c r="SUX7" s="671"/>
      <c r="SUY7" s="671"/>
      <c r="SUZ7" s="671"/>
      <c r="SVA7" s="671"/>
      <c r="SVB7" s="671"/>
      <c r="SVC7" s="671"/>
      <c r="SVD7" s="671"/>
      <c r="SVE7" s="671"/>
      <c r="SVF7" s="671"/>
      <c r="SVG7" s="671"/>
      <c r="SVH7" s="671"/>
      <c r="SVI7" s="671"/>
      <c r="SVJ7" s="671"/>
      <c r="SVK7" s="671"/>
      <c r="SVL7" s="671"/>
      <c r="SVM7" s="671"/>
      <c r="SVN7" s="671"/>
      <c r="SVO7" s="671"/>
      <c r="SVP7" s="671"/>
      <c r="SVQ7" s="671"/>
      <c r="SVR7" s="671"/>
      <c r="SVS7" s="671"/>
      <c r="SVT7" s="671"/>
      <c r="SVU7" s="671"/>
      <c r="SVV7" s="671"/>
      <c r="SVW7" s="671"/>
      <c r="SVX7" s="671"/>
      <c r="SVY7" s="671"/>
      <c r="SVZ7" s="671"/>
      <c r="SWA7" s="671"/>
      <c r="SWB7" s="671"/>
      <c r="SWC7" s="671"/>
      <c r="SWD7" s="671"/>
      <c r="SWE7" s="671"/>
      <c r="SWF7" s="671"/>
      <c r="SWG7" s="671"/>
      <c r="SWH7" s="671"/>
      <c r="SWI7" s="671"/>
      <c r="SWJ7" s="671"/>
      <c r="SWK7" s="671"/>
      <c r="SWL7" s="671"/>
      <c r="SWM7" s="671"/>
      <c r="SWN7" s="671"/>
      <c r="SWO7" s="671"/>
      <c r="SWP7" s="671"/>
      <c r="SWQ7" s="671"/>
      <c r="SWR7" s="671"/>
      <c r="SWS7" s="671"/>
      <c r="SWT7" s="671"/>
      <c r="SWU7" s="671"/>
      <c r="SWV7" s="671"/>
      <c r="SWW7" s="671"/>
      <c r="SWX7" s="671"/>
      <c r="SWY7" s="671"/>
      <c r="SWZ7" s="671"/>
      <c r="SXA7" s="671"/>
      <c r="SXB7" s="671"/>
      <c r="SXC7" s="671"/>
      <c r="SXD7" s="671"/>
      <c r="SXE7" s="671"/>
      <c r="SXF7" s="671"/>
      <c r="SXG7" s="671"/>
      <c r="SXH7" s="671"/>
      <c r="SXI7" s="671"/>
      <c r="SXJ7" s="671"/>
      <c r="SXK7" s="671"/>
      <c r="SXL7" s="671"/>
      <c r="SXM7" s="671"/>
      <c r="SXN7" s="671"/>
      <c r="SXO7" s="671"/>
      <c r="SXP7" s="671"/>
      <c r="SXQ7" s="671"/>
      <c r="SXR7" s="671"/>
      <c r="SXS7" s="671"/>
      <c r="SXT7" s="671"/>
      <c r="SXU7" s="671"/>
      <c r="SXV7" s="671"/>
      <c r="SXW7" s="671"/>
      <c r="SXX7" s="671"/>
      <c r="SXY7" s="671"/>
      <c r="SXZ7" s="671"/>
      <c r="SYA7" s="671"/>
      <c r="SYB7" s="671"/>
      <c r="SYC7" s="671"/>
      <c r="SYD7" s="671"/>
      <c r="SYE7" s="671"/>
      <c r="SYF7" s="671"/>
      <c r="SYG7" s="671"/>
      <c r="SYH7" s="671"/>
      <c r="SYI7" s="671"/>
      <c r="SYJ7" s="671"/>
      <c r="SYK7" s="671"/>
      <c r="SYL7" s="671"/>
      <c r="SYM7" s="671"/>
      <c r="SYN7" s="671"/>
      <c r="SYO7" s="671"/>
      <c r="SYP7" s="671"/>
      <c r="SYQ7" s="671"/>
      <c r="SYR7" s="671"/>
      <c r="SYS7" s="671"/>
      <c r="SYT7" s="671"/>
      <c r="SYU7" s="671"/>
      <c r="SYV7" s="671"/>
      <c r="SYW7" s="671"/>
      <c r="SYX7" s="671"/>
      <c r="SYY7" s="671"/>
      <c r="SYZ7" s="671"/>
      <c r="SZA7" s="671"/>
      <c r="SZB7" s="671"/>
      <c r="SZC7" s="671"/>
      <c r="SZD7" s="671"/>
      <c r="SZE7" s="671"/>
      <c r="SZF7" s="671"/>
      <c r="SZG7" s="671"/>
      <c r="SZH7" s="671"/>
      <c r="SZI7" s="671"/>
      <c r="SZJ7" s="671"/>
      <c r="SZK7" s="671"/>
      <c r="SZL7" s="671"/>
      <c r="SZM7" s="671"/>
      <c r="SZN7" s="671"/>
      <c r="SZO7" s="671"/>
      <c r="SZP7" s="671"/>
      <c r="SZQ7" s="671"/>
      <c r="SZR7" s="671"/>
      <c r="SZS7" s="671"/>
      <c r="SZT7" s="671"/>
      <c r="SZU7" s="671"/>
      <c r="SZV7" s="671"/>
      <c r="SZW7" s="671"/>
      <c r="SZX7" s="671"/>
      <c r="SZY7" s="671"/>
      <c r="SZZ7" s="671"/>
      <c r="TAA7" s="671"/>
      <c r="TAB7" s="671"/>
      <c r="TAC7" s="671"/>
      <c r="TAD7" s="671"/>
      <c r="TAE7" s="671"/>
      <c r="TAF7" s="671"/>
      <c r="TAG7" s="671"/>
      <c r="TAH7" s="671"/>
      <c r="TAI7" s="671"/>
      <c r="TAJ7" s="671"/>
      <c r="TAK7" s="671"/>
      <c r="TAL7" s="671"/>
      <c r="TAM7" s="671"/>
      <c r="TAN7" s="671"/>
      <c r="TAO7" s="671"/>
      <c r="TAP7" s="671"/>
      <c r="TAQ7" s="671"/>
      <c r="TAR7" s="671"/>
      <c r="TAS7" s="671"/>
      <c r="TAT7" s="671"/>
      <c r="TAU7" s="671"/>
      <c r="TAV7" s="671"/>
      <c r="TAW7" s="671"/>
      <c r="TAX7" s="671"/>
      <c r="TAY7" s="671"/>
      <c r="TAZ7" s="671"/>
      <c r="TBA7" s="671"/>
      <c r="TBB7" s="671"/>
      <c r="TBC7" s="671"/>
      <c r="TBD7" s="671"/>
      <c r="TBE7" s="671"/>
      <c r="TBF7" s="671"/>
      <c r="TBG7" s="671"/>
      <c r="TBH7" s="671"/>
      <c r="TBI7" s="671"/>
      <c r="TBJ7" s="671"/>
      <c r="TBK7" s="671"/>
      <c r="TBL7" s="671"/>
      <c r="TBM7" s="671"/>
      <c r="TBN7" s="671"/>
      <c r="TBO7" s="671"/>
      <c r="TBP7" s="671"/>
      <c r="TBQ7" s="671"/>
      <c r="TBR7" s="671"/>
      <c r="TBS7" s="671"/>
      <c r="TBT7" s="671"/>
      <c r="TBU7" s="671"/>
      <c r="TBV7" s="671"/>
      <c r="TBW7" s="671"/>
      <c r="TBX7" s="671"/>
      <c r="TBY7" s="671"/>
      <c r="TBZ7" s="671"/>
      <c r="TCA7" s="671"/>
      <c r="TCB7" s="671"/>
      <c r="TCC7" s="671"/>
      <c r="TCD7" s="671"/>
      <c r="TCE7" s="671"/>
      <c r="TCF7" s="671"/>
      <c r="TCG7" s="671"/>
      <c r="TCH7" s="671"/>
      <c r="TCI7" s="671"/>
      <c r="TCJ7" s="671"/>
      <c r="TCK7" s="671"/>
      <c r="TCL7" s="671"/>
      <c r="TCM7" s="671"/>
      <c r="TCN7" s="671"/>
      <c r="TCO7" s="671"/>
      <c r="TCP7" s="671"/>
      <c r="TCQ7" s="671"/>
      <c r="TCR7" s="671"/>
      <c r="TCS7" s="671"/>
      <c r="TCT7" s="671"/>
      <c r="TCU7" s="671"/>
      <c r="TCV7" s="671"/>
      <c r="TCW7" s="671"/>
      <c r="TCX7" s="671"/>
      <c r="TCY7" s="671"/>
      <c r="TCZ7" s="671"/>
      <c r="TDA7" s="671"/>
      <c r="TDB7" s="671"/>
      <c r="TDC7" s="671"/>
      <c r="TDD7" s="671"/>
      <c r="TDE7" s="671"/>
      <c r="TDF7" s="671"/>
      <c r="TDG7" s="671"/>
      <c r="TDH7" s="671"/>
      <c r="TDI7" s="671"/>
      <c r="TDJ7" s="671"/>
      <c r="TDK7" s="671"/>
      <c r="TDL7" s="671"/>
      <c r="TDM7" s="671"/>
      <c r="TDN7" s="671"/>
      <c r="TDO7" s="671"/>
      <c r="TDP7" s="671"/>
      <c r="TDQ7" s="671"/>
      <c r="TDR7" s="671"/>
      <c r="TDS7" s="671"/>
      <c r="TDT7" s="671"/>
      <c r="TDU7" s="671"/>
      <c r="TDV7" s="671"/>
      <c r="TDW7" s="671"/>
      <c r="TDX7" s="671"/>
      <c r="TDY7" s="671"/>
      <c r="TDZ7" s="671"/>
      <c r="TEA7" s="671"/>
      <c r="TEB7" s="671"/>
      <c r="TEC7" s="671"/>
      <c r="TED7" s="671"/>
      <c r="TEE7" s="671"/>
      <c r="TEF7" s="671"/>
      <c r="TEG7" s="671"/>
      <c r="TEH7" s="671"/>
      <c r="TEI7" s="671"/>
      <c r="TEJ7" s="671"/>
      <c r="TEK7" s="671"/>
      <c r="TEL7" s="671"/>
      <c r="TEM7" s="671"/>
      <c r="TEN7" s="671"/>
      <c r="TEO7" s="671"/>
      <c r="TEP7" s="671"/>
      <c r="TEQ7" s="671"/>
      <c r="TER7" s="671"/>
      <c r="TES7" s="671"/>
      <c r="TET7" s="671"/>
      <c r="TEU7" s="671"/>
      <c r="TEV7" s="671"/>
      <c r="TEW7" s="671"/>
      <c r="TEX7" s="671"/>
      <c r="TEY7" s="671"/>
      <c r="TEZ7" s="671"/>
      <c r="TFA7" s="671"/>
      <c r="TFB7" s="671"/>
      <c r="TFC7" s="671"/>
      <c r="TFD7" s="671"/>
      <c r="TFE7" s="671"/>
      <c r="TFF7" s="671"/>
      <c r="TFG7" s="671"/>
      <c r="TFH7" s="671"/>
      <c r="TFI7" s="671"/>
      <c r="TFJ7" s="671"/>
      <c r="TFK7" s="671"/>
      <c r="TFL7" s="671"/>
      <c r="TFM7" s="671"/>
      <c r="TFN7" s="671"/>
      <c r="TFO7" s="671"/>
      <c r="TFP7" s="671"/>
      <c r="TFQ7" s="671"/>
      <c r="TFR7" s="671"/>
      <c r="TFS7" s="671"/>
      <c r="TFT7" s="671"/>
      <c r="TFU7" s="671"/>
      <c r="TFV7" s="671"/>
      <c r="TFW7" s="671"/>
      <c r="TFX7" s="671"/>
      <c r="TFY7" s="671"/>
      <c r="TFZ7" s="671"/>
      <c r="TGA7" s="671"/>
      <c r="TGB7" s="671"/>
      <c r="TGC7" s="671"/>
      <c r="TGD7" s="671"/>
      <c r="TGE7" s="671"/>
      <c r="TGF7" s="671"/>
      <c r="TGG7" s="671"/>
      <c r="TGH7" s="671"/>
      <c r="TGI7" s="671"/>
      <c r="TGJ7" s="671"/>
      <c r="TGK7" s="671"/>
      <c r="TGL7" s="671"/>
      <c r="TGM7" s="671"/>
      <c r="TGN7" s="671"/>
      <c r="TGO7" s="671"/>
      <c r="TGP7" s="671"/>
      <c r="TGQ7" s="671"/>
      <c r="TGR7" s="671"/>
      <c r="TGS7" s="671"/>
      <c r="TGT7" s="671"/>
      <c r="TGU7" s="671"/>
      <c r="TGV7" s="671"/>
      <c r="TGW7" s="671"/>
      <c r="TGX7" s="671"/>
      <c r="TGY7" s="671"/>
      <c r="TGZ7" s="671"/>
      <c r="THA7" s="671"/>
      <c r="THB7" s="671"/>
      <c r="THC7" s="671"/>
      <c r="THD7" s="671"/>
      <c r="THE7" s="671"/>
      <c r="THF7" s="671"/>
      <c r="THG7" s="671"/>
      <c r="THH7" s="671"/>
      <c r="THI7" s="671"/>
      <c r="THJ7" s="671"/>
      <c r="THK7" s="671"/>
      <c r="THL7" s="671"/>
      <c r="THM7" s="671"/>
      <c r="THN7" s="671"/>
      <c r="THO7" s="671"/>
      <c r="THP7" s="671"/>
      <c r="THQ7" s="671"/>
      <c r="THR7" s="671"/>
      <c r="THS7" s="671"/>
      <c r="THT7" s="671"/>
      <c r="THU7" s="671"/>
      <c r="THV7" s="671"/>
      <c r="THW7" s="671"/>
      <c r="THX7" s="671"/>
      <c r="THY7" s="671"/>
      <c r="THZ7" s="671"/>
      <c r="TIA7" s="671"/>
      <c r="TIB7" s="671"/>
      <c r="TIC7" s="671"/>
      <c r="TID7" s="671"/>
      <c r="TIE7" s="671"/>
      <c r="TIF7" s="671"/>
      <c r="TIG7" s="671"/>
      <c r="TIH7" s="671"/>
      <c r="TII7" s="671"/>
      <c r="TIJ7" s="671"/>
      <c r="TIK7" s="671"/>
      <c r="TIL7" s="671"/>
      <c r="TIM7" s="671"/>
      <c r="TIN7" s="671"/>
      <c r="TIO7" s="671"/>
      <c r="TIP7" s="671"/>
      <c r="TIQ7" s="671"/>
      <c r="TIR7" s="671"/>
      <c r="TIS7" s="671"/>
      <c r="TIT7" s="671"/>
      <c r="TIU7" s="671"/>
      <c r="TIV7" s="671"/>
      <c r="TIW7" s="671"/>
      <c r="TIX7" s="671"/>
      <c r="TIY7" s="671"/>
      <c r="TIZ7" s="671"/>
      <c r="TJA7" s="671"/>
      <c r="TJB7" s="671"/>
      <c r="TJC7" s="671"/>
      <c r="TJD7" s="671"/>
      <c r="TJE7" s="671"/>
      <c r="TJF7" s="671"/>
      <c r="TJG7" s="671"/>
      <c r="TJH7" s="671"/>
      <c r="TJI7" s="671"/>
      <c r="TJJ7" s="671"/>
      <c r="TJK7" s="671"/>
      <c r="TJL7" s="671"/>
      <c r="TJM7" s="671"/>
      <c r="TJN7" s="671"/>
      <c r="TJO7" s="671"/>
      <c r="TJP7" s="671"/>
      <c r="TJQ7" s="671"/>
      <c r="TJR7" s="671"/>
      <c r="TJS7" s="671"/>
      <c r="TJT7" s="671"/>
      <c r="TJU7" s="671"/>
      <c r="TJV7" s="671"/>
      <c r="TJW7" s="671"/>
      <c r="TJX7" s="671"/>
      <c r="TJY7" s="671"/>
      <c r="TJZ7" s="671"/>
      <c r="TKA7" s="671"/>
      <c r="TKB7" s="671"/>
      <c r="TKC7" s="671"/>
      <c r="TKD7" s="671"/>
      <c r="TKE7" s="671"/>
      <c r="TKF7" s="671"/>
      <c r="TKG7" s="671"/>
      <c r="TKH7" s="671"/>
      <c r="TKI7" s="671"/>
      <c r="TKJ7" s="671"/>
      <c r="TKK7" s="671"/>
      <c r="TKL7" s="671"/>
      <c r="TKM7" s="671"/>
      <c r="TKN7" s="671"/>
      <c r="TKO7" s="671"/>
      <c r="TKP7" s="671"/>
      <c r="TKQ7" s="671"/>
      <c r="TKR7" s="671"/>
      <c r="TKS7" s="671"/>
      <c r="TKT7" s="671"/>
      <c r="TKU7" s="671"/>
      <c r="TKV7" s="671"/>
      <c r="TKW7" s="671"/>
      <c r="TKX7" s="671"/>
      <c r="TKY7" s="671"/>
      <c r="TKZ7" s="671"/>
      <c r="TLA7" s="671"/>
      <c r="TLB7" s="671"/>
      <c r="TLC7" s="671"/>
      <c r="TLD7" s="671"/>
      <c r="TLE7" s="671"/>
      <c r="TLF7" s="671"/>
      <c r="TLG7" s="671"/>
      <c r="TLH7" s="671"/>
      <c r="TLI7" s="671"/>
      <c r="TLJ7" s="671"/>
      <c r="TLK7" s="671"/>
      <c r="TLL7" s="671"/>
      <c r="TLM7" s="671"/>
      <c r="TLN7" s="671"/>
      <c r="TLO7" s="671"/>
      <c r="TLP7" s="671"/>
      <c r="TLQ7" s="671"/>
      <c r="TLR7" s="671"/>
      <c r="TLS7" s="671"/>
      <c r="TLT7" s="671"/>
      <c r="TLU7" s="671"/>
      <c r="TLV7" s="671"/>
      <c r="TLW7" s="671"/>
      <c r="TLX7" s="671"/>
      <c r="TLY7" s="671"/>
      <c r="TLZ7" s="671"/>
      <c r="TMA7" s="671"/>
      <c r="TMB7" s="671"/>
      <c r="TMC7" s="671"/>
      <c r="TMD7" s="671"/>
      <c r="TME7" s="671"/>
      <c r="TMF7" s="671"/>
      <c r="TMG7" s="671"/>
      <c r="TMH7" s="671"/>
      <c r="TMI7" s="671"/>
      <c r="TMJ7" s="671"/>
      <c r="TMK7" s="671"/>
      <c r="TML7" s="671"/>
      <c r="TMM7" s="671"/>
      <c r="TMN7" s="671"/>
      <c r="TMO7" s="671"/>
      <c r="TMP7" s="671"/>
      <c r="TMQ7" s="671"/>
      <c r="TMR7" s="671"/>
      <c r="TMS7" s="671"/>
      <c r="TMT7" s="671"/>
      <c r="TMU7" s="671"/>
      <c r="TMV7" s="671"/>
      <c r="TMW7" s="671"/>
      <c r="TMX7" s="671"/>
      <c r="TMY7" s="671"/>
      <c r="TMZ7" s="671"/>
      <c r="TNA7" s="671"/>
      <c r="TNB7" s="671"/>
      <c r="TNC7" s="671"/>
      <c r="TND7" s="671"/>
      <c r="TNE7" s="671"/>
      <c r="TNF7" s="671"/>
      <c r="TNG7" s="671"/>
      <c r="TNH7" s="671"/>
      <c r="TNI7" s="671"/>
      <c r="TNJ7" s="671"/>
      <c r="TNK7" s="671"/>
      <c r="TNL7" s="671"/>
      <c r="TNM7" s="671"/>
      <c r="TNN7" s="671"/>
      <c r="TNO7" s="671"/>
      <c r="TNP7" s="671"/>
      <c r="TNQ7" s="671"/>
      <c r="TNR7" s="671"/>
      <c r="TNS7" s="671"/>
      <c r="TNT7" s="671"/>
      <c r="TNU7" s="671"/>
      <c r="TNV7" s="671"/>
      <c r="TNW7" s="671"/>
      <c r="TNX7" s="671"/>
      <c r="TNY7" s="671"/>
      <c r="TNZ7" s="671"/>
      <c r="TOA7" s="671"/>
      <c r="TOB7" s="671"/>
      <c r="TOC7" s="671"/>
      <c r="TOD7" s="671"/>
      <c r="TOE7" s="671"/>
      <c r="TOF7" s="671"/>
      <c r="TOG7" s="671"/>
      <c r="TOH7" s="671"/>
      <c r="TOI7" s="671"/>
      <c r="TOJ7" s="671"/>
      <c r="TOK7" s="671"/>
      <c r="TOL7" s="671"/>
      <c r="TOM7" s="671"/>
      <c r="TON7" s="671"/>
      <c r="TOO7" s="671"/>
      <c r="TOP7" s="671"/>
      <c r="TOQ7" s="671"/>
      <c r="TOR7" s="671"/>
      <c r="TOS7" s="671"/>
      <c r="TOT7" s="671"/>
      <c r="TOU7" s="671"/>
      <c r="TOV7" s="671"/>
      <c r="TOW7" s="671"/>
      <c r="TOX7" s="671"/>
      <c r="TOY7" s="671"/>
      <c r="TOZ7" s="671"/>
      <c r="TPA7" s="671"/>
      <c r="TPB7" s="671"/>
      <c r="TPC7" s="671"/>
      <c r="TPD7" s="671"/>
      <c r="TPE7" s="671"/>
      <c r="TPF7" s="671"/>
      <c r="TPG7" s="671"/>
      <c r="TPH7" s="671"/>
      <c r="TPI7" s="671"/>
      <c r="TPJ7" s="671"/>
      <c r="TPK7" s="671"/>
      <c r="TPL7" s="671"/>
      <c r="TPM7" s="671"/>
      <c r="TPN7" s="671"/>
      <c r="TPO7" s="671"/>
      <c r="TPP7" s="671"/>
      <c r="TPQ7" s="671"/>
      <c r="TPR7" s="671"/>
      <c r="TPS7" s="671"/>
      <c r="TPT7" s="671"/>
      <c r="TPU7" s="671"/>
      <c r="TPV7" s="671"/>
      <c r="TPW7" s="671"/>
      <c r="TPX7" s="671"/>
      <c r="TPY7" s="671"/>
      <c r="TPZ7" s="671"/>
      <c r="TQA7" s="671"/>
      <c r="TQB7" s="671"/>
      <c r="TQC7" s="671"/>
      <c r="TQD7" s="671"/>
      <c r="TQE7" s="671"/>
      <c r="TQF7" s="671"/>
      <c r="TQG7" s="671"/>
      <c r="TQH7" s="671"/>
      <c r="TQI7" s="671"/>
      <c r="TQJ7" s="671"/>
      <c r="TQK7" s="671"/>
      <c r="TQL7" s="671"/>
      <c r="TQM7" s="671"/>
      <c r="TQN7" s="671"/>
      <c r="TQO7" s="671"/>
      <c r="TQP7" s="671"/>
      <c r="TQQ7" s="671"/>
      <c r="TQR7" s="671"/>
      <c r="TQS7" s="671"/>
      <c r="TQT7" s="671"/>
      <c r="TQU7" s="671"/>
      <c r="TQV7" s="671"/>
      <c r="TQW7" s="671"/>
      <c r="TQX7" s="671"/>
      <c r="TQY7" s="671"/>
      <c r="TQZ7" s="671"/>
      <c r="TRA7" s="671"/>
      <c r="TRB7" s="671"/>
      <c r="TRC7" s="671"/>
      <c r="TRD7" s="671"/>
      <c r="TRE7" s="671"/>
      <c r="TRF7" s="671"/>
      <c r="TRG7" s="671"/>
      <c r="TRH7" s="671"/>
      <c r="TRI7" s="671"/>
      <c r="TRJ7" s="671"/>
      <c r="TRK7" s="671"/>
      <c r="TRL7" s="671"/>
      <c r="TRM7" s="671"/>
      <c r="TRN7" s="671"/>
      <c r="TRO7" s="671"/>
      <c r="TRP7" s="671"/>
      <c r="TRQ7" s="671"/>
      <c r="TRR7" s="671"/>
      <c r="TRS7" s="671"/>
      <c r="TRT7" s="671"/>
      <c r="TRU7" s="671"/>
      <c r="TRV7" s="671"/>
      <c r="TRW7" s="671"/>
      <c r="TRX7" s="671"/>
      <c r="TRY7" s="671"/>
      <c r="TRZ7" s="671"/>
      <c r="TSA7" s="671"/>
      <c r="TSB7" s="671"/>
      <c r="TSC7" s="671"/>
      <c r="TSD7" s="671"/>
      <c r="TSE7" s="671"/>
      <c r="TSF7" s="671"/>
      <c r="TSG7" s="671"/>
      <c r="TSH7" s="671"/>
      <c r="TSI7" s="671"/>
      <c r="TSJ7" s="671"/>
      <c r="TSK7" s="671"/>
      <c r="TSL7" s="671"/>
      <c r="TSM7" s="671"/>
      <c r="TSN7" s="671"/>
      <c r="TSO7" s="671"/>
      <c r="TSP7" s="671"/>
      <c r="TSQ7" s="671"/>
      <c r="TSR7" s="671"/>
      <c r="TSS7" s="671"/>
      <c r="TST7" s="671"/>
      <c r="TSU7" s="671"/>
      <c r="TSV7" s="671"/>
      <c r="TSW7" s="671"/>
      <c r="TSX7" s="671"/>
      <c r="TSY7" s="671"/>
      <c r="TSZ7" s="671"/>
      <c r="TTA7" s="671"/>
      <c r="TTB7" s="671"/>
      <c r="TTC7" s="671"/>
      <c r="TTD7" s="671"/>
      <c r="TTE7" s="671"/>
      <c r="TTF7" s="671"/>
      <c r="TTG7" s="671"/>
      <c r="TTH7" s="671"/>
      <c r="TTI7" s="671"/>
      <c r="TTJ7" s="671"/>
      <c r="TTK7" s="671"/>
      <c r="TTL7" s="671"/>
      <c r="TTM7" s="671"/>
      <c r="TTN7" s="671"/>
      <c r="TTO7" s="671"/>
      <c r="TTP7" s="671"/>
      <c r="TTQ7" s="671"/>
      <c r="TTR7" s="671"/>
      <c r="TTS7" s="671"/>
      <c r="TTT7" s="671"/>
      <c r="TTU7" s="671"/>
      <c r="TTV7" s="671"/>
      <c r="TTW7" s="671"/>
      <c r="TTX7" s="671"/>
      <c r="TTY7" s="671"/>
      <c r="TTZ7" s="671"/>
      <c r="TUA7" s="671"/>
      <c r="TUB7" s="671"/>
      <c r="TUC7" s="671"/>
      <c r="TUD7" s="671"/>
      <c r="TUE7" s="671"/>
      <c r="TUF7" s="671"/>
      <c r="TUG7" s="671"/>
      <c r="TUH7" s="671"/>
      <c r="TUI7" s="671"/>
      <c r="TUJ7" s="671"/>
      <c r="TUK7" s="671"/>
      <c r="TUL7" s="671"/>
      <c r="TUM7" s="671"/>
      <c r="TUN7" s="671"/>
      <c r="TUO7" s="671"/>
      <c r="TUP7" s="671"/>
      <c r="TUQ7" s="671"/>
      <c r="TUR7" s="671"/>
      <c r="TUS7" s="671"/>
      <c r="TUT7" s="671"/>
      <c r="TUU7" s="671"/>
      <c r="TUV7" s="671"/>
      <c r="TUW7" s="671"/>
      <c r="TUX7" s="671"/>
      <c r="TUY7" s="671"/>
      <c r="TUZ7" s="671"/>
      <c r="TVA7" s="671"/>
      <c r="TVB7" s="671"/>
      <c r="TVC7" s="671"/>
      <c r="TVD7" s="671"/>
      <c r="TVE7" s="671"/>
      <c r="TVF7" s="671"/>
      <c r="TVG7" s="671"/>
      <c r="TVH7" s="671"/>
      <c r="TVI7" s="671"/>
      <c r="TVJ7" s="671"/>
      <c r="TVK7" s="671"/>
      <c r="TVL7" s="671"/>
      <c r="TVM7" s="671"/>
      <c r="TVN7" s="671"/>
      <c r="TVO7" s="671"/>
      <c r="TVP7" s="671"/>
      <c r="TVQ7" s="671"/>
      <c r="TVR7" s="671"/>
      <c r="TVS7" s="671"/>
      <c r="TVT7" s="671"/>
      <c r="TVU7" s="671"/>
      <c r="TVV7" s="671"/>
      <c r="TVW7" s="671"/>
      <c r="TVX7" s="671"/>
      <c r="TVY7" s="671"/>
      <c r="TVZ7" s="671"/>
      <c r="TWA7" s="671"/>
      <c r="TWB7" s="671"/>
      <c r="TWC7" s="671"/>
      <c r="TWD7" s="671"/>
      <c r="TWE7" s="671"/>
      <c r="TWF7" s="671"/>
      <c r="TWG7" s="671"/>
      <c r="TWH7" s="671"/>
      <c r="TWI7" s="671"/>
      <c r="TWJ7" s="671"/>
      <c r="TWK7" s="671"/>
      <c r="TWL7" s="671"/>
      <c r="TWM7" s="671"/>
      <c r="TWN7" s="671"/>
      <c r="TWO7" s="671"/>
      <c r="TWP7" s="671"/>
      <c r="TWQ7" s="671"/>
      <c r="TWR7" s="671"/>
      <c r="TWS7" s="671"/>
      <c r="TWT7" s="671"/>
      <c r="TWU7" s="671"/>
      <c r="TWV7" s="671"/>
      <c r="TWW7" s="671"/>
      <c r="TWX7" s="671"/>
      <c r="TWY7" s="671"/>
      <c r="TWZ7" s="671"/>
      <c r="TXA7" s="671"/>
      <c r="TXB7" s="671"/>
      <c r="TXC7" s="671"/>
      <c r="TXD7" s="671"/>
      <c r="TXE7" s="671"/>
      <c r="TXF7" s="671"/>
      <c r="TXG7" s="671"/>
      <c r="TXH7" s="671"/>
      <c r="TXI7" s="671"/>
      <c r="TXJ7" s="671"/>
      <c r="TXK7" s="671"/>
      <c r="TXL7" s="671"/>
      <c r="TXM7" s="671"/>
      <c r="TXN7" s="671"/>
      <c r="TXO7" s="671"/>
      <c r="TXP7" s="671"/>
      <c r="TXQ7" s="671"/>
      <c r="TXR7" s="671"/>
      <c r="TXS7" s="671"/>
      <c r="TXT7" s="671"/>
      <c r="TXU7" s="671"/>
      <c r="TXV7" s="671"/>
      <c r="TXW7" s="671"/>
      <c r="TXX7" s="671"/>
      <c r="TXY7" s="671"/>
      <c r="TXZ7" s="671"/>
      <c r="TYA7" s="671"/>
      <c r="TYB7" s="671"/>
      <c r="TYC7" s="671"/>
      <c r="TYD7" s="671"/>
      <c r="TYE7" s="671"/>
      <c r="TYF7" s="671"/>
      <c r="TYG7" s="671"/>
      <c r="TYH7" s="671"/>
      <c r="TYI7" s="671"/>
      <c r="TYJ7" s="671"/>
      <c r="TYK7" s="671"/>
      <c r="TYL7" s="671"/>
      <c r="TYM7" s="671"/>
      <c r="TYN7" s="671"/>
      <c r="TYO7" s="671"/>
      <c r="TYP7" s="671"/>
      <c r="TYQ7" s="671"/>
      <c r="TYR7" s="671"/>
      <c r="TYS7" s="671"/>
      <c r="TYT7" s="671"/>
      <c r="TYU7" s="671"/>
      <c r="TYV7" s="671"/>
      <c r="TYW7" s="671"/>
      <c r="TYX7" s="671"/>
      <c r="TYY7" s="671"/>
      <c r="TYZ7" s="671"/>
      <c r="TZA7" s="671"/>
      <c r="TZB7" s="671"/>
      <c r="TZC7" s="671"/>
      <c r="TZD7" s="671"/>
      <c r="TZE7" s="671"/>
      <c r="TZF7" s="671"/>
      <c r="TZG7" s="671"/>
      <c r="TZH7" s="671"/>
      <c r="TZI7" s="671"/>
      <c r="TZJ7" s="671"/>
      <c r="TZK7" s="671"/>
      <c r="TZL7" s="671"/>
      <c r="TZM7" s="671"/>
      <c r="TZN7" s="671"/>
      <c r="TZO7" s="671"/>
      <c r="TZP7" s="671"/>
      <c r="TZQ7" s="671"/>
      <c r="TZR7" s="671"/>
      <c r="TZS7" s="671"/>
      <c r="TZT7" s="671"/>
      <c r="TZU7" s="671"/>
      <c r="TZV7" s="671"/>
      <c r="TZW7" s="671"/>
      <c r="TZX7" s="671"/>
      <c r="TZY7" s="671"/>
      <c r="TZZ7" s="671"/>
      <c r="UAA7" s="671"/>
      <c r="UAB7" s="671"/>
      <c r="UAC7" s="671"/>
      <c r="UAD7" s="671"/>
      <c r="UAE7" s="671"/>
      <c r="UAF7" s="671"/>
      <c r="UAG7" s="671"/>
      <c r="UAH7" s="671"/>
      <c r="UAI7" s="671"/>
      <c r="UAJ7" s="671"/>
      <c r="UAK7" s="671"/>
      <c r="UAL7" s="671"/>
      <c r="UAM7" s="671"/>
      <c r="UAN7" s="671"/>
      <c r="UAO7" s="671"/>
      <c r="UAP7" s="671"/>
      <c r="UAQ7" s="671"/>
      <c r="UAR7" s="671"/>
      <c r="UAS7" s="671"/>
      <c r="UAT7" s="671"/>
      <c r="UAU7" s="671"/>
      <c r="UAV7" s="671"/>
      <c r="UAW7" s="671"/>
      <c r="UAX7" s="671"/>
      <c r="UAY7" s="671"/>
      <c r="UAZ7" s="671"/>
      <c r="UBA7" s="671"/>
      <c r="UBB7" s="671"/>
      <c r="UBC7" s="671"/>
      <c r="UBD7" s="671"/>
      <c r="UBE7" s="671"/>
      <c r="UBF7" s="671"/>
      <c r="UBG7" s="671"/>
      <c r="UBH7" s="671"/>
      <c r="UBI7" s="671"/>
      <c r="UBJ7" s="671"/>
      <c r="UBK7" s="671"/>
      <c r="UBL7" s="671"/>
      <c r="UBM7" s="671"/>
      <c r="UBN7" s="671"/>
      <c r="UBO7" s="671"/>
      <c r="UBP7" s="671"/>
      <c r="UBQ7" s="671"/>
      <c r="UBR7" s="671"/>
      <c r="UBS7" s="671"/>
      <c r="UBT7" s="671"/>
      <c r="UBU7" s="671"/>
      <c r="UBV7" s="671"/>
      <c r="UBW7" s="671"/>
      <c r="UBX7" s="671"/>
      <c r="UBY7" s="671"/>
      <c r="UBZ7" s="671"/>
      <c r="UCA7" s="671"/>
      <c r="UCB7" s="671"/>
      <c r="UCC7" s="671"/>
      <c r="UCD7" s="671"/>
      <c r="UCE7" s="671"/>
      <c r="UCF7" s="671"/>
      <c r="UCG7" s="671"/>
      <c r="UCH7" s="671"/>
      <c r="UCI7" s="671"/>
      <c r="UCJ7" s="671"/>
      <c r="UCK7" s="671"/>
      <c r="UCL7" s="671"/>
      <c r="UCM7" s="671"/>
      <c r="UCN7" s="671"/>
      <c r="UCO7" s="671"/>
      <c r="UCP7" s="671"/>
      <c r="UCQ7" s="671"/>
      <c r="UCR7" s="671"/>
      <c r="UCS7" s="671"/>
      <c r="UCT7" s="671"/>
      <c r="UCU7" s="671"/>
      <c r="UCV7" s="671"/>
      <c r="UCW7" s="671"/>
      <c r="UCX7" s="671"/>
      <c r="UCY7" s="671"/>
      <c r="UCZ7" s="671"/>
      <c r="UDA7" s="671"/>
      <c r="UDB7" s="671"/>
      <c r="UDC7" s="671"/>
      <c r="UDD7" s="671"/>
      <c r="UDE7" s="671"/>
      <c r="UDF7" s="671"/>
      <c r="UDG7" s="671"/>
      <c r="UDH7" s="671"/>
      <c r="UDI7" s="671"/>
      <c r="UDJ7" s="671"/>
      <c r="UDK7" s="671"/>
      <c r="UDL7" s="671"/>
      <c r="UDM7" s="671"/>
      <c r="UDN7" s="671"/>
      <c r="UDO7" s="671"/>
      <c r="UDP7" s="671"/>
      <c r="UDQ7" s="671"/>
      <c r="UDR7" s="671"/>
      <c r="UDS7" s="671"/>
      <c r="UDT7" s="671"/>
      <c r="UDU7" s="671"/>
      <c r="UDV7" s="671"/>
      <c r="UDW7" s="671"/>
      <c r="UDX7" s="671"/>
      <c r="UDY7" s="671"/>
      <c r="UDZ7" s="671"/>
      <c r="UEA7" s="671"/>
      <c r="UEB7" s="671"/>
      <c r="UEC7" s="671"/>
      <c r="UED7" s="671"/>
      <c r="UEE7" s="671"/>
      <c r="UEF7" s="671"/>
      <c r="UEG7" s="671"/>
      <c r="UEH7" s="671"/>
      <c r="UEI7" s="671"/>
      <c r="UEJ7" s="671"/>
      <c r="UEK7" s="671"/>
      <c r="UEL7" s="671"/>
      <c r="UEM7" s="671"/>
      <c r="UEN7" s="671"/>
      <c r="UEO7" s="671"/>
      <c r="UEP7" s="671"/>
      <c r="UEQ7" s="671"/>
      <c r="UER7" s="671"/>
      <c r="UES7" s="671"/>
      <c r="UET7" s="671"/>
      <c r="UEU7" s="671"/>
      <c r="UEV7" s="671"/>
      <c r="UEW7" s="671"/>
      <c r="UEX7" s="671"/>
      <c r="UEY7" s="671"/>
      <c r="UEZ7" s="671"/>
      <c r="UFA7" s="671"/>
      <c r="UFB7" s="671"/>
      <c r="UFC7" s="671"/>
      <c r="UFD7" s="671"/>
      <c r="UFE7" s="671"/>
      <c r="UFF7" s="671"/>
      <c r="UFG7" s="671"/>
      <c r="UFH7" s="671"/>
      <c r="UFI7" s="671"/>
      <c r="UFJ7" s="671"/>
      <c r="UFK7" s="671"/>
      <c r="UFL7" s="671"/>
      <c r="UFM7" s="671"/>
      <c r="UFN7" s="671"/>
      <c r="UFO7" s="671"/>
      <c r="UFP7" s="671"/>
      <c r="UFQ7" s="671"/>
      <c r="UFR7" s="671"/>
      <c r="UFS7" s="671"/>
      <c r="UFT7" s="671"/>
      <c r="UFU7" s="671"/>
      <c r="UFV7" s="671"/>
      <c r="UFW7" s="671"/>
      <c r="UFX7" s="671"/>
      <c r="UFY7" s="671"/>
      <c r="UFZ7" s="671"/>
      <c r="UGA7" s="671"/>
      <c r="UGB7" s="671"/>
      <c r="UGC7" s="671"/>
      <c r="UGD7" s="671"/>
      <c r="UGE7" s="671"/>
      <c r="UGF7" s="671"/>
      <c r="UGG7" s="671"/>
      <c r="UGH7" s="671"/>
      <c r="UGI7" s="671"/>
      <c r="UGJ7" s="671"/>
      <c r="UGK7" s="671"/>
      <c r="UGL7" s="671"/>
      <c r="UGM7" s="671"/>
      <c r="UGN7" s="671"/>
      <c r="UGO7" s="671"/>
      <c r="UGP7" s="671"/>
      <c r="UGQ7" s="671"/>
      <c r="UGR7" s="671"/>
      <c r="UGS7" s="671"/>
      <c r="UGT7" s="671"/>
      <c r="UGU7" s="671"/>
      <c r="UGV7" s="671"/>
      <c r="UGW7" s="671"/>
      <c r="UGX7" s="671"/>
      <c r="UGY7" s="671"/>
      <c r="UGZ7" s="671"/>
      <c r="UHA7" s="671"/>
      <c r="UHB7" s="671"/>
      <c r="UHC7" s="671"/>
      <c r="UHD7" s="671"/>
      <c r="UHE7" s="671"/>
      <c r="UHF7" s="671"/>
      <c r="UHG7" s="671"/>
      <c r="UHH7" s="671"/>
      <c r="UHI7" s="671"/>
      <c r="UHJ7" s="671"/>
      <c r="UHK7" s="671"/>
      <c r="UHL7" s="671"/>
      <c r="UHM7" s="671"/>
      <c r="UHN7" s="671"/>
      <c r="UHO7" s="671"/>
      <c r="UHP7" s="671"/>
      <c r="UHQ7" s="671"/>
      <c r="UHR7" s="671"/>
      <c r="UHS7" s="671"/>
      <c r="UHT7" s="671"/>
      <c r="UHU7" s="671"/>
      <c r="UHV7" s="671"/>
      <c r="UHW7" s="671"/>
      <c r="UHX7" s="671"/>
      <c r="UHY7" s="671"/>
      <c r="UHZ7" s="671"/>
      <c r="UIA7" s="671"/>
      <c r="UIB7" s="671"/>
      <c r="UIC7" s="671"/>
      <c r="UID7" s="671"/>
      <c r="UIE7" s="671"/>
      <c r="UIF7" s="671"/>
      <c r="UIG7" s="671"/>
      <c r="UIH7" s="671"/>
      <c r="UII7" s="671"/>
      <c r="UIJ7" s="671"/>
      <c r="UIK7" s="671"/>
      <c r="UIL7" s="671"/>
      <c r="UIM7" s="671"/>
      <c r="UIN7" s="671"/>
      <c r="UIO7" s="671"/>
      <c r="UIP7" s="671"/>
      <c r="UIQ7" s="671"/>
      <c r="UIR7" s="671"/>
      <c r="UIS7" s="671"/>
      <c r="UIT7" s="671"/>
      <c r="UIU7" s="671"/>
      <c r="UIV7" s="671"/>
      <c r="UIW7" s="671"/>
      <c r="UIX7" s="671"/>
      <c r="UIY7" s="671"/>
      <c r="UIZ7" s="671"/>
      <c r="UJA7" s="671"/>
      <c r="UJB7" s="671"/>
      <c r="UJC7" s="671"/>
      <c r="UJD7" s="671"/>
      <c r="UJE7" s="671"/>
      <c r="UJF7" s="671"/>
      <c r="UJG7" s="671"/>
      <c r="UJH7" s="671"/>
      <c r="UJI7" s="671"/>
      <c r="UJJ7" s="671"/>
      <c r="UJK7" s="671"/>
      <c r="UJL7" s="671"/>
      <c r="UJM7" s="671"/>
      <c r="UJN7" s="671"/>
      <c r="UJO7" s="671"/>
      <c r="UJP7" s="671"/>
      <c r="UJQ7" s="671"/>
      <c r="UJR7" s="671"/>
      <c r="UJS7" s="671"/>
      <c r="UJT7" s="671"/>
      <c r="UJU7" s="671"/>
      <c r="UJV7" s="671"/>
      <c r="UJW7" s="671"/>
      <c r="UJX7" s="671"/>
      <c r="UJY7" s="671"/>
      <c r="UJZ7" s="671"/>
      <c r="UKA7" s="671"/>
      <c r="UKB7" s="671"/>
      <c r="UKC7" s="671"/>
      <c r="UKD7" s="671"/>
      <c r="UKE7" s="671"/>
      <c r="UKF7" s="671"/>
      <c r="UKG7" s="671"/>
      <c r="UKH7" s="671"/>
      <c r="UKI7" s="671"/>
      <c r="UKJ7" s="671"/>
      <c r="UKK7" s="671"/>
      <c r="UKL7" s="671"/>
      <c r="UKM7" s="671"/>
      <c r="UKN7" s="671"/>
      <c r="UKO7" s="671"/>
      <c r="UKP7" s="671"/>
      <c r="UKQ7" s="671"/>
      <c r="UKR7" s="671"/>
      <c r="UKS7" s="671"/>
      <c r="UKT7" s="671"/>
      <c r="UKU7" s="671"/>
      <c r="UKV7" s="671"/>
      <c r="UKW7" s="671"/>
      <c r="UKX7" s="671"/>
      <c r="UKY7" s="671"/>
      <c r="UKZ7" s="671"/>
      <c r="ULA7" s="671"/>
      <c r="ULB7" s="671"/>
      <c r="ULC7" s="671"/>
      <c r="ULD7" s="671"/>
      <c r="ULE7" s="671"/>
      <c r="ULF7" s="671"/>
      <c r="ULG7" s="671"/>
      <c r="ULH7" s="671"/>
      <c r="ULI7" s="671"/>
      <c r="ULJ7" s="671"/>
      <c r="ULK7" s="671"/>
      <c r="ULL7" s="671"/>
      <c r="ULM7" s="671"/>
      <c r="ULN7" s="671"/>
      <c r="ULO7" s="671"/>
      <c r="ULP7" s="671"/>
      <c r="ULQ7" s="671"/>
      <c r="ULR7" s="671"/>
      <c r="ULS7" s="671"/>
      <c r="ULT7" s="671"/>
      <c r="ULU7" s="671"/>
      <c r="ULV7" s="671"/>
      <c r="ULW7" s="671"/>
      <c r="ULX7" s="671"/>
      <c r="ULY7" s="671"/>
      <c r="ULZ7" s="671"/>
      <c r="UMA7" s="671"/>
      <c r="UMB7" s="671"/>
      <c r="UMC7" s="671"/>
      <c r="UMD7" s="671"/>
      <c r="UME7" s="671"/>
      <c r="UMF7" s="671"/>
      <c r="UMG7" s="671"/>
      <c r="UMH7" s="671"/>
      <c r="UMI7" s="671"/>
      <c r="UMJ7" s="671"/>
      <c r="UMK7" s="671"/>
      <c r="UML7" s="671"/>
      <c r="UMM7" s="671"/>
      <c r="UMN7" s="671"/>
      <c r="UMO7" s="671"/>
      <c r="UMP7" s="671"/>
      <c r="UMQ7" s="671"/>
      <c r="UMR7" s="671"/>
      <c r="UMS7" s="671"/>
      <c r="UMT7" s="671"/>
      <c r="UMU7" s="671"/>
      <c r="UMV7" s="671"/>
      <c r="UMW7" s="671"/>
      <c r="UMX7" s="671"/>
      <c r="UMY7" s="671"/>
      <c r="UMZ7" s="671"/>
      <c r="UNA7" s="671"/>
      <c r="UNB7" s="671"/>
      <c r="UNC7" s="671"/>
      <c r="UND7" s="671"/>
      <c r="UNE7" s="671"/>
      <c r="UNF7" s="671"/>
      <c r="UNG7" s="671"/>
      <c r="UNH7" s="671"/>
      <c r="UNI7" s="671"/>
      <c r="UNJ7" s="671"/>
      <c r="UNK7" s="671"/>
      <c r="UNL7" s="671"/>
      <c r="UNM7" s="671"/>
      <c r="UNN7" s="671"/>
      <c r="UNO7" s="671"/>
      <c r="UNP7" s="671"/>
      <c r="UNQ7" s="671"/>
      <c r="UNR7" s="671"/>
      <c r="UNS7" s="671"/>
      <c r="UNT7" s="671"/>
      <c r="UNU7" s="671"/>
      <c r="UNV7" s="671"/>
      <c r="UNW7" s="671"/>
      <c r="UNX7" s="671"/>
      <c r="UNY7" s="671"/>
      <c r="UNZ7" s="671"/>
      <c r="UOA7" s="671"/>
      <c r="UOB7" s="671"/>
      <c r="UOC7" s="671"/>
      <c r="UOD7" s="671"/>
      <c r="UOE7" s="671"/>
      <c r="UOF7" s="671"/>
      <c r="UOG7" s="671"/>
      <c r="UOH7" s="671"/>
      <c r="UOI7" s="671"/>
      <c r="UOJ7" s="671"/>
      <c r="UOK7" s="671"/>
      <c r="UOL7" s="671"/>
      <c r="UOM7" s="671"/>
      <c r="UON7" s="671"/>
      <c r="UOO7" s="671"/>
      <c r="UOP7" s="671"/>
      <c r="UOQ7" s="671"/>
      <c r="UOR7" s="671"/>
      <c r="UOS7" s="671"/>
      <c r="UOT7" s="671"/>
      <c r="UOU7" s="671"/>
      <c r="UOV7" s="671"/>
      <c r="UOW7" s="671"/>
      <c r="UOX7" s="671"/>
      <c r="UOY7" s="671"/>
      <c r="UOZ7" s="671"/>
      <c r="UPA7" s="671"/>
      <c r="UPB7" s="671"/>
      <c r="UPC7" s="671"/>
      <c r="UPD7" s="671"/>
      <c r="UPE7" s="671"/>
      <c r="UPF7" s="671"/>
      <c r="UPG7" s="671"/>
      <c r="UPH7" s="671"/>
      <c r="UPI7" s="671"/>
      <c r="UPJ7" s="671"/>
      <c r="UPK7" s="671"/>
      <c r="UPL7" s="671"/>
      <c r="UPM7" s="671"/>
      <c r="UPN7" s="671"/>
      <c r="UPO7" s="671"/>
      <c r="UPP7" s="671"/>
      <c r="UPQ7" s="671"/>
      <c r="UPR7" s="671"/>
      <c r="UPS7" s="671"/>
      <c r="UPT7" s="671"/>
      <c r="UPU7" s="671"/>
      <c r="UPV7" s="671"/>
      <c r="UPW7" s="671"/>
      <c r="UPX7" s="671"/>
      <c r="UPY7" s="671"/>
      <c r="UPZ7" s="671"/>
      <c r="UQA7" s="671"/>
      <c r="UQB7" s="671"/>
      <c r="UQC7" s="671"/>
      <c r="UQD7" s="671"/>
      <c r="UQE7" s="671"/>
      <c r="UQF7" s="671"/>
      <c r="UQG7" s="671"/>
      <c r="UQH7" s="671"/>
      <c r="UQI7" s="671"/>
      <c r="UQJ7" s="671"/>
      <c r="UQK7" s="671"/>
      <c r="UQL7" s="671"/>
      <c r="UQM7" s="671"/>
      <c r="UQN7" s="671"/>
      <c r="UQO7" s="671"/>
      <c r="UQP7" s="671"/>
      <c r="UQQ7" s="671"/>
      <c r="UQR7" s="671"/>
      <c r="UQS7" s="671"/>
      <c r="UQT7" s="671"/>
      <c r="UQU7" s="671"/>
      <c r="UQV7" s="671"/>
      <c r="UQW7" s="671"/>
      <c r="UQX7" s="671"/>
      <c r="UQY7" s="671"/>
      <c r="UQZ7" s="671"/>
      <c r="URA7" s="671"/>
      <c r="URB7" s="671"/>
      <c r="URC7" s="671"/>
      <c r="URD7" s="671"/>
      <c r="URE7" s="671"/>
      <c r="URF7" s="671"/>
      <c r="URG7" s="671"/>
      <c r="URH7" s="671"/>
      <c r="URI7" s="671"/>
      <c r="URJ7" s="671"/>
      <c r="URK7" s="671"/>
      <c r="URL7" s="671"/>
      <c r="URM7" s="671"/>
      <c r="URN7" s="671"/>
      <c r="URO7" s="671"/>
      <c r="URP7" s="671"/>
      <c r="URQ7" s="671"/>
      <c r="URR7" s="671"/>
      <c r="URS7" s="671"/>
      <c r="URT7" s="671"/>
      <c r="URU7" s="671"/>
      <c r="URV7" s="671"/>
      <c r="URW7" s="671"/>
      <c r="URX7" s="671"/>
      <c r="URY7" s="671"/>
      <c r="URZ7" s="671"/>
      <c r="USA7" s="671"/>
      <c r="USB7" s="671"/>
      <c r="USC7" s="671"/>
      <c r="USD7" s="671"/>
      <c r="USE7" s="671"/>
      <c r="USF7" s="671"/>
      <c r="USG7" s="671"/>
      <c r="USH7" s="671"/>
      <c r="USI7" s="671"/>
      <c r="USJ7" s="671"/>
      <c r="USK7" s="671"/>
      <c r="USL7" s="671"/>
      <c r="USM7" s="671"/>
      <c r="USN7" s="671"/>
      <c r="USO7" s="671"/>
      <c r="USP7" s="671"/>
      <c r="USQ7" s="671"/>
      <c r="USR7" s="671"/>
      <c r="USS7" s="671"/>
      <c r="UST7" s="671"/>
      <c r="USU7" s="671"/>
      <c r="USV7" s="671"/>
      <c r="USW7" s="671"/>
      <c r="USX7" s="671"/>
      <c r="USY7" s="671"/>
      <c r="USZ7" s="671"/>
      <c r="UTA7" s="671"/>
      <c r="UTB7" s="671"/>
      <c r="UTC7" s="671"/>
      <c r="UTD7" s="671"/>
      <c r="UTE7" s="671"/>
      <c r="UTF7" s="671"/>
      <c r="UTG7" s="671"/>
      <c r="UTH7" s="671"/>
      <c r="UTI7" s="671"/>
      <c r="UTJ7" s="671"/>
      <c r="UTK7" s="671"/>
      <c r="UTL7" s="671"/>
      <c r="UTM7" s="671"/>
      <c r="UTN7" s="671"/>
      <c r="UTO7" s="671"/>
      <c r="UTP7" s="671"/>
      <c r="UTQ7" s="671"/>
      <c r="UTR7" s="671"/>
      <c r="UTS7" s="671"/>
      <c r="UTT7" s="671"/>
      <c r="UTU7" s="671"/>
      <c r="UTV7" s="671"/>
      <c r="UTW7" s="671"/>
      <c r="UTX7" s="671"/>
      <c r="UTY7" s="671"/>
      <c r="UTZ7" s="671"/>
      <c r="UUA7" s="671"/>
      <c r="UUB7" s="671"/>
      <c r="UUC7" s="671"/>
      <c r="UUD7" s="671"/>
      <c r="UUE7" s="671"/>
      <c r="UUF7" s="671"/>
      <c r="UUG7" s="671"/>
      <c r="UUH7" s="671"/>
      <c r="UUI7" s="671"/>
      <c r="UUJ7" s="671"/>
      <c r="UUK7" s="671"/>
      <c r="UUL7" s="671"/>
      <c r="UUM7" s="671"/>
      <c r="UUN7" s="671"/>
      <c r="UUO7" s="671"/>
      <c r="UUP7" s="671"/>
      <c r="UUQ7" s="671"/>
      <c r="UUR7" s="671"/>
      <c r="UUS7" s="671"/>
      <c r="UUT7" s="671"/>
      <c r="UUU7" s="671"/>
      <c r="UUV7" s="671"/>
      <c r="UUW7" s="671"/>
      <c r="UUX7" s="671"/>
      <c r="UUY7" s="671"/>
      <c r="UUZ7" s="671"/>
      <c r="UVA7" s="671"/>
      <c r="UVB7" s="671"/>
      <c r="UVC7" s="671"/>
      <c r="UVD7" s="671"/>
      <c r="UVE7" s="671"/>
      <c r="UVF7" s="671"/>
      <c r="UVG7" s="671"/>
      <c r="UVH7" s="671"/>
      <c r="UVI7" s="671"/>
      <c r="UVJ7" s="671"/>
      <c r="UVK7" s="671"/>
      <c r="UVL7" s="671"/>
      <c r="UVM7" s="671"/>
      <c r="UVN7" s="671"/>
      <c r="UVO7" s="671"/>
      <c r="UVP7" s="671"/>
      <c r="UVQ7" s="671"/>
      <c r="UVR7" s="671"/>
      <c r="UVS7" s="671"/>
      <c r="UVT7" s="671"/>
      <c r="UVU7" s="671"/>
      <c r="UVV7" s="671"/>
      <c r="UVW7" s="671"/>
      <c r="UVX7" s="671"/>
      <c r="UVY7" s="671"/>
      <c r="UVZ7" s="671"/>
      <c r="UWA7" s="671"/>
      <c r="UWB7" s="671"/>
      <c r="UWC7" s="671"/>
      <c r="UWD7" s="671"/>
      <c r="UWE7" s="671"/>
      <c r="UWF7" s="671"/>
      <c r="UWG7" s="671"/>
      <c r="UWH7" s="671"/>
      <c r="UWI7" s="671"/>
      <c r="UWJ7" s="671"/>
      <c r="UWK7" s="671"/>
      <c r="UWL7" s="671"/>
      <c r="UWM7" s="671"/>
      <c r="UWN7" s="671"/>
      <c r="UWO7" s="671"/>
      <c r="UWP7" s="671"/>
      <c r="UWQ7" s="671"/>
      <c r="UWR7" s="671"/>
      <c r="UWS7" s="671"/>
      <c r="UWT7" s="671"/>
      <c r="UWU7" s="671"/>
      <c r="UWV7" s="671"/>
      <c r="UWW7" s="671"/>
      <c r="UWX7" s="671"/>
      <c r="UWY7" s="671"/>
      <c r="UWZ7" s="671"/>
      <c r="UXA7" s="671"/>
      <c r="UXB7" s="671"/>
      <c r="UXC7" s="671"/>
      <c r="UXD7" s="671"/>
      <c r="UXE7" s="671"/>
      <c r="UXF7" s="671"/>
      <c r="UXG7" s="671"/>
      <c r="UXH7" s="671"/>
      <c r="UXI7" s="671"/>
      <c r="UXJ7" s="671"/>
      <c r="UXK7" s="671"/>
      <c r="UXL7" s="671"/>
      <c r="UXM7" s="671"/>
      <c r="UXN7" s="671"/>
      <c r="UXO7" s="671"/>
      <c r="UXP7" s="671"/>
      <c r="UXQ7" s="671"/>
      <c r="UXR7" s="671"/>
      <c r="UXS7" s="671"/>
      <c r="UXT7" s="671"/>
      <c r="UXU7" s="671"/>
      <c r="UXV7" s="671"/>
      <c r="UXW7" s="671"/>
      <c r="UXX7" s="671"/>
      <c r="UXY7" s="671"/>
      <c r="UXZ7" s="671"/>
      <c r="UYA7" s="671"/>
      <c r="UYB7" s="671"/>
      <c r="UYC7" s="671"/>
      <c r="UYD7" s="671"/>
      <c r="UYE7" s="671"/>
      <c r="UYF7" s="671"/>
      <c r="UYG7" s="671"/>
      <c r="UYH7" s="671"/>
      <c r="UYI7" s="671"/>
      <c r="UYJ7" s="671"/>
      <c r="UYK7" s="671"/>
      <c r="UYL7" s="671"/>
      <c r="UYM7" s="671"/>
      <c r="UYN7" s="671"/>
      <c r="UYO7" s="671"/>
      <c r="UYP7" s="671"/>
      <c r="UYQ7" s="671"/>
      <c r="UYR7" s="671"/>
      <c r="UYS7" s="671"/>
      <c r="UYT7" s="671"/>
      <c r="UYU7" s="671"/>
      <c r="UYV7" s="671"/>
      <c r="UYW7" s="671"/>
      <c r="UYX7" s="671"/>
      <c r="UYY7" s="671"/>
      <c r="UYZ7" s="671"/>
      <c r="UZA7" s="671"/>
      <c r="UZB7" s="671"/>
      <c r="UZC7" s="671"/>
      <c r="UZD7" s="671"/>
      <c r="UZE7" s="671"/>
      <c r="UZF7" s="671"/>
      <c r="UZG7" s="671"/>
      <c r="UZH7" s="671"/>
      <c r="UZI7" s="671"/>
      <c r="UZJ7" s="671"/>
      <c r="UZK7" s="671"/>
      <c r="UZL7" s="671"/>
      <c r="UZM7" s="671"/>
      <c r="UZN7" s="671"/>
      <c r="UZO7" s="671"/>
      <c r="UZP7" s="671"/>
      <c r="UZQ7" s="671"/>
      <c r="UZR7" s="671"/>
      <c r="UZS7" s="671"/>
      <c r="UZT7" s="671"/>
      <c r="UZU7" s="671"/>
      <c r="UZV7" s="671"/>
      <c r="UZW7" s="671"/>
      <c r="UZX7" s="671"/>
      <c r="UZY7" s="671"/>
      <c r="UZZ7" s="671"/>
      <c r="VAA7" s="671"/>
      <c r="VAB7" s="671"/>
      <c r="VAC7" s="671"/>
      <c r="VAD7" s="671"/>
      <c r="VAE7" s="671"/>
      <c r="VAF7" s="671"/>
      <c r="VAG7" s="671"/>
      <c r="VAH7" s="671"/>
      <c r="VAI7" s="671"/>
      <c r="VAJ7" s="671"/>
      <c r="VAK7" s="671"/>
      <c r="VAL7" s="671"/>
      <c r="VAM7" s="671"/>
      <c r="VAN7" s="671"/>
      <c r="VAO7" s="671"/>
      <c r="VAP7" s="671"/>
      <c r="VAQ7" s="671"/>
      <c r="VAR7" s="671"/>
      <c r="VAS7" s="671"/>
      <c r="VAT7" s="671"/>
      <c r="VAU7" s="671"/>
      <c r="VAV7" s="671"/>
      <c r="VAW7" s="671"/>
      <c r="VAX7" s="671"/>
      <c r="VAY7" s="671"/>
      <c r="VAZ7" s="671"/>
      <c r="VBA7" s="671"/>
      <c r="VBB7" s="671"/>
      <c r="VBC7" s="671"/>
      <c r="VBD7" s="671"/>
      <c r="VBE7" s="671"/>
      <c r="VBF7" s="671"/>
      <c r="VBG7" s="671"/>
      <c r="VBH7" s="671"/>
      <c r="VBI7" s="671"/>
      <c r="VBJ7" s="671"/>
      <c r="VBK7" s="671"/>
      <c r="VBL7" s="671"/>
      <c r="VBM7" s="671"/>
      <c r="VBN7" s="671"/>
      <c r="VBO7" s="671"/>
      <c r="VBP7" s="671"/>
      <c r="VBQ7" s="671"/>
      <c r="VBR7" s="671"/>
      <c r="VBS7" s="671"/>
      <c r="VBT7" s="671"/>
      <c r="VBU7" s="671"/>
      <c r="VBV7" s="671"/>
      <c r="VBW7" s="671"/>
      <c r="VBX7" s="671"/>
      <c r="VBY7" s="671"/>
      <c r="VBZ7" s="671"/>
      <c r="VCA7" s="671"/>
      <c r="VCB7" s="671"/>
      <c r="VCC7" s="671"/>
      <c r="VCD7" s="671"/>
      <c r="VCE7" s="671"/>
      <c r="VCF7" s="671"/>
      <c r="VCG7" s="671"/>
      <c r="VCH7" s="671"/>
      <c r="VCI7" s="671"/>
      <c r="VCJ7" s="671"/>
      <c r="VCK7" s="671"/>
      <c r="VCL7" s="671"/>
      <c r="VCM7" s="671"/>
      <c r="VCN7" s="671"/>
      <c r="VCO7" s="671"/>
      <c r="VCP7" s="671"/>
      <c r="VCQ7" s="671"/>
      <c r="VCR7" s="671"/>
      <c r="VCS7" s="671"/>
      <c r="VCT7" s="671"/>
      <c r="VCU7" s="671"/>
      <c r="VCV7" s="671"/>
      <c r="VCW7" s="671"/>
      <c r="VCX7" s="671"/>
      <c r="VCY7" s="671"/>
      <c r="VCZ7" s="671"/>
      <c r="VDA7" s="671"/>
      <c r="VDB7" s="671"/>
      <c r="VDC7" s="671"/>
      <c r="VDD7" s="671"/>
      <c r="VDE7" s="671"/>
      <c r="VDF7" s="671"/>
      <c r="VDG7" s="671"/>
      <c r="VDH7" s="671"/>
      <c r="VDI7" s="671"/>
      <c r="VDJ7" s="671"/>
      <c r="VDK7" s="671"/>
      <c r="VDL7" s="671"/>
      <c r="VDM7" s="671"/>
      <c r="VDN7" s="671"/>
      <c r="VDO7" s="671"/>
      <c r="VDP7" s="671"/>
      <c r="VDQ7" s="671"/>
      <c r="VDR7" s="671"/>
      <c r="VDS7" s="671"/>
      <c r="VDT7" s="671"/>
      <c r="VDU7" s="671"/>
      <c r="VDV7" s="671"/>
      <c r="VDW7" s="671"/>
      <c r="VDX7" s="671"/>
      <c r="VDY7" s="671"/>
      <c r="VDZ7" s="671"/>
      <c r="VEA7" s="671"/>
      <c r="VEB7" s="671"/>
      <c r="VEC7" s="671"/>
      <c r="VED7" s="671"/>
      <c r="VEE7" s="671"/>
      <c r="VEF7" s="671"/>
      <c r="VEG7" s="671"/>
      <c r="VEH7" s="671"/>
      <c r="VEI7" s="671"/>
      <c r="VEJ7" s="671"/>
      <c r="VEK7" s="671"/>
      <c r="VEL7" s="671"/>
      <c r="VEM7" s="671"/>
      <c r="VEN7" s="671"/>
      <c r="VEO7" s="671"/>
      <c r="VEP7" s="671"/>
      <c r="VEQ7" s="671"/>
      <c r="VER7" s="671"/>
      <c r="VES7" s="671"/>
      <c r="VET7" s="671"/>
      <c r="VEU7" s="671"/>
      <c r="VEV7" s="671"/>
      <c r="VEW7" s="671"/>
      <c r="VEX7" s="671"/>
      <c r="VEY7" s="671"/>
      <c r="VEZ7" s="671"/>
      <c r="VFA7" s="671"/>
      <c r="VFB7" s="671"/>
      <c r="VFC7" s="671"/>
      <c r="VFD7" s="671"/>
      <c r="VFE7" s="671"/>
      <c r="VFF7" s="671"/>
      <c r="VFG7" s="671"/>
      <c r="VFH7" s="671"/>
      <c r="VFI7" s="671"/>
      <c r="VFJ7" s="671"/>
      <c r="VFK7" s="671"/>
      <c r="VFL7" s="671"/>
      <c r="VFM7" s="671"/>
      <c r="VFN7" s="671"/>
      <c r="VFO7" s="671"/>
      <c r="VFP7" s="671"/>
      <c r="VFQ7" s="671"/>
      <c r="VFR7" s="671"/>
      <c r="VFS7" s="671"/>
      <c r="VFT7" s="671"/>
      <c r="VFU7" s="671"/>
      <c r="VFV7" s="671"/>
      <c r="VFW7" s="671"/>
      <c r="VFX7" s="671"/>
      <c r="VFY7" s="671"/>
      <c r="VFZ7" s="671"/>
      <c r="VGA7" s="671"/>
      <c r="VGB7" s="671"/>
      <c r="VGC7" s="671"/>
      <c r="VGD7" s="671"/>
      <c r="VGE7" s="671"/>
      <c r="VGF7" s="671"/>
      <c r="VGG7" s="671"/>
      <c r="VGH7" s="671"/>
      <c r="VGI7" s="671"/>
      <c r="VGJ7" s="671"/>
      <c r="VGK7" s="671"/>
      <c r="VGL7" s="671"/>
      <c r="VGM7" s="671"/>
      <c r="VGN7" s="671"/>
      <c r="VGO7" s="671"/>
      <c r="VGP7" s="671"/>
      <c r="VGQ7" s="671"/>
      <c r="VGR7" s="671"/>
      <c r="VGS7" s="671"/>
      <c r="VGT7" s="671"/>
      <c r="VGU7" s="671"/>
      <c r="VGV7" s="671"/>
      <c r="VGW7" s="671"/>
      <c r="VGX7" s="671"/>
      <c r="VGY7" s="671"/>
      <c r="VGZ7" s="671"/>
      <c r="VHA7" s="671"/>
      <c r="VHB7" s="671"/>
      <c r="VHC7" s="671"/>
      <c r="VHD7" s="671"/>
      <c r="VHE7" s="671"/>
      <c r="VHF7" s="671"/>
      <c r="VHG7" s="671"/>
      <c r="VHH7" s="671"/>
      <c r="VHI7" s="671"/>
      <c r="VHJ7" s="671"/>
      <c r="VHK7" s="671"/>
      <c r="VHL7" s="671"/>
      <c r="VHM7" s="671"/>
      <c r="VHN7" s="671"/>
      <c r="VHO7" s="671"/>
      <c r="VHP7" s="671"/>
      <c r="VHQ7" s="671"/>
      <c r="VHR7" s="671"/>
      <c r="VHS7" s="671"/>
      <c r="VHT7" s="671"/>
      <c r="VHU7" s="671"/>
      <c r="VHV7" s="671"/>
      <c r="VHW7" s="671"/>
      <c r="VHX7" s="671"/>
      <c r="VHY7" s="671"/>
      <c r="VHZ7" s="671"/>
      <c r="VIA7" s="671"/>
      <c r="VIB7" s="671"/>
      <c r="VIC7" s="671"/>
      <c r="VID7" s="671"/>
      <c r="VIE7" s="671"/>
      <c r="VIF7" s="671"/>
      <c r="VIG7" s="671"/>
      <c r="VIH7" s="671"/>
      <c r="VII7" s="671"/>
      <c r="VIJ7" s="671"/>
      <c r="VIK7" s="671"/>
      <c r="VIL7" s="671"/>
      <c r="VIM7" s="671"/>
      <c r="VIN7" s="671"/>
      <c r="VIO7" s="671"/>
      <c r="VIP7" s="671"/>
      <c r="VIQ7" s="671"/>
      <c r="VIR7" s="671"/>
      <c r="VIS7" s="671"/>
      <c r="VIT7" s="671"/>
      <c r="VIU7" s="671"/>
      <c r="VIV7" s="671"/>
      <c r="VIW7" s="671"/>
      <c r="VIX7" s="671"/>
      <c r="VIY7" s="671"/>
      <c r="VIZ7" s="671"/>
      <c r="VJA7" s="671"/>
      <c r="VJB7" s="671"/>
      <c r="VJC7" s="671"/>
      <c r="VJD7" s="671"/>
      <c r="VJE7" s="671"/>
      <c r="VJF7" s="671"/>
      <c r="VJG7" s="671"/>
      <c r="VJH7" s="671"/>
      <c r="VJI7" s="671"/>
      <c r="VJJ7" s="671"/>
      <c r="VJK7" s="671"/>
      <c r="VJL7" s="671"/>
      <c r="VJM7" s="671"/>
      <c r="VJN7" s="671"/>
      <c r="VJO7" s="671"/>
      <c r="VJP7" s="671"/>
      <c r="VJQ7" s="671"/>
      <c r="VJR7" s="671"/>
      <c r="VJS7" s="671"/>
      <c r="VJT7" s="671"/>
      <c r="VJU7" s="671"/>
      <c r="VJV7" s="671"/>
      <c r="VJW7" s="671"/>
      <c r="VJX7" s="671"/>
      <c r="VJY7" s="671"/>
      <c r="VJZ7" s="671"/>
      <c r="VKA7" s="671"/>
      <c r="VKB7" s="671"/>
      <c r="VKC7" s="671"/>
      <c r="VKD7" s="671"/>
      <c r="VKE7" s="671"/>
      <c r="VKF7" s="671"/>
      <c r="VKG7" s="671"/>
      <c r="VKH7" s="671"/>
      <c r="VKI7" s="671"/>
      <c r="VKJ7" s="671"/>
      <c r="VKK7" s="671"/>
      <c r="VKL7" s="671"/>
      <c r="VKM7" s="671"/>
      <c r="VKN7" s="671"/>
      <c r="VKO7" s="671"/>
      <c r="VKP7" s="671"/>
      <c r="VKQ7" s="671"/>
      <c r="VKR7" s="671"/>
      <c r="VKS7" s="671"/>
      <c r="VKT7" s="671"/>
      <c r="VKU7" s="671"/>
      <c r="VKV7" s="671"/>
      <c r="VKW7" s="671"/>
      <c r="VKX7" s="671"/>
      <c r="VKY7" s="671"/>
      <c r="VKZ7" s="671"/>
      <c r="VLA7" s="671"/>
      <c r="VLB7" s="671"/>
      <c r="VLC7" s="671"/>
      <c r="VLD7" s="671"/>
      <c r="VLE7" s="671"/>
      <c r="VLF7" s="671"/>
      <c r="VLG7" s="671"/>
      <c r="VLH7" s="671"/>
      <c r="VLI7" s="671"/>
      <c r="VLJ7" s="671"/>
      <c r="VLK7" s="671"/>
      <c r="VLL7" s="671"/>
      <c r="VLM7" s="671"/>
      <c r="VLN7" s="671"/>
      <c r="VLO7" s="671"/>
      <c r="VLP7" s="671"/>
      <c r="VLQ7" s="671"/>
      <c r="VLR7" s="671"/>
      <c r="VLS7" s="671"/>
      <c r="VLT7" s="671"/>
      <c r="VLU7" s="671"/>
      <c r="VLV7" s="671"/>
      <c r="VLW7" s="671"/>
      <c r="VLX7" s="671"/>
      <c r="VLY7" s="671"/>
      <c r="VLZ7" s="671"/>
      <c r="VMA7" s="671"/>
      <c r="VMB7" s="671"/>
      <c r="VMC7" s="671"/>
      <c r="VMD7" s="671"/>
      <c r="VME7" s="671"/>
      <c r="VMF7" s="671"/>
      <c r="VMG7" s="671"/>
      <c r="VMH7" s="671"/>
      <c r="VMI7" s="671"/>
      <c r="VMJ7" s="671"/>
      <c r="VMK7" s="671"/>
      <c r="VML7" s="671"/>
      <c r="VMM7" s="671"/>
      <c r="VMN7" s="671"/>
      <c r="VMO7" s="671"/>
      <c r="VMP7" s="671"/>
      <c r="VMQ7" s="671"/>
      <c r="VMR7" s="671"/>
      <c r="VMS7" s="671"/>
      <c r="VMT7" s="671"/>
      <c r="VMU7" s="671"/>
      <c r="VMV7" s="671"/>
      <c r="VMW7" s="671"/>
      <c r="VMX7" s="671"/>
      <c r="VMY7" s="671"/>
      <c r="VMZ7" s="671"/>
      <c r="VNA7" s="671"/>
      <c r="VNB7" s="671"/>
      <c r="VNC7" s="671"/>
      <c r="VND7" s="671"/>
      <c r="VNE7" s="671"/>
      <c r="VNF7" s="671"/>
      <c r="VNG7" s="671"/>
      <c r="VNH7" s="671"/>
      <c r="VNI7" s="671"/>
      <c r="VNJ7" s="671"/>
      <c r="VNK7" s="671"/>
      <c r="VNL7" s="671"/>
      <c r="VNM7" s="671"/>
      <c r="VNN7" s="671"/>
      <c r="VNO7" s="671"/>
      <c r="VNP7" s="671"/>
      <c r="VNQ7" s="671"/>
      <c r="VNR7" s="671"/>
      <c r="VNS7" s="671"/>
      <c r="VNT7" s="671"/>
      <c r="VNU7" s="671"/>
      <c r="VNV7" s="671"/>
      <c r="VNW7" s="671"/>
      <c r="VNX7" s="671"/>
      <c r="VNY7" s="671"/>
      <c r="VNZ7" s="671"/>
      <c r="VOA7" s="671"/>
      <c r="VOB7" s="671"/>
      <c r="VOC7" s="671"/>
      <c r="VOD7" s="671"/>
      <c r="VOE7" s="671"/>
      <c r="VOF7" s="671"/>
      <c r="VOG7" s="671"/>
      <c r="VOH7" s="671"/>
      <c r="VOI7" s="671"/>
      <c r="VOJ7" s="671"/>
      <c r="VOK7" s="671"/>
      <c r="VOL7" s="671"/>
      <c r="VOM7" s="671"/>
      <c r="VON7" s="671"/>
      <c r="VOO7" s="671"/>
      <c r="VOP7" s="671"/>
      <c r="VOQ7" s="671"/>
      <c r="VOR7" s="671"/>
      <c r="VOS7" s="671"/>
      <c r="VOT7" s="671"/>
      <c r="VOU7" s="671"/>
      <c r="VOV7" s="671"/>
      <c r="VOW7" s="671"/>
      <c r="VOX7" s="671"/>
      <c r="VOY7" s="671"/>
      <c r="VOZ7" s="671"/>
      <c r="VPA7" s="671"/>
      <c r="VPB7" s="671"/>
      <c r="VPC7" s="671"/>
      <c r="VPD7" s="671"/>
      <c r="VPE7" s="671"/>
      <c r="VPF7" s="671"/>
      <c r="VPG7" s="671"/>
      <c r="VPH7" s="671"/>
      <c r="VPI7" s="671"/>
      <c r="VPJ7" s="671"/>
      <c r="VPK7" s="671"/>
      <c r="VPL7" s="671"/>
      <c r="VPM7" s="671"/>
      <c r="VPN7" s="671"/>
      <c r="VPO7" s="671"/>
      <c r="VPP7" s="671"/>
      <c r="VPQ7" s="671"/>
      <c r="VPR7" s="671"/>
      <c r="VPS7" s="671"/>
      <c r="VPT7" s="671"/>
      <c r="VPU7" s="671"/>
      <c r="VPV7" s="671"/>
      <c r="VPW7" s="671"/>
      <c r="VPX7" s="671"/>
      <c r="VPY7" s="671"/>
      <c r="VPZ7" s="671"/>
      <c r="VQA7" s="671"/>
      <c r="VQB7" s="671"/>
      <c r="VQC7" s="671"/>
      <c r="VQD7" s="671"/>
      <c r="VQE7" s="671"/>
      <c r="VQF7" s="671"/>
      <c r="VQG7" s="671"/>
      <c r="VQH7" s="671"/>
      <c r="VQI7" s="671"/>
      <c r="VQJ7" s="671"/>
      <c r="VQK7" s="671"/>
      <c r="VQL7" s="671"/>
      <c r="VQM7" s="671"/>
      <c r="VQN7" s="671"/>
      <c r="VQO7" s="671"/>
      <c r="VQP7" s="671"/>
      <c r="VQQ7" s="671"/>
      <c r="VQR7" s="671"/>
      <c r="VQS7" s="671"/>
      <c r="VQT7" s="671"/>
      <c r="VQU7" s="671"/>
      <c r="VQV7" s="671"/>
      <c r="VQW7" s="671"/>
      <c r="VQX7" s="671"/>
      <c r="VQY7" s="671"/>
      <c r="VQZ7" s="671"/>
      <c r="VRA7" s="671"/>
      <c r="VRB7" s="671"/>
      <c r="VRC7" s="671"/>
      <c r="VRD7" s="671"/>
      <c r="VRE7" s="671"/>
      <c r="VRF7" s="671"/>
      <c r="VRG7" s="671"/>
      <c r="VRH7" s="671"/>
      <c r="VRI7" s="671"/>
      <c r="VRJ7" s="671"/>
      <c r="VRK7" s="671"/>
      <c r="VRL7" s="671"/>
      <c r="VRM7" s="671"/>
      <c r="VRN7" s="671"/>
      <c r="VRO7" s="671"/>
      <c r="VRP7" s="671"/>
      <c r="VRQ7" s="671"/>
      <c r="VRR7" s="671"/>
      <c r="VRS7" s="671"/>
      <c r="VRT7" s="671"/>
      <c r="VRU7" s="671"/>
      <c r="VRV7" s="671"/>
      <c r="VRW7" s="671"/>
      <c r="VRX7" s="671"/>
      <c r="VRY7" s="671"/>
      <c r="VRZ7" s="671"/>
      <c r="VSA7" s="671"/>
      <c r="VSB7" s="671"/>
      <c r="VSC7" s="671"/>
      <c r="VSD7" s="671"/>
      <c r="VSE7" s="671"/>
      <c r="VSF7" s="671"/>
      <c r="VSG7" s="671"/>
      <c r="VSH7" s="671"/>
      <c r="VSI7" s="671"/>
      <c r="VSJ7" s="671"/>
      <c r="VSK7" s="671"/>
      <c r="VSL7" s="671"/>
      <c r="VSM7" s="671"/>
      <c r="VSN7" s="671"/>
      <c r="VSO7" s="671"/>
      <c r="VSP7" s="671"/>
      <c r="VSQ7" s="671"/>
      <c r="VSR7" s="671"/>
      <c r="VSS7" s="671"/>
      <c r="VST7" s="671"/>
      <c r="VSU7" s="671"/>
      <c r="VSV7" s="671"/>
      <c r="VSW7" s="671"/>
      <c r="VSX7" s="671"/>
      <c r="VSY7" s="671"/>
      <c r="VSZ7" s="671"/>
      <c r="VTA7" s="671"/>
      <c r="VTB7" s="671"/>
      <c r="VTC7" s="671"/>
      <c r="VTD7" s="671"/>
      <c r="VTE7" s="671"/>
      <c r="VTF7" s="671"/>
      <c r="VTG7" s="671"/>
      <c r="VTH7" s="671"/>
      <c r="VTI7" s="671"/>
      <c r="VTJ7" s="671"/>
      <c r="VTK7" s="671"/>
      <c r="VTL7" s="671"/>
      <c r="VTM7" s="671"/>
      <c r="VTN7" s="671"/>
      <c r="VTO7" s="671"/>
      <c r="VTP7" s="671"/>
      <c r="VTQ7" s="671"/>
      <c r="VTR7" s="671"/>
      <c r="VTS7" s="671"/>
      <c r="VTT7" s="671"/>
      <c r="VTU7" s="671"/>
      <c r="VTV7" s="671"/>
      <c r="VTW7" s="671"/>
      <c r="VTX7" s="671"/>
      <c r="VTY7" s="671"/>
      <c r="VTZ7" s="671"/>
      <c r="VUA7" s="671"/>
      <c r="VUB7" s="671"/>
      <c r="VUC7" s="671"/>
      <c r="VUD7" s="671"/>
      <c r="VUE7" s="671"/>
      <c r="VUF7" s="671"/>
      <c r="VUG7" s="671"/>
      <c r="VUH7" s="671"/>
      <c r="VUI7" s="671"/>
      <c r="VUJ7" s="671"/>
      <c r="VUK7" s="671"/>
      <c r="VUL7" s="671"/>
      <c r="VUM7" s="671"/>
      <c r="VUN7" s="671"/>
      <c r="VUO7" s="671"/>
      <c r="VUP7" s="671"/>
      <c r="VUQ7" s="671"/>
      <c r="VUR7" s="671"/>
      <c r="VUS7" s="671"/>
      <c r="VUT7" s="671"/>
      <c r="VUU7" s="671"/>
      <c r="VUV7" s="671"/>
      <c r="VUW7" s="671"/>
      <c r="VUX7" s="671"/>
      <c r="VUY7" s="671"/>
      <c r="VUZ7" s="671"/>
      <c r="VVA7" s="671"/>
      <c r="VVB7" s="671"/>
      <c r="VVC7" s="671"/>
      <c r="VVD7" s="671"/>
      <c r="VVE7" s="671"/>
      <c r="VVF7" s="671"/>
      <c r="VVG7" s="671"/>
      <c r="VVH7" s="671"/>
      <c r="VVI7" s="671"/>
      <c r="VVJ7" s="671"/>
      <c r="VVK7" s="671"/>
      <c r="VVL7" s="671"/>
      <c r="VVM7" s="671"/>
      <c r="VVN7" s="671"/>
      <c r="VVO7" s="671"/>
      <c r="VVP7" s="671"/>
      <c r="VVQ7" s="671"/>
      <c r="VVR7" s="671"/>
      <c r="VVS7" s="671"/>
      <c r="VVT7" s="671"/>
      <c r="VVU7" s="671"/>
      <c r="VVV7" s="671"/>
      <c r="VVW7" s="671"/>
      <c r="VVX7" s="671"/>
      <c r="VVY7" s="671"/>
      <c r="VVZ7" s="671"/>
      <c r="VWA7" s="671"/>
      <c r="VWB7" s="671"/>
      <c r="VWC7" s="671"/>
      <c r="VWD7" s="671"/>
      <c r="VWE7" s="671"/>
      <c r="VWF7" s="671"/>
      <c r="VWG7" s="671"/>
      <c r="VWH7" s="671"/>
      <c r="VWI7" s="671"/>
      <c r="VWJ7" s="671"/>
      <c r="VWK7" s="671"/>
      <c r="VWL7" s="671"/>
      <c r="VWM7" s="671"/>
      <c r="VWN7" s="671"/>
      <c r="VWO7" s="671"/>
      <c r="VWP7" s="671"/>
      <c r="VWQ7" s="671"/>
      <c r="VWR7" s="671"/>
      <c r="VWS7" s="671"/>
      <c r="VWT7" s="671"/>
      <c r="VWU7" s="671"/>
      <c r="VWV7" s="671"/>
      <c r="VWW7" s="671"/>
      <c r="VWX7" s="671"/>
      <c r="VWY7" s="671"/>
      <c r="VWZ7" s="671"/>
      <c r="VXA7" s="671"/>
      <c r="VXB7" s="671"/>
      <c r="VXC7" s="671"/>
      <c r="VXD7" s="671"/>
      <c r="VXE7" s="671"/>
      <c r="VXF7" s="671"/>
      <c r="VXG7" s="671"/>
      <c r="VXH7" s="671"/>
      <c r="VXI7" s="671"/>
      <c r="VXJ7" s="671"/>
      <c r="VXK7" s="671"/>
      <c r="VXL7" s="671"/>
      <c r="VXM7" s="671"/>
      <c r="VXN7" s="671"/>
      <c r="VXO7" s="671"/>
      <c r="VXP7" s="671"/>
      <c r="VXQ7" s="671"/>
      <c r="VXR7" s="671"/>
      <c r="VXS7" s="671"/>
      <c r="VXT7" s="671"/>
      <c r="VXU7" s="671"/>
      <c r="VXV7" s="671"/>
      <c r="VXW7" s="671"/>
      <c r="VXX7" s="671"/>
      <c r="VXY7" s="671"/>
      <c r="VXZ7" s="671"/>
      <c r="VYA7" s="671"/>
      <c r="VYB7" s="671"/>
      <c r="VYC7" s="671"/>
      <c r="VYD7" s="671"/>
      <c r="VYE7" s="671"/>
      <c r="VYF7" s="671"/>
      <c r="VYG7" s="671"/>
      <c r="VYH7" s="671"/>
      <c r="VYI7" s="671"/>
      <c r="VYJ7" s="671"/>
      <c r="VYK7" s="671"/>
      <c r="VYL7" s="671"/>
      <c r="VYM7" s="671"/>
      <c r="VYN7" s="671"/>
      <c r="VYO7" s="671"/>
      <c r="VYP7" s="671"/>
      <c r="VYQ7" s="671"/>
      <c r="VYR7" s="671"/>
      <c r="VYS7" s="671"/>
      <c r="VYT7" s="671"/>
      <c r="VYU7" s="671"/>
      <c r="VYV7" s="671"/>
      <c r="VYW7" s="671"/>
      <c r="VYX7" s="671"/>
      <c r="VYY7" s="671"/>
      <c r="VYZ7" s="671"/>
      <c r="VZA7" s="671"/>
      <c r="VZB7" s="671"/>
      <c r="VZC7" s="671"/>
      <c r="VZD7" s="671"/>
      <c r="VZE7" s="671"/>
      <c r="VZF7" s="671"/>
      <c r="VZG7" s="671"/>
      <c r="VZH7" s="671"/>
      <c r="VZI7" s="671"/>
      <c r="VZJ7" s="671"/>
      <c r="VZK7" s="671"/>
      <c r="VZL7" s="671"/>
      <c r="VZM7" s="671"/>
      <c r="VZN7" s="671"/>
      <c r="VZO7" s="671"/>
      <c r="VZP7" s="671"/>
      <c r="VZQ7" s="671"/>
      <c r="VZR7" s="671"/>
      <c r="VZS7" s="671"/>
      <c r="VZT7" s="671"/>
      <c r="VZU7" s="671"/>
      <c r="VZV7" s="671"/>
      <c r="VZW7" s="671"/>
      <c r="VZX7" s="671"/>
      <c r="VZY7" s="671"/>
      <c r="VZZ7" s="671"/>
      <c r="WAA7" s="671"/>
      <c r="WAB7" s="671"/>
      <c r="WAC7" s="671"/>
      <c r="WAD7" s="671"/>
      <c r="WAE7" s="671"/>
      <c r="WAF7" s="671"/>
      <c r="WAG7" s="671"/>
      <c r="WAH7" s="671"/>
      <c r="WAI7" s="671"/>
      <c r="WAJ7" s="671"/>
      <c r="WAK7" s="671"/>
      <c r="WAL7" s="671"/>
      <c r="WAM7" s="671"/>
      <c r="WAN7" s="671"/>
      <c r="WAO7" s="671"/>
      <c r="WAP7" s="671"/>
      <c r="WAQ7" s="671"/>
      <c r="WAR7" s="671"/>
      <c r="WAS7" s="671"/>
      <c r="WAT7" s="671"/>
      <c r="WAU7" s="671"/>
      <c r="WAV7" s="671"/>
      <c r="WAW7" s="671"/>
      <c r="WAX7" s="671"/>
      <c r="WAY7" s="671"/>
      <c r="WAZ7" s="671"/>
      <c r="WBA7" s="671"/>
      <c r="WBB7" s="671"/>
      <c r="WBC7" s="671"/>
      <c r="WBD7" s="671"/>
      <c r="WBE7" s="671"/>
      <c r="WBF7" s="671"/>
      <c r="WBG7" s="671"/>
      <c r="WBH7" s="671"/>
      <c r="WBI7" s="671"/>
      <c r="WBJ7" s="671"/>
      <c r="WBK7" s="671"/>
      <c r="WBL7" s="671"/>
      <c r="WBM7" s="671"/>
      <c r="WBN7" s="671"/>
      <c r="WBO7" s="671"/>
      <c r="WBP7" s="671"/>
      <c r="WBQ7" s="671"/>
      <c r="WBR7" s="671"/>
      <c r="WBS7" s="671"/>
      <c r="WBT7" s="671"/>
      <c r="WBU7" s="671"/>
      <c r="WBV7" s="671"/>
      <c r="WBW7" s="671"/>
      <c r="WBX7" s="671"/>
      <c r="WBY7" s="671"/>
      <c r="WBZ7" s="671"/>
      <c r="WCA7" s="671"/>
      <c r="WCB7" s="671"/>
      <c r="WCC7" s="671"/>
      <c r="WCD7" s="671"/>
      <c r="WCE7" s="671"/>
      <c r="WCF7" s="671"/>
      <c r="WCG7" s="671"/>
      <c r="WCH7" s="671"/>
      <c r="WCI7" s="671"/>
      <c r="WCJ7" s="671"/>
      <c r="WCK7" s="671"/>
      <c r="WCL7" s="671"/>
      <c r="WCM7" s="671"/>
      <c r="WCN7" s="671"/>
      <c r="WCO7" s="671"/>
      <c r="WCP7" s="671"/>
      <c r="WCQ7" s="671"/>
      <c r="WCR7" s="671"/>
      <c r="WCS7" s="671"/>
      <c r="WCT7" s="671"/>
      <c r="WCU7" s="671"/>
      <c r="WCV7" s="671"/>
      <c r="WCW7" s="671"/>
      <c r="WCX7" s="671"/>
      <c r="WCY7" s="671"/>
      <c r="WCZ7" s="671"/>
      <c r="WDA7" s="671"/>
      <c r="WDB7" s="671"/>
      <c r="WDC7" s="671"/>
      <c r="WDD7" s="671"/>
      <c r="WDE7" s="671"/>
      <c r="WDF7" s="671"/>
      <c r="WDG7" s="671"/>
      <c r="WDH7" s="671"/>
      <c r="WDI7" s="671"/>
      <c r="WDJ7" s="671"/>
      <c r="WDK7" s="671"/>
      <c r="WDL7" s="671"/>
      <c r="WDM7" s="671"/>
      <c r="WDN7" s="671"/>
      <c r="WDO7" s="671"/>
      <c r="WDP7" s="671"/>
      <c r="WDQ7" s="671"/>
      <c r="WDR7" s="671"/>
      <c r="WDS7" s="671"/>
      <c r="WDT7" s="671"/>
      <c r="WDU7" s="671"/>
      <c r="WDV7" s="671"/>
      <c r="WDW7" s="671"/>
      <c r="WDX7" s="671"/>
      <c r="WDY7" s="671"/>
      <c r="WDZ7" s="671"/>
      <c r="WEA7" s="671"/>
      <c r="WEB7" s="671"/>
      <c r="WEC7" s="671"/>
      <c r="WED7" s="671"/>
      <c r="WEE7" s="671"/>
      <c r="WEF7" s="671"/>
      <c r="WEG7" s="671"/>
      <c r="WEH7" s="671"/>
      <c r="WEI7" s="671"/>
      <c r="WEJ7" s="671"/>
      <c r="WEK7" s="671"/>
      <c r="WEL7" s="671"/>
      <c r="WEM7" s="671"/>
      <c r="WEN7" s="671"/>
      <c r="WEO7" s="671"/>
      <c r="WEP7" s="671"/>
      <c r="WEQ7" s="671"/>
      <c r="WER7" s="671"/>
      <c r="WES7" s="671"/>
      <c r="WET7" s="671"/>
      <c r="WEU7" s="671"/>
      <c r="WEV7" s="671"/>
      <c r="WEW7" s="671"/>
      <c r="WEX7" s="671"/>
      <c r="WEY7" s="671"/>
      <c r="WEZ7" s="671"/>
      <c r="WFA7" s="671"/>
      <c r="WFB7" s="671"/>
      <c r="WFC7" s="671"/>
      <c r="WFD7" s="671"/>
      <c r="WFE7" s="671"/>
      <c r="WFF7" s="671"/>
      <c r="WFG7" s="671"/>
      <c r="WFH7" s="671"/>
      <c r="WFI7" s="671"/>
      <c r="WFJ7" s="671"/>
      <c r="WFK7" s="671"/>
      <c r="WFL7" s="671"/>
      <c r="WFM7" s="671"/>
      <c r="WFN7" s="671"/>
      <c r="WFO7" s="671"/>
      <c r="WFP7" s="671"/>
      <c r="WFQ7" s="671"/>
      <c r="WFR7" s="671"/>
      <c r="WFS7" s="671"/>
      <c r="WFT7" s="671"/>
      <c r="WFU7" s="671"/>
      <c r="WFV7" s="671"/>
      <c r="WFW7" s="671"/>
      <c r="WFX7" s="671"/>
      <c r="WFY7" s="671"/>
      <c r="WFZ7" s="671"/>
      <c r="WGA7" s="671"/>
      <c r="WGB7" s="671"/>
      <c r="WGC7" s="671"/>
      <c r="WGD7" s="671"/>
      <c r="WGE7" s="671"/>
      <c r="WGF7" s="671"/>
      <c r="WGG7" s="671"/>
      <c r="WGH7" s="671"/>
      <c r="WGI7" s="671"/>
      <c r="WGJ7" s="671"/>
      <c r="WGK7" s="671"/>
      <c r="WGL7" s="671"/>
      <c r="WGM7" s="671"/>
      <c r="WGN7" s="671"/>
      <c r="WGO7" s="671"/>
      <c r="WGP7" s="671"/>
      <c r="WGQ7" s="671"/>
      <c r="WGR7" s="671"/>
      <c r="WGS7" s="671"/>
      <c r="WGT7" s="671"/>
      <c r="WGU7" s="671"/>
      <c r="WGV7" s="671"/>
      <c r="WGW7" s="671"/>
      <c r="WGX7" s="671"/>
      <c r="WGY7" s="671"/>
      <c r="WGZ7" s="671"/>
      <c r="WHA7" s="671"/>
      <c r="WHB7" s="671"/>
      <c r="WHC7" s="671"/>
      <c r="WHD7" s="671"/>
      <c r="WHE7" s="671"/>
      <c r="WHF7" s="671"/>
      <c r="WHG7" s="671"/>
      <c r="WHH7" s="671"/>
      <c r="WHI7" s="671"/>
      <c r="WHJ7" s="671"/>
      <c r="WHK7" s="671"/>
      <c r="WHL7" s="671"/>
      <c r="WHM7" s="671"/>
      <c r="WHN7" s="671"/>
      <c r="WHO7" s="671"/>
      <c r="WHP7" s="671"/>
      <c r="WHQ7" s="671"/>
      <c r="WHR7" s="671"/>
      <c r="WHS7" s="671"/>
      <c r="WHT7" s="671"/>
      <c r="WHU7" s="671"/>
      <c r="WHV7" s="671"/>
      <c r="WHW7" s="671"/>
      <c r="WHX7" s="671"/>
      <c r="WHY7" s="671"/>
      <c r="WHZ7" s="671"/>
      <c r="WIA7" s="671"/>
      <c r="WIB7" s="671"/>
      <c r="WIC7" s="671"/>
      <c r="WID7" s="671"/>
      <c r="WIE7" s="671"/>
      <c r="WIF7" s="671"/>
      <c r="WIG7" s="671"/>
      <c r="WIH7" s="671"/>
      <c r="WII7" s="671"/>
      <c r="WIJ7" s="671"/>
      <c r="WIK7" s="671"/>
      <c r="WIL7" s="671"/>
      <c r="WIM7" s="671"/>
      <c r="WIN7" s="671"/>
      <c r="WIO7" s="671"/>
      <c r="WIP7" s="671"/>
      <c r="WIQ7" s="671"/>
      <c r="WIR7" s="671"/>
      <c r="WIS7" s="671"/>
      <c r="WIT7" s="671"/>
      <c r="WIU7" s="671"/>
      <c r="WIV7" s="671"/>
      <c r="WIW7" s="671"/>
      <c r="WIX7" s="671"/>
      <c r="WIY7" s="671"/>
      <c r="WIZ7" s="671"/>
      <c r="WJA7" s="671"/>
      <c r="WJB7" s="671"/>
      <c r="WJC7" s="671"/>
      <c r="WJD7" s="671"/>
      <c r="WJE7" s="671"/>
      <c r="WJF7" s="671"/>
      <c r="WJG7" s="671"/>
      <c r="WJH7" s="671"/>
      <c r="WJI7" s="671"/>
      <c r="WJJ7" s="671"/>
      <c r="WJK7" s="671"/>
      <c r="WJL7" s="671"/>
      <c r="WJM7" s="671"/>
      <c r="WJN7" s="671"/>
      <c r="WJO7" s="671"/>
      <c r="WJP7" s="671"/>
      <c r="WJQ7" s="671"/>
      <c r="WJR7" s="671"/>
      <c r="WJS7" s="671"/>
      <c r="WJT7" s="671"/>
      <c r="WJU7" s="671"/>
      <c r="WJV7" s="671"/>
      <c r="WJW7" s="671"/>
      <c r="WJX7" s="671"/>
      <c r="WJY7" s="671"/>
      <c r="WJZ7" s="671"/>
      <c r="WKA7" s="671"/>
      <c r="WKB7" s="671"/>
      <c r="WKC7" s="671"/>
      <c r="WKD7" s="671"/>
      <c r="WKE7" s="671"/>
      <c r="WKF7" s="671"/>
      <c r="WKG7" s="671"/>
      <c r="WKH7" s="671"/>
      <c r="WKI7" s="671"/>
      <c r="WKJ7" s="671"/>
      <c r="WKK7" s="671"/>
      <c r="WKL7" s="671"/>
      <c r="WKM7" s="671"/>
      <c r="WKN7" s="671"/>
      <c r="WKO7" s="671"/>
      <c r="WKP7" s="671"/>
      <c r="WKQ7" s="671"/>
      <c r="WKR7" s="671"/>
      <c r="WKS7" s="671"/>
      <c r="WKT7" s="671"/>
      <c r="WKU7" s="671"/>
      <c r="WKV7" s="671"/>
      <c r="WKW7" s="671"/>
      <c r="WKX7" s="671"/>
      <c r="WKY7" s="671"/>
      <c r="WKZ7" s="671"/>
      <c r="WLA7" s="671"/>
      <c r="WLB7" s="671"/>
      <c r="WLC7" s="671"/>
      <c r="WLD7" s="671"/>
      <c r="WLE7" s="671"/>
      <c r="WLF7" s="671"/>
      <c r="WLG7" s="671"/>
      <c r="WLH7" s="671"/>
      <c r="WLI7" s="671"/>
      <c r="WLJ7" s="671"/>
      <c r="WLK7" s="671"/>
      <c r="WLL7" s="671"/>
      <c r="WLM7" s="671"/>
      <c r="WLN7" s="671"/>
      <c r="WLO7" s="671"/>
      <c r="WLP7" s="671"/>
      <c r="WLQ7" s="671"/>
      <c r="WLR7" s="671"/>
      <c r="WLS7" s="671"/>
      <c r="WLT7" s="671"/>
      <c r="WLU7" s="671"/>
      <c r="WLV7" s="671"/>
      <c r="WLW7" s="671"/>
      <c r="WLX7" s="671"/>
      <c r="WLY7" s="671"/>
      <c r="WLZ7" s="671"/>
      <c r="WMA7" s="671"/>
      <c r="WMB7" s="671"/>
      <c r="WMC7" s="671"/>
      <c r="WMD7" s="671"/>
      <c r="WME7" s="671"/>
      <c r="WMF7" s="671"/>
      <c r="WMG7" s="671"/>
      <c r="WMH7" s="671"/>
      <c r="WMI7" s="671"/>
      <c r="WMJ7" s="671"/>
      <c r="WMK7" s="671"/>
      <c r="WML7" s="671"/>
      <c r="WMM7" s="671"/>
      <c r="WMN7" s="671"/>
      <c r="WMO7" s="671"/>
      <c r="WMP7" s="671"/>
      <c r="WMQ7" s="671"/>
      <c r="WMR7" s="671"/>
      <c r="WMS7" s="671"/>
      <c r="WMT7" s="671"/>
      <c r="WMU7" s="671"/>
      <c r="WMV7" s="671"/>
      <c r="WMW7" s="671"/>
      <c r="WMX7" s="671"/>
      <c r="WMY7" s="671"/>
      <c r="WMZ7" s="671"/>
      <c r="WNA7" s="671"/>
      <c r="WNB7" s="671"/>
      <c r="WNC7" s="671"/>
      <c r="WND7" s="671"/>
      <c r="WNE7" s="671"/>
      <c r="WNF7" s="671"/>
      <c r="WNG7" s="671"/>
      <c r="WNH7" s="671"/>
      <c r="WNI7" s="671"/>
      <c r="WNJ7" s="671"/>
      <c r="WNK7" s="671"/>
      <c r="WNL7" s="671"/>
      <c r="WNM7" s="671"/>
      <c r="WNN7" s="671"/>
      <c r="WNO7" s="671"/>
      <c r="WNP7" s="671"/>
      <c r="WNQ7" s="671"/>
      <c r="WNR7" s="671"/>
      <c r="WNS7" s="671"/>
      <c r="WNT7" s="671"/>
      <c r="WNU7" s="671"/>
      <c r="WNV7" s="671"/>
      <c r="WNW7" s="671"/>
      <c r="WNX7" s="671"/>
      <c r="WNY7" s="671"/>
      <c r="WNZ7" s="671"/>
      <c r="WOA7" s="671"/>
      <c r="WOB7" s="671"/>
      <c r="WOC7" s="671"/>
      <c r="WOD7" s="671"/>
      <c r="WOE7" s="671"/>
      <c r="WOF7" s="671"/>
      <c r="WOG7" s="671"/>
      <c r="WOH7" s="671"/>
      <c r="WOI7" s="671"/>
      <c r="WOJ7" s="671"/>
      <c r="WOK7" s="671"/>
      <c r="WOL7" s="671"/>
      <c r="WOM7" s="671"/>
      <c r="WON7" s="671"/>
      <c r="WOO7" s="671"/>
      <c r="WOP7" s="671"/>
      <c r="WOQ7" s="671"/>
      <c r="WOR7" s="671"/>
      <c r="WOS7" s="671"/>
      <c r="WOT7" s="671"/>
      <c r="WOU7" s="671"/>
      <c r="WOV7" s="671"/>
      <c r="WOW7" s="671"/>
      <c r="WOX7" s="671"/>
      <c r="WOY7" s="671"/>
      <c r="WOZ7" s="671"/>
      <c r="WPA7" s="671"/>
      <c r="WPB7" s="671"/>
      <c r="WPC7" s="671"/>
      <c r="WPD7" s="671"/>
      <c r="WPE7" s="671"/>
      <c r="WPF7" s="671"/>
      <c r="WPG7" s="671"/>
      <c r="WPH7" s="671"/>
      <c r="WPI7" s="671"/>
      <c r="WPJ7" s="671"/>
      <c r="WPK7" s="671"/>
      <c r="WPL7" s="671"/>
      <c r="WPM7" s="671"/>
      <c r="WPN7" s="671"/>
      <c r="WPO7" s="671"/>
      <c r="WPP7" s="671"/>
      <c r="WPQ7" s="671"/>
      <c r="WPR7" s="671"/>
      <c r="WPS7" s="671"/>
      <c r="WPT7" s="671"/>
      <c r="WPU7" s="671"/>
      <c r="WPV7" s="671"/>
      <c r="WPW7" s="671"/>
      <c r="WPX7" s="671"/>
      <c r="WPY7" s="671"/>
      <c r="WPZ7" s="671"/>
      <c r="WQA7" s="671"/>
      <c r="WQB7" s="671"/>
      <c r="WQC7" s="671"/>
      <c r="WQD7" s="671"/>
      <c r="WQE7" s="671"/>
      <c r="WQF7" s="671"/>
      <c r="WQG7" s="671"/>
      <c r="WQH7" s="671"/>
      <c r="WQI7" s="671"/>
      <c r="WQJ7" s="671"/>
      <c r="WQK7" s="671"/>
      <c r="WQL7" s="671"/>
      <c r="WQM7" s="671"/>
      <c r="WQN7" s="671"/>
      <c r="WQO7" s="671"/>
      <c r="WQP7" s="671"/>
      <c r="WQQ7" s="671"/>
      <c r="WQR7" s="671"/>
      <c r="WQS7" s="671"/>
      <c r="WQT7" s="671"/>
      <c r="WQU7" s="671"/>
      <c r="WQV7" s="671"/>
      <c r="WQW7" s="671"/>
      <c r="WQX7" s="671"/>
      <c r="WQY7" s="671"/>
      <c r="WQZ7" s="671"/>
      <c r="WRA7" s="671"/>
      <c r="WRB7" s="671"/>
      <c r="WRC7" s="671"/>
      <c r="WRD7" s="671"/>
      <c r="WRE7" s="671"/>
      <c r="WRF7" s="671"/>
      <c r="WRG7" s="671"/>
      <c r="WRH7" s="671"/>
      <c r="WRI7" s="671"/>
      <c r="WRJ7" s="671"/>
      <c r="WRK7" s="671"/>
      <c r="WRL7" s="671"/>
      <c r="WRM7" s="671"/>
      <c r="WRN7" s="671"/>
      <c r="WRO7" s="671"/>
      <c r="WRP7" s="671"/>
      <c r="WRQ7" s="671"/>
      <c r="WRR7" s="671"/>
      <c r="WRS7" s="671"/>
      <c r="WRT7" s="671"/>
      <c r="WRU7" s="671"/>
      <c r="WRV7" s="671"/>
      <c r="WRW7" s="671"/>
      <c r="WRX7" s="671"/>
      <c r="WRY7" s="671"/>
      <c r="WRZ7" s="671"/>
      <c r="WSA7" s="671"/>
      <c r="WSB7" s="671"/>
      <c r="WSC7" s="671"/>
      <c r="WSD7" s="671"/>
      <c r="WSE7" s="671"/>
      <c r="WSF7" s="671"/>
      <c r="WSG7" s="671"/>
      <c r="WSH7" s="671"/>
      <c r="WSI7" s="671"/>
      <c r="WSJ7" s="671"/>
      <c r="WSK7" s="671"/>
      <c r="WSL7" s="671"/>
      <c r="WSM7" s="671"/>
      <c r="WSN7" s="671"/>
      <c r="WSO7" s="671"/>
      <c r="WSP7" s="671"/>
      <c r="WSQ7" s="671"/>
      <c r="WSR7" s="671"/>
      <c r="WSS7" s="671"/>
      <c r="WST7" s="671"/>
      <c r="WSU7" s="671"/>
      <c r="WSV7" s="671"/>
      <c r="WSW7" s="671"/>
      <c r="WSX7" s="671"/>
      <c r="WSY7" s="671"/>
      <c r="WSZ7" s="671"/>
      <c r="WTA7" s="671"/>
      <c r="WTB7" s="671"/>
      <c r="WTC7" s="671"/>
      <c r="WTD7" s="671"/>
      <c r="WTE7" s="671"/>
      <c r="WTF7" s="671"/>
      <c r="WTG7" s="671"/>
      <c r="WTH7" s="671"/>
      <c r="WTI7" s="671"/>
      <c r="WTJ7" s="671"/>
      <c r="WTK7" s="671"/>
      <c r="WTL7" s="671"/>
      <c r="WTM7" s="671"/>
      <c r="WTN7" s="671"/>
      <c r="WTO7" s="671"/>
      <c r="WTP7" s="671"/>
      <c r="WTQ7" s="671"/>
      <c r="WTR7" s="671"/>
      <c r="WTS7" s="671"/>
      <c r="WTT7" s="671"/>
      <c r="WTU7" s="671"/>
      <c r="WTV7" s="671"/>
      <c r="WTW7" s="671"/>
      <c r="WTX7" s="671"/>
      <c r="WTY7" s="671"/>
      <c r="WTZ7" s="671"/>
      <c r="WUA7" s="671"/>
      <c r="WUB7" s="671"/>
      <c r="WUC7" s="671"/>
      <c r="WUD7" s="671"/>
      <c r="WUE7" s="671"/>
      <c r="WUF7" s="671"/>
      <c r="WUG7" s="671"/>
      <c r="WUH7" s="671"/>
      <c r="WUI7" s="671"/>
      <c r="WUJ7" s="671"/>
      <c r="WUK7" s="671"/>
      <c r="WUL7" s="671"/>
      <c r="WUM7" s="671"/>
      <c r="WUN7" s="671"/>
      <c r="WUO7" s="671"/>
      <c r="WUP7" s="671"/>
      <c r="WUQ7" s="671"/>
      <c r="WUR7" s="671"/>
      <c r="WUS7" s="671"/>
      <c r="WUT7" s="671"/>
      <c r="WUU7" s="671"/>
      <c r="WUV7" s="671"/>
      <c r="WUW7" s="671"/>
      <c r="WUX7" s="671"/>
      <c r="WUY7" s="671"/>
      <c r="WUZ7" s="671"/>
      <c r="WVA7" s="671"/>
      <c r="WVB7" s="671"/>
      <c r="WVC7" s="671"/>
      <c r="WVD7" s="671"/>
      <c r="WVE7" s="671"/>
      <c r="WVF7" s="671"/>
      <c r="WVG7" s="671"/>
      <c r="WVH7" s="671"/>
      <c r="WVI7" s="671"/>
      <c r="WVJ7" s="671"/>
      <c r="WVK7" s="671"/>
      <c r="WVL7" s="671"/>
      <c r="WVM7" s="671"/>
      <c r="WVN7" s="671"/>
      <c r="WVO7" s="671"/>
      <c r="WVP7" s="671"/>
      <c r="WVQ7" s="671"/>
      <c r="WVR7" s="671"/>
      <c r="WVS7" s="671"/>
      <c r="WVT7" s="671"/>
      <c r="WVU7" s="671"/>
      <c r="WVV7" s="671"/>
      <c r="WVW7" s="671"/>
      <c r="WVX7" s="671"/>
      <c r="WVY7" s="671"/>
      <c r="WVZ7" s="671"/>
      <c r="WWA7" s="671"/>
      <c r="WWB7" s="671"/>
      <c r="WWC7" s="671"/>
      <c r="WWD7" s="671"/>
      <c r="WWE7" s="671"/>
      <c r="WWF7" s="671"/>
      <c r="WWG7" s="671"/>
      <c r="WWH7" s="671"/>
      <c r="WWI7" s="671"/>
      <c r="WWJ7" s="671"/>
      <c r="WWK7" s="671"/>
      <c r="WWL7" s="671"/>
      <c r="WWM7" s="671"/>
      <c r="WWN7" s="671"/>
      <c r="WWO7" s="671"/>
      <c r="WWP7" s="671"/>
      <c r="WWQ7" s="671"/>
      <c r="WWR7" s="671"/>
      <c r="WWS7" s="671"/>
      <c r="WWT7" s="671"/>
      <c r="WWU7" s="671"/>
      <c r="WWV7" s="671"/>
      <c r="WWW7" s="671"/>
      <c r="WWX7" s="671"/>
      <c r="WWY7" s="671"/>
      <c r="WWZ7" s="671"/>
      <c r="WXA7" s="671"/>
      <c r="WXB7" s="671"/>
      <c r="WXC7" s="671"/>
      <c r="WXD7" s="671"/>
      <c r="WXE7" s="671"/>
      <c r="WXF7" s="671"/>
      <c r="WXG7" s="671"/>
      <c r="WXH7" s="671"/>
      <c r="WXI7" s="671"/>
      <c r="WXJ7" s="671"/>
      <c r="WXK7" s="671"/>
      <c r="WXL7" s="671"/>
      <c r="WXM7" s="671"/>
      <c r="WXN7" s="671"/>
      <c r="WXO7" s="671"/>
      <c r="WXP7" s="671"/>
      <c r="WXQ7" s="671"/>
      <c r="WXR7" s="671"/>
      <c r="WXS7" s="671"/>
      <c r="WXT7" s="671"/>
      <c r="WXU7" s="671"/>
      <c r="WXV7" s="671"/>
      <c r="WXW7" s="671"/>
      <c r="WXX7" s="671"/>
      <c r="WXY7" s="671"/>
      <c r="WXZ7" s="671"/>
      <c r="WYA7" s="671"/>
      <c r="WYB7" s="671"/>
      <c r="WYC7" s="671"/>
      <c r="WYD7" s="671"/>
      <c r="WYE7" s="671"/>
      <c r="WYF7" s="671"/>
      <c r="WYG7" s="671"/>
      <c r="WYH7" s="671"/>
      <c r="WYI7" s="671"/>
      <c r="WYJ7" s="671"/>
      <c r="WYK7" s="671"/>
      <c r="WYL7" s="671"/>
      <c r="WYM7" s="671"/>
      <c r="WYN7" s="671"/>
      <c r="WYO7" s="671"/>
      <c r="WYP7" s="671"/>
      <c r="WYQ7" s="671"/>
      <c r="WYR7" s="671"/>
      <c r="WYS7" s="671"/>
      <c r="WYT7" s="671"/>
      <c r="WYU7" s="671"/>
      <c r="WYV7" s="671"/>
      <c r="WYW7" s="671"/>
      <c r="WYX7" s="671"/>
      <c r="WYY7" s="671"/>
      <c r="WYZ7" s="671"/>
      <c r="WZA7" s="671"/>
      <c r="WZB7" s="671"/>
      <c r="WZC7" s="671"/>
      <c r="WZD7" s="671"/>
      <c r="WZE7" s="671"/>
      <c r="WZF7" s="671"/>
      <c r="WZG7" s="671"/>
      <c r="WZH7" s="671"/>
      <c r="WZI7" s="671"/>
      <c r="WZJ7" s="671"/>
      <c r="WZK7" s="671"/>
      <c r="WZL7" s="671"/>
      <c r="WZM7" s="671"/>
      <c r="WZN7" s="671"/>
      <c r="WZO7" s="671"/>
      <c r="WZP7" s="671"/>
      <c r="WZQ7" s="671"/>
      <c r="WZR7" s="671"/>
      <c r="WZS7" s="671"/>
      <c r="WZT7" s="671"/>
      <c r="WZU7" s="671"/>
      <c r="WZV7" s="671"/>
      <c r="WZW7" s="671"/>
      <c r="WZX7" s="671"/>
      <c r="WZY7" s="671"/>
      <c r="WZZ7" s="671"/>
      <c r="XAA7" s="671"/>
      <c r="XAB7" s="671"/>
      <c r="XAC7" s="671"/>
      <c r="XAD7" s="671"/>
      <c r="XAE7" s="671"/>
      <c r="XAF7" s="671"/>
      <c r="XAG7" s="671"/>
      <c r="XAH7" s="671"/>
      <c r="XAI7" s="671"/>
      <c r="XAJ7" s="671"/>
      <c r="XAK7" s="671"/>
      <c r="XAL7" s="671"/>
      <c r="XAM7" s="671"/>
      <c r="XAN7" s="671"/>
      <c r="XAO7" s="671"/>
      <c r="XAP7" s="671"/>
      <c r="XAQ7" s="671"/>
      <c r="XAR7" s="671"/>
      <c r="XAS7" s="671"/>
      <c r="XAT7" s="671"/>
      <c r="XAU7" s="671"/>
      <c r="XAV7" s="671"/>
      <c r="XAW7" s="671"/>
      <c r="XAX7" s="671"/>
      <c r="XAY7" s="671"/>
      <c r="XAZ7" s="671"/>
      <c r="XBA7" s="671"/>
      <c r="XBB7" s="671"/>
      <c r="XBC7" s="671"/>
      <c r="XBD7" s="671"/>
      <c r="XBE7" s="671"/>
      <c r="XBF7" s="671"/>
      <c r="XBG7" s="671"/>
      <c r="XBH7" s="671"/>
      <c r="XBI7" s="671"/>
      <c r="XBJ7" s="671"/>
      <c r="XBK7" s="671"/>
      <c r="XBL7" s="671"/>
      <c r="XBM7" s="671"/>
      <c r="XBN7" s="671"/>
      <c r="XBO7" s="671"/>
      <c r="XBP7" s="671"/>
      <c r="XBQ7" s="671"/>
      <c r="XBR7" s="671"/>
      <c r="XBS7" s="671"/>
      <c r="XBT7" s="671"/>
      <c r="XBU7" s="671"/>
      <c r="XBV7" s="671"/>
      <c r="XBW7" s="671"/>
      <c r="XBX7" s="671"/>
      <c r="XBY7" s="671"/>
      <c r="XBZ7" s="671"/>
      <c r="XCA7" s="671"/>
      <c r="XCB7" s="671"/>
      <c r="XCC7" s="671"/>
      <c r="XCD7" s="671"/>
      <c r="XCE7" s="671"/>
      <c r="XCF7" s="671"/>
      <c r="XCG7" s="671"/>
      <c r="XCH7" s="671"/>
      <c r="XCI7" s="671"/>
      <c r="XCJ7" s="671"/>
      <c r="XCK7" s="671"/>
      <c r="XCL7" s="671"/>
      <c r="XCM7" s="671"/>
      <c r="XCN7" s="671"/>
      <c r="XCO7" s="671"/>
      <c r="XCP7" s="671"/>
      <c r="XCQ7" s="671"/>
      <c r="XCR7" s="671"/>
      <c r="XCS7" s="671"/>
      <c r="XCT7" s="671"/>
      <c r="XCU7" s="671"/>
      <c r="XCV7" s="671"/>
      <c r="XCW7" s="671"/>
      <c r="XCX7" s="671"/>
      <c r="XCY7" s="671"/>
      <c r="XCZ7" s="671"/>
      <c r="XDA7" s="671"/>
      <c r="XDB7" s="671"/>
      <c r="XDC7" s="671"/>
      <c r="XDD7" s="671"/>
      <c r="XDE7" s="671"/>
      <c r="XDF7" s="671"/>
      <c r="XDG7" s="671"/>
      <c r="XDH7" s="671"/>
      <c r="XDI7" s="671"/>
      <c r="XDJ7" s="671"/>
      <c r="XDK7" s="671"/>
      <c r="XDL7" s="671"/>
      <c r="XDM7" s="671"/>
      <c r="XDN7" s="671"/>
      <c r="XDO7" s="671"/>
      <c r="XDP7" s="671"/>
      <c r="XDQ7" s="671"/>
      <c r="XDR7" s="671"/>
      <c r="XDS7" s="671"/>
      <c r="XDT7" s="671"/>
      <c r="XDU7" s="671"/>
      <c r="XDV7" s="671"/>
      <c r="XDW7" s="671"/>
      <c r="XDX7" s="671"/>
      <c r="XDY7" s="671"/>
      <c r="XDZ7" s="671"/>
      <c r="XEA7" s="671"/>
      <c r="XEB7" s="671"/>
      <c r="XEC7" s="671"/>
      <c r="XED7" s="671"/>
      <c r="XEE7" s="671"/>
      <c r="XEF7" s="671"/>
      <c r="XEG7" s="671"/>
      <c r="XEH7" s="671"/>
      <c r="XEI7" s="671"/>
      <c r="XEJ7" s="671"/>
      <c r="XEK7" s="671"/>
      <c r="XEL7" s="671"/>
      <c r="XEM7" s="671"/>
      <c r="XEN7" s="671"/>
      <c r="XEO7" s="671"/>
      <c r="XEP7" s="671"/>
      <c r="XEQ7" s="671"/>
      <c r="XER7" s="671"/>
      <c r="XES7" s="671"/>
      <c r="XET7" s="671"/>
    </row>
    <row r="8" spans="1:16374" s="670" customFormat="1" x14ac:dyDescent="0.2">
      <c r="A8" s="669"/>
      <c r="B8" s="676" t="s">
        <v>539</v>
      </c>
      <c r="C8" s="669"/>
      <c r="D8" s="669"/>
      <c r="E8" s="669"/>
      <c r="F8" s="669"/>
      <c r="G8" s="669"/>
      <c r="H8" s="669"/>
      <c r="I8" s="669"/>
      <c r="J8" s="669"/>
      <c r="K8" s="669"/>
      <c r="L8" s="669"/>
      <c r="M8" s="669"/>
      <c r="N8" s="669"/>
      <c r="O8" s="669">
        <v>3.3930000000000002E-2</v>
      </c>
      <c r="P8" s="669">
        <v>3.3930000000000002E-2</v>
      </c>
      <c r="Q8" s="669">
        <v>3.3930000000000002E-2</v>
      </c>
      <c r="R8" s="669">
        <v>3.3930000000000002E-2</v>
      </c>
      <c r="S8" s="669">
        <v>3.3930000000000002E-2</v>
      </c>
      <c r="T8" s="669">
        <v>3.3930000000000002E-2</v>
      </c>
      <c r="U8" s="669">
        <v>3.3930000000000002E-2</v>
      </c>
      <c r="V8" s="669">
        <v>3.3930000000000002E-2</v>
      </c>
      <c r="W8" s="669">
        <v>3.3930000000000002E-2</v>
      </c>
      <c r="X8" s="669">
        <v>3.3930000000000002E-2</v>
      </c>
      <c r="Y8" s="669">
        <v>3.3930000000000002E-2</v>
      </c>
      <c r="Z8" s="669">
        <v>3.3930000000000002E-2</v>
      </c>
      <c r="AA8" s="669">
        <v>3.3930000000000002E-2</v>
      </c>
      <c r="AB8" s="669">
        <v>3.3930000000000002E-2</v>
      </c>
      <c r="AC8" s="669">
        <v>3.3930000000000002E-2</v>
      </c>
      <c r="AD8" s="669">
        <v>3.3930000000000002E-2</v>
      </c>
      <c r="AE8" s="669">
        <v>3.3930000000000002E-2</v>
      </c>
      <c r="AF8" s="669">
        <v>3.3930000000000002E-2</v>
      </c>
      <c r="AG8" s="669">
        <v>3.3930000000000002E-2</v>
      </c>
      <c r="AH8" s="669">
        <v>3.3930000000000002E-2</v>
      </c>
      <c r="AI8" s="669">
        <v>3.3930000000000002E-2</v>
      </c>
      <c r="AJ8" s="669">
        <v>3.3930000000000002E-2</v>
      </c>
      <c r="AK8" s="669">
        <v>3.3930000000000002E-2</v>
      </c>
      <c r="AL8" s="669">
        <v>3.3930000000000002E-2</v>
      </c>
      <c r="AM8" s="669">
        <v>3.3930000000000002E-2</v>
      </c>
      <c r="AN8" s="669">
        <v>3.3930000000000002E-2</v>
      </c>
      <c r="AO8" s="669">
        <v>3.3930000000000002E-2</v>
      </c>
      <c r="AP8" s="669">
        <v>3.3930000000000002E-2</v>
      </c>
      <c r="AQ8" s="669">
        <v>3.3930000000000002E-2</v>
      </c>
      <c r="AR8" s="669">
        <v>3.3930000000000002E-2</v>
      </c>
      <c r="AS8" s="669">
        <v>3.3930000000000002E-2</v>
      </c>
      <c r="AT8" s="669">
        <v>3.3930000000000002E-2</v>
      </c>
      <c r="AU8" s="669">
        <v>3.3930000000000002E-2</v>
      </c>
      <c r="AV8" s="669">
        <v>1.8790000000000001E-2</v>
      </c>
      <c r="AW8" s="669">
        <v>1.8790000000000001E-2</v>
      </c>
      <c r="AX8" s="669">
        <v>1.8790000000000001E-2</v>
      </c>
      <c r="AY8" s="669">
        <v>2.2519999999999998E-2</v>
      </c>
      <c r="AZ8" s="669">
        <v>2.2519999999999998E-2</v>
      </c>
      <c r="BA8" s="669">
        <v>2.2519999999999998E-2</v>
      </c>
      <c r="BB8" s="669">
        <v>2.197E-2</v>
      </c>
      <c r="BC8" s="669">
        <v>2.197E-2</v>
      </c>
      <c r="BD8" s="669">
        <v>2.197E-2</v>
      </c>
      <c r="BE8" s="669">
        <v>2.197E-2</v>
      </c>
      <c r="BF8" s="669">
        <v>2.197E-2</v>
      </c>
      <c r="BG8" s="669">
        <v>1.755E-2</v>
      </c>
      <c r="BH8" s="669">
        <v>1.755E-2</v>
      </c>
      <c r="BI8" s="669">
        <v>1.755E-2</v>
      </c>
      <c r="BJ8" s="669">
        <v>1.755E-2</v>
      </c>
      <c r="BK8" s="669">
        <v>2.197E-2</v>
      </c>
      <c r="BL8" s="669">
        <v>2.197E-2</v>
      </c>
      <c r="BM8" s="669">
        <v>2.197E-2</v>
      </c>
      <c r="BN8" s="669">
        <v>2.197E-2</v>
      </c>
      <c r="BO8" s="669">
        <v>2.197E-2</v>
      </c>
      <c r="BP8" s="669">
        <v>2.197E-2</v>
      </c>
      <c r="BQ8" s="669">
        <v>2.197E-2</v>
      </c>
      <c r="BR8" s="669">
        <v>2.197E-2</v>
      </c>
      <c r="BS8" s="669">
        <v>1.755E-2</v>
      </c>
      <c r="BT8" s="669">
        <v>1.755E-2</v>
      </c>
      <c r="BU8" s="669">
        <v>1.755E-2</v>
      </c>
      <c r="BV8" s="669">
        <v>1.755E-2</v>
      </c>
      <c r="BW8" s="669">
        <v>2.197E-2</v>
      </c>
      <c r="BX8" s="669">
        <v>2.197E-2</v>
      </c>
      <c r="BY8" s="669">
        <v>2.197E-2</v>
      </c>
      <c r="BZ8" s="669">
        <v>2.197E-2</v>
      </c>
      <c r="CA8" s="669">
        <v>2.197E-2</v>
      </c>
      <c r="CB8" s="669">
        <v>2.197E-2</v>
      </c>
      <c r="CC8" s="669">
        <v>2.197E-2</v>
      </c>
      <c r="CD8" s="669">
        <v>2.197E-2</v>
      </c>
      <c r="CE8" s="669">
        <v>1.755E-2</v>
      </c>
      <c r="CF8" s="669">
        <v>1.755E-2</v>
      </c>
      <c r="CG8" s="669">
        <v>1.755E-2</v>
      </c>
      <c r="CH8" s="669">
        <v>1.755E-2</v>
      </c>
      <c r="CI8" s="669">
        <v>2.197E-2</v>
      </c>
      <c r="CJ8" s="669">
        <v>2.197E-2</v>
      </c>
      <c r="CK8" s="669">
        <v>2.197E-2</v>
      </c>
      <c r="CL8" s="669">
        <v>2.197E-2</v>
      </c>
      <c r="CM8" s="669">
        <v>2.197E-2</v>
      </c>
      <c r="CN8" s="669">
        <v>2.197E-2</v>
      </c>
      <c r="CO8" s="669">
        <v>2.197E-2</v>
      </c>
      <c r="CP8" s="669">
        <v>2.197E-2</v>
      </c>
      <c r="CQ8" s="669">
        <v>1.755E-2</v>
      </c>
      <c r="CR8" s="669">
        <v>1.755E-2</v>
      </c>
      <c r="CS8" s="669">
        <v>1.755E-2</v>
      </c>
      <c r="CT8" s="669">
        <v>1.755E-2</v>
      </c>
      <c r="CU8" s="669">
        <v>2.197E-2</v>
      </c>
      <c r="CV8" s="669">
        <v>2.197E-2</v>
      </c>
      <c r="CW8" s="669">
        <v>2.197E-2</v>
      </c>
      <c r="CX8" s="669">
        <v>2.197E-2</v>
      </c>
      <c r="CY8" s="669">
        <v>2.197E-2</v>
      </c>
      <c r="CZ8" s="669">
        <v>2.197E-2</v>
      </c>
      <c r="DA8" s="669">
        <v>2.197E-2</v>
      </c>
      <c r="DB8" s="669">
        <v>2.197E-2</v>
      </c>
      <c r="DC8" s="669">
        <v>1.755E-2</v>
      </c>
      <c r="DD8" s="669">
        <v>1.755E-2</v>
      </c>
      <c r="DE8" s="669">
        <v>1.755E-2</v>
      </c>
      <c r="DF8" s="669">
        <v>1.755E-2</v>
      </c>
      <c r="DG8" s="669">
        <v>2.197E-2</v>
      </c>
      <c r="DH8" s="669">
        <v>2.197E-2</v>
      </c>
      <c r="DI8" s="669">
        <v>2.197E-2</v>
      </c>
      <c r="DJ8" s="669">
        <v>2.197E-2</v>
      </c>
      <c r="DK8" s="669">
        <v>2.197E-2</v>
      </c>
      <c r="DL8" s="669">
        <v>2.197E-2</v>
      </c>
      <c r="DM8" s="669">
        <v>2.197E-2</v>
      </c>
      <c r="DN8" s="669">
        <v>2.197E-2</v>
      </c>
      <c r="DO8" s="669">
        <v>1.755E-2</v>
      </c>
      <c r="DP8" s="669">
        <v>1.755E-2</v>
      </c>
      <c r="DQ8" s="669">
        <v>1.755E-2</v>
      </c>
      <c r="DR8" s="669">
        <v>1.755E-2</v>
      </c>
      <c r="DS8" s="669">
        <v>2.197E-2</v>
      </c>
      <c r="DT8" s="669">
        <v>2.197E-2</v>
      </c>
      <c r="DU8" s="669">
        <v>2.197E-2</v>
      </c>
      <c r="DV8" s="669">
        <v>2.197E-2</v>
      </c>
      <c r="DW8" s="669">
        <v>2.197E-2</v>
      </c>
      <c r="DX8" s="669">
        <v>2.197E-2</v>
      </c>
      <c r="DY8" s="692">
        <v>2.197E-2</v>
      </c>
      <c r="DZ8" s="669">
        <v>2.197E-2</v>
      </c>
      <c r="EA8" s="669">
        <v>1.755E-2</v>
      </c>
      <c r="EB8" s="669">
        <v>1.755E-2</v>
      </c>
      <c r="EC8" s="669">
        <v>1.755E-2</v>
      </c>
      <c r="ED8" s="669">
        <v>1.755E-2</v>
      </c>
      <c r="EE8" s="669">
        <v>2.197E-2</v>
      </c>
      <c r="EF8" s="669">
        <v>2.197E-2</v>
      </c>
      <c r="EG8" s="669">
        <v>2.197E-2</v>
      </c>
      <c r="EH8" s="669">
        <v>2.197E-2</v>
      </c>
      <c r="EI8" s="669">
        <v>2.197E-2</v>
      </c>
      <c r="EJ8" s="669">
        <v>2.197E-2</v>
      </c>
      <c r="EK8" s="669">
        <v>2.197E-2</v>
      </c>
      <c r="EL8" s="669">
        <v>2.197E-2</v>
      </c>
      <c r="EM8" s="669">
        <v>1.755E-2</v>
      </c>
      <c r="EN8" s="669">
        <v>1.755E-2</v>
      </c>
      <c r="EO8" s="669">
        <v>1.755E-2</v>
      </c>
      <c r="EP8" s="669">
        <v>1.755E-2</v>
      </c>
      <c r="EQ8" s="669">
        <v>2.197E-2</v>
      </c>
      <c r="ER8" s="669">
        <v>2.197E-2</v>
      </c>
      <c r="ES8" s="669">
        <v>2.197E-2</v>
      </c>
      <c r="ET8" s="669">
        <v>2.197E-2</v>
      </c>
      <c r="EU8" s="669">
        <v>2.197E-2</v>
      </c>
      <c r="EV8" s="669">
        <v>2.197E-2</v>
      </c>
      <c r="EW8" s="669">
        <v>2.197E-2</v>
      </c>
      <c r="EX8" s="669">
        <v>2.197E-2</v>
      </c>
      <c r="EY8" s="669">
        <v>1.755E-2</v>
      </c>
      <c r="EZ8" s="669">
        <v>1.755E-2</v>
      </c>
      <c r="FA8" s="669">
        <v>1.755E-2</v>
      </c>
      <c r="FB8" s="669">
        <v>1.755E-2</v>
      </c>
      <c r="FC8" s="669">
        <v>2.197E-2</v>
      </c>
      <c r="FD8" s="669">
        <v>2.197E-2</v>
      </c>
      <c r="FE8" s="669">
        <v>2.197E-2</v>
      </c>
      <c r="FF8" s="669">
        <v>2.197E-2</v>
      </c>
      <c r="FG8" s="669">
        <v>2.197E-2</v>
      </c>
      <c r="FH8" s="669">
        <v>2.197E-2</v>
      </c>
      <c r="FI8" s="669">
        <v>2.197E-2</v>
      </c>
      <c r="FJ8" s="669">
        <v>2.197E-2</v>
      </c>
      <c r="FK8" s="669">
        <v>1.755E-2</v>
      </c>
      <c r="FL8" s="669">
        <v>1.755E-2</v>
      </c>
      <c r="FM8" s="669">
        <v>1.755E-2</v>
      </c>
      <c r="FN8" s="669">
        <v>1.755E-2</v>
      </c>
      <c r="FO8" s="669">
        <v>2.197E-2</v>
      </c>
      <c r="FP8" s="669">
        <v>2.197E-2</v>
      </c>
      <c r="FQ8" s="669">
        <v>2.197E-2</v>
      </c>
      <c r="FR8" s="669">
        <v>2.197E-2</v>
      </c>
      <c r="FS8" s="669">
        <v>2.197E-2</v>
      </c>
      <c r="FT8" s="669">
        <v>2.197E-2</v>
      </c>
      <c r="FU8" s="669">
        <v>2.197E-2</v>
      </c>
      <c r="FV8" s="669">
        <v>2.197E-2</v>
      </c>
      <c r="FW8" s="669">
        <v>1.755E-2</v>
      </c>
      <c r="FX8" s="1006">
        <v>1.755E-2</v>
      </c>
      <c r="FY8" s="1006">
        <v>1.755E-2</v>
      </c>
      <c r="FZ8" s="1006">
        <v>1.755E-2</v>
      </c>
      <c r="GA8" s="1006">
        <v>2.197E-2</v>
      </c>
      <c r="GB8" s="1006">
        <v>2.197E-2</v>
      </c>
      <c r="GC8" s="1006">
        <v>2.197E-2</v>
      </c>
      <c r="GD8" s="671"/>
      <c r="GE8" s="671"/>
      <c r="GF8" s="671"/>
      <c r="GG8" s="671"/>
      <c r="GH8" s="671"/>
      <c r="GI8" s="671"/>
      <c r="GJ8" s="671"/>
      <c r="GK8" s="671"/>
      <c r="GL8" s="671"/>
      <c r="GM8" s="671"/>
      <c r="GN8" s="671"/>
      <c r="GO8" s="671"/>
      <c r="GP8" s="671"/>
      <c r="GQ8" s="671"/>
      <c r="GR8" s="671"/>
      <c r="GS8" s="671"/>
      <c r="GT8" s="671"/>
      <c r="GU8" s="671"/>
      <c r="GV8" s="671"/>
      <c r="GW8" s="671"/>
      <c r="GX8" s="671"/>
      <c r="GY8" s="671"/>
      <c r="GZ8" s="671"/>
      <c r="HA8" s="671"/>
      <c r="HB8" s="671"/>
      <c r="HC8" s="671"/>
      <c r="HD8" s="671"/>
      <c r="HE8" s="671"/>
      <c r="HF8" s="671"/>
      <c r="HG8" s="671"/>
      <c r="HH8" s="671"/>
      <c r="HI8" s="671"/>
      <c r="HJ8" s="671"/>
      <c r="HK8" s="671"/>
      <c r="HL8" s="671"/>
      <c r="HM8" s="671"/>
      <c r="HN8" s="671"/>
      <c r="HO8" s="671"/>
      <c r="HP8" s="671"/>
      <c r="HQ8" s="671"/>
      <c r="HR8" s="671"/>
      <c r="HS8" s="671"/>
      <c r="HT8" s="671"/>
      <c r="HU8" s="671"/>
      <c r="HV8" s="671"/>
      <c r="HW8" s="671"/>
      <c r="HX8" s="671"/>
      <c r="HY8" s="671"/>
      <c r="HZ8" s="671"/>
      <c r="IA8" s="671"/>
      <c r="IB8" s="671"/>
      <c r="IC8" s="671"/>
      <c r="ID8" s="671"/>
      <c r="IE8" s="671"/>
      <c r="IF8" s="671"/>
      <c r="IG8" s="671"/>
      <c r="IH8" s="671"/>
      <c r="II8" s="671"/>
      <c r="IJ8" s="671"/>
      <c r="IK8" s="671"/>
      <c r="IL8" s="671"/>
      <c r="IM8" s="671"/>
      <c r="IN8" s="671"/>
      <c r="IO8" s="671"/>
      <c r="IP8" s="671"/>
      <c r="IQ8" s="671"/>
      <c r="IR8" s="671"/>
      <c r="IS8" s="671"/>
      <c r="IT8" s="671"/>
      <c r="IU8" s="671"/>
      <c r="IV8" s="671"/>
      <c r="IW8" s="671"/>
      <c r="IX8" s="671"/>
      <c r="IY8" s="671"/>
      <c r="IZ8" s="671"/>
      <c r="JA8" s="671"/>
      <c r="JB8" s="671"/>
      <c r="JC8" s="671"/>
      <c r="JD8" s="671"/>
      <c r="JE8" s="671"/>
      <c r="JF8" s="671"/>
      <c r="JG8" s="671"/>
      <c r="JH8" s="671"/>
      <c r="JI8" s="671"/>
      <c r="JJ8" s="671"/>
      <c r="JK8" s="671"/>
      <c r="JL8" s="671"/>
      <c r="JM8" s="671"/>
      <c r="JN8" s="671"/>
      <c r="JO8" s="671"/>
      <c r="JP8" s="671"/>
      <c r="JQ8" s="671"/>
      <c r="JR8" s="671"/>
      <c r="JS8" s="671"/>
      <c r="JT8" s="671"/>
      <c r="JU8" s="671"/>
      <c r="JV8" s="671"/>
      <c r="JW8" s="671"/>
      <c r="JX8" s="671"/>
      <c r="JY8" s="671"/>
      <c r="JZ8" s="671"/>
      <c r="KA8" s="671"/>
      <c r="KB8" s="671"/>
      <c r="KC8" s="671"/>
      <c r="KD8" s="671"/>
      <c r="KE8" s="671"/>
      <c r="KF8" s="671"/>
      <c r="KG8" s="671"/>
      <c r="KH8" s="671"/>
      <c r="KI8" s="671"/>
      <c r="KJ8" s="671"/>
      <c r="KK8" s="671"/>
      <c r="KL8" s="671"/>
      <c r="KM8" s="671"/>
      <c r="KN8" s="671"/>
      <c r="KO8" s="671"/>
      <c r="KP8" s="671"/>
      <c r="KQ8" s="671"/>
      <c r="KR8" s="671"/>
      <c r="KS8" s="671"/>
      <c r="KT8" s="671"/>
      <c r="KU8" s="671"/>
      <c r="KV8" s="671"/>
      <c r="KW8" s="671"/>
      <c r="KX8" s="671"/>
      <c r="KY8" s="671"/>
      <c r="KZ8" s="671"/>
      <c r="LA8" s="671"/>
      <c r="LB8" s="671"/>
      <c r="LC8" s="671"/>
      <c r="LD8" s="671"/>
      <c r="LE8" s="671"/>
      <c r="LF8" s="671"/>
      <c r="LG8" s="671"/>
      <c r="LH8" s="671"/>
      <c r="LI8" s="671"/>
      <c r="LJ8" s="671"/>
      <c r="LK8" s="671"/>
      <c r="LL8" s="671"/>
      <c r="LM8" s="671"/>
      <c r="LN8" s="671"/>
      <c r="LO8" s="671"/>
      <c r="LP8" s="671"/>
      <c r="LQ8" s="671"/>
      <c r="LR8" s="671"/>
      <c r="LS8" s="671"/>
      <c r="LT8" s="671"/>
      <c r="LU8" s="671"/>
      <c r="LV8" s="671"/>
      <c r="LW8" s="671"/>
      <c r="LX8" s="671"/>
      <c r="LY8" s="671"/>
      <c r="LZ8" s="671"/>
      <c r="MA8" s="671"/>
      <c r="MB8" s="671"/>
      <c r="MC8" s="671"/>
      <c r="MD8" s="671"/>
      <c r="ME8" s="671"/>
      <c r="MF8" s="671"/>
      <c r="MG8" s="671"/>
      <c r="MH8" s="671"/>
      <c r="MI8" s="671"/>
      <c r="MJ8" s="671"/>
      <c r="MK8" s="671"/>
      <c r="ML8" s="671"/>
      <c r="MM8" s="671"/>
      <c r="MN8" s="671"/>
      <c r="MO8" s="671"/>
      <c r="MP8" s="671"/>
      <c r="MQ8" s="671"/>
      <c r="MR8" s="671"/>
      <c r="MS8" s="671"/>
      <c r="MT8" s="671"/>
      <c r="MU8" s="671"/>
      <c r="MV8" s="671"/>
      <c r="MW8" s="671"/>
      <c r="MX8" s="671"/>
      <c r="MY8" s="671"/>
      <c r="MZ8" s="671"/>
      <c r="NA8" s="671"/>
      <c r="NB8" s="671"/>
      <c r="NC8" s="671"/>
      <c r="ND8" s="671"/>
      <c r="NE8" s="671"/>
      <c r="NF8" s="671"/>
      <c r="NG8" s="671"/>
      <c r="NH8" s="671"/>
      <c r="NI8" s="671"/>
      <c r="NJ8" s="671"/>
      <c r="NK8" s="671"/>
      <c r="NL8" s="671"/>
      <c r="NM8" s="671"/>
      <c r="NN8" s="671"/>
      <c r="NO8" s="671"/>
      <c r="NP8" s="671"/>
      <c r="NQ8" s="671"/>
      <c r="NR8" s="671"/>
      <c r="NS8" s="671"/>
      <c r="NT8" s="671"/>
      <c r="NU8" s="671"/>
      <c r="NV8" s="671"/>
      <c r="NW8" s="671"/>
      <c r="NX8" s="671"/>
      <c r="NY8" s="671"/>
      <c r="NZ8" s="671"/>
      <c r="OA8" s="671"/>
      <c r="OB8" s="671"/>
      <c r="OC8" s="671"/>
      <c r="OD8" s="671"/>
      <c r="OE8" s="671"/>
      <c r="OF8" s="671"/>
      <c r="OG8" s="671"/>
      <c r="OH8" s="671"/>
      <c r="OI8" s="671"/>
      <c r="OJ8" s="671"/>
      <c r="OK8" s="671"/>
      <c r="OL8" s="671"/>
      <c r="OM8" s="671"/>
      <c r="ON8" s="671"/>
      <c r="OO8" s="671"/>
      <c r="OP8" s="671"/>
      <c r="OQ8" s="671"/>
      <c r="OR8" s="671"/>
      <c r="OS8" s="671"/>
      <c r="OT8" s="671"/>
      <c r="OU8" s="671"/>
      <c r="OV8" s="671"/>
      <c r="OW8" s="671"/>
      <c r="OX8" s="671"/>
      <c r="OY8" s="671"/>
      <c r="OZ8" s="671"/>
      <c r="PA8" s="671"/>
      <c r="PB8" s="671"/>
      <c r="PC8" s="671"/>
      <c r="PD8" s="671"/>
      <c r="PE8" s="671"/>
      <c r="PF8" s="671"/>
      <c r="PG8" s="671"/>
      <c r="PH8" s="671"/>
      <c r="PI8" s="671"/>
      <c r="PJ8" s="671"/>
      <c r="PK8" s="671"/>
      <c r="PL8" s="671"/>
      <c r="PM8" s="671"/>
      <c r="PN8" s="671"/>
      <c r="PO8" s="671"/>
      <c r="PP8" s="671"/>
      <c r="PQ8" s="671"/>
      <c r="PR8" s="671"/>
      <c r="PS8" s="671"/>
      <c r="PT8" s="671"/>
      <c r="PU8" s="671"/>
      <c r="PV8" s="671"/>
      <c r="PW8" s="671"/>
      <c r="PX8" s="671"/>
      <c r="PY8" s="671"/>
      <c r="PZ8" s="671"/>
      <c r="QA8" s="671"/>
      <c r="QB8" s="671"/>
      <c r="QC8" s="671"/>
      <c r="QD8" s="671"/>
      <c r="QE8" s="671"/>
      <c r="QF8" s="671"/>
      <c r="QG8" s="671"/>
      <c r="QH8" s="671"/>
      <c r="QI8" s="671"/>
      <c r="QJ8" s="671"/>
      <c r="QK8" s="671"/>
      <c r="QL8" s="671"/>
      <c r="QM8" s="671"/>
      <c r="QN8" s="671"/>
      <c r="QO8" s="671"/>
      <c r="QP8" s="671"/>
      <c r="QQ8" s="671"/>
      <c r="QR8" s="671"/>
      <c r="QS8" s="671"/>
      <c r="QT8" s="671"/>
      <c r="QU8" s="671"/>
      <c r="QV8" s="671"/>
      <c r="QW8" s="671"/>
      <c r="QX8" s="671"/>
      <c r="QY8" s="671"/>
      <c r="QZ8" s="671"/>
      <c r="RA8" s="671"/>
      <c r="RB8" s="671"/>
      <c r="RC8" s="671"/>
      <c r="RD8" s="671"/>
      <c r="RE8" s="671"/>
      <c r="RF8" s="671"/>
      <c r="RG8" s="671"/>
      <c r="RH8" s="671"/>
      <c r="RI8" s="671"/>
      <c r="RJ8" s="671"/>
      <c r="RK8" s="671"/>
      <c r="RL8" s="671"/>
      <c r="RM8" s="671"/>
      <c r="RN8" s="671"/>
      <c r="RO8" s="671"/>
      <c r="RP8" s="671"/>
      <c r="RQ8" s="671"/>
      <c r="RR8" s="671"/>
      <c r="RS8" s="671"/>
      <c r="RT8" s="671"/>
      <c r="RU8" s="671"/>
      <c r="RV8" s="671"/>
      <c r="RW8" s="671"/>
      <c r="RX8" s="671"/>
      <c r="RY8" s="671"/>
      <c r="RZ8" s="671"/>
      <c r="SA8" s="671"/>
      <c r="SB8" s="671"/>
      <c r="SC8" s="671"/>
      <c r="SD8" s="671"/>
      <c r="SE8" s="671"/>
      <c r="SF8" s="671"/>
      <c r="SG8" s="671"/>
      <c r="SH8" s="671"/>
      <c r="SI8" s="671"/>
      <c r="SJ8" s="671"/>
      <c r="SK8" s="671"/>
      <c r="SL8" s="671"/>
      <c r="SM8" s="671"/>
      <c r="SN8" s="671"/>
      <c r="SO8" s="671"/>
      <c r="SP8" s="671"/>
      <c r="SQ8" s="671"/>
      <c r="SR8" s="671"/>
      <c r="SS8" s="671"/>
      <c r="ST8" s="671"/>
      <c r="SU8" s="671"/>
      <c r="SV8" s="671"/>
      <c r="SW8" s="671"/>
      <c r="SX8" s="671"/>
      <c r="SY8" s="671"/>
      <c r="SZ8" s="671"/>
      <c r="TA8" s="671"/>
      <c r="TB8" s="671"/>
      <c r="TC8" s="671"/>
      <c r="TD8" s="671"/>
      <c r="TE8" s="671"/>
      <c r="TF8" s="671"/>
      <c r="TG8" s="671"/>
      <c r="TH8" s="671"/>
      <c r="TI8" s="671"/>
      <c r="TJ8" s="671"/>
      <c r="TK8" s="671"/>
      <c r="TL8" s="671"/>
      <c r="TM8" s="671"/>
      <c r="TN8" s="671"/>
      <c r="TO8" s="671"/>
      <c r="TP8" s="671"/>
      <c r="TQ8" s="671"/>
      <c r="TR8" s="671"/>
      <c r="TS8" s="671"/>
      <c r="TT8" s="671"/>
      <c r="TU8" s="671"/>
      <c r="TV8" s="671"/>
      <c r="TW8" s="671"/>
      <c r="TX8" s="671"/>
      <c r="TY8" s="671"/>
      <c r="TZ8" s="671"/>
      <c r="UA8" s="671"/>
      <c r="UB8" s="671"/>
      <c r="UC8" s="671"/>
      <c r="UD8" s="671"/>
      <c r="UE8" s="671"/>
      <c r="UF8" s="671"/>
      <c r="UG8" s="671"/>
      <c r="UH8" s="671"/>
      <c r="UI8" s="671"/>
      <c r="UJ8" s="671"/>
      <c r="UK8" s="671"/>
      <c r="UL8" s="671"/>
      <c r="UM8" s="671"/>
      <c r="UN8" s="671"/>
      <c r="UO8" s="671"/>
      <c r="UP8" s="671"/>
      <c r="UQ8" s="671"/>
      <c r="UR8" s="671"/>
      <c r="US8" s="671"/>
      <c r="UT8" s="671"/>
      <c r="UU8" s="671"/>
      <c r="UV8" s="671"/>
      <c r="UW8" s="671"/>
      <c r="UX8" s="671"/>
      <c r="UY8" s="671"/>
      <c r="UZ8" s="671"/>
      <c r="VA8" s="671"/>
      <c r="VB8" s="671"/>
      <c r="VC8" s="671"/>
      <c r="VD8" s="671"/>
      <c r="VE8" s="671"/>
      <c r="VF8" s="671"/>
      <c r="VG8" s="671"/>
      <c r="VH8" s="671"/>
      <c r="VI8" s="671"/>
      <c r="VJ8" s="671"/>
      <c r="VK8" s="671"/>
      <c r="VL8" s="671"/>
      <c r="VM8" s="671"/>
      <c r="VN8" s="671"/>
      <c r="VO8" s="671"/>
      <c r="VP8" s="671"/>
      <c r="VQ8" s="671"/>
      <c r="VR8" s="671"/>
      <c r="VS8" s="671"/>
      <c r="VT8" s="671"/>
      <c r="VU8" s="671"/>
      <c r="VV8" s="671"/>
      <c r="VW8" s="671"/>
      <c r="VX8" s="671"/>
      <c r="VY8" s="671"/>
      <c r="VZ8" s="671"/>
      <c r="WA8" s="671"/>
      <c r="WB8" s="671"/>
      <c r="WC8" s="671"/>
      <c r="WD8" s="671"/>
      <c r="WE8" s="671"/>
      <c r="WF8" s="671"/>
      <c r="WG8" s="671"/>
      <c r="WH8" s="671"/>
      <c r="WI8" s="671"/>
      <c r="WJ8" s="671"/>
      <c r="WK8" s="671"/>
      <c r="WL8" s="671"/>
      <c r="WM8" s="671"/>
      <c r="WN8" s="671"/>
      <c r="WO8" s="671"/>
      <c r="WP8" s="671"/>
      <c r="WQ8" s="671"/>
      <c r="WR8" s="671"/>
      <c r="WS8" s="671"/>
      <c r="WT8" s="671"/>
      <c r="WU8" s="671"/>
      <c r="WV8" s="671"/>
      <c r="WW8" s="671"/>
      <c r="WX8" s="671"/>
      <c r="WY8" s="671"/>
      <c r="WZ8" s="671"/>
      <c r="XA8" s="671"/>
      <c r="XB8" s="671"/>
      <c r="XC8" s="671"/>
      <c r="XD8" s="671"/>
      <c r="XE8" s="671"/>
      <c r="XF8" s="671"/>
      <c r="XG8" s="671"/>
      <c r="XH8" s="671"/>
      <c r="XI8" s="671"/>
      <c r="XJ8" s="671"/>
      <c r="XK8" s="671"/>
      <c r="XL8" s="671"/>
      <c r="XM8" s="671"/>
      <c r="XN8" s="671"/>
      <c r="XO8" s="671"/>
      <c r="XP8" s="671"/>
      <c r="XQ8" s="671"/>
      <c r="XR8" s="671"/>
      <c r="XS8" s="671"/>
      <c r="XT8" s="671"/>
      <c r="XU8" s="671"/>
      <c r="XV8" s="671"/>
      <c r="XW8" s="671"/>
      <c r="XX8" s="671"/>
      <c r="XY8" s="671"/>
      <c r="XZ8" s="671"/>
      <c r="YA8" s="671"/>
      <c r="YB8" s="671"/>
      <c r="YC8" s="671"/>
      <c r="YD8" s="671"/>
      <c r="YE8" s="671"/>
      <c r="YF8" s="671"/>
      <c r="YG8" s="671"/>
      <c r="YH8" s="671"/>
      <c r="YI8" s="671"/>
      <c r="YJ8" s="671"/>
      <c r="YK8" s="671"/>
      <c r="YL8" s="671"/>
      <c r="YM8" s="671"/>
      <c r="YN8" s="671"/>
      <c r="YO8" s="671"/>
      <c r="YP8" s="671"/>
      <c r="YQ8" s="671"/>
      <c r="YR8" s="671"/>
      <c r="YS8" s="671"/>
      <c r="YT8" s="671"/>
      <c r="YU8" s="671"/>
      <c r="YV8" s="671"/>
      <c r="YW8" s="671"/>
      <c r="YX8" s="671"/>
      <c r="YY8" s="671"/>
      <c r="YZ8" s="671"/>
      <c r="ZA8" s="671"/>
      <c r="ZB8" s="671"/>
      <c r="ZC8" s="671"/>
      <c r="ZD8" s="671"/>
      <c r="ZE8" s="671"/>
      <c r="ZF8" s="671"/>
      <c r="ZG8" s="671"/>
      <c r="ZH8" s="671"/>
      <c r="ZI8" s="671"/>
      <c r="ZJ8" s="671"/>
      <c r="ZK8" s="671"/>
      <c r="ZL8" s="671"/>
      <c r="ZM8" s="671"/>
      <c r="ZN8" s="671"/>
      <c r="ZO8" s="671"/>
      <c r="ZP8" s="671"/>
      <c r="ZQ8" s="671"/>
      <c r="ZR8" s="671"/>
      <c r="ZS8" s="671"/>
      <c r="ZT8" s="671"/>
      <c r="ZU8" s="671"/>
      <c r="ZV8" s="671"/>
      <c r="ZW8" s="671"/>
      <c r="ZX8" s="671"/>
      <c r="ZY8" s="671"/>
      <c r="ZZ8" s="671"/>
      <c r="AAA8" s="671"/>
      <c r="AAB8" s="671"/>
      <c r="AAC8" s="671"/>
      <c r="AAD8" s="671"/>
      <c r="AAE8" s="671"/>
      <c r="AAF8" s="671"/>
      <c r="AAG8" s="671"/>
      <c r="AAH8" s="671"/>
      <c r="AAI8" s="671"/>
      <c r="AAJ8" s="671"/>
      <c r="AAK8" s="671"/>
      <c r="AAL8" s="671"/>
      <c r="AAM8" s="671"/>
      <c r="AAN8" s="671"/>
      <c r="AAO8" s="671"/>
      <c r="AAP8" s="671"/>
      <c r="AAQ8" s="671"/>
      <c r="AAR8" s="671"/>
      <c r="AAS8" s="671"/>
      <c r="AAT8" s="671"/>
      <c r="AAU8" s="671"/>
      <c r="AAV8" s="671"/>
      <c r="AAW8" s="671"/>
      <c r="AAX8" s="671"/>
      <c r="AAY8" s="671"/>
      <c r="AAZ8" s="671"/>
      <c r="ABA8" s="671"/>
      <c r="ABB8" s="671"/>
      <c r="ABC8" s="671"/>
      <c r="ABD8" s="671"/>
      <c r="ABE8" s="671"/>
      <c r="ABF8" s="671"/>
      <c r="ABG8" s="671"/>
      <c r="ABH8" s="671"/>
      <c r="ABI8" s="671"/>
      <c r="ABJ8" s="671"/>
      <c r="ABK8" s="671"/>
      <c r="ABL8" s="671"/>
      <c r="ABM8" s="671"/>
      <c r="ABN8" s="671"/>
      <c r="ABO8" s="671"/>
      <c r="ABP8" s="671"/>
      <c r="ABQ8" s="671"/>
      <c r="ABR8" s="671"/>
      <c r="ABS8" s="671"/>
      <c r="ABT8" s="671"/>
      <c r="ABU8" s="671"/>
      <c r="ABV8" s="671"/>
      <c r="ABW8" s="671"/>
      <c r="ABX8" s="671"/>
      <c r="ABY8" s="671"/>
      <c r="ABZ8" s="671"/>
      <c r="ACA8" s="671"/>
      <c r="ACB8" s="671"/>
      <c r="ACC8" s="671"/>
      <c r="ACD8" s="671"/>
      <c r="ACE8" s="671"/>
      <c r="ACF8" s="671"/>
      <c r="ACG8" s="671"/>
      <c r="ACH8" s="671"/>
      <c r="ACI8" s="671"/>
      <c r="ACJ8" s="671"/>
      <c r="ACK8" s="671"/>
      <c r="ACL8" s="671"/>
      <c r="ACM8" s="671"/>
      <c r="ACN8" s="671"/>
      <c r="ACO8" s="671"/>
      <c r="ACP8" s="671"/>
      <c r="ACQ8" s="671"/>
      <c r="ACR8" s="671"/>
      <c r="ACS8" s="671"/>
      <c r="ACT8" s="671"/>
      <c r="ACU8" s="671"/>
      <c r="ACV8" s="671"/>
      <c r="ACW8" s="671"/>
      <c r="ACX8" s="671"/>
      <c r="ACY8" s="671"/>
      <c r="ACZ8" s="671"/>
      <c r="ADA8" s="671"/>
      <c r="ADB8" s="671"/>
      <c r="ADC8" s="671"/>
      <c r="ADD8" s="671"/>
      <c r="ADE8" s="671"/>
      <c r="ADF8" s="671"/>
      <c r="ADG8" s="671"/>
      <c r="ADH8" s="671"/>
      <c r="ADI8" s="671"/>
      <c r="ADJ8" s="671"/>
      <c r="ADK8" s="671"/>
      <c r="ADL8" s="671"/>
      <c r="ADM8" s="671"/>
      <c r="ADN8" s="671"/>
      <c r="ADO8" s="671"/>
      <c r="ADP8" s="671"/>
      <c r="ADQ8" s="671"/>
      <c r="ADR8" s="671"/>
      <c r="ADS8" s="671"/>
      <c r="ADT8" s="671"/>
      <c r="ADU8" s="671"/>
      <c r="ADV8" s="671"/>
      <c r="ADW8" s="671"/>
      <c r="ADX8" s="671"/>
      <c r="ADY8" s="671"/>
      <c r="ADZ8" s="671"/>
      <c r="AEA8" s="671"/>
      <c r="AEB8" s="671"/>
      <c r="AEC8" s="671"/>
      <c r="AED8" s="671"/>
      <c r="AEE8" s="671"/>
      <c r="AEF8" s="671"/>
      <c r="AEG8" s="671"/>
      <c r="AEH8" s="671"/>
      <c r="AEI8" s="671"/>
      <c r="AEJ8" s="671"/>
      <c r="AEK8" s="671"/>
      <c r="AEL8" s="671"/>
      <c r="AEM8" s="671"/>
      <c r="AEN8" s="671"/>
      <c r="AEO8" s="671"/>
      <c r="AEP8" s="671"/>
      <c r="AEQ8" s="671"/>
      <c r="AER8" s="671"/>
      <c r="AES8" s="671"/>
      <c r="AET8" s="671"/>
      <c r="AEU8" s="671"/>
      <c r="AEV8" s="671"/>
      <c r="AEW8" s="671"/>
      <c r="AEX8" s="671"/>
      <c r="AEY8" s="671"/>
      <c r="AEZ8" s="671"/>
      <c r="AFA8" s="671"/>
      <c r="AFB8" s="671"/>
      <c r="AFC8" s="671"/>
      <c r="AFD8" s="671"/>
      <c r="AFE8" s="671"/>
      <c r="AFF8" s="671"/>
      <c r="AFG8" s="671"/>
      <c r="AFH8" s="671"/>
      <c r="AFI8" s="671"/>
      <c r="AFJ8" s="671"/>
      <c r="AFK8" s="671"/>
      <c r="AFL8" s="671"/>
      <c r="AFM8" s="671"/>
      <c r="AFN8" s="671"/>
      <c r="AFO8" s="671"/>
      <c r="AFP8" s="671"/>
      <c r="AFQ8" s="671"/>
      <c r="AFR8" s="671"/>
      <c r="AFS8" s="671"/>
      <c r="AFT8" s="671"/>
      <c r="AFU8" s="671"/>
      <c r="AFV8" s="671"/>
      <c r="AFW8" s="671"/>
      <c r="AFX8" s="671"/>
      <c r="AFY8" s="671"/>
      <c r="AFZ8" s="671"/>
      <c r="AGA8" s="671"/>
      <c r="AGB8" s="671"/>
      <c r="AGC8" s="671"/>
      <c r="AGD8" s="671"/>
      <c r="AGE8" s="671"/>
      <c r="AGF8" s="671"/>
      <c r="AGG8" s="671"/>
      <c r="AGH8" s="671"/>
      <c r="AGI8" s="671"/>
      <c r="AGJ8" s="671"/>
      <c r="AGK8" s="671"/>
      <c r="AGL8" s="671"/>
      <c r="AGM8" s="671"/>
      <c r="AGN8" s="671"/>
      <c r="AGO8" s="671"/>
      <c r="AGP8" s="671"/>
      <c r="AGQ8" s="671"/>
      <c r="AGR8" s="671"/>
      <c r="AGS8" s="671"/>
      <c r="AGT8" s="671"/>
      <c r="AGU8" s="671"/>
      <c r="AGV8" s="671"/>
      <c r="AGW8" s="671"/>
      <c r="AGX8" s="671"/>
      <c r="AGY8" s="671"/>
      <c r="AGZ8" s="671"/>
      <c r="AHA8" s="671"/>
      <c r="AHB8" s="671"/>
      <c r="AHC8" s="671"/>
      <c r="AHD8" s="671"/>
      <c r="AHE8" s="671"/>
      <c r="AHF8" s="671"/>
      <c r="AHG8" s="671"/>
      <c r="AHH8" s="671"/>
      <c r="AHI8" s="671"/>
      <c r="AHJ8" s="671"/>
      <c r="AHK8" s="671"/>
      <c r="AHL8" s="671"/>
      <c r="AHM8" s="671"/>
      <c r="AHN8" s="671"/>
      <c r="AHO8" s="671"/>
      <c r="AHP8" s="671"/>
      <c r="AHQ8" s="671"/>
      <c r="AHR8" s="671"/>
      <c r="AHS8" s="671"/>
      <c r="AHT8" s="671"/>
      <c r="AHU8" s="671"/>
      <c r="AHV8" s="671"/>
      <c r="AHW8" s="671"/>
      <c r="AHX8" s="671"/>
      <c r="AHY8" s="671"/>
      <c r="AHZ8" s="671"/>
      <c r="AIA8" s="671"/>
      <c r="AIB8" s="671"/>
      <c r="AIC8" s="671"/>
      <c r="AID8" s="671"/>
      <c r="AIE8" s="671"/>
      <c r="AIF8" s="671"/>
      <c r="AIG8" s="671"/>
      <c r="AIH8" s="671"/>
      <c r="AII8" s="671"/>
      <c r="AIJ8" s="671"/>
      <c r="AIK8" s="671"/>
      <c r="AIL8" s="671"/>
      <c r="AIM8" s="671"/>
      <c r="AIN8" s="671"/>
      <c r="AIO8" s="671"/>
      <c r="AIP8" s="671"/>
      <c r="AIQ8" s="671"/>
      <c r="AIR8" s="671"/>
      <c r="AIS8" s="671"/>
      <c r="AIT8" s="671"/>
      <c r="AIU8" s="671"/>
      <c r="AIV8" s="671"/>
      <c r="AIW8" s="671"/>
      <c r="AIX8" s="671"/>
      <c r="AIY8" s="671"/>
      <c r="AIZ8" s="671"/>
      <c r="AJA8" s="671"/>
      <c r="AJB8" s="671"/>
      <c r="AJC8" s="671"/>
      <c r="AJD8" s="671"/>
      <c r="AJE8" s="671"/>
      <c r="AJF8" s="671"/>
      <c r="AJG8" s="671"/>
      <c r="AJH8" s="671"/>
      <c r="AJI8" s="671"/>
      <c r="AJJ8" s="671"/>
      <c r="AJK8" s="671"/>
      <c r="AJL8" s="671"/>
      <c r="AJM8" s="671"/>
      <c r="AJN8" s="671"/>
      <c r="AJO8" s="671"/>
      <c r="AJP8" s="671"/>
      <c r="AJQ8" s="671"/>
      <c r="AJR8" s="671"/>
      <c r="AJS8" s="671"/>
      <c r="AJT8" s="671"/>
      <c r="AJU8" s="671"/>
      <c r="AJV8" s="671"/>
      <c r="AJW8" s="671"/>
      <c r="AJX8" s="671"/>
      <c r="AJY8" s="671"/>
      <c r="AJZ8" s="671"/>
      <c r="AKA8" s="671"/>
      <c r="AKB8" s="671"/>
      <c r="AKC8" s="671"/>
      <c r="AKD8" s="671"/>
      <c r="AKE8" s="671"/>
      <c r="AKF8" s="671"/>
      <c r="AKG8" s="671"/>
      <c r="AKH8" s="671"/>
      <c r="AKI8" s="671"/>
      <c r="AKJ8" s="671"/>
      <c r="AKK8" s="671"/>
      <c r="AKL8" s="671"/>
      <c r="AKM8" s="671"/>
      <c r="AKN8" s="671"/>
      <c r="AKO8" s="671"/>
      <c r="AKP8" s="671"/>
      <c r="AKQ8" s="671"/>
      <c r="AKR8" s="671"/>
      <c r="AKS8" s="671"/>
      <c r="AKT8" s="671"/>
      <c r="AKU8" s="671"/>
      <c r="AKV8" s="671"/>
      <c r="AKW8" s="671"/>
      <c r="AKX8" s="671"/>
      <c r="AKY8" s="671"/>
      <c r="AKZ8" s="671"/>
      <c r="ALA8" s="671"/>
      <c r="ALB8" s="671"/>
      <c r="ALC8" s="671"/>
      <c r="ALD8" s="671"/>
      <c r="ALE8" s="671"/>
      <c r="ALF8" s="671"/>
      <c r="ALG8" s="671"/>
      <c r="ALH8" s="671"/>
      <c r="ALI8" s="671"/>
      <c r="ALJ8" s="671"/>
      <c r="ALK8" s="671"/>
      <c r="ALL8" s="671"/>
      <c r="ALM8" s="671"/>
      <c r="ALN8" s="671"/>
      <c r="ALO8" s="671"/>
      <c r="ALP8" s="671"/>
      <c r="ALQ8" s="671"/>
      <c r="ALR8" s="671"/>
      <c r="ALS8" s="671"/>
      <c r="ALT8" s="671"/>
      <c r="ALU8" s="671"/>
      <c r="ALV8" s="671"/>
      <c r="ALW8" s="671"/>
      <c r="ALX8" s="671"/>
      <c r="ALY8" s="671"/>
      <c r="ALZ8" s="671"/>
      <c r="AMA8" s="671"/>
      <c r="AMB8" s="671"/>
      <c r="AMC8" s="671"/>
      <c r="AMD8" s="671"/>
      <c r="AME8" s="671"/>
      <c r="AMF8" s="671"/>
      <c r="AMG8" s="671"/>
      <c r="AMH8" s="671"/>
      <c r="AMI8" s="671"/>
      <c r="AMJ8" s="671"/>
      <c r="AMK8" s="671"/>
      <c r="AML8" s="671"/>
      <c r="AMM8" s="671"/>
      <c r="AMN8" s="671"/>
      <c r="AMO8" s="671"/>
      <c r="AMP8" s="671"/>
      <c r="AMQ8" s="671"/>
      <c r="AMR8" s="671"/>
      <c r="AMS8" s="671"/>
      <c r="AMT8" s="671"/>
      <c r="AMU8" s="671"/>
      <c r="AMV8" s="671"/>
      <c r="AMW8" s="671"/>
      <c r="AMX8" s="671"/>
      <c r="AMY8" s="671"/>
      <c r="AMZ8" s="671"/>
      <c r="ANA8" s="671"/>
      <c r="ANB8" s="671"/>
      <c r="ANC8" s="671"/>
      <c r="AND8" s="671"/>
      <c r="ANE8" s="671"/>
      <c r="ANF8" s="671"/>
      <c r="ANG8" s="671"/>
      <c r="ANH8" s="671"/>
      <c r="ANI8" s="671"/>
      <c r="ANJ8" s="671"/>
      <c r="ANK8" s="671"/>
      <c r="ANL8" s="671"/>
      <c r="ANM8" s="671"/>
      <c r="ANN8" s="671"/>
      <c r="ANO8" s="671"/>
      <c r="ANP8" s="671"/>
      <c r="ANQ8" s="671"/>
      <c r="ANR8" s="671"/>
      <c r="ANS8" s="671"/>
      <c r="ANT8" s="671"/>
      <c r="ANU8" s="671"/>
      <c r="ANV8" s="671"/>
      <c r="ANW8" s="671"/>
      <c r="ANX8" s="671"/>
      <c r="ANY8" s="671"/>
      <c r="ANZ8" s="671"/>
      <c r="AOA8" s="671"/>
      <c r="AOB8" s="671"/>
      <c r="AOC8" s="671"/>
      <c r="AOD8" s="671"/>
      <c r="AOE8" s="671"/>
      <c r="AOF8" s="671"/>
      <c r="AOG8" s="671"/>
      <c r="AOH8" s="671"/>
      <c r="AOI8" s="671"/>
      <c r="AOJ8" s="671"/>
      <c r="AOK8" s="671"/>
      <c r="AOL8" s="671"/>
      <c r="AOM8" s="671"/>
      <c r="AON8" s="671"/>
      <c r="AOO8" s="671"/>
      <c r="AOP8" s="671"/>
      <c r="AOQ8" s="671"/>
      <c r="AOR8" s="671"/>
      <c r="AOS8" s="671"/>
      <c r="AOT8" s="671"/>
      <c r="AOU8" s="671"/>
      <c r="AOV8" s="671"/>
      <c r="AOW8" s="671"/>
      <c r="AOX8" s="671"/>
      <c r="AOY8" s="671"/>
      <c r="AOZ8" s="671"/>
      <c r="APA8" s="671"/>
      <c r="APB8" s="671"/>
      <c r="APC8" s="671"/>
      <c r="APD8" s="671"/>
      <c r="APE8" s="671"/>
      <c r="APF8" s="671"/>
      <c r="APG8" s="671"/>
      <c r="APH8" s="671"/>
      <c r="API8" s="671"/>
      <c r="APJ8" s="671"/>
      <c r="APK8" s="671"/>
      <c r="APL8" s="671"/>
      <c r="APM8" s="671"/>
      <c r="APN8" s="671"/>
      <c r="APO8" s="671"/>
      <c r="APP8" s="671"/>
      <c r="APQ8" s="671"/>
      <c r="APR8" s="671"/>
      <c r="APS8" s="671"/>
      <c r="APT8" s="671"/>
      <c r="APU8" s="671"/>
      <c r="APV8" s="671"/>
      <c r="APW8" s="671"/>
      <c r="APX8" s="671"/>
      <c r="APY8" s="671"/>
      <c r="APZ8" s="671"/>
      <c r="AQA8" s="671"/>
      <c r="AQB8" s="671"/>
      <c r="AQC8" s="671"/>
      <c r="AQD8" s="671"/>
      <c r="AQE8" s="671"/>
      <c r="AQF8" s="671"/>
      <c r="AQG8" s="671"/>
      <c r="AQH8" s="671"/>
      <c r="AQI8" s="671"/>
      <c r="AQJ8" s="671"/>
      <c r="AQK8" s="671"/>
      <c r="AQL8" s="671"/>
      <c r="AQM8" s="671"/>
      <c r="AQN8" s="671"/>
      <c r="AQO8" s="671"/>
      <c r="AQP8" s="671"/>
      <c r="AQQ8" s="671"/>
      <c r="AQR8" s="671"/>
      <c r="AQS8" s="671"/>
      <c r="AQT8" s="671"/>
      <c r="AQU8" s="671"/>
      <c r="AQV8" s="671"/>
      <c r="AQW8" s="671"/>
      <c r="AQX8" s="671"/>
      <c r="AQY8" s="671"/>
      <c r="AQZ8" s="671"/>
      <c r="ARA8" s="671"/>
      <c r="ARB8" s="671"/>
      <c r="ARC8" s="671"/>
      <c r="ARD8" s="671"/>
      <c r="ARE8" s="671"/>
      <c r="ARF8" s="671"/>
      <c r="ARG8" s="671"/>
      <c r="ARH8" s="671"/>
      <c r="ARI8" s="671"/>
      <c r="ARJ8" s="671"/>
      <c r="ARK8" s="671"/>
      <c r="ARL8" s="671"/>
      <c r="ARM8" s="671"/>
      <c r="ARN8" s="671"/>
      <c r="ARO8" s="671"/>
      <c r="ARP8" s="671"/>
      <c r="ARQ8" s="671"/>
      <c r="ARR8" s="671"/>
      <c r="ARS8" s="671"/>
      <c r="ART8" s="671"/>
      <c r="ARU8" s="671"/>
      <c r="ARV8" s="671"/>
      <c r="ARW8" s="671"/>
      <c r="ARX8" s="671"/>
      <c r="ARY8" s="671"/>
      <c r="ARZ8" s="671"/>
      <c r="ASA8" s="671"/>
      <c r="ASB8" s="671"/>
      <c r="ASC8" s="671"/>
      <c r="ASD8" s="671"/>
      <c r="ASE8" s="671"/>
      <c r="ASF8" s="671"/>
      <c r="ASG8" s="671"/>
      <c r="ASH8" s="671"/>
      <c r="ASI8" s="671"/>
      <c r="ASJ8" s="671"/>
      <c r="ASK8" s="671"/>
      <c r="ASL8" s="671"/>
      <c r="ASM8" s="671"/>
      <c r="ASN8" s="671"/>
      <c r="ASO8" s="671"/>
      <c r="ASP8" s="671"/>
      <c r="ASQ8" s="671"/>
      <c r="ASR8" s="671"/>
      <c r="ASS8" s="671"/>
      <c r="AST8" s="671"/>
      <c r="ASU8" s="671"/>
      <c r="ASV8" s="671"/>
      <c r="ASW8" s="671"/>
      <c r="ASX8" s="671"/>
      <c r="ASY8" s="671"/>
      <c r="ASZ8" s="671"/>
      <c r="ATA8" s="671"/>
      <c r="ATB8" s="671"/>
      <c r="ATC8" s="671"/>
      <c r="ATD8" s="671"/>
      <c r="ATE8" s="671"/>
      <c r="ATF8" s="671"/>
      <c r="ATG8" s="671"/>
      <c r="ATH8" s="671"/>
      <c r="ATI8" s="671"/>
      <c r="ATJ8" s="671"/>
      <c r="ATK8" s="671"/>
      <c r="ATL8" s="671"/>
      <c r="ATM8" s="671"/>
      <c r="ATN8" s="671"/>
      <c r="ATO8" s="671"/>
      <c r="ATP8" s="671"/>
      <c r="ATQ8" s="671"/>
      <c r="ATR8" s="671"/>
      <c r="ATS8" s="671"/>
      <c r="ATT8" s="671"/>
      <c r="ATU8" s="671"/>
      <c r="ATV8" s="671"/>
      <c r="ATW8" s="671"/>
      <c r="ATX8" s="671"/>
      <c r="ATY8" s="671"/>
      <c r="ATZ8" s="671"/>
      <c r="AUA8" s="671"/>
      <c r="AUB8" s="671"/>
      <c r="AUC8" s="671"/>
      <c r="AUD8" s="671"/>
      <c r="AUE8" s="671"/>
      <c r="AUF8" s="671"/>
      <c r="AUG8" s="671"/>
      <c r="AUH8" s="671"/>
      <c r="AUI8" s="671"/>
      <c r="AUJ8" s="671"/>
      <c r="AUK8" s="671"/>
      <c r="AUL8" s="671"/>
      <c r="AUM8" s="671"/>
      <c r="AUN8" s="671"/>
      <c r="AUO8" s="671"/>
      <c r="AUP8" s="671"/>
      <c r="AUQ8" s="671"/>
      <c r="AUR8" s="671"/>
      <c r="AUS8" s="671"/>
      <c r="AUT8" s="671"/>
      <c r="AUU8" s="671"/>
      <c r="AUV8" s="671"/>
      <c r="AUW8" s="671"/>
      <c r="AUX8" s="671"/>
      <c r="AUY8" s="671"/>
      <c r="AUZ8" s="671"/>
      <c r="AVA8" s="671"/>
      <c r="AVB8" s="671"/>
      <c r="AVC8" s="671"/>
      <c r="AVD8" s="671"/>
      <c r="AVE8" s="671"/>
      <c r="AVF8" s="671"/>
      <c r="AVG8" s="671"/>
      <c r="AVH8" s="671"/>
      <c r="AVI8" s="671"/>
      <c r="AVJ8" s="671"/>
      <c r="AVK8" s="671"/>
      <c r="AVL8" s="671"/>
      <c r="AVM8" s="671"/>
      <c r="AVN8" s="671"/>
      <c r="AVO8" s="671"/>
      <c r="AVP8" s="671"/>
      <c r="AVQ8" s="671"/>
      <c r="AVR8" s="671"/>
      <c r="AVS8" s="671"/>
      <c r="AVT8" s="671"/>
      <c r="AVU8" s="671"/>
      <c r="AVV8" s="671"/>
      <c r="AVW8" s="671"/>
      <c r="AVX8" s="671"/>
      <c r="AVY8" s="671"/>
      <c r="AVZ8" s="671"/>
      <c r="AWA8" s="671"/>
      <c r="AWB8" s="671"/>
      <c r="AWC8" s="671"/>
      <c r="AWD8" s="671"/>
      <c r="AWE8" s="671"/>
      <c r="AWF8" s="671"/>
      <c r="AWG8" s="671"/>
      <c r="AWH8" s="671"/>
      <c r="AWI8" s="671"/>
      <c r="AWJ8" s="671"/>
      <c r="AWK8" s="671"/>
      <c r="AWL8" s="671"/>
      <c r="AWM8" s="671"/>
      <c r="AWN8" s="671"/>
      <c r="AWO8" s="671"/>
      <c r="AWP8" s="671"/>
      <c r="AWQ8" s="671"/>
      <c r="AWR8" s="671"/>
      <c r="AWS8" s="671"/>
      <c r="AWT8" s="671"/>
      <c r="AWU8" s="671"/>
      <c r="AWV8" s="671"/>
      <c r="AWW8" s="671"/>
      <c r="AWX8" s="671"/>
      <c r="AWY8" s="671"/>
      <c r="AWZ8" s="671"/>
      <c r="AXA8" s="671"/>
      <c r="AXB8" s="671"/>
      <c r="AXC8" s="671"/>
      <c r="AXD8" s="671"/>
      <c r="AXE8" s="671"/>
      <c r="AXF8" s="671"/>
      <c r="AXG8" s="671"/>
      <c r="AXH8" s="671"/>
      <c r="AXI8" s="671"/>
      <c r="AXJ8" s="671"/>
      <c r="AXK8" s="671"/>
      <c r="AXL8" s="671"/>
      <c r="AXM8" s="671"/>
      <c r="AXN8" s="671"/>
      <c r="AXO8" s="671"/>
      <c r="AXP8" s="671"/>
      <c r="AXQ8" s="671"/>
      <c r="AXR8" s="671"/>
      <c r="AXS8" s="671"/>
      <c r="AXT8" s="671"/>
      <c r="AXU8" s="671"/>
      <c r="AXV8" s="671"/>
      <c r="AXW8" s="671"/>
      <c r="AXX8" s="671"/>
      <c r="AXY8" s="671"/>
      <c r="AXZ8" s="671"/>
      <c r="AYA8" s="671"/>
      <c r="AYB8" s="671"/>
      <c r="AYC8" s="671"/>
      <c r="AYD8" s="671"/>
      <c r="AYE8" s="671"/>
      <c r="AYF8" s="671"/>
      <c r="AYG8" s="671"/>
      <c r="AYH8" s="671"/>
      <c r="AYI8" s="671"/>
      <c r="AYJ8" s="671"/>
      <c r="AYK8" s="671"/>
      <c r="AYL8" s="671"/>
      <c r="AYM8" s="671"/>
      <c r="AYN8" s="671"/>
      <c r="AYO8" s="671"/>
      <c r="AYP8" s="671"/>
      <c r="AYQ8" s="671"/>
      <c r="AYR8" s="671"/>
      <c r="AYS8" s="671"/>
      <c r="AYT8" s="671"/>
      <c r="AYU8" s="671"/>
      <c r="AYV8" s="671"/>
      <c r="AYW8" s="671"/>
      <c r="AYX8" s="671"/>
      <c r="AYY8" s="671"/>
      <c r="AYZ8" s="671"/>
      <c r="AZA8" s="671"/>
      <c r="AZB8" s="671"/>
      <c r="AZC8" s="671"/>
      <c r="AZD8" s="671"/>
      <c r="AZE8" s="671"/>
      <c r="AZF8" s="671"/>
      <c r="AZG8" s="671"/>
      <c r="AZH8" s="671"/>
      <c r="AZI8" s="671"/>
      <c r="AZJ8" s="671"/>
      <c r="AZK8" s="671"/>
      <c r="AZL8" s="671"/>
      <c r="AZM8" s="671"/>
      <c r="AZN8" s="671"/>
      <c r="AZO8" s="671"/>
      <c r="AZP8" s="671"/>
      <c r="AZQ8" s="671"/>
      <c r="AZR8" s="671"/>
      <c r="AZS8" s="671"/>
      <c r="AZT8" s="671"/>
      <c r="AZU8" s="671"/>
      <c r="AZV8" s="671"/>
      <c r="AZW8" s="671"/>
      <c r="AZX8" s="671"/>
      <c r="AZY8" s="671"/>
      <c r="AZZ8" s="671"/>
      <c r="BAA8" s="671"/>
      <c r="BAB8" s="671"/>
      <c r="BAC8" s="671"/>
      <c r="BAD8" s="671"/>
      <c r="BAE8" s="671"/>
      <c r="BAF8" s="671"/>
      <c r="BAG8" s="671"/>
      <c r="BAH8" s="671"/>
      <c r="BAI8" s="671"/>
      <c r="BAJ8" s="671"/>
      <c r="BAK8" s="671"/>
      <c r="BAL8" s="671"/>
      <c r="BAM8" s="671"/>
      <c r="BAN8" s="671"/>
      <c r="BAO8" s="671"/>
      <c r="BAP8" s="671"/>
      <c r="BAQ8" s="671"/>
      <c r="BAR8" s="671"/>
      <c r="BAS8" s="671"/>
      <c r="BAT8" s="671"/>
      <c r="BAU8" s="671"/>
      <c r="BAV8" s="671"/>
      <c r="BAW8" s="671"/>
      <c r="BAX8" s="671"/>
      <c r="BAY8" s="671"/>
      <c r="BAZ8" s="671"/>
      <c r="BBA8" s="671"/>
      <c r="BBB8" s="671"/>
      <c r="BBC8" s="671"/>
      <c r="BBD8" s="671"/>
      <c r="BBE8" s="671"/>
      <c r="BBF8" s="671"/>
      <c r="BBG8" s="671"/>
      <c r="BBH8" s="671"/>
      <c r="BBI8" s="671"/>
      <c r="BBJ8" s="671"/>
      <c r="BBK8" s="671"/>
      <c r="BBL8" s="671"/>
      <c r="BBM8" s="671"/>
      <c r="BBN8" s="671"/>
      <c r="BBO8" s="671"/>
      <c r="BBP8" s="671"/>
      <c r="BBQ8" s="671"/>
      <c r="BBR8" s="671"/>
      <c r="BBS8" s="671"/>
      <c r="BBT8" s="671"/>
      <c r="BBU8" s="671"/>
      <c r="BBV8" s="671"/>
      <c r="BBW8" s="671"/>
      <c r="BBX8" s="671"/>
      <c r="BBY8" s="671"/>
      <c r="BBZ8" s="671"/>
      <c r="BCA8" s="671"/>
      <c r="BCB8" s="671"/>
      <c r="BCC8" s="671"/>
      <c r="BCD8" s="671"/>
      <c r="BCE8" s="671"/>
      <c r="BCF8" s="671"/>
      <c r="BCG8" s="671"/>
      <c r="BCH8" s="671"/>
      <c r="BCI8" s="671"/>
      <c r="BCJ8" s="671"/>
      <c r="BCK8" s="671"/>
      <c r="BCL8" s="671"/>
      <c r="BCM8" s="671"/>
      <c r="BCN8" s="671"/>
      <c r="BCO8" s="671"/>
      <c r="BCP8" s="671"/>
      <c r="BCQ8" s="671"/>
      <c r="BCR8" s="671"/>
      <c r="BCS8" s="671"/>
      <c r="BCT8" s="671"/>
      <c r="BCU8" s="671"/>
      <c r="BCV8" s="671"/>
      <c r="BCW8" s="671"/>
      <c r="BCX8" s="671"/>
      <c r="BCY8" s="671"/>
      <c r="BCZ8" s="671"/>
      <c r="BDA8" s="671"/>
      <c r="BDB8" s="671"/>
      <c r="BDC8" s="671"/>
      <c r="BDD8" s="671"/>
      <c r="BDE8" s="671"/>
      <c r="BDF8" s="671"/>
      <c r="BDG8" s="671"/>
      <c r="BDH8" s="671"/>
      <c r="BDI8" s="671"/>
      <c r="BDJ8" s="671"/>
      <c r="BDK8" s="671"/>
      <c r="BDL8" s="671"/>
      <c r="BDM8" s="671"/>
      <c r="BDN8" s="671"/>
      <c r="BDO8" s="671"/>
      <c r="BDP8" s="671"/>
      <c r="BDQ8" s="671"/>
      <c r="BDR8" s="671"/>
      <c r="BDS8" s="671"/>
      <c r="BDT8" s="671"/>
      <c r="BDU8" s="671"/>
      <c r="BDV8" s="671"/>
      <c r="BDW8" s="671"/>
      <c r="BDX8" s="671"/>
      <c r="BDY8" s="671"/>
      <c r="BDZ8" s="671"/>
      <c r="BEA8" s="671"/>
      <c r="BEB8" s="671"/>
      <c r="BEC8" s="671"/>
      <c r="BED8" s="671"/>
      <c r="BEE8" s="671"/>
      <c r="BEF8" s="671"/>
      <c r="BEG8" s="671"/>
      <c r="BEH8" s="671"/>
      <c r="BEI8" s="671"/>
      <c r="BEJ8" s="671"/>
      <c r="BEK8" s="671"/>
      <c r="BEL8" s="671"/>
      <c r="BEM8" s="671"/>
      <c r="BEN8" s="671"/>
      <c r="BEO8" s="671"/>
      <c r="BEP8" s="671"/>
      <c r="BEQ8" s="671"/>
      <c r="BER8" s="671"/>
      <c r="BES8" s="671"/>
      <c r="BET8" s="671"/>
      <c r="BEU8" s="671"/>
      <c r="BEV8" s="671"/>
      <c r="BEW8" s="671"/>
      <c r="BEX8" s="671"/>
      <c r="BEY8" s="671"/>
      <c r="BEZ8" s="671"/>
      <c r="BFA8" s="671"/>
      <c r="BFB8" s="671"/>
      <c r="BFC8" s="671"/>
      <c r="BFD8" s="671"/>
      <c r="BFE8" s="671"/>
      <c r="BFF8" s="671"/>
      <c r="BFG8" s="671"/>
      <c r="BFH8" s="671"/>
      <c r="BFI8" s="671"/>
      <c r="BFJ8" s="671"/>
      <c r="BFK8" s="671"/>
      <c r="BFL8" s="671"/>
      <c r="BFM8" s="671"/>
      <c r="BFN8" s="671"/>
      <c r="BFO8" s="671"/>
      <c r="BFP8" s="671"/>
      <c r="BFQ8" s="671"/>
      <c r="BFR8" s="671"/>
      <c r="BFS8" s="671"/>
      <c r="BFT8" s="671"/>
      <c r="BFU8" s="671"/>
      <c r="BFV8" s="671"/>
      <c r="BFW8" s="671"/>
      <c r="BFX8" s="671"/>
      <c r="BFY8" s="671"/>
      <c r="BFZ8" s="671"/>
      <c r="BGA8" s="671"/>
      <c r="BGB8" s="671"/>
      <c r="BGC8" s="671"/>
      <c r="BGD8" s="671"/>
      <c r="BGE8" s="671"/>
      <c r="BGF8" s="671"/>
      <c r="BGG8" s="671"/>
      <c r="BGH8" s="671"/>
      <c r="BGI8" s="671"/>
      <c r="BGJ8" s="671"/>
      <c r="BGK8" s="671"/>
      <c r="BGL8" s="671"/>
      <c r="BGM8" s="671"/>
      <c r="BGN8" s="671"/>
      <c r="BGO8" s="671"/>
      <c r="BGP8" s="671"/>
      <c r="BGQ8" s="671"/>
      <c r="BGR8" s="671"/>
      <c r="BGS8" s="671"/>
      <c r="BGT8" s="671"/>
      <c r="BGU8" s="671"/>
      <c r="BGV8" s="671"/>
      <c r="BGW8" s="671"/>
      <c r="BGX8" s="671"/>
      <c r="BGY8" s="671"/>
      <c r="BGZ8" s="671"/>
      <c r="BHA8" s="671"/>
      <c r="BHB8" s="671"/>
      <c r="BHC8" s="671"/>
      <c r="BHD8" s="671"/>
      <c r="BHE8" s="671"/>
      <c r="BHF8" s="671"/>
      <c r="BHG8" s="671"/>
      <c r="BHH8" s="671"/>
      <c r="BHI8" s="671"/>
      <c r="BHJ8" s="671"/>
      <c r="BHK8" s="671"/>
      <c r="BHL8" s="671"/>
      <c r="BHM8" s="671"/>
      <c r="BHN8" s="671"/>
      <c r="BHO8" s="671"/>
      <c r="BHP8" s="671"/>
      <c r="BHQ8" s="671"/>
      <c r="BHR8" s="671"/>
      <c r="BHS8" s="671"/>
      <c r="BHT8" s="671"/>
      <c r="BHU8" s="671"/>
      <c r="BHV8" s="671"/>
      <c r="BHW8" s="671"/>
      <c r="BHX8" s="671"/>
      <c r="BHY8" s="671"/>
      <c r="BHZ8" s="671"/>
      <c r="BIA8" s="671"/>
      <c r="BIB8" s="671"/>
      <c r="BIC8" s="671"/>
      <c r="BID8" s="671"/>
      <c r="BIE8" s="671"/>
      <c r="BIF8" s="671"/>
      <c r="BIG8" s="671"/>
      <c r="BIH8" s="671"/>
      <c r="BII8" s="671"/>
      <c r="BIJ8" s="671"/>
      <c r="BIK8" s="671"/>
      <c r="BIL8" s="671"/>
      <c r="BIM8" s="671"/>
      <c r="BIN8" s="671"/>
      <c r="BIO8" s="671"/>
      <c r="BIP8" s="671"/>
      <c r="BIQ8" s="671"/>
      <c r="BIR8" s="671"/>
      <c r="BIS8" s="671"/>
      <c r="BIT8" s="671"/>
      <c r="BIU8" s="671"/>
      <c r="BIV8" s="671"/>
      <c r="BIW8" s="671"/>
      <c r="BIX8" s="671"/>
      <c r="BIY8" s="671"/>
      <c r="BIZ8" s="671"/>
      <c r="BJA8" s="671"/>
      <c r="BJB8" s="671"/>
      <c r="BJC8" s="671"/>
      <c r="BJD8" s="671"/>
      <c r="BJE8" s="671"/>
      <c r="BJF8" s="671"/>
      <c r="BJG8" s="671"/>
      <c r="BJH8" s="671"/>
      <c r="BJI8" s="671"/>
      <c r="BJJ8" s="671"/>
      <c r="BJK8" s="671"/>
      <c r="BJL8" s="671"/>
      <c r="BJM8" s="671"/>
      <c r="BJN8" s="671"/>
      <c r="BJO8" s="671"/>
      <c r="BJP8" s="671"/>
      <c r="BJQ8" s="671"/>
      <c r="BJR8" s="671"/>
      <c r="BJS8" s="671"/>
      <c r="BJT8" s="671"/>
      <c r="BJU8" s="671"/>
      <c r="BJV8" s="671"/>
      <c r="BJW8" s="671"/>
      <c r="BJX8" s="671"/>
      <c r="BJY8" s="671"/>
      <c r="BJZ8" s="671"/>
      <c r="BKA8" s="671"/>
      <c r="BKB8" s="671"/>
      <c r="BKC8" s="671"/>
      <c r="BKD8" s="671"/>
      <c r="BKE8" s="671"/>
      <c r="BKF8" s="671"/>
      <c r="BKG8" s="671"/>
      <c r="BKH8" s="671"/>
      <c r="BKI8" s="671"/>
      <c r="BKJ8" s="671"/>
      <c r="BKK8" s="671"/>
      <c r="BKL8" s="671"/>
      <c r="BKM8" s="671"/>
      <c r="BKN8" s="671"/>
      <c r="BKO8" s="671"/>
      <c r="BKP8" s="671"/>
      <c r="BKQ8" s="671"/>
      <c r="BKR8" s="671"/>
      <c r="BKS8" s="671"/>
      <c r="BKT8" s="671"/>
      <c r="BKU8" s="671"/>
      <c r="BKV8" s="671"/>
      <c r="BKW8" s="671"/>
      <c r="BKX8" s="671"/>
      <c r="BKY8" s="671"/>
      <c r="BKZ8" s="671"/>
      <c r="BLA8" s="671"/>
      <c r="BLB8" s="671"/>
      <c r="BLC8" s="671"/>
      <c r="BLD8" s="671"/>
      <c r="BLE8" s="671"/>
      <c r="BLF8" s="671"/>
      <c r="BLG8" s="671"/>
      <c r="BLH8" s="671"/>
      <c r="BLI8" s="671"/>
      <c r="BLJ8" s="671"/>
      <c r="BLK8" s="671"/>
      <c r="BLL8" s="671"/>
      <c r="BLM8" s="671"/>
      <c r="BLN8" s="671"/>
      <c r="BLO8" s="671"/>
      <c r="BLP8" s="671"/>
      <c r="BLQ8" s="671"/>
      <c r="BLR8" s="671"/>
      <c r="BLS8" s="671"/>
      <c r="BLT8" s="671"/>
      <c r="BLU8" s="671"/>
      <c r="BLV8" s="671"/>
      <c r="BLW8" s="671"/>
      <c r="BLX8" s="671"/>
      <c r="BLY8" s="671"/>
      <c r="BLZ8" s="671"/>
      <c r="BMA8" s="671"/>
      <c r="BMB8" s="671"/>
      <c r="BMC8" s="671"/>
      <c r="BMD8" s="671"/>
      <c r="BME8" s="671"/>
      <c r="BMF8" s="671"/>
      <c r="BMG8" s="671"/>
      <c r="BMH8" s="671"/>
      <c r="BMI8" s="671"/>
      <c r="BMJ8" s="671"/>
      <c r="BMK8" s="671"/>
      <c r="BML8" s="671"/>
      <c r="BMM8" s="671"/>
      <c r="BMN8" s="671"/>
      <c r="BMO8" s="671"/>
      <c r="BMP8" s="671"/>
      <c r="BMQ8" s="671"/>
      <c r="BMR8" s="671"/>
      <c r="BMS8" s="671"/>
      <c r="BMT8" s="671"/>
      <c r="BMU8" s="671"/>
      <c r="BMV8" s="671"/>
      <c r="BMW8" s="671"/>
      <c r="BMX8" s="671"/>
      <c r="BMY8" s="671"/>
      <c r="BMZ8" s="671"/>
      <c r="BNA8" s="671"/>
      <c r="BNB8" s="671"/>
      <c r="BNC8" s="671"/>
      <c r="BND8" s="671"/>
      <c r="BNE8" s="671"/>
      <c r="BNF8" s="671"/>
      <c r="BNG8" s="671"/>
      <c r="BNH8" s="671"/>
      <c r="BNI8" s="671"/>
      <c r="BNJ8" s="671"/>
      <c r="BNK8" s="671"/>
      <c r="BNL8" s="671"/>
      <c r="BNM8" s="671"/>
      <c r="BNN8" s="671"/>
      <c r="BNO8" s="671"/>
      <c r="BNP8" s="671"/>
      <c r="BNQ8" s="671"/>
      <c r="BNR8" s="671"/>
      <c r="BNS8" s="671"/>
      <c r="BNT8" s="671"/>
      <c r="BNU8" s="671"/>
      <c r="BNV8" s="671"/>
      <c r="BNW8" s="671"/>
      <c r="BNX8" s="671"/>
      <c r="BNY8" s="671"/>
      <c r="BNZ8" s="671"/>
      <c r="BOA8" s="671"/>
      <c r="BOB8" s="671"/>
      <c r="BOC8" s="671"/>
      <c r="BOD8" s="671"/>
      <c r="BOE8" s="671"/>
      <c r="BOF8" s="671"/>
      <c r="BOG8" s="671"/>
      <c r="BOH8" s="671"/>
      <c r="BOI8" s="671"/>
      <c r="BOJ8" s="671"/>
      <c r="BOK8" s="671"/>
      <c r="BOL8" s="671"/>
      <c r="BOM8" s="671"/>
      <c r="BON8" s="671"/>
      <c r="BOO8" s="671"/>
      <c r="BOP8" s="671"/>
      <c r="BOQ8" s="671"/>
      <c r="BOR8" s="671"/>
      <c r="BOS8" s="671"/>
      <c r="BOT8" s="671"/>
      <c r="BOU8" s="671"/>
      <c r="BOV8" s="671"/>
      <c r="BOW8" s="671"/>
      <c r="BOX8" s="671"/>
      <c r="BOY8" s="671"/>
      <c r="BOZ8" s="671"/>
      <c r="BPA8" s="671"/>
      <c r="BPB8" s="671"/>
      <c r="BPC8" s="671"/>
      <c r="BPD8" s="671"/>
      <c r="BPE8" s="671"/>
      <c r="BPF8" s="671"/>
      <c r="BPG8" s="671"/>
      <c r="BPH8" s="671"/>
      <c r="BPI8" s="671"/>
      <c r="BPJ8" s="671"/>
      <c r="BPK8" s="671"/>
      <c r="BPL8" s="671"/>
      <c r="BPM8" s="671"/>
      <c r="BPN8" s="671"/>
      <c r="BPO8" s="671"/>
      <c r="BPP8" s="671"/>
      <c r="BPQ8" s="671"/>
      <c r="BPR8" s="671"/>
      <c r="BPS8" s="671"/>
      <c r="BPT8" s="671"/>
      <c r="BPU8" s="671"/>
      <c r="BPV8" s="671"/>
      <c r="BPW8" s="671"/>
      <c r="BPX8" s="671"/>
      <c r="BPY8" s="671"/>
      <c r="BPZ8" s="671"/>
      <c r="BQA8" s="671"/>
      <c r="BQB8" s="671"/>
      <c r="BQC8" s="671"/>
      <c r="BQD8" s="671"/>
      <c r="BQE8" s="671"/>
      <c r="BQF8" s="671"/>
      <c r="BQG8" s="671"/>
      <c r="BQH8" s="671"/>
      <c r="BQI8" s="671"/>
      <c r="BQJ8" s="671"/>
      <c r="BQK8" s="671"/>
      <c r="BQL8" s="671"/>
      <c r="BQM8" s="671"/>
      <c r="BQN8" s="671"/>
      <c r="BQO8" s="671"/>
      <c r="BQP8" s="671"/>
      <c r="BQQ8" s="671"/>
      <c r="BQR8" s="671"/>
      <c r="BQS8" s="671"/>
      <c r="BQT8" s="671"/>
      <c r="BQU8" s="671"/>
      <c r="BQV8" s="671"/>
      <c r="BQW8" s="671"/>
      <c r="BQX8" s="671"/>
      <c r="BQY8" s="671"/>
      <c r="BQZ8" s="671"/>
      <c r="BRA8" s="671"/>
      <c r="BRB8" s="671"/>
      <c r="BRC8" s="671"/>
      <c r="BRD8" s="671"/>
      <c r="BRE8" s="671"/>
      <c r="BRF8" s="671"/>
      <c r="BRG8" s="671"/>
      <c r="BRH8" s="671"/>
      <c r="BRI8" s="671"/>
      <c r="BRJ8" s="671"/>
      <c r="BRK8" s="671"/>
      <c r="BRL8" s="671"/>
      <c r="BRM8" s="671"/>
      <c r="BRN8" s="671"/>
      <c r="BRO8" s="671"/>
      <c r="BRP8" s="671"/>
      <c r="BRQ8" s="671"/>
      <c r="BRR8" s="671"/>
      <c r="BRS8" s="671"/>
      <c r="BRT8" s="671"/>
      <c r="BRU8" s="671"/>
      <c r="BRV8" s="671"/>
      <c r="BRW8" s="671"/>
      <c r="BRX8" s="671"/>
      <c r="BRY8" s="671"/>
      <c r="BRZ8" s="671"/>
      <c r="BSA8" s="671"/>
      <c r="BSB8" s="671"/>
      <c r="BSC8" s="671"/>
      <c r="BSD8" s="671"/>
      <c r="BSE8" s="671"/>
      <c r="BSF8" s="671"/>
      <c r="BSG8" s="671"/>
      <c r="BSH8" s="671"/>
      <c r="BSI8" s="671"/>
      <c r="BSJ8" s="671"/>
      <c r="BSK8" s="671"/>
      <c r="BSL8" s="671"/>
      <c r="BSM8" s="671"/>
      <c r="BSN8" s="671"/>
      <c r="BSO8" s="671"/>
      <c r="BSP8" s="671"/>
      <c r="BSQ8" s="671"/>
      <c r="BSR8" s="671"/>
      <c r="BSS8" s="671"/>
      <c r="BST8" s="671"/>
      <c r="BSU8" s="671"/>
      <c r="BSV8" s="671"/>
      <c r="BSW8" s="671"/>
      <c r="BSX8" s="671"/>
      <c r="BSY8" s="671"/>
      <c r="BSZ8" s="671"/>
      <c r="BTA8" s="671"/>
      <c r="BTB8" s="671"/>
      <c r="BTC8" s="671"/>
      <c r="BTD8" s="671"/>
      <c r="BTE8" s="671"/>
      <c r="BTF8" s="671"/>
      <c r="BTG8" s="671"/>
      <c r="BTH8" s="671"/>
      <c r="BTI8" s="671"/>
      <c r="BTJ8" s="671"/>
      <c r="BTK8" s="671"/>
      <c r="BTL8" s="671"/>
      <c r="BTM8" s="671"/>
      <c r="BTN8" s="671"/>
      <c r="BTO8" s="671"/>
      <c r="BTP8" s="671"/>
      <c r="BTQ8" s="671"/>
      <c r="BTR8" s="671"/>
      <c r="BTS8" s="671"/>
      <c r="BTT8" s="671"/>
      <c r="BTU8" s="671"/>
      <c r="BTV8" s="671"/>
      <c r="BTW8" s="671"/>
      <c r="BTX8" s="671"/>
      <c r="BTY8" s="671"/>
      <c r="BTZ8" s="671"/>
      <c r="BUA8" s="671"/>
      <c r="BUB8" s="671"/>
      <c r="BUC8" s="671"/>
      <c r="BUD8" s="671"/>
      <c r="BUE8" s="671"/>
      <c r="BUF8" s="671"/>
      <c r="BUG8" s="671"/>
      <c r="BUH8" s="671"/>
      <c r="BUI8" s="671"/>
      <c r="BUJ8" s="671"/>
      <c r="BUK8" s="671"/>
      <c r="BUL8" s="671"/>
      <c r="BUM8" s="671"/>
      <c r="BUN8" s="671"/>
      <c r="BUO8" s="671"/>
      <c r="BUP8" s="671"/>
      <c r="BUQ8" s="671"/>
      <c r="BUR8" s="671"/>
      <c r="BUS8" s="671"/>
      <c r="BUT8" s="671"/>
      <c r="BUU8" s="671"/>
      <c r="BUV8" s="671"/>
      <c r="BUW8" s="671"/>
      <c r="BUX8" s="671"/>
      <c r="BUY8" s="671"/>
      <c r="BUZ8" s="671"/>
      <c r="BVA8" s="671"/>
      <c r="BVB8" s="671"/>
      <c r="BVC8" s="671"/>
      <c r="BVD8" s="671"/>
      <c r="BVE8" s="671"/>
      <c r="BVF8" s="671"/>
      <c r="BVG8" s="671"/>
      <c r="BVH8" s="671"/>
      <c r="BVI8" s="671"/>
      <c r="BVJ8" s="671"/>
      <c r="BVK8" s="671"/>
      <c r="BVL8" s="671"/>
      <c r="BVM8" s="671"/>
      <c r="BVN8" s="671"/>
      <c r="BVO8" s="671"/>
      <c r="BVP8" s="671"/>
      <c r="BVQ8" s="671"/>
      <c r="BVR8" s="671"/>
      <c r="BVS8" s="671"/>
      <c r="BVT8" s="671"/>
      <c r="BVU8" s="671"/>
      <c r="BVV8" s="671"/>
      <c r="BVW8" s="671"/>
      <c r="BVX8" s="671"/>
      <c r="BVY8" s="671"/>
      <c r="BVZ8" s="671"/>
      <c r="BWA8" s="671"/>
      <c r="BWB8" s="671"/>
      <c r="BWC8" s="671"/>
      <c r="BWD8" s="671"/>
      <c r="BWE8" s="671"/>
      <c r="BWF8" s="671"/>
      <c r="BWG8" s="671"/>
      <c r="BWH8" s="671"/>
      <c r="BWI8" s="671"/>
      <c r="BWJ8" s="671"/>
      <c r="BWK8" s="671"/>
      <c r="BWL8" s="671"/>
      <c r="BWM8" s="671"/>
      <c r="BWN8" s="671"/>
      <c r="BWO8" s="671"/>
      <c r="BWP8" s="671"/>
      <c r="BWQ8" s="671"/>
      <c r="BWR8" s="671"/>
      <c r="BWS8" s="671"/>
      <c r="BWT8" s="671"/>
      <c r="BWU8" s="671"/>
      <c r="BWV8" s="671"/>
      <c r="BWW8" s="671"/>
      <c r="BWX8" s="671"/>
      <c r="BWY8" s="671"/>
      <c r="BWZ8" s="671"/>
      <c r="BXA8" s="671"/>
      <c r="BXB8" s="671"/>
      <c r="BXC8" s="671"/>
      <c r="BXD8" s="671"/>
      <c r="BXE8" s="671"/>
      <c r="BXF8" s="671"/>
      <c r="BXG8" s="671"/>
      <c r="BXH8" s="671"/>
      <c r="BXI8" s="671"/>
      <c r="BXJ8" s="671"/>
      <c r="BXK8" s="671"/>
      <c r="BXL8" s="671"/>
      <c r="BXM8" s="671"/>
      <c r="BXN8" s="671"/>
      <c r="BXO8" s="671"/>
      <c r="BXP8" s="671"/>
      <c r="BXQ8" s="671"/>
      <c r="BXR8" s="671"/>
      <c r="BXS8" s="671"/>
      <c r="BXT8" s="671"/>
      <c r="BXU8" s="671"/>
      <c r="BXV8" s="671"/>
      <c r="BXW8" s="671"/>
      <c r="BXX8" s="671"/>
      <c r="BXY8" s="671"/>
      <c r="BXZ8" s="671"/>
      <c r="BYA8" s="671"/>
      <c r="BYB8" s="671"/>
      <c r="BYC8" s="671"/>
      <c r="BYD8" s="671"/>
      <c r="BYE8" s="671"/>
      <c r="BYF8" s="671"/>
      <c r="BYG8" s="671"/>
      <c r="BYH8" s="671"/>
      <c r="BYI8" s="671"/>
      <c r="BYJ8" s="671"/>
      <c r="BYK8" s="671"/>
      <c r="BYL8" s="671"/>
      <c r="BYM8" s="671"/>
      <c r="BYN8" s="671"/>
      <c r="BYO8" s="671"/>
      <c r="BYP8" s="671"/>
      <c r="BYQ8" s="671"/>
      <c r="BYR8" s="671"/>
      <c r="BYS8" s="671"/>
      <c r="BYT8" s="671"/>
      <c r="BYU8" s="671"/>
      <c r="BYV8" s="671"/>
      <c r="BYW8" s="671"/>
      <c r="BYX8" s="671"/>
      <c r="BYY8" s="671"/>
      <c r="BYZ8" s="671"/>
      <c r="BZA8" s="671"/>
      <c r="BZB8" s="671"/>
      <c r="BZC8" s="671"/>
      <c r="BZD8" s="671"/>
      <c r="BZE8" s="671"/>
      <c r="BZF8" s="671"/>
      <c r="BZG8" s="671"/>
      <c r="BZH8" s="671"/>
      <c r="BZI8" s="671"/>
      <c r="BZJ8" s="671"/>
      <c r="BZK8" s="671"/>
      <c r="BZL8" s="671"/>
      <c r="BZM8" s="671"/>
      <c r="BZN8" s="671"/>
      <c r="BZO8" s="671"/>
      <c r="BZP8" s="671"/>
      <c r="BZQ8" s="671"/>
      <c r="BZR8" s="671"/>
      <c r="BZS8" s="671"/>
      <c r="BZT8" s="671"/>
      <c r="BZU8" s="671"/>
      <c r="BZV8" s="671"/>
      <c r="BZW8" s="671"/>
      <c r="BZX8" s="671"/>
      <c r="BZY8" s="671"/>
      <c r="BZZ8" s="671"/>
      <c r="CAA8" s="671"/>
      <c r="CAB8" s="671"/>
      <c r="CAC8" s="671"/>
      <c r="CAD8" s="671"/>
      <c r="CAE8" s="671"/>
      <c r="CAF8" s="671"/>
      <c r="CAG8" s="671"/>
      <c r="CAH8" s="671"/>
      <c r="CAI8" s="671"/>
      <c r="CAJ8" s="671"/>
      <c r="CAK8" s="671"/>
      <c r="CAL8" s="671"/>
      <c r="CAM8" s="671"/>
      <c r="CAN8" s="671"/>
      <c r="CAO8" s="671"/>
      <c r="CAP8" s="671"/>
      <c r="CAQ8" s="671"/>
      <c r="CAR8" s="671"/>
      <c r="CAS8" s="671"/>
      <c r="CAT8" s="671"/>
      <c r="CAU8" s="671"/>
      <c r="CAV8" s="671"/>
      <c r="CAW8" s="671"/>
      <c r="CAX8" s="671"/>
      <c r="CAY8" s="671"/>
      <c r="CAZ8" s="671"/>
      <c r="CBA8" s="671"/>
      <c r="CBB8" s="671"/>
      <c r="CBC8" s="671"/>
      <c r="CBD8" s="671"/>
      <c r="CBE8" s="671"/>
      <c r="CBF8" s="671"/>
      <c r="CBG8" s="671"/>
      <c r="CBH8" s="671"/>
      <c r="CBI8" s="671"/>
      <c r="CBJ8" s="671"/>
      <c r="CBK8" s="671"/>
      <c r="CBL8" s="671"/>
      <c r="CBM8" s="671"/>
      <c r="CBN8" s="671"/>
      <c r="CBO8" s="671"/>
      <c r="CBP8" s="671"/>
      <c r="CBQ8" s="671"/>
      <c r="CBR8" s="671"/>
      <c r="CBS8" s="671"/>
      <c r="CBT8" s="671"/>
      <c r="CBU8" s="671"/>
      <c r="CBV8" s="671"/>
      <c r="CBW8" s="671"/>
      <c r="CBX8" s="671"/>
      <c r="CBY8" s="671"/>
      <c r="CBZ8" s="671"/>
      <c r="CCA8" s="671"/>
      <c r="CCB8" s="671"/>
      <c r="CCC8" s="671"/>
      <c r="CCD8" s="671"/>
      <c r="CCE8" s="671"/>
      <c r="CCF8" s="671"/>
      <c r="CCG8" s="671"/>
      <c r="CCH8" s="671"/>
      <c r="CCI8" s="671"/>
      <c r="CCJ8" s="671"/>
      <c r="CCK8" s="671"/>
      <c r="CCL8" s="671"/>
      <c r="CCM8" s="671"/>
      <c r="CCN8" s="671"/>
      <c r="CCO8" s="671"/>
      <c r="CCP8" s="671"/>
      <c r="CCQ8" s="671"/>
      <c r="CCR8" s="671"/>
      <c r="CCS8" s="671"/>
      <c r="CCT8" s="671"/>
      <c r="CCU8" s="671"/>
      <c r="CCV8" s="671"/>
      <c r="CCW8" s="671"/>
      <c r="CCX8" s="671"/>
      <c r="CCY8" s="671"/>
      <c r="CCZ8" s="671"/>
      <c r="CDA8" s="671"/>
      <c r="CDB8" s="671"/>
      <c r="CDC8" s="671"/>
      <c r="CDD8" s="671"/>
      <c r="CDE8" s="671"/>
      <c r="CDF8" s="671"/>
      <c r="CDG8" s="671"/>
      <c r="CDH8" s="671"/>
      <c r="CDI8" s="671"/>
      <c r="CDJ8" s="671"/>
      <c r="CDK8" s="671"/>
      <c r="CDL8" s="671"/>
      <c r="CDM8" s="671"/>
      <c r="CDN8" s="671"/>
      <c r="CDO8" s="671"/>
      <c r="CDP8" s="671"/>
      <c r="CDQ8" s="671"/>
      <c r="CDR8" s="671"/>
      <c r="CDS8" s="671"/>
      <c r="CDT8" s="671"/>
      <c r="CDU8" s="671"/>
      <c r="CDV8" s="671"/>
      <c r="CDW8" s="671"/>
      <c r="CDX8" s="671"/>
      <c r="CDY8" s="671"/>
      <c r="CDZ8" s="671"/>
      <c r="CEA8" s="671"/>
      <c r="CEB8" s="671"/>
      <c r="CEC8" s="671"/>
      <c r="CED8" s="671"/>
      <c r="CEE8" s="671"/>
      <c r="CEF8" s="671"/>
      <c r="CEG8" s="671"/>
      <c r="CEH8" s="671"/>
      <c r="CEI8" s="671"/>
      <c r="CEJ8" s="671"/>
      <c r="CEK8" s="671"/>
      <c r="CEL8" s="671"/>
      <c r="CEM8" s="671"/>
      <c r="CEN8" s="671"/>
      <c r="CEO8" s="671"/>
      <c r="CEP8" s="671"/>
      <c r="CEQ8" s="671"/>
      <c r="CER8" s="671"/>
      <c r="CES8" s="671"/>
      <c r="CET8" s="671"/>
      <c r="CEU8" s="671"/>
      <c r="CEV8" s="671"/>
      <c r="CEW8" s="671"/>
      <c r="CEX8" s="671"/>
      <c r="CEY8" s="671"/>
      <c r="CEZ8" s="671"/>
      <c r="CFA8" s="671"/>
      <c r="CFB8" s="671"/>
      <c r="CFC8" s="671"/>
      <c r="CFD8" s="671"/>
      <c r="CFE8" s="671"/>
      <c r="CFF8" s="671"/>
      <c r="CFG8" s="671"/>
      <c r="CFH8" s="671"/>
      <c r="CFI8" s="671"/>
      <c r="CFJ8" s="671"/>
      <c r="CFK8" s="671"/>
      <c r="CFL8" s="671"/>
      <c r="CFM8" s="671"/>
      <c r="CFN8" s="671"/>
      <c r="CFO8" s="671"/>
      <c r="CFP8" s="671"/>
      <c r="CFQ8" s="671"/>
      <c r="CFR8" s="671"/>
      <c r="CFS8" s="671"/>
      <c r="CFT8" s="671"/>
      <c r="CFU8" s="671"/>
      <c r="CFV8" s="671"/>
      <c r="CFW8" s="671"/>
      <c r="CFX8" s="671"/>
      <c r="CFY8" s="671"/>
      <c r="CFZ8" s="671"/>
      <c r="CGA8" s="671"/>
      <c r="CGB8" s="671"/>
      <c r="CGC8" s="671"/>
      <c r="CGD8" s="671"/>
      <c r="CGE8" s="671"/>
      <c r="CGF8" s="671"/>
      <c r="CGG8" s="671"/>
      <c r="CGH8" s="671"/>
      <c r="CGI8" s="671"/>
      <c r="CGJ8" s="671"/>
      <c r="CGK8" s="671"/>
      <c r="CGL8" s="671"/>
      <c r="CGM8" s="671"/>
      <c r="CGN8" s="671"/>
      <c r="CGO8" s="671"/>
      <c r="CGP8" s="671"/>
      <c r="CGQ8" s="671"/>
      <c r="CGR8" s="671"/>
      <c r="CGS8" s="671"/>
      <c r="CGT8" s="671"/>
      <c r="CGU8" s="671"/>
      <c r="CGV8" s="671"/>
      <c r="CGW8" s="671"/>
      <c r="CGX8" s="671"/>
      <c r="CGY8" s="671"/>
      <c r="CGZ8" s="671"/>
      <c r="CHA8" s="671"/>
      <c r="CHB8" s="671"/>
      <c r="CHC8" s="671"/>
      <c r="CHD8" s="671"/>
      <c r="CHE8" s="671"/>
      <c r="CHF8" s="671"/>
      <c r="CHG8" s="671"/>
      <c r="CHH8" s="671"/>
      <c r="CHI8" s="671"/>
      <c r="CHJ8" s="671"/>
      <c r="CHK8" s="671"/>
      <c r="CHL8" s="671"/>
      <c r="CHM8" s="671"/>
      <c r="CHN8" s="671"/>
      <c r="CHO8" s="671"/>
      <c r="CHP8" s="671"/>
      <c r="CHQ8" s="671"/>
      <c r="CHR8" s="671"/>
      <c r="CHS8" s="671"/>
      <c r="CHT8" s="671"/>
      <c r="CHU8" s="671"/>
      <c r="CHV8" s="671"/>
      <c r="CHW8" s="671"/>
      <c r="CHX8" s="671"/>
      <c r="CHY8" s="671"/>
      <c r="CHZ8" s="671"/>
      <c r="CIA8" s="671"/>
      <c r="CIB8" s="671"/>
      <c r="CIC8" s="671"/>
      <c r="CID8" s="671"/>
      <c r="CIE8" s="671"/>
      <c r="CIF8" s="671"/>
      <c r="CIG8" s="671"/>
      <c r="CIH8" s="671"/>
      <c r="CII8" s="671"/>
      <c r="CIJ8" s="671"/>
      <c r="CIK8" s="671"/>
      <c r="CIL8" s="671"/>
      <c r="CIM8" s="671"/>
      <c r="CIN8" s="671"/>
      <c r="CIO8" s="671"/>
      <c r="CIP8" s="671"/>
      <c r="CIQ8" s="671"/>
      <c r="CIR8" s="671"/>
      <c r="CIS8" s="671"/>
      <c r="CIT8" s="671"/>
      <c r="CIU8" s="671"/>
      <c r="CIV8" s="671"/>
      <c r="CIW8" s="671"/>
      <c r="CIX8" s="671"/>
      <c r="CIY8" s="671"/>
      <c r="CIZ8" s="671"/>
      <c r="CJA8" s="671"/>
      <c r="CJB8" s="671"/>
      <c r="CJC8" s="671"/>
      <c r="CJD8" s="671"/>
      <c r="CJE8" s="671"/>
      <c r="CJF8" s="671"/>
      <c r="CJG8" s="671"/>
      <c r="CJH8" s="671"/>
      <c r="CJI8" s="671"/>
      <c r="CJJ8" s="671"/>
      <c r="CJK8" s="671"/>
      <c r="CJL8" s="671"/>
      <c r="CJM8" s="671"/>
      <c r="CJN8" s="671"/>
      <c r="CJO8" s="671"/>
      <c r="CJP8" s="671"/>
      <c r="CJQ8" s="671"/>
      <c r="CJR8" s="671"/>
      <c r="CJS8" s="671"/>
      <c r="CJT8" s="671"/>
      <c r="CJU8" s="671"/>
      <c r="CJV8" s="671"/>
      <c r="CJW8" s="671"/>
      <c r="CJX8" s="671"/>
      <c r="CJY8" s="671"/>
      <c r="CJZ8" s="671"/>
      <c r="CKA8" s="671"/>
      <c r="CKB8" s="671"/>
      <c r="CKC8" s="671"/>
      <c r="CKD8" s="671"/>
      <c r="CKE8" s="671"/>
      <c r="CKF8" s="671"/>
      <c r="CKG8" s="671"/>
      <c r="CKH8" s="671"/>
      <c r="CKI8" s="671"/>
      <c r="CKJ8" s="671"/>
      <c r="CKK8" s="671"/>
      <c r="CKL8" s="671"/>
      <c r="CKM8" s="671"/>
      <c r="CKN8" s="671"/>
      <c r="CKO8" s="671"/>
      <c r="CKP8" s="671"/>
      <c r="CKQ8" s="671"/>
      <c r="CKR8" s="671"/>
      <c r="CKS8" s="671"/>
      <c r="CKT8" s="671"/>
      <c r="CKU8" s="671"/>
      <c r="CKV8" s="671"/>
      <c r="CKW8" s="671"/>
      <c r="CKX8" s="671"/>
      <c r="CKY8" s="671"/>
      <c r="CKZ8" s="671"/>
      <c r="CLA8" s="671"/>
      <c r="CLB8" s="671"/>
      <c r="CLC8" s="671"/>
      <c r="CLD8" s="671"/>
      <c r="CLE8" s="671"/>
      <c r="CLF8" s="671"/>
      <c r="CLG8" s="671"/>
      <c r="CLH8" s="671"/>
      <c r="CLI8" s="671"/>
      <c r="CLJ8" s="671"/>
      <c r="CLK8" s="671"/>
      <c r="CLL8" s="671"/>
      <c r="CLM8" s="671"/>
      <c r="CLN8" s="671"/>
      <c r="CLO8" s="671"/>
      <c r="CLP8" s="671"/>
      <c r="CLQ8" s="671"/>
      <c r="CLR8" s="671"/>
      <c r="CLS8" s="671"/>
      <c r="CLT8" s="671"/>
      <c r="CLU8" s="671"/>
      <c r="CLV8" s="671"/>
      <c r="CLW8" s="671"/>
      <c r="CLX8" s="671"/>
      <c r="CLY8" s="671"/>
      <c r="CLZ8" s="671"/>
      <c r="CMA8" s="671"/>
      <c r="CMB8" s="671"/>
      <c r="CMC8" s="671"/>
      <c r="CMD8" s="671"/>
      <c r="CME8" s="671"/>
      <c r="CMF8" s="671"/>
      <c r="CMG8" s="671"/>
      <c r="CMH8" s="671"/>
      <c r="CMI8" s="671"/>
      <c r="CMJ8" s="671"/>
      <c r="CMK8" s="671"/>
      <c r="CML8" s="671"/>
      <c r="CMM8" s="671"/>
      <c r="CMN8" s="671"/>
      <c r="CMO8" s="671"/>
      <c r="CMP8" s="671"/>
      <c r="CMQ8" s="671"/>
      <c r="CMR8" s="671"/>
      <c r="CMS8" s="671"/>
      <c r="CMT8" s="671"/>
      <c r="CMU8" s="671"/>
      <c r="CMV8" s="671"/>
      <c r="CMW8" s="671"/>
      <c r="CMX8" s="671"/>
      <c r="CMY8" s="671"/>
      <c r="CMZ8" s="671"/>
      <c r="CNA8" s="671"/>
      <c r="CNB8" s="671"/>
      <c r="CNC8" s="671"/>
      <c r="CND8" s="671"/>
      <c r="CNE8" s="671"/>
      <c r="CNF8" s="671"/>
      <c r="CNG8" s="671"/>
      <c r="CNH8" s="671"/>
      <c r="CNI8" s="671"/>
      <c r="CNJ8" s="671"/>
      <c r="CNK8" s="671"/>
      <c r="CNL8" s="671"/>
      <c r="CNM8" s="671"/>
      <c r="CNN8" s="671"/>
      <c r="CNO8" s="671"/>
      <c r="CNP8" s="671"/>
      <c r="CNQ8" s="671"/>
      <c r="CNR8" s="671"/>
      <c r="CNS8" s="671"/>
      <c r="CNT8" s="671"/>
      <c r="CNU8" s="671"/>
      <c r="CNV8" s="671"/>
      <c r="CNW8" s="671"/>
      <c r="CNX8" s="671"/>
      <c r="CNY8" s="671"/>
      <c r="CNZ8" s="671"/>
      <c r="COA8" s="671"/>
      <c r="COB8" s="671"/>
      <c r="COC8" s="671"/>
      <c r="COD8" s="671"/>
      <c r="COE8" s="671"/>
      <c r="COF8" s="671"/>
      <c r="COG8" s="671"/>
      <c r="COH8" s="671"/>
      <c r="COI8" s="671"/>
      <c r="COJ8" s="671"/>
      <c r="COK8" s="671"/>
      <c r="COL8" s="671"/>
      <c r="COM8" s="671"/>
      <c r="CON8" s="671"/>
      <c r="COO8" s="671"/>
      <c r="COP8" s="671"/>
      <c r="COQ8" s="671"/>
      <c r="COR8" s="671"/>
      <c r="COS8" s="671"/>
      <c r="COT8" s="671"/>
      <c r="COU8" s="671"/>
      <c r="COV8" s="671"/>
      <c r="COW8" s="671"/>
      <c r="COX8" s="671"/>
      <c r="COY8" s="671"/>
      <c r="COZ8" s="671"/>
      <c r="CPA8" s="671"/>
      <c r="CPB8" s="671"/>
      <c r="CPC8" s="671"/>
      <c r="CPD8" s="671"/>
      <c r="CPE8" s="671"/>
      <c r="CPF8" s="671"/>
      <c r="CPG8" s="671"/>
      <c r="CPH8" s="671"/>
      <c r="CPI8" s="671"/>
      <c r="CPJ8" s="671"/>
      <c r="CPK8" s="671"/>
      <c r="CPL8" s="671"/>
      <c r="CPM8" s="671"/>
      <c r="CPN8" s="671"/>
      <c r="CPO8" s="671"/>
      <c r="CPP8" s="671"/>
      <c r="CPQ8" s="671"/>
      <c r="CPR8" s="671"/>
      <c r="CPS8" s="671"/>
      <c r="CPT8" s="671"/>
      <c r="CPU8" s="671"/>
      <c r="CPV8" s="671"/>
      <c r="CPW8" s="671"/>
      <c r="CPX8" s="671"/>
      <c r="CPY8" s="671"/>
      <c r="CPZ8" s="671"/>
      <c r="CQA8" s="671"/>
      <c r="CQB8" s="671"/>
      <c r="CQC8" s="671"/>
      <c r="CQD8" s="671"/>
      <c r="CQE8" s="671"/>
      <c r="CQF8" s="671"/>
      <c r="CQG8" s="671"/>
      <c r="CQH8" s="671"/>
      <c r="CQI8" s="671"/>
      <c r="CQJ8" s="671"/>
      <c r="CQK8" s="671"/>
      <c r="CQL8" s="671"/>
      <c r="CQM8" s="671"/>
      <c r="CQN8" s="671"/>
      <c r="CQO8" s="671"/>
      <c r="CQP8" s="671"/>
      <c r="CQQ8" s="671"/>
      <c r="CQR8" s="671"/>
      <c r="CQS8" s="671"/>
      <c r="CQT8" s="671"/>
      <c r="CQU8" s="671"/>
      <c r="CQV8" s="671"/>
      <c r="CQW8" s="671"/>
      <c r="CQX8" s="671"/>
      <c r="CQY8" s="671"/>
      <c r="CQZ8" s="671"/>
      <c r="CRA8" s="671"/>
      <c r="CRB8" s="671"/>
      <c r="CRC8" s="671"/>
      <c r="CRD8" s="671"/>
      <c r="CRE8" s="671"/>
      <c r="CRF8" s="671"/>
      <c r="CRG8" s="671"/>
      <c r="CRH8" s="671"/>
      <c r="CRI8" s="671"/>
      <c r="CRJ8" s="671"/>
      <c r="CRK8" s="671"/>
      <c r="CRL8" s="671"/>
      <c r="CRM8" s="671"/>
      <c r="CRN8" s="671"/>
      <c r="CRO8" s="671"/>
      <c r="CRP8" s="671"/>
      <c r="CRQ8" s="671"/>
      <c r="CRR8" s="671"/>
      <c r="CRS8" s="671"/>
      <c r="CRT8" s="671"/>
      <c r="CRU8" s="671"/>
      <c r="CRV8" s="671"/>
      <c r="CRW8" s="671"/>
      <c r="CRX8" s="671"/>
      <c r="CRY8" s="671"/>
      <c r="CRZ8" s="671"/>
      <c r="CSA8" s="671"/>
      <c r="CSB8" s="671"/>
      <c r="CSC8" s="671"/>
      <c r="CSD8" s="671"/>
      <c r="CSE8" s="671"/>
      <c r="CSF8" s="671"/>
      <c r="CSG8" s="671"/>
      <c r="CSH8" s="671"/>
      <c r="CSI8" s="671"/>
      <c r="CSJ8" s="671"/>
      <c r="CSK8" s="671"/>
      <c r="CSL8" s="671"/>
      <c r="CSM8" s="671"/>
      <c r="CSN8" s="671"/>
      <c r="CSO8" s="671"/>
      <c r="CSP8" s="671"/>
      <c r="CSQ8" s="671"/>
      <c r="CSR8" s="671"/>
      <c r="CSS8" s="671"/>
      <c r="CST8" s="671"/>
      <c r="CSU8" s="671"/>
      <c r="CSV8" s="671"/>
      <c r="CSW8" s="671"/>
      <c r="CSX8" s="671"/>
      <c r="CSY8" s="671"/>
      <c r="CSZ8" s="671"/>
      <c r="CTA8" s="671"/>
      <c r="CTB8" s="671"/>
      <c r="CTC8" s="671"/>
      <c r="CTD8" s="671"/>
      <c r="CTE8" s="671"/>
      <c r="CTF8" s="671"/>
      <c r="CTG8" s="671"/>
      <c r="CTH8" s="671"/>
      <c r="CTI8" s="671"/>
      <c r="CTJ8" s="671"/>
      <c r="CTK8" s="671"/>
      <c r="CTL8" s="671"/>
      <c r="CTM8" s="671"/>
      <c r="CTN8" s="671"/>
      <c r="CTO8" s="671"/>
      <c r="CTP8" s="671"/>
      <c r="CTQ8" s="671"/>
      <c r="CTR8" s="671"/>
      <c r="CTS8" s="671"/>
      <c r="CTT8" s="671"/>
      <c r="CTU8" s="671"/>
      <c r="CTV8" s="671"/>
      <c r="CTW8" s="671"/>
      <c r="CTX8" s="671"/>
      <c r="CTY8" s="671"/>
      <c r="CTZ8" s="671"/>
      <c r="CUA8" s="671"/>
      <c r="CUB8" s="671"/>
      <c r="CUC8" s="671"/>
      <c r="CUD8" s="671"/>
      <c r="CUE8" s="671"/>
      <c r="CUF8" s="671"/>
      <c r="CUG8" s="671"/>
      <c r="CUH8" s="671"/>
      <c r="CUI8" s="671"/>
      <c r="CUJ8" s="671"/>
      <c r="CUK8" s="671"/>
      <c r="CUL8" s="671"/>
      <c r="CUM8" s="671"/>
      <c r="CUN8" s="671"/>
      <c r="CUO8" s="671"/>
      <c r="CUP8" s="671"/>
      <c r="CUQ8" s="671"/>
      <c r="CUR8" s="671"/>
      <c r="CUS8" s="671"/>
      <c r="CUT8" s="671"/>
      <c r="CUU8" s="671"/>
      <c r="CUV8" s="671"/>
      <c r="CUW8" s="671"/>
      <c r="CUX8" s="671"/>
      <c r="CUY8" s="671"/>
      <c r="CUZ8" s="671"/>
      <c r="CVA8" s="671"/>
      <c r="CVB8" s="671"/>
      <c r="CVC8" s="671"/>
      <c r="CVD8" s="671"/>
      <c r="CVE8" s="671"/>
      <c r="CVF8" s="671"/>
      <c r="CVG8" s="671"/>
      <c r="CVH8" s="671"/>
      <c r="CVI8" s="671"/>
      <c r="CVJ8" s="671"/>
      <c r="CVK8" s="671"/>
      <c r="CVL8" s="671"/>
      <c r="CVM8" s="671"/>
      <c r="CVN8" s="671"/>
      <c r="CVO8" s="671"/>
      <c r="CVP8" s="671"/>
      <c r="CVQ8" s="671"/>
      <c r="CVR8" s="671"/>
      <c r="CVS8" s="671"/>
      <c r="CVT8" s="671"/>
      <c r="CVU8" s="671"/>
      <c r="CVV8" s="671"/>
      <c r="CVW8" s="671"/>
      <c r="CVX8" s="671"/>
      <c r="CVY8" s="671"/>
      <c r="CVZ8" s="671"/>
      <c r="CWA8" s="671"/>
      <c r="CWB8" s="671"/>
      <c r="CWC8" s="671"/>
      <c r="CWD8" s="671"/>
      <c r="CWE8" s="671"/>
      <c r="CWF8" s="671"/>
      <c r="CWG8" s="671"/>
      <c r="CWH8" s="671"/>
      <c r="CWI8" s="671"/>
      <c r="CWJ8" s="671"/>
      <c r="CWK8" s="671"/>
      <c r="CWL8" s="671"/>
      <c r="CWM8" s="671"/>
      <c r="CWN8" s="671"/>
      <c r="CWO8" s="671"/>
      <c r="CWP8" s="671"/>
      <c r="CWQ8" s="671"/>
      <c r="CWR8" s="671"/>
      <c r="CWS8" s="671"/>
      <c r="CWT8" s="671"/>
      <c r="CWU8" s="671"/>
      <c r="CWV8" s="671"/>
      <c r="CWW8" s="671"/>
      <c r="CWX8" s="671"/>
      <c r="CWY8" s="671"/>
      <c r="CWZ8" s="671"/>
      <c r="CXA8" s="671"/>
      <c r="CXB8" s="671"/>
      <c r="CXC8" s="671"/>
      <c r="CXD8" s="671"/>
      <c r="CXE8" s="671"/>
      <c r="CXF8" s="671"/>
      <c r="CXG8" s="671"/>
      <c r="CXH8" s="671"/>
      <c r="CXI8" s="671"/>
      <c r="CXJ8" s="671"/>
      <c r="CXK8" s="671"/>
      <c r="CXL8" s="671"/>
      <c r="CXM8" s="671"/>
      <c r="CXN8" s="671"/>
      <c r="CXO8" s="671"/>
      <c r="CXP8" s="671"/>
      <c r="CXQ8" s="671"/>
      <c r="CXR8" s="671"/>
      <c r="CXS8" s="671"/>
      <c r="CXT8" s="671"/>
      <c r="CXU8" s="671"/>
      <c r="CXV8" s="671"/>
      <c r="CXW8" s="671"/>
      <c r="CXX8" s="671"/>
      <c r="CXY8" s="671"/>
      <c r="CXZ8" s="671"/>
      <c r="CYA8" s="671"/>
      <c r="CYB8" s="671"/>
      <c r="CYC8" s="671"/>
      <c r="CYD8" s="671"/>
      <c r="CYE8" s="671"/>
      <c r="CYF8" s="671"/>
      <c r="CYG8" s="671"/>
      <c r="CYH8" s="671"/>
      <c r="CYI8" s="671"/>
      <c r="CYJ8" s="671"/>
      <c r="CYK8" s="671"/>
      <c r="CYL8" s="671"/>
      <c r="CYM8" s="671"/>
      <c r="CYN8" s="671"/>
      <c r="CYO8" s="671"/>
      <c r="CYP8" s="671"/>
      <c r="CYQ8" s="671"/>
      <c r="CYR8" s="671"/>
      <c r="CYS8" s="671"/>
      <c r="CYT8" s="671"/>
      <c r="CYU8" s="671"/>
      <c r="CYV8" s="671"/>
      <c r="CYW8" s="671"/>
      <c r="CYX8" s="671"/>
      <c r="CYY8" s="671"/>
      <c r="CYZ8" s="671"/>
      <c r="CZA8" s="671"/>
      <c r="CZB8" s="671"/>
      <c r="CZC8" s="671"/>
      <c r="CZD8" s="671"/>
      <c r="CZE8" s="671"/>
      <c r="CZF8" s="671"/>
      <c r="CZG8" s="671"/>
      <c r="CZH8" s="671"/>
      <c r="CZI8" s="671"/>
      <c r="CZJ8" s="671"/>
      <c r="CZK8" s="671"/>
      <c r="CZL8" s="671"/>
      <c r="CZM8" s="671"/>
      <c r="CZN8" s="671"/>
      <c r="CZO8" s="671"/>
      <c r="CZP8" s="671"/>
      <c r="CZQ8" s="671"/>
      <c r="CZR8" s="671"/>
      <c r="CZS8" s="671"/>
      <c r="CZT8" s="671"/>
      <c r="CZU8" s="671"/>
      <c r="CZV8" s="671"/>
      <c r="CZW8" s="671"/>
      <c r="CZX8" s="671"/>
      <c r="CZY8" s="671"/>
      <c r="CZZ8" s="671"/>
      <c r="DAA8" s="671"/>
      <c r="DAB8" s="671"/>
      <c r="DAC8" s="671"/>
      <c r="DAD8" s="671"/>
      <c r="DAE8" s="671"/>
      <c r="DAF8" s="671"/>
      <c r="DAG8" s="671"/>
      <c r="DAH8" s="671"/>
      <c r="DAI8" s="671"/>
      <c r="DAJ8" s="671"/>
      <c r="DAK8" s="671"/>
      <c r="DAL8" s="671"/>
      <c r="DAM8" s="671"/>
      <c r="DAN8" s="671"/>
      <c r="DAO8" s="671"/>
      <c r="DAP8" s="671"/>
      <c r="DAQ8" s="671"/>
      <c r="DAR8" s="671"/>
      <c r="DAS8" s="671"/>
      <c r="DAT8" s="671"/>
      <c r="DAU8" s="671"/>
      <c r="DAV8" s="671"/>
      <c r="DAW8" s="671"/>
      <c r="DAX8" s="671"/>
      <c r="DAY8" s="671"/>
      <c r="DAZ8" s="671"/>
      <c r="DBA8" s="671"/>
      <c r="DBB8" s="671"/>
      <c r="DBC8" s="671"/>
      <c r="DBD8" s="671"/>
      <c r="DBE8" s="671"/>
      <c r="DBF8" s="671"/>
      <c r="DBG8" s="671"/>
      <c r="DBH8" s="671"/>
      <c r="DBI8" s="671"/>
      <c r="DBJ8" s="671"/>
      <c r="DBK8" s="671"/>
      <c r="DBL8" s="671"/>
      <c r="DBM8" s="671"/>
      <c r="DBN8" s="671"/>
      <c r="DBO8" s="671"/>
      <c r="DBP8" s="671"/>
      <c r="DBQ8" s="671"/>
      <c r="DBR8" s="671"/>
      <c r="DBS8" s="671"/>
      <c r="DBT8" s="671"/>
      <c r="DBU8" s="671"/>
      <c r="DBV8" s="671"/>
      <c r="DBW8" s="671"/>
      <c r="DBX8" s="671"/>
      <c r="DBY8" s="671"/>
      <c r="DBZ8" s="671"/>
      <c r="DCA8" s="671"/>
      <c r="DCB8" s="671"/>
      <c r="DCC8" s="671"/>
      <c r="DCD8" s="671"/>
      <c r="DCE8" s="671"/>
      <c r="DCF8" s="671"/>
      <c r="DCG8" s="671"/>
      <c r="DCH8" s="671"/>
      <c r="DCI8" s="671"/>
      <c r="DCJ8" s="671"/>
      <c r="DCK8" s="671"/>
      <c r="DCL8" s="671"/>
      <c r="DCM8" s="671"/>
      <c r="DCN8" s="671"/>
      <c r="DCO8" s="671"/>
      <c r="DCP8" s="671"/>
      <c r="DCQ8" s="671"/>
      <c r="DCR8" s="671"/>
      <c r="DCS8" s="671"/>
      <c r="DCT8" s="671"/>
      <c r="DCU8" s="671"/>
      <c r="DCV8" s="671"/>
      <c r="DCW8" s="671"/>
      <c r="DCX8" s="671"/>
      <c r="DCY8" s="671"/>
      <c r="DCZ8" s="671"/>
      <c r="DDA8" s="671"/>
      <c r="DDB8" s="671"/>
      <c r="DDC8" s="671"/>
      <c r="DDD8" s="671"/>
      <c r="DDE8" s="671"/>
      <c r="DDF8" s="671"/>
      <c r="DDG8" s="671"/>
      <c r="DDH8" s="671"/>
      <c r="DDI8" s="671"/>
      <c r="DDJ8" s="671"/>
      <c r="DDK8" s="671"/>
      <c r="DDL8" s="671"/>
      <c r="DDM8" s="671"/>
      <c r="DDN8" s="671"/>
      <c r="DDO8" s="671"/>
      <c r="DDP8" s="671"/>
      <c r="DDQ8" s="671"/>
      <c r="DDR8" s="671"/>
      <c r="DDS8" s="671"/>
      <c r="DDT8" s="671"/>
      <c r="DDU8" s="671"/>
      <c r="DDV8" s="671"/>
      <c r="DDW8" s="671"/>
      <c r="DDX8" s="671"/>
      <c r="DDY8" s="671"/>
      <c r="DDZ8" s="671"/>
      <c r="DEA8" s="671"/>
      <c r="DEB8" s="671"/>
      <c r="DEC8" s="671"/>
      <c r="DED8" s="671"/>
      <c r="DEE8" s="671"/>
      <c r="DEF8" s="671"/>
      <c r="DEG8" s="671"/>
      <c r="DEH8" s="671"/>
      <c r="DEI8" s="671"/>
      <c r="DEJ8" s="671"/>
      <c r="DEK8" s="671"/>
      <c r="DEL8" s="671"/>
      <c r="DEM8" s="671"/>
      <c r="DEN8" s="671"/>
      <c r="DEO8" s="671"/>
      <c r="DEP8" s="671"/>
      <c r="DEQ8" s="671"/>
      <c r="DER8" s="671"/>
      <c r="DES8" s="671"/>
      <c r="DET8" s="671"/>
      <c r="DEU8" s="671"/>
      <c r="DEV8" s="671"/>
      <c r="DEW8" s="671"/>
      <c r="DEX8" s="671"/>
      <c r="DEY8" s="671"/>
      <c r="DEZ8" s="671"/>
      <c r="DFA8" s="671"/>
      <c r="DFB8" s="671"/>
      <c r="DFC8" s="671"/>
      <c r="DFD8" s="671"/>
      <c r="DFE8" s="671"/>
      <c r="DFF8" s="671"/>
      <c r="DFG8" s="671"/>
      <c r="DFH8" s="671"/>
      <c r="DFI8" s="671"/>
      <c r="DFJ8" s="671"/>
      <c r="DFK8" s="671"/>
      <c r="DFL8" s="671"/>
      <c r="DFM8" s="671"/>
      <c r="DFN8" s="671"/>
      <c r="DFO8" s="671"/>
      <c r="DFP8" s="671"/>
      <c r="DFQ8" s="671"/>
      <c r="DFR8" s="671"/>
      <c r="DFS8" s="671"/>
      <c r="DFT8" s="671"/>
      <c r="DFU8" s="671"/>
      <c r="DFV8" s="671"/>
      <c r="DFW8" s="671"/>
      <c r="DFX8" s="671"/>
      <c r="DFY8" s="671"/>
      <c r="DFZ8" s="671"/>
      <c r="DGA8" s="671"/>
      <c r="DGB8" s="671"/>
      <c r="DGC8" s="671"/>
      <c r="DGD8" s="671"/>
      <c r="DGE8" s="671"/>
      <c r="DGF8" s="671"/>
      <c r="DGG8" s="671"/>
      <c r="DGH8" s="671"/>
      <c r="DGI8" s="671"/>
      <c r="DGJ8" s="671"/>
      <c r="DGK8" s="671"/>
      <c r="DGL8" s="671"/>
      <c r="DGM8" s="671"/>
      <c r="DGN8" s="671"/>
      <c r="DGO8" s="671"/>
      <c r="DGP8" s="671"/>
      <c r="DGQ8" s="671"/>
      <c r="DGR8" s="671"/>
      <c r="DGS8" s="671"/>
      <c r="DGT8" s="671"/>
      <c r="DGU8" s="671"/>
      <c r="DGV8" s="671"/>
      <c r="DGW8" s="671"/>
      <c r="DGX8" s="671"/>
      <c r="DGY8" s="671"/>
      <c r="DGZ8" s="671"/>
      <c r="DHA8" s="671"/>
      <c r="DHB8" s="671"/>
      <c r="DHC8" s="671"/>
      <c r="DHD8" s="671"/>
      <c r="DHE8" s="671"/>
      <c r="DHF8" s="671"/>
      <c r="DHG8" s="671"/>
      <c r="DHH8" s="671"/>
      <c r="DHI8" s="671"/>
      <c r="DHJ8" s="671"/>
      <c r="DHK8" s="671"/>
      <c r="DHL8" s="671"/>
      <c r="DHM8" s="671"/>
      <c r="DHN8" s="671"/>
      <c r="DHO8" s="671"/>
      <c r="DHP8" s="671"/>
      <c r="DHQ8" s="671"/>
      <c r="DHR8" s="671"/>
      <c r="DHS8" s="671"/>
      <c r="DHT8" s="671"/>
      <c r="DHU8" s="671"/>
      <c r="DHV8" s="671"/>
      <c r="DHW8" s="671"/>
      <c r="DHX8" s="671"/>
      <c r="DHY8" s="671"/>
      <c r="DHZ8" s="671"/>
      <c r="DIA8" s="671"/>
      <c r="DIB8" s="671"/>
      <c r="DIC8" s="671"/>
      <c r="DID8" s="671"/>
      <c r="DIE8" s="671"/>
      <c r="DIF8" s="671"/>
      <c r="DIG8" s="671"/>
      <c r="DIH8" s="671"/>
      <c r="DII8" s="671"/>
      <c r="DIJ8" s="671"/>
      <c r="DIK8" s="671"/>
      <c r="DIL8" s="671"/>
      <c r="DIM8" s="671"/>
      <c r="DIN8" s="671"/>
      <c r="DIO8" s="671"/>
      <c r="DIP8" s="671"/>
      <c r="DIQ8" s="671"/>
      <c r="DIR8" s="671"/>
      <c r="DIS8" s="671"/>
      <c r="DIT8" s="671"/>
      <c r="DIU8" s="671"/>
      <c r="DIV8" s="671"/>
      <c r="DIW8" s="671"/>
      <c r="DIX8" s="671"/>
      <c r="DIY8" s="671"/>
      <c r="DIZ8" s="671"/>
      <c r="DJA8" s="671"/>
      <c r="DJB8" s="671"/>
      <c r="DJC8" s="671"/>
      <c r="DJD8" s="671"/>
      <c r="DJE8" s="671"/>
      <c r="DJF8" s="671"/>
      <c r="DJG8" s="671"/>
      <c r="DJH8" s="671"/>
      <c r="DJI8" s="671"/>
      <c r="DJJ8" s="671"/>
      <c r="DJK8" s="671"/>
      <c r="DJL8" s="671"/>
      <c r="DJM8" s="671"/>
      <c r="DJN8" s="671"/>
      <c r="DJO8" s="671"/>
      <c r="DJP8" s="671"/>
      <c r="DJQ8" s="671"/>
      <c r="DJR8" s="671"/>
      <c r="DJS8" s="671"/>
      <c r="DJT8" s="671"/>
      <c r="DJU8" s="671"/>
      <c r="DJV8" s="671"/>
      <c r="DJW8" s="671"/>
      <c r="DJX8" s="671"/>
      <c r="DJY8" s="671"/>
      <c r="DJZ8" s="671"/>
      <c r="DKA8" s="671"/>
      <c r="DKB8" s="671"/>
      <c r="DKC8" s="671"/>
      <c r="DKD8" s="671"/>
      <c r="DKE8" s="671"/>
      <c r="DKF8" s="671"/>
      <c r="DKG8" s="671"/>
      <c r="DKH8" s="671"/>
      <c r="DKI8" s="671"/>
      <c r="DKJ8" s="671"/>
      <c r="DKK8" s="671"/>
      <c r="DKL8" s="671"/>
      <c r="DKM8" s="671"/>
      <c r="DKN8" s="671"/>
      <c r="DKO8" s="671"/>
      <c r="DKP8" s="671"/>
      <c r="DKQ8" s="671"/>
      <c r="DKR8" s="671"/>
      <c r="DKS8" s="671"/>
      <c r="DKT8" s="671"/>
      <c r="DKU8" s="671"/>
      <c r="DKV8" s="671"/>
      <c r="DKW8" s="671"/>
      <c r="DKX8" s="671"/>
      <c r="DKY8" s="671"/>
      <c r="DKZ8" s="671"/>
      <c r="DLA8" s="671"/>
      <c r="DLB8" s="671"/>
      <c r="DLC8" s="671"/>
      <c r="DLD8" s="671"/>
      <c r="DLE8" s="671"/>
      <c r="DLF8" s="671"/>
      <c r="DLG8" s="671"/>
      <c r="DLH8" s="671"/>
      <c r="DLI8" s="671"/>
      <c r="DLJ8" s="671"/>
      <c r="DLK8" s="671"/>
      <c r="DLL8" s="671"/>
      <c r="DLM8" s="671"/>
      <c r="DLN8" s="671"/>
      <c r="DLO8" s="671"/>
      <c r="DLP8" s="671"/>
      <c r="DLQ8" s="671"/>
      <c r="DLR8" s="671"/>
      <c r="DLS8" s="671"/>
      <c r="DLT8" s="671"/>
      <c r="DLU8" s="671"/>
      <c r="DLV8" s="671"/>
      <c r="DLW8" s="671"/>
      <c r="DLX8" s="671"/>
      <c r="DLY8" s="671"/>
      <c r="DLZ8" s="671"/>
      <c r="DMA8" s="671"/>
      <c r="DMB8" s="671"/>
      <c r="DMC8" s="671"/>
      <c r="DMD8" s="671"/>
      <c r="DME8" s="671"/>
      <c r="DMF8" s="671"/>
      <c r="DMG8" s="671"/>
      <c r="DMH8" s="671"/>
      <c r="DMI8" s="671"/>
      <c r="DMJ8" s="671"/>
      <c r="DMK8" s="671"/>
      <c r="DML8" s="671"/>
      <c r="DMM8" s="671"/>
      <c r="DMN8" s="671"/>
      <c r="DMO8" s="671"/>
      <c r="DMP8" s="671"/>
      <c r="DMQ8" s="671"/>
      <c r="DMR8" s="671"/>
      <c r="DMS8" s="671"/>
      <c r="DMT8" s="671"/>
      <c r="DMU8" s="671"/>
      <c r="DMV8" s="671"/>
      <c r="DMW8" s="671"/>
      <c r="DMX8" s="671"/>
      <c r="DMY8" s="671"/>
      <c r="DMZ8" s="671"/>
      <c r="DNA8" s="671"/>
      <c r="DNB8" s="671"/>
      <c r="DNC8" s="671"/>
      <c r="DND8" s="671"/>
      <c r="DNE8" s="671"/>
      <c r="DNF8" s="671"/>
      <c r="DNG8" s="671"/>
      <c r="DNH8" s="671"/>
      <c r="DNI8" s="671"/>
      <c r="DNJ8" s="671"/>
      <c r="DNK8" s="671"/>
      <c r="DNL8" s="671"/>
      <c r="DNM8" s="671"/>
      <c r="DNN8" s="671"/>
      <c r="DNO8" s="671"/>
      <c r="DNP8" s="671"/>
      <c r="DNQ8" s="671"/>
      <c r="DNR8" s="671"/>
      <c r="DNS8" s="671"/>
      <c r="DNT8" s="671"/>
      <c r="DNU8" s="671"/>
      <c r="DNV8" s="671"/>
      <c r="DNW8" s="671"/>
      <c r="DNX8" s="671"/>
      <c r="DNY8" s="671"/>
      <c r="DNZ8" s="671"/>
      <c r="DOA8" s="671"/>
      <c r="DOB8" s="671"/>
      <c r="DOC8" s="671"/>
      <c r="DOD8" s="671"/>
      <c r="DOE8" s="671"/>
      <c r="DOF8" s="671"/>
      <c r="DOG8" s="671"/>
      <c r="DOH8" s="671"/>
      <c r="DOI8" s="671"/>
      <c r="DOJ8" s="671"/>
      <c r="DOK8" s="671"/>
      <c r="DOL8" s="671"/>
      <c r="DOM8" s="671"/>
      <c r="DON8" s="671"/>
      <c r="DOO8" s="671"/>
      <c r="DOP8" s="671"/>
      <c r="DOQ8" s="671"/>
      <c r="DOR8" s="671"/>
      <c r="DOS8" s="671"/>
      <c r="DOT8" s="671"/>
      <c r="DOU8" s="671"/>
      <c r="DOV8" s="671"/>
      <c r="DOW8" s="671"/>
      <c r="DOX8" s="671"/>
      <c r="DOY8" s="671"/>
      <c r="DOZ8" s="671"/>
      <c r="DPA8" s="671"/>
      <c r="DPB8" s="671"/>
      <c r="DPC8" s="671"/>
      <c r="DPD8" s="671"/>
      <c r="DPE8" s="671"/>
      <c r="DPF8" s="671"/>
      <c r="DPG8" s="671"/>
      <c r="DPH8" s="671"/>
      <c r="DPI8" s="671"/>
      <c r="DPJ8" s="671"/>
      <c r="DPK8" s="671"/>
      <c r="DPL8" s="671"/>
      <c r="DPM8" s="671"/>
      <c r="DPN8" s="671"/>
      <c r="DPO8" s="671"/>
      <c r="DPP8" s="671"/>
      <c r="DPQ8" s="671"/>
      <c r="DPR8" s="671"/>
      <c r="DPS8" s="671"/>
      <c r="DPT8" s="671"/>
      <c r="DPU8" s="671"/>
      <c r="DPV8" s="671"/>
      <c r="DPW8" s="671"/>
      <c r="DPX8" s="671"/>
      <c r="DPY8" s="671"/>
      <c r="DPZ8" s="671"/>
      <c r="DQA8" s="671"/>
      <c r="DQB8" s="671"/>
      <c r="DQC8" s="671"/>
      <c r="DQD8" s="671"/>
      <c r="DQE8" s="671"/>
      <c r="DQF8" s="671"/>
      <c r="DQG8" s="671"/>
      <c r="DQH8" s="671"/>
      <c r="DQI8" s="671"/>
      <c r="DQJ8" s="671"/>
      <c r="DQK8" s="671"/>
      <c r="DQL8" s="671"/>
      <c r="DQM8" s="671"/>
      <c r="DQN8" s="671"/>
      <c r="DQO8" s="671"/>
      <c r="DQP8" s="671"/>
      <c r="DQQ8" s="671"/>
      <c r="DQR8" s="671"/>
      <c r="DQS8" s="671"/>
      <c r="DQT8" s="671"/>
      <c r="DQU8" s="671"/>
      <c r="DQV8" s="671"/>
      <c r="DQW8" s="671"/>
      <c r="DQX8" s="671"/>
      <c r="DQY8" s="671"/>
      <c r="DQZ8" s="671"/>
      <c r="DRA8" s="671"/>
      <c r="DRB8" s="671"/>
      <c r="DRC8" s="671"/>
      <c r="DRD8" s="671"/>
      <c r="DRE8" s="671"/>
      <c r="DRF8" s="671"/>
      <c r="DRG8" s="671"/>
      <c r="DRH8" s="671"/>
      <c r="DRI8" s="671"/>
      <c r="DRJ8" s="671"/>
      <c r="DRK8" s="671"/>
      <c r="DRL8" s="671"/>
      <c r="DRM8" s="671"/>
      <c r="DRN8" s="671"/>
      <c r="DRO8" s="671"/>
      <c r="DRP8" s="671"/>
      <c r="DRQ8" s="671"/>
      <c r="DRR8" s="671"/>
      <c r="DRS8" s="671"/>
      <c r="DRT8" s="671"/>
      <c r="DRU8" s="671"/>
      <c r="DRV8" s="671"/>
      <c r="DRW8" s="671"/>
      <c r="DRX8" s="671"/>
      <c r="DRY8" s="671"/>
      <c r="DRZ8" s="671"/>
      <c r="DSA8" s="671"/>
      <c r="DSB8" s="671"/>
      <c r="DSC8" s="671"/>
      <c r="DSD8" s="671"/>
      <c r="DSE8" s="671"/>
      <c r="DSF8" s="671"/>
      <c r="DSG8" s="671"/>
      <c r="DSH8" s="671"/>
      <c r="DSI8" s="671"/>
      <c r="DSJ8" s="671"/>
      <c r="DSK8" s="671"/>
      <c r="DSL8" s="671"/>
      <c r="DSM8" s="671"/>
      <c r="DSN8" s="671"/>
      <c r="DSO8" s="671"/>
      <c r="DSP8" s="671"/>
      <c r="DSQ8" s="671"/>
      <c r="DSR8" s="671"/>
      <c r="DSS8" s="671"/>
      <c r="DST8" s="671"/>
      <c r="DSU8" s="671"/>
      <c r="DSV8" s="671"/>
      <c r="DSW8" s="671"/>
      <c r="DSX8" s="671"/>
      <c r="DSY8" s="671"/>
      <c r="DSZ8" s="671"/>
      <c r="DTA8" s="671"/>
      <c r="DTB8" s="671"/>
      <c r="DTC8" s="671"/>
      <c r="DTD8" s="671"/>
      <c r="DTE8" s="671"/>
      <c r="DTF8" s="671"/>
      <c r="DTG8" s="671"/>
      <c r="DTH8" s="671"/>
      <c r="DTI8" s="671"/>
      <c r="DTJ8" s="671"/>
      <c r="DTK8" s="671"/>
      <c r="DTL8" s="671"/>
      <c r="DTM8" s="671"/>
      <c r="DTN8" s="671"/>
      <c r="DTO8" s="671"/>
      <c r="DTP8" s="671"/>
      <c r="DTQ8" s="671"/>
      <c r="DTR8" s="671"/>
      <c r="DTS8" s="671"/>
      <c r="DTT8" s="671"/>
      <c r="DTU8" s="671"/>
      <c r="DTV8" s="671"/>
      <c r="DTW8" s="671"/>
      <c r="DTX8" s="671"/>
      <c r="DTY8" s="671"/>
      <c r="DTZ8" s="671"/>
      <c r="DUA8" s="671"/>
      <c r="DUB8" s="671"/>
      <c r="DUC8" s="671"/>
      <c r="DUD8" s="671"/>
      <c r="DUE8" s="671"/>
      <c r="DUF8" s="671"/>
      <c r="DUG8" s="671"/>
      <c r="DUH8" s="671"/>
      <c r="DUI8" s="671"/>
      <c r="DUJ8" s="671"/>
      <c r="DUK8" s="671"/>
      <c r="DUL8" s="671"/>
      <c r="DUM8" s="671"/>
      <c r="DUN8" s="671"/>
      <c r="DUO8" s="671"/>
      <c r="DUP8" s="671"/>
      <c r="DUQ8" s="671"/>
      <c r="DUR8" s="671"/>
      <c r="DUS8" s="671"/>
      <c r="DUT8" s="671"/>
      <c r="DUU8" s="671"/>
      <c r="DUV8" s="671"/>
      <c r="DUW8" s="671"/>
      <c r="DUX8" s="671"/>
      <c r="DUY8" s="671"/>
      <c r="DUZ8" s="671"/>
      <c r="DVA8" s="671"/>
      <c r="DVB8" s="671"/>
      <c r="DVC8" s="671"/>
      <c r="DVD8" s="671"/>
      <c r="DVE8" s="671"/>
      <c r="DVF8" s="671"/>
      <c r="DVG8" s="671"/>
      <c r="DVH8" s="671"/>
      <c r="DVI8" s="671"/>
      <c r="DVJ8" s="671"/>
      <c r="DVK8" s="671"/>
      <c r="DVL8" s="671"/>
      <c r="DVM8" s="671"/>
      <c r="DVN8" s="671"/>
      <c r="DVO8" s="671"/>
      <c r="DVP8" s="671"/>
      <c r="DVQ8" s="671"/>
      <c r="DVR8" s="671"/>
      <c r="DVS8" s="671"/>
      <c r="DVT8" s="671"/>
      <c r="DVU8" s="671"/>
      <c r="DVV8" s="671"/>
      <c r="DVW8" s="671"/>
      <c r="DVX8" s="671"/>
      <c r="DVY8" s="671"/>
      <c r="DVZ8" s="671"/>
      <c r="DWA8" s="671"/>
      <c r="DWB8" s="671"/>
      <c r="DWC8" s="671"/>
      <c r="DWD8" s="671"/>
      <c r="DWE8" s="671"/>
      <c r="DWF8" s="671"/>
      <c r="DWG8" s="671"/>
      <c r="DWH8" s="671"/>
      <c r="DWI8" s="671"/>
      <c r="DWJ8" s="671"/>
      <c r="DWK8" s="671"/>
      <c r="DWL8" s="671"/>
      <c r="DWM8" s="671"/>
      <c r="DWN8" s="671"/>
      <c r="DWO8" s="671"/>
      <c r="DWP8" s="671"/>
      <c r="DWQ8" s="671"/>
      <c r="DWR8" s="671"/>
      <c r="DWS8" s="671"/>
      <c r="DWT8" s="671"/>
      <c r="DWU8" s="671"/>
      <c r="DWV8" s="671"/>
      <c r="DWW8" s="671"/>
      <c r="DWX8" s="671"/>
      <c r="DWY8" s="671"/>
      <c r="DWZ8" s="671"/>
      <c r="DXA8" s="671"/>
      <c r="DXB8" s="671"/>
      <c r="DXC8" s="671"/>
      <c r="DXD8" s="671"/>
      <c r="DXE8" s="671"/>
      <c r="DXF8" s="671"/>
      <c r="DXG8" s="671"/>
      <c r="DXH8" s="671"/>
      <c r="DXI8" s="671"/>
      <c r="DXJ8" s="671"/>
      <c r="DXK8" s="671"/>
      <c r="DXL8" s="671"/>
      <c r="DXM8" s="671"/>
      <c r="DXN8" s="671"/>
      <c r="DXO8" s="671"/>
      <c r="DXP8" s="671"/>
      <c r="DXQ8" s="671"/>
      <c r="DXR8" s="671"/>
      <c r="DXS8" s="671"/>
      <c r="DXT8" s="671"/>
      <c r="DXU8" s="671"/>
      <c r="DXV8" s="671"/>
      <c r="DXW8" s="671"/>
      <c r="DXX8" s="671"/>
      <c r="DXY8" s="671"/>
      <c r="DXZ8" s="671"/>
      <c r="DYA8" s="671"/>
      <c r="DYB8" s="671"/>
      <c r="DYC8" s="671"/>
      <c r="DYD8" s="671"/>
      <c r="DYE8" s="671"/>
      <c r="DYF8" s="671"/>
      <c r="DYG8" s="671"/>
      <c r="DYH8" s="671"/>
      <c r="DYI8" s="671"/>
      <c r="DYJ8" s="671"/>
      <c r="DYK8" s="671"/>
      <c r="DYL8" s="671"/>
      <c r="DYM8" s="671"/>
      <c r="DYN8" s="671"/>
      <c r="DYO8" s="671"/>
      <c r="DYP8" s="671"/>
      <c r="DYQ8" s="671"/>
      <c r="DYR8" s="671"/>
      <c r="DYS8" s="671"/>
      <c r="DYT8" s="671"/>
      <c r="DYU8" s="671"/>
      <c r="DYV8" s="671"/>
      <c r="DYW8" s="671"/>
      <c r="DYX8" s="671"/>
      <c r="DYY8" s="671"/>
      <c r="DYZ8" s="671"/>
      <c r="DZA8" s="671"/>
      <c r="DZB8" s="671"/>
      <c r="DZC8" s="671"/>
      <c r="DZD8" s="671"/>
      <c r="DZE8" s="671"/>
      <c r="DZF8" s="671"/>
      <c r="DZG8" s="671"/>
      <c r="DZH8" s="671"/>
      <c r="DZI8" s="671"/>
      <c r="DZJ8" s="671"/>
      <c r="DZK8" s="671"/>
      <c r="DZL8" s="671"/>
      <c r="DZM8" s="671"/>
      <c r="DZN8" s="671"/>
      <c r="DZO8" s="671"/>
      <c r="DZP8" s="671"/>
      <c r="DZQ8" s="671"/>
      <c r="DZR8" s="671"/>
      <c r="DZS8" s="671"/>
      <c r="DZT8" s="671"/>
      <c r="DZU8" s="671"/>
      <c r="DZV8" s="671"/>
      <c r="DZW8" s="671"/>
      <c r="DZX8" s="671"/>
      <c r="DZY8" s="671"/>
      <c r="DZZ8" s="671"/>
      <c r="EAA8" s="671"/>
      <c r="EAB8" s="671"/>
      <c r="EAC8" s="671"/>
      <c r="EAD8" s="671"/>
      <c r="EAE8" s="671"/>
      <c r="EAF8" s="671"/>
      <c r="EAG8" s="671"/>
      <c r="EAH8" s="671"/>
      <c r="EAI8" s="671"/>
      <c r="EAJ8" s="671"/>
      <c r="EAK8" s="671"/>
      <c r="EAL8" s="671"/>
      <c r="EAM8" s="671"/>
      <c r="EAN8" s="671"/>
      <c r="EAO8" s="671"/>
      <c r="EAP8" s="671"/>
      <c r="EAQ8" s="671"/>
      <c r="EAR8" s="671"/>
      <c r="EAS8" s="671"/>
      <c r="EAT8" s="671"/>
      <c r="EAU8" s="671"/>
      <c r="EAV8" s="671"/>
      <c r="EAW8" s="671"/>
      <c r="EAX8" s="671"/>
      <c r="EAY8" s="671"/>
      <c r="EAZ8" s="671"/>
      <c r="EBA8" s="671"/>
      <c r="EBB8" s="671"/>
      <c r="EBC8" s="671"/>
      <c r="EBD8" s="671"/>
      <c r="EBE8" s="671"/>
      <c r="EBF8" s="671"/>
      <c r="EBG8" s="671"/>
      <c r="EBH8" s="671"/>
      <c r="EBI8" s="671"/>
      <c r="EBJ8" s="671"/>
      <c r="EBK8" s="671"/>
      <c r="EBL8" s="671"/>
      <c r="EBM8" s="671"/>
      <c r="EBN8" s="671"/>
      <c r="EBO8" s="671"/>
      <c r="EBP8" s="671"/>
      <c r="EBQ8" s="671"/>
      <c r="EBR8" s="671"/>
      <c r="EBS8" s="671"/>
      <c r="EBT8" s="671"/>
      <c r="EBU8" s="671"/>
      <c r="EBV8" s="671"/>
      <c r="EBW8" s="671"/>
      <c r="EBX8" s="671"/>
      <c r="EBY8" s="671"/>
      <c r="EBZ8" s="671"/>
      <c r="ECA8" s="671"/>
      <c r="ECB8" s="671"/>
      <c r="ECC8" s="671"/>
      <c r="ECD8" s="671"/>
      <c r="ECE8" s="671"/>
      <c r="ECF8" s="671"/>
      <c r="ECG8" s="671"/>
      <c r="ECH8" s="671"/>
      <c r="ECI8" s="671"/>
      <c r="ECJ8" s="671"/>
      <c r="ECK8" s="671"/>
      <c r="ECL8" s="671"/>
      <c r="ECM8" s="671"/>
      <c r="ECN8" s="671"/>
      <c r="ECO8" s="671"/>
      <c r="ECP8" s="671"/>
      <c r="ECQ8" s="671"/>
      <c r="ECR8" s="671"/>
      <c r="ECS8" s="671"/>
      <c r="ECT8" s="671"/>
      <c r="ECU8" s="671"/>
      <c r="ECV8" s="671"/>
      <c r="ECW8" s="671"/>
      <c r="ECX8" s="671"/>
      <c r="ECY8" s="671"/>
      <c r="ECZ8" s="671"/>
      <c r="EDA8" s="671"/>
      <c r="EDB8" s="671"/>
      <c r="EDC8" s="671"/>
      <c r="EDD8" s="671"/>
      <c r="EDE8" s="671"/>
      <c r="EDF8" s="671"/>
      <c r="EDG8" s="671"/>
      <c r="EDH8" s="671"/>
      <c r="EDI8" s="671"/>
      <c r="EDJ8" s="671"/>
      <c r="EDK8" s="671"/>
      <c r="EDL8" s="671"/>
      <c r="EDM8" s="671"/>
      <c r="EDN8" s="671"/>
      <c r="EDO8" s="671"/>
      <c r="EDP8" s="671"/>
      <c r="EDQ8" s="671"/>
      <c r="EDR8" s="671"/>
      <c r="EDS8" s="671"/>
      <c r="EDT8" s="671"/>
      <c r="EDU8" s="671"/>
      <c r="EDV8" s="671"/>
      <c r="EDW8" s="671"/>
      <c r="EDX8" s="671"/>
      <c r="EDY8" s="671"/>
      <c r="EDZ8" s="671"/>
      <c r="EEA8" s="671"/>
      <c r="EEB8" s="671"/>
      <c r="EEC8" s="671"/>
      <c r="EED8" s="671"/>
      <c r="EEE8" s="671"/>
      <c r="EEF8" s="671"/>
      <c r="EEG8" s="671"/>
      <c r="EEH8" s="671"/>
      <c r="EEI8" s="671"/>
      <c r="EEJ8" s="671"/>
      <c r="EEK8" s="671"/>
      <c r="EEL8" s="671"/>
      <c r="EEM8" s="671"/>
      <c r="EEN8" s="671"/>
      <c r="EEO8" s="671"/>
      <c r="EEP8" s="671"/>
      <c r="EEQ8" s="671"/>
      <c r="EER8" s="671"/>
      <c r="EES8" s="671"/>
      <c r="EET8" s="671"/>
      <c r="EEU8" s="671"/>
      <c r="EEV8" s="671"/>
      <c r="EEW8" s="671"/>
      <c r="EEX8" s="671"/>
      <c r="EEY8" s="671"/>
      <c r="EEZ8" s="671"/>
      <c r="EFA8" s="671"/>
      <c r="EFB8" s="671"/>
      <c r="EFC8" s="671"/>
      <c r="EFD8" s="671"/>
      <c r="EFE8" s="671"/>
      <c r="EFF8" s="671"/>
      <c r="EFG8" s="671"/>
      <c r="EFH8" s="671"/>
      <c r="EFI8" s="671"/>
      <c r="EFJ8" s="671"/>
      <c r="EFK8" s="671"/>
      <c r="EFL8" s="671"/>
      <c r="EFM8" s="671"/>
      <c r="EFN8" s="671"/>
      <c r="EFO8" s="671"/>
      <c r="EFP8" s="671"/>
      <c r="EFQ8" s="671"/>
      <c r="EFR8" s="671"/>
      <c r="EFS8" s="671"/>
      <c r="EFT8" s="671"/>
      <c r="EFU8" s="671"/>
      <c r="EFV8" s="671"/>
      <c r="EFW8" s="671"/>
      <c r="EFX8" s="671"/>
      <c r="EFY8" s="671"/>
      <c r="EFZ8" s="671"/>
      <c r="EGA8" s="671"/>
      <c r="EGB8" s="671"/>
      <c r="EGC8" s="671"/>
      <c r="EGD8" s="671"/>
      <c r="EGE8" s="671"/>
      <c r="EGF8" s="671"/>
      <c r="EGG8" s="671"/>
      <c r="EGH8" s="671"/>
      <c r="EGI8" s="671"/>
      <c r="EGJ8" s="671"/>
      <c r="EGK8" s="671"/>
      <c r="EGL8" s="671"/>
      <c r="EGM8" s="671"/>
      <c r="EGN8" s="671"/>
      <c r="EGO8" s="671"/>
      <c r="EGP8" s="671"/>
      <c r="EGQ8" s="671"/>
      <c r="EGR8" s="671"/>
      <c r="EGS8" s="671"/>
      <c r="EGT8" s="671"/>
      <c r="EGU8" s="671"/>
      <c r="EGV8" s="671"/>
      <c r="EGW8" s="671"/>
      <c r="EGX8" s="671"/>
      <c r="EGY8" s="671"/>
      <c r="EGZ8" s="671"/>
      <c r="EHA8" s="671"/>
      <c r="EHB8" s="671"/>
      <c r="EHC8" s="671"/>
      <c r="EHD8" s="671"/>
      <c r="EHE8" s="671"/>
      <c r="EHF8" s="671"/>
      <c r="EHG8" s="671"/>
      <c r="EHH8" s="671"/>
      <c r="EHI8" s="671"/>
      <c r="EHJ8" s="671"/>
      <c r="EHK8" s="671"/>
      <c r="EHL8" s="671"/>
      <c r="EHM8" s="671"/>
      <c r="EHN8" s="671"/>
      <c r="EHO8" s="671"/>
      <c r="EHP8" s="671"/>
      <c r="EHQ8" s="671"/>
      <c r="EHR8" s="671"/>
      <c r="EHS8" s="671"/>
      <c r="EHT8" s="671"/>
      <c r="EHU8" s="671"/>
      <c r="EHV8" s="671"/>
      <c r="EHW8" s="671"/>
      <c r="EHX8" s="671"/>
      <c r="EHY8" s="671"/>
      <c r="EHZ8" s="671"/>
      <c r="EIA8" s="671"/>
      <c r="EIB8" s="671"/>
      <c r="EIC8" s="671"/>
      <c r="EID8" s="671"/>
      <c r="EIE8" s="671"/>
      <c r="EIF8" s="671"/>
      <c r="EIG8" s="671"/>
      <c r="EIH8" s="671"/>
      <c r="EII8" s="671"/>
      <c r="EIJ8" s="671"/>
      <c r="EIK8" s="671"/>
      <c r="EIL8" s="671"/>
      <c r="EIM8" s="671"/>
      <c r="EIN8" s="671"/>
      <c r="EIO8" s="671"/>
      <c r="EIP8" s="671"/>
      <c r="EIQ8" s="671"/>
      <c r="EIR8" s="671"/>
      <c r="EIS8" s="671"/>
      <c r="EIT8" s="671"/>
      <c r="EIU8" s="671"/>
      <c r="EIV8" s="671"/>
      <c r="EIW8" s="671"/>
      <c r="EIX8" s="671"/>
      <c r="EIY8" s="671"/>
      <c r="EIZ8" s="671"/>
      <c r="EJA8" s="671"/>
      <c r="EJB8" s="671"/>
      <c r="EJC8" s="671"/>
      <c r="EJD8" s="671"/>
      <c r="EJE8" s="671"/>
      <c r="EJF8" s="671"/>
      <c r="EJG8" s="671"/>
      <c r="EJH8" s="671"/>
      <c r="EJI8" s="671"/>
      <c r="EJJ8" s="671"/>
      <c r="EJK8" s="671"/>
      <c r="EJL8" s="671"/>
      <c r="EJM8" s="671"/>
      <c r="EJN8" s="671"/>
      <c r="EJO8" s="671"/>
      <c r="EJP8" s="671"/>
      <c r="EJQ8" s="671"/>
      <c r="EJR8" s="671"/>
      <c r="EJS8" s="671"/>
      <c r="EJT8" s="671"/>
      <c r="EJU8" s="671"/>
      <c r="EJV8" s="671"/>
      <c r="EJW8" s="671"/>
      <c r="EJX8" s="671"/>
      <c r="EJY8" s="671"/>
      <c r="EJZ8" s="671"/>
      <c r="EKA8" s="671"/>
      <c r="EKB8" s="671"/>
      <c r="EKC8" s="671"/>
      <c r="EKD8" s="671"/>
      <c r="EKE8" s="671"/>
      <c r="EKF8" s="671"/>
      <c r="EKG8" s="671"/>
      <c r="EKH8" s="671"/>
      <c r="EKI8" s="671"/>
      <c r="EKJ8" s="671"/>
      <c r="EKK8" s="671"/>
      <c r="EKL8" s="671"/>
      <c r="EKM8" s="671"/>
      <c r="EKN8" s="671"/>
      <c r="EKO8" s="671"/>
      <c r="EKP8" s="671"/>
      <c r="EKQ8" s="671"/>
      <c r="EKR8" s="671"/>
      <c r="EKS8" s="671"/>
      <c r="EKT8" s="671"/>
      <c r="EKU8" s="671"/>
      <c r="EKV8" s="671"/>
      <c r="EKW8" s="671"/>
      <c r="EKX8" s="671"/>
      <c r="EKY8" s="671"/>
      <c r="EKZ8" s="671"/>
      <c r="ELA8" s="671"/>
      <c r="ELB8" s="671"/>
      <c r="ELC8" s="671"/>
      <c r="ELD8" s="671"/>
      <c r="ELE8" s="671"/>
      <c r="ELF8" s="671"/>
      <c r="ELG8" s="671"/>
      <c r="ELH8" s="671"/>
      <c r="ELI8" s="671"/>
      <c r="ELJ8" s="671"/>
      <c r="ELK8" s="671"/>
      <c r="ELL8" s="671"/>
      <c r="ELM8" s="671"/>
      <c r="ELN8" s="671"/>
      <c r="ELO8" s="671"/>
      <c r="ELP8" s="671"/>
      <c r="ELQ8" s="671"/>
      <c r="ELR8" s="671"/>
      <c r="ELS8" s="671"/>
      <c r="ELT8" s="671"/>
      <c r="ELU8" s="671"/>
      <c r="ELV8" s="671"/>
      <c r="ELW8" s="671"/>
      <c r="ELX8" s="671"/>
      <c r="ELY8" s="671"/>
      <c r="ELZ8" s="671"/>
      <c r="EMA8" s="671"/>
      <c r="EMB8" s="671"/>
      <c r="EMC8" s="671"/>
      <c r="EMD8" s="671"/>
      <c r="EME8" s="671"/>
      <c r="EMF8" s="671"/>
      <c r="EMG8" s="671"/>
      <c r="EMH8" s="671"/>
      <c r="EMI8" s="671"/>
      <c r="EMJ8" s="671"/>
      <c r="EMK8" s="671"/>
      <c r="EML8" s="671"/>
      <c r="EMM8" s="671"/>
      <c r="EMN8" s="671"/>
      <c r="EMO8" s="671"/>
      <c r="EMP8" s="671"/>
      <c r="EMQ8" s="671"/>
      <c r="EMR8" s="671"/>
      <c r="EMS8" s="671"/>
      <c r="EMT8" s="671"/>
      <c r="EMU8" s="671"/>
      <c r="EMV8" s="671"/>
      <c r="EMW8" s="671"/>
      <c r="EMX8" s="671"/>
      <c r="EMY8" s="671"/>
      <c r="EMZ8" s="671"/>
      <c r="ENA8" s="671"/>
      <c r="ENB8" s="671"/>
      <c r="ENC8" s="671"/>
      <c r="END8" s="671"/>
      <c r="ENE8" s="671"/>
      <c r="ENF8" s="671"/>
      <c r="ENG8" s="671"/>
      <c r="ENH8" s="671"/>
      <c r="ENI8" s="671"/>
      <c r="ENJ8" s="671"/>
      <c r="ENK8" s="671"/>
      <c r="ENL8" s="671"/>
      <c r="ENM8" s="671"/>
      <c r="ENN8" s="671"/>
      <c r="ENO8" s="671"/>
      <c r="ENP8" s="671"/>
      <c r="ENQ8" s="671"/>
      <c r="ENR8" s="671"/>
      <c r="ENS8" s="671"/>
      <c r="ENT8" s="671"/>
      <c r="ENU8" s="671"/>
      <c r="ENV8" s="671"/>
      <c r="ENW8" s="671"/>
      <c r="ENX8" s="671"/>
      <c r="ENY8" s="671"/>
      <c r="ENZ8" s="671"/>
      <c r="EOA8" s="671"/>
      <c r="EOB8" s="671"/>
      <c r="EOC8" s="671"/>
      <c r="EOD8" s="671"/>
      <c r="EOE8" s="671"/>
      <c r="EOF8" s="671"/>
      <c r="EOG8" s="671"/>
      <c r="EOH8" s="671"/>
      <c r="EOI8" s="671"/>
      <c r="EOJ8" s="671"/>
      <c r="EOK8" s="671"/>
      <c r="EOL8" s="671"/>
      <c r="EOM8" s="671"/>
      <c r="EON8" s="671"/>
      <c r="EOO8" s="671"/>
      <c r="EOP8" s="671"/>
      <c r="EOQ8" s="671"/>
      <c r="EOR8" s="671"/>
      <c r="EOS8" s="671"/>
      <c r="EOT8" s="671"/>
      <c r="EOU8" s="671"/>
      <c r="EOV8" s="671"/>
      <c r="EOW8" s="671"/>
      <c r="EOX8" s="671"/>
      <c r="EOY8" s="671"/>
      <c r="EOZ8" s="671"/>
      <c r="EPA8" s="671"/>
      <c r="EPB8" s="671"/>
      <c r="EPC8" s="671"/>
      <c r="EPD8" s="671"/>
      <c r="EPE8" s="671"/>
      <c r="EPF8" s="671"/>
      <c r="EPG8" s="671"/>
      <c r="EPH8" s="671"/>
      <c r="EPI8" s="671"/>
      <c r="EPJ8" s="671"/>
      <c r="EPK8" s="671"/>
      <c r="EPL8" s="671"/>
      <c r="EPM8" s="671"/>
      <c r="EPN8" s="671"/>
      <c r="EPO8" s="671"/>
      <c r="EPP8" s="671"/>
      <c r="EPQ8" s="671"/>
      <c r="EPR8" s="671"/>
      <c r="EPS8" s="671"/>
      <c r="EPT8" s="671"/>
      <c r="EPU8" s="671"/>
      <c r="EPV8" s="671"/>
      <c r="EPW8" s="671"/>
      <c r="EPX8" s="671"/>
      <c r="EPY8" s="671"/>
      <c r="EPZ8" s="671"/>
      <c r="EQA8" s="671"/>
      <c r="EQB8" s="671"/>
      <c r="EQC8" s="671"/>
      <c r="EQD8" s="671"/>
      <c r="EQE8" s="671"/>
      <c r="EQF8" s="671"/>
      <c r="EQG8" s="671"/>
      <c r="EQH8" s="671"/>
      <c r="EQI8" s="671"/>
      <c r="EQJ8" s="671"/>
      <c r="EQK8" s="671"/>
      <c r="EQL8" s="671"/>
      <c r="EQM8" s="671"/>
      <c r="EQN8" s="671"/>
      <c r="EQO8" s="671"/>
      <c r="EQP8" s="671"/>
      <c r="EQQ8" s="671"/>
      <c r="EQR8" s="671"/>
      <c r="EQS8" s="671"/>
      <c r="EQT8" s="671"/>
      <c r="EQU8" s="671"/>
      <c r="EQV8" s="671"/>
      <c r="EQW8" s="671"/>
      <c r="EQX8" s="671"/>
      <c r="EQY8" s="671"/>
      <c r="EQZ8" s="671"/>
      <c r="ERA8" s="671"/>
      <c r="ERB8" s="671"/>
      <c r="ERC8" s="671"/>
      <c r="ERD8" s="671"/>
      <c r="ERE8" s="671"/>
      <c r="ERF8" s="671"/>
      <c r="ERG8" s="671"/>
      <c r="ERH8" s="671"/>
      <c r="ERI8" s="671"/>
      <c r="ERJ8" s="671"/>
      <c r="ERK8" s="671"/>
      <c r="ERL8" s="671"/>
      <c r="ERM8" s="671"/>
      <c r="ERN8" s="671"/>
      <c r="ERO8" s="671"/>
      <c r="ERP8" s="671"/>
      <c r="ERQ8" s="671"/>
      <c r="ERR8" s="671"/>
      <c r="ERS8" s="671"/>
      <c r="ERT8" s="671"/>
      <c r="ERU8" s="671"/>
      <c r="ERV8" s="671"/>
      <c r="ERW8" s="671"/>
      <c r="ERX8" s="671"/>
      <c r="ERY8" s="671"/>
      <c r="ERZ8" s="671"/>
      <c r="ESA8" s="671"/>
      <c r="ESB8" s="671"/>
      <c r="ESC8" s="671"/>
      <c r="ESD8" s="671"/>
      <c r="ESE8" s="671"/>
      <c r="ESF8" s="671"/>
      <c r="ESG8" s="671"/>
      <c r="ESH8" s="671"/>
      <c r="ESI8" s="671"/>
      <c r="ESJ8" s="671"/>
      <c r="ESK8" s="671"/>
      <c r="ESL8" s="671"/>
      <c r="ESM8" s="671"/>
      <c r="ESN8" s="671"/>
      <c r="ESO8" s="671"/>
      <c r="ESP8" s="671"/>
      <c r="ESQ8" s="671"/>
      <c r="ESR8" s="671"/>
      <c r="ESS8" s="671"/>
      <c r="EST8" s="671"/>
      <c r="ESU8" s="671"/>
      <c r="ESV8" s="671"/>
      <c r="ESW8" s="671"/>
      <c r="ESX8" s="671"/>
      <c r="ESY8" s="671"/>
      <c r="ESZ8" s="671"/>
      <c r="ETA8" s="671"/>
      <c r="ETB8" s="671"/>
      <c r="ETC8" s="671"/>
      <c r="ETD8" s="671"/>
      <c r="ETE8" s="671"/>
      <c r="ETF8" s="671"/>
      <c r="ETG8" s="671"/>
      <c r="ETH8" s="671"/>
      <c r="ETI8" s="671"/>
      <c r="ETJ8" s="671"/>
      <c r="ETK8" s="671"/>
      <c r="ETL8" s="671"/>
      <c r="ETM8" s="671"/>
      <c r="ETN8" s="671"/>
      <c r="ETO8" s="671"/>
      <c r="ETP8" s="671"/>
      <c r="ETQ8" s="671"/>
      <c r="ETR8" s="671"/>
      <c r="ETS8" s="671"/>
      <c r="ETT8" s="671"/>
      <c r="ETU8" s="671"/>
      <c r="ETV8" s="671"/>
      <c r="ETW8" s="671"/>
      <c r="ETX8" s="671"/>
      <c r="ETY8" s="671"/>
      <c r="ETZ8" s="671"/>
      <c r="EUA8" s="671"/>
      <c r="EUB8" s="671"/>
      <c r="EUC8" s="671"/>
      <c r="EUD8" s="671"/>
      <c r="EUE8" s="671"/>
      <c r="EUF8" s="671"/>
      <c r="EUG8" s="671"/>
      <c r="EUH8" s="671"/>
      <c r="EUI8" s="671"/>
      <c r="EUJ8" s="671"/>
      <c r="EUK8" s="671"/>
      <c r="EUL8" s="671"/>
      <c r="EUM8" s="671"/>
      <c r="EUN8" s="671"/>
      <c r="EUO8" s="671"/>
      <c r="EUP8" s="671"/>
      <c r="EUQ8" s="671"/>
      <c r="EUR8" s="671"/>
      <c r="EUS8" s="671"/>
      <c r="EUT8" s="671"/>
      <c r="EUU8" s="671"/>
      <c r="EUV8" s="671"/>
      <c r="EUW8" s="671"/>
      <c r="EUX8" s="671"/>
      <c r="EUY8" s="671"/>
      <c r="EUZ8" s="671"/>
      <c r="EVA8" s="671"/>
      <c r="EVB8" s="671"/>
      <c r="EVC8" s="671"/>
      <c r="EVD8" s="671"/>
      <c r="EVE8" s="671"/>
      <c r="EVF8" s="671"/>
      <c r="EVG8" s="671"/>
      <c r="EVH8" s="671"/>
      <c r="EVI8" s="671"/>
      <c r="EVJ8" s="671"/>
      <c r="EVK8" s="671"/>
      <c r="EVL8" s="671"/>
      <c r="EVM8" s="671"/>
      <c r="EVN8" s="671"/>
      <c r="EVO8" s="671"/>
      <c r="EVP8" s="671"/>
      <c r="EVQ8" s="671"/>
      <c r="EVR8" s="671"/>
      <c r="EVS8" s="671"/>
      <c r="EVT8" s="671"/>
      <c r="EVU8" s="671"/>
      <c r="EVV8" s="671"/>
      <c r="EVW8" s="671"/>
      <c r="EVX8" s="671"/>
      <c r="EVY8" s="671"/>
      <c r="EVZ8" s="671"/>
      <c r="EWA8" s="671"/>
      <c r="EWB8" s="671"/>
      <c r="EWC8" s="671"/>
      <c r="EWD8" s="671"/>
      <c r="EWE8" s="671"/>
      <c r="EWF8" s="671"/>
      <c r="EWG8" s="671"/>
      <c r="EWH8" s="671"/>
      <c r="EWI8" s="671"/>
      <c r="EWJ8" s="671"/>
      <c r="EWK8" s="671"/>
      <c r="EWL8" s="671"/>
      <c r="EWM8" s="671"/>
      <c r="EWN8" s="671"/>
      <c r="EWO8" s="671"/>
      <c r="EWP8" s="671"/>
      <c r="EWQ8" s="671"/>
      <c r="EWR8" s="671"/>
      <c r="EWS8" s="671"/>
      <c r="EWT8" s="671"/>
      <c r="EWU8" s="671"/>
      <c r="EWV8" s="671"/>
      <c r="EWW8" s="671"/>
      <c r="EWX8" s="671"/>
      <c r="EWY8" s="671"/>
      <c r="EWZ8" s="671"/>
      <c r="EXA8" s="671"/>
      <c r="EXB8" s="671"/>
      <c r="EXC8" s="671"/>
      <c r="EXD8" s="671"/>
      <c r="EXE8" s="671"/>
      <c r="EXF8" s="671"/>
      <c r="EXG8" s="671"/>
      <c r="EXH8" s="671"/>
      <c r="EXI8" s="671"/>
      <c r="EXJ8" s="671"/>
      <c r="EXK8" s="671"/>
      <c r="EXL8" s="671"/>
      <c r="EXM8" s="671"/>
      <c r="EXN8" s="671"/>
      <c r="EXO8" s="671"/>
      <c r="EXP8" s="671"/>
      <c r="EXQ8" s="671"/>
      <c r="EXR8" s="671"/>
      <c r="EXS8" s="671"/>
      <c r="EXT8" s="671"/>
      <c r="EXU8" s="671"/>
      <c r="EXV8" s="671"/>
      <c r="EXW8" s="671"/>
      <c r="EXX8" s="671"/>
      <c r="EXY8" s="671"/>
      <c r="EXZ8" s="671"/>
      <c r="EYA8" s="671"/>
      <c r="EYB8" s="671"/>
      <c r="EYC8" s="671"/>
      <c r="EYD8" s="671"/>
      <c r="EYE8" s="671"/>
      <c r="EYF8" s="671"/>
      <c r="EYG8" s="671"/>
      <c r="EYH8" s="671"/>
      <c r="EYI8" s="671"/>
      <c r="EYJ8" s="671"/>
      <c r="EYK8" s="671"/>
      <c r="EYL8" s="671"/>
      <c r="EYM8" s="671"/>
      <c r="EYN8" s="671"/>
      <c r="EYO8" s="671"/>
      <c r="EYP8" s="671"/>
      <c r="EYQ8" s="671"/>
      <c r="EYR8" s="671"/>
      <c r="EYS8" s="671"/>
      <c r="EYT8" s="671"/>
      <c r="EYU8" s="671"/>
      <c r="EYV8" s="671"/>
      <c r="EYW8" s="671"/>
      <c r="EYX8" s="671"/>
      <c r="EYY8" s="671"/>
      <c r="EYZ8" s="671"/>
      <c r="EZA8" s="671"/>
      <c r="EZB8" s="671"/>
      <c r="EZC8" s="671"/>
      <c r="EZD8" s="671"/>
      <c r="EZE8" s="671"/>
      <c r="EZF8" s="671"/>
      <c r="EZG8" s="671"/>
      <c r="EZH8" s="671"/>
      <c r="EZI8" s="671"/>
      <c r="EZJ8" s="671"/>
      <c r="EZK8" s="671"/>
      <c r="EZL8" s="671"/>
      <c r="EZM8" s="671"/>
      <c r="EZN8" s="671"/>
      <c r="EZO8" s="671"/>
      <c r="EZP8" s="671"/>
      <c r="EZQ8" s="671"/>
      <c r="EZR8" s="671"/>
      <c r="EZS8" s="671"/>
      <c r="EZT8" s="671"/>
      <c r="EZU8" s="671"/>
      <c r="EZV8" s="671"/>
      <c r="EZW8" s="671"/>
      <c r="EZX8" s="671"/>
      <c r="EZY8" s="671"/>
      <c r="EZZ8" s="671"/>
      <c r="FAA8" s="671"/>
      <c r="FAB8" s="671"/>
      <c r="FAC8" s="671"/>
      <c r="FAD8" s="671"/>
      <c r="FAE8" s="671"/>
      <c r="FAF8" s="671"/>
      <c r="FAG8" s="671"/>
      <c r="FAH8" s="671"/>
      <c r="FAI8" s="671"/>
      <c r="FAJ8" s="671"/>
      <c r="FAK8" s="671"/>
      <c r="FAL8" s="671"/>
      <c r="FAM8" s="671"/>
      <c r="FAN8" s="671"/>
      <c r="FAO8" s="671"/>
      <c r="FAP8" s="671"/>
      <c r="FAQ8" s="671"/>
      <c r="FAR8" s="671"/>
      <c r="FAS8" s="671"/>
      <c r="FAT8" s="671"/>
      <c r="FAU8" s="671"/>
      <c r="FAV8" s="671"/>
      <c r="FAW8" s="671"/>
      <c r="FAX8" s="671"/>
      <c r="FAY8" s="671"/>
      <c r="FAZ8" s="671"/>
      <c r="FBA8" s="671"/>
      <c r="FBB8" s="671"/>
      <c r="FBC8" s="671"/>
      <c r="FBD8" s="671"/>
      <c r="FBE8" s="671"/>
      <c r="FBF8" s="671"/>
      <c r="FBG8" s="671"/>
      <c r="FBH8" s="671"/>
      <c r="FBI8" s="671"/>
      <c r="FBJ8" s="671"/>
      <c r="FBK8" s="671"/>
      <c r="FBL8" s="671"/>
      <c r="FBM8" s="671"/>
      <c r="FBN8" s="671"/>
      <c r="FBO8" s="671"/>
      <c r="FBP8" s="671"/>
      <c r="FBQ8" s="671"/>
      <c r="FBR8" s="671"/>
      <c r="FBS8" s="671"/>
      <c r="FBT8" s="671"/>
      <c r="FBU8" s="671"/>
      <c r="FBV8" s="671"/>
      <c r="FBW8" s="671"/>
      <c r="FBX8" s="671"/>
      <c r="FBY8" s="671"/>
      <c r="FBZ8" s="671"/>
      <c r="FCA8" s="671"/>
      <c r="FCB8" s="671"/>
      <c r="FCC8" s="671"/>
      <c r="FCD8" s="671"/>
      <c r="FCE8" s="671"/>
      <c r="FCF8" s="671"/>
      <c r="FCG8" s="671"/>
      <c r="FCH8" s="671"/>
      <c r="FCI8" s="671"/>
      <c r="FCJ8" s="671"/>
      <c r="FCK8" s="671"/>
      <c r="FCL8" s="671"/>
      <c r="FCM8" s="671"/>
      <c r="FCN8" s="671"/>
      <c r="FCO8" s="671"/>
      <c r="FCP8" s="671"/>
      <c r="FCQ8" s="671"/>
      <c r="FCR8" s="671"/>
      <c r="FCS8" s="671"/>
      <c r="FCT8" s="671"/>
      <c r="FCU8" s="671"/>
      <c r="FCV8" s="671"/>
      <c r="FCW8" s="671"/>
      <c r="FCX8" s="671"/>
      <c r="FCY8" s="671"/>
      <c r="FCZ8" s="671"/>
      <c r="FDA8" s="671"/>
      <c r="FDB8" s="671"/>
      <c r="FDC8" s="671"/>
      <c r="FDD8" s="671"/>
      <c r="FDE8" s="671"/>
      <c r="FDF8" s="671"/>
      <c r="FDG8" s="671"/>
      <c r="FDH8" s="671"/>
      <c r="FDI8" s="671"/>
      <c r="FDJ8" s="671"/>
      <c r="FDK8" s="671"/>
      <c r="FDL8" s="671"/>
      <c r="FDM8" s="671"/>
      <c r="FDN8" s="671"/>
      <c r="FDO8" s="671"/>
      <c r="FDP8" s="671"/>
      <c r="FDQ8" s="671"/>
      <c r="FDR8" s="671"/>
      <c r="FDS8" s="671"/>
      <c r="FDT8" s="671"/>
      <c r="FDU8" s="671"/>
      <c r="FDV8" s="671"/>
      <c r="FDW8" s="671"/>
      <c r="FDX8" s="671"/>
      <c r="FDY8" s="671"/>
      <c r="FDZ8" s="671"/>
      <c r="FEA8" s="671"/>
      <c r="FEB8" s="671"/>
      <c r="FEC8" s="671"/>
      <c r="FED8" s="671"/>
      <c r="FEE8" s="671"/>
      <c r="FEF8" s="671"/>
      <c r="FEG8" s="671"/>
      <c r="FEH8" s="671"/>
      <c r="FEI8" s="671"/>
      <c r="FEJ8" s="671"/>
      <c r="FEK8" s="671"/>
      <c r="FEL8" s="671"/>
      <c r="FEM8" s="671"/>
      <c r="FEN8" s="671"/>
      <c r="FEO8" s="671"/>
      <c r="FEP8" s="671"/>
      <c r="FEQ8" s="671"/>
      <c r="FER8" s="671"/>
      <c r="FES8" s="671"/>
      <c r="FET8" s="671"/>
      <c r="FEU8" s="671"/>
      <c r="FEV8" s="671"/>
      <c r="FEW8" s="671"/>
      <c r="FEX8" s="671"/>
      <c r="FEY8" s="671"/>
      <c r="FEZ8" s="671"/>
      <c r="FFA8" s="671"/>
      <c r="FFB8" s="671"/>
      <c r="FFC8" s="671"/>
      <c r="FFD8" s="671"/>
      <c r="FFE8" s="671"/>
      <c r="FFF8" s="671"/>
      <c r="FFG8" s="671"/>
      <c r="FFH8" s="671"/>
      <c r="FFI8" s="671"/>
      <c r="FFJ8" s="671"/>
      <c r="FFK8" s="671"/>
      <c r="FFL8" s="671"/>
      <c r="FFM8" s="671"/>
      <c r="FFN8" s="671"/>
      <c r="FFO8" s="671"/>
      <c r="FFP8" s="671"/>
      <c r="FFQ8" s="671"/>
      <c r="FFR8" s="671"/>
      <c r="FFS8" s="671"/>
      <c r="FFT8" s="671"/>
      <c r="FFU8" s="671"/>
      <c r="FFV8" s="671"/>
      <c r="FFW8" s="671"/>
      <c r="FFX8" s="671"/>
      <c r="FFY8" s="671"/>
      <c r="FFZ8" s="671"/>
      <c r="FGA8" s="671"/>
      <c r="FGB8" s="671"/>
      <c r="FGC8" s="671"/>
      <c r="FGD8" s="671"/>
      <c r="FGE8" s="671"/>
      <c r="FGF8" s="671"/>
      <c r="FGG8" s="671"/>
      <c r="FGH8" s="671"/>
      <c r="FGI8" s="671"/>
      <c r="FGJ8" s="671"/>
      <c r="FGK8" s="671"/>
      <c r="FGL8" s="671"/>
      <c r="FGM8" s="671"/>
      <c r="FGN8" s="671"/>
      <c r="FGO8" s="671"/>
      <c r="FGP8" s="671"/>
      <c r="FGQ8" s="671"/>
      <c r="FGR8" s="671"/>
      <c r="FGS8" s="671"/>
      <c r="FGT8" s="671"/>
      <c r="FGU8" s="671"/>
      <c r="FGV8" s="671"/>
      <c r="FGW8" s="671"/>
      <c r="FGX8" s="671"/>
      <c r="FGY8" s="671"/>
      <c r="FGZ8" s="671"/>
      <c r="FHA8" s="671"/>
      <c r="FHB8" s="671"/>
      <c r="FHC8" s="671"/>
      <c r="FHD8" s="671"/>
      <c r="FHE8" s="671"/>
      <c r="FHF8" s="671"/>
      <c r="FHG8" s="671"/>
      <c r="FHH8" s="671"/>
      <c r="FHI8" s="671"/>
      <c r="FHJ8" s="671"/>
      <c r="FHK8" s="671"/>
      <c r="FHL8" s="671"/>
      <c r="FHM8" s="671"/>
      <c r="FHN8" s="671"/>
      <c r="FHO8" s="671"/>
      <c r="FHP8" s="671"/>
      <c r="FHQ8" s="671"/>
      <c r="FHR8" s="671"/>
      <c r="FHS8" s="671"/>
      <c r="FHT8" s="671"/>
      <c r="FHU8" s="671"/>
      <c r="FHV8" s="671"/>
      <c r="FHW8" s="671"/>
      <c r="FHX8" s="671"/>
      <c r="FHY8" s="671"/>
      <c r="FHZ8" s="671"/>
      <c r="FIA8" s="671"/>
      <c r="FIB8" s="671"/>
      <c r="FIC8" s="671"/>
      <c r="FID8" s="671"/>
      <c r="FIE8" s="671"/>
      <c r="FIF8" s="671"/>
      <c r="FIG8" s="671"/>
      <c r="FIH8" s="671"/>
      <c r="FII8" s="671"/>
      <c r="FIJ8" s="671"/>
      <c r="FIK8" s="671"/>
      <c r="FIL8" s="671"/>
      <c r="FIM8" s="671"/>
      <c r="FIN8" s="671"/>
      <c r="FIO8" s="671"/>
      <c r="FIP8" s="671"/>
      <c r="FIQ8" s="671"/>
      <c r="FIR8" s="671"/>
      <c r="FIS8" s="671"/>
      <c r="FIT8" s="671"/>
      <c r="FIU8" s="671"/>
      <c r="FIV8" s="671"/>
      <c r="FIW8" s="671"/>
      <c r="FIX8" s="671"/>
      <c r="FIY8" s="671"/>
      <c r="FIZ8" s="671"/>
      <c r="FJA8" s="671"/>
      <c r="FJB8" s="671"/>
      <c r="FJC8" s="671"/>
      <c r="FJD8" s="671"/>
      <c r="FJE8" s="671"/>
      <c r="FJF8" s="671"/>
      <c r="FJG8" s="671"/>
      <c r="FJH8" s="671"/>
      <c r="FJI8" s="671"/>
      <c r="FJJ8" s="671"/>
      <c r="FJK8" s="671"/>
      <c r="FJL8" s="671"/>
      <c r="FJM8" s="671"/>
      <c r="FJN8" s="671"/>
      <c r="FJO8" s="671"/>
      <c r="FJP8" s="671"/>
      <c r="FJQ8" s="671"/>
      <c r="FJR8" s="671"/>
      <c r="FJS8" s="671"/>
      <c r="FJT8" s="671"/>
      <c r="FJU8" s="671"/>
      <c r="FJV8" s="671"/>
      <c r="FJW8" s="671"/>
      <c r="FJX8" s="671"/>
      <c r="FJY8" s="671"/>
      <c r="FJZ8" s="671"/>
      <c r="FKA8" s="671"/>
      <c r="FKB8" s="671"/>
      <c r="FKC8" s="671"/>
      <c r="FKD8" s="671"/>
      <c r="FKE8" s="671"/>
      <c r="FKF8" s="671"/>
      <c r="FKG8" s="671"/>
      <c r="FKH8" s="671"/>
      <c r="FKI8" s="671"/>
      <c r="FKJ8" s="671"/>
      <c r="FKK8" s="671"/>
      <c r="FKL8" s="671"/>
      <c r="FKM8" s="671"/>
      <c r="FKN8" s="671"/>
      <c r="FKO8" s="671"/>
      <c r="FKP8" s="671"/>
      <c r="FKQ8" s="671"/>
      <c r="FKR8" s="671"/>
      <c r="FKS8" s="671"/>
      <c r="FKT8" s="671"/>
      <c r="FKU8" s="671"/>
      <c r="FKV8" s="671"/>
      <c r="FKW8" s="671"/>
      <c r="FKX8" s="671"/>
      <c r="FKY8" s="671"/>
      <c r="FKZ8" s="671"/>
      <c r="FLA8" s="671"/>
      <c r="FLB8" s="671"/>
      <c r="FLC8" s="671"/>
      <c r="FLD8" s="671"/>
      <c r="FLE8" s="671"/>
      <c r="FLF8" s="671"/>
      <c r="FLG8" s="671"/>
      <c r="FLH8" s="671"/>
      <c r="FLI8" s="671"/>
      <c r="FLJ8" s="671"/>
      <c r="FLK8" s="671"/>
      <c r="FLL8" s="671"/>
      <c r="FLM8" s="671"/>
      <c r="FLN8" s="671"/>
      <c r="FLO8" s="671"/>
      <c r="FLP8" s="671"/>
      <c r="FLQ8" s="671"/>
      <c r="FLR8" s="671"/>
      <c r="FLS8" s="671"/>
      <c r="FLT8" s="671"/>
      <c r="FLU8" s="671"/>
      <c r="FLV8" s="671"/>
      <c r="FLW8" s="671"/>
      <c r="FLX8" s="671"/>
      <c r="FLY8" s="671"/>
      <c r="FLZ8" s="671"/>
      <c r="FMA8" s="671"/>
      <c r="FMB8" s="671"/>
      <c r="FMC8" s="671"/>
      <c r="FMD8" s="671"/>
      <c r="FME8" s="671"/>
      <c r="FMF8" s="671"/>
      <c r="FMG8" s="671"/>
      <c r="FMH8" s="671"/>
      <c r="FMI8" s="671"/>
      <c r="FMJ8" s="671"/>
      <c r="FMK8" s="671"/>
      <c r="FML8" s="671"/>
      <c r="FMM8" s="671"/>
      <c r="FMN8" s="671"/>
      <c r="FMO8" s="671"/>
      <c r="FMP8" s="671"/>
      <c r="FMQ8" s="671"/>
      <c r="FMR8" s="671"/>
      <c r="FMS8" s="671"/>
      <c r="FMT8" s="671"/>
      <c r="FMU8" s="671"/>
      <c r="FMV8" s="671"/>
      <c r="FMW8" s="671"/>
      <c r="FMX8" s="671"/>
      <c r="FMY8" s="671"/>
      <c r="FMZ8" s="671"/>
      <c r="FNA8" s="671"/>
      <c r="FNB8" s="671"/>
      <c r="FNC8" s="671"/>
      <c r="FND8" s="671"/>
      <c r="FNE8" s="671"/>
      <c r="FNF8" s="671"/>
      <c r="FNG8" s="671"/>
      <c r="FNH8" s="671"/>
      <c r="FNI8" s="671"/>
      <c r="FNJ8" s="671"/>
      <c r="FNK8" s="671"/>
      <c r="FNL8" s="671"/>
      <c r="FNM8" s="671"/>
      <c r="FNN8" s="671"/>
      <c r="FNO8" s="671"/>
      <c r="FNP8" s="671"/>
      <c r="FNQ8" s="671"/>
      <c r="FNR8" s="671"/>
      <c r="FNS8" s="671"/>
      <c r="FNT8" s="671"/>
      <c r="FNU8" s="671"/>
      <c r="FNV8" s="671"/>
      <c r="FNW8" s="671"/>
      <c r="FNX8" s="671"/>
      <c r="FNY8" s="671"/>
      <c r="FNZ8" s="671"/>
      <c r="FOA8" s="671"/>
      <c r="FOB8" s="671"/>
      <c r="FOC8" s="671"/>
      <c r="FOD8" s="671"/>
      <c r="FOE8" s="671"/>
      <c r="FOF8" s="671"/>
      <c r="FOG8" s="671"/>
      <c r="FOH8" s="671"/>
      <c r="FOI8" s="671"/>
      <c r="FOJ8" s="671"/>
      <c r="FOK8" s="671"/>
      <c r="FOL8" s="671"/>
      <c r="FOM8" s="671"/>
      <c r="FON8" s="671"/>
      <c r="FOO8" s="671"/>
      <c r="FOP8" s="671"/>
      <c r="FOQ8" s="671"/>
      <c r="FOR8" s="671"/>
      <c r="FOS8" s="671"/>
      <c r="FOT8" s="671"/>
      <c r="FOU8" s="671"/>
      <c r="FOV8" s="671"/>
      <c r="FOW8" s="671"/>
      <c r="FOX8" s="671"/>
      <c r="FOY8" s="671"/>
      <c r="FOZ8" s="671"/>
      <c r="FPA8" s="671"/>
      <c r="FPB8" s="671"/>
      <c r="FPC8" s="671"/>
      <c r="FPD8" s="671"/>
      <c r="FPE8" s="671"/>
      <c r="FPF8" s="671"/>
      <c r="FPG8" s="671"/>
      <c r="FPH8" s="671"/>
      <c r="FPI8" s="671"/>
      <c r="FPJ8" s="671"/>
      <c r="FPK8" s="671"/>
      <c r="FPL8" s="671"/>
      <c r="FPM8" s="671"/>
      <c r="FPN8" s="671"/>
      <c r="FPO8" s="671"/>
      <c r="FPP8" s="671"/>
      <c r="FPQ8" s="671"/>
      <c r="FPR8" s="671"/>
      <c r="FPS8" s="671"/>
      <c r="FPT8" s="671"/>
      <c r="FPU8" s="671"/>
      <c r="FPV8" s="671"/>
      <c r="FPW8" s="671"/>
      <c r="FPX8" s="671"/>
      <c r="FPY8" s="671"/>
      <c r="FPZ8" s="671"/>
      <c r="FQA8" s="671"/>
      <c r="FQB8" s="671"/>
      <c r="FQC8" s="671"/>
      <c r="FQD8" s="671"/>
      <c r="FQE8" s="671"/>
      <c r="FQF8" s="671"/>
      <c r="FQG8" s="671"/>
      <c r="FQH8" s="671"/>
      <c r="FQI8" s="671"/>
      <c r="FQJ8" s="671"/>
      <c r="FQK8" s="671"/>
      <c r="FQL8" s="671"/>
      <c r="FQM8" s="671"/>
      <c r="FQN8" s="671"/>
      <c r="FQO8" s="671"/>
      <c r="FQP8" s="671"/>
      <c r="FQQ8" s="671"/>
      <c r="FQR8" s="671"/>
      <c r="FQS8" s="671"/>
      <c r="FQT8" s="671"/>
      <c r="FQU8" s="671"/>
      <c r="FQV8" s="671"/>
      <c r="FQW8" s="671"/>
      <c r="FQX8" s="671"/>
      <c r="FQY8" s="671"/>
      <c r="FQZ8" s="671"/>
      <c r="FRA8" s="671"/>
      <c r="FRB8" s="671"/>
      <c r="FRC8" s="671"/>
      <c r="FRD8" s="671"/>
      <c r="FRE8" s="671"/>
      <c r="FRF8" s="671"/>
      <c r="FRG8" s="671"/>
      <c r="FRH8" s="671"/>
      <c r="FRI8" s="671"/>
      <c r="FRJ8" s="671"/>
      <c r="FRK8" s="671"/>
      <c r="FRL8" s="671"/>
      <c r="FRM8" s="671"/>
      <c r="FRN8" s="671"/>
      <c r="FRO8" s="671"/>
      <c r="FRP8" s="671"/>
      <c r="FRQ8" s="671"/>
      <c r="FRR8" s="671"/>
      <c r="FRS8" s="671"/>
      <c r="FRT8" s="671"/>
      <c r="FRU8" s="671"/>
      <c r="FRV8" s="671"/>
      <c r="FRW8" s="671"/>
      <c r="FRX8" s="671"/>
      <c r="FRY8" s="671"/>
      <c r="FRZ8" s="671"/>
      <c r="FSA8" s="671"/>
      <c r="FSB8" s="671"/>
      <c r="FSC8" s="671"/>
      <c r="FSD8" s="671"/>
      <c r="FSE8" s="671"/>
      <c r="FSF8" s="671"/>
      <c r="FSG8" s="671"/>
      <c r="FSH8" s="671"/>
      <c r="FSI8" s="671"/>
      <c r="FSJ8" s="671"/>
      <c r="FSK8" s="671"/>
      <c r="FSL8" s="671"/>
      <c r="FSM8" s="671"/>
      <c r="FSN8" s="671"/>
      <c r="FSO8" s="671"/>
      <c r="FSP8" s="671"/>
      <c r="FSQ8" s="671"/>
      <c r="FSR8" s="671"/>
      <c r="FSS8" s="671"/>
      <c r="FST8" s="671"/>
      <c r="FSU8" s="671"/>
      <c r="FSV8" s="671"/>
      <c r="FSW8" s="671"/>
      <c r="FSX8" s="671"/>
      <c r="FSY8" s="671"/>
      <c r="FSZ8" s="671"/>
      <c r="FTA8" s="671"/>
      <c r="FTB8" s="671"/>
      <c r="FTC8" s="671"/>
      <c r="FTD8" s="671"/>
      <c r="FTE8" s="671"/>
      <c r="FTF8" s="671"/>
      <c r="FTG8" s="671"/>
      <c r="FTH8" s="671"/>
      <c r="FTI8" s="671"/>
      <c r="FTJ8" s="671"/>
      <c r="FTK8" s="671"/>
      <c r="FTL8" s="671"/>
      <c r="FTM8" s="671"/>
      <c r="FTN8" s="671"/>
      <c r="FTO8" s="671"/>
      <c r="FTP8" s="671"/>
      <c r="FTQ8" s="671"/>
      <c r="FTR8" s="671"/>
      <c r="FTS8" s="671"/>
      <c r="FTT8" s="671"/>
      <c r="FTU8" s="671"/>
      <c r="FTV8" s="671"/>
      <c r="FTW8" s="671"/>
      <c r="FTX8" s="671"/>
      <c r="FTY8" s="671"/>
      <c r="FTZ8" s="671"/>
      <c r="FUA8" s="671"/>
      <c r="FUB8" s="671"/>
      <c r="FUC8" s="671"/>
      <c r="FUD8" s="671"/>
      <c r="FUE8" s="671"/>
      <c r="FUF8" s="671"/>
      <c r="FUG8" s="671"/>
      <c r="FUH8" s="671"/>
      <c r="FUI8" s="671"/>
      <c r="FUJ8" s="671"/>
      <c r="FUK8" s="671"/>
      <c r="FUL8" s="671"/>
      <c r="FUM8" s="671"/>
      <c r="FUN8" s="671"/>
      <c r="FUO8" s="671"/>
      <c r="FUP8" s="671"/>
      <c r="FUQ8" s="671"/>
      <c r="FUR8" s="671"/>
      <c r="FUS8" s="671"/>
      <c r="FUT8" s="671"/>
      <c r="FUU8" s="671"/>
      <c r="FUV8" s="671"/>
      <c r="FUW8" s="671"/>
      <c r="FUX8" s="671"/>
      <c r="FUY8" s="671"/>
      <c r="FUZ8" s="671"/>
      <c r="FVA8" s="671"/>
      <c r="FVB8" s="671"/>
      <c r="FVC8" s="671"/>
      <c r="FVD8" s="671"/>
      <c r="FVE8" s="671"/>
      <c r="FVF8" s="671"/>
      <c r="FVG8" s="671"/>
      <c r="FVH8" s="671"/>
      <c r="FVI8" s="671"/>
      <c r="FVJ8" s="671"/>
      <c r="FVK8" s="671"/>
      <c r="FVL8" s="671"/>
      <c r="FVM8" s="671"/>
      <c r="FVN8" s="671"/>
      <c r="FVO8" s="671"/>
      <c r="FVP8" s="671"/>
      <c r="FVQ8" s="671"/>
      <c r="FVR8" s="671"/>
      <c r="FVS8" s="671"/>
      <c r="FVT8" s="671"/>
      <c r="FVU8" s="671"/>
      <c r="FVV8" s="671"/>
      <c r="FVW8" s="671"/>
      <c r="FVX8" s="671"/>
      <c r="FVY8" s="671"/>
      <c r="FVZ8" s="671"/>
      <c r="FWA8" s="671"/>
      <c r="FWB8" s="671"/>
      <c r="FWC8" s="671"/>
      <c r="FWD8" s="671"/>
      <c r="FWE8" s="671"/>
      <c r="FWF8" s="671"/>
      <c r="FWG8" s="671"/>
      <c r="FWH8" s="671"/>
      <c r="FWI8" s="671"/>
      <c r="FWJ8" s="671"/>
      <c r="FWK8" s="671"/>
      <c r="FWL8" s="671"/>
      <c r="FWM8" s="671"/>
      <c r="FWN8" s="671"/>
      <c r="FWO8" s="671"/>
      <c r="FWP8" s="671"/>
      <c r="FWQ8" s="671"/>
      <c r="FWR8" s="671"/>
      <c r="FWS8" s="671"/>
      <c r="FWT8" s="671"/>
      <c r="FWU8" s="671"/>
      <c r="FWV8" s="671"/>
      <c r="FWW8" s="671"/>
      <c r="FWX8" s="671"/>
      <c r="FWY8" s="671"/>
      <c r="FWZ8" s="671"/>
      <c r="FXA8" s="671"/>
      <c r="FXB8" s="671"/>
      <c r="FXC8" s="671"/>
      <c r="FXD8" s="671"/>
      <c r="FXE8" s="671"/>
      <c r="FXF8" s="671"/>
      <c r="FXG8" s="671"/>
      <c r="FXH8" s="671"/>
      <c r="FXI8" s="671"/>
      <c r="FXJ8" s="671"/>
      <c r="FXK8" s="671"/>
      <c r="FXL8" s="671"/>
      <c r="FXM8" s="671"/>
      <c r="FXN8" s="671"/>
      <c r="FXO8" s="671"/>
      <c r="FXP8" s="671"/>
      <c r="FXQ8" s="671"/>
      <c r="FXR8" s="671"/>
      <c r="FXS8" s="671"/>
      <c r="FXT8" s="671"/>
      <c r="FXU8" s="671"/>
      <c r="FXV8" s="671"/>
      <c r="FXW8" s="671"/>
      <c r="FXX8" s="671"/>
      <c r="FXY8" s="671"/>
      <c r="FXZ8" s="671"/>
      <c r="FYA8" s="671"/>
      <c r="FYB8" s="671"/>
      <c r="FYC8" s="671"/>
      <c r="FYD8" s="671"/>
      <c r="FYE8" s="671"/>
      <c r="FYF8" s="671"/>
      <c r="FYG8" s="671"/>
      <c r="FYH8" s="671"/>
      <c r="FYI8" s="671"/>
      <c r="FYJ8" s="671"/>
      <c r="FYK8" s="671"/>
      <c r="FYL8" s="671"/>
      <c r="FYM8" s="671"/>
      <c r="FYN8" s="671"/>
      <c r="FYO8" s="671"/>
      <c r="FYP8" s="671"/>
      <c r="FYQ8" s="671"/>
      <c r="FYR8" s="671"/>
      <c r="FYS8" s="671"/>
      <c r="FYT8" s="671"/>
      <c r="FYU8" s="671"/>
      <c r="FYV8" s="671"/>
      <c r="FYW8" s="671"/>
      <c r="FYX8" s="671"/>
      <c r="FYY8" s="671"/>
      <c r="FYZ8" s="671"/>
      <c r="FZA8" s="671"/>
      <c r="FZB8" s="671"/>
      <c r="FZC8" s="671"/>
      <c r="FZD8" s="671"/>
      <c r="FZE8" s="671"/>
      <c r="FZF8" s="671"/>
      <c r="FZG8" s="671"/>
      <c r="FZH8" s="671"/>
      <c r="FZI8" s="671"/>
      <c r="FZJ8" s="671"/>
      <c r="FZK8" s="671"/>
      <c r="FZL8" s="671"/>
      <c r="FZM8" s="671"/>
      <c r="FZN8" s="671"/>
      <c r="FZO8" s="671"/>
      <c r="FZP8" s="671"/>
      <c r="FZQ8" s="671"/>
      <c r="FZR8" s="671"/>
      <c r="FZS8" s="671"/>
      <c r="FZT8" s="671"/>
      <c r="FZU8" s="671"/>
      <c r="FZV8" s="671"/>
      <c r="FZW8" s="671"/>
      <c r="FZX8" s="671"/>
      <c r="FZY8" s="671"/>
      <c r="FZZ8" s="671"/>
      <c r="GAA8" s="671"/>
      <c r="GAB8" s="671"/>
      <c r="GAC8" s="671"/>
      <c r="GAD8" s="671"/>
      <c r="GAE8" s="671"/>
      <c r="GAF8" s="671"/>
      <c r="GAG8" s="671"/>
      <c r="GAH8" s="671"/>
      <c r="GAI8" s="671"/>
      <c r="GAJ8" s="671"/>
      <c r="GAK8" s="671"/>
      <c r="GAL8" s="671"/>
      <c r="GAM8" s="671"/>
      <c r="GAN8" s="671"/>
      <c r="GAO8" s="671"/>
      <c r="GAP8" s="671"/>
      <c r="GAQ8" s="671"/>
      <c r="GAR8" s="671"/>
      <c r="GAS8" s="671"/>
      <c r="GAT8" s="671"/>
      <c r="GAU8" s="671"/>
      <c r="GAV8" s="671"/>
      <c r="GAW8" s="671"/>
      <c r="GAX8" s="671"/>
      <c r="GAY8" s="671"/>
      <c r="GAZ8" s="671"/>
      <c r="GBA8" s="671"/>
      <c r="GBB8" s="671"/>
      <c r="GBC8" s="671"/>
      <c r="GBD8" s="671"/>
      <c r="GBE8" s="671"/>
      <c r="GBF8" s="671"/>
      <c r="GBG8" s="671"/>
      <c r="GBH8" s="671"/>
      <c r="GBI8" s="671"/>
      <c r="GBJ8" s="671"/>
      <c r="GBK8" s="671"/>
      <c r="GBL8" s="671"/>
      <c r="GBM8" s="671"/>
      <c r="GBN8" s="671"/>
      <c r="GBO8" s="671"/>
      <c r="GBP8" s="671"/>
      <c r="GBQ8" s="671"/>
      <c r="GBR8" s="671"/>
      <c r="GBS8" s="671"/>
      <c r="GBT8" s="671"/>
      <c r="GBU8" s="671"/>
      <c r="GBV8" s="671"/>
      <c r="GBW8" s="671"/>
      <c r="GBX8" s="671"/>
      <c r="GBY8" s="671"/>
      <c r="GBZ8" s="671"/>
      <c r="GCA8" s="671"/>
      <c r="GCB8" s="671"/>
      <c r="GCC8" s="671"/>
      <c r="GCD8" s="671"/>
      <c r="GCE8" s="671"/>
      <c r="GCF8" s="671"/>
      <c r="GCG8" s="671"/>
      <c r="GCH8" s="671"/>
      <c r="GCI8" s="671"/>
      <c r="GCJ8" s="671"/>
      <c r="GCK8" s="671"/>
      <c r="GCL8" s="671"/>
      <c r="GCM8" s="671"/>
      <c r="GCN8" s="671"/>
      <c r="GCO8" s="671"/>
      <c r="GCP8" s="671"/>
      <c r="GCQ8" s="671"/>
      <c r="GCR8" s="671"/>
      <c r="GCS8" s="671"/>
      <c r="GCT8" s="671"/>
      <c r="GCU8" s="671"/>
      <c r="GCV8" s="671"/>
      <c r="GCW8" s="671"/>
      <c r="GCX8" s="671"/>
      <c r="GCY8" s="671"/>
      <c r="GCZ8" s="671"/>
      <c r="GDA8" s="671"/>
      <c r="GDB8" s="671"/>
      <c r="GDC8" s="671"/>
      <c r="GDD8" s="671"/>
      <c r="GDE8" s="671"/>
      <c r="GDF8" s="671"/>
      <c r="GDG8" s="671"/>
      <c r="GDH8" s="671"/>
      <c r="GDI8" s="671"/>
      <c r="GDJ8" s="671"/>
      <c r="GDK8" s="671"/>
      <c r="GDL8" s="671"/>
      <c r="GDM8" s="671"/>
      <c r="GDN8" s="671"/>
      <c r="GDO8" s="671"/>
      <c r="GDP8" s="671"/>
      <c r="GDQ8" s="671"/>
      <c r="GDR8" s="671"/>
      <c r="GDS8" s="671"/>
      <c r="GDT8" s="671"/>
      <c r="GDU8" s="671"/>
      <c r="GDV8" s="671"/>
      <c r="GDW8" s="671"/>
      <c r="GDX8" s="671"/>
      <c r="GDY8" s="671"/>
      <c r="GDZ8" s="671"/>
      <c r="GEA8" s="671"/>
      <c r="GEB8" s="671"/>
      <c r="GEC8" s="671"/>
      <c r="GED8" s="671"/>
      <c r="GEE8" s="671"/>
      <c r="GEF8" s="671"/>
      <c r="GEG8" s="671"/>
      <c r="GEH8" s="671"/>
      <c r="GEI8" s="671"/>
      <c r="GEJ8" s="671"/>
      <c r="GEK8" s="671"/>
      <c r="GEL8" s="671"/>
      <c r="GEM8" s="671"/>
      <c r="GEN8" s="671"/>
      <c r="GEO8" s="671"/>
      <c r="GEP8" s="671"/>
      <c r="GEQ8" s="671"/>
      <c r="GER8" s="671"/>
      <c r="GES8" s="671"/>
      <c r="GET8" s="671"/>
      <c r="GEU8" s="671"/>
      <c r="GEV8" s="671"/>
      <c r="GEW8" s="671"/>
      <c r="GEX8" s="671"/>
      <c r="GEY8" s="671"/>
      <c r="GEZ8" s="671"/>
      <c r="GFA8" s="671"/>
      <c r="GFB8" s="671"/>
      <c r="GFC8" s="671"/>
      <c r="GFD8" s="671"/>
      <c r="GFE8" s="671"/>
      <c r="GFF8" s="671"/>
      <c r="GFG8" s="671"/>
      <c r="GFH8" s="671"/>
      <c r="GFI8" s="671"/>
      <c r="GFJ8" s="671"/>
      <c r="GFK8" s="671"/>
      <c r="GFL8" s="671"/>
      <c r="GFM8" s="671"/>
      <c r="GFN8" s="671"/>
      <c r="GFO8" s="671"/>
      <c r="GFP8" s="671"/>
      <c r="GFQ8" s="671"/>
      <c r="GFR8" s="671"/>
      <c r="GFS8" s="671"/>
      <c r="GFT8" s="671"/>
      <c r="GFU8" s="671"/>
      <c r="GFV8" s="671"/>
      <c r="GFW8" s="671"/>
      <c r="GFX8" s="671"/>
      <c r="GFY8" s="671"/>
      <c r="GFZ8" s="671"/>
      <c r="GGA8" s="671"/>
      <c r="GGB8" s="671"/>
      <c r="GGC8" s="671"/>
      <c r="GGD8" s="671"/>
      <c r="GGE8" s="671"/>
      <c r="GGF8" s="671"/>
      <c r="GGG8" s="671"/>
      <c r="GGH8" s="671"/>
      <c r="GGI8" s="671"/>
      <c r="GGJ8" s="671"/>
      <c r="GGK8" s="671"/>
      <c r="GGL8" s="671"/>
      <c r="GGM8" s="671"/>
      <c r="GGN8" s="671"/>
      <c r="GGO8" s="671"/>
      <c r="GGP8" s="671"/>
      <c r="GGQ8" s="671"/>
      <c r="GGR8" s="671"/>
      <c r="GGS8" s="671"/>
      <c r="GGT8" s="671"/>
      <c r="GGU8" s="671"/>
      <c r="GGV8" s="671"/>
      <c r="GGW8" s="671"/>
      <c r="GGX8" s="671"/>
      <c r="GGY8" s="671"/>
      <c r="GGZ8" s="671"/>
      <c r="GHA8" s="671"/>
      <c r="GHB8" s="671"/>
      <c r="GHC8" s="671"/>
      <c r="GHD8" s="671"/>
      <c r="GHE8" s="671"/>
      <c r="GHF8" s="671"/>
      <c r="GHG8" s="671"/>
      <c r="GHH8" s="671"/>
      <c r="GHI8" s="671"/>
      <c r="GHJ8" s="671"/>
      <c r="GHK8" s="671"/>
      <c r="GHL8" s="671"/>
      <c r="GHM8" s="671"/>
      <c r="GHN8" s="671"/>
      <c r="GHO8" s="671"/>
      <c r="GHP8" s="671"/>
      <c r="GHQ8" s="671"/>
      <c r="GHR8" s="671"/>
      <c r="GHS8" s="671"/>
      <c r="GHT8" s="671"/>
      <c r="GHU8" s="671"/>
      <c r="GHV8" s="671"/>
      <c r="GHW8" s="671"/>
      <c r="GHX8" s="671"/>
      <c r="GHY8" s="671"/>
      <c r="GHZ8" s="671"/>
      <c r="GIA8" s="671"/>
      <c r="GIB8" s="671"/>
      <c r="GIC8" s="671"/>
      <c r="GID8" s="671"/>
      <c r="GIE8" s="671"/>
      <c r="GIF8" s="671"/>
      <c r="GIG8" s="671"/>
      <c r="GIH8" s="671"/>
      <c r="GII8" s="671"/>
      <c r="GIJ8" s="671"/>
      <c r="GIK8" s="671"/>
      <c r="GIL8" s="671"/>
      <c r="GIM8" s="671"/>
      <c r="GIN8" s="671"/>
      <c r="GIO8" s="671"/>
      <c r="GIP8" s="671"/>
      <c r="GIQ8" s="671"/>
      <c r="GIR8" s="671"/>
      <c r="GIS8" s="671"/>
      <c r="GIT8" s="671"/>
      <c r="GIU8" s="671"/>
      <c r="GIV8" s="671"/>
      <c r="GIW8" s="671"/>
      <c r="GIX8" s="671"/>
      <c r="GIY8" s="671"/>
      <c r="GIZ8" s="671"/>
      <c r="GJA8" s="671"/>
      <c r="GJB8" s="671"/>
      <c r="GJC8" s="671"/>
      <c r="GJD8" s="671"/>
      <c r="GJE8" s="671"/>
      <c r="GJF8" s="671"/>
      <c r="GJG8" s="671"/>
      <c r="GJH8" s="671"/>
      <c r="GJI8" s="671"/>
      <c r="GJJ8" s="671"/>
      <c r="GJK8" s="671"/>
      <c r="GJL8" s="671"/>
      <c r="GJM8" s="671"/>
      <c r="GJN8" s="671"/>
      <c r="GJO8" s="671"/>
      <c r="GJP8" s="671"/>
      <c r="GJQ8" s="671"/>
      <c r="GJR8" s="671"/>
      <c r="GJS8" s="671"/>
      <c r="GJT8" s="671"/>
      <c r="GJU8" s="671"/>
      <c r="GJV8" s="671"/>
      <c r="GJW8" s="671"/>
      <c r="GJX8" s="671"/>
      <c r="GJY8" s="671"/>
      <c r="GJZ8" s="671"/>
      <c r="GKA8" s="671"/>
      <c r="GKB8" s="671"/>
      <c r="GKC8" s="671"/>
      <c r="GKD8" s="671"/>
      <c r="GKE8" s="671"/>
      <c r="GKF8" s="671"/>
      <c r="GKG8" s="671"/>
      <c r="GKH8" s="671"/>
      <c r="GKI8" s="671"/>
      <c r="GKJ8" s="671"/>
      <c r="GKK8" s="671"/>
      <c r="GKL8" s="671"/>
      <c r="GKM8" s="671"/>
      <c r="GKN8" s="671"/>
      <c r="GKO8" s="671"/>
      <c r="GKP8" s="671"/>
      <c r="GKQ8" s="671"/>
      <c r="GKR8" s="671"/>
      <c r="GKS8" s="671"/>
      <c r="GKT8" s="671"/>
      <c r="GKU8" s="671"/>
      <c r="GKV8" s="671"/>
      <c r="GKW8" s="671"/>
      <c r="GKX8" s="671"/>
      <c r="GKY8" s="671"/>
      <c r="GKZ8" s="671"/>
      <c r="GLA8" s="671"/>
      <c r="GLB8" s="671"/>
      <c r="GLC8" s="671"/>
      <c r="GLD8" s="671"/>
      <c r="GLE8" s="671"/>
      <c r="GLF8" s="671"/>
      <c r="GLG8" s="671"/>
      <c r="GLH8" s="671"/>
      <c r="GLI8" s="671"/>
      <c r="GLJ8" s="671"/>
      <c r="GLK8" s="671"/>
      <c r="GLL8" s="671"/>
      <c r="GLM8" s="671"/>
      <c r="GLN8" s="671"/>
      <c r="GLO8" s="671"/>
      <c r="GLP8" s="671"/>
      <c r="GLQ8" s="671"/>
      <c r="GLR8" s="671"/>
      <c r="GLS8" s="671"/>
      <c r="GLT8" s="671"/>
      <c r="GLU8" s="671"/>
      <c r="GLV8" s="671"/>
      <c r="GLW8" s="671"/>
      <c r="GLX8" s="671"/>
      <c r="GLY8" s="671"/>
      <c r="GLZ8" s="671"/>
      <c r="GMA8" s="671"/>
      <c r="GMB8" s="671"/>
      <c r="GMC8" s="671"/>
      <c r="GMD8" s="671"/>
      <c r="GME8" s="671"/>
      <c r="GMF8" s="671"/>
      <c r="GMG8" s="671"/>
      <c r="GMH8" s="671"/>
      <c r="GMI8" s="671"/>
      <c r="GMJ8" s="671"/>
      <c r="GMK8" s="671"/>
      <c r="GML8" s="671"/>
      <c r="GMM8" s="671"/>
      <c r="GMN8" s="671"/>
      <c r="GMO8" s="671"/>
      <c r="GMP8" s="671"/>
      <c r="GMQ8" s="671"/>
      <c r="GMR8" s="671"/>
      <c r="GMS8" s="671"/>
      <c r="GMT8" s="671"/>
      <c r="GMU8" s="671"/>
      <c r="GMV8" s="671"/>
      <c r="GMW8" s="671"/>
      <c r="GMX8" s="671"/>
      <c r="GMY8" s="671"/>
      <c r="GMZ8" s="671"/>
      <c r="GNA8" s="671"/>
      <c r="GNB8" s="671"/>
      <c r="GNC8" s="671"/>
      <c r="GND8" s="671"/>
      <c r="GNE8" s="671"/>
      <c r="GNF8" s="671"/>
      <c r="GNG8" s="671"/>
      <c r="GNH8" s="671"/>
      <c r="GNI8" s="671"/>
      <c r="GNJ8" s="671"/>
      <c r="GNK8" s="671"/>
      <c r="GNL8" s="671"/>
      <c r="GNM8" s="671"/>
      <c r="GNN8" s="671"/>
      <c r="GNO8" s="671"/>
      <c r="GNP8" s="671"/>
      <c r="GNQ8" s="671"/>
      <c r="GNR8" s="671"/>
      <c r="GNS8" s="671"/>
      <c r="GNT8" s="671"/>
      <c r="GNU8" s="671"/>
      <c r="GNV8" s="671"/>
      <c r="GNW8" s="671"/>
      <c r="GNX8" s="671"/>
      <c r="GNY8" s="671"/>
      <c r="GNZ8" s="671"/>
      <c r="GOA8" s="671"/>
      <c r="GOB8" s="671"/>
      <c r="GOC8" s="671"/>
      <c r="GOD8" s="671"/>
      <c r="GOE8" s="671"/>
      <c r="GOF8" s="671"/>
      <c r="GOG8" s="671"/>
      <c r="GOH8" s="671"/>
      <c r="GOI8" s="671"/>
      <c r="GOJ8" s="671"/>
      <c r="GOK8" s="671"/>
      <c r="GOL8" s="671"/>
      <c r="GOM8" s="671"/>
      <c r="GON8" s="671"/>
      <c r="GOO8" s="671"/>
      <c r="GOP8" s="671"/>
      <c r="GOQ8" s="671"/>
      <c r="GOR8" s="671"/>
      <c r="GOS8" s="671"/>
      <c r="GOT8" s="671"/>
      <c r="GOU8" s="671"/>
      <c r="GOV8" s="671"/>
      <c r="GOW8" s="671"/>
      <c r="GOX8" s="671"/>
      <c r="GOY8" s="671"/>
      <c r="GOZ8" s="671"/>
      <c r="GPA8" s="671"/>
      <c r="GPB8" s="671"/>
      <c r="GPC8" s="671"/>
      <c r="GPD8" s="671"/>
      <c r="GPE8" s="671"/>
      <c r="GPF8" s="671"/>
      <c r="GPG8" s="671"/>
      <c r="GPH8" s="671"/>
      <c r="GPI8" s="671"/>
      <c r="GPJ8" s="671"/>
      <c r="GPK8" s="671"/>
      <c r="GPL8" s="671"/>
      <c r="GPM8" s="671"/>
      <c r="GPN8" s="671"/>
      <c r="GPO8" s="671"/>
      <c r="GPP8" s="671"/>
      <c r="GPQ8" s="671"/>
      <c r="GPR8" s="671"/>
      <c r="GPS8" s="671"/>
      <c r="GPT8" s="671"/>
      <c r="GPU8" s="671"/>
      <c r="GPV8" s="671"/>
      <c r="GPW8" s="671"/>
      <c r="GPX8" s="671"/>
      <c r="GPY8" s="671"/>
      <c r="GPZ8" s="671"/>
      <c r="GQA8" s="671"/>
      <c r="GQB8" s="671"/>
      <c r="GQC8" s="671"/>
      <c r="GQD8" s="671"/>
      <c r="GQE8" s="671"/>
      <c r="GQF8" s="671"/>
      <c r="GQG8" s="671"/>
      <c r="GQH8" s="671"/>
      <c r="GQI8" s="671"/>
      <c r="GQJ8" s="671"/>
      <c r="GQK8" s="671"/>
      <c r="GQL8" s="671"/>
      <c r="GQM8" s="671"/>
      <c r="GQN8" s="671"/>
      <c r="GQO8" s="671"/>
      <c r="GQP8" s="671"/>
      <c r="GQQ8" s="671"/>
      <c r="GQR8" s="671"/>
      <c r="GQS8" s="671"/>
      <c r="GQT8" s="671"/>
      <c r="GQU8" s="671"/>
      <c r="GQV8" s="671"/>
      <c r="GQW8" s="671"/>
      <c r="GQX8" s="671"/>
      <c r="GQY8" s="671"/>
      <c r="GQZ8" s="671"/>
      <c r="GRA8" s="671"/>
      <c r="GRB8" s="671"/>
      <c r="GRC8" s="671"/>
      <c r="GRD8" s="671"/>
      <c r="GRE8" s="671"/>
      <c r="GRF8" s="671"/>
      <c r="GRG8" s="671"/>
      <c r="GRH8" s="671"/>
      <c r="GRI8" s="671"/>
      <c r="GRJ8" s="671"/>
      <c r="GRK8" s="671"/>
      <c r="GRL8" s="671"/>
      <c r="GRM8" s="671"/>
      <c r="GRN8" s="671"/>
      <c r="GRO8" s="671"/>
      <c r="GRP8" s="671"/>
      <c r="GRQ8" s="671"/>
      <c r="GRR8" s="671"/>
      <c r="GRS8" s="671"/>
      <c r="GRT8" s="671"/>
      <c r="GRU8" s="671"/>
      <c r="GRV8" s="671"/>
      <c r="GRW8" s="671"/>
      <c r="GRX8" s="671"/>
      <c r="GRY8" s="671"/>
      <c r="GRZ8" s="671"/>
      <c r="GSA8" s="671"/>
      <c r="GSB8" s="671"/>
      <c r="GSC8" s="671"/>
      <c r="GSD8" s="671"/>
      <c r="GSE8" s="671"/>
      <c r="GSF8" s="671"/>
      <c r="GSG8" s="671"/>
      <c r="GSH8" s="671"/>
      <c r="GSI8" s="671"/>
      <c r="GSJ8" s="671"/>
      <c r="GSK8" s="671"/>
      <c r="GSL8" s="671"/>
      <c r="GSM8" s="671"/>
      <c r="GSN8" s="671"/>
      <c r="GSO8" s="671"/>
      <c r="GSP8" s="671"/>
      <c r="GSQ8" s="671"/>
      <c r="GSR8" s="671"/>
      <c r="GSS8" s="671"/>
      <c r="GST8" s="671"/>
      <c r="GSU8" s="671"/>
      <c r="GSV8" s="671"/>
      <c r="GSW8" s="671"/>
      <c r="GSX8" s="671"/>
      <c r="GSY8" s="671"/>
      <c r="GSZ8" s="671"/>
      <c r="GTA8" s="671"/>
      <c r="GTB8" s="671"/>
      <c r="GTC8" s="671"/>
      <c r="GTD8" s="671"/>
      <c r="GTE8" s="671"/>
      <c r="GTF8" s="671"/>
      <c r="GTG8" s="671"/>
      <c r="GTH8" s="671"/>
      <c r="GTI8" s="671"/>
      <c r="GTJ8" s="671"/>
      <c r="GTK8" s="671"/>
      <c r="GTL8" s="671"/>
      <c r="GTM8" s="671"/>
      <c r="GTN8" s="671"/>
      <c r="GTO8" s="671"/>
      <c r="GTP8" s="671"/>
      <c r="GTQ8" s="671"/>
      <c r="GTR8" s="671"/>
      <c r="GTS8" s="671"/>
      <c r="GTT8" s="671"/>
      <c r="GTU8" s="671"/>
      <c r="GTV8" s="671"/>
      <c r="GTW8" s="671"/>
      <c r="GTX8" s="671"/>
      <c r="GTY8" s="671"/>
      <c r="GTZ8" s="671"/>
      <c r="GUA8" s="671"/>
      <c r="GUB8" s="671"/>
      <c r="GUC8" s="671"/>
      <c r="GUD8" s="671"/>
      <c r="GUE8" s="671"/>
      <c r="GUF8" s="671"/>
      <c r="GUG8" s="671"/>
      <c r="GUH8" s="671"/>
      <c r="GUI8" s="671"/>
      <c r="GUJ8" s="671"/>
      <c r="GUK8" s="671"/>
      <c r="GUL8" s="671"/>
      <c r="GUM8" s="671"/>
      <c r="GUN8" s="671"/>
      <c r="GUO8" s="671"/>
      <c r="GUP8" s="671"/>
      <c r="GUQ8" s="671"/>
      <c r="GUR8" s="671"/>
      <c r="GUS8" s="671"/>
      <c r="GUT8" s="671"/>
      <c r="GUU8" s="671"/>
      <c r="GUV8" s="671"/>
      <c r="GUW8" s="671"/>
      <c r="GUX8" s="671"/>
      <c r="GUY8" s="671"/>
      <c r="GUZ8" s="671"/>
      <c r="GVA8" s="671"/>
      <c r="GVB8" s="671"/>
      <c r="GVC8" s="671"/>
      <c r="GVD8" s="671"/>
      <c r="GVE8" s="671"/>
      <c r="GVF8" s="671"/>
      <c r="GVG8" s="671"/>
      <c r="GVH8" s="671"/>
      <c r="GVI8" s="671"/>
      <c r="GVJ8" s="671"/>
      <c r="GVK8" s="671"/>
      <c r="GVL8" s="671"/>
      <c r="GVM8" s="671"/>
      <c r="GVN8" s="671"/>
      <c r="GVO8" s="671"/>
      <c r="GVP8" s="671"/>
      <c r="GVQ8" s="671"/>
      <c r="GVR8" s="671"/>
      <c r="GVS8" s="671"/>
      <c r="GVT8" s="671"/>
      <c r="GVU8" s="671"/>
      <c r="GVV8" s="671"/>
      <c r="GVW8" s="671"/>
      <c r="GVX8" s="671"/>
      <c r="GVY8" s="671"/>
      <c r="GVZ8" s="671"/>
      <c r="GWA8" s="671"/>
      <c r="GWB8" s="671"/>
      <c r="GWC8" s="671"/>
      <c r="GWD8" s="671"/>
      <c r="GWE8" s="671"/>
      <c r="GWF8" s="671"/>
      <c r="GWG8" s="671"/>
      <c r="GWH8" s="671"/>
      <c r="GWI8" s="671"/>
      <c r="GWJ8" s="671"/>
      <c r="GWK8" s="671"/>
      <c r="GWL8" s="671"/>
      <c r="GWM8" s="671"/>
      <c r="GWN8" s="671"/>
      <c r="GWO8" s="671"/>
      <c r="GWP8" s="671"/>
      <c r="GWQ8" s="671"/>
      <c r="GWR8" s="671"/>
      <c r="GWS8" s="671"/>
      <c r="GWT8" s="671"/>
      <c r="GWU8" s="671"/>
      <c r="GWV8" s="671"/>
      <c r="GWW8" s="671"/>
      <c r="GWX8" s="671"/>
      <c r="GWY8" s="671"/>
      <c r="GWZ8" s="671"/>
      <c r="GXA8" s="671"/>
      <c r="GXB8" s="671"/>
      <c r="GXC8" s="671"/>
      <c r="GXD8" s="671"/>
      <c r="GXE8" s="671"/>
      <c r="GXF8" s="671"/>
      <c r="GXG8" s="671"/>
      <c r="GXH8" s="671"/>
      <c r="GXI8" s="671"/>
      <c r="GXJ8" s="671"/>
      <c r="GXK8" s="671"/>
      <c r="GXL8" s="671"/>
      <c r="GXM8" s="671"/>
      <c r="GXN8" s="671"/>
      <c r="GXO8" s="671"/>
      <c r="GXP8" s="671"/>
      <c r="GXQ8" s="671"/>
      <c r="GXR8" s="671"/>
      <c r="GXS8" s="671"/>
      <c r="GXT8" s="671"/>
      <c r="GXU8" s="671"/>
      <c r="GXV8" s="671"/>
      <c r="GXW8" s="671"/>
      <c r="GXX8" s="671"/>
      <c r="GXY8" s="671"/>
      <c r="GXZ8" s="671"/>
      <c r="GYA8" s="671"/>
      <c r="GYB8" s="671"/>
      <c r="GYC8" s="671"/>
      <c r="GYD8" s="671"/>
      <c r="GYE8" s="671"/>
      <c r="GYF8" s="671"/>
      <c r="GYG8" s="671"/>
      <c r="GYH8" s="671"/>
      <c r="GYI8" s="671"/>
      <c r="GYJ8" s="671"/>
      <c r="GYK8" s="671"/>
      <c r="GYL8" s="671"/>
      <c r="GYM8" s="671"/>
      <c r="GYN8" s="671"/>
      <c r="GYO8" s="671"/>
      <c r="GYP8" s="671"/>
      <c r="GYQ8" s="671"/>
      <c r="GYR8" s="671"/>
      <c r="GYS8" s="671"/>
      <c r="GYT8" s="671"/>
      <c r="GYU8" s="671"/>
      <c r="GYV8" s="671"/>
      <c r="GYW8" s="671"/>
      <c r="GYX8" s="671"/>
      <c r="GYY8" s="671"/>
      <c r="GYZ8" s="671"/>
      <c r="GZA8" s="671"/>
      <c r="GZB8" s="671"/>
      <c r="GZC8" s="671"/>
      <c r="GZD8" s="671"/>
      <c r="GZE8" s="671"/>
      <c r="GZF8" s="671"/>
      <c r="GZG8" s="671"/>
      <c r="GZH8" s="671"/>
      <c r="GZI8" s="671"/>
      <c r="GZJ8" s="671"/>
      <c r="GZK8" s="671"/>
      <c r="GZL8" s="671"/>
      <c r="GZM8" s="671"/>
      <c r="GZN8" s="671"/>
      <c r="GZO8" s="671"/>
      <c r="GZP8" s="671"/>
      <c r="GZQ8" s="671"/>
      <c r="GZR8" s="671"/>
      <c r="GZS8" s="671"/>
      <c r="GZT8" s="671"/>
      <c r="GZU8" s="671"/>
      <c r="GZV8" s="671"/>
      <c r="GZW8" s="671"/>
      <c r="GZX8" s="671"/>
      <c r="GZY8" s="671"/>
      <c r="GZZ8" s="671"/>
      <c r="HAA8" s="671"/>
      <c r="HAB8" s="671"/>
      <c r="HAC8" s="671"/>
      <c r="HAD8" s="671"/>
      <c r="HAE8" s="671"/>
      <c r="HAF8" s="671"/>
      <c r="HAG8" s="671"/>
      <c r="HAH8" s="671"/>
      <c r="HAI8" s="671"/>
      <c r="HAJ8" s="671"/>
      <c r="HAK8" s="671"/>
      <c r="HAL8" s="671"/>
      <c r="HAM8" s="671"/>
      <c r="HAN8" s="671"/>
      <c r="HAO8" s="671"/>
      <c r="HAP8" s="671"/>
      <c r="HAQ8" s="671"/>
      <c r="HAR8" s="671"/>
      <c r="HAS8" s="671"/>
      <c r="HAT8" s="671"/>
      <c r="HAU8" s="671"/>
      <c r="HAV8" s="671"/>
      <c r="HAW8" s="671"/>
      <c r="HAX8" s="671"/>
      <c r="HAY8" s="671"/>
      <c r="HAZ8" s="671"/>
      <c r="HBA8" s="671"/>
      <c r="HBB8" s="671"/>
      <c r="HBC8" s="671"/>
      <c r="HBD8" s="671"/>
      <c r="HBE8" s="671"/>
      <c r="HBF8" s="671"/>
      <c r="HBG8" s="671"/>
      <c r="HBH8" s="671"/>
      <c r="HBI8" s="671"/>
      <c r="HBJ8" s="671"/>
      <c r="HBK8" s="671"/>
      <c r="HBL8" s="671"/>
      <c r="HBM8" s="671"/>
      <c r="HBN8" s="671"/>
      <c r="HBO8" s="671"/>
      <c r="HBP8" s="671"/>
      <c r="HBQ8" s="671"/>
      <c r="HBR8" s="671"/>
      <c r="HBS8" s="671"/>
      <c r="HBT8" s="671"/>
      <c r="HBU8" s="671"/>
      <c r="HBV8" s="671"/>
      <c r="HBW8" s="671"/>
      <c r="HBX8" s="671"/>
      <c r="HBY8" s="671"/>
      <c r="HBZ8" s="671"/>
      <c r="HCA8" s="671"/>
      <c r="HCB8" s="671"/>
      <c r="HCC8" s="671"/>
      <c r="HCD8" s="671"/>
      <c r="HCE8" s="671"/>
      <c r="HCF8" s="671"/>
      <c r="HCG8" s="671"/>
      <c r="HCH8" s="671"/>
      <c r="HCI8" s="671"/>
      <c r="HCJ8" s="671"/>
      <c r="HCK8" s="671"/>
      <c r="HCL8" s="671"/>
      <c r="HCM8" s="671"/>
      <c r="HCN8" s="671"/>
      <c r="HCO8" s="671"/>
      <c r="HCP8" s="671"/>
      <c r="HCQ8" s="671"/>
      <c r="HCR8" s="671"/>
      <c r="HCS8" s="671"/>
      <c r="HCT8" s="671"/>
      <c r="HCU8" s="671"/>
      <c r="HCV8" s="671"/>
      <c r="HCW8" s="671"/>
      <c r="HCX8" s="671"/>
      <c r="HCY8" s="671"/>
      <c r="HCZ8" s="671"/>
      <c r="HDA8" s="671"/>
      <c r="HDB8" s="671"/>
      <c r="HDC8" s="671"/>
      <c r="HDD8" s="671"/>
      <c r="HDE8" s="671"/>
      <c r="HDF8" s="671"/>
      <c r="HDG8" s="671"/>
      <c r="HDH8" s="671"/>
      <c r="HDI8" s="671"/>
      <c r="HDJ8" s="671"/>
      <c r="HDK8" s="671"/>
      <c r="HDL8" s="671"/>
      <c r="HDM8" s="671"/>
      <c r="HDN8" s="671"/>
      <c r="HDO8" s="671"/>
      <c r="HDP8" s="671"/>
      <c r="HDQ8" s="671"/>
      <c r="HDR8" s="671"/>
      <c r="HDS8" s="671"/>
      <c r="HDT8" s="671"/>
      <c r="HDU8" s="671"/>
      <c r="HDV8" s="671"/>
      <c r="HDW8" s="671"/>
      <c r="HDX8" s="671"/>
      <c r="HDY8" s="671"/>
      <c r="HDZ8" s="671"/>
      <c r="HEA8" s="671"/>
      <c r="HEB8" s="671"/>
      <c r="HEC8" s="671"/>
      <c r="HED8" s="671"/>
      <c r="HEE8" s="671"/>
      <c r="HEF8" s="671"/>
      <c r="HEG8" s="671"/>
      <c r="HEH8" s="671"/>
      <c r="HEI8" s="671"/>
      <c r="HEJ8" s="671"/>
      <c r="HEK8" s="671"/>
      <c r="HEL8" s="671"/>
      <c r="HEM8" s="671"/>
      <c r="HEN8" s="671"/>
      <c r="HEO8" s="671"/>
      <c r="HEP8" s="671"/>
      <c r="HEQ8" s="671"/>
      <c r="HER8" s="671"/>
      <c r="HES8" s="671"/>
      <c r="HET8" s="671"/>
      <c r="HEU8" s="671"/>
      <c r="HEV8" s="671"/>
      <c r="HEW8" s="671"/>
      <c r="HEX8" s="671"/>
      <c r="HEY8" s="671"/>
      <c r="HEZ8" s="671"/>
      <c r="HFA8" s="671"/>
      <c r="HFB8" s="671"/>
      <c r="HFC8" s="671"/>
      <c r="HFD8" s="671"/>
      <c r="HFE8" s="671"/>
      <c r="HFF8" s="671"/>
      <c r="HFG8" s="671"/>
      <c r="HFH8" s="671"/>
      <c r="HFI8" s="671"/>
      <c r="HFJ8" s="671"/>
      <c r="HFK8" s="671"/>
      <c r="HFL8" s="671"/>
      <c r="HFM8" s="671"/>
      <c r="HFN8" s="671"/>
      <c r="HFO8" s="671"/>
      <c r="HFP8" s="671"/>
      <c r="HFQ8" s="671"/>
      <c r="HFR8" s="671"/>
      <c r="HFS8" s="671"/>
      <c r="HFT8" s="671"/>
      <c r="HFU8" s="671"/>
      <c r="HFV8" s="671"/>
      <c r="HFW8" s="671"/>
      <c r="HFX8" s="671"/>
      <c r="HFY8" s="671"/>
      <c r="HFZ8" s="671"/>
      <c r="HGA8" s="671"/>
      <c r="HGB8" s="671"/>
      <c r="HGC8" s="671"/>
      <c r="HGD8" s="671"/>
      <c r="HGE8" s="671"/>
      <c r="HGF8" s="671"/>
      <c r="HGG8" s="671"/>
      <c r="HGH8" s="671"/>
      <c r="HGI8" s="671"/>
      <c r="HGJ8" s="671"/>
      <c r="HGK8" s="671"/>
      <c r="HGL8" s="671"/>
      <c r="HGM8" s="671"/>
      <c r="HGN8" s="671"/>
      <c r="HGO8" s="671"/>
      <c r="HGP8" s="671"/>
      <c r="HGQ8" s="671"/>
      <c r="HGR8" s="671"/>
      <c r="HGS8" s="671"/>
      <c r="HGT8" s="671"/>
      <c r="HGU8" s="671"/>
      <c r="HGV8" s="671"/>
      <c r="HGW8" s="671"/>
      <c r="HGX8" s="671"/>
      <c r="HGY8" s="671"/>
      <c r="HGZ8" s="671"/>
      <c r="HHA8" s="671"/>
      <c r="HHB8" s="671"/>
      <c r="HHC8" s="671"/>
      <c r="HHD8" s="671"/>
      <c r="HHE8" s="671"/>
      <c r="HHF8" s="671"/>
      <c r="HHG8" s="671"/>
      <c r="HHH8" s="671"/>
      <c r="HHI8" s="671"/>
      <c r="HHJ8" s="671"/>
      <c r="HHK8" s="671"/>
      <c r="HHL8" s="671"/>
      <c r="HHM8" s="671"/>
      <c r="HHN8" s="671"/>
      <c r="HHO8" s="671"/>
      <c r="HHP8" s="671"/>
      <c r="HHQ8" s="671"/>
      <c r="HHR8" s="671"/>
      <c r="HHS8" s="671"/>
      <c r="HHT8" s="671"/>
      <c r="HHU8" s="671"/>
      <c r="HHV8" s="671"/>
      <c r="HHW8" s="671"/>
      <c r="HHX8" s="671"/>
      <c r="HHY8" s="671"/>
      <c r="HHZ8" s="671"/>
      <c r="HIA8" s="671"/>
      <c r="HIB8" s="671"/>
      <c r="HIC8" s="671"/>
      <c r="HID8" s="671"/>
      <c r="HIE8" s="671"/>
      <c r="HIF8" s="671"/>
      <c r="HIG8" s="671"/>
      <c r="HIH8" s="671"/>
      <c r="HII8" s="671"/>
      <c r="HIJ8" s="671"/>
      <c r="HIK8" s="671"/>
      <c r="HIL8" s="671"/>
      <c r="HIM8" s="671"/>
      <c r="HIN8" s="671"/>
      <c r="HIO8" s="671"/>
      <c r="HIP8" s="671"/>
      <c r="HIQ8" s="671"/>
      <c r="HIR8" s="671"/>
      <c r="HIS8" s="671"/>
      <c r="HIT8" s="671"/>
      <c r="HIU8" s="671"/>
      <c r="HIV8" s="671"/>
      <c r="HIW8" s="671"/>
      <c r="HIX8" s="671"/>
      <c r="HIY8" s="671"/>
      <c r="HIZ8" s="671"/>
      <c r="HJA8" s="671"/>
      <c r="HJB8" s="671"/>
      <c r="HJC8" s="671"/>
      <c r="HJD8" s="671"/>
      <c r="HJE8" s="671"/>
      <c r="HJF8" s="671"/>
      <c r="HJG8" s="671"/>
      <c r="HJH8" s="671"/>
      <c r="HJI8" s="671"/>
      <c r="HJJ8" s="671"/>
      <c r="HJK8" s="671"/>
      <c r="HJL8" s="671"/>
      <c r="HJM8" s="671"/>
      <c r="HJN8" s="671"/>
      <c r="HJO8" s="671"/>
      <c r="HJP8" s="671"/>
      <c r="HJQ8" s="671"/>
      <c r="HJR8" s="671"/>
      <c r="HJS8" s="671"/>
      <c r="HJT8" s="671"/>
      <c r="HJU8" s="671"/>
      <c r="HJV8" s="671"/>
      <c r="HJW8" s="671"/>
      <c r="HJX8" s="671"/>
      <c r="HJY8" s="671"/>
      <c r="HJZ8" s="671"/>
      <c r="HKA8" s="671"/>
      <c r="HKB8" s="671"/>
      <c r="HKC8" s="671"/>
      <c r="HKD8" s="671"/>
      <c r="HKE8" s="671"/>
      <c r="HKF8" s="671"/>
      <c r="HKG8" s="671"/>
      <c r="HKH8" s="671"/>
      <c r="HKI8" s="671"/>
      <c r="HKJ8" s="671"/>
      <c r="HKK8" s="671"/>
      <c r="HKL8" s="671"/>
      <c r="HKM8" s="671"/>
      <c r="HKN8" s="671"/>
      <c r="HKO8" s="671"/>
      <c r="HKP8" s="671"/>
      <c r="HKQ8" s="671"/>
      <c r="HKR8" s="671"/>
      <c r="HKS8" s="671"/>
      <c r="HKT8" s="671"/>
      <c r="HKU8" s="671"/>
      <c r="HKV8" s="671"/>
      <c r="HKW8" s="671"/>
      <c r="HKX8" s="671"/>
      <c r="HKY8" s="671"/>
      <c r="HKZ8" s="671"/>
      <c r="HLA8" s="671"/>
      <c r="HLB8" s="671"/>
      <c r="HLC8" s="671"/>
      <c r="HLD8" s="671"/>
      <c r="HLE8" s="671"/>
      <c r="HLF8" s="671"/>
      <c r="HLG8" s="671"/>
      <c r="HLH8" s="671"/>
      <c r="HLI8" s="671"/>
      <c r="HLJ8" s="671"/>
      <c r="HLK8" s="671"/>
      <c r="HLL8" s="671"/>
      <c r="HLM8" s="671"/>
      <c r="HLN8" s="671"/>
      <c r="HLO8" s="671"/>
      <c r="HLP8" s="671"/>
      <c r="HLQ8" s="671"/>
      <c r="HLR8" s="671"/>
      <c r="HLS8" s="671"/>
      <c r="HLT8" s="671"/>
      <c r="HLU8" s="671"/>
      <c r="HLV8" s="671"/>
      <c r="HLW8" s="671"/>
      <c r="HLX8" s="671"/>
      <c r="HLY8" s="671"/>
      <c r="HLZ8" s="671"/>
      <c r="HMA8" s="671"/>
      <c r="HMB8" s="671"/>
      <c r="HMC8" s="671"/>
      <c r="HMD8" s="671"/>
      <c r="HME8" s="671"/>
      <c r="HMF8" s="671"/>
      <c r="HMG8" s="671"/>
      <c r="HMH8" s="671"/>
      <c r="HMI8" s="671"/>
      <c r="HMJ8" s="671"/>
      <c r="HMK8" s="671"/>
      <c r="HML8" s="671"/>
      <c r="HMM8" s="671"/>
      <c r="HMN8" s="671"/>
      <c r="HMO8" s="671"/>
      <c r="HMP8" s="671"/>
      <c r="HMQ8" s="671"/>
      <c r="HMR8" s="671"/>
      <c r="HMS8" s="671"/>
      <c r="HMT8" s="671"/>
      <c r="HMU8" s="671"/>
      <c r="HMV8" s="671"/>
      <c r="HMW8" s="671"/>
      <c r="HMX8" s="671"/>
      <c r="HMY8" s="671"/>
      <c r="HMZ8" s="671"/>
      <c r="HNA8" s="671"/>
      <c r="HNB8" s="671"/>
      <c r="HNC8" s="671"/>
      <c r="HND8" s="671"/>
      <c r="HNE8" s="671"/>
      <c r="HNF8" s="671"/>
      <c r="HNG8" s="671"/>
      <c r="HNH8" s="671"/>
      <c r="HNI8" s="671"/>
      <c r="HNJ8" s="671"/>
      <c r="HNK8" s="671"/>
      <c r="HNL8" s="671"/>
      <c r="HNM8" s="671"/>
      <c r="HNN8" s="671"/>
      <c r="HNO8" s="671"/>
      <c r="HNP8" s="671"/>
      <c r="HNQ8" s="671"/>
      <c r="HNR8" s="671"/>
      <c r="HNS8" s="671"/>
      <c r="HNT8" s="671"/>
      <c r="HNU8" s="671"/>
      <c r="HNV8" s="671"/>
      <c r="HNW8" s="671"/>
      <c r="HNX8" s="671"/>
      <c r="HNY8" s="671"/>
      <c r="HNZ8" s="671"/>
      <c r="HOA8" s="671"/>
      <c r="HOB8" s="671"/>
      <c r="HOC8" s="671"/>
      <c r="HOD8" s="671"/>
      <c r="HOE8" s="671"/>
      <c r="HOF8" s="671"/>
      <c r="HOG8" s="671"/>
      <c r="HOH8" s="671"/>
      <c r="HOI8" s="671"/>
      <c r="HOJ8" s="671"/>
      <c r="HOK8" s="671"/>
      <c r="HOL8" s="671"/>
      <c r="HOM8" s="671"/>
      <c r="HON8" s="671"/>
      <c r="HOO8" s="671"/>
      <c r="HOP8" s="671"/>
      <c r="HOQ8" s="671"/>
      <c r="HOR8" s="671"/>
      <c r="HOS8" s="671"/>
      <c r="HOT8" s="671"/>
      <c r="HOU8" s="671"/>
      <c r="HOV8" s="671"/>
      <c r="HOW8" s="671"/>
      <c r="HOX8" s="671"/>
      <c r="HOY8" s="671"/>
      <c r="HOZ8" s="671"/>
      <c r="HPA8" s="671"/>
      <c r="HPB8" s="671"/>
      <c r="HPC8" s="671"/>
      <c r="HPD8" s="671"/>
      <c r="HPE8" s="671"/>
      <c r="HPF8" s="671"/>
      <c r="HPG8" s="671"/>
      <c r="HPH8" s="671"/>
      <c r="HPI8" s="671"/>
      <c r="HPJ8" s="671"/>
      <c r="HPK8" s="671"/>
      <c r="HPL8" s="671"/>
      <c r="HPM8" s="671"/>
      <c r="HPN8" s="671"/>
      <c r="HPO8" s="671"/>
      <c r="HPP8" s="671"/>
      <c r="HPQ8" s="671"/>
      <c r="HPR8" s="671"/>
      <c r="HPS8" s="671"/>
      <c r="HPT8" s="671"/>
      <c r="HPU8" s="671"/>
      <c r="HPV8" s="671"/>
      <c r="HPW8" s="671"/>
      <c r="HPX8" s="671"/>
      <c r="HPY8" s="671"/>
      <c r="HPZ8" s="671"/>
      <c r="HQA8" s="671"/>
      <c r="HQB8" s="671"/>
      <c r="HQC8" s="671"/>
      <c r="HQD8" s="671"/>
      <c r="HQE8" s="671"/>
      <c r="HQF8" s="671"/>
      <c r="HQG8" s="671"/>
      <c r="HQH8" s="671"/>
      <c r="HQI8" s="671"/>
      <c r="HQJ8" s="671"/>
      <c r="HQK8" s="671"/>
      <c r="HQL8" s="671"/>
      <c r="HQM8" s="671"/>
      <c r="HQN8" s="671"/>
      <c r="HQO8" s="671"/>
      <c r="HQP8" s="671"/>
      <c r="HQQ8" s="671"/>
      <c r="HQR8" s="671"/>
      <c r="HQS8" s="671"/>
      <c r="HQT8" s="671"/>
      <c r="HQU8" s="671"/>
      <c r="HQV8" s="671"/>
      <c r="HQW8" s="671"/>
      <c r="HQX8" s="671"/>
      <c r="HQY8" s="671"/>
      <c r="HQZ8" s="671"/>
      <c r="HRA8" s="671"/>
      <c r="HRB8" s="671"/>
      <c r="HRC8" s="671"/>
      <c r="HRD8" s="671"/>
      <c r="HRE8" s="671"/>
      <c r="HRF8" s="671"/>
      <c r="HRG8" s="671"/>
      <c r="HRH8" s="671"/>
      <c r="HRI8" s="671"/>
      <c r="HRJ8" s="671"/>
      <c r="HRK8" s="671"/>
      <c r="HRL8" s="671"/>
      <c r="HRM8" s="671"/>
      <c r="HRN8" s="671"/>
      <c r="HRO8" s="671"/>
      <c r="HRP8" s="671"/>
      <c r="HRQ8" s="671"/>
      <c r="HRR8" s="671"/>
      <c r="HRS8" s="671"/>
      <c r="HRT8" s="671"/>
      <c r="HRU8" s="671"/>
      <c r="HRV8" s="671"/>
      <c r="HRW8" s="671"/>
      <c r="HRX8" s="671"/>
      <c r="HRY8" s="671"/>
      <c r="HRZ8" s="671"/>
      <c r="HSA8" s="671"/>
      <c r="HSB8" s="671"/>
      <c r="HSC8" s="671"/>
      <c r="HSD8" s="671"/>
      <c r="HSE8" s="671"/>
      <c r="HSF8" s="671"/>
      <c r="HSG8" s="671"/>
      <c r="HSH8" s="671"/>
      <c r="HSI8" s="671"/>
      <c r="HSJ8" s="671"/>
      <c r="HSK8" s="671"/>
      <c r="HSL8" s="671"/>
      <c r="HSM8" s="671"/>
      <c r="HSN8" s="671"/>
      <c r="HSO8" s="671"/>
      <c r="HSP8" s="671"/>
      <c r="HSQ8" s="671"/>
      <c r="HSR8" s="671"/>
      <c r="HSS8" s="671"/>
      <c r="HST8" s="671"/>
      <c r="HSU8" s="671"/>
      <c r="HSV8" s="671"/>
      <c r="HSW8" s="671"/>
      <c r="HSX8" s="671"/>
      <c r="HSY8" s="671"/>
      <c r="HSZ8" s="671"/>
      <c r="HTA8" s="671"/>
      <c r="HTB8" s="671"/>
      <c r="HTC8" s="671"/>
      <c r="HTD8" s="671"/>
      <c r="HTE8" s="671"/>
      <c r="HTF8" s="671"/>
      <c r="HTG8" s="671"/>
      <c r="HTH8" s="671"/>
      <c r="HTI8" s="671"/>
      <c r="HTJ8" s="671"/>
      <c r="HTK8" s="671"/>
      <c r="HTL8" s="671"/>
      <c r="HTM8" s="671"/>
      <c r="HTN8" s="671"/>
      <c r="HTO8" s="671"/>
      <c r="HTP8" s="671"/>
      <c r="HTQ8" s="671"/>
      <c r="HTR8" s="671"/>
      <c r="HTS8" s="671"/>
      <c r="HTT8" s="671"/>
      <c r="HTU8" s="671"/>
      <c r="HTV8" s="671"/>
      <c r="HTW8" s="671"/>
      <c r="HTX8" s="671"/>
      <c r="HTY8" s="671"/>
      <c r="HTZ8" s="671"/>
      <c r="HUA8" s="671"/>
      <c r="HUB8" s="671"/>
      <c r="HUC8" s="671"/>
      <c r="HUD8" s="671"/>
      <c r="HUE8" s="671"/>
      <c r="HUF8" s="671"/>
      <c r="HUG8" s="671"/>
      <c r="HUH8" s="671"/>
      <c r="HUI8" s="671"/>
      <c r="HUJ8" s="671"/>
      <c r="HUK8" s="671"/>
      <c r="HUL8" s="671"/>
      <c r="HUM8" s="671"/>
      <c r="HUN8" s="671"/>
      <c r="HUO8" s="671"/>
      <c r="HUP8" s="671"/>
      <c r="HUQ8" s="671"/>
      <c r="HUR8" s="671"/>
      <c r="HUS8" s="671"/>
      <c r="HUT8" s="671"/>
      <c r="HUU8" s="671"/>
      <c r="HUV8" s="671"/>
      <c r="HUW8" s="671"/>
      <c r="HUX8" s="671"/>
      <c r="HUY8" s="671"/>
      <c r="HUZ8" s="671"/>
      <c r="HVA8" s="671"/>
      <c r="HVB8" s="671"/>
      <c r="HVC8" s="671"/>
      <c r="HVD8" s="671"/>
      <c r="HVE8" s="671"/>
      <c r="HVF8" s="671"/>
      <c r="HVG8" s="671"/>
      <c r="HVH8" s="671"/>
      <c r="HVI8" s="671"/>
      <c r="HVJ8" s="671"/>
      <c r="HVK8" s="671"/>
      <c r="HVL8" s="671"/>
      <c r="HVM8" s="671"/>
      <c r="HVN8" s="671"/>
      <c r="HVO8" s="671"/>
      <c r="HVP8" s="671"/>
      <c r="HVQ8" s="671"/>
      <c r="HVR8" s="671"/>
      <c r="HVS8" s="671"/>
      <c r="HVT8" s="671"/>
      <c r="HVU8" s="671"/>
      <c r="HVV8" s="671"/>
      <c r="HVW8" s="671"/>
      <c r="HVX8" s="671"/>
      <c r="HVY8" s="671"/>
      <c r="HVZ8" s="671"/>
      <c r="HWA8" s="671"/>
      <c r="HWB8" s="671"/>
      <c r="HWC8" s="671"/>
      <c r="HWD8" s="671"/>
      <c r="HWE8" s="671"/>
      <c r="HWF8" s="671"/>
      <c r="HWG8" s="671"/>
      <c r="HWH8" s="671"/>
      <c r="HWI8" s="671"/>
      <c r="HWJ8" s="671"/>
      <c r="HWK8" s="671"/>
      <c r="HWL8" s="671"/>
      <c r="HWM8" s="671"/>
      <c r="HWN8" s="671"/>
      <c r="HWO8" s="671"/>
      <c r="HWP8" s="671"/>
      <c r="HWQ8" s="671"/>
      <c r="HWR8" s="671"/>
      <c r="HWS8" s="671"/>
      <c r="HWT8" s="671"/>
      <c r="HWU8" s="671"/>
      <c r="HWV8" s="671"/>
      <c r="HWW8" s="671"/>
      <c r="HWX8" s="671"/>
      <c r="HWY8" s="671"/>
      <c r="HWZ8" s="671"/>
      <c r="HXA8" s="671"/>
      <c r="HXB8" s="671"/>
      <c r="HXC8" s="671"/>
      <c r="HXD8" s="671"/>
      <c r="HXE8" s="671"/>
      <c r="HXF8" s="671"/>
      <c r="HXG8" s="671"/>
      <c r="HXH8" s="671"/>
      <c r="HXI8" s="671"/>
      <c r="HXJ8" s="671"/>
      <c r="HXK8" s="671"/>
      <c r="HXL8" s="671"/>
      <c r="HXM8" s="671"/>
      <c r="HXN8" s="671"/>
      <c r="HXO8" s="671"/>
      <c r="HXP8" s="671"/>
      <c r="HXQ8" s="671"/>
      <c r="HXR8" s="671"/>
      <c r="HXS8" s="671"/>
      <c r="HXT8" s="671"/>
      <c r="HXU8" s="671"/>
      <c r="HXV8" s="671"/>
      <c r="HXW8" s="671"/>
      <c r="HXX8" s="671"/>
      <c r="HXY8" s="671"/>
      <c r="HXZ8" s="671"/>
      <c r="HYA8" s="671"/>
      <c r="HYB8" s="671"/>
      <c r="HYC8" s="671"/>
      <c r="HYD8" s="671"/>
      <c r="HYE8" s="671"/>
      <c r="HYF8" s="671"/>
      <c r="HYG8" s="671"/>
      <c r="HYH8" s="671"/>
      <c r="HYI8" s="671"/>
      <c r="HYJ8" s="671"/>
      <c r="HYK8" s="671"/>
      <c r="HYL8" s="671"/>
      <c r="HYM8" s="671"/>
      <c r="HYN8" s="671"/>
      <c r="HYO8" s="671"/>
      <c r="HYP8" s="671"/>
      <c r="HYQ8" s="671"/>
      <c r="HYR8" s="671"/>
      <c r="HYS8" s="671"/>
      <c r="HYT8" s="671"/>
      <c r="HYU8" s="671"/>
      <c r="HYV8" s="671"/>
      <c r="HYW8" s="671"/>
      <c r="HYX8" s="671"/>
      <c r="HYY8" s="671"/>
      <c r="HYZ8" s="671"/>
      <c r="HZA8" s="671"/>
      <c r="HZB8" s="671"/>
      <c r="HZC8" s="671"/>
      <c r="HZD8" s="671"/>
      <c r="HZE8" s="671"/>
      <c r="HZF8" s="671"/>
      <c r="HZG8" s="671"/>
      <c r="HZH8" s="671"/>
      <c r="HZI8" s="671"/>
      <c r="HZJ8" s="671"/>
      <c r="HZK8" s="671"/>
      <c r="HZL8" s="671"/>
      <c r="HZM8" s="671"/>
      <c r="HZN8" s="671"/>
      <c r="HZO8" s="671"/>
      <c r="HZP8" s="671"/>
      <c r="HZQ8" s="671"/>
      <c r="HZR8" s="671"/>
      <c r="HZS8" s="671"/>
      <c r="HZT8" s="671"/>
      <c r="HZU8" s="671"/>
      <c r="HZV8" s="671"/>
      <c r="HZW8" s="671"/>
      <c r="HZX8" s="671"/>
      <c r="HZY8" s="671"/>
      <c r="HZZ8" s="671"/>
      <c r="IAA8" s="671"/>
      <c r="IAB8" s="671"/>
      <c r="IAC8" s="671"/>
      <c r="IAD8" s="671"/>
      <c r="IAE8" s="671"/>
      <c r="IAF8" s="671"/>
      <c r="IAG8" s="671"/>
      <c r="IAH8" s="671"/>
      <c r="IAI8" s="671"/>
      <c r="IAJ8" s="671"/>
      <c r="IAK8" s="671"/>
      <c r="IAL8" s="671"/>
      <c r="IAM8" s="671"/>
      <c r="IAN8" s="671"/>
      <c r="IAO8" s="671"/>
      <c r="IAP8" s="671"/>
      <c r="IAQ8" s="671"/>
      <c r="IAR8" s="671"/>
      <c r="IAS8" s="671"/>
      <c r="IAT8" s="671"/>
      <c r="IAU8" s="671"/>
      <c r="IAV8" s="671"/>
      <c r="IAW8" s="671"/>
      <c r="IAX8" s="671"/>
      <c r="IAY8" s="671"/>
      <c r="IAZ8" s="671"/>
      <c r="IBA8" s="671"/>
      <c r="IBB8" s="671"/>
      <c r="IBC8" s="671"/>
      <c r="IBD8" s="671"/>
      <c r="IBE8" s="671"/>
      <c r="IBF8" s="671"/>
      <c r="IBG8" s="671"/>
      <c r="IBH8" s="671"/>
      <c r="IBI8" s="671"/>
      <c r="IBJ8" s="671"/>
      <c r="IBK8" s="671"/>
      <c r="IBL8" s="671"/>
      <c r="IBM8" s="671"/>
      <c r="IBN8" s="671"/>
      <c r="IBO8" s="671"/>
      <c r="IBP8" s="671"/>
      <c r="IBQ8" s="671"/>
      <c r="IBR8" s="671"/>
      <c r="IBS8" s="671"/>
      <c r="IBT8" s="671"/>
      <c r="IBU8" s="671"/>
      <c r="IBV8" s="671"/>
      <c r="IBW8" s="671"/>
      <c r="IBX8" s="671"/>
      <c r="IBY8" s="671"/>
      <c r="IBZ8" s="671"/>
      <c r="ICA8" s="671"/>
      <c r="ICB8" s="671"/>
      <c r="ICC8" s="671"/>
      <c r="ICD8" s="671"/>
      <c r="ICE8" s="671"/>
      <c r="ICF8" s="671"/>
      <c r="ICG8" s="671"/>
      <c r="ICH8" s="671"/>
      <c r="ICI8" s="671"/>
      <c r="ICJ8" s="671"/>
      <c r="ICK8" s="671"/>
      <c r="ICL8" s="671"/>
      <c r="ICM8" s="671"/>
      <c r="ICN8" s="671"/>
      <c r="ICO8" s="671"/>
      <c r="ICP8" s="671"/>
      <c r="ICQ8" s="671"/>
      <c r="ICR8" s="671"/>
      <c r="ICS8" s="671"/>
      <c r="ICT8" s="671"/>
      <c r="ICU8" s="671"/>
      <c r="ICV8" s="671"/>
      <c r="ICW8" s="671"/>
      <c r="ICX8" s="671"/>
      <c r="ICY8" s="671"/>
      <c r="ICZ8" s="671"/>
      <c r="IDA8" s="671"/>
      <c r="IDB8" s="671"/>
      <c r="IDC8" s="671"/>
      <c r="IDD8" s="671"/>
      <c r="IDE8" s="671"/>
      <c r="IDF8" s="671"/>
      <c r="IDG8" s="671"/>
      <c r="IDH8" s="671"/>
      <c r="IDI8" s="671"/>
      <c r="IDJ8" s="671"/>
      <c r="IDK8" s="671"/>
      <c r="IDL8" s="671"/>
      <c r="IDM8" s="671"/>
      <c r="IDN8" s="671"/>
      <c r="IDO8" s="671"/>
      <c r="IDP8" s="671"/>
      <c r="IDQ8" s="671"/>
      <c r="IDR8" s="671"/>
      <c r="IDS8" s="671"/>
      <c r="IDT8" s="671"/>
      <c r="IDU8" s="671"/>
      <c r="IDV8" s="671"/>
      <c r="IDW8" s="671"/>
      <c r="IDX8" s="671"/>
      <c r="IDY8" s="671"/>
      <c r="IDZ8" s="671"/>
      <c r="IEA8" s="671"/>
      <c r="IEB8" s="671"/>
      <c r="IEC8" s="671"/>
      <c r="IED8" s="671"/>
      <c r="IEE8" s="671"/>
      <c r="IEF8" s="671"/>
      <c r="IEG8" s="671"/>
      <c r="IEH8" s="671"/>
      <c r="IEI8" s="671"/>
      <c r="IEJ8" s="671"/>
      <c r="IEK8" s="671"/>
      <c r="IEL8" s="671"/>
      <c r="IEM8" s="671"/>
      <c r="IEN8" s="671"/>
      <c r="IEO8" s="671"/>
      <c r="IEP8" s="671"/>
      <c r="IEQ8" s="671"/>
      <c r="IER8" s="671"/>
      <c r="IES8" s="671"/>
      <c r="IET8" s="671"/>
      <c r="IEU8" s="671"/>
      <c r="IEV8" s="671"/>
      <c r="IEW8" s="671"/>
      <c r="IEX8" s="671"/>
      <c r="IEY8" s="671"/>
      <c r="IEZ8" s="671"/>
      <c r="IFA8" s="671"/>
      <c r="IFB8" s="671"/>
      <c r="IFC8" s="671"/>
      <c r="IFD8" s="671"/>
      <c r="IFE8" s="671"/>
      <c r="IFF8" s="671"/>
      <c r="IFG8" s="671"/>
      <c r="IFH8" s="671"/>
      <c r="IFI8" s="671"/>
      <c r="IFJ8" s="671"/>
      <c r="IFK8" s="671"/>
      <c r="IFL8" s="671"/>
      <c r="IFM8" s="671"/>
      <c r="IFN8" s="671"/>
      <c r="IFO8" s="671"/>
      <c r="IFP8" s="671"/>
      <c r="IFQ8" s="671"/>
      <c r="IFR8" s="671"/>
      <c r="IFS8" s="671"/>
      <c r="IFT8" s="671"/>
      <c r="IFU8" s="671"/>
      <c r="IFV8" s="671"/>
      <c r="IFW8" s="671"/>
      <c r="IFX8" s="671"/>
      <c r="IFY8" s="671"/>
      <c r="IFZ8" s="671"/>
      <c r="IGA8" s="671"/>
      <c r="IGB8" s="671"/>
      <c r="IGC8" s="671"/>
      <c r="IGD8" s="671"/>
      <c r="IGE8" s="671"/>
      <c r="IGF8" s="671"/>
      <c r="IGG8" s="671"/>
      <c r="IGH8" s="671"/>
      <c r="IGI8" s="671"/>
      <c r="IGJ8" s="671"/>
      <c r="IGK8" s="671"/>
      <c r="IGL8" s="671"/>
      <c r="IGM8" s="671"/>
      <c r="IGN8" s="671"/>
      <c r="IGO8" s="671"/>
      <c r="IGP8" s="671"/>
      <c r="IGQ8" s="671"/>
      <c r="IGR8" s="671"/>
      <c r="IGS8" s="671"/>
      <c r="IGT8" s="671"/>
      <c r="IGU8" s="671"/>
      <c r="IGV8" s="671"/>
      <c r="IGW8" s="671"/>
      <c r="IGX8" s="671"/>
      <c r="IGY8" s="671"/>
      <c r="IGZ8" s="671"/>
      <c r="IHA8" s="671"/>
      <c r="IHB8" s="671"/>
      <c r="IHC8" s="671"/>
      <c r="IHD8" s="671"/>
      <c r="IHE8" s="671"/>
      <c r="IHF8" s="671"/>
      <c r="IHG8" s="671"/>
      <c r="IHH8" s="671"/>
      <c r="IHI8" s="671"/>
      <c r="IHJ8" s="671"/>
      <c r="IHK8" s="671"/>
      <c r="IHL8" s="671"/>
      <c r="IHM8" s="671"/>
      <c r="IHN8" s="671"/>
      <c r="IHO8" s="671"/>
      <c r="IHP8" s="671"/>
      <c r="IHQ8" s="671"/>
      <c r="IHR8" s="671"/>
      <c r="IHS8" s="671"/>
      <c r="IHT8" s="671"/>
      <c r="IHU8" s="671"/>
      <c r="IHV8" s="671"/>
      <c r="IHW8" s="671"/>
      <c r="IHX8" s="671"/>
      <c r="IHY8" s="671"/>
      <c r="IHZ8" s="671"/>
      <c r="IIA8" s="671"/>
      <c r="IIB8" s="671"/>
      <c r="IIC8" s="671"/>
      <c r="IID8" s="671"/>
      <c r="IIE8" s="671"/>
      <c r="IIF8" s="671"/>
      <c r="IIG8" s="671"/>
      <c r="IIH8" s="671"/>
      <c r="III8" s="671"/>
      <c r="IIJ8" s="671"/>
      <c r="IIK8" s="671"/>
      <c r="IIL8" s="671"/>
      <c r="IIM8" s="671"/>
      <c r="IIN8" s="671"/>
      <c r="IIO8" s="671"/>
      <c r="IIP8" s="671"/>
      <c r="IIQ8" s="671"/>
      <c r="IIR8" s="671"/>
      <c r="IIS8" s="671"/>
      <c r="IIT8" s="671"/>
      <c r="IIU8" s="671"/>
      <c r="IIV8" s="671"/>
      <c r="IIW8" s="671"/>
      <c r="IIX8" s="671"/>
      <c r="IIY8" s="671"/>
      <c r="IIZ8" s="671"/>
      <c r="IJA8" s="671"/>
      <c r="IJB8" s="671"/>
      <c r="IJC8" s="671"/>
      <c r="IJD8" s="671"/>
      <c r="IJE8" s="671"/>
      <c r="IJF8" s="671"/>
      <c r="IJG8" s="671"/>
      <c r="IJH8" s="671"/>
      <c r="IJI8" s="671"/>
      <c r="IJJ8" s="671"/>
      <c r="IJK8" s="671"/>
      <c r="IJL8" s="671"/>
      <c r="IJM8" s="671"/>
      <c r="IJN8" s="671"/>
      <c r="IJO8" s="671"/>
      <c r="IJP8" s="671"/>
      <c r="IJQ8" s="671"/>
      <c r="IJR8" s="671"/>
      <c r="IJS8" s="671"/>
      <c r="IJT8" s="671"/>
      <c r="IJU8" s="671"/>
      <c r="IJV8" s="671"/>
      <c r="IJW8" s="671"/>
      <c r="IJX8" s="671"/>
      <c r="IJY8" s="671"/>
      <c r="IJZ8" s="671"/>
      <c r="IKA8" s="671"/>
      <c r="IKB8" s="671"/>
      <c r="IKC8" s="671"/>
      <c r="IKD8" s="671"/>
      <c r="IKE8" s="671"/>
      <c r="IKF8" s="671"/>
      <c r="IKG8" s="671"/>
      <c r="IKH8" s="671"/>
      <c r="IKI8" s="671"/>
      <c r="IKJ8" s="671"/>
      <c r="IKK8" s="671"/>
      <c r="IKL8" s="671"/>
      <c r="IKM8" s="671"/>
      <c r="IKN8" s="671"/>
      <c r="IKO8" s="671"/>
      <c r="IKP8" s="671"/>
      <c r="IKQ8" s="671"/>
      <c r="IKR8" s="671"/>
      <c r="IKS8" s="671"/>
      <c r="IKT8" s="671"/>
      <c r="IKU8" s="671"/>
      <c r="IKV8" s="671"/>
      <c r="IKW8" s="671"/>
      <c r="IKX8" s="671"/>
      <c r="IKY8" s="671"/>
      <c r="IKZ8" s="671"/>
      <c r="ILA8" s="671"/>
      <c r="ILB8" s="671"/>
      <c r="ILC8" s="671"/>
      <c r="ILD8" s="671"/>
      <c r="ILE8" s="671"/>
      <c r="ILF8" s="671"/>
      <c r="ILG8" s="671"/>
      <c r="ILH8" s="671"/>
      <c r="ILI8" s="671"/>
      <c r="ILJ8" s="671"/>
      <c r="ILK8" s="671"/>
      <c r="ILL8" s="671"/>
      <c r="ILM8" s="671"/>
      <c r="ILN8" s="671"/>
      <c r="ILO8" s="671"/>
      <c r="ILP8" s="671"/>
      <c r="ILQ8" s="671"/>
      <c r="ILR8" s="671"/>
      <c r="ILS8" s="671"/>
      <c r="ILT8" s="671"/>
      <c r="ILU8" s="671"/>
      <c r="ILV8" s="671"/>
      <c r="ILW8" s="671"/>
      <c r="ILX8" s="671"/>
      <c r="ILY8" s="671"/>
      <c r="ILZ8" s="671"/>
      <c r="IMA8" s="671"/>
      <c r="IMB8" s="671"/>
      <c r="IMC8" s="671"/>
      <c r="IMD8" s="671"/>
      <c r="IME8" s="671"/>
      <c r="IMF8" s="671"/>
      <c r="IMG8" s="671"/>
      <c r="IMH8" s="671"/>
      <c r="IMI8" s="671"/>
      <c r="IMJ8" s="671"/>
      <c r="IMK8" s="671"/>
      <c r="IML8" s="671"/>
      <c r="IMM8" s="671"/>
      <c r="IMN8" s="671"/>
      <c r="IMO8" s="671"/>
      <c r="IMP8" s="671"/>
      <c r="IMQ8" s="671"/>
      <c r="IMR8" s="671"/>
      <c r="IMS8" s="671"/>
      <c r="IMT8" s="671"/>
      <c r="IMU8" s="671"/>
      <c r="IMV8" s="671"/>
      <c r="IMW8" s="671"/>
      <c r="IMX8" s="671"/>
      <c r="IMY8" s="671"/>
      <c r="IMZ8" s="671"/>
      <c r="INA8" s="671"/>
      <c r="INB8" s="671"/>
      <c r="INC8" s="671"/>
      <c r="IND8" s="671"/>
      <c r="INE8" s="671"/>
      <c r="INF8" s="671"/>
      <c r="ING8" s="671"/>
      <c r="INH8" s="671"/>
      <c r="INI8" s="671"/>
      <c r="INJ8" s="671"/>
      <c r="INK8" s="671"/>
      <c r="INL8" s="671"/>
      <c r="INM8" s="671"/>
      <c r="INN8" s="671"/>
      <c r="INO8" s="671"/>
      <c r="INP8" s="671"/>
      <c r="INQ8" s="671"/>
      <c r="INR8" s="671"/>
      <c r="INS8" s="671"/>
      <c r="INT8" s="671"/>
      <c r="INU8" s="671"/>
      <c r="INV8" s="671"/>
      <c r="INW8" s="671"/>
      <c r="INX8" s="671"/>
      <c r="INY8" s="671"/>
      <c r="INZ8" s="671"/>
      <c r="IOA8" s="671"/>
      <c r="IOB8" s="671"/>
      <c r="IOC8" s="671"/>
      <c r="IOD8" s="671"/>
      <c r="IOE8" s="671"/>
      <c r="IOF8" s="671"/>
      <c r="IOG8" s="671"/>
      <c r="IOH8" s="671"/>
      <c r="IOI8" s="671"/>
      <c r="IOJ8" s="671"/>
      <c r="IOK8" s="671"/>
      <c r="IOL8" s="671"/>
      <c r="IOM8" s="671"/>
      <c r="ION8" s="671"/>
      <c r="IOO8" s="671"/>
      <c r="IOP8" s="671"/>
      <c r="IOQ8" s="671"/>
      <c r="IOR8" s="671"/>
      <c r="IOS8" s="671"/>
      <c r="IOT8" s="671"/>
      <c r="IOU8" s="671"/>
      <c r="IOV8" s="671"/>
      <c r="IOW8" s="671"/>
      <c r="IOX8" s="671"/>
      <c r="IOY8" s="671"/>
      <c r="IOZ8" s="671"/>
      <c r="IPA8" s="671"/>
      <c r="IPB8" s="671"/>
      <c r="IPC8" s="671"/>
      <c r="IPD8" s="671"/>
      <c r="IPE8" s="671"/>
      <c r="IPF8" s="671"/>
      <c r="IPG8" s="671"/>
      <c r="IPH8" s="671"/>
      <c r="IPI8" s="671"/>
      <c r="IPJ8" s="671"/>
      <c r="IPK8" s="671"/>
      <c r="IPL8" s="671"/>
      <c r="IPM8" s="671"/>
      <c r="IPN8" s="671"/>
      <c r="IPO8" s="671"/>
      <c r="IPP8" s="671"/>
      <c r="IPQ8" s="671"/>
      <c r="IPR8" s="671"/>
      <c r="IPS8" s="671"/>
      <c r="IPT8" s="671"/>
      <c r="IPU8" s="671"/>
      <c r="IPV8" s="671"/>
      <c r="IPW8" s="671"/>
      <c r="IPX8" s="671"/>
      <c r="IPY8" s="671"/>
      <c r="IPZ8" s="671"/>
      <c r="IQA8" s="671"/>
      <c r="IQB8" s="671"/>
      <c r="IQC8" s="671"/>
      <c r="IQD8" s="671"/>
      <c r="IQE8" s="671"/>
      <c r="IQF8" s="671"/>
      <c r="IQG8" s="671"/>
      <c r="IQH8" s="671"/>
      <c r="IQI8" s="671"/>
      <c r="IQJ8" s="671"/>
      <c r="IQK8" s="671"/>
      <c r="IQL8" s="671"/>
      <c r="IQM8" s="671"/>
      <c r="IQN8" s="671"/>
      <c r="IQO8" s="671"/>
      <c r="IQP8" s="671"/>
      <c r="IQQ8" s="671"/>
      <c r="IQR8" s="671"/>
      <c r="IQS8" s="671"/>
      <c r="IQT8" s="671"/>
      <c r="IQU8" s="671"/>
      <c r="IQV8" s="671"/>
      <c r="IQW8" s="671"/>
      <c r="IQX8" s="671"/>
      <c r="IQY8" s="671"/>
      <c r="IQZ8" s="671"/>
      <c r="IRA8" s="671"/>
      <c r="IRB8" s="671"/>
      <c r="IRC8" s="671"/>
      <c r="IRD8" s="671"/>
      <c r="IRE8" s="671"/>
      <c r="IRF8" s="671"/>
      <c r="IRG8" s="671"/>
      <c r="IRH8" s="671"/>
      <c r="IRI8" s="671"/>
      <c r="IRJ8" s="671"/>
      <c r="IRK8" s="671"/>
      <c r="IRL8" s="671"/>
      <c r="IRM8" s="671"/>
      <c r="IRN8" s="671"/>
      <c r="IRO8" s="671"/>
      <c r="IRP8" s="671"/>
      <c r="IRQ8" s="671"/>
      <c r="IRR8" s="671"/>
      <c r="IRS8" s="671"/>
      <c r="IRT8" s="671"/>
      <c r="IRU8" s="671"/>
      <c r="IRV8" s="671"/>
      <c r="IRW8" s="671"/>
      <c r="IRX8" s="671"/>
      <c r="IRY8" s="671"/>
      <c r="IRZ8" s="671"/>
      <c r="ISA8" s="671"/>
      <c r="ISB8" s="671"/>
      <c r="ISC8" s="671"/>
      <c r="ISD8" s="671"/>
      <c r="ISE8" s="671"/>
      <c r="ISF8" s="671"/>
      <c r="ISG8" s="671"/>
      <c r="ISH8" s="671"/>
      <c r="ISI8" s="671"/>
      <c r="ISJ8" s="671"/>
      <c r="ISK8" s="671"/>
      <c r="ISL8" s="671"/>
      <c r="ISM8" s="671"/>
      <c r="ISN8" s="671"/>
      <c r="ISO8" s="671"/>
      <c r="ISP8" s="671"/>
      <c r="ISQ8" s="671"/>
      <c r="ISR8" s="671"/>
      <c r="ISS8" s="671"/>
      <c r="IST8" s="671"/>
      <c r="ISU8" s="671"/>
      <c r="ISV8" s="671"/>
      <c r="ISW8" s="671"/>
      <c r="ISX8" s="671"/>
      <c r="ISY8" s="671"/>
      <c r="ISZ8" s="671"/>
      <c r="ITA8" s="671"/>
      <c r="ITB8" s="671"/>
      <c r="ITC8" s="671"/>
      <c r="ITD8" s="671"/>
      <c r="ITE8" s="671"/>
      <c r="ITF8" s="671"/>
      <c r="ITG8" s="671"/>
      <c r="ITH8" s="671"/>
      <c r="ITI8" s="671"/>
      <c r="ITJ8" s="671"/>
      <c r="ITK8" s="671"/>
      <c r="ITL8" s="671"/>
      <c r="ITM8" s="671"/>
      <c r="ITN8" s="671"/>
      <c r="ITO8" s="671"/>
      <c r="ITP8" s="671"/>
      <c r="ITQ8" s="671"/>
      <c r="ITR8" s="671"/>
      <c r="ITS8" s="671"/>
      <c r="ITT8" s="671"/>
      <c r="ITU8" s="671"/>
      <c r="ITV8" s="671"/>
      <c r="ITW8" s="671"/>
      <c r="ITX8" s="671"/>
      <c r="ITY8" s="671"/>
      <c r="ITZ8" s="671"/>
      <c r="IUA8" s="671"/>
      <c r="IUB8" s="671"/>
      <c r="IUC8" s="671"/>
      <c r="IUD8" s="671"/>
      <c r="IUE8" s="671"/>
      <c r="IUF8" s="671"/>
      <c r="IUG8" s="671"/>
      <c r="IUH8" s="671"/>
      <c r="IUI8" s="671"/>
      <c r="IUJ8" s="671"/>
      <c r="IUK8" s="671"/>
      <c r="IUL8" s="671"/>
      <c r="IUM8" s="671"/>
      <c r="IUN8" s="671"/>
      <c r="IUO8" s="671"/>
      <c r="IUP8" s="671"/>
      <c r="IUQ8" s="671"/>
      <c r="IUR8" s="671"/>
      <c r="IUS8" s="671"/>
      <c r="IUT8" s="671"/>
      <c r="IUU8" s="671"/>
      <c r="IUV8" s="671"/>
      <c r="IUW8" s="671"/>
      <c r="IUX8" s="671"/>
      <c r="IUY8" s="671"/>
      <c r="IUZ8" s="671"/>
      <c r="IVA8" s="671"/>
      <c r="IVB8" s="671"/>
      <c r="IVC8" s="671"/>
      <c r="IVD8" s="671"/>
      <c r="IVE8" s="671"/>
      <c r="IVF8" s="671"/>
      <c r="IVG8" s="671"/>
      <c r="IVH8" s="671"/>
      <c r="IVI8" s="671"/>
      <c r="IVJ8" s="671"/>
      <c r="IVK8" s="671"/>
      <c r="IVL8" s="671"/>
      <c r="IVM8" s="671"/>
      <c r="IVN8" s="671"/>
      <c r="IVO8" s="671"/>
      <c r="IVP8" s="671"/>
      <c r="IVQ8" s="671"/>
      <c r="IVR8" s="671"/>
      <c r="IVS8" s="671"/>
      <c r="IVT8" s="671"/>
      <c r="IVU8" s="671"/>
      <c r="IVV8" s="671"/>
      <c r="IVW8" s="671"/>
      <c r="IVX8" s="671"/>
      <c r="IVY8" s="671"/>
      <c r="IVZ8" s="671"/>
      <c r="IWA8" s="671"/>
      <c r="IWB8" s="671"/>
      <c r="IWC8" s="671"/>
      <c r="IWD8" s="671"/>
      <c r="IWE8" s="671"/>
      <c r="IWF8" s="671"/>
      <c r="IWG8" s="671"/>
      <c r="IWH8" s="671"/>
      <c r="IWI8" s="671"/>
      <c r="IWJ8" s="671"/>
      <c r="IWK8" s="671"/>
      <c r="IWL8" s="671"/>
      <c r="IWM8" s="671"/>
      <c r="IWN8" s="671"/>
      <c r="IWO8" s="671"/>
      <c r="IWP8" s="671"/>
      <c r="IWQ8" s="671"/>
      <c r="IWR8" s="671"/>
      <c r="IWS8" s="671"/>
      <c r="IWT8" s="671"/>
      <c r="IWU8" s="671"/>
      <c r="IWV8" s="671"/>
      <c r="IWW8" s="671"/>
      <c r="IWX8" s="671"/>
      <c r="IWY8" s="671"/>
      <c r="IWZ8" s="671"/>
      <c r="IXA8" s="671"/>
      <c r="IXB8" s="671"/>
      <c r="IXC8" s="671"/>
      <c r="IXD8" s="671"/>
      <c r="IXE8" s="671"/>
      <c r="IXF8" s="671"/>
      <c r="IXG8" s="671"/>
      <c r="IXH8" s="671"/>
      <c r="IXI8" s="671"/>
      <c r="IXJ8" s="671"/>
      <c r="IXK8" s="671"/>
      <c r="IXL8" s="671"/>
      <c r="IXM8" s="671"/>
      <c r="IXN8" s="671"/>
      <c r="IXO8" s="671"/>
      <c r="IXP8" s="671"/>
      <c r="IXQ8" s="671"/>
      <c r="IXR8" s="671"/>
      <c r="IXS8" s="671"/>
      <c r="IXT8" s="671"/>
      <c r="IXU8" s="671"/>
      <c r="IXV8" s="671"/>
      <c r="IXW8" s="671"/>
      <c r="IXX8" s="671"/>
      <c r="IXY8" s="671"/>
      <c r="IXZ8" s="671"/>
      <c r="IYA8" s="671"/>
      <c r="IYB8" s="671"/>
      <c r="IYC8" s="671"/>
      <c r="IYD8" s="671"/>
      <c r="IYE8" s="671"/>
      <c r="IYF8" s="671"/>
      <c r="IYG8" s="671"/>
      <c r="IYH8" s="671"/>
      <c r="IYI8" s="671"/>
      <c r="IYJ8" s="671"/>
      <c r="IYK8" s="671"/>
      <c r="IYL8" s="671"/>
      <c r="IYM8" s="671"/>
      <c r="IYN8" s="671"/>
      <c r="IYO8" s="671"/>
      <c r="IYP8" s="671"/>
      <c r="IYQ8" s="671"/>
      <c r="IYR8" s="671"/>
      <c r="IYS8" s="671"/>
      <c r="IYT8" s="671"/>
      <c r="IYU8" s="671"/>
      <c r="IYV8" s="671"/>
      <c r="IYW8" s="671"/>
      <c r="IYX8" s="671"/>
      <c r="IYY8" s="671"/>
      <c r="IYZ8" s="671"/>
      <c r="IZA8" s="671"/>
      <c r="IZB8" s="671"/>
      <c r="IZC8" s="671"/>
      <c r="IZD8" s="671"/>
      <c r="IZE8" s="671"/>
      <c r="IZF8" s="671"/>
      <c r="IZG8" s="671"/>
      <c r="IZH8" s="671"/>
      <c r="IZI8" s="671"/>
      <c r="IZJ8" s="671"/>
      <c r="IZK8" s="671"/>
      <c r="IZL8" s="671"/>
      <c r="IZM8" s="671"/>
      <c r="IZN8" s="671"/>
      <c r="IZO8" s="671"/>
      <c r="IZP8" s="671"/>
      <c r="IZQ8" s="671"/>
      <c r="IZR8" s="671"/>
      <c r="IZS8" s="671"/>
      <c r="IZT8" s="671"/>
      <c r="IZU8" s="671"/>
      <c r="IZV8" s="671"/>
      <c r="IZW8" s="671"/>
      <c r="IZX8" s="671"/>
      <c r="IZY8" s="671"/>
      <c r="IZZ8" s="671"/>
      <c r="JAA8" s="671"/>
      <c r="JAB8" s="671"/>
      <c r="JAC8" s="671"/>
      <c r="JAD8" s="671"/>
      <c r="JAE8" s="671"/>
      <c r="JAF8" s="671"/>
      <c r="JAG8" s="671"/>
      <c r="JAH8" s="671"/>
      <c r="JAI8" s="671"/>
      <c r="JAJ8" s="671"/>
      <c r="JAK8" s="671"/>
      <c r="JAL8" s="671"/>
      <c r="JAM8" s="671"/>
      <c r="JAN8" s="671"/>
      <c r="JAO8" s="671"/>
      <c r="JAP8" s="671"/>
      <c r="JAQ8" s="671"/>
      <c r="JAR8" s="671"/>
      <c r="JAS8" s="671"/>
      <c r="JAT8" s="671"/>
      <c r="JAU8" s="671"/>
      <c r="JAV8" s="671"/>
      <c r="JAW8" s="671"/>
      <c r="JAX8" s="671"/>
      <c r="JAY8" s="671"/>
      <c r="JAZ8" s="671"/>
      <c r="JBA8" s="671"/>
      <c r="JBB8" s="671"/>
      <c r="JBC8" s="671"/>
      <c r="JBD8" s="671"/>
      <c r="JBE8" s="671"/>
      <c r="JBF8" s="671"/>
      <c r="JBG8" s="671"/>
      <c r="JBH8" s="671"/>
      <c r="JBI8" s="671"/>
      <c r="JBJ8" s="671"/>
      <c r="JBK8" s="671"/>
      <c r="JBL8" s="671"/>
      <c r="JBM8" s="671"/>
      <c r="JBN8" s="671"/>
      <c r="JBO8" s="671"/>
      <c r="JBP8" s="671"/>
      <c r="JBQ8" s="671"/>
      <c r="JBR8" s="671"/>
      <c r="JBS8" s="671"/>
      <c r="JBT8" s="671"/>
      <c r="JBU8" s="671"/>
      <c r="JBV8" s="671"/>
      <c r="JBW8" s="671"/>
      <c r="JBX8" s="671"/>
      <c r="JBY8" s="671"/>
      <c r="JBZ8" s="671"/>
      <c r="JCA8" s="671"/>
      <c r="JCB8" s="671"/>
      <c r="JCC8" s="671"/>
      <c r="JCD8" s="671"/>
      <c r="JCE8" s="671"/>
      <c r="JCF8" s="671"/>
      <c r="JCG8" s="671"/>
      <c r="JCH8" s="671"/>
      <c r="JCI8" s="671"/>
      <c r="JCJ8" s="671"/>
      <c r="JCK8" s="671"/>
      <c r="JCL8" s="671"/>
      <c r="JCM8" s="671"/>
      <c r="JCN8" s="671"/>
      <c r="JCO8" s="671"/>
      <c r="JCP8" s="671"/>
      <c r="JCQ8" s="671"/>
      <c r="JCR8" s="671"/>
      <c r="JCS8" s="671"/>
      <c r="JCT8" s="671"/>
      <c r="JCU8" s="671"/>
      <c r="JCV8" s="671"/>
      <c r="JCW8" s="671"/>
      <c r="JCX8" s="671"/>
      <c r="JCY8" s="671"/>
      <c r="JCZ8" s="671"/>
      <c r="JDA8" s="671"/>
      <c r="JDB8" s="671"/>
      <c r="JDC8" s="671"/>
      <c r="JDD8" s="671"/>
      <c r="JDE8" s="671"/>
      <c r="JDF8" s="671"/>
      <c r="JDG8" s="671"/>
      <c r="JDH8" s="671"/>
      <c r="JDI8" s="671"/>
      <c r="JDJ8" s="671"/>
      <c r="JDK8" s="671"/>
      <c r="JDL8" s="671"/>
      <c r="JDM8" s="671"/>
      <c r="JDN8" s="671"/>
      <c r="JDO8" s="671"/>
      <c r="JDP8" s="671"/>
      <c r="JDQ8" s="671"/>
      <c r="JDR8" s="671"/>
      <c r="JDS8" s="671"/>
      <c r="JDT8" s="671"/>
      <c r="JDU8" s="671"/>
      <c r="JDV8" s="671"/>
      <c r="JDW8" s="671"/>
      <c r="JDX8" s="671"/>
      <c r="JDY8" s="671"/>
      <c r="JDZ8" s="671"/>
      <c r="JEA8" s="671"/>
      <c r="JEB8" s="671"/>
      <c r="JEC8" s="671"/>
      <c r="JED8" s="671"/>
      <c r="JEE8" s="671"/>
      <c r="JEF8" s="671"/>
      <c r="JEG8" s="671"/>
      <c r="JEH8" s="671"/>
      <c r="JEI8" s="671"/>
      <c r="JEJ8" s="671"/>
      <c r="JEK8" s="671"/>
      <c r="JEL8" s="671"/>
      <c r="JEM8" s="671"/>
      <c r="JEN8" s="671"/>
      <c r="JEO8" s="671"/>
      <c r="JEP8" s="671"/>
      <c r="JEQ8" s="671"/>
      <c r="JER8" s="671"/>
      <c r="JES8" s="671"/>
      <c r="JET8" s="671"/>
      <c r="JEU8" s="671"/>
      <c r="JEV8" s="671"/>
      <c r="JEW8" s="671"/>
      <c r="JEX8" s="671"/>
      <c r="JEY8" s="671"/>
      <c r="JEZ8" s="671"/>
      <c r="JFA8" s="671"/>
      <c r="JFB8" s="671"/>
      <c r="JFC8" s="671"/>
      <c r="JFD8" s="671"/>
      <c r="JFE8" s="671"/>
      <c r="JFF8" s="671"/>
      <c r="JFG8" s="671"/>
      <c r="JFH8" s="671"/>
      <c r="JFI8" s="671"/>
      <c r="JFJ8" s="671"/>
      <c r="JFK8" s="671"/>
      <c r="JFL8" s="671"/>
      <c r="JFM8" s="671"/>
      <c r="JFN8" s="671"/>
      <c r="JFO8" s="671"/>
      <c r="JFP8" s="671"/>
      <c r="JFQ8" s="671"/>
      <c r="JFR8" s="671"/>
      <c r="JFS8" s="671"/>
      <c r="JFT8" s="671"/>
      <c r="JFU8" s="671"/>
      <c r="JFV8" s="671"/>
      <c r="JFW8" s="671"/>
      <c r="JFX8" s="671"/>
      <c r="JFY8" s="671"/>
      <c r="JFZ8" s="671"/>
      <c r="JGA8" s="671"/>
      <c r="JGB8" s="671"/>
      <c r="JGC8" s="671"/>
      <c r="JGD8" s="671"/>
      <c r="JGE8" s="671"/>
      <c r="JGF8" s="671"/>
      <c r="JGG8" s="671"/>
      <c r="JGH8" s="671"/>
      <c r="JGI8" s="671"/>
      <c r="JGJ8" s="671"/>
      <c r="JGK8" s="671"/>
      <c r="JGL8" s="671"/>
      <c r="JGM8" s="671"/>
      <c r="JGN8" s="671"/>
      <c r="JGO8" s="671"/>
      <c r="JGP8" s="671"/>
      <c r="JGQ8" s="671"/>
      <c r="JGR8" s="671"/>
      <c r="JGS8" s="671"/>
      <c r="JGT8" s="671"/>
      <c r="JGU8" s="671"/>
      <c r="JGV8" s="671"/>
      <c r="JGW8" s="671"/>
      <c r="JGX8" s="671"/>
      <c r="JGY8" s="671"/>
      <c r="JGZ8" s="671"/>
      <c r="JHA8" s="671"/>
      <c r="JHB8" s="671"/>
      <c r="JHC8" s="671"/>
      <c r="JHD8" s="671"/>
      <c r="JHE8" s="671"/>
      <c r="JHF8" s="671"/>
      <c r="JHG8" s="671"/>
      <c r="JHH8" s="671"/>
      <c r="JHI8" s="671"/>
      <c r="JHJ8" s="671"/>
      <c r="JHK8" s="671"/>
      <c r="JHL8" s="671"/>
      <c r="JHM8" s="671"/>
      <c r="JHN8" s="671"/>
      <c r="JHO8" s="671"/>
      <c r="JHP8" s="671"/>
      <c r="JHQ8" s="671"/>
      <c r="JHR8" s="671"/>
      <c r="JHS8" s="671"/>
      <c r="JHT8" s="671"/>
      <c r="JHU8" s="671"/>
      <c r="JHV8" s="671"/>
      <c r="JHW8" s="671"/>
      <c r="JHX8" s="671"/>
      <c r="JHY8" s="671"/>
      <c r="JHZ8" s="671"/>
      <c r="JIA8" s="671"/>
      <c r="JIB8" s="671"/>
      <c r="JIC8" s="671"/>
      <c r="JID8" s="671"/>
      <c r="JIE8" s="671"/>
      <c r="JIF8" s="671"/>
      <c r="JIG8" s="671"/>
      <c r="JIH8" s="671"/>
      <c r="JII8" s="671"/>
      <c r="JIJ8" s="671"/>
      <c r="JIK8" s="671"/>
      <c r="JIL8" s="671"/>
      <c r="JIM8" s="671"/>
      <c r="JIN8" s="671"/>
      <c r="JIO8" s="671"/>
      <c r="JIP8" s="671"/>
      <c r="JIQ8" s="671"/>
      <c r="JIR8" s="671"/>
      <c r="JIS8" s="671"/>
      <c r="JIT8" s="671"/>
      <c r="JIU8" s="671"/>
      <c r="JIV8" s="671"/>
      <c r="JIW8" s="671"/>
      <c r="JIX8" s="671"/>
      <c r="JIY8" s="671"/>
      <c r="JIZ8" s="671"/>
      <c r="JJA8" s="671"/>
      <c r="JJB8" s="671"/>
      <c r="JJC8" s="671"/>
      <c r="JJD8" s="671"/>
      <c r="JJE8" s="671"/>
      <c r="JJF8" s="671"/>
      <c r="JJG8" s="671"/>
      <c r="JJH8" s="671"/>
      <c r="JJI8" s="671"/>
      <c r="JJJ8" s="671"/>
      <c r="JJK8" s="671"/>
      <c r="JJL8" s="671"/>
      <c r="JJM8" s="671"/>
      <c r="JJN8" s="671"/>
      <c r="JJO8" s="671"/>
      <c r="JJP8" s="671"/>
      <c r="JJQ8" s="671"/>
      <c r="JJR8" s="671"/>
      <c r="JJS8" s="671"/>
      <c r="JJT8" s="671"/>
      <c r="JJU8" s="671"/>
      <c r="JJV8" s="671"/>
      <c r="JJW8" s="671"/>
      <c r="JJX8" s="671"/>
      <c r="JJY8" s="671"/>
      <c r="JJZ8" s="671"/>
      <c r="JKA8" s="671"/>
      <c r="JKB8" s="671"/>
      <c r="JKC8" s="671"/>
      <c r="JKD8" s="671"/>
      <c r="JKE8" s="671"/>
      <c r="JKF8" s="671"/>
      <c r="JKG8" s="671"/>
      <c r="JKH8" s="671"/>
      <c r="JKI8" s="671"/>
      <c r="JKJ8" s="671"/>
      <c r="JKK8" s="671"/>
      <c r="JKL8" s="671"/>
      <c r="JKM8" s="671"/>
      <c r="JKN8" s="671"/>
      <c r="JKO8" s="671"/>
      <c r="JKP8" s="671"/>
      <c r="JKQ8" s="671"/>
      <c r="JKR8" s="671"/>
      <c r="JKS8" s="671"/>
      <c r="JKT8" s="671"/>
      <c r="JKU8" s="671"/>
      <c r="JKV8" s="671"/>
      <c r="JKW8" s="671"/>
      <c r="JKX8" s="671"/>
      <c r="JKY8" s="671"/>
      <c r="JKZ8" s="671"/>
      <c r="JLA8" s="671"/>
      <c r="JLB8" s="671"/>
      <c r="JLC8" s="671"/>
      <c r="JLD8" s="671"/>
      <c r="JLE8" s="671"/>
      <c r="JLF8" s="671"/>
      <c r="JLG8" s="671"/>
      <c r="JLH8" s="671"/>
      <c r="JLI8" s="671"/>
      <c r="JLJ8" s="671"/>
      <c r="JLK8" s="671"/>
      <c r="JLL8" s="671"/>
      <c r="JLM8" s="671"/>
      <c r="JLN8" s="671"/>
      <c r="JLO8" s="671"/>
      <c r="JLP8" s="671"/>
      <c r="JLQ8" s="671"/>
      <c r="JLR8" s="671"/>
      <c r="JLS8" s="671"/>
      <c r="JLT8" s="671"/>
      <c r="JLU8" s="671"/>
      <c r="JLV8" s="671"/>
      <c r="JLW8" s="671"/>
      <c r="JLX8" s="671"/>
      <c r="JLY8" s="671"/>
      <c r="JLZ8" s="671"/>
      <c r="JMA8" s="671"/>
      <c r="JMB8" s="671"/>
      <c r="JMC8" s="671"/>
      <c r="JMD8" s="671"/>
      <c r="JME8" s="671"/>
      <c r="JMF8" s="671"/>
      <c r="JMG8" s="671"/>
      <c r="JMH8" s="671"/>
      <c r="JMI8" s="671"/>
      <c r="JMJ8" s="671"/>
      <c r="JMK8" s="671"/>
      <c r="JML8" s="671"/>
      <c r="JMM8" s="671"/>
      <c r="JMN8" s="671"/>
      <c r="JMO8" s="671"/>
      <c r="JMP8" s="671"/>
      <c r="JMQ8" s="671"/>
      <c r="JMR8" s="671"/>
      <c r="JMS8" s="671"/>
      <c r="JMT8" s="671"/>
      <c r="JMU8" s="671"/>
      <c r="JMV8" s="671"/>
      <c r="JMW8" s="671"/>
      <c r="JMX8" s="671"/>
      <c r="JMY8" s="671"/>
      <c r="JMZ8" s="671"/>
      <c r="JNA8" s="671"/>
      <c r="JNB8" s="671"/>
      <c r="JNC8" s="671"/>
      <c r="JND8" s="671"/>
      <c r="JNE8" s="671"/>
      <c r="JNF8" s="671"/>
      <c r="JNG8" s="671"/>
      <c r="JNH8" s="671"/>
      <c r="JNI8" s="671"/>
      <c r="JNJ8" s="671"/>
      <c r="JNK8" s="671"/>
      <c r="JNL8" s="671"/>
      <c r="JNM8" s="671"/>
      <c r="JNN8" s="671"/>
      <c r="JNO8" s="671"/>
      <c r="JNP8" s="671"/>
      <c r="JNQ8" s="671"/>
      <c r="JNR8" s="671"/>
      <c r="JNS8" s="671"/>
      <c r="JNT8" s="671"/>
      <c r="JNU8" s="671"/>
      <c r="JNV8" s="671"/>
      <c r="JNW8" s="671"/>
      <c r="JNX8" s="671"/>
      <c r="JNY8" s="671"/>
      <c r="JNZ8" s="671"/>
      <c r="JOA8" s="671"/>
      <c r="JOB8" s="671"/>
      <c r="JOC8" s="671"/>
      <c r="JOD8" s="671"/>
      <c r="JOE8" s="671"/>
      <c r="JOF8" s="671"/>
      <c r="JOG8" s="671"/>
      <c r="JOH8" s="671"/>
      <c r="JOI8" s="671"/>
      <c r="JOJ8" s="671"/>
      <c r="JOK8" s="671"/>
      <c r="JOL8" s="671"/>
      <c r="JOM8" s="671"/>
      <c r="JON8" s="671"/>
      <c r="JOO8" s="671"/>
      <c r="JOP8" s="671"/>
      <c r="JOQ8" s="671"/>
      <c r="JOR8" s="671"/>
      <c r="JOS8" s="671"/>
      <c r="JOT8" s="671"/>
      <c r="JOU8" s="671"/>
      <c r="JOV8" s="671"/>
      <c r="JOW8" s="671"/>
      <c r="JOX8" s="671"/>
      <c r="JOY8" s="671"/>
      <c r="JOZ8" s="671"/>
      <c r="JPA8" s="671"/>
      <c r="JPB8" s="671"/>
      <c r="JPC8" s="671"/>
      <c r="JPD8" s="671"/>
      <c r="JPE8" s="671"/>
      <c r="JPF8" s="671"/>
      <c r="JPG8" s="671"/>
      <c r="JPH8" s="671"/>
      <c r="JPI8" s="671"/>
      <c r="JPJ8" s="671"/>
      <c r="JPK8" s="671"/>
      <c r="JPL8" s="671"/>
      <c r="JPM8" s="671"/>
      <c r="JPN8" s="671"/>
      <c r="JPO8" s="671"/>
      <c r="JPP8" s="671"/>
      <c r="JPQ8" s="671"/>
      <c r="JPR8" s="671"/>
      <c r="JPS8" s="671"/>
      <c r="JPT8" s="671"/>
      <c r="JPU8" s="671"/>
      <c r="JPV8" s="671"/>
      <c r="JPW8" s="671"/>
      <c r="JPX8" s="671"/>
      <c r="JPY8" s="671"/>
      <c r="JPZ8" s="671"/>
      <c r="JQA8" s="671"/>
      <c r="JQB8" s="671"/>
      <c r="JQC8" s="671"/>
      <c r="JQD8" s="671"/>
      <c r="JQE8" s="671"/>
      <c r="JQF8" s="671"/>
      <c r="JQG8" s="671"/>
      <c r="JQH8" s="671"/>
      <c r="JQI8" s="671"/>
      <c r="JQJ8" s="671"/>
      <c r="JQK8" s="671"/>
      <c r="JQL8" s="671"/>
      <c r="JQM8" s="671"/>
      <c r="JQN8" s="671"/>
      <c r="JQO8" s="671"/>
      <c r="JQP8" s="671"/>
      <c r="JQQ8" s="671"/>
      <c r="JQR8" s="671"/>
      <c r="JQS8" s="671"/>
      <c r="JQT8" s="671"/>
      <c r="JQU8" s="671"/>
      <c r="JQV8" s="671"/>
      <c r="JQW8" s="671"/>
      <c r="JQX8" s="671"/>
      <c r="JQY8" s="671"/>
      <c r="JQZ8" s="671"/>
      <c r="JRA8" s="671"/>
      <c r="JRB8" s="671"/>
      <c r="JRC8" s="671"/>
      <c r="JRD8" s="671"/>
      <c r="JRE8" s="671"/>
      <c r="JRF8" s="671"/>
      <c r="JRG8" s="671"/>
      <c r="JRH8" s="671"/>
      <c r="JRI8" s="671"/>
      <c r="JRJ8" s="671"/>
      <c r="JRK8" s="671"/>
      <c r="JRL8" s="671"/>
      <c r="JRM8" s="671"/>
      <c r="JRN8" s="671"/>
      <c r="JRO8" s="671"/>
      <c r="JRP8" s="671"/>
      <c r="JRQ8" s="671"/>
      <c r="JRR8" s="671"/>
      <c r="JRS8" s="671"/>
      <c r="JRT8" s="671"/>
      <c r="JRU8" s="671"/>
      <c r="JRV8" s="671"/>
      <c r="JRW8" s="671"/>
      <c r="JRX8" s="671"/>
      <c r="JRY8" s="671"/>
      <c r="JRZ8" s="671"/>
      <c r="JSA8" s="671"/>
      <c r="JSB8" s="671"/>
      <c r="JSC8" s="671"/>
      <c r="JSD8" s="671"/>
      <c r="JSE8" s="671"/>
      <c r="JSF8" s="671"/>
      <c r="JSG8" s="671"/>
      <c r="JSH8" s="671"/>
      <c r="JSI8" s="671"/>
      <c r="JSJ8" s="671"/>
      <c r="JSK8" s="671"/>
      <c r="JSL8" s="671"/>
      <c r="JSM8" s="671"/>
      <c r="JSN8" s="671"/>
      <c r="JSO8" s="671"/>
      <c r="JSP8" s="671"/>
      <c r="JSQ8" s="671"/>
      <c r="JSR8" s="671"/>
      <c r="JSS8" s="671"/>
      <c r="JST8" s="671"/>
      <c r="JSU8" s="671"/>
      <c r="JSV8" s="671"/>
      <c r="JSW8" s="671"/>
      <c r="JSX8" s="671"/>
      <c r="JSY8" s="671"/>
      <c r="JSZ8" s="671"/>
      <c r="JTA8" s="671"/>
      <c r="JTB8" s="671"/>
      <c r="JTC8" s="671"/>
      <c r="JTD8" s="671"/>
      <c r="JTE8" s="671"/>
      <c r="JTF8" s="671"/>
      <c r="JTG8" s="671"/>
      <c r="JTH8" s="671"/>
      <c r="JTI8" s="671"/>
      <c r="JTJ8" s="671"/>
      <c r="JTK8" s="671"/>
      <c r="JTL8" s="671"/>
      <c r="JTM8" s="671"/>
      <c r="JTN8" s="671"/>
      <c r="JTO8" s="671"/>
      <c r="JTP8" s="671"/>
      <c r="JTQ8" s="671"/>
      <c r="JTR8" s="671"/>
      <c r="JTS8" s="671"/>
      <c r="JTT8" s="671"/>
      <c r="JTU8" s="671"/>
      <c r="JTV8" s="671"/>
      <c r="JTW8" s="671"/>
      <c r="JTX8" s="671"/>
      <c r="JTY8" s="671"/>
      <c r="JTZ8" s="671"/>
      <c r="JUA8" s="671"/>
      <c r="JUB8" s="671"/>
      <c r="JUC8" s="671"/>
      <c r="JUD8" s="671"/>
      <c r="JUE8" s="671"/>
      <c r="JUF8" s="671"/>
      <c r="JUG8" s="671"/>
      <c r="JUH8" s="671"/>
      <c r="JUI8" s="671"/>
      <c r="JUJ8" s="671"/>
      <c r="JUK8" s="671"/>
      <c r="JUL8" s="671"/>
      <c r="JUM8" s="671"/>
      <c r="JUN8" s="671"/>
      <c r="JUO8" s="671"/>
      <c r="JUP8" s="671"/>
      <c r="JUQ8" s="671"/>
      <c r="JUR8" s="671"/>
      <c r="JUS8" s="671"/>
      <c r="JUT8" s="671"/>
      <c r="JUU8" s="671"/>
      <c r="JUV8" s="671"/>
      <c r="JUW8" s="671"/>
      <c r="JUX8" s="671"/>
      <c r="JUY8" s="671"/>
      <c r="JUZ8" s="671"/>
      <c r="JVA8" s="671"/>
      <c r="JVB8" s="671"/>
      <c r="JVC8" s="671"/>
      <c r="JVD8" s="671"/>
      <c r="JVE8" s="671"/>
      <c r="JVF8" s="671"/>
      <c r="JVG8" s="671"/>
      <c r="JVH8" s="671"/>
      <c r="JVI8" s="671"/>
      <c r="JVJ8" s="671"/>
      <c r="JVK8" s="671"/>
      <c r="JVL8" s="671"/>
      <c r="JVM8" s="671"/>
      <c r="JVN8" s="671"/>
      <c r="JVO8" s="671"/>
      <c r="JVP8" s="671"/>
      <c r="JVQ8" s="671"/>
      <c r="JVR8" s="671"/>
      <c r="JVS8" s="671"/>
      <c r="JVT8" s="671"/>
      <c r="JVU8" s="671"/>
      <c r="JVV8" s="671"/>
      <c r="JVW8" s="671"/>
      <c r="JVX8" s="671"/>
      <c r="JVY8" s="671"/>
      <c r="JVZ8" s="671"/>
      <c r="JWA8" s="671"/>
      <c r="JWB8" s="671"/>
      <c r="JWC8" s="671"/>
      <c r="JWD8" s="671"/>
      <c r="JWE8" s="671"/>
      <c r="JWF8" s="671"/>
      <c r="JWG8" s="671"/>
      <c r="JWH8" s="671"/>
      <c r="JWI8" s="671"/>
      <c r="JWJ8" s="671"/>
      <c r="JWK8" s="671"/>
      <c r="JWL8" s="671"/>
      <c r="JWM8" s="671"/>
      <c r="JWN8" s="671"/>
      <c r="JWO8" s="671"/>
      <c r="JWP8" s="671"/>
      <c r="JWQ8" s="671"/>
      <c r="JWR8" s="671"/>
      <c r="JWS8" s="671"/>
      <c r="JWT8" s="671"/>
      <c r="JWU8" s="671"/>
      <c r="JWV8" s="671"/>
      <c r="JWW8" s="671"/>
      <c r="JWX8" s="671"/>
      <c r="JWY8" s="671"/>
      <c r="JWZ8" s="671"/>
      <c r="JXA8" s="671"/>
      <c r="JXB8" s="671"/>
      <c r="JXC8" s="671"/>
      <c r="JXD8" s="671"/>
      <c r="JXE8" s="671"/>
      <c r="JXF8" s="671"/>
      <c r="JXG8" s="671"/>
      <c r="JXH8" s="671"/>
      <c r="JXI8" s="671"/>
      <c r="JXJ8" s="671"/>
      <c r="JXK8" s="671"/>
      <c r="JXL8" s="671"/>
      <c r="JXM8" s="671"/>
      <c r="JXN8" s="671"/>
      <c r="JXO8" s="671"/>
      <c r="JXP8" s="671"/>
      <c r="JXQ8" s="671"/>
      <c r="JXR8" s="671"/>
      <c r="JXS8" s="671"/>
      <c r="JXT8" s="671"/>
      <c r="JXU8" s="671"/>
      <c r="JXV8" s="671"/>
      <c r="JXW8" s="671"/>
      <c r="JXX8" s="671"/>
      <c r="JXY8" s="671"/>
      <c r="JXZ8" s="671"/>
      <c r="JYA8" s="671"/>
      <c r="JYB8" s="671"/>
      <c r="JYC8" s="671"/>
      <c r="JYD8" s="671"/>
      <c r="JYE8" s="671"/>
      <c r="JYF8" s="671"/>
      <c r="JYG8" s="671"/>
      <c r="JYH8" s="671"/>
      <c r="JYI8" s="671"/>
      <c r="JYJ8" s="671"/>
      <c r="JYK8" s="671"/>
      <c r="JYL8" s="671"/>
      <c r="JYM8" s="671"/>
      <c r="JYN8" s="671"/>
      <c r="JYO8" s="671"/>
      <c r="JYP8" s="671"/>
      <c r="JYQ8" s="671"/>
      <c r="JYR8" s="671"/>
      <c r="JYS8" s="671"/>
      <c r="JYT8" s="671"/>
      <c r="JYU8" s="671"/>
      <c r="JYV8" s="671"/>
      <c r="JYW8" s="671"/>
      <c r="JYX8" s="671"/>
      <c r="JYY8" s="671"/>
      <c r="JYZ8" s="671"/>
      <c r="JZA8" s="671"/>
      <c r="JZB8" s="671"/>
      <c r="JZC8" s="671"/>
      <c r="JZD8" s="671"/>
      <c r="JZE8" s="671"/>
      <c r="JZF8" s="671"/>
      <c r="JZG8" s="671"/>
      <c r="JZH8" s="671"/>
      <c r="JZI8" s="671"/>
      <c r="JZJ8" s="671"/>
      <c r="JZK8" s="671"/>
      <c r="JZL8" s="671"/>
      <c r="JZM8" s="671"/>
      <c r="JZN8" s="671"/>
      <c r="JZO8" s="671"/>
      <c r="JZP8" s="671"/>
      <c r="JZQ8" s="671"/>
      <c r="JZR8" s="671"/>
      <c r="JZS8" s="671"/>
      <c r="JZT8" s="671"/>
      <c r="JZU8" s="671"/>
      <c r="JZV8" s="671"/>
      <c r="JZW8" s="671"/>
      <c r="JZX8" s="671"/>
      <c r="JZY8" s="671"/>
      <c r="JZZ8" s="671"/>
      <c r="KAA8" s="671"/>
      <c r="KAB8" s="671"/>
      <c r="KAC8" s="671"/>
      <c r="KAD8" s="671"/>
      <c r="KAE8" s="671"/>
      <c r="KAF8" s="671"/>
      <c r="KAG8" s="671"/>
      <c r="KAH8" s="671"/>
      <c r="KAI8" s="671"/>
      <c r="KAJ8" s="671"/>
      <c r="KAK8" s="671"/>
      <c r="KAL8" s="671"/>
      <c r="KAM8" s="671"/>
      <c r="KAN8" s="671"/>
      <c r="KAO8" s="671"/>
      <c r="KAP8" s="671"/>
      <c r="KAQ8" s="671"/>
      <c r="KAR8" s="671"/>
      <c r="KAS8" s="671"/>
      <c r="KAT8" s="671"/>
      <c r="KAU8" s="671"/>
      <c r="KAV8" s="671"/>
      <c r="KAW8" s="671"/>
      <c r="KAX8" s="671"/>
      <c r="KAY8" s="671"/>
      <c r="KAZ8" s="671"/>
      <c r="KBA8" s="671"/>
      <c r="KBB8" s="671"/>
      <c r="KBC8" s="671"/>
      <c r="KBD8" s="671"/>
      <c r="KBE8" s="671"/>
      <c r="KBF8" s="671"/>
      <c r="KBG8" s="671"/>
      <c r="KBH8" s="671"/>
      <c r="KBI8" s="671"/>
      <c r="KBJ8" s="671"/>
      <c r="KBK8" s="671"/>
      <c r="KBL8" s="671"/>
      <c r="KBM8" s="671"/>
      <c r="KBN8" s="671"/>
      <c r="KBO8" s="671"/>
      <c r="KBP8" s="671"/>
      <c r="KBQ8" s="671"/>
      <c r="KBR8" s="671"/>
      <c r="KBS8" s="671"/>
      <c r="KBT8" s="671"/>
      <c r="KBU8" s="671"/>
      <c r="KBV8" s="671"/>
      <c r="KBW8" s="671"/>
      <c r="KBX8" s="671"/>
      <c r="KBY8" s="671"/>
      <c r="KBZ8" s="671"/>
      <c r="KCA8" s="671"/>
      <c r="KCB8" s="671"/>
      <c r="KCC8" s="671"/>
      <c r="KCD8" s="671"/>
      <c r="KCE8" s="671"/>
      <c r="KCF8" s="671"/>
      <c r="KCG8" s="671"/>
      <c r="KCH8" s="671"/>
      <c r="KCI8" s="671"/>
      <c r="KCJ8" s="671"/>
      <c r="KCK8" s="671"/>
      <c r="KCL8" s="671"/>
      <c r="KCM8" s="671"/>
      <c r="KCN8" s="671"/>
      <c r="KCO8" s="671"/>
      <c r="KCP8" s="671"/>
      <c r="KCQ8" s="671"/>
      <c r="KCR8" s="671"/>
      <c r="KCS8" s="671"/>
      <c r="KCT8" s="671"/>
      <c r="KCU8" s="671"/>
      <c r="KCV8" s="671"/>
      <c r="KCW8" s="671"/>
      <c r="KCX8" s="671"/>
      <c r="KCY8" s="671"/>
      <c r="KCZ8" s="671"/>
      <c r="KDA8" s="671"/>
      <c r="KDB8" s="671"/>
      <c r="KDC8" s="671"/>
      <c r="KDD8" s="671"/>
      <c r="KDE8" s="671"/>
      <c r="KDF8" s="671"/>
      <c r="KDG8" s="671"/>
      <c r="KDH8" s="671"/>
      <c r="KDI8" s="671"/>
      <c r="KDJ8" s="671"/>
      <c r="KDK8" s="671"/>
      <c r="KDL8" s="671"/>
      <c r="KDM8" s="671"/>
      <c r="KDN8" s="671"/>
      <c r="KDO8" s="671"/>
      <c r="KDP8" s="671"/>
      <c r="KDQ8" s="671"/>
      <c r="KDR8" s="671"/>
      <c r="KDS8" s="671"/>
      <c r="KDT8" s="671"/>
      <c r="KDU8" s="671"/>
      <c r="KDV8" s="671"/>
      <c r="KDW8" s="671"/>
      <c r="KDX8" s="671"/>
      <c r="KDY8" s="671"/>
      <c r="KDZ8" s="671"/>
      <c r="KEA8" s="671"/>
      <c r="KEB8" s="671"/>
      <c r="KEC8" s="671"/>
      <c r="KED8" s="671"/>
      <c r="KEE8" s="671"/>
      <c r="KEF8" s="671"/>
      <c r="KEG8" s="671"/>
      <c r="KEH8" s="671"/>
      <c r="KEI8" s="671"/>
      <c r="KEJ8" s="671"/>
      <c r="KEK8" s="671"/>
      <c r="KEL8" s="671"/>
      <c r="KEM8" s="671"/>
      <c r="KEN8" s="671"/>
      <c r="KEO8" s="671"/>
      <c r="KEP8" s="671"/>
      <c r="KEQ8" s="671"/>
      <c r="KER8" s="671"/>
      <c r="KES8" s="671"/>
      <c r="KET8" s="671"/>
      <c r="KEU8" s="671"/>
      <c r="KEV8" s="671"/>
      <c r="KEW8" s="671"/>
      <c r="KEX8" s="671"/>
      <c r="KEY8" s="671"/>
      <c r="KEZ8" s="671"/>
      <c r="KFA8" s="671"/>
      <c r="KFB8" s="671"/>
      <c r="KFC8" s="671"/>
      <c r="KFD8" s="671"/>
      <c r="KFE8" s="671"/>
      <c r="KFF8" s="671"/>
      <c r="KFG8" s="671"/>
      <c r="KFH8" s="671"/>
      <c r="KFI8" s="671"/>
      <c r="KFJ8" s="671"/>
      <c r="KFK8" s="671"/>
      <c r="KFL8" s="671"/>
      <c r="KFM8" s="671"/>
      <c r="KFN8" s="671"/>
      <c r="KFO8" s="671"/>
      <c r="KFP8" s="671"/>
      <c r="KFQ8" s="671"/>
      <c r="KFR8" s="671"/>
      <c r="KFS8" s="671"/>
      <c r="KFT8" s="671"/>
      <c r="KFU8" s="671"/>
      <c r="KFV8" s="671"/>
      <c r="KFW8" s="671"/>
      <c r="KFX8" s="671"/>
      <c r="KFY8" s="671"/>
      <c r="KFZ8" s="671"/>
      <c r="KGA8" s="671"/>
      <c r="KGB8" s="671"/>
      <c r="KGC8" s="671"/>
      <c r="KGD8" s="671"/>
      <c r="KGE8" s="671"/>
      <c r="KGF8" s="671"/>
      <c r="KGG8" s="671"/>
      <c r="KGH8" s="671"/>
      <c r="KGI8" s="671"/>
      <c r="KGJ8" s="671"/>
      <c r="KGK8" s="671"/>
      <c r="KGL8" s="671"/>
      <c r="KGM8" s="671"/>
      <c r="KGN8" s="671"/>
      <c r="KGO8" s="671"/>
      <c r="KGP8" s="671"/>
      <c r="KGQ8" s="671"/>
      <c r="KGR8" s="671"/>
      <c r="KGS8" s="671"/>
      <c r="KGT8" s="671"/>
      <c r="KGU8" s="671"/>
      <c r="KGV8" s="671"/>
      <c r="KGW8" s="671"/>
      <c r="KGX8" s="671"/>
      <c r="KGY8" s="671"/>
      <c r="KGZ8" s="671"/>
      <c r="KHA8" s="671"/>
      <c r="KHB8" s="671"/>
      <c r="KHC8" s="671"/>
      <c r="KHD8" s="671"/>
      <c r="KHE8" s="671"/>
      <c r="KHF8" s="671"/>
      <c r="KHG8" s="671"/>
      <c r="KHH8" s="671"/>
      <c r="KHI8" s="671"/>
      <c r="KHJ8" s="671"/>
      <c r="KHK8" s="671"/>
      <c r="KHL8" s="671"/>
      <c r="KHM8" s="671"/>
      <c r="KHN8" s="671"/>
      <c r="KHO8" s="671"/>
      <c r="KHP8" s="671"/>
      <c r="KHQ8" s="671"/>
      <c r="KHR8" s="671"/>
      <c r="KHS8" s="671"/>
      <c r="KHT8" s="671"/>
      <c r="KHU8" s="671"/>
      <c r="KHV8" s="671"/>
      <c r="KHW8" s="671"/>
      <c r="KHX8" s="671"/>
      <c r="KHY8" s="671"/>
      <c r="KHZ8" s="671"/>
      <c r="KIA8" s="671"/>
      <c r="KIB8" s="671"/>
      <c r="KIC8" s="671"/>
      <c r="KID8" s="671"/>
      <c r="KIE8" s="671"/>
      <c r="KIF8" s="671"/>
      <c r="KIG8" s="671"/>
      <c r="KIH8" s="671"/>
      <c r="KII8" s="671"/>
      <c r="KIJ8" s="671"/>
      <c r="KIK8" s="671"/>
      <c r="KIL8" s="671"/>
      <c r="KIM8" s="671"/>
      <c r="KIN8" s="671"/>
      <c r="KIO8" s="671"/>
      <c r="KIP8" s="671"/>
      <c r="KIQ8" s="671"/>
      <c r="KIR8" s="671"/>
      <c r="KIS8" s="671"/>
      <c r="KIT8" s="671"/>
      <c r="KIU8" s="671"/>
      <c r="KIV8" s="671"/>
      <c r="KIW8" s="671"/>
      <c r="KIX8" s="671"/>
      <c r="KIY8" s="671"/>
      <c r="KIZ8" s="671"/>
      <c r="KJA8" s="671"/>
      <c r="KJB8" s="671"/>
      <c r="KJC8" s="671"/>
      <c r="KJD8" s="671"/>
      <c r="KJE8" s="671"/>
      <c r="KJF8" s="671"/>
      <c r="KJG8" s="671"/>
      <c r="KJH8" s="671"/>
      <c r="KJI8" s="671"/>
      <c r="KJJ8" s="671"/>
      <c r="KJK8" s="671"/>
      <c r="KJL8" s="671"/>
      <c r="KJM8" s="671"/>
      <c r="KJN8" s="671"/>
      <c r="KJO8" s="671"/>
      <c r="KJP8" s="671"/>
      <c r="KJQ8" s="671"/>
      <c r="KJR8" s="671"/>
      <c r="KJS8" s="671"/>
      <c r="KJT8" s="671"/>
      <c r="KJU8" s="671"/>
      <c r="KJV8" s="671"/>
      <c r="KJW8" s="671"/>
      <c r="KJX8" s="671"/>
      <c r="KJY8" s="671"/>
      <c r="KJZ8" s="671"/>
      <c r="KKA8" s="671"/>
      <c r="KKB8" s="671"/>
      <c r="KKC8" s="671"/>
      <c r="KKD8" s="671"/>
      <c r="KKE8" s="671"/>
      <c r="KKF8" s="671"/>
      <c r="KKG8" s="671"/>
      <c r="KKH8" s="671"/>
      <c r="KKI8" s="671"/>
      <c r="KKJ8" s="671"/>
      <c r="KKK8" s="671"/>
      <c r="KKL8" s="671"/>
      <c r="KKM8" s="671"/>
      <c r="KKN8" s="671"/>
      <c r="KKO8" s="671"/>
      <c r="KKP8" s="671"/>
      <c r="KKQ8" s="671"/>
      <c r="KKR8" s="671"/>
      <c r="KKS8" s="671"/>
      <c r="KKT8" s="671"/>
      <c r="KKU8" s="671"/>
      <c r="KKV8" s="671"/>
      <c r="KKW8" s="671"/>
      <c r="KKX8" s="671"/>
      <c r="KKY8" s="671"/>
      <c r="KKZ8" s="671"/>
      <c r="KLA8" s="671"/>
      <c r="KLB8" s="671"/>
      <c r="KLC8" s="671"/>
      <c r="KLD8" s="671"/>
      <c r="KLE8" s="671"/>
      <c r="KLF8" s="671"/>
      <c r="KLG8" s="671"/>
      <c r="KLH8" s="671"/>
      <c r="KLI8" s="671"/>
      <c r="KLJ8" s="671"/>
      <c r="KLK8" s="671"/>
      <c r="KLL8" s="671"/>
      <c r="KLM8" s="671"/>
      <c r="KLN8" s="671"/>
      <c r="KLO8" s="671"/>
      <c r="KLP8" s="671"/>
      <c r="KLQ8" s="671"/>
      <c r="KLR8" s="671"/>
      <c r="KLS8" s="671"/>
      <c r="KLT8" s="671"/>
      <c r="KLU8" s="671"/>
      <c r="KLV8" s="671"/>
      <c r="KLW8" s="671"/>
      <c r="KLX8" s="671"/>
      <c r="KLY8" s="671"/>
      <c r="KLZ8" s="671"/>
      <c r="KMA8" s="671"/>
      <c r="KMB8" s="671"/>
      <c r="KMC8" s="671"/>
      <c r="KMD8" s="671"/>
      <c r="KME8" s="671"/>
      <c r="KMF8" s="671"/>
      <c r="KMG8" s="671"/>
      <c r="KMH8" s="671"/>
      <c r="KMI8" s="671"/>
      <c r="KMJ8" s="671"/>
      <c r="KMK8" s="671"/>
      <c r="KML8" s="671"/>
      <c r="KMM8" s="671"/>
      <c r="KMN8" s="671"/>
      <c r="KMO8" s="671"/>
      <c r="KMP8" s="671"/>
      <c r="KMQ8" s="671"/>
      <c r="KMR8" s="671"/>
      <c r="KMS8" s="671"/>
      <c r="KMT8" s="671"/>
      <c r="KMU8" s="671"/>
      <c r="KMV8" s="671"/>
      <c r="KMW8" s="671"/>
      <c r="KMX8" s="671"/>
      <c r="KMY8" s="671"/>
      <c r="KMZ8" s="671"/>
      <c r="KNA8" s="671"/>
      <c r="KNB8" s="671"/>
      <c r="KNC8" s="671"/>
      <c r="KND8" s="671"/>
      <c r="KNE8" s="671"/>
      <c r="KNF8" s="671"/>
      <c r="KNG8" s="671"/>
      <c r="KNH8" s="671"/>
      <c r="KNI8" s="671"/>
      <c r="KNJ8" s="671"/>
      <c r="KNK8" s="671"/>
      <c r="KNL8" s="671"/>
      <c r="KNM8" s="671"/>
      <c r="KNN8" s="671"/>
      <c r="KNO8" s="671"/>
      <c r="KNP8" s="671"/>
      <c r="KNQ8" s="671"/>
      <c r="KNR8" s="671"/>
      <c r="KNS8" s="671"/>
      <c r="KNT8" s="671"/>
      <c r="KNU8" s="671"/>
      <c r="KNV8" s="671"/>
      <c r="KNW8" s="671"/>
      <c r="KNX8" s="671"/>
      <c r="KNY8" s="671"/>
      <c r="KNZ8" s="671"/>
      <c r="KOA8" s="671"/>
      <c r="KOB8" s="671"/>
      <c r="KOC8" s="671"/>
      <c r="KOD8" s="671"/>
      <c r="KOE8" s="671"/>
      <c r="KOF8" s="671"/>
      <c r="KOG8" s="671"/>
      <c r="KOH8" s="671"/>
      <c r="KOI8" s="671"/>
      <c r="KOJ8" s="671"/>
      <c r="KOK8" s="671"/>
      <c r="KOL8" s="671"/>
      <c r="KOM8" s="671"/>
      <c r="KON8" s="671"/>
      <c r="KOO8" s="671"/>
      <c r="KOP8" s="671"/>
      <c r="KOQ8" s="671"/>
      <c r="KOR8" s="671"/>
      <c r="KOS8" s="671"/>
      <c r="KOT8" s="671"/>
      <c r="KOU8" s="671"/>
      <c r="KOV8" s="671"/>
      <c r="KOW8" s="671"/>
      <c r="KOX8" s="671"/>
      <c r="KOY8" s="671"/>
      <c r="KOZ8" s="671"/>
      <c r="KPA8" s="671"/>
      <c r="KPB8" s="671"/>
      <c r="KPC8" s="671"/>
      <c r="KPD8" s="671"/>
      <c r="KPE8" s="671"/>
      <c r="KPF8" s="671"/>
      <c r="KPG8" s="671"/>
      <c r="KPH8" s="671"/>
      <c r="KPI8" s="671"/>
      <c r="KPJ8" s="671"/>
      <c r="KPK8" s="671"/>
      <c r="KPL8" s="671"/>
      <c r="KPM8" s="671"/>
      <c r="KPN8" s="671"/>
      <c r="KPO8" s="671"/>
      <c r="KPP8" s="671"/>
      <c r="KPQ8" s="671"/>
      <c r="KPR8" s="671"/>
      <c r="KPS8" s="671"/>
      <c r="KPT8" s="671"/>
      <c r="KPU8" s="671"/>
      <c r="KPV8" s="671"/>
      <c r="KPW8" s="671"/>
      <c r="KPX8" s="671"/>
      <c r="KPY8" s="671"/>
      <c r="KPZ8" s="671"/>
      <c r="KQA8" s="671"/>
      <c r="KQB8" s="671"/>
      <c r="KQC8" s="671"/>
      <c r="KQD8" s="671"/>
      <c r="KQE8" s="671"/>
      <c r="KQF8" s="671"/>
      <c r="KQG8" s="671"/>
      <c r="KQH8" s="671"/>
      <c r="KQI8" s="671"/>
      <c r="KQJ8" s="671"/>
      <c r="KQK8" s="671"/>
      <c r="KQL8" s="671"/>
      <c r="KQM8" s="671"/>
      <c r="KQN8" s="671"/>
      <c r="KQO8" s="671"/>
      <c r="KQP8" s="671"/>
      <c r="KQQ8" s="671"/>
      <c r="KQR8" s="671"/>
      <c r="KQS8" s="671"/>
      <c r="KQT8" s="671"/>
      <c r="KQU8" s="671"/>
      <c r="KQV8" s="671"/>
      <c r="KQW8" s="671"/>
      <c r="KQX8" s="671"/>
      <c r="KQY8" s="671"/>
      <c r="KQZ8" s="671"/>
      <c r="KRA8" s="671"/>
      <c r="KRB8" s="671"/>
      <c r="KRC8" s="671"/>
      <c r="KRD8" s="671"/>
      <c r="KRE8" s="671"/>
      <c r="KRF8" s="671"/>
      <c r="KRG8" s="671"/>
      <c r="KRH8" s="671"/>
      <c r="KRI8" s="671"/>
      <c r="KRJ8" s="671"/>
      <c r="KRK8" s="671"/>
      <c r="KRL8" s="671"/>
      <c r="KRM8" s="671"/>
      <c r="KRN8" s="671"/>
      <c r="KRO8" s="671"/>
      <c r="KRP8" s="671"/>
      <c r="KRQ8" s="671"/>
      <c r="KRR8" s="671"/>
      <c r="KRS8" s="671"/>
      <c r="KRT8" s="671"/>
      <c r="KRU8" s="671"/>
      <c r="KRV8" s="671"/>
      <c r="KRW8" s="671"/>
      <c r="KRX8" s="671"/>
      <c r="KRY8" s="671"/>
      <c r="KRZ8" s="671"/>
      <c r="KSA8" s="671"/>
      <c r="KSB8" s="671"/>
      <c r="KSC8" s="671"/>
      <c r="KSD8" s="671"/>
      <c r="KSE8" s="671"/>
      <c r="KSF8" s="671"/>
      <c r="KSG8" s="671"/>
      <c r="KSH8" s="671"/>
      <c r="KSI8" s="671"/>
      <c r="KSJ8" s="671"/>
      <c r="KSK8" s="671"/>
      <c r="KSL8" s="671"/>
      <c r="KSM8" s="671"/>
      <c r="KSN8" s="671"/>
      <c r="KSO8" s="671"/>
      <c r="KSP8" s="671"/>
      <c r="KSQ8" s="671"/>
      <c r="KSR8" s="671"/>
      <c r="KSS8" s="671"/>
      <c r="KST8" s="671"/>
      <c r="KSU8" s="671"/>
      <c r="KSV8" s="671"/>
      <c r="KSW8" s="671"/>
      <c r="KSX8" s="671"/>
      <c r="KSY8" s="671"/>
      <c r="KSZ8" s="671"/>
      <c r="KTA8" s="671"/>
      <c r="KTB8" s="671"/>
      <c r="KTC8" s="671"/>
      <c r="KTD8" s="671"/>
      <c r="KTE8" s="671"/>
      <c r="KTF8" s="671"/>
      <c r="KTG8" s="671"/>
      <c r="KTH8" s="671"/>
      <c r="KTI8" s="671"/>
      <c r="KTJ8" s="671"/>
      <c r="KTK8" s="671"/>
      <c r="KTL8" s="671"/>
      <c r="KTM8" s="671"/>
      <c r="KTN8" s="671"/>
      <c r="KTO8" s="671"/>
      <c r="KTP8" s="671"/>
      <c r="KTQ8" s="671"/>
      <c r="KTR8" s="671"/>
      <c r="KTS8" s="671"/>
      <c r="KTT8" s="671"/>
      <c r="KTU8" s="671"/>
      <c r="KTV8" s="671"/>
      <c r="KTW8" s="671"/>
      <c r="KTX8" s="671"/>
      <c r="KTY8" s="671"/>
      <c r="KTZ8" s="671"/>
      <c r="KUA8" s="671"/>
      <c r="KUB8" s="671"/>
      <c r="KUC8" s="671"/>
      <c r="KUD8" s="671"/>
      <c r="KUE8" s="671"/>
      <c r="KUF8" s="671"/>
      <c r="KUG8" s="671"/>
      <c r="KUH8" s="671"/>
      <c r="KUI8" s="671"/>
      <c r="KUJ8" s="671"/>
      <c r="KUK8" s="671"/>
      <c r="KUL8" s="671"/>
      <c r="KUM8" s="671"/>
      <c r="KUN8" s="671"/>
      <c r="KUO8" s="671"/>
      <c r="KUP8" s="671"/>
      <c r="KUQ8" s="671"/>
      <c r="KUR8" s="671"/>
      <c r="KUS8" s="671"/>
      <c r="KUT8" s="671"/>
      <c r="KUU8" s="671"/>
      <c r="KUV8" s="671"/>
      <c r="KUW8" s="671"/>
      <c r="KUX8" s="671"/>
      <c r="KUY8" s="671"/>
      <c r="KUZ8" s="671"/>
      <c r="KVA8" s="671"/>
      <c r="KVB8" s="671"/>
      <c r="KVC8" s="671"/>
      <c r="KVD8" s="671"/>
      <c r="KVE8" s="671"/>
      <c r="KVF8" s="671"/>
      <c r="KVG8" s="671"/>
      <c r="KVH8" s="671"/>
      <c r="KVI8" s="671"/>
      <c r="KVJ8" s="671"/>
      <c r="KVK8" s="671"/>
      <c r="KVL8" s="671"/>
      <c r="KVM8" s="671"/>
      <c r="KVN8" s="671"/>
      <c r="KVO8" s="671"/>
      <c r="KVP8" s="671"/>
      <c r="KVQ8" s="671"/>
      <c r="KVR8" s="671"/>
      <c r="KVS8" s="671"/>
      <c r="KVT8" s="671"/>
      <c r="KVU8" s="671"/>
      <c r="KVV8" s="671"/>
      <c r="KVW8" s="671"/>
      <c r="KVX8" s="671"/>
      <c r="KVY8" s="671"/>
      <c r="KVZ8" s="671"/>
      <c r="KWA8" s="671"/>
      <c r="KWB8" s="671"/>
      <c r="KWC8" s="671"/>
      <c r="KWD8" s="671"/>
      <c r="KWE8" s="671"/>
      <c r="KWF8" s="671"/>
      <c r="KWG8" s="671"/>
      <c r="KWH8" s="671"/>
      <c r="KWI8" s="671"/>
      <c r="KWJ8" s="671"/>
      <c r="KWK8" s="671"/>
      <c r="KWL8" s="671"/>
      <c r="KWM8" s="671"/>
      <c r="KWN8" s="671"/>
      <c r="KWO8" s="671"/>
      <c r="KWP8" s="671"/>
      <c r="KWQ8" s="671"/>
      <c r="KWR8" s="671"/>
      <c r="KWS8" s="671"/>
      <c r="KWT8" s="671"/>
      <c r="KWU8" s="671"/>
      <c r="KWV8" s="671"/>
      <c r="KWW8" s="671"/>
      <c r="KWX8" s="671"/>
      <c r="KWY8" s="671"/>
      <c r="KWZ8" s="671"/>
      <c r="KXA8" s="671"/>
      <c r="KXB8" s="671"/>
      <c r="KXC8" s="671"/>
      <c r="KXD8" s="671"/>
      <c r="KXE8" s="671"/>
      <c r="KXF8" s="671"/>
      <c r="KXG8" s="671"/>
      <c r="KXH8" s="671"/>
      <c r="KXI8" s="671"/>
      <c r="KXJ8" s="671"/>
      <c r="KXK8" s="671"/>
      <c r="KXL8" s="671"/>
      <c r="KXM8" s="671"/>
      <c r="KXN8" s="671"/>
      <c r="KXO8" s="671"/>
      <c r="KXP8" s="671"/>
      <c r="KXQ8" s="671"/>
      <c r="KXR8" s="671"/>
      <c r="KXS8" s="671"/>
      <c r="KXT8" s="671"/>
      <c r="KXU8" s="671"/>
      <c r="KXV8" s="671"/>
      <c r="KXW8" s="671"/>
      <c r="KXX8" s="671"/>
      <c r="KXY8" s="671"/>
      <c r="KXZ8" s="671"/>
      <c r="KYA8" s="671"/>
      <c r="KYB8" s="671"/>
      <c r="KYC8" s="671"/>
      <c r="KYD8" s="671"/>
      <c r="KYE8" s="671"/>
      <c r="KYF8" s="671"/>
      <c r="KYG8" s="671"/>
      <c r="KYH8" s="671"/>
      <c r="KYI8" s="671"/>
      <c r="KYJ8" s="671"/>
      <c r="KYK8" s="671"/>
      <c r="KYL8" s="671"/>
      <c r="KYM8" s="671"/>
      <c r="KYN8" s="671"/>
      <c r="KYO8" s="671"/>
      <c r="KYP8" s="671"/>
      <c r="KYQ8" s="671"/>
      <c r="KYR8" s="671"/>
      <c r="KYS8" s="671"/>
      <c r="KYT8" s="671"/>
      <c r="KYU8" s="671"/>
      <c r="KYV8" s="671"/>
      <c r="KYW8" s="671"/>
      <c r="KYX8" s="671"/>
      <c r="KYY8" s="671"/>
      <c r="KYZ8" s="671"/>
      <c r="KZA8" s="671"/>
      <c r="KZB8" s="671"/>
      <c r="KZC8" s="671"/>
      <c r="KZD8" s="671"/>
      <c r="KZE8" s="671"/>
      <c r="KZF8" s="671"/>
      <c r="KZG8" s="671"/>
      <c r="KZH8" s="671"/>
      <c r="KZI8" s="671"/>
      <c r="KZJ8" s="671"/>
      <c r="KZK8" s="671"/>
      <c r="KZL8" s="671"/>
      <c r="KZM8" s="671"/>
      <c r="KZN8" s="671"/>
      <c r="KZO8" s="671"/>
      <c r="KZP8" s="671"/>
      <c r="KZQ8" s="671"/>
      <c r="KZR8" s="671"/>
      <c r="KZS8" s="671"/>
      <c r="KZT8" s="671"/>
      <c r="KZU8" s="671"/>
      <c r="KZV8" s="671"/>
      <c r="KZW8" s="671"/>
      <c r="KZX8" s="671"/>
      <c r="KZY8" s="671"/>
      <c r="KZZ8" s="671"/>
      <c r="LAA8" s="671"/>
      <c r="LAB8" s="671"/>
      <c r="LAC8" s="671"/>
      <c r="LAD8" s="671"/>
      <c r="LAE8" s="671"/>
      <c r="LAF8" s="671"/>
      <c r="LAG8" s="671"/>
      <c r="LAH8" s="671"/>
      <c r="LAI8" s="671"/>
      <c r="LAJ8" s="671"/>
      <c r="LAK8" s="671"/>
      <c r="LAL8" s="671"/>
      <c r="LAM8" s="671"/>
      <c r="LAN8" s="671"/>
      <c r="LAO8" s="671"/>
      <c r="LAP8" s="671"/>
      <c r="LAQ8" s="671"/>
      <c r="LAR8" s="671"/>
      <c r="LAS8" s="671"/>
      <c r="LAT8" s="671"/>
      <c r="LAU8" s="671"/>
      <c r="LAV8" s="671"/>
      <c r="LAW8" s="671"/>
      <c r="LAX8" s="671"/>
      <c r="LAY8" s="671"/>
      <c r="LAZ8" s="671"/>
      <c r="LBA8" s="671"/>
      <c r="LBB8" s="671"/>
      <c r="LBC8" s="671"/>
      <c r="LBD8" s="671"/>
      <c r="LBE8" s="671"/>
      <c r="LBF8" s="671"/>
      <c r="LBG8" s="671"/>
      <c r="LBH8" s="671"/>
      <c r="LBI8" s="671"/>
      <c r="LBJ8" s="671"/>
      <c r="LBK8" s="671"/>
      <c r="LBL8" s="671"/>
      <c r="LBM8" s="671"/>
      <c r="LBN8" s="671"/>
      <c r="LBO8" s="671"/>
      <c r="LBP8" s="671"/>
      <c r="LBQ8" s="671"/>
      <c r="LBR8" s="671"/>
      <c r="LBS8" s="671"/>
      <c r="LBT8" s="671"/>
      <c r="LBU8" s="671"/>
      <c r="LBV8" s="671"/>
      <c r="LBW8" s="671"/>
      <c r="LBX8" s="671"/>
      <c r="LBY8" s="671"/>
      <c r="LBZ8" s="671"/>
      <c r="LCA8" s="671"/>
      <c r="LCB8" s="671"/>
      <c r="LCC8" s="671"/>
      <c r="LCD8" s="671"/>
      <c r="LCE8" s="671"/>
      <c r="LCF8" s="671"/>
      <c r="LCG8" s="671"/>
      <c r="LCH8" s="671"/>
      <c r="LCI8" s="671"/>
      <c r="LCJ8" s="671"/>
      <c r="LCK8" s="671"/>
      <c r="LCL8" s="671"/>
      <c r="LCM8" s="671"/>
      <c r="LCN8" s="671"/>
      <c r="LCO8" s="671"/>
      <c r="LCP8" s="671"/>
      <c r="LCQ8" s="671"/>
      <c r="LCR8" s="671"/>
      <c r="LCS8" s="671"/>
      <c r="LCT8" s="671"/>
      <c r="LCU8" s="671"/>
      <c r="LCV8" s="671"/>
      <c r="LCW8" s="671"/>
      <c r="LCX8" s="671"/>
      <c r="LCY8" s="671"/>
      <c r="LCZ8" s="671"/>
      <c r="LDA8" s="671"/>
      <c r="LDB8" s="671"/>
      <c r="LDC8" s="671"/>
      <c r="LDD8" s="671"/>
      <c r="LDE8" s="671"/>
      <c r="LDF8" s="671"/>
      <c r="LDG8" s="671"/>
      <c r="LDH8" s="671"/>
      <c r="LDI8" s="671"/>
      <c r="LDJ8" s="671"/>
      <c r="LDK8" s="671"/>
      <c r="LDL8" s="671"/>
      <c r="LDM8" s="671"/>
      <c r="LDN8" s="671"/>
      <c r="LDO8" s="671"/>
      <c r="LDP8" s="671"/>
      <c r="LDQ8" s="671"/>
      <c r="LDR8" s="671"/>
      <c r="LDS8" s="671"/>
      <c r="LDT8" s="671"/>
      <c r="LDU8" s="671"/>
      <c r="LDV8" s="671"/>
      <c r="LDW8" s="671"/>
      <c r="LDX8" s="671"/>
      <c r="LDY8" s="671"/>
      <c r="LDZ8" s="671"/>
      <c r="LEA8" s="671"/>
      <c r="LEB8" s="671"/>
      <c r="LEC8" s="671"/>
      <c r="LED8" s="671"/>
      <c r="LEE8" s="671"/>
      <c r="LEF8" s="671"/>
      <c r="LEG8" s="671"/>
      <c r="LEH8" s="671"/>
      <c r="LEI8" s="671"/>
      <c r="LEJ8" s="671"/>
      <c r="LEK8" s="671"/>
      <c r="LEL8" s="671"/>
      <c r="LEM8" s="671"/>
      <c r="LEN8" s="671"/>
      <c r="LEO8" s="671"/>
      <c r="LEP8" s="671"/>
      <c r="LEQ8" s="671"/>
      <c r="LER8" s="671"/>
      <c r="LES8" s="671"/>
      <c r="LET8" s="671"/>
      <c r="LEU8" s="671"/>
      <c r="LEV8" s="671"/>
      <c r="LEW8" s="671"/>
      <c r="LEX8" s="671"/>
      <c r="LEY8" s="671"/>
      <c r="LEZ8" s="671"/>
      <c r="LFA8" s="671"/>
      <c r="LFB8" s="671"/>
      <c r="LFC8" s="671"/>
      <c r="LFD8" s="671"/>
      <c r="LFE8" s="671"/>
      <c r="LFF8" s="671"/>
      <c r="LFG8" s="671"/>
      <c r="LFH8" s="671"/>
      <c r="LFI8" s="671"/>
      <c r="LFJ8" s="671"/>
      <c r="LFK8" s="671"/>
      <c r="LFL8" s="671"/>
      <c r="LFM8" s="671"/>
      <c r="LFN8" s="671"/>
      <c r="LFO8" s="671"/>
      <c r="LFP8" s="671"/>
      <c r="LFQ8" s="671"/>
      <c r="LFR8" s="671"/>
      <c r="LFS8" s="671"/>
      <c r="LFT8" s="671"/>
      <c r="LFU8" s="671"/>
      <c r="LFV8" s="671"/>
      <c r="LFW8" s="671"/>
      <c r="LFX8" s="671"/>
      <c r="LFY8" s="671"/>
      <c r="LFZ8" s="671"/>
      <c r="LGA8" s="671"/>
      <c r="LGB8" s="671"/>
      <c r="LGC8" s="671"/>
      <c r="LGD8" s="671"/>
      <c r="LGE8" s="671"/>
      <c r="LGF8" s="671"/>
      <c r="LGG8" s="671"/>
      <c r="LGH8" s="671"/>
      <c r="LGI8" s="671"/>
      <c r="LGJ8" s="671"/>
      <c r="LGK8" s="671"/>
      <c r="LGL8" s="671"/>
      <c r="LGM8" s="671"/>
      <c r="LGN8" s="671"/>
      <c r="LGO8" s="671"/>
      <c r="LGP8" s="671"/>
      <c r="LGQ8" s="671"/>
      <c r="LGR8" s="671"/>
      <c r="LGS8" s="671"/>
      <c r="LGT8" s="671"/>
      <c r="LGU8" s="671"/>
      <c r="LGV8" s="671"/>
      <c r="LGW8" s="671"/>
      <c r="LGX8" s="671"/>
      <c r="LGY8" s="671"/>
      <c r="LGZ8" s="671"/>
      <c r="LHA8" s="671"/>
      <c r="LHB8" s="671"/>
      <c r="LHC8" s="671"/>
      <c r="LHD8" s="671"/>
      <c r="LHE8" s="671"/>
      <c r="LHF8" s="671"/>
      <c r="LHG8" s="671"/>
      <c r="LHH8" s="671"/>
      <c r="LHI8" s="671"/>
      <c r="LHJ8" s="671"/>
      <c r="LHK8" s="671"/>
      <c r="LHL8" s="671"/>
      <c r="LHM8" s="671"/>
      <c r="LHN8" s="671"/>
      <c r="LHO8" s="671"/>
      <c r="LHP8" s="671"/>
      <c r="LHQ8" s="671"/>
      <c r="LHR8" s="671"/>
      <c r="LHS8" s="671"/>
      <c r="LHT8" s="671"/>
      <c r="LHU8" s="671"/>
      <c r="LHV8" s="671"/>
      <c r="LHW8" s="671"/>
      <c r="LHX8" s="671"/>
      <c r="LHY8" s="671"/>
      <c r="LHZ8" s="671"/>
      <c r="LIA8" s="671"/>
      <c r="LIB8" s="671"/>
      <c r="LIC8" s="671"/>
      <c r="LID8" s="671"/>
      <c r="LIE8" s="671"/>
      <c r="LIF8" s="671"/>
      <c r="LIG8" s="671"/>
      <c r="LIH8" s="671"/>
      <c r="LII8" s="671"/>
      <c r="LIJ8" s="671"/>
      <c r="LIK8" s="671"/>
      <c r="LIL8" s="671"/>
      <c r="LIM8" s="671"/>
      <c r="LIN8" s="671"/>
      <c r="LIO8" s="671"/>
      <c r="LIP8" s="671"/>
      <c r="LIQ8" s="671"/>
      <c r="LIR8" s="671"/>
      <c r="LIS8" s="671"/>
      <c r="LIT8" s="671"/>
      <c r="LIU8" s="671"/>
      <c r="LIV8" s="671"/>
      <c r="LIW8" s="671"/>
      <c r="LIX8" s="671"/>
      <c r="LIY8" s="671"/>
      <c r="LIZ8" s="671"/>
      <c r="LJA8" s="671"/>
      <c r="LJB8" s="671"/>
      <c r="LJC8" s="671"/>
      <c r="LJD8" s="671"/>
      <c r="LJE8" s="671"/>
      <c r="LJF8" s="671"/>
      <c r="LJG8" s="671"/>
      <c r="LJH8" s="671"/>
      <c r="LJI8" s="671"/>
      <c r="LJJ8" s="671"/>
      <c r="LJK8" s="671"/>
      <c r="LJL8" s="671"/>
      <c r="LJM8" s="671"/>
      <c r="LJN8" s="671"/>
      <c r="LJO8" s="671"/>
      <c r="LJP8" s="671"/>
      <c r="LJQ8" s="671"/>
      <c r="LJR8" s="671"/>
      <c r="LJS8" s="671"/>
      <c r="LJT8" s="671"/>
      <c r="LJU8" s="671"/>
      <c r="LJV8" s="671"/>
      <c r="LJW8" s="671"/>
      <c r="LJX8" s="671"/>
      <c r="LJY8" s="671"/>
      <c r="LJZ8" s="671"/>
      <c r="LKA8" s="671"/>
      <c r="LKB8" s="671"/>
      <c r="LKC8" s="671"/>
      <c r="LKD8" s="671"/>
      <c r="LKE8" s="671"/>
      <c r="LKF8" s="671"/>
      <c r="LKG8" s="671"/>
      <c r="LKH8" s="671"/>
      <c r="LKI8" s="671"/>
      <c r="LKJ8" s="671"/>
      <c r="LKK8" s="671"/>
      <c r="LKL8" s="671"/>
      <c r="LKM8" s="671"/>
      <c r="LKN8" s="671"/>
      <c r="LKO8" s="671"/>
      <c r="LKP8" s="671"/>
      <c r="LKQ8" s="671"/>
      <c r="LKR8" s="671"/>
      <c r="LKS8" s="671"/>
      <c r="LKT8" s="671"/>
      <c r="LKU8" s="671"/>
      <c r="LKV8" s="671"/>
      <c r="LKW8" s="671"/>
      <c r="LKX8" s="671"/>
      <c r="LKY8" s="671"/>
      <c r="LKZ8" s="671"/>
      <c r="LLA8" s="671"/>
      <c r="LLB8" s="671"/>
      <c r="LLC8" s="671"/>
      <c r="LLD8" s="671"/>
      <c r="LLE8" s="671"/>
      <c r="LLF8" s="671"/>
      <c r="LLG8" s="671"/>
      <c r="LLH8" s="671"/>
      <c r="LLI8" s="671"/>
      <c r="LLJ8" s="671"/>
      <c r="LLK8" s="671"/>
      <c r="LLL8" s="671"/>
      <c r="LLM8" s="671"/>
      <c r="LLN8" s="671"/>
      <c r="LLO8" s="671"/>
      <c r="LLP8" s="671"/>
      <c r="LLQ8" s="671"/>
      <c r="LLR8" s="671"/>
      <c r="LLS8" s="671"/>
      <c r="LLT8" s="671"/>
      <c r="LLU8" s="671"/>
      <c r="LLV8" s="671"/>
      <c r="LLW8" s="671"/>
      <c r="LLX8" s="671"/>
      <c r="LLY8" s="671"/>
      <c r="LLZ8" s="671"/>
      <c r="LMA8" s="671"/>
      <c r="LMB8" s="671"/>
      <c r="LMC8" s="671"/>
      <c r="LMD8" s="671"/>
      <c r="LME8" s="671"/>
      <c r="LMF8" s="671"/>
      <c r="LMG8" s="671"/>
      <c r="LMH8" s="671"/>
      <c r="LMI8" s="671"/>
      <c r="LMJ8" s="671"/>
      <c r="LMK8" s="671"/>
      <c r="LML8" s="671"/>
      <c r="LMM8" s="671"/>
      <c r="LMN8" s="671"/>
      <c r="LMO8" s="671"/>
      <c r="LMP8" s="671"/>
      <c r="LMQ8" s="671"/>
      <c r="LMR8" s="671"/>
      <c r="LMS8" s="671"/>
      <c r="LMT8" s="671"/>
      <c r="LMU8" s="671"/>
      <c r="LMV8" s="671"/>
      <c r="LMW8" s="671"/>
      <c r="LMX8" s="671"/>
      <c r="LMY8" s="671"/>
      <c r="LMZ8" s="671"/>
      <c r="LNA8" s="671"/>
      <c r="LNB8" s="671"/>
      <c r="LNC8" s="671"/>
      <c r="LND8" s="671"/>
      <c r="LNE8" s="671"/>
      <c r="LNF8" s="671"/>
      <c r="LNG8" s="671"/>
      <c r="LNH8" s="671"/>
      <c r="LNI8" s="671"/>
      <c r="LNJ8" s="671"/>
      <c r="LNK8" s="671"/>
      <c r="LNL8" s="671"/>
      <c r="LNM8" s="671"/>
      <c r="LNN8" s="671"/>
      <c r="LNO8" s="671"/>
      <c r="LNP8" s="671"/>
      <c r="LNQ8" s="671"/>
      <c r="LNR8" s="671"/>
      <c r="LNS8" s="671"/>
      <c r="LNT8" s="671"/>
      <c r="LNU8" s="671"/>
      <c r="LNV8" s="671"/>
      <c r="LNW8" s="671"/>
      <c r="LNX8" s="671"/>
      <c r="LNY8" s="671"/>
      <c r="LNZ8" s="671"/>
      <c r="LOA8" s="671"/>
      <c r="LOB8" s="671"/>
      <c r="LOC8" s="671"/>
      <c r="LOD8" s="671"/>
      <c r="LOE8" s="671"/>
      <c r="LOF8" s="671"/>
      <c r="LOG8" s="671"/>
      <c r="LOH8" s="671"/>
      <c r="LOI8" s="671"/>
      <c r="LOJ8" s="671"/>
      <c r="LOK8" s="671"/>
      <c r="LOL8" s="671"/>
      <c r="LOM8" s="671"/>
      <c r="LON8" s="671"/>
      <c r="LOO8" s="671"/>
      <c r="LOP8" s="671"/>
      <c r="LOQ8" s="671"/>
      <c r="LOR8" s="671"/>
      <c r="LOS8" s="671"/>
      <c r="LOT8" s="671"/>
      <c r="LOU8" s="671"/>
      <c r="LOV8" s="671"/>
      <c r="LOW8" s="671"/>
      <c r="LOX8" s="671"/>
      <c r="LOY8" s="671"/>
      <c r="LOZ8" s="671"/>
      <c r="LPA8" s="671"/>
      <c r="LPB8" s="671"/>
      <c r="LPC8" s="671"/>
      <c r="LPD8" s="671"/>
      <c r="LPE8" s="671"/>
      <c r="LPF8" s="671"/>
      <c r="LPG8" s="671"/>
      <c r="LPH8" s="671"/>
      <c r="LPI8" s="671"/>
      <c r="LPJ8" s="671"/>
      <c r="LPK8" s="671"/>
      <c r="LPL8" s="671"/>
      <c r="LPM8" s="671"/>
      <c r="LPN8" s="671"/>
      <c r="LPO8" s="671"/>
      <c r="LPP8" s="671"/>
      <c r="LPQ8" s="671"/>
      <c r="LPR8" s="671"/>
      <c r="LPS8" s="671"/>
      <c r="LPT8" s="671"/>
      <c r="LPU8" s="671"/>
      <c r="LPV8" s="671"/>
      <c r="LPW8" s="671"/>
      <c r="LPX8" s="671"/>
      <c r="LPY8" s="671"/>
      <c r="LPZ8" s="671"/>
      <c r="LQA8" s="671"/>
      <c r="LQB8" s="671"/>
      <c r="LQC8" s="671"/>
      <c r="LQD8" s="671"/>
      <c r="LQE8" s="671"/>
      <c r="LQF8" s="671"/>
      <c r="LQG8" s="671"/>
      <c r="LQH8" s="671"/>
      <c r="LQI8" s="671"/>
      <c r="LQJ8" s="671"/>
      <c r="LQK8" s="671"/>
      <c r="LQL8" s="671"/>
      <c r="LQM8" s="671"/>
      <c r="LQN8" s="671"/>
      <c r="LQO8" s="671"/>
      <c r="LQP8" s="671"/>
      <c r="LQQ8" s="671"/>
      <c r="LQR8" s="671"/>
      <c r="LQS8" s="671"/>
      <c r="LQT8" s="671"/>
      <c r="LQU8" s="671"/>
      <c r="LQV8" s="671"/>
      <c r="LQW8" s="671"/>
      <c r="LQX8" s="671"/>
      <c r="LQY8" s="671"/>
      <c r="LQZ8" s="671"/>
      <c r="LRA8" s="671"/>
      <c r="LRB8" s="671"/>
      <c r="LRC8" s="671"/>
      <c r="LRD8" s="671"/>
      <c r="LRE8" s="671"/>
      <c r="LRF8" s="671"/>
      <c r="LRG8" s="671"/>
      <c r="LRH8" s="671"/>
      <c r="LRI8" s="671"/>
      <c r="LRJ8" s="671"/>
      <c r="LRK8" s="671"/>
      <c r="LRL8" s="671"/>
      <c r="LRM8" s="671"/>
      <c r="LRN8" s="671"/>
      <c r="LRO8" s="671"/>
      <c r="LRP8" s="671"/>
      <c r="LRQ8" s="671"/>
      <c r="LRR8" s="671"/>
      <c r="LRS8" s="671"/>
      <c r="LRT8" s="671"/>
      <c r="LRU8" s="671"/>
      <c r="LRV8" s="671"/>
      <c r="LRW8" s="671"/>
      <c r="LRX8" s="671"/>
      <c r="LRY8" s="671"/>
      <c r="LRZ8" s="671"/>
      <c r="LSA8" s="671"/>
      <c r="LSB8" s="671"/>
      <c r="LSC8" s="671"/>
      <c r="LSD8" s="671"/>
      <c r="LSE8" s="671"/>
      <c r="LSF8" s="671"/>
      <c r="LSG8" s="671"/>
      <c r="LSH8" s="671"/>
      <c r="LSI8" s="671"/>
      <c r="LSJ8" s="671"/>
      <c r="LSK8" s="671"/>
      <c r="LSL8" s="671"/>
      <c r="LSM8" s="671"/>
      <c r="LSN8" s="671"/>
      <c r="LSO8" s="671"/>
      <c r="LSP8" s="671"/>
      <c r="LSQ8" s="671"/>
      <c r="LSR8" s="671"/>
      <c r="LSS8" s="671"/>
      <c r="LST8" s="671"/>
      <c r="LSU8" s="671"/>
      <c r="LSV8" s="671"/>
      <c r="LSW8" s="671"/>
      <c r="LSX8" s="671"/>
      <c r="LSY8" s="671"/>
      <c r="LSZ8" s="671"/>
      <c r="LTA8" s="671"/>
      <c r="LTB8" s="671"/>
      <c r="LTC8" s="671"/>
      <c r="LTD8" s="671"/>
      <c r="LTE8" s="671"/>
      <c r="LTF8" s="671"/>
      <c r="LTG8" s="671"/>
      <c r="LTH8" s="671"/>
      <c r="LTI8" s="671"/>
      <c r="LTJ8" s="671"/>
      <c r="LTK8" s="671"/>
      <c r="LTL8" s="671"/>
      <c r="LTM8" s="671"/>
      <c r="LTN8" s="671"/>
      <c r="LTO8" s="671"/>
      <c r="LTP8" s="671"/>
      <c r="LTQ8" s="671"/>
      <c r="LTR8" s="671"/>
      <c r="LTS8" s="671"/>
      <c r="LTT8" s="671"/>
      <c r="LTU8" s="671"/>
      <c r="LTV8" s="671"/>
      <c r="LTW8" s="671"/>
      <c r="LTX8" s="671"/>
      <c r="LTY8" s="671"/>
      <c r="LTZ8" s="671"/>
      <c r="LUA8" s="671"/>
      <c r="LUB8" s="671"/>
      <c r="LUC8" s="671"/>
      <c r="LUD8" s="671"/>
      <c r="LUE8" s="671"/>
      <c r="LUF8" s="671"/>
      <c r="LUG8" s="671"/>
      <c r="LUH8" s="671"/>
      <c r="LUI8" s="671"/>
      <c r="LUJ8" s="671"/>
      <c r="LUK8" s="671"/>
      <c r="LUL8" s="671"/>
      <c r="LUM8" s="671"/>
      <c r="LUN8" s="671"/>
      <c r="LUO8" s="671"/>
      <c r="LUP8" s="671"/>
      <c r="LUQ8" s="671"/>
      <c r="LUR8" s="671"/>
      <c r="LUS8" s="671"/>
      <c r="LUT8" s="671"/>
      <c r="LUU8" s="671"/>
      <c r="LUV8" s="671"/>
      <c r="LUW8" s="671"/>
      <c r="LUX8" s="671"/>
      <c r="LUY8" s="671"/>
      <c r="LUZ8" s="671"/>
      <c r="LVA8" s="671"/>
      <c r="LVB8" s="671"/>
      <c r="LVC8" s="671"/>
      <c r="LVD8" s="671"/>
      <c r="LVE8" s="671"/>
      <c r="LVF8" s="671"/>
      <c r="LVG8" s="671"/>
      <c r="LVH8" s="671"/>
      <c r="LVI8" s="671"/>
      <c r="LVJ8" s="671"/>
      <c r="LVK8" s="671"/>
      <c r="LVL8" s="671"/>
      <c r="LVM8" s="671"/>
      <c r="LVN8" s="671"/>
      <c r="LVO8" s="671"/>
      <c r="LVP8" s="671"/>
      <c r="LVQ8" s="671"/>
      <c r="LVR8" s="671"/>
      <c r="LVS8" s="671"/>
      <c r="LVT8" s="671"/>
      <c r="LVU8" s="671"/>
      <c r="LVV8" s="671"/>
      <c r="LVW8" s="671"/>
      <c r="LVX8" s="671"/>
      <c r="LVY8" s="671"/>
      <c r="LVZ8" s="671"/>
      <c r="LWA8" s="671"/>
      <c r="LWB8" s="671"/>
      <c r="LWC8" s="671"/>
      <c r="LWD8" s="671"/>
      <c r="LWE8" s="671"/>
      <c r="LWF8" s="671"/>
      <c r="LWG8" s="671"/>
      <c r="LWH8" s="671"/>
      <c r="LWI8" s="671"/>
      <c r="LWJ8" s="671"/>
      <c r="LWK8" s="671"/>
      <c r="LWL8" s="671"/>
      <c r="LWM8" s="671"/>
      <c r="LWN8" s="671"/>
      <c r="LWO8" s="671"/>
      <c r="LWP8" s="671"/>
      <c r="LWQ8" s="671"/>
      <c r="LWR8" s="671"/>
      <c r="LWS8" s="671"/>
      <c r="LWT8" s="671"/>
      <c r="LWU8" s="671"/>
      <c r="LWV8" s="671"/>
      <c r="LWW8" s="671"/>
      <c r="LWX8" s="671"/>
      <c r="LWY8" s="671"/>
      <c r="LWZ8" s="671"/>
      <c r="LXA8" s="671"/>
      <c r="LXB8" s="671"/>
      <c r="LXC8" s="671"/>
      <c r="LXD8" s="671"/>
      <c r="LXE8" s="671"/>
      <c r="LXF8" s="671"/>
      <c r="LXG8" s="671"/>
      <c r="LXH8" s="671"/>
      <c r="LXI8" s="671"/>
      <c r="LXJ8" s="671"/>
      <c r="LXK8" s="671"/>
      <c r="LXL8" s="671"/>
      <c r="LXM8" s="671"/>
      <c r="LXN8" s="671"/>
      <c r="LXO8" s="671"/>
      <c r="LXP8" s="671"/>
      <c r="LXQ8" s="671"/>
      <c r="LXR8" s="671"/>
      <c r="LXS8" s="671"/>
      <c r="LXT8" s="671"/>
      <c r="LXU8" s="671"/>
      <c r="LXV8" s="671"/>
      <c r="LXW8" s="671"/>
      <c r="LXX8" s="671"/>
      <c r="LXY8" s="671"/>
      <c r="LXZ8" s="671"/>
      <c r="LYA8" s="671"/>
      <c r="LYB8" s="671"/>
      <c r="LYC8" s="671"/>
      <c r="LYD8" s="671"/>
      <c r="LYE8" s="671"/>
      <c r="LYF8" s="671"/>
      <c r="LYG8" s="671"/>
      <c r="LYH8" s="671"/>
      <c r="LYI8" s="671"/>
      <c r="LYJ8" s="671"/>
      <c r="LYK8" s="671"/>
      <c r="LYL8" s="671"/>
      <c r="LYM8" s="671"/>
      <c r="LYN8" s="671"/>
      <c r="LYO8" s="671"/>
      <c r="LYP8" s="671"/>
      <c r="LYQ8" s="671"/>
      <c r="LYR8" s="671"/>
      <c r="LYS8" s="671"/>
      <c r="LYT8" s="671"/>
      <c r="LYU8" s="671"/>
      <c r="LYV8" s="671"/>
      <c r="LYW8" s="671"/>
      <c r="LYX8" s="671"/>
      <c r="LYY8" s="671"/>
      <c r="LYZ8" s="671"/>
      <c r="LZA8" s="671"/>
      <c r="LZB8" s="671"/>
      <c r="LZC8" s="671"/>
      <c r="LZD8" s="671"/>
      <c r="LZE8" s="671"/>
      <c r="LZF8" s="671"/>
      <c r="LZG8" s="671"/>
      <c r="LZH8" s="671"/>
      <c r="LZI8" s="671"/>
      <c r="LZJ8" s="671"/>
      <c r="LZK8" s="671"/>
      <c r="LZL8" s="671"/>
      <c r="LZM8" s="671"/>
      <c r="LZN8" s="671"/>
      <c r="LZO8" s="671"/>
      <c r="LZP8" s="671"/>
      <c r="LZQ8" s="671"/>
      <c r="LZR8" s="671"/>
      <c r="LZS8" s="671"/>
      <c r="LZT8" s="671"/>
      <c r="LZU8" s="671"/>
      <c r="LZV8" s="671"/>
      <c r="LZW8" s="671"/>
      <c r="LZX8" s="671"/>
      <c r="LZY8" s="671"/>
      <c r="LZZ8" s="671"/>
      <c r="MAA8" s="671"/>
      <c r="MAB8" s="671"/>
      <c r="MAC8" s="671"/>
      <c r="MAD8" s="671"/>
      <c r="MAE8" s="671"/>
      <c r="MAF8" s="671"/>
      <c r="MAG8" s="671"/>
      <c r="MAH8" s="671"/>
      <c r="MAI8" s="671"/>
      <c r="MAJ8" s="671"/>
      <c r="MAK8" s="671"/>
      <c r="MAL8" s="671"/>
      <c r="MAM8" s="671"/>
      <c r="MAN8" s="671"/>
      <c r="MAO8" s="671"/>
      <c r="MAP8" s="671"/>
      <c r="MAQ8" s="671"/>
      <c r="MAR8" s="671"/>
      <c r="MAS8" s="671"/>
      <c r="MAT8" s="671"/>
      <c r="MAU8" s="671"/>
      <c r="MAV8" s="671"/>
      <c r="MAW8" s="671"/>
      <c r="MAX8" s="671"/>
      <c r="MAY8" s="671"/>
      <c r="MAZ8" s="671"/>
      <c r="MBA8" s="671"/>
      <c r="MBB8" s="671"/>
      <c r="MBC8" s="671"/>
      <c r="MBD8" s="671"/>
      <c r="MBE8" s="671"/>
      <c r="MBF8" s="671"/>
      <c r="MBG8" s="671"/>
      <c r="MBH8" s="671"/>
      <c r="MBI8" s="671"/>
      <c r="MBJ8" s="671"/>
      <c r="MBK8" s="671"/>
      <c r="MBL8" s="671"/>
      <c r="MBM8" s="671"/>
      <c r="MBN8" s="671"/>
      <c r="MBO8" s="671"/>
      <c r="MBP8" s="671"/>
      <c r="MBQ8" s="671"/>
      <c r="MBR8" s="671"/>
      <c r="MBS8" s="671"/>
      <c r="MBT8" s="671"/>
      <c r="MBU8" s="671"/>
      <c r="MBV8" s="671"/>
      <c r="MBW8" s="671"/>
      <c r="MBX8" s="671"/>
      <c r="MBY8" s="671"/>
      <c r="MBZ8" s="671"/>
      <c r="MCA8" s="671"/>
      <c r="MCB8" s="671"/>
      <c r="MCC8" s="671"/>
      <c r="MCD8" s="671"/>
      <c r="MCE8" s="671"/>
      <c r="MCF8" s="671"/>
      <c r="MCG8" s="671"/>
      <c r="MCH8" s="671"/>
      <c r="MCI8" s="671"/>
      <c r="MCJ8" s="671"/>
      <c r="MCK8" s="671"/>
      <c r="MCL8" s="671"/>
      <c r="MCM8" s="671"/>
      <c r="MCN8" s="671"/>
      <c r="MCO8" s="671"/>
      <c r="MCP8" s="671"/>
      <c r="MCQ8" s="671"/>
      <c r="MCR8" s="671"/>
      <c r="MCS8" s="671"/>
      <c r="MCT8" s="671"/>
      <c r="MCU8" s="671"/>
      <c r="MCV8" s="671"/>
      <c r="MCW8" s="671"/>
      <c r="MCX8" s="671"/>
      <c r="MCY8" s="671"/>
      <c r="MCZ8" s="671"/>
      <c r="MDA8" s="671"/>
      <c r="MDB8" s="671"/>
      <c r="MDC8" s="671"/>
      <c r="MDD8" s="671"/>
      <c r="MDE8" s="671"/>
      <c r="MDF8" s="671"/>
      <c r="MDG8" s="671"/>
      <c r="MDH8" s="671"/>
      <c r="MDI8" s="671"/>
      <c r="MDJ8" s="671"/>
      <c r="MDK8" s="671"/>
      <c r="MDL8" s="671"/>
      <c r="MDM8" s="671"/>
      <c r="MDN8" s="671"/>
      <c r="MDO8" s="671"/>
      <c r="MDP8" s="671"/>
      <c r="MDQ8" s="671"/>
      <c r="MDR8" s="671"/>
      <c r="MDS8" s="671"/>
      <c r="MDT8" s="671"/>
      <c r="MDU8" s="671"/>
      <c r="MDV8" s="671"/>
      <c r="MDW8" s="671"/>
      <c r="MDX8" s="671"/>
      <c r="MDY8" s="671"/>
      <c r="MDZ8" s="671"/>
      <c r="MEA8" s="671"/>
      <c r="MEB8" s="671"/>
      <c r="MEC8" s="671"/>
      <c r="MED8" s="671"/>
      <c r="MEE8" s="671"/>
      <c r="MEF8" s="671"/>
      <c r="MEG8" s="671"/>
      <c r="MEH8" s="671"/>
      <c r="MEI8" s="671"/>
      <c r="MEJ8" s="671"/>
      <c r="MEK8" s="671"/>
      <c r="MEL8" s="671"/>
      <c r="MEM8" s="671"/>
      <c r="MEN8" s="671"/>
      <c r="MEO8" s="671"/>
      <c r="MEP8" s="671"/>
      <c r="MEQ8" s="671"/>
      <c r="MER8" s="671"/>
      <c r="MES8" s="671"/>
      <c r="MET8" s="671"/>
      <c r="MEU8" s="671"/>
      <c r="MEV8" s="671"/>
      <c r="MEW8" s="671"/>
      <c r="MEX8" s="671"/>
      <c r="MEY8" s="671"/>
      <c r="MEZ8" s="671"/>
      <c r="MFA8" s="671"/>
      <c r="MFB8" s="671"/>
      <c r="MFC8" s="671"/>
      <c r="MFD8" s="671"/>
      <c r="MFE8" s="671"/>
      <c r="MFF8" s="671"/>
      <c r="MFG8" s="671"/>
      <c r="MFH8" s="671"/>
      <c r="MFI8" s="671"/>
      <c r="MFJ8" s="671"/>
      <c r="MFK8" s="671"/>
      <c r="MFL8" s="671"/>
      <c r="MFM8" s="671"/>
      <c r="MFN8" s="671"/>
      <c r="MFO8" s="671"/>
      <c r="MFP8" s="671"/>
      <c r="MFQ8" s="671"/>
      <c r="MFR8" s="671"/>
      <c r="MFS8" s="671"/>
      <c r="MFT8" s="671"/>
      <c r="MFU8" s="671"/>
      <c r="MFV8" s="671"/>
      <c r="MFW8" s="671"/>
      <c r="MFX8" s="671"/>
      <c r="MFY8" s="671"/>
      <c r="MFZ8" s="671"/>
      <c r="MGA8" s="671"/>
      <c r="MGB8" s="671"/>
      <c r="MGC8" s="671"/>
      <c r="MGD8" s="671"/>
      <c r="MGE8" s="671"/>
      <c r="MGF8" s="671"/>
      <c r="MGG8" s="671"/>
      <c r="MGH8" s="671"/>
      <c r="MGI8" s="671"/>
      <c r="MGJ8" s="671"/>
      <c r="MGK8" s="671"/>
      <c r="MGL8" s="671"/>
      <c r="MGM8" s="671"/>
      <c r="MGN8" s="671"/>
      <c r="MGO8" s="671"/>
      <c r="MGP8" s="671"/>
      <c r="MGQ8" s="671"/>
      <c r="MGR8" s="671"/>
      <c r="MGS8" s="671"/>
      <c r="MGT8" s="671"/>
      <c r="MGU8" s="671"/>
      <c r="MGV8" s="671"/>
      <c r="MGW8" s="671"/>
      <c r="MGX8" s="671"/>
      <c r="MGY8" s="671"/>
      <c r="MGZ8" s="671"/>
      <c r="MHA8" s="671"/>
      <c r="MHB8" s="671"/>
      <c r="MHC8" s="671"/>
      <c r="MHD8" s="671"/>
      <c r="MHE8" s="671"/>
      <c r="MHF8" s="671"/>
      <c r="MHG8" s="671"/>
      <c r="MHH8" s="671"/>
      <c r="MHI8" s="671"/>
      <c r="MHJ8" s="671"/>
      <c r="MHK8" s="671"/>
      <c r="MHL8" s="671"/>
      <c r="MHM8" s="671"/>
      <c r="MHN8" s="671"/>
      <c r="MHO8" s="671"/>
      <c r="MHP8" s="671"/>
      <c r="MHQ8" s="671"/>
      <c r="MHR8" s="671"/>
      <c r="MHS8" s="671"/>
      <c r="MHT8" s="671"/>
      <c r="MHU8" s="671"/>
      <c r="MHV8" s="671"/>
      <c r="MHW8" s="671"/>
      <c r="MHX8" s="671"/>
      <c r="MHY8" s="671"/>
      <c r="MHZ8" s="671"/>
      <c r="MIA8" s="671"/>
      <c r="MIB8" s="671"/>
      <c r="MIC8" s="671"/>
      <c r="MID8" s="671"/>
      <c r="MIE8" s="671"/>
      <c r="MIF8" s="671"/>
      <c r="MIG8" s="671"/>
      <c r="MIH8" s="671"/>
      <c r="MII8" s="671"/>
      <c r="MIJ8" s="671"/>
      <c r="MIK8" s="671"/>
      <c r="MIL8" s="671"/>
      <c r="MIM8" s="671"/>
      <c r="MIN8" s="671"/>
      <c r="MIO8" s="671"/>
      <c r="MIP8" s="671"/>
      <c r="MIQ8" s="671"/>
      <c r="MIR8" s="671"/>
      <c r="MIS8" s="671"/>
      <c r="MIT8" s="671"/>
      <c r="MIU8" s="671"/>
      <c r="MIV8" s="671"/>
      <c r="MIW8" s="671"/>
      <c r="MIX8" s="671"/>
      <c r="MIY8" s="671"/>
      <c r="MIZ8" s="671"/>
      <c r="MJA8" s="671"/>
      <c r="MJB8" s="671"/>
      <c r="MJC8" s="671"/>
      <c r="MJD8" s="671"/>
      <c r="MJE8" s="671"/>
      <c r="MJF8" s="671"/>
      <c r="MJG8" s="671"/>
      <c r="MJH8" s="671"/>
      <c r="MJI8" s="671"/>
      <c r="MJJ8" s="671"/>
      <c r="MJK8" s="671"/>
      <c r="MJL8" s="671"/>
      <c r="MJM8" s="671"/>
      <c r="MJN8" s="671"/>
      <c r="MJO8" s="671"/>
      <c r="MJP8" s="671"/>
      <c r="MJQ8" s="671"/>
      <c r="MJR8" s="671"/>
      <c r="MJS8" s="671"/>
      <c r="MJT8" s="671"/>
      <c r="MJU8" s="671"/>
      <c r="MJV8" s="671"/>
      <c r="MJW8" s="671"/>
      <c r="MJX8" s="671"/>
      <c r="MJY8" s="671"/>
      <c r="MJZ8" s="671"/>
      <c r="MKA8" s="671"/>
      <c r="MKB8" s="671"/>
      <c r="MKC8" s="671"/>
      <c r="MKD8" s="671"/>
      <c r="MKE8" s="671"/>
      <c r="MKF8" s="671"/>
      <c r="MKG8" s="671"/>
      <c r="MKH8" s="671"/>
      <c r="MKI8" s="671"/>
      <c r="MKJ8" s="671"/>
      <c r="MKK8" s="671"/>
      <c r="MKL8" s="671"/>
      <c r="MKM8" s="671"/>
      <c r="MKN8" s="671"/>
      <c r="MKO8" s="671"/>
      <c r="MKP8" s="671"/>
      <c r="MKQ8" s="671"/>
      <c r="MKR8" s="671"/>
      <c r="MKS8" s="671"/>
      <c r="MKT8" s="671"/>
      <c r="MKU8" s="671"/>
      <c r="MKV8" s="671"/>
      <c r="MKW8" s="671"/>
      <c r="MKX8" s="671"/>
      <c r="MKY8" s="671"/>
      <c r="MKZ8" s="671"/>
      <c r="MLA8" s="671"/>
      <c r="MLB8" s="671"/>
      <c r="MLC8" s="671"/>
      <c r="MLD8" s="671"/>
      <c r="MLE8" s="671"/>
      <c r="MLF8" s="671"/>
      <c r="MLG8" s="671"/>
      <c r="MLH8" s="671"/>
      <c r="MLI8" s="671"/>
      <c r="MLJ8" s="671"/>
      <c r="MLK8" s="671"/>
      <c r="MLL8" s="671"/>
      <c r="MLM8" s="671"/>
      <c r="MLN8" s="671"/>
      <c r="MLO8" s="671"/>
      <c r="MLP8" s="671"/>
      <c r="MLQ8" s="671"/>
      <c r="MLR8" s="671"/>
      <c r="MLS8" s="671"/>
      <c r="MLT8" s="671"/>
      <c r="MLU8" s="671"/>
      <c r="MLV8" s="671"/>
      <c r="MLW8" s="671"/>
      <c r="MLX8" s="671"/>
      <c r="MLY8" s="671"/>
      <c r="MLZ8" s="671"/>
      <c r="MMA8" s="671"/>
      <c r="MMB8" s="671"/>
      <c r="MMC8" s="671"/>
      <c r="MMD8" s="671"/>
      <c r="MME8" s="671"/>
      <c r="MMF8" s="671"/>
      <c r="MMG8" s="671"/>
      <c r="MMH8" s="671"/>
      <c r="MMI8" s="671"/>
      <c r="MMJ8" s="671"/>
      <c r="MMK8" s="671"/>
      <c r="MML8" s="671"/>
      <c r="MMM8" s="671"/>
      <c r="MMN8" s="671"/>
      <c r="MMO8" s="671"/>
      <c r="MMP8" s="671"/>
      <c r="MMQ8" s="671"/>
      <c r="MMR8" s="671"/>
      <c r="MMS8" s="671"/>
      <c r="MMT8" s="671"/>
      <c r="MMU8" s="671"/>
      <c r="MMV8" s="671"/>
      <c r="MMW8" s="671"/>
      <c r="MMX8" s="671"/>
      <c r="MMY8" s="671"/>
      <c r="MMZ8" s="671"/>
      <c r="MNA8" s="671"/>
      <c r="MNB8" s="671"/>
      <c r="MNC8" s="671"/>
      <c r="MND8" s="671"/>
      <c r="MNE8" s="671"/>
      <c r="MNF8" s="671"/>
      <c r="MNG8" s="671"/>
      <c r="MNH8" s="671"/>
      <c r="MNI8" s="671"/>
      <c r="MNJ8" s="671"/>
      <c r="MNK8" s="671"/>
      <c r="MNL8" s="671"/>
      <c r="MNM8" s="671"/>
      <c r="MNN8" s="671"/>
      <c r="MNO8" s="671"/>
      <c r="MNP8" s="671"/>
      <c r="MNQ8" s="671"/>
      <c r="MNR8" s="671"/>
      <c r="MNS8" s="671"/>
      <c r="MNT8" s="671"/>
      <c r="MNU8" s="671"/>
      <c r="MNV8" s="671"/>
      <c r="MNW8" s="671"/>
      <c r="MNX8" s="671"/>
      <c r="MNY8" s="671"/>
      <c r="MNZ8" s="671"/>
      <c r="MOA8" s="671"/>
      <c r="MOB8" s="671"/>
      <c r="MOC8" s="671"/>
      <c r="MOD8" s="671"/>
      <c r="MOE8" s="671"/>
      <c r="MOF8" s="671"/>
      <c r="MOG8" s="671"/>
      <c r="MOH8" s="671"/>
      <c r="MOI8" s="671"/>
      <c r="MOJ8" s="671"/>
      <c r="MOK8" s="671"/>
      <c r="MOL8" s="671"/>
      <c r="MOM8" s="671"/>
      <c r="MON8" s="671"/>
      <c r="MOO8" s="671"/>
      <c r="MOP8" s="671"/>
      <c r="MOQ8" s="671"/>
      <c r="MOR8" s="671"/>
      <c r="MOS8" s="671"/>
      <c r="MOT8" s="671"/>
      <c r="MOU8" s="671"/>
      <c r="MOV8" s="671"/>
      <c r="MOW8" s="671"/>
      <c r="MOX8" s="671"/>
      <c r="MOY8" s="671"/>
      <c r="MOZ8" s="671"/>
      <c r="MPA8" s="671"/>
      <c r="MPB8" s="671"/>
      <c r="MPC8" s="671"/>
      <c r="MPD8" s="671"/>
      <c r="MPE8" s="671"/>
      <c r="MPF8" s="671"/>
      <c r="MPG8" s="671"/>
      <c r="MPH8" s="671"/>
      <c r="MPI8" s="671"/>
      <c r="MPJ8" s="671"/>
      <c r="MPK8" s="671"/>
      <c r="MPL8" s="671"/>
      <c r="MPM8" s="671"/>
      <c r="MPN8" s="671"/>
      <c r="MPO8" s="671"/>
      <c r="MPP8" s="671"/>
      <c r="MPQ8" s="671"/>
      <c r="MPR8" s="671"/>
      <c r="MPS8" s="671"/>
      <c r="MPT8" s="671"/>
      <c r="MPU8" s="671"/>
      <c r="MPV8" s="671"/>
      <c r="MPW8" s="671"/>
      <c r="MPX8" s="671"/>
      <c r="MPY8" s="671"/>
      <c r="MPZ8" s="671"/>
      <c r="MQA8" s="671"/>
      <c r="MQB8" s="671"/>
      <c r="MQC8" s="671"/>
      <c r="MQD8" s="671"/>
      <c r="MQE8" s="671"/>
      <c r="MQF8" s="671"/>
      <c r="MQG8" s="671"/>
      <c r="MQH8" s="671"/>
      <c r="MQI8" s="671"/>
      <c r="MQJ8" s="671"/>
      <c r="MQK8" s="671"/>
      <c r="MQL8" s="671"/>
      <c r="MQM8" s="671"/>
      <c r="MQN8" s="671"/>
      <c r="MQO8" s="671"/>
      <c r="MQP8" s="671"/>
      <c r="MQQ8" s="671"/>
      <c r="MQR8" s="671"/>
      <c r="MQS8" s="671"/>
      <c r="MQT8" s="671"/>
      <c r="MQU8" s="671"/>
      <c r="MQV8" s="671"/>
      <c r="MQW8" s="671"/>
      <c r="MQX8" s="671"/>
      <c r="MQY8" s="671"/>
      <c r="MQZ8" s="671"/>
      <c r="MRA8" s="671"/>
      <c r="MRB8" s="671"/>
      <c r="MRC8" s="671"/>
      <c r="MRD8" s="671"/>
      <c r="MRE8" s="671"/>
      <c r="MRF8" s="671"/>
      <c r="MRG8" s="671"/>
      <c r="MRH8" s="671"/>
      <c r="MRI8" s="671"/>
      <c r="MRJ8" s="671"/>
      <c r="MRK8" s="671"/>
      <c r="MRL8" s="671"/>
      <c r="MRM8" s="671"/>
      <c r="MRN8" s="671"/>
      <c r="MRO8" s="671"/>
      <c r="MRP8" s="671"/>
      <c r="MRQ8" s="671"/>
      <c r="MRR8" s="671"/>
      <c r="MRS8" s="671"/>
      <c r="MRT8" s="671"/>
      <c r="MRU8" s="671"/>
      <c r="MRV8" s="671"/>
      <c r="MRW8" s="671"/>
      <c r="MRX8" s="671"/>
      <c r="MRY8" s="671"/>
      <c r="MRZ8" s="671"/>
      <c r="MSA8" s="671"/>
      <c r="MSB8" s="671"/>
      <c r="MSC8" s="671"/>
      <c r="MSD8" s="671"/>
      <c r="MSE8" s="671"/>
      <c r="MSF8" s="671"/>
      <c r="MSG8" s="671"/>
      <c r="MSH8" s="671"/>
      <c r="MSI8" s="671"/>
      <c r="MSJ8" s="671"/>
      <c r="MSK8" s="671"/>
      <c r="MSL8" s="671"/>
      <c r="MSM8" s="671"/>
      <c r="MSN8" s="671"/>
      <c r="MSO8" s="671"/>
      <c r="MSP8" s="671"/>
      <c r="MSQ8" s="671"/>
      <c r="MSR8" s="671"/>
      <c r="MSS8" s="671"/>
      <c r="MST8" s="671"/>
      <c r="MSU8" s="671"/>
      <c r="MSV8" s="671"/>
      <c r="MSW8" s="671"/>
      <c r="MSX8" s="671"/>
      <c r="MSY8" s="671"/>
      <c r="MSZ8" s="671"/>
      <c r="MTA8" s="671"/>
      <c r="MTB8" s="671"/>
      <c r="MTC8" s="671"/>
      <c r="MTD8" s="671"/>
      <c r="MTE8" s="671"/>
      <c r="MTF8" s="671"/>
      <c r="MTG8" s="671"/>
      <c r="MTH8" s="671"/>
      <c r="MTI8" s="671"/>
      <c r="MTJ8" s="671"/>
      <c r="MTK8" s="671"/>
      <c r="MTL8" s="671"/>
      <c r="MTM8" s="671"/>
      <c r="MTN8" s="671"/>
      <c r="MTO8" s="671"/>
      <c r="MTP8" s="671"/>
      <c r="MTQ8" s="671"/>
      <c r="MTR8" s="671"/>
      <c r="MTS8" s="671"/>
      <c r="MTT8" s="671"/>
      <c r="MTU8" s="671"/>
      <c r="MTV8" s="671"/>
      <c r="MTW8" s="671"/>
      <c r="MTX8" s="671"/>
      <c r="MTY8" s="671"/>
      <c r="MTZ8" s="671"/>
      <c r="MUA8" s="671"/>
      <c r="MUB8" s="671"/>
      <c r="MUC8" s="671"/>
      <c r="MUD8" s="671"/>
      <c r="MUE8" s="671"/>
      <c r="MUF8" s="671"/>
      <c r="MUG8" s="671"/>
      <c r="MUH8" s="671"/>
      <c r="MUI8" s="671"/>
      <c r="MUJ8" s="671"/>
      <c r="MUK8" s="671"/>
      <c r="MUL8" s="671"/>
      <c r="MUM8" s="671"/>
      <c r="MUN8" s="671"/>
      <c r="MUO8" s="671"/>
      <c r="MUP8" s="671"/>
      <c r="MUQ8" s="671"/>
      <c r="MUR8" s="671"/>
      <c r="MUS8" s="671"/>
      <c r="MUT8" s="671"/>
      <c r="MUU8" s="671"/>
      <c r="MUV8" s="671"/>
      <c r="MUW8" s="671"/>
      <c r="MUX8" s="671"/>
      <c r="MUY8" s="671"/>
      <c r="MUZ8" s="671"/>
      <c r="MVA8" s="671"/>
      <c r="MVB8" s="671"/>
      <c r="MVC8" s="671"/>
      <c r="MVD8" s="671"/>
      <c r="MVE8" s="671"/>
      <c r="MVF8" s="671"/>
      <c r="MVG8" s="671"/>
      <c r="MVH8" s="671"/>
      <c r="MVI8" s="671"/>
      <c r="MVJ8" s="671"/>
      <c r="MVK8" s="671"/>
      <c r="MVL8" s="671"/>
      <c r="MVM8" s="671"/>
      <c r="MVN8" s="671"/>
      <c r="MVO8" s="671"/>
      <c r="MVP8" s="671"/>
      <c r="MVQ8" s="671"/>
      <c r="MVR8" s="671"/>
      <c r="MVS8" s="671"/>
      <c r="MVT8" s="671"/>
      <c r="MVU8" s="671"/>
      <c r="MVV8" s="671"/>
      <c r="MVW8" s="671"/>
      <c r="MVX8" s="671"/>
      <c r="MVY8" s="671"/>
      <c r="MVZ8" s="671"/>
      <c r="MWA8" s="671"/>
      <c r="MWB8" s="671"/>
      <c r="MWC8" s="671"/>
      <c r="MWD8" s="671"/>
      <c r="MWE8" s="671"/>
      <c r="MWF8" s="671"/>
      <c r="MWG8" s="671"/>
      <c r="MWH8" s="671"/>
      <c r="MWI8" s="671"/>
      <c r="MWJ8" s="671"/>
      <c r="MWK8" s="671"/>
      <c r="MWL8" s="671"/>
      <c r="MWM8" s="671"/>
      <c r="MWN8" s="671"/>
      <c r="MWO8" s="671"/>
      <c r="MWP8" s="671"/>
      <c r="MWQ8" s="671"/>
      <c r="MWR8" s="671"/>
      <c r="MWS8" s="671"/>
      <c r="MWT8" s="671"/>
      <c r="MWU8" s="671"/>
      <c r="MWV8" s="671"/>
      <c r="MWW8" s="671"/>
      <c r="MWX8" s="671"/>
      <c r="MWY8" s="671"/>
      <c r="MWZ8" s="671"/>
      <c r="MXA8" s="671"/>
      <c r="MXB8" s="671"/>
      <c r="MXC8" s="671"/>
      <c r="MXD8" s="671"/>
      <c r="MXE8" s="671"/>
      <c r="MXF8" s="671"/>
      <c r="MXG8" s="671"/>
      <c r="MXH8" s="671"/>
      <c r="MXI8" s="671"/>
      <c r="MXJ8" s="671"/>
      <c r="MXK8" s="671"/>
      <c r="MXL8" s="671"/>
      <c r="MXM8" s="671"/>
      <c r="MXN8" s="671"/>
      <c r="MXO8" s="671"/>
      <c r="MXP8" s="671"/>
      <c r="MXQ8" s="671"/>
      <c r="MXR8" s="671"/>
      <c r="MXS8" s="671"/>
      <c r="MXT8" s="671"/>
      <c r="MXU8" s="671"/>
      <c r="MXV8" s="671"/>
      <c r="MXW8" s="671"/>
      <c r="MXX8" s="671"/>
      <c r="MXY8" s="671"/>
      <c r="MXZ8" s="671"/>
      <c r="MYA8" s="671"/>
      <c r="MYB8" s="671"/>
      <c r="MYC8" s="671"/>
      <c r="MYD8" s="671"/>
      <c r="MYE8" s="671"/>
      <c r="MYF8" s="671"/>
      <c r="MYG8" s="671"/>
      <c r="MYH8" s="671"/>
      <c r="MYI8" s="671"/>
      <c r="MYJ8" s="671"/>
      <c r="MYK8" s="671"/>
      <c r="MYL8" s="671"/>
      <c r="MYM8" s="671"/>
      <c r="MYN8" s="671"/>
      <c r="MYO8" s="671"/>
      <c r="MYP8" s="671"/>
      <c r="MYQ8" s="671"/>
      <c r="MYR8" s="671"/>
      <c r="MYS8" s="671"/>
      <c r="MYT8" s="671"/>
      <c r="MYU8" s="671"/>
      <c r="MYV8" s="671"/>
      <c r="MYW8" s="671"/>
      <c r="MYX8" s="671"/>
      <c r="MYY8" s="671"/>
      <c r="MYZ8" s="671"/>
      <c r="MZA8" s="671"/>
      <c r="MZB8" s="671"/>
      <c r="MZC8" s="671"/>
      <c r="MZD8" s="671"/>
      <c r="MZE8" s="671"/>
      <c r="MZF8" s="671"/>
      <c r="MZG8" s="671"/>
      <c r="MZH8" s="671"/>
      <c r="MZI8" s="671"/>
      <c r="MZJ8" s="671"/>
      <c r="MZK8" s="671"/>
      <c r="MZL8" s="671"/>
      <c r="MZM8" s="671"/>
      <c r="MZN8" s="671"/>
      <c r="MZO8" s="671"/>
      <c r="MZP8" s="671"/>
      <c r="MZQ8" s="671"/>
      <c r="MZR8" s="671"/>
      <c r="MZS8" s="671"/>
      <c r="MZT8" s="671"/>
      <c r="MZU8" s="671"/>
      <c r="MZV8" s="671"/>
      <c r="MZW8" s="671"/>
      <c r="MZX8" s="671"/>
      <c r="MZY8" s="671"/>
      <c r="MZZ8" s="671"/>
      <c r="NAA8" s="671"/>
      <c r="NAB8" s="671"/>
      <c r="NAC8" s="671"/>
      <c r="NAD8" s="671"/>
      <c r="NAE8" s="671"/>
      <c r="NAF8" s="671"/>
      <c r="NAG8" s="671"/>
      <c r="NAH8" s="671"/>
      <c r="NAI8" s="671"/>
      <c r="NAJ8" s="671"/>
      <c r="NAK8" s="671"/>
      <c r="NAL8" s="671"/>
      <c r="NAM8" s="671"/>
      <c r="NAN8" s="671"/>
      <c r="NAO8" s="671"/>
      <c r="NAP8" s="671"/>
      <c r="NAQ8" s="671"/>
      <c r="NAR8" s="671"/>
      <c r="NAS8" s="671"/>
      <c r="NAT8" s="671"/>
      <c r="NAU8" s="671"/>
      <c r="NAV8" s="671"/>
      <c r="NAW8" s="671"/>
      <c r="NAX8" s="671"/>
      <c r="NAY8" s="671"/>
      <c r="NAZ8" s="671"/>
      <c r="NBA8" s="671"/>
      <c r="NBB8" s="671"/>
      <c r="NBC8" s="671"/>
      <c r="NBD8" s="671"/>
      <c r="NBE8" s="671"/>
      <c r="NBF8" s="671"/>
      <c r="NBG8" s="671"/>
      <c r="NBH8" s="671"/>
      <c r="NBI8" s="671"/>
      <c r="NBJ8" s="671"/>
      <c r="NBK8" s="671"/>
      <c r="NBL8" s="671"/>
      <c r="NBM8" s="671"/>
      <c r="NBN8" s="671"/>
      <c r="NBO8" s="671"/>
      <c r="NBP8" s="671"/>
      <c r="NBQ8" s="671"/>
      <c r="NBR8" s="671"/>
      <c r="NBS8" s="671"/>
      <c r="NBT8" s="671"/>
      <c r="NBU8" s="671"/>
      <c r="NBV8" s="671"/>
      <c r="NBW8" s="671"/>
      <c r="NBX8" s="671"/>
      <c r="NBY8" s="671"/>
      <c r="NBZ8" s="671"/>
      <c r="NCA8" s="671"/>
      <c r="NCB8" s="671"/>
      <c r="NCC8" s="671"/>
      <c r="NCD8" s="671"/>
      <c r="NCE8" s="671"/>
      <c r="NCF8" s="671"/>
      <c r="NCG8" s="671"/>
      <c r="NCH8" s="671"/>
      <c r="NCI8" s="671"/>
      <c r="NCJ8" s="671"/>
      <c r="NCK8" s="671"/>
      <c r="NCL8" s="671"/>
      <c r="NCM8" s="671"/>
      <c r="NCN8" s="671"/>
      <c r="NCO8" s="671"/>
      <c r="NCP8" s="671"/>
      <c r="NCQ8" s="671"/>
      <c r="NCR8" s="671"/>
      <c r="NCS8" s="671"/>
      <c r="NCT8" s="671"/>
      <c r="NCU8" s="671"/>
      <c r="NCV8" s="671"/>
      <c r="NCW8" s="671"/>
      <c r="NCX8" s="671"/>
      <c r="NCY8" s="671"/>
      <c r="NCZ8" s="671"/>
      <c r="NDA8" s="671"/>
      <c r="NDB8" s="671"/>
      <c r="NDC8" s="671"/>
      <c r="NDD8" s="671"/>
      <c r="NDE8" s="671"/>
      <c r="NDF8" s="671"/>
      <c r="NDG8" s="671"/>
      <c r="NDH8" s="671"/>
      <c r="NDI8" s="671"/>
      <c r="NDJ8" s="671"/>
      <c r="NDK8" s="671"/>
      <c r="NDL8" s="671"/>
      <c r="NDM8" s="671"/>
      <c r="NDN8" s="671"/>
      <c r="NDO8" s="671"/>
      <c r="NDP8" s="671"/>
      <c r="NDQ8" s="671"/>
      <c r="NDR8" s="671"/>
      <c r="NDS8" s="671"/>
      <c r="NDT8" s="671"/>
      <c r="NDU8" s="671"/>
      <c r="NDV8" s="671"/>
      <c r="NDW8" s="671"/>
      <c r="NDX8" s="671"/>
      <c r="NDY8" s="671"/>
      <c r="NDZ8" s="671"/>
      <c r="NEA8" s="671"/>
      <c r="NEB8" s="671"/>
      <c r="NEC8" s="671"/>
      <c r="NED8" s="671"/>
      <c r="NEE8" s="671"/>
      <c r="NEF8" s="671"/>
      <c r="NEG8" s="671"/>
      <c r="NEH8" s="671"/>
      <c r="NEI8" s="671"/>
      <c r="NEJ8" s="671"/>
      <c r="NEK8" s="671"/>
      <c r="NEL8" s="671"/>
      <c r="NEM8" s="671"/>
      <c r="NEN8" s="671"/>
      <c r="NEO8" s="671"/>
      <c r="NEP8" s="671"/>
      <c r="NEQ8" s="671"/>
      <c r="NER8" s="671"/>
      <c r="NES8" s="671"/>
      <c r="NET8" s="671"/>
      <c r="NEU8" s="671"/>
      <c r="NEV8" s="671"/>
      <c r="NEW8" s="671"/>
      <c r="NEX8" s="671"/>
      <c r="NEY8" s="671"/>
      <c r="NEZ8" s="671"/>
      <c r="NFA8" s="671"/>
      <c r="NFB8" s="671"/>
      <c r="NFC8" s="671"/>
      <c r="NFD8" s="671"/>
      <c r="NFE8" s="671"/>
      <c r="NFF8" s="671"/>
      <c r="NFG8" s="671"/>
      <c r="NFH8" s="671"/>
      <c r="NFI8" s="671"/>
      <c r="NFJ8" s="671"/>
      <c r="NFK8" s="671"/>
      <c r="NFL8" s="671"/>
      <c r="NFM8" s="671"/>
      <c r="NFN8" s="671"/>
      <c r="NFO8" s="671"/>
      <c r="NFP8" s="671"/>
      <c r="NFQ8" s="671"/>
      <c r="NFR8" s="671"/>
      <c r="NFS8" s="671"/>
      <c r="NFT8" s="671"/>
      <c r="NFU8" s="671"/>
      <c r="NFV8" s="671"/>
      <c r="NFW8" s="671"/>
      <c r="NFX8" s="671"/>
      <c r="NFY8" s="671"/>
      <c r="NFZ8" s="671"/>
      <c r="NGA8" s="671"/>
      <c r="NGB8" s="671"/>
      <c r="NGC8" s="671"/>
      <c r="NGD8" s="671"/>
      <c r="NGE8" s="671"/>
      <c r="NGF8" s="671"/>
      <c r="NGG8" s="671"/>
      <c r="NGH8" s="671"/>
      <c r="NGI8" s="671"/>
      <c r="NGJ8" s="671"/>
      <c r="NGK8" s="671"/>
      <c r="NGL8" s="671"/>
      <c r="NGM8" s="671"/>
      <c r="NGN8" s="671"/>
      <c r="NGO8" s="671"/>
      <c r="NGP8" s="671"/>
      <c r="NGQ8" s="671"/>
      <c r="NGR8" s="671"/>
      <c r="NGS8" s="671"/>
      <c r="NGT8" s="671"/>
      <c r="NGU8" s="671"/>
      <c r="NGV8" s="671"/>
      <c r="NGW8" s="671"/>
      <c r="NGX8" s="671"/>
      <c r="NGY8" s="671"/>
      <c r="NGZ8" s="671"/>
      <c r="NHA8" s="671"/>
      <c r="NHB8" s="671"/>
      <c r="NHC8" s="671"/>
      <c r="NHD8" s="671"/>
      <c r="NHE8" s="671"/>
      <c r="NHF8" s="671"/>
      <c r="NHG8" s="671"/>
      <c r="NHH8" s="671"/>
      <c r="NHI8" s="671"/>
      <c r="NHJ8" s="671"/>
      <c r="NHK8" s="671"/>
      <c r="NHL8" s="671"/>
      <c r="NHM8" s="671"/>
      <c r="NHN8" s="671"/>
      <c r="NHO8" s="671"/>
      <c r="NHP8" s="671"/>
      <c r="NHQ8" s="671"/>
      <c r="NHR8" s="671"/>
      <c r="NHS8" s="671"/>
      <c r="NHT8" s="671"/>
      <c r="NHU8" s="671"/>
      <c r="NHV8" s="671"/>
      <c r="NHW8" s="671"/>
      <c r="NHX8" s="671"/>
      <c r="NHY8" s="671"/>
      <c r="NHZ8" s="671"/>
      <c r="NIA8" s="671"/>
      <c r="NIB8" s="671"/>
      <c r="NIC8" s="671"/>
      <c r="NID8" s="671"/>
      <c r="NIE8" s="671"/>
      <c r="NIF8" s="671"/>
      <c r="NIG8" s="671"/>
      <c r="NIH8" s="671"/>
      <c r="NII8" s="671"/>
      <c r="NIJ8" s="671"/>
      <c r="NIK8" s="671"/>
      <c r="NIL8" s="671"/>
      <c r="NIM8" s="671"/>
      <c r="NIN8" s="671"/>
      <c r="NIO8" s="671"/>
      <c r="NIP8" s="671"/>
      <c r="NIQ8" s="671"/>
      <c r="NIR8" s="671"/>
      <c r="NIS8" s="671"/>
      <c r="NIT8" s="671"/>
      <c r="NIU8" s="671"/>
      <c r="NIV8" s="671"/>
      <c r="NIW8" s="671"/>
      <c r="NIX8" s="671"/>
      <c r="NIY8" s="671"/>
      <c r="NIZ8" s="671"/>
      <c r="NJA8" s="671"/>
      <c r="NJB8" s="671"/>
      <c r="NJC8" s="671"/>
      <c r="NJD8" s="671"/>
      <c r="NJE8" s="671"/>
      <c r="NJF8" s="671"/>
      <c r="NJG8" s="671"/>
      <c r="NJH8" s="671"/>
      <c r="NJI8" s="671"/>
      <c r="NJJ8" s="671"/>
      <c r="NJK8" s="671"/>
      <c r="NJL8" s="671"/>
      <c r="NJM8" s="671"/>
      <c r="NJN8" s="671"/>
      <c r="NJO8" s="671"/>
      <c r="NJP8" s="671"/>
      <c r="NJQ8" s="671"/>
      <c r="NJR8" s="671"/>
      <c r="NJS8" s="671"/>
      <c r="NJT8" s="671"/>
      <c r="NJU8" s="671"/>
      <c r="NJV8" s="671"/>
      <c r="NJW8" s="671"/>
      <c r="NJX8" s="671"/>
      <c r="NJY8" s="671"/>
      <c r="NJZ8" s="671"/>
      <c r="NKA8" s="671"/>
      <c r="NKB8" s="671"/>
      <c r="NKC8" s="671"/>
      <c r="NKD8" s="671"/>
      <c r="NKE8" s="671"/>
      <c r="NKF8" s="671"/>
      <c r="NKG8" s="671"/>
      <c r="NKH8" s="671"/>
      <c r="NKI8" s="671"/>
      <c r="NKJ8" s="671"/>
      <c r="NKK8" s="671"/>
      <c r="NKL8" s="671"/>
      <c r="NKM8" s="671"/>
      <c r="NKN8" s="671"/>
      <c r="NKO8" s="671"/>
      <c r="NKP8" s="671"/>
      <c r="NKQ8" s="671"/>
      <c r="NKR8" s="671"/>
      <c r="NKS8" s="671"/>
      <c r="NKT8" s="671"/>
      <c r="NKU8" s="671"/>
      <c r="NKV8" s="671"/>
      <c r="NKW8" s="671"/>
      <c r="NKX8" s="671"/>
      <c r="NKY8" s="671"/>
      <c r="NKZ8" s="671"/>
      <c r="NLA8" s="671"/>
      <c r="NLB8" s="671"/>
      <c r="NLC8" s="671"/>
      <c r="NLD8" s="671"/>
      <c r="NLE8" s="671"/>
      <c r="NLF8" s="671"/>
      <c r="NLG8" s="671"/>
      <c r="NLH8" s="671"/>
      <c r="NLI8" s="671"/>
      <c r="NLJ8" s="671"/>
      <c r="NLK8" s="671"/>
      <c r="NLL8" s="671"/>
      <c r="NLM8" s="671"/>
      <c r="NLN8" s="671"/>
      <c r="NLO8" s="671"/>
      <c r="NLP8" s="671"/>
      <c r="NLQ8" s="671"/>
      <c r="NLR8" s="671"/>
      <c r="NLS8" s="671"/>
      <c r="NLT8" s="671"/>
      <c r="NLU8" s="671"/>
      <c r="NLV8" s="671"/>
      <c r="NLW8" s="671"/>
      <c r="NLX8" s="671"/>
      <c r="NLY8" s="671"/>
      <c r="NLZ8" s="671"/>
      <c r="NMA8" s="671"/>
      <c r="NMB8" s="671"/>
      <c r="NMC8" s="671"/>
      <c r="NMD8" s="671"/>
      <c r="NME8" s="671"/>
      <c r="NMF8" s="671"/>
      <c r="NMG8" s="671"/>
      <c r="NMH8" s="671"/>
      <c r="NMI8" s="671"/>
      <c r="NMJ8" s="671"/>
      <c r="NMK8" s="671"/>
      <c r="NML8" s="671"/>
      <c r="NMM8" s="671"/>
      <c r="NMN8" s="671"/>
      <c r="NMO8" s="671"/>
      <c r="NMP8" s="671"/>
      <c r="NMQ8" s="671"/>
      <c r="NMR8" s="671"/>
      <c r="NMS8" s="671"/>
      <c r="NMT8" s="671"/>
      <c r="NMU8" s="671"/>
      <c r="NMV8" s="671"/>
      <c r="NMW8" s="671"/>
      <c r="NMX8" s="671"/>
      <c r="NMY8" s="671"/>
      <c r="NMZ8" s="671"/>
      <c r="NNA8" s="671"/>
      <c r="NNB8" s="671"/>
      <c r="NNC8" s="671"/>
      <c r="NND8" s="671"/>
      <c r="NNE8" s="671"/>
      <c r="NNF8" s="671"/>
      <c r="NNG8" s="671"/>
      <c r="NNH8" s="671"/>
      <c r="NNI8" s="671"/>
      <c r="NNJ8" s="671"/>
      <c r="NNK8" s="671"/>
      <c r="NNL8" s="671"/>
      <c r="NNM8" s="671"/>
      <c r="NNN8" s="671"/>
      <c r="NNO8" s="671"/>
      <c r="NNP8" s="671"/>
      <c r="NNQ8" s="671"/>
      <c r="NNR8" s="671"/>
      <c r="NNS8" s="671"/>
      <c r="NNT8" s="671"/>
      <c r="NNU8" s="671"/>
      <c r="NNV8" s="671"/>
      <c r="NNW8" s="671"/>
      <c r="NNX8" s="671"/>
      <c r="NNY8" s="671"/>
      <c r="NNZ8" s="671"/>
      <c r="NOA8" s="671"/>
      <c r="NOB8" s="671"/>
      <c r="NOC8" s="671"/>
      <c r="NOD8" s="671"/>
      <c r="NOE8" s="671"/>
      <c r="NOF8" s="671"/>
      <c r="NOG8" s="671"/>
      <c r="NOH8" s="671"/>
      <c r="NOI8" s="671"/>
      <c r="NOJ8" s="671"/>
      <c r="NOK8" s="671"/>
      <c r="NOL8" s="671"/>
      <c r="NOM8" s="671"/>
      <c r="NON8" s="671"/>
      <c r="NOO8" s="671"/>
      <c r="NOP8" s="671"/>
      <c r="NOQ8" s="671"/>
      <c r="NOR8" s="671"/>
      <c r="NOS8" s="671"/>
      <c r="NOT8" s="671"/>
      <c r="NOU8" s="671"/>
      <c r="NOV8" s="671"/>
      <c r="NOW8" s="671"/>
      <c r="NOX8" s="671"/>
      <c r="NOY8" s="671"/>
      <c r="NOZ8" s="671"/>
      <c r="NPA8" s="671"/>
      <c r="NPB8" s="671"/>
      <c r="NPC8" s="671"/>
      <c r="NPD8" s="671"/>
      <c r="NPE8" s="671"/>
      <c r="NPF8" s="671"/>
      <c r="NPG8" s="671"/>
      <c r="NPH8" s="671"/>
      <c r="NPI8" s="671"/>
      <c r="NPJ8" s="671"/>
      <c r="NPK8" s="671"/>
      <c r="NPL8" s="671"/>
      <c r="NPM8" s="671"/>
      <c r="NPN8" s="671"/>
      <c r="NPO8" s="671"/>
      <c r="NPP8" s="671"/>
      <c r="NPQ8" s="671"/>
      <c r="NPR8" s="671"/>
      <c r="NPS8" s="671"/>
      <c r="NPT8" s="671"/>
      <c r="NPU8" s="671"/>
      <c r="NPV8" s="671"/>
      <c r="NPW8" s="671"/>
      <c r="NPX8" s="671"/>
      <c r="NPY8" s="671"/>
      <c r="NPZ8" s="671"/>
      <c r="NQA8" s="671"/>
      <c r="NQB8" s="671"/>
      <c r="NQC8" s="671"/>
      <c r="NQD8" s="671"/>
      <c r="NQE8" s="671"/>
      <c r="NQF8" s="671"/>
      <c r="NQG8" s="671"/>
      <c r="NQH8" s="671"/>
      <c r="NQI8" s="671"/>
      <c r="NQJ8" s="671"/>
      <c r="NQK8" s="671"/>
      <c r="NQL8" s="671"/>
      <c r="NQM8" s="671"/>
      <c r="NQN8" s="671"/>
      <c r="NQO8" s="671"/>
      <c r="NQP8" s="671"/>
      <c r="NQQ8" s="671"/>
      <c r="NQR8" s="671"/>
      <c r="NQS8" s="671"/>
      <c r="NQT8" s="671"/>
      <c r="NQU8" s="671"/>
      <c r="NQV8" s="671"/>
      <c r="NQW8" s="671"/>
      <c r="NQX8" s="671"/>
      <c r="NQY8" s="671"/>
      <c r="NQZ8" s="671"/>
      <c r="NRA8" s="671"/>
      <c r="NRB8" s="671"/>
      <c r="NRC8" s="671"/>
      <c r="NRD8" s="671"/>
      <c r="NRE8" s="671"/>
      <c r="NRF8" s="671"/>
      <c r="NRG8" s="671"/>
      <c r="NRH8" s="671"/>
      <c r="NRI8" s="671"/>
      <c r="NRJ8" s="671"/>
      <c r="NRK8" s="671"/>
      <c r="NRL8" s="671"/>
      <c r="NRM8" s="671"/>
      <c r="NRN8" s="671"/>
      <c r="NRO8" s="671"/>
      <c r="NRP8" s="671"/>
      <c r="NRQ8" s="671"/>
      <c r="NRR8" s="671"/>
      <c r="NRS8" s="671"/>
      <c r="NRT8" s="671"/>
      <c r="NRU8" s="671"/>
      <c r="NRV8" s="671"/>
      <c r="NRW8" s="671"/>
      <c r="NRX8" s="671"/>
      <c r="NRY8" s="671"/>
      <c r="NRZ8" s="671"/>
      <c r="NSA8" s="671"/>
      <c r="NSB8" s="671"/>
      <c r="NSC8" s="671"/>
      <c r="NSD8" s="671"/>
      <c r="NSE8" s="671"/>
      <c r="NSF8" s="671"/>
      <c r="NSG8" s="671"/>
      <c r="NSH8" s="671"/>
      <c r="NSI8" s="671"/>
      <c r="NSJ8" s="671"/>
      <c r="NSK8" s="671"/>
      <c r="NSL8" s="671"/>
      <c r="NSM8" s="671"/>
      <c r="NSN8" s="671"/>
      <c r="NSO8" s="671"/>
      <c r="NSP8" s="671"/>
      <c r="NSQ8" s="671"/>
      <c r="NSR8" s="671"/>
      <c r="NSS8" s="671"/>
      <c r="NST8" s="671"/>
      <c r="NSU8" s="671"/>
      <c r="NSV8" s="671"/>
      <c r="NSW8" s="671"/>
      <c r="NSX8" s="671"/>
      <c r="NSY8" s="671"/>
      <c r="NSZ8" s="671"/>
      <c r="NTA8" s="671"/>
      <c r="NTB8" s="671"/>
      <c r="NTC8" s="671"/>
      <c r="NTD8" s="671"/>
      <c r="NTE8" s="671"/>
      <c r="NTF8" s="671"/>
      <c r="NTG8" s="671"/>
      <c r="NTH8" s="671"/>
      <c r="NTI8" s="671"/>
      <c r="NTJ8" s="671"/>
      <c r="NTK8" s="671"/>
      <c r="NTL8" s="671"/>
      <c r="NTM8" s="671"/>
      <c r="NTN8" s="671"/>
      <c r="NTO8" s="671"/>
      <c r="NTP8" s="671"/>
      <c r="NTQ8" s="671"/>
      <c r="NTR8" s="671"/>
      <c r="NTS8" s="671"/>
      <c r="NTT8" s="671"/>
      <c r="NTU8" s="671"/>
      <c r="NTV8" s="671"/>
      <c r="NTW8" s="671"/>
      <c r="NTX8" s="671"/>
      <c r="NTY8" s="671"/>
      <c r="NTZ8" s="671"/>
      <c r="NUA8" s="671"/>
      <c r="NUB8" s="671"/>
      <c r="NUC8" s="671"/>
      <c r="NUD8" s="671"/>
      <c r="NUE8" s="671"/>
      <c r="NUF8" s="671"/>
      <c r="NUG8" s="671"/>
      <c r="NUH8" s="671"/>
      <c r="NUI8" s="671"/>
      <c r="NUJ8" s="671"/>
      <c r="NUK8" s="671"/>
      <c r="NUL8" s="671"/>
      <c r="NUM8" s="671"/>
      <c r="NUN8" s="671"/>
      <c r="NUO8" s="671"/>
      <c r="NUP8" s="671"/>
      <c r="NUQ8" s="671"/>
      <c r="NUR8" s="671"/>
      <c r="NUS8" s="671"/>
      <c r="NUT8" s="671"/>
      <c r="NUU8" s="671"/>
      <c r="NUV8" s="671"/>
      <c r="NUW8" s="671"/>
      <c r="NUX8" s="671"/>
      <c r="NUY8" s="671"/>
      <c r="NUZ8" s="671"/>
      <c r="NVA8" s="671"/>
      <c r="NVB8" s="671"/>
      <c r="NVC8" s="671"/>
      <c r="NVD8" s="671"/>
      <c r="NVE8" s="671"/>
      <c r="NVF8" s="671"/>
      <c r="NVG8" s="671"/>
      <c r="NVH8" s="671"/>
      <c r="NVI8" s="671"/>
      <c r="NVJ8" s="671"/>
      <c r="NVK8" s="671"/>
      <c r="NVL8" s="671"/>
      <c r="NVM8" s="671"/>
      <c r="NVN8" s="671"/>
      <c r="NVO8" s="671"/>
      <c r="NVP8" s="671"/>
      <c r="NVQ8" s="671"/>
      <c r="NVR8" s="671"/>
      <c r="NVS8" s="671"/>
      <c r="NVT8" s="671"/>
      <c r="NVU8" s="671"/>
      <c r="NVV8" s="671"/>
      <c r="NVW8" s="671"/>
      <c r="NVX8" s="671"/>
      <c r="NVY8" s="671"/>
      <c r="NVZ8" s="671"/>
      <c r="NWA8" s="671"/>
      <c r="NWB8" s="671"/>
      <c r="NWC8" s="671"/>
      <c r="NWD8" s="671"/>
      <c r="NWE8" s="671"/>
      <c r="NWF8" s="671"/>
      <c r="NWG8" s="671"/>
      <c r="NWH8" s="671"/>
      <c r="NWI8" s="671"/>
      <c r="NWJ8" s="671"/>
      <c r="NWK8" s="671"/>
      <c r="NWL8" s="671"/>
      <c r="NWM8" s="671"/>
      <c r="NWN8" s="671"/>
      <c r="NWO8" s="671"/>
      <c r="NWP8" s="671"/>
      <c r="NWQ8" s="671"/>
      <c r="NWR8" s="671"/>
      <c r="NWS8" s="671"/>
      <c r="NWT8" s="671"/>
      <c r="NWU8" s="671"/>
      <c r="NWV8" s="671"/>
      <c r="NWW8" s="671"/>
      <c r="NWX8" s="671"/>
      <c r="NWY8" s="671"/>
      <c r="NWZ8" s="671"/>
      <c r="NXA8" s="671"/>
      <c r="NXB8" s="671"/>
      <c r="NXC8" s="671"/>
      <c r="NXD8" s="671"/>
      <c r="NXE8" s="671"/>
      <c r="NXF8" s="671"/>
      <c r="NXG8" s="671"/>
      <c r="NXH8" s="671"/>
      <c r="NXI8" s="671"/>
      <c r="NXJ8" s="671"/>
      <c r="NXK8" s="671"/>
      <c r="NXL8" s="671"/>
      <c r="NXM8" s="671"/>
      <c r="NXN8" s="671"/>
      <c r="NXO8" s="671"/>
      <c r="NXP8" s="671"/>
      <c r="NXQ8" s="671"/>
      <c r="NXR8" s="671"/>
      <c r="NXS8" s="671"/>
      <c r="NXT8" s="671"/>
      <c r="NXU8" s="671"/>
      <c r="NXV8" s="671"/>
      <c r="NXW8" s="671"/>
      <c r="NXX8" s="671"/>
      <c r="NXY8" s="671"/>
      <c r="NXZ8" s="671"/>
      <c r="NYA8" s="671"/>
      <c r="NYB8" s="671"/>
      <c r="NYC8" s="671"/>
      <c r="NYD8" s="671"/>
      <c r="NYE8" s="671"/>
      <c r="NYF8" s="671"/>
      <c r="NYG8" s="671"/>
      <c r="NYH8" s="671"/>
      <c r="NYI8" s="671"/>
      <c r="NYJ8" s="671"/>
      <c r="NYK8" s="671"/>
      <c r="NYL8" s="671"/>
      <c r="NYM8" s="671"/>
      <c r="NYN8" s="671"/>
      <c r="NYO8" s="671"/>
      <c r="NYP8" s="671"/>
      <c r="NYQ8" s="671"/>
      <c r="NYR8" s="671"/>
      <c r="NYS8" s="671"/>
      <c r="NYT8" s="671"/>
      <c r="NYU8" s="671"/>
      <c r="NYV8" s="671"/>
      <c r="NYW8" s="671"/>
      <c r="NYX8" s="671"/>
      <c r="NYY8" s="671"/>
      <c r="NYZ8" s="671"/>
      <c r="NZA8" s="671"/>
      <c r="NZB8" s="671"/>
      <c r="NZC8" s="671"/>
      <c r="NZD8" s="671"/>
      <c r="NZE8" s="671"/>
      <c r="NZF8" s="671"/>
      <c r="NZG8" s="671"/>
      <c r="NZH8" s="671"/>
      <c r="NZI8" s="671"/>
      <c r="NZJ8" s="671"/>
      <c r="NZK8" s="671"/>
      <c r="NZL8" s="671"/>
      <c r="NZM8" s="671"/>
      <c r="NZN8" s="671"/>
      <c r="NZO8" s="671"/>
      <c r="NZP8" s="671"/>
      <c r="NZQ8" s="671"/>
      <c r="NZR8" s="671"/>
      <c r="NZS8" s="671"/>
      <c r="NZT8" s="671"/>
      <c r="NZU8" s="671"/>
      <c r="NZV8" s="671"/>
      <c r="NZW8" s="671"/>
      <c r="NZX8" s="671"/>
      <c r="NZY8" s="671"/>
      <c r="NZZ8" s="671"/>
      <c r="OAA8" s="671"/>
      <c r="OAB8" s="671"/>
      <c r="OAC8" s="671"/>
      <c r="OAD8" s="671"/>
      <c r="OAE8" s="671"/>
      <c r="OAF8" s="671"/>
      <c r="OAG8" s="671"/>
      <c r="OAH8" s="671"/>
      <c r="OAI8" s="671"/>
      <c r="OAJ8" s="671"/>
      <c r="OAK8" s="671"/>
      <c r="OAL8" s="671"/>
      <c r="OAM8" s="671"/>
      <c r="OAN8" s="671"/>
      <c r="OAO8" s="671"/>
      <c r="OAP8" s="671"/>
      <c r="OAQ8" s="671"/>
      <c r="OAR8" s="671"/>
      <c r="OAS8" s="671"/>
      <c r="OAT8" s="671"/>
      <c r="OAU8" s="671"/>
      <c r="OAV8" s="671"/>
      <c r="OAW8" s="671"/>
      <c r="OAX8" s="671"/>
      <c r="OAY8" s="671"/>
      <c r="OAZ8" s="671"/>
      <c r="OBA8" s="671"/>
      <c r="OBB8" s="671"/>
      <c r="OBC8" s="671"/>
      <c r="OBD8" s="671"/>
      <c r="OBE8" s="671"/>
      <c r="OBF8" s="671"/>
      <c r="OBG8" s="671"/>
      <c r="OBH8" s="671"/>
      <c r="OBI8" s="671"/>
      <c r="OBJ8" s="671"/>
      <c r="OBK8" s="671"/>
      <c r="OBL8" s="671"/>
      <c r="OBM8" s="671"/>
      <c r="OBN8" s="671"/>
      <c r="OBO8" s="671"/>
      <c r="OBP8" s="671"/>
      <c r="OBQ8" s="671"/>
      <c r="OBR8" s="671"/>
      <c r="OBS8" s="671"/>
      <c r="OBT8" s="671"/>
      <c r="OBU8" s="671"/>
      <c r="OBV8" s="671"/>
      <c r="OBW8" s="671"/>
      <c r="OBX8" s="671"/>
      <c r="OBY8" s="671"/>
      <c r="OBZ8" s="671"/>
      <c r="OCA8" s="671"/>
      <c r="OCB8" s="671"/>
      <c r="OCC8" s="671"/>
      <c r="OCD8" s="671"/>
      <c r="OCE8" s="671"/>
      <c r="OCF8" s="671"/>
      <c r="OCG8" s="671"/>
      <c r="OCH8" s="671"/>
      <c r="OCI8" s="671"/>
      <c r="OCJ8" s="671"/>
      <c r="OCK8" s="671"/>
      <c r="OCL8" s="671"/>
      <c r="OCM8" s="671"/>
      <c r="OCN8" s="671"/>
      <c r="OCO8" s="671"/>
      <c r="OCP8" s="671"/>
      <c r="OCQ8" s="671"/>
      <c r="OCR8" s="671"/>
      <c r="OCS8" s="671"/>
      <c r="OCT8" s="671"/>
      <c r="OCU8" s="671"/>
      <c r="OCV8" s="671"/>
      <c r="OCW8" s="671"/>
      <c r="OCX8" s="671"/>
      <c r="OCY8" s="671"/>
      <c r="OCZ8" s="671"/>
      <c r="ODA8" s="671"/>
      <c r="ODB8" s="671"/>
      <c r="ODC8" s="671"/>
      <c r="ODD8" s="671"/>
      <c r="ODE8" s="671"/>
      <c r="ODF8" s="671"/>
      <c r="ODG8" s="671"/>
      <c r="ODH8" s="671"/>
      <c r="ODI8" s="671"/>
      <c r="ODJ8" s="671"/>
      <c r="ODK8" s="671"/>
      <c r="ODL8" s="671"/>
      <c r="ODM8" s="671"/>
      <c r="ODN8" s="671"/>
      <c r="ODO8" s="671"/>
      <c r="ODP8" s="671"/>
      <c r="ODQ8" s="671"/>
      <c r="ODR8" s="671"/>
      <c r="ODS8" s="671"/>
      <c r="ODT8" s="671"/>
      <c r="ODU8" s="671"/>
      <c r="ODV8" s="671"/>
      <c r="ODW8" s="671"/>
      <c r="ODX8" s="671"/>
      <c r="ODY8" s="671"/>
      <c r="ODZ8" s="671"/>
      <c r="OEA8" s="671"/>
      <c r="OEB8" s="671"/>
      <c r="OEC8" s="671"/>
      <c r="OED8" s="671"/>
      <c r="OEE8" s="671"/>
      <c r="OEF8" s="671"/>
      <c r="OEG8" s="671"/>
      <c r="OEH8" s="671"/>
      <c r="OEI8" s="671"/>
      <c r="OEJ8" s="671"/>
      <c r="OEK8" s="671"/>
      <c r="OEL8" s="671"/>
      <c r="OEM8" s="671"/>
      <c r="OEN8" s="671"/>
      <c r="OEO8" s="671"/>
      <c r="OEP8" s="671"/>
      <c r="OEQ8" s="671"/>
      <c r="OER8" s="671"/>
      <c r="OES8" s="671"/>
      <c r="OET8" s="671"/>
      <c r="OEU8" s="671"/>
      <c r="OEV8" s="671"/>
      <c r="OEW8" s="671"/>
      <c r="OEX8" s="671"/>
      <c r="OEY8" s="671"/>
      <c r="OEZ8" s="671"/>
      <c r="OFA8" s="671"/>
      <c r="OFB8" s="671"/>
      <c r="OFC8" s="671"/>
      <c r="OFD8" s="671"/>
      <c r="OFE8" s="671"/>
      <c r="OFF8" s="671"/>
      <c r="OFG8" s="671"/>
      <c r="OFH8" s="671"/>
      <c r="OFI8" s="671"/>
      <c r="OFJ8" s="671"/>
      <c r="OFK8" s="671"/>
      <c r="OFL8" s="671"/>
      <c r="OFM8" s="671"/>
      <c r="OFN8" s="671"/>
      <c r="OFO8" s="671"/>
      <c r="OFP8" s="671"/>
      <c r="OFQ8" s="671"/>
      <c r="OFR8" s="671"/>
      <c r="OFS8" s="671"/>
      <c r="OFT8" s="671"/>
      <c r="OFU8" s="671"/>
      <c r="OFV8" s="671"/>
      <c r="OFW8" s="671"/>
      <c r="OFX8" s="671"/>
      <c r="OFY8" s="671"/>
      <c r="OFZ8" s="671"/>
      <c r="OGA8" s="671"/>
      <c r="OGB8" s="671"/>
      <c r="OGC8" s="671"/>
      <c r="OGD8" s="671"/>
      <c r="OGE8" s="671"/>
      <c r="OGF8" s="671"/>
      <c r="OGG8" s="671"/>
      <c r="OGH8" s="671"/>
      <c r="OGI8" s="671"/>
      <c r="OGJ8" s="671"/>
      <c r="OGK8" s="671"/>
      <c r="OGL8" s="671"/>
      <c r="OGM8" s="671"/>
      <c r="OGN8" s="671"/>
      <c r="OGO8" s="671"/>
      <c r="OGP8" s="671"/>
      <c r="OGQ8" s="671"/>
      <c r="OGR8" s="671"/>
      <c r="OGS8" s="671"/>
      <c r="OGT8" s="671"/>
      <c r="OGU8" s="671"/>
      <c r="OGV8" s="671"/>
      <c r="OGW8" s="671"/>
      <c r="OGX8" s="671"/>
      <c r="OGY8" s="671"/>
      <c r="OGZ8" s="671"/>
      <c r="OHA8" s="671"/>
      <c r="OHB8" s="671"/>
      <c r="OHC8" s="671"/>
      <c r="OHD8" s="671"/>
      <c r="OHE8" s="671"/>
      <c r="OHF8" s="671"/>
      <c r="OHG8" s="671"/>
      <c r="OHH8" s="671"/>
      <c r="OHI8" s="671"/>
      <c r="OHJ8" s="671"/>
      <c r="OHK8" s="671"/>
      <c r="OHL8" s="671"/>
      <c r="OHM8" s="671"/>
      <c r="OHN8" s="671"/>
      <c r="OHO8" s="671"/>
      <c r="OHP8" s="671"/>
      <c r="OHQ8" s="671"/>
      <c r="OHR8" s="671"/>
      <c r="OHS8" s="671"/>
      <c r="OHT8" s="671"/>
      <c r="OHU8" s="671"/>
      <c r="OHV8" s="671"/>
      <c r="OHW8" s="671"/>
      <c r="OHX8" s="671"/>
      <c r="OHY8" s="671"/>
      <c r="OHZ8" s="671"/>
      <c r="OIA8" s="671"/>
      <c r="OIB8" s="671"/>
      <c r="OIC8" s="671"/>
      <c r="OID8" s="671"/>
      <c r="OIE8" s="671"/>
      <c r="OIF8" s="671"/>
      <c r="OIG8" s="671"/>
      <c r="OIH8" s="671"/>
      <c r="OII8" s="671"/>
      <c r="OIJ8" s="671"/>
      <c r="OIK8" s="671"/>
      <c r="OIL8" s="671"/>
      <c r="OIM8" s="671"/>
      <c r="OIN8" s="671"/>
      <c r="OIO8" s="671"/>
      <c r="OIP8" s="671"/>
      <c r="OIQ8" s="671"/>
      <c r="OIR8" s="671"/>
      <c r="OIS8" s="671"/>
      <c r="OIT8" s="671"/>
      <c r="OIU8" s="671"/>
      <c r="OIV8" s="671"/>
      <c r="OIW8" s="671"/>
      <c r="OIX8" s="671"/>
      <c r="OIY8" s="671"/>
      <c r="OIZ8" s="671"/>
      <c r="OJA8" s="671"/>
      <c r="OJB8" s="671"/>
      <c r="OJC8" s="671"/>
      <c r="OJD8" s="671"/>
      <c r="OJE8" s="671"/>
      <c r="OJF8" s="671"/>
      <c r="OJG8" s="671"/>
      <c r="OJH8" s="671"/>
      <c r="OJI8" s="671"/>
      <c r="OJJ8" s="671"/>
      <c r="OJK8" s="671"/>
      <c r="OJL8" s="671"/>
      <c r="OJM8" s="671"/>
      <c r="OJN8" s="671"/>
      <c r="OJO8" s="671"/>
      <c r="OJP8" s="671"/>
      <c r="OJQ8" s="671"/>
      <c r="OJR8" s="671"/>
      <c r="OJS8" s="671"/>
      <c r="OJT8" s="671"/>
      <c r="OJU8" s="671"/>
      <c r="OJV8" s="671"/>
      <c r="OJW8" s="671"/>
      <c r="OJX8" s="671"/>
      <c r="OJY8" s="671"/>
      <c r="OJZ8" s="671"/>
      <c r="OKA8" s="671"/>
      <c r="OKB8" s="671"/>
      <c r="OKC8" s="671"/>
      <c r="OKD8" s="671"/>
      <c r="OKE8" s="671"/>
      <c r="OKF8" s="671"/>
      <c r="OKG8" s="671"/>
      <c r="OKH8" s="671"/>
      <c r="OKI8" s="671"/>
      <c r="OKJ8" s="671"/>
      <c r="OKK8" s="671"/>
      <c r="OKL8" s="671"/>
      <c r="OKM8" s="671"/>
      <c r="OKN8" s="671"/>
      <c r="OKO8" s="671"/>
      <c r="OKP8" s="671"/>
      <c r="OKQ8" s="671"/>
      <c r="OKR8" s="671"/>
      <c r="OKS8" s="671"/>
      <c r="OKT8" s="671"/>
      <c r="OKU8" s="671"/>
      <c r="OKV8" s="671"/>
      <c r="OKW8" s="671"/>
      <c r="OKX8" s="671"/>
      <c r="OKY8" s="671"/>
      <c r="OKZ8" s="671"/>
      <c r="OLA8" s="671"/>
      <c r="OLB8" s="671"/>
      <c r="OLC8" s="671"/>
      <c r="OLD8" s="671"/>
      <c r="OLE8" s="671"/>
      <c r="OLF8" s="671"/>
      <c r="OLG8" s="671"/>
      <c r="OLH8" s="671"/>
      <c r="OLI8" s="671"/>
      <c r="OLJ8" s="671"/>
      <c r="OLK8" s="671"/>
      <c r="OLL8" s="671"/>
      <c r="OLM8" s="671"/>
      <c r="OLN8" s="671"/>
      <c r="OLO8" s="671"/>
      <c r="OLP8" s="671"/>
      <c r="OLQ8" s="671"/>
      <c r="OLR8" s="671"/>
      <c r="OLS8" s="671"/>
      <c r="OLT8" s="671"/>
      <c r="OLU8" s="671"/>
      <c r="OLV8" s="671"/>
      <c r="OLW8" s="671"/>
      <c r="OLX8" s="671"/>
      <c r="OLY8" s="671"/>
      <c r="OLZ8" s="671"/>
      <c r="OMA8" s="671"/>
      <c r="OMB8" s="671"/>
      <c r="OMC8" s="671"/>
      <c r="OMD8" s="671"/>
      <c r="OME8" s="671"/>
      <c r="OMF8" s="671"/>
      <c r="OMG8" s="671"/>
      <c r="OMH8" s="671"/>
      <c r="OMI8" s="671"/>
      <c r="OMJ8" s="671"/>
      <c r="OMK8" s="671"/>
      <c r="OML8" s="671"/>
      <c r="OMM8" s="671"/>
      <c r="OMN8" s="671"/>
      <c r="OMO8" s="671"/>
      <c r="OMP8" s="671"/>
      <c r="OMQ8" s="671"/>
      <c r="OMR8" s="671"/>
      <c r="OMS8" s="671"/>
      <c r="OMT8" s="671"/>
      <c r="OMU8" s="671"/>
      <c r="OMV8" s="671"/>
      <c r="OMW8" s="671"/>
      <c r="OMX8" s="671"/>
      <c r="OMY8" s="671"/>
      <c r="OMZ8" s="671"/>
      <c r="ONA8" s="671"/>
      <c r="ONB8" s="671"/>
      <c r="ONC8" s="671"/>
      <c r="OND8" s="671"/>
      <c r="ONE8" s="671"/>
      <c r="ONF8" s="671"/>
      <c r="ONG8" s="671"/>
      <c r="ONH8" s="671"/>
      <c r="ONI8" s="671"/>
      <c r="ONJ8" s="671"/>
      <c r="ONK8" s="671"/>
      <c r="ONL8" s="671"/>
      <c r="ONM8" s="671"/>
      <c r="ONN8" s="671"/>
      <c r="ONO8" s="671"/>
      <c r="ONP8" s="671"/>
      <c r="ONQ8" s="671"/>
      <c r="ONR8" s="671"/>
      <c r="ONS8" s="671"/>
      <c r="ONT8" s="671"/>
      <c r="ONU8" s="671"/>
      <c r="ONV8" s="671"/>
      <c r="ONW8" s="671"/>
      <c r="ONX8" s="671"/>
      <c r="ONY8" s="671"/>
      <c r="ONZ8" s="671"/>
      <c r="OOA8" s="671"/>
      <c r="OOB8" s="671"/>
      <c r="OOC8" s="671"/>
      <c r="OOD8" s="671"/>
      <c r="OOE8" s="671"/>
      <c r="OOF8" s="671"/>
      <c r="OOG8" s="671"/>
      <c r="OOH8" s="671"/>
      <c r="OOI8" s="671"/>
      <c r="OOJ8" s="671"/>
      <c r="OOK8" s="671"/>
      <c r="OOL8" s="671"/>
      <c r="OOM8" s="671"/>
      <c r="OON8" s="671"/>
      <c r="OOO8" s="671"/>
      <c r="OOP8" s="671"/>
      <c r="OOQ8" s="671"/>
      <c r="OOR8" s="671"/>
      <c r="OOS8" s="671"/>
      <c r="OOT8" s="671"/>
      <c r="OOU8" s="671"/>
      <c r="OOV8" s="671"/>
      <c r="OOW8" s="671"/>
      <c r="OOX8" s="671"/>
      <c r="OOY8" s="671"/>
      <c r="OOZ8" s="671"/>
      <c r="OPA8" s="671"/>
      <c r="OPB8" s="671"/>
      <c r="OPC8" s="671"/>
      <c r="OPD8" s="671"/>
      <c r="OPE8" s="671"/>
      <c r="OPF8" s="671"/>
      <c r="OPG8" s="671"/>
      <c r="OPH8" s="671"/>
      <c r="OPI8" s="671"/>
      <c r="OPJ8" s="671"/>
      <c r="OPK8" s="671"/>
      <c r="OPL8" s="671"/>
      <c r="OPM8" s="671"/>
      <c r="OPN8" s="671"/>
      <c r="OPO8" s="671"/>
      <c r="OPP8" s="671"/>
      <c r="OPQ8" s="671"/>
      <c r="OPR8" s="671"/>
      <c r="OPS8" s="671"/>
      <c r="OPT8" s="671"/>
      <c r="OPU8" s="671"/>
      <c r="OPV8" s="671"/>
      <c r="OPW8" s="671"/>
      <c r="OPX8" s="671"/>
      <c r="OPY8" s="671"/>
      <c r="OPZ8" s="671"/>
      <c r="OQA8" s="671"/>
      <c r="OQB8" s="671"/>
      <c r="OQC8" s="671"/>
      <c r="OQD8" s="671"/>
      <c r="OQE8" s="671"/>
      <c r="OQF8" s="671"/>
      <c r="OQG8" s="671"/>
      <c r="OQH8" s="671"/>
      <c r="OQI8" s="671"/>
      <c r="OQJ8" s="671"/>
      <c r="OQK8" s="671"/>
      <c r="OQL8" s="671"/>
      <c r="OQM8" s="671"/>
      <c r="OQN8" s="671"/>
      <c r="OQO8" s="671"/>
      <c r="OQP8" s="671"/>
      <c r="OQQ8" s="671"/>
      <c r="OQR8" s="671"/>
      <c r="OQS8" s="671"/>
      <c r="OQT8" s="671"/>
      <c r="OQU8" s="671"/>
      <c r="OQV8" s="671"/>
      <c r="OQW8" s="671"/>
      <c r="OQX8" s="671"/>
      <c r="OQY8" s="671"/>
      <c r="OQZ8" s="671"/>
      <c r="ORA8" s="671"/>
      <c r="ORB8" s="671"/>
      <c r="ORC8" s="671"/>
      <c r="ORD8" s="671"/>
      <c r="ORE8" s="671"/>
      <c r="ORF8" s="671"/>
      <c r="ORG8" s="671"/>
      <c r="ORH8" s="671"/>
      <c r="ORI8" s="671"/>
      <c r="ORJ8" s="671"/>
      <c r="ORK8" s="671"/>
      <c r="ORL8" s="671"/>
      <c r="ORM8" s="671"/>
      <c r="ORN8" s="671"/>
      <c r="ORO8" s="671"/>
      <c r="ORP8" s="671"/>
      <c r="ORQ8" s="671"/>
      <c r="ORR8" s="671"/>
      <c r="ORS8" s="671"/>
      <c r="ORT8" s="671"/>
      <c r="ORU8" s="671"/>
      <c r="ORV8" s="671"/>
      <c r="ORW8" s="671"/>
      <c r="ORX8" s="671"/>
      <c r="ORY8" s="671"/>
      <c r="ORZ8" s="671"/>
      <c r="OSA8" s="671"/>
      <c r="OSB8" s="671"/>
      <c r="OSC8" s="671"/>
      <c r="OSD8" s="671"/>
      <c r="OSE8" s="671"/>
      <c r="OSF8" s="671"/>
      <c r="OSG8" s="671"/>
      <c r="OSH8" s="671"/>
      <c r="OSI8" s="671"/>
      <c r="OSJ8" s="671"/>
      <c r="OSK8" s="671"/>
      <c r="OSL8" s="671"/>
      <c r="OSM8" s="671"/>
      <c r="OSN8" s="671"/>
      <c r="OSO8" s="671"/>
      <c r="OSP8" s="671"/>
      <c r="OSQ8" s="671"/>
      <c r="OSR8" s="671"/>
      <c r="OSS8" s="671"/>
      <c r="OST8" s="671"/>
      <c r="OSU8" s="671"/>
      <c r="OSV8" s="671"/>
      <c r="OSW8" s="671"/>
      <c r="OSX8" s="671"/>
      <c r="OSY8" s="671"/>
      <c r="OSZ8" s="671"/>
      <c r="OTA8" s="671"/>
      <c r="OTB8" s="671"/>
      <c r="OTC8" s="671"/>
      <c r="OTD8" s="671"/>
      <c r="OTE8" s="671"/>
      <c r="OTF8" s="671"/>
      <c r="OTG8" s="671"/>
      <c r="OTH8" s="671"/>
      <c r="OTI8" s="671"/>
      <c r="OTJ8" s="671"/>
      <c r="OTK8" s="671"/>
      <c r="OTL8" s="671"/>
      <c r="OTM8" s="671"/>
      <c r="OTN8" s="671"/>
      <c r="OTO8" s="671"/>
      <c r="OTP8" s="671"/>
      <c r="OTQ8" s="671"/>
      <c r="OTR8" s="671"/>
      <c r="OTS8" s="671"/>
      <c r="OTT8" s="671"/>
      <c r="OTU8" s="671"/>
      <c r="OTV8" s="671"/>
      <c r="OTW8" s="671"/>
      <c r="OTX8" s="671"/>
      <c r="OTY8" s="671"/>
      <c r="OTZ8" s="671"/>
      <c r="OUA8" s="671"/>
      <c r="OUB8" s="671"/>
      <c r="OUC8" s="671"/>
      <c r="OUD8" s="671"/>
      <c r="OUE8" s="671"/>
      <c r="OUF8" s="671"/>
      <c r="OUG8" s="671"/>
      <c r="OUH8" s="671"/>
      <c r="OUI8" s="671"/>
      <c r="OUJ8" s="671"/>
      <c r="OUK8" s="671"/>
      <c r="OUL8" s="671"/>
      <c r="OUM8" s="671"/>
      <c r="OUN8" s="671"/>
      <c r="OUO8" s="671"/>
      <c r="OUP8" s="671"/>
      <c r="OUQ8" s="671"/>
      <c r="OUR8" s="671"/>
      <c r="OUS8" s="671"/>
      <c r="OUT8" s="671"/>
      <c r="OUU8" s="671"/>
      <c r="OUV8" s="671"/>
      <c r="OUW8" s="671"/>
      <c r="OUX8" s="671"/>
      <c r="OUY8" s="671"/>
      <c r="OUZ8" s="671"/>
      <c r="OVA8" s="671"/>
      <c r="OVB8" s="671"/>
      <c r="OVC8" s="671"/>
      <c r="OVD8" s="671"/>
      <c r="OVE8" s="671"/>
      <c r="OVF8" s="671"/>
      <c r="OVG8" s="671"/>
      <c r="OVH8" s="671"/>
      <c r="OVI8" s="671"/>
      <c r="OVJ8" s="671"/>
      <c r="OVK8" s="671"/>
      <c r="OVL8" s="671"/>
      <c r="OVM8" s="671"/>
      <c r="OVN8" s="671"/>
      <c r="OVO8" s="671"/>
      <c r="OVP8" s="671"/>
      <c r="OVQ8" s="671"/>
      <c r="OVR8" s="671"/>
      <c r="OVS8" s="671"/>
      <c r="OVT8" s="671"/>
      <c r="OVU8" s="671"/>
      <c r="OVV8" s="671"/>
      <c r="OVW8" s="671"/>
      <c r="OVX8" s="671"/>
      <c r="OVY8" s="671"/>
      <c r="OVZ8" s="671"/>
      <c r="OWA8" s="671"/>
      <c r="OWB8" s="671"/>
      <c r="OWC8" s="671"/>
      <c r="OWD8" s="671"/>
      <c r="OWE8" s="671"/>
      <c r="OWF8" s="671"/>
      <c r="OWG8" s="671"/>
      <c r="OWH8" s="671"/>
      <c r="OWI8" s="671"/>
      <c r="OWJ8" s="671"/>
      <c r="OWK8" s="671"/>
      <c r="OWL8" s="671"/>
      <c r="OWM8" s="671"/>
      <c r="OWN8" s="671"/>
      <c r="OWO8" s="671"/>
      <c r="OWP8" s="671"/>
      <c r="OWQ8" s="671"/>
      <c r="OWR8" s="671"/>
      <c r="OWS8" s="671"/>
      <c r="OWT8" s="671"/>
      <c r="OWU8" s="671"/>
      <c r="OWV8" s="671"/>
      <c r="OWW8" s="671"/>
      <c r="OWX8" s="671"/>
      <c r="OWY8" s="671"/>
      <c r="OWZ8" s="671"/>
      <c r="OXA8" s="671"/>
      <c r="OXB8" s="671"/>
      <c r="OXC8" s="671"/>
      <c r="OXD8" s="671"/>
      <c r="OXE8" s="671"/>
      <c r="OXF8" s="671"/>
      <c r="OXG8" s="671"/>
      <c r="OXH8" s="671"/>
      <c r="OXI8" s="671"/>
      <c r="OXJ8" s="671"/>
      <c r="OXK8" s="671"/>
      <c r="OXL8" s="671"/>
      <c r="OXM8" s="671"/>
      <c r="OXN8" s="671"/>
      <c r="OXO8" s="671"/>
      <c r="OXP8" s="671"/>
      <c r="OXQ8" s="671"/>
      <c r="OXR8" s="671"/>
      <c r="OXS8" s="671"/>
      <c r="OXT8" s="671"/>
      <c r="OXU8" s="671"/>
      <c r="OXV8" s="671"/>
      <c r="OXW8" s="671"/>
      <c r="OXX8" s="671"/>
      <c r="OXY8" s="671"/>
      <c r="OXZ8" s="671"/>
      <c r="OYA8" s="671"/>
      <c r="OYB8" s="671"/>
      <c r="OYC8" s="671"/>
      <c r="OYD8" s="671"/>
      <c r="OYE8" s="671"/>
      <c r="OYF8" s="671"/>
      <c r="OYG8" s="671"/>
      <c r="OYH8" s="671"/>
      <c r="OYI8" s="671"/>
      <c r="OYJ8" s="671"/>
      <c r="OYK8" s="671"/>
      <c r="OYL8" s="671"/>
      <c r="OYM8" s="671"/>
      <c r="OYN8" s="671"/>
      <c r="OYO8" s="671"/>
      <c r="OYP8" s="671"/>
      <c r="OYQ8" s="671"/>
      <c r="OYR8" s="671"/>
      <c r="OYS8" s="671"/>
      <c r="OYT8" s="671"/>
      <c r="OYU8" s="671"/>
      <c r="OYV8" s="671"/>
      <c r="OYW8" s="671"/>
      <c r="OYX8" s="671"/>
      <c r="OYY8" s="671"/>
      <c r="OYZ8" s="671"/>
      <c r="OZA8" s="671"/>
      <c r="OZB8" s="671"/>
      <c r="OZC8" s="671"/>
      <c r="OZD8" s="671"/>
      <c r="OZE8" s="671"/>
      <c r="OZF8" s="671"/>
      <c r="OZG8" s="671"/>
      <c r="OZH8" s="671"/>
      <c r="OZI8" s="671"/>
      <c r="OZJ8" s="671"/>
      <c r="OZK8" s="671"/>
      <c r="OZL8" s="671"/>
      <c r="OZM8" s="671"/>
      <c r="OZN8" s="671"/>
      <c r="OZO8" s="671"/>
      <c r="OZP8" s="671"/>
      <c r="OZQ8" s="671"/>
      <c r="OZR8" s="671"/>
      <c r="OZS8" s="671"/>
      <c r="OZT8" s="671"/>
      <c r="OZU8" s="671"/>
      <c r="OZV8" s="671"/>
      <c r="OZW8" s="671"/>
      <c r="OZX8" s="671"/>
      <c r="OZY8" s="671"/>
      <c r="OZZ8" s="671"/>
      <c r="PAA8" s="671"/>
      <c r="PAB8" s="671"/>
      <c r="PAC8" s="671"/>
      <c r="PAD8" s="671"/>
      <c r="PAE8" s="671"/>
      <c r="PAF8" s="671"/>
      <c r="PAG8" s="671"/>
      <c r="PAH8" s="671"/>
      <c r="PAI8" s="671"/>
      <c r="PAJ8" s="671"/>
      <c r="PAK8" s="671"/>
      <c r="PAL8" s="671"/>
      <c r="PAM8" s="671"/>
      <c r="PAN8" s="671"/>
      <c r="PAO8" s="671"/>
      <c r="PAP8" s="671"/>
      <c r="PAQ8" s="671"/>
      <c r="PAR8" s="671"/>
      <c r="PAS8" s="671"/>
      <c r="PAT8" s="671"/>
      <c r="PAU8" s="671"/>
      <c r="PAV8" s="671"/>
      <c r="PAW8" s="671"/>
      <c r="PAX8" s="671"/>
      <c r="PAY8" s="671"/>
      <c r="PAZ8" s="671"/>
      <c r="PBA8" s="671"/>
      <c r="PBB8" s="671"/>
      <c r="PBC8" s="671"/>
      <c r="PBD8" s="671"/>
      <c r="PBE8" s="671"/>
      <c r="PBF8" s="671"/>
      <c r="PBG8" s="671"/>
      <c r="PBH8" s="671"/>
      <c r="PBI8" s="671"/>
      <c r="PBJ8" s="671"/>
      <c r="PBK8" s="671"/>
      <c r="PBL8" s="671"/>
      <c r="PBM8" s="671"/>
      <c r="PBN8" s="671"/>
      <c r="PBO8" s="671"/>
      <c r="PBP8" s="671"/>
      <c r="PBQ8" s="671"/>
      <c r="PBR8" s="671"/>
      <c r="PBS8" s="671"/>
      <c r="PBT8" s="671"/>
      <c r="PBU8" s="671"/>
      <c r="PBV8" s="671"/>
      <c r="PBW8" s="671"/>
      <c r="PBX8" s="671"/>
      <c r="PBY8" s="671"/>
      <c r="PBZ8" s="671"/>
      <c r="PCA8" s="671"/>
      <c r="PCB8" s="671"/>
      <c r="PCC8" s="671"/>
      <c r="PCD8" s="671"/>
      <c r="PCE8" s="671"/>
      <c r="PCF8" s="671"/>
      <c r="PCG8" s="671"/>
      <c r="PCH8" s="671"/>
      <c r="PCI8" s="671"/>
      <c r="PCJ8" s="671"/>
      <c r="PCK8" s="671"/>
      <c r="PCL8" s="671"/>
      <c r="PCM8" s="671"/>
      <c r="PCN8" s="671"/>
      <c r="PCO8" s="671"/>
      <c r="PCP8" s="671"/>
      <c r="PCQ8" s="671"/>
      <c r="PCR8" s="671"/>
      <c r="PCS8" s="671"/>
      <c r="PCT8" s="671"/>
      <c r="PCU8" s="671"/>
      <c r="PCV8" s="671"/>
      <c r="PCW8" s="671"/>
      <c r="PCX8" s="671"/>
      <c r="PCY8" s="671"/>
      <c r="PCZ8" s="671"/>
      <c r="PDA8" s="671"/>
      <c r="PDB8" s="671"/>
      <c r="PDC8" s="671"/>
      <c r="PDD8" s="671"/>
      <c r="PDE8" s="671"/>
      <c r="PDF8" s="671"/>
      <c r="PDG8" s="671"/>
      <c r="PDH8" s="671"/>
      <c r="PDI8" s="671"/>
      <c r="PDJ8" s="671"/>
      <c r="PDK8" s="671"/>
      <c r="PDL8" s="671"/>
      <c r="PDM8" s="671"/>
      <c r="PDN8" s="671"/>
      <c r="PDO8" s="671"/>
      <c r="PDP8" s="671"/>
      <c r="PDQ8" s="671"/>
      <c r="PDR8" s="671"/>
      <c r="PDS8" s="671"/>
      <c r="PDT8" s="671"/>
      <c r="PDU8" s="671"/>
      <c r="PDV8" s="671"/>
      <c r="PDW8" s="671"/>
      <c r="PDX8" s="671"/>
      <c r="PDY8" s="671"/>
      <c r="PDZ8" s="671"/>
      <c r="PEA8" s="671"/>
      <c r="PEB8" s="671"/>
      <c r="PEC8" s="671"/>
      <c r="PED8" s="671"/>
      <c r="PEE8" s="671"/>
      <c r="PEF8" s="671"/>
      <c r="PEG8" s="671"/>
      <c r="PEH8" s="671"/>
      <c r="PEI8" s="671"/>
      <c r="PEJ8" s="671"/>
      <c r="PEK8" s="671"/>
      <c r="PEL8" s="671"/>
      <c r="PEM8" s="671"/>
      <c r="PEN8" s="671"/>
      <c r="PEO8" s="671"/>
      <c r="PEP8" s="671"/>
      <c r="PEQ8" s="671"/>
      <c r="PER8" s="671"/>
      <c r="PES8" s="671"/>
      <c r="PET8" s="671"/>
      <c r="PEU8" s="671"/>
      <c r="PEV8" s="671"/>
      <c r="PEW8" s="671"/>
      <c r="PEX8" s="671"/>
      <c r="PEY8" s="671"/>
      <c r="PEZ8" s="671"/>
      <c r="PFA8" s="671"/>
      <c r="PFB8" s="671"/>
      <c r="PFC8" s="671"/>
      <c r="PFD8" s="671"/>
      <c r="PFE8" s="671"/>
      <c r="PFF8" s="671"/>
      <c r="PFG8" s="671"/>
      <c r="PFH8" s="671"/>
      <c r="PFI8" s="671"/>
      <c r="PFJ8" s="671"/>
      <c r="PFK8" s="671"/>
      <c r="PFL8" s="671"/>
      <c r="PFM8" s="671"/>
      <c r="PFN8" s="671"/>
      <c r="PFO8" s="671"/>
      <c r="PFP8" s="671"/>
      <c r="PFQ8" s="671"/>
      <c r="PFR8" s="671"/>
      <c r="PFS8" s="671"/>
      <c r="PFT8" s="671"/>
      <c r="PFU8" s="671"/>
      <c r="PFV8" s="671"/>
      <c r="PFW8" s="671"/>
      <c r="PFX8" s="671"/>
      <c r="PFY8" s="671"/>
      <c r="PFZ8" s="671"/>
      <c r="PGA8" s="671"/>
      <c r="PGB8" s="671"/>
      <c r="PGC8" s="671"/>
      <c r="PGD8" s="671"/>
      <c r="PGE8" s="671"/>
      <c r="PGF8" s="671"/>
      <c r="PGG8" s="671"/>
      <c r="PGH8" s="671"/>
      <c r="PGI8" s="671"/>
      <c r="PGJ8" s="671"/>
      <c r="PGK8" s="671"/>
      <c r="PGL8" s="671"/>
      <c r="PGM8" s="671"/>
      <c r="PGN8" s="671"/>
      <c r="PGO8" s="671"/>
      <c r="PGP8" s="671"/>
      <c r="PGQ8" s="671"/>
      <c r="PGR8" s="671"/>
      <c r="PGS8" s="671"/>
      <c r="PGT8" s="671"/>
      <c r="PGU8" s="671"/>
      <c r="PGV8" s="671"/>
      <c r="PGW8" s="671"/>
      <c r="PGX8" s="671"/>
      <c r="PGY8" s="671"/>
      <c r="PGZ8" s="671"/>
      <c r="PHA8" s="671"/>
      <c r="PHB8" s="671"/>
      <c r="PHC8" s="671"/>
      <c r="PHD8" s="671"/>
      <c r="PHE8" s="671"/>
      <c r="PHF8" s="671"/>
      <c r="PHG8" s="671"/>
      <c r="PHH8" s="671"/>
      <c r="PHI8" s="671"/>
      <c r="PHJ8" s="671"/>
      <c r="PHK8" s="671"/>
      <c r="PHL8" s="671"/>
      <c r="PHM8" s="671"/>
      <c r="PHN8" s="671"/>
      <c r="PHO8" s="671"/>
      <c r="PHP8" s="671"/>
      <c r="PHQ8" s="671"/>
      <c r="PHR8" s="671"/>
      <c r="PHS8" s="671"/>
      <c r="PHT8" s="671"/>
      <c r="PHU8" s="671"/>
      <c r="PHV8" s="671"/>
      <c r="PHW8" s="671"/>
      <c r="PHX8" s="671"/>
      <c r="PHY8" s="671"/>
      <c r="PHZ8" s="671"/>
      <c r="PIA8" s="671"/>
      <c r="PIB8" s="671"/>
      <c r="PIC8" s="671"/>
      <c r="PID8" s="671"/>
      <c r="PIE8" s="671"/>
      <c r="PIF8" s="671"/>
      <c r="PIG8" s="671"/>
      <c r="PIH8" s="671"/>
      <c r="PII8" s="671"/>
      <c r="PIJ8" s="671"/>
      <c r="PIK8" s="671"/>
      <c r="PIL8" s="671"/>
      <c r="PIM8" s="671"/>
      <c r="PIN8" s="671"/>
      <c r="PIO8" s="671"/>
      <c r="PIP8" s="671"/>
      <c r="PIQ8" s="671"/>
      <c r="PIR8" s="671"/>
      <c r="PIS8" s="671"/>
      <c r="PIT8" s="671"/>
      <c r="PIU8" s="671"/>
      <c r="PIV8" s="671"/>
      <c r="PIW8" s="671"/>
      <c r="PIX8" s="671"/>
      <c r="PIY8" s="671"/>
      <c r="PIZ8" s="671"/>
      <c r="PJA8" s="671"/>
      <c r="PJB8" s="671"/>
      <c r="PJC8" s="671"/>
      <c r="PJD8" s="671"/>
      <c r="PJE8" s="671"/>
      <c r="PJF8" s="671"/>
      <c r="PJG8" s="671"/>
      <c r="PJH8" s="671"/>
      <c r="PJI8" s="671"/>
      <c r="PJJ8" s="671"/>
      <c r="PJK8" s="671"/>
      <c r="PJL8" s="671"/>
      <c r="PJM8" s="671"/>
      <c r="PJN8" s="671"/>
      <c r="PJO8" s="671"/>
      <c r="PJP8" s="671"/>
      <c r="PJQ8" s="671"/>
      <c r="PJR8" s="671"/>
      <c r="PJS8" s="671"/>
      <c r="PJT8" s="671"/>
      <c r="PJU8" s="671"/>
      <c r="PJV8" s="671"/>
      <c r="PJW8" s="671"/>
      <c r="PJX8" s="671"/>
      <c r="PJY8" s="671"/>
      <c r="PJZ8" s="671"/>
      <c r="PKA8" s="671"/>
      <c r="PKB8" s="671"/>
      <c r="PKC8" s="671"/>
      <c r="PKD8" s="671"/>
      <c r="PKE8" s="671"/>
      <c r="PKF8" s="671"/>
      <c r="PKG8" s="671"/>
      <c r="PKH8" s="671"/>
      <c r="PKI8" s="671"/>
      <c r="PKJ8" s="671"/>
      <c r="PKK8" s="671"/>
      <c r="PKL8" s="671"/>
      <c r="PKM8" s="671"/>
      <c r="PKN8" s="671"/>
      <c r="PKO8" s="671"/>
      <c r="PKP8" s="671"/>
      <c r="PKQ8" s="671"/>
      <c r="PKR8" s="671"/>
      <c r="PKS8" s="671"/>
      <c r="PKT8" s="671"/>
      <c r="PKU8" s="671"/>
      <c r="PKV8" s="671"/>
      <c r="PKW8" s="671"/>
      <c r="PKX8" s="671"/>
      <c r="PKY8" s="671"/>
      <c r="PKZ8" s="671"/>
      <c r="PLA8" s="671"/>
      <c r="PLB8" s="671"/>
      <c r="PLC8" s="671"/>
      <c r="PLD8" s="671"/>
      <c r="PLE8" s="671"/>
      <c r="PLF8" s="671"/>
      <c r="PLG8" s="671"/>
      <c r="PLH8" s="671"/>
      <c r="PLI8" s="671"/>
      <c r="PLJ8" s="671"/>
      <c r="PLK8" s="671"/>
      <c r="PLL8" s="671"/>
      <c r="PLM8" s="671"/>
      <c r="PLN8" s="671"/>
      <c r="PLO8" s="671"/>
      <c r="PLP8" s="671"/>
      <c r="PLQ8" s="671"/>
      <c r="PLR8" s="671"/>
      <c r="PLS8" s="671"/>
      <c r="PLT8" s="671"/>
      <c r="PLU8" s="671"/>
      <c r="PLV8" s="671"/>
      <c r="PLW8" s="671"/>
      <c r="PLX8" s="671"/>
      <c r="PLY8" s="671"/>
      <c r="PLZ8" s="671"/>
      <c r="PMA8" s="671"/>
      <c r="PMB8" s="671"/>
      <c r="PMC8" s="671"/>
      <c r="PMD8" s="671"/>
      <c r="PME8" s="671"/>
      <c r="PMF8" s="671"/>
      <c r="PMG8" s="671"/>
      <c r="PMH8" s="671"/>
      <c r="PMI8" s="671"/>
      <c r="PMJ8" s="671"/>
      <c r="PMK8" s="671"/>
      <c r="PML8" s="671"/>
      <c r="PMM8" s="671"/>
      <c r="PMN8" s="671"/>
      <c r="PMO8" s="671"/>
      <c r="PMP8" s="671"/>
      <c r="PMQ8" s="671"/>
      <c r="PMR8" s="671"/>
      <c r="PMS8" s="671"/>
      <c r="PMT8" s="671"/>
      <c r="PMU8" s="671"/>
      <c r="PMV8" s="671"/>
      <c r="PMW8" s="671"/>
      <c r="PMX8" s="671"/>
      <c r="PMY8" s="671"/>
      <c r="PMZ8" s="671"/>
      <c r="PNA8" s="671"/>
      <c r="PNB8" s="671"/>
      <c r="PNC8" s="671"/>
      <c r="PND8" s="671"/>
      <c r="PNE8" s="671"/>
      <c r="PNF8" s="671"/>
      <c r="PNG8" s="671"/>
      <c r="PNH8" s="671"/>
      <c r="PNI8" s="671"/>
      <c r="PNJ8" s="671"/>
      <c r="PNK8" s="671"/>
      <c r="PNL8" s="671"/>
      <c r="PNM8" s="671"/>
      <c r="PNN8" s="671"/>
      <c r="PNO8" s="671"/>
      <c r="PNP8" s="671"/>
      <c r="PNQ8" s="671"/>
      <c r="PNR8" s="671"/>
      <c r="PNS8" s="671"/>
      <c r="PNT8" s="671"/>
      <c r="PNU8" s="671"/>
      <c r="PNV8" s="671"/>
      <c r="PNW8" s="671"/>
      <c r="PNX8" s="671"/>
      <c r="PNY8" s="671"/>
      <c r="PNZ8" s="671"/>
      <c r="POA8" s="671"/>
      <c r="POB8" s="671"/>
      <c r="POC8" s="671"/>
      <c r="POD8" s="671"/>
      <c r="POE8" s="671"/>
      <c r="POF8" s="671"/>
      <c r="POG8" s="671"/>
      <c r="POH8" s="671"/>
      <c r="POI8" s="671"/>
      <c r="POJ8" s="671"/>
      <c r="POK8" s="671"/>
      <c r="POL8" s="671"/>
      <c r="POM8" s="671"/>
      <c r="PON8" s="671"/>
      <c r="POO8" s="671"/>
      <c r="POP8" s="671"/>
      <c r="POQ8" s="671"/>
      <c r="POR8" s="671"/>
      <c r="POS8" s="671"/>
      <c r="POT8" s="671"/>
      <c r="POU8" s="671"/>
      <c r="POV8" s="671"/>
      <c r="POW8" s="671"/>
      <c r="POX8" s="671"/>
      <c r="POY8" s="671"/>
      <c r="POZ8" s="671"/>
      <c r="PPA8" s="671"/>
      <c r="PPB8" s="671"/>
      <c r="PPC8" s="671"/>
      <c r="PPD8" s="671"/>
      <c r="PPE8" s="671"/>
      <c r="PPF8" s="671"/>
      <c r="PPG8" s="671"/>
      <c r="PPH8" s="671"/>
      <c r="PPI8" s="671"/>
      <c r="PPJ8" s="671"/>
      <c r="PPK8" s="671"/>
      <c r="PPL8" s="671"/>
      <c r="PPM8" s="671"/>
      <c r="PPN8" s="671"/>
      <c r="PPO8" s="671"/>
      <c r="PPP8" s="671"/>
      <c r="PPQ8" s="671"/>
      <c r="PPR8" s="671"/>
      <c r="PPS8" s="671"/>
      <c r="PPT8" s="671"/>
      <c r="PPU8" s="671"/>
      <c r="PPV8" s="671"/>
      <c r="PPW8" s="671"/>
      <c r="PPX8" s="671"/>
      <c r="PPY8" s="671"/>
      <c r="PPZ8" s="671"/>
      <c r="PQA8" s="671"/>
      <c r="PQB8" s="671"/>
      <c r="PQC8" s="671"/>
      <c r="PQD8" s="671"/>
      <c r="PQE8" s="671"/>
      <c r="PQF8" s="671"/>
      <c r="PQG8" s="671"/>
      <c r="PQH8" s="671"/>
      <c r="PQI8" s="671"/>
      <c r="PQJ8" s="671"/>
      <c r="PQK8" s="671"/>
      <c r="PQL8" s="671"/>
      <c r="PQM8" s="671"/>
      <c r="PQN8" s="671"/>
      <c r="PQO8" s="671"/>
      <c r="PQP8" s="671"/>
      <c r="PQQ8" s="671"/>
      <c r="PQR8" s="671"/>
      <c r="PQS8" s="671"/>
      <c r="PQT8" s="671"/>
      <c r="PQU8" s="671"/>
      <c r="PQV8" s="671"/>
      <c r="PQW8" s="671"/>
      <c r="PQX8" s="671"/>
      <c r="PQY8" s="671"/>
      <c r="PQZ8" s="671"/>
      <c r="PRA8" s="671"/>
      <c r="PRB8" s="671"/>
      <c r="PRC8" s="671"/>
      <c r="PRD8" s="671"/>
      <c r="PRE8" s="671"/>
      <c r="PRF8" s="671"/>
      <c r="PRG8" s="671"/>
      <c r="PRH8" s="671"/>
      <c r="PRI8" s="671"/>
      <c r="PRJ8" s="671"/>
      <c r="PRK8" s="671"/>
      <c r="PRL8" s="671"/>
      <c r="PRM8" s="671"/>
      <c r="PRN8" s="671"/>
      <c r="PRO8" s="671"/>
      <c r="PRP8" s="671"/>
      <c r="PRQ8" s="671"/>
      <c r="PRR8" s="671"/>
      <c r="PRS8" s="671"/>
      <c r="PRT8" s="671"/>
      <c r="PRU8" s="671"/>
      <c r="PRV8" s="671"/>
      <c r="PRW8" s="671"/>
      <c r="PRX8" s="671"/>
      <c r="PRY8" s="671"/>
      <c r="PRZ8" s="671"/>
      <c r="PSA8" s="671"/>
      <c r="PSB8" s="671"/>
      <c r="PSC8" s="671"/>
      <c r="PSD8" s="671"/>
      <c r="PSE8" s="671"/>
      <c r="PSF8" s="671"/>
      <c r="PSG8" s="671"/>
      <c r="PSH8" s="671"/>
      <c r="PSI8" s="671"/>
      <c r="PSJ8" s="671"/>
      <c r="PSK8" s="671"/>
      <c r="PSL8" s="671"/>
      <c r="PSM8" s="671"/>
      <c r="PSN8" s="671"/>
      <c r="PSO8" s="671"/>
      <c r="PSP8" s="671"/>
      <c r="PSQ8" s="671"/>
      <c r="PSR8" s="671"/>
      <c r="PSS8" s="671"/>
      <c r="PST8" s="671"/>
      <c r="PSU8" s="671"/>
      <c r="PSV8" s="671"/>
      <c r="PSW8" s="671"/>
      <c r="PSX8" s="671"/>
      <c r="PSY8" s="671"/>
      <c r="PSZ8" s="671"/>
      <c r="PTA8" s="671"/>
      <c r="PTB8" s="671"/>
      <c r="PTC8" s="671"/>
      <c r="PTD8" s="671"/>
      <c r="PTE8" s="671"/>
      <c r="PTF8" s="671"/>
      <c r="PTG8" s="671"/>
      <c r="PTH8" s="671"/>
      <c r="PTI8" s="671"/>
      <c r="PTJ8" s="671"/>
      <c r="PTK8" s="671"/>
      <c r="PTL8" s="671"/>
      <c r="PTM8" s="671"/>
      <c r="PTN8" s="671"/>
      <c r="PTO8" s="671"/>
      <c r="PTP8" s="671"/>
      <c r="PTQ8" s="671"/>
      <c r="PTR8" s="671"/>
      <c r="PTS8" s="671"/>
      <c r="PTT8" s="671"/>
      <c r="PTU8" s="671"/>
      <c r="PTV8" s="671"/>
      <c r="PTW8" s="671"/>
      <c r="PTX8" s="671"/>
      <c r="PTY8" s="671"/>
      <c r="PTZ8" s="671"/>
      <c r="PUA8" s="671"/>
      <c r="PUB8" s="671"/>
      <c r="PUC8" s="671"/>
      <c r="PUD8" s="671"/>
      <c r="PUE8" s="671"/>
      <c r="PUF8" s="671"/>
      <c r="PUG8" s="671"/>
      <c r="PUH8" s="671"/>
      <c r="PUI8" s="671"/>
      <c r="PUJ8" s="671"/>
      <c r="PUK8" s="671"/>
      <c r="PUL8" s="671"/>
      <c r="PUM8" s="671"/>
      <c r="PUN8" s="671"/>
      <c r="PUO8" s="671"/>
      <c r="PUP8" s="671"/>
      <c r="PUQ8" s="671"/>
      <c r="PUR8" s="671"/>
      <c r="PUS8" s="671"/>
      <c r="PUT8" s="671"/>
      <c r="PUU8" s="671"/>
      <c r="PUV8" s="671"/>
      <c r="PUW8" s="671"/>
      <c r="PUX8" s="671"/>
      <c r="PUY8" s="671"/>
      <c r="PUZ8" s="671"/>
      <c r="PVA8" s="671"/>
      <c r="PVB8" s="671"/>
      <c r="PVC8" s="671"/>
      <c r="PVD8" s="671"/>
      <c r="PVE8" s="671"/>
      <c r="PVF8" s="671"/>
      <c r="PVG8" s="671"/>
      <c r="PVH8" s="671"/>
      <c r="PVI8" s="671"/>
      <c r="PVJ8" s="671"/>
      <c r="PVK8" s="671"/>
      <c r="PVL8" s="671"/>
      <c r="PVM8" s="671"/>
      <c r="PVN8" s="671"/>
      <c r="PVO8" s="671"/>
      <c r="PVP8" s="671"/>
      <c r="PVQ8" s="671"/>
      <c r="PVR8" s="671"/>
      <c r="PVS8" s="671"/>
      <c r="PVT8" s="671"/>
      <c r="PVU8" s="671"/>
      <c r="PVV8" s="671"/>
      <c r="PVW8" s="671"/>
      <c r="PVX8" s="671"/>
      <c r="PVY8" s="671"/>
      <c r="PVZ8" s="671"/>
      <c r="PWA8" s="671"/>
      <c r="PWB8" s="671"/>
      <c r="PWC8" s="671"/>
      <c r="PWD8" s="671"/>
      <c r="PWE8" s="671"/>
      <c r="PWF8" s="671"/>
      <c r="PWG8" s="671"/>
      <c r="PWH8" s="671"/>
      <c r="PWI8" s="671"/>
      <c r="PWJ8" s="671"/>
      <c r="PWK8" s="671"/>
      <c r="PWL8" s="671"/>
      <c r="PWM8" s="671"/>
      <c r="PWN8" s="671"/>
      <c r="PWO8" s="671"/>
      <c r="PWP8" s="671"/>
      <c r="PWQ8" s="671"/>
      <c r="PWR8" s="671"/>
      <c r="PWS8" s="671"/>
      <c r="PWT8" s="671"/>
      <c r="PWU8" s="671"/>
      <c r="PWV8" s="671"/>
      <c r="PWW8" s="671"/>
      <c r="PWX8" s="671"/>
      <c r="PWY8" s="671"/>
      <c r="PWZ8" s="671"/>
      <c r="PXA8" s="671"/>
      <c r="PXB8" s="671"/>
      <c r="PXC8" s="671"/>
      <c r="PXD8" s="671"/>
      <c r="PXE8" s="671"/>
      <c r="PXF8" s="671"/>
      <c r="PXG8" s="671"/>
      <c r="PXH8" s="671"/>
      <c r="PXI8" s="671"/>
      <c r="PXJ8" s="671"/>
      <c r="PXK8" s="671"/>
      <c r="PXL8" s="671"/>
      <c r="PXM8" s="671"/>
      <c r="PXN8" s="671"/>
      <c r="PXO8" s="671"/>
      <c r="PXP8" s="671"/>
      <c r="PXQ8" s="671"/>
      <c r="PXR8" s="671"/>
      <c r="PXS8" s="671"/>
      <c r="PXT8" s="671"/>
      <c r="PXU8" s="671"/>
      <c r="PXV8" s="671"/>
      <c r="PXW8" s="671"/>
      <c r="PXX8" s="671"/>
      <c r="PXY8" s="671"/>
      <c r="PXZ8" s="671"/>
      <c r="PYA8" s="671"/>
      <c r="PYB8" s="671"/>
      <c r="PYC8" s="671"/>
      <c r="PYD8" s="671"/>
      <c r="PYE8" s="671"/>
      <c r="PYF8" s="671"/>
      <c r="PYG8" s="671"/>
      <c r="PYH8" s="671"/>
      <c r="PYI8" s="671"/>
      <c r="PYJ8" s="671"/>
      <c r="PYK8" s="671"/>
      <c r="PYL8" s="671"/>
      <c r="PYM8" s="671"/>
      <c r="PYN8" s="671"/>
      <c r="PYO8" s="671"/>
      <c r="PYP8" s="671"/>
      <c r="PYQ8" s="671"/>
      <c r="PYR8" s="671"/>
      <c r="PYS8" s="671"/>
      <c r="PYT8" s="671"/>
      <c r="PYU8" s="671"/>
      <c r="PYV8" s="671"/>
      <c r="PYW8" s="671"/>
      <c r="PYX8" s="671"/>
      <c r="PYY8" s="671"/>
      <c r="PYZ8" s="671"/>
      <c r="PZA8" s="671"/>
      <c r="PZB8" s="671"/>
      <c r="PZC8" s="671"/>
      <c r="PZD8" s="671"/>
      <c r="PZE8" s="671"/>
      <c r="PZF8" s="671"/>
      <c r="PZG8" s="671"/>
      <c r="PZH8" s="671"/>
      <c r="PZI8" s="671"/>
      <c r="PZJ8" s="671"/>
      <c r="PZK8" s="671"/>
      <c r="PZL8" s="671"/>
      <c r="PZM8" s="671"/>
      <c r="PZN8" s="671"/>
      <c r="PZO8" s="671"/>
      <c r="PZP8" s="671"/>
      <c r="PZQ8" s="671"/>
      <c r="PZR8" s="671"/>
      <c r="PZS8" s="671"/>
      <c r="PZT8" s="671"/>
      <c r="PZU8" s="671"/>
      <c r="PZV8" s="671"/>
      <c r="PZW8" s="671"/>
      <c r="PZX8" s="671"/>
      <c r="PZY8" s="671"/>
      <c r="PZZ8" s="671"/>
      <c r="QAA8" s="671"/>
      <c r="QAB8" s="671"/>
      <c r="QAC8" s="671"/>
      <c r="QAD8" s="671"/>
      <c r="QAE8" s="671"/>
      <c r="QAF8" s="671"/>
      <c r="QAG8" s="671"/>
      <c r="QAH8" s="671"/>
      <c r="QAI8" s="671"/>
      <c r="QAJ8" s="671"/>
      <c r="QAK8" s="671"/>
      <c r="QAL8" s="671"/>
      <c r="QAM8" s="671"/>
      <c r="QAN8" s="671"/>
      <c r="QAO8" s="671"/>
      <c r="QAP8" s="671"/>
      <c r="QAQ8" s="671"/>
      <c r="QAR8" s="671"/>
      <c r="QAS8" s="671"/>
      <c r="QAT8" s="671"/>
      <c r="QAU8" s="671"/>
      <c r="QAV8" s="671"/>
      <c r="QAW8" s="671"/>
      <c r="QAX8" s="671"/>
      <c r="QAY8" s="671"/>
      <c r="QAZ8" s="671"/>
      <c r="QBA8" s="671"/>
      <c r="QBB8" s="671"/>
      <c r="QBC8" s="671"/>
      <c r="QBD8" s="671"/>
      <c r="QBE8" s="671"/>
      <c r="QBF8" s="671"/>
      <c r="QBG8" s="671"/>
      <c r="QBH8" s="671"/>
      <c r="QBI8" s="671"/>
      <c r="QBJ8" s="671"/>
      <c r="QBK8" s="671"/>
      <c r="QBL8" s="671"/>
      <c r="QBM8" s="671"/>
      <c r="QBN8" s="671"/>
      <c r="QBO8" s="671"/>
      <c r="QBP8" s="671"/>
      <c r="QBQ8" s="671"/>
      <c r="QBR8" s="671"/>
      <c r="QBS8" s="671"/>
      <c r="QBT8" s="671"/>
      <c r="QBU8" s="671"/>
      <c r="QBV8" s="671"/>
      <c r="QBW8" s="671"/>
      <c r="QBX8" s="671"/>
      <c r="QBY8" s="671"/>
      <c r="QBZ8" s="671"/>
      <c r="QCA8" s="671"/>
      <c r="QCB8" s="671"/>
      <c r="QCC8" s="671"/>
      <c r="QCD8" s="671"/>
      <c r="QCE8" s="671"/>
      <c r="QCF8" s="671"/>
      <c r="QCG8" s="671"/>
      <c r="QCH8" s="671"/>
      <c r="QCI8" s="671"/>
      <c r="QCJ8" s="671"/>
      <c r="QCK8" s="671"/>
      <c r="QCL8" s="671"/>
      <c r="QCM8" s="671"/>
      <c r="QCN8" s="671"/>
      <c r="QCO8" s="671"/>
      <c r="QCP8" s="671"/>
      <c r="QCQ8" s="671"/>
      <c r="QCR8" s="671"/>
      <c r="QCS8" s="671"/>
      <c r="QCT8" s="671"/>
      <c r="QCU8" s="671"/>
      <c r="QCV8" s="671"/>
      <c r="QCW8" s="671"/>
      <c r="QCX8" s="671"/>
      <c r="QCY8" s="671"/>
      <c r="QCZ8" s="671"/>
      <c r="QDA8" s="671"/>
      <c r="QDB8" s="671"/>
      <c r="QDC8" s="671"/>
      <c r="QDD8" s="671"/>
      <c r="QDE8" s="671"/>
      <c r="QDF8" s="671"/>
      <c r="QDG8" s="671"/>
      <c r="QDH8" s="671"/>
      <c r="QDI8" s="671"/>
      <c r="QDJ8" s="671"/>
      <c r="QDK8" s="671"/>
      <c r="QDL8" s="671"/>
      <c r="QDM8" s="671"/>
      <c r="QDN8" s="671"/>
      <c r="QDO8" s="671"/>
      <c r="QDP8" s="671"/>
      <c r="QDQ8" s="671"/>
      <c r="QDR8" s="671"/>
      <c r="QDS8" s="671"/>
      <c r="QDT8" s="671"/>
      <c r="QDU8" s="671"/>
      <c r="QDV8" s="671"/>
      <c r="QDW8" s="671"/>
      <c r="QDX8" s="671"/>
      <c r="QDY8" s="671"/>
      <c r="QDZ8" s="671"/>
      <c r="QEA8" s="671"/>
      <c r="QEB8" s="671"/>
      <c r="QEC8" s="671"/>
      <c r="QED8" s="671"/>
      <c r="QEE8" s="671"/>
      <c r="QEF8" s="671"/>
      <c r="QEG8" s="671"/>
      <c r="QEH8" s="671"/>
      <c r="QEI8" s="671"/>
      <c r="QEJ8" s="671"/>
      <c r="QEK8" s="671"/>
      <c r="QEL8" s="671"/>
      <c r="QEM8" s="671"/>
      <c r="QEN8" s="671"/>
      <c r="QEO8" s="671"/>
      <c r="QEP8" s="671"/>
      <c r="QEQ8" s="671"/>
      <c r="QER8" s="671"/>
      <c r="QES8" s="671"/>
      <c r="QET8" s="671"/>
      <c r="QEU8" s="671"/>
      <c r="QEV8" s="671"/>
      <c r="QEW8" s="671"/>
      <c r="QEX8" s="671"/>
      <c r="QEY8" s="671"/>
      <c r="QEZ8" s="671"/>
      <c r="QFA8" s="671"/>
      <c r="QFB8" s="671"/>
      <c r="QFC8" s="671"/>
      <c r="QFD8" s="671"/>
      <c r="QFE8" s="671"/>
      <c r="QFF8" s="671"/>
      <c r="QFG8" s="671"/>
      <c r="QFH8" s="671"/>
      <c r="QFI8" s="671"/>
      <c r="QFJ8" s="671"/>
      <c r="QFK8" s="671"/>
      <c r="QFL8" s="671"/>
      <c r="QFM8" s="671"/>
      <c r="QFN8" s="671"/>
      <c r="QFO8" s="671"/>
      <c r="QFP8" s="671"/>
      <c r="QFQ8" s="671"/>
      <c r="QFR8" s="671"/>
      <c r="QFS8" s="671"/>
      <c r="QFT8" s="671"/>
      <c r="QFU8" s="671"/>
      <c r="QFV8" s="671"/>
      <c r="QFW8" s="671"/>
      <c r="QFX8" s="671"/>
      <c r="QFY8" s="671"/>
      <c r="QFZ8" s="671"/>
      <c r="QGA8" s="671"/>
      <c r="QGB8" s="671"/>
      <c r="QGC8" s="671"/>
      <c r="QGD8" s="671"/>
      <c r="QGE8" s="671"/>
      <c r="QGF8" s="671"/>
      <c r="QGG8" s="671"/>
      <c r="QGH8" s="671"/>
      <c r="QGI8" s="671"/>
      <c r="QGJ8" s="671"/>
      <c r="QGK8" s="671"/>
      <c r="QGL8" s="671"/>
      <c r="QGM8" s="671"/>
      <c r="QGN8" s="671"/>
      <c r="QGO8" s="671"/>
      <c r="QGP8" s="671"/>
      <c r="QGQ8" s="671"/>
      <c r="QGR8" s="671"/>
      <c r="QGS8" s="671"/>
      <c r="QGT8" s="671"/>
      <c r="QGU8" s="671"/>
      <c r="QGV8" s="671"/>
      <c r="QGW8" s="671"/>
      <c r="QGX8" s="671"/>
      <c r="QGY8" s="671"/>
      <c r="QGZ8" s="671"/>
      <c r="QHA8" s="671"/>
      <c r="QHB8" s="671"/>
      <c r="QHC8" s="671"/>
      <c r="QHD8" s="671"/>
      <c r="QHE8" s="671"/>
      <c r="QHF8" s="671"/>
      <c r="QHG8" s="671"/>
      <c r="QHH8" s="671"/>
      <c r="QHI8" s="671"/>
      <c r="QHJ8" s="671"/>
      <c r="QHK8" s="671"/>
      <c r="QHL8" s="671"/>
      <c r="QHM8" s="671"/>
      <c r="QHN8" s="671"/>
      <c r="QHO8" s="671"/>
      <c r="QHP8" s="671"/>
      <c r="QHQ8" s="671"/>
      <c r="QHR8" s="671"/>
      <c r="QHS8" s="671"/>
      <c r="QHT8" s="671"/>
      <c r="QHU8" s="671"/>
      <c r="QHV8" s="671"/>
      <c r="QHW8" s="671"/>
      <c r="QHX8" s="671"/>
      <c r="QHY8" s="671"/>
      <c r="QHZ8" s="671"/>
      <c r="QIA8" s="671"/>
      <c r="QIB8" s="671"/>
      <c r="QIC8" s="671"/>
      <c r="QID8" s="671"/>
      <c r="QIE8" s="671"/>
      <c r="QIF8" s="671"/>
      <c r="QIG8" s="671"/>
      <c r="QIH8" s="671"/>
      <c r="QII8" s="671"/>
      <c r="QIJ8" s="671"/>
      <c r="QIK8" s="671"/>
      <c r="QIL8" s="671"/>
      <c r="QIM8" s="671"/>
      <c r="QIN8" s="671"/>
      <c r="QIO8" s="671"/>
      <c r="QIP8" s="671"/>
      <c r="QIQ8" s="671"/>
      <c r="QIR8" s="671"/>
      <c r="QIS8" s="671"/>
      <c r="QIT8" s="671"/>
      <c r="QIU8" s="671"/>
      <c r="QIV8" s="671"/>
      <c r="QIW8" s="671"/>
      <c r="QIX8" s="671"/>
      <c r="QIY8" s="671"/>
      <c r="QIZ8" s="671"/>
      <c r="QJA8" s="671"/>
      <c r="QJB8" s="671"/>
      <c r="QJC8" s="671"/>
      <c r="QJD8" s="671"/>
      <c r="QJE8" s="671"/>
      <c r="QJF8" s="671"/>
      <c r="QJG8" s="671"/>
      <c r="QJH8" s="671"/>
      <c r="QJI8" s="671"/>
      <c r="QJJ8" s="671"/>
      <c r="QJK8" s="671"/>
      <c r="QJL8" s="671"/>
      <c r="QJM8" s="671"/>
      <c r="QJN8" s="671"/>
      <c r="QJO8" s="671"/>
      <c r="QJP8" s="671"/>
      <c r="QJQ8" s="671"/>
      <c r="QJR8" s="671"/>
      <c r="QJS8" s="671"/>
      <c r="QJT8" s="671"/>
      <c r="QJU8" s="671"/>
      <c r="QJV8" s="671"/>
      <c r="QJW8" s="671"/>
      <c r="QJX8" s="671"/>
      <c r="QJY8" s="671"/>
      <c r="QJZ8" s="671"/>
      <c r="QKA8" s="671"/>
      <c r="QKB8" s="671"/>
      <c r="QKC8" s="671"/>
      <c r="QKD8" s="671"/>
      <c r="QKE8" s="671"/>
      <c r="QKF8" s="671"/>
      <c r="QKG8" s="671"/>
      <c r="QKH8" s="671"/>
      <c r="QKI8" s="671"/>
      <c r="QKJ8" s="671"/>
      <c r="QKK8" s="671"/>
      <c r="QKL8" s="671"/>
      <c r="QKM8" s="671"/>
      <c r="QKN8" s="671"/>
      <c r="QKO8" s="671"/>
      <c r="QKP8" s="671"/>
      <c r="QKQ8" s="671"/>
      <c r="QKR8" s="671"/>
      <c r="QKS8" s="671"/>
      <c r="QKT8" s="671"/>
      <c r="QKU8" s="671"/>
      <c r="QKV8" s="671"/>
      <c r="QKW8" s="671"/>
      <c r="QKX8" s="671"/>
      <c r="QKY8" s="671"/>
      <c r="QKZ8" s="671"/>
      <c r="QLA8" s="671"/>
      <c r="QLB8" s="671"/>
      <c r="QLC8" s="671"/>
      <c r="QLD8" s="671"/>
      <c r="QLE8" s="671"/>
      <c r="QLF8" s="671"/>
      <c r="QLG8" s="671"/>
      <c r="QLH8" s="671"/>
      <c r="QLI8" s="671"/>
      <c r="QLJ8" s="671"/>
      <c r="QLK8" s="671"/>
      <c r="QLL8" s="671"/>
      <c r="QLM8" s="671"/>
      <c r="QLN8" s="671"/>
      <c r="QLO8" s="671"/>
      <c r="QLP8" s="671"/>
      <c r="QLQ8" s="671"/>
      <c r="QLR8" s="671"/>
      <c r="QLS8" s="671"/>
      <c r="QLT8" s="671"/>
      <c r="QLU8" s="671"/>
      <c r="QLV8" s="671"/>
      <c r="QLW8" s="671"/>
      <c r="QLX8" s="671"/>
      <c r="QLY8" s="671"/>
      <c r="QLZ8" s="671"/>
      <c r="QMA8" s="671"/>
      <c r="QMB8" s="671"/>
      <c r="QMC8" s="671"/>
      <c r="QMD8" s="671"/>
      <c r="QME8" s="671"/>
      <c r="QMF8" s="671"/>
      <c r="QMG8" s="671"/>
      <c r="QMH8" s="671"/>
      <c r="QMI8" s="671"/>
      <c r="QMJ8" s="671"/>
      <c r="QMK8" s="671"/>
      <c r="QML8" s="671"/>
      <c r="QMM8" s="671"/>
      <c r="QMN8" s="671"/>
      <c r="QMO8" s="671"/>
      <c r="QMP8" s="671"/>
      <c r="QMQ8" s="671"/>
      <c r="QMR8" s="671"/>
      <c r="QMS8" s="671"/>
      <c r="QMT8" s="671"/>
      <c r="QMU8" s="671"/>
      <c r="QMV8" s="671"/>
      <c r="QMW8" s="671"/>
      <c r="QMX8" s="671"/>
      <c r="QMY8" s="671"/>
      <c r="QMZ8" s="671"/>
      <c r="QNA8" s="671"/>
      <c r="QNB8" s="671"/>
      <c r="QNC8" s="671"/>
      <c r="QND8" s="671"/>
      <c r="QNE8" s="671"/>
      <c r="QNF8" s="671"/>
      <c r="QNG8" s="671"/>
      <c r="QNH8" s="671"/>
      <c r="QNI8" s="671"/>
      <c r="QNJ8" s="671"/>
      <c r="QNK8" s="671"/>
      <c r="QNL8" s="671"/>
      <c r="QNM8" s="671"/>
      <c r="QNN8" s="671"/>
      <c r="QNO8" s="671"/>
      <c r="QNP8" s="671"/>
      <c r="QNQ8" s="671"/>
      <c r="QNR8" s="671"/>
      <c r="QNS8" s="671"/>
      <c r="QNT8" s="671"/>
      <c r="QNU8" s="671"/>
      <c r="QNV8" s="671"/>
      <c r="QNW8" s="671"/>
      <c r="QNX8" s="671"/>
      <c r="QNY8" s="671"/>
      <c r="QNZ8" s="671"/>
      <c r="QOA8" s="671"/>
      <c r="QOB8" s="671"/>
      <c r="QOC8" s="671"/>
      <c r="QOD8" s="671"/>
      <c r="QOE8" s="671"/>
      <c r="QOF8" s="671"/>
      <c r="QOG8" s="671"/>
      <c r="QOH8" s="671"/>
      <c r="QOI8" s="671"/>
      <c r="QOJ8" s="671"/>
      <c r="QOK8" s="671"/>
      <c r="QOL8" s="671"/>
      <c r="QOM8" s="671"/>
      <c r="QON8" s="671"/>
      <c r="QOO8" s="671"/>
      <c r="QOP8" s="671"/>
      <c r="QOQ8" s="671"/>
      <c r="QOR8" s="671"/>
      <c r="QOS8" s="671"/>
      <c r="QOT8" s="671"/>
      <c r="QOU8" s="671"/>
      <c r="QOV8" s="671"/>
      <c r="QOW8" s="671"/>
      <c r="QOX8" s="671"/>
      <c r="QOY8" s="671"/>
      <c r="QOZ8" s="671"/>
      <c r="QPA8" s="671"/>
      <c r="QPB8" s="671"/>
      <c r="QPC8" s="671"/>
      <c r="QPD8" s="671"/>
      <c r="QPE8" s="671"/>
      <c r="QPF8" s="671"/>
      <c r="QPG8" s="671"/>
      <c r="QPH8" s="671"/>
      <c r="QPI8" s="671"/>
      <c r="QPJ8" s="671"/>
      <c r="QPK8" s="671"/>
      <c r="QPL8" s="671"/>
      <c r="QPM8" s="671"/>
      <c r="QPN8" s="671"/>
      <c r="QPO8" s="671"/>
      <c r="QPP8" s="671"/>
      <c r="QPQ8" s="671"/>
      <c r="QPR8" s="671"/>
      <c r="QPS8" s="671"/>
      <c r="QPT8" s="671"/>
      <c r="QPU8" s="671"/>
      <c r="QPV8" s="671"/>
      <c r="QPW8" s="671"/>
      <c r="QPX8" s="671"/>
      <c r="QPY8" s="671"/>
      <c r="QPZ8" s="671"/>
      <c r="QQA8" s="671"/>
      <c r="QQB8" s="671"/>
      <c r="QQC8" s="671"/>
      <c r="QQD8" s="671"/>
      <c r="QQE8" s="671"/>
      <c r="QQF8" s="671"/>
      <c r="QQG8" s="671"/>
      <c r="QQH8" s="671"/>
      <c r="QQI8" s="671"/>
      <c r="QQJ8" s="671"/>
      <c r="QQK8" s="671"/>
      <c r="QQL8" s="671"/>
      <c r="QQM8" s="671"/>
      <c r="QQN8" s="671"/>
      <c r="QQO8" s="671"/>
      <c r="QQP8" s="671"/>
      <c r="QQQ8" s="671"/>
      <c r="QQR8" s="671"/>
      <c r="QQS8" s="671"/>
      <c r="QQT8" s="671"/>
      <c r="QQU8" s="671"/>
      <c r="QQV8" s="671"/>
      <c r="QQW8" s="671"/>
      <c r="QQX8" s="671"/>
      <c r="QQY8" s="671"/>
      <c r="QQZ8" s="671"/>
      <c r="QRA8" s="671"/>
      <c r="QRB8" s="671"/>
      <c r="QRC8" s="671"/>
      <c r="QRD8" s="671"/>
      <c r="QRE8" s="671"/>
      <c r="QRF8" s="671"/>
      <c r="QRG8" s="671"/>
      <c r="QRH8" s="671"/>
      <c r="QRI8" s="671"/>
      <c r="QRJ8" s="671"/>
      <c r="QRK8" s="671"/>
      <c r="QRL8" s="671"/>
      <c r="QRM8" s="671"/>
      <c r="QRN8" s="671"/>
      <c r="QRO8" s="671"/>
      <c r="QRP8" s="671"/>
      <c r="QRQ8" s="671"/>
      <c r="QRR8" s="671"/>
      <c r="QRS8" s="671"/>
      <c r="QRT8" s="671"/>
      <c r="QRU8" s="671"/>
      <c r="QRV8" s="671"/>
      <c r="QRW8" s="671"/>
      <c r="QRX8" s="671"/>
      <c r="QRY8" s="671"/>
      <c r="QRZ8" s="671"/>
      <c r="QSA8" s="671"/>
      <c r="QSB8" s="671"/>
      <c r="QSC8" s="671"/>
      <c r="QSD8" s="671"/>
      <c r="QSE8" s="671"/>
      <c r="QSF8" s="671"/>
      <c r="QSG8" s="671"/>
      <c r="QSH8" s="671"/>
      <c r="QSI8" s="671"/>
      <c r="QSJ8" s="671"/>
      <c r="QSK8" s="671"/>
      <c r="QSL8" s="671"/>
      <c r="QSM8" s="671"/>
      <c r="QSN8" s="671"/>
      <c r="QSO8" s="671"/>
      <c r="QSP8" s="671"/>
      <c r="QSQ8" s="671"/>
      <c r="QSR8" s="671"/>
      <c r="QSS8" s="671"/>
      <c r="QST8" s="671"/>
      <c r="QSU8" s="671"/>
      <c r="QSV8" s="671"/>
      <c r="QSW8" s="671"/>
      <c r="QSX8" s="671"/>
      <c r="QSY8" s="671"/>
      <c r="QSZ8" s="671"/>
      <c r="QTA8" s="671"/>
      <c r="QTB8" s="671"/>
      <c r="QTC8" s="671"/>
      <c r="QTD8" s="671"/>
      <c r="QTE8" s="671"/>
      <c r="QTF8" s="671"/>
      <c r="QTG8" s="671"/>
      <c r="QTH8" s="671"/>
      <c r="QTI8" s="671"/>
      <c r="QTJ8" s="671"/>
      <c r="QTK8" s="671"/>
      <c r="QTL8" s="671"/>
      <c r="QTM8" s="671"/>
      <c r="QTN8" s="671"/>
      <c r="QTO8" s="671"/>
      <c r="QTP8" s="671"/>
      <c r="QTQ8" s="671"/>
      <c r="QTR8" s="671"/>
      <c r="QTS8" s="671"/>
      <c r="QTT8" s="671"/>
      <c r="QTU8" s="671"/>
      <c r="QTV8" s="671"/>
      <c r="QTW8" s="671"/>
      <c r="QTX8" s="671"/>
      <c r="QTY8" s="671"/>
      <c r="QTZ8" s="671"/>
      <c r="QUA8" s="671"/>
      <c r="QUB8" s="671"/>
      <c r="QUC8" s="671"/>
      <c r="QUD8" s="671"/>
      <c r="QUE8" s="671"/>
      <c r="QUF8" s="671"/>
      <c r="QUG8" s="671"/>
      <c r="QUH8" s="671"/>
      <c r="QUI8" s="671"/>
      <c r="QUJ8" s="671"/>
      <c r="QUK8" s="671"/>
      <c r="QUL8" s="671"/>
      <c r="QUM8" s="671"/>
      <c r="QUN8" s="671"/>
      <c r="QUO8" s="671"/>
      <c r="QUP8" s="671"/>
      <c r="QUQ8" s="671"/>
      <c r="QUR8" s="671"/>
      <c r="QUS8" s="671"/>
      <c r="QUT8" s="671"/>
      <c r="QUU8" s="671"/>
      <c r="QUV8" s="671"/>
      <c r="QUW8" s="671"/>
      <c r="QUX8" s="671"/>
      <c r="QUY8" s="671"/>
      <c r="QUZ8" s="671"/>
      <c r="QVA8" s="671"/>
      <c r="QVB8" s="671"/>
      <c r="QVC8" s="671"/>
      <c r="QVD8" s="671"/>
      <c r="QVE8" s="671"/>
      <c r="QVF8" s="671"/>
      <c r="QVG8" s="671"/>
      <c r="QVH8" s="671"/>
      <c r="QVI8" s="671"/>
      <c r="QVJ8" s="671"/>
      <c r="QVK8" s="671"/>
      <c r="QVL8" s="671"/>
      <c r="QVM8" s="671"/>
      <c r="QVN8" s="671"/>
      <c r="QVO8" s="671"/>
      <c r="QVP8" s="671"/>
      <c r="QVQ8" s="671"/>
      <c r="QVR8" s="671"/>
      <c r="QVS8" s="671"/>
      <c r="QVT8" s="671"/>
      <c r="QVU8" s="671"/>
      <c r="QVV8" s="671"/>
      <c r="QVW8" s="671"/>
      <c r="QVX8" s="671"/>
      <c r="QVY8" s="671"/>
      <c r="QVZ8" s="671"/>
      <c r="QWA8" s="671"/>
      <c r="QWB8" s="671"/>
      <c r="QWC8" s="671"/>
      <c r="QWD8" s="671"/>
      <c r="QWE8" s="671"/>
      <c r="QWF8" s="671"/>
      <c r="QWG8" s="671"/>
      <c r="QWH8" s="671"/>
      <c r="QWI8" s="671"/>
      <c r="QWJ8" s="671"/>
      <c r="QWK8" s="671"/>
      <c r="QWL8" s="671"/>
      <c r="QWM8" s="671"/>
      <c r="QWN8" s="671"/>
      <c r="QWO8" s="671"/>
      <c r="QWP8" s="671"/>
      <c r="QWQ8" s="671"/>
      <c r="QWR8" s="671"/>
      <c r="QWS8" s="671"/>
      <c r="QWT8" s="671"/>
      <c r="QWU8" s="671"/>
      <c r="QWV8" s="671"/>
      <c r="QWW8" s="671"/>
      <c r="QWX8" s="671"/>
      <c r="QWY8" s="671"/>
      <c r="QWZ8" s="671"/>
      <c r="QXA8" s="671"/>
      <c r="QXB8" s="671"/>
      <c r="QXC8" s="671"/>
      <c r="QXD8" s="671"/>
      <c r="QXE8" s="671"/>
      <c r="QXF8" s="671"/>
      <c r="QXG8" s="671"/>
      <c r="QXH8" s="671"/>
      <c r="QXI8" s="671"/>
      <c r="QXJ8" s="671"/>
      <c r="QXK8" s="671"/>
      <c r="QXL8" s="671"/>
      <c r="QXM8" s="671"/>
      <c r="QXN8" s="671"/>
      <c r="QXO8" s="671"/>
      <c r="QXP8" s="671"/>
      <c r="QXQ8" s="671"/>
      <c r="QXR8" s="671"/>
      <c r="QXS8" s="671"/>
      <c r="QXT8" s="671"/>
      <c r="QXU8" s="671"/>
      <c r="QXV8" s="671"/>
      <c r="QXW8" s="671"/>
      <c r="QXX8" s="671"/>
      <c r="QXY8" s="671"/>
      <c r="QXZ8" s="671"/>
      <c r="QYA8" s="671"/>
      <c r="QYB8" s="671"/>
      <c r="QYC8" s="671"/>
      <c r="QYD8" s="671"/>
      <c r="QYE8" s="671"/>
      <c r="QYF8" s="671"/>
      <c r="QYG8" s="671"/>
      <c r="QYH8" s="671"/>
      <c r="QYI8" s="671"/>
      <c r="QYJ8" s="671"/>
      <c r="QYK8" s="671"/>
      <c r="QYL8" s="671"/>
      <c r="QYM8" s="671"/>
      <c r="QYN8" s="671"/>
      <c r="QYO8" s="671"/>
      <c r="QYP8" s="671"/>
      <c r="QYQ8" s="671"/>
      <c r="QYR8" s="671"/>
      <c r="QYS8" s="671"/>
      <c r="QYT8" s="671"/>
      <c r="QYU8" s="671"/>
      <c r="QYV8" s="671"/>
      <c r="QYW8" s="671"/>
      <c r="QYX8" s="671"/>
      <c r="QYY8" s="671"/>
      <c r="QYZ8" s="671"/>
      <c r="QZA8" s="671"/>
      <c r="QZB8" s="671"/>
      <c r="QZC8" s="671"/>
      <c r="QZD8" s="671"/>
      <c r="QZE8" s="671"/>
      <c r="QZF8" s="671"/>
      <c r="QZG8" s="671"/>
      <c r="QZH8" s="671"/>
      <c r="QZI8" s="671"/>
      <c r="QZJ8" s="671"/>
      <c r="QZK8" s="671"/>
      <c r="QZL8" s="671"/>
      <c r="QZM8" s="671"/>
      <c r="QZN8" s="671"/>
      <c r="QZO8" s="671"/>
      <c r="QZP8" s="671"/>
      <c r="QZQ8" s="671"/>
      <c r="QZR8" s="671"/>
      <c r="QZS8" s="671"/>
      <c r="QZT8" s="671"/>
      <c r="QZU8" s="671"/>
      <c r="QZV8" s="671"/>
      <c r="QZW8" s="671"/>
      <c r="QZX8" s="671"/>
      <c r="QZY8" s="671"/>
      <c r="QZZ8" s="671"/>
      <c r="RAA8" s="671"/>
      <c r="RAB8" s="671"/>
      <c r="RAC8" s="671"/>
      <c r="RAD8" s="671"/>
      <c r="RAE8" s="671"/>
      <c r="RAF8" s="671"/>
      <c r="RAG8" s="671"/>
      <c r="RAH8" s="671"/>
      <c r="RAI8" s="671"/>
      <c r="RAJ8" s="671"/>
      <c r="RAK8" s="671"/>
      <c r="RAL8" s="671"/>
      <c r="RAM8" s="671"/>
      <c r="RAN8" s="671"/>
      <c r="RAO8" s="671"/>
      <c r="RAP8" s="671"/>
      <c r="RAQ8" s="671"/>
      <c r="RAR8" s="671"/>
      <c r="RAS8" s="671"/>
      <c r="RAT8" s="671"/>
      <c r="RAU8" s="671"/>
      <c r="RAV8" s="671"/>
      <c r="RAW8" s="671"/>
      <c r="RAX8" s="671"/>
      <c r="RAY8" s="671"/>
      <c r="RAZ8" s="671"/>
      <c r="RBA8" s="671"/>
      <c r="RBB8" s="671"/>
      <c r="RBC8" s="671"/>
      <c r="RBD8" s="671"/>
      <c r="RBE8" s="671"/>
      <c r="RBF8" s="671"/>
      <c r="RBG8" s="671"/>
      <c r="RBH8" s="671"/>
      <c r="RBI8" s="671"/>
      <c r="RBJ8" s="671"/>
      <c r="RBK8" s="671"/>
      <c r="RBL8" s="671"/>
      <c r="RBM8" s="671"/>
      <c r="RBN8" s="671"/>
      <c r="RBO8" s="671"/>
      <c r="RBP8" s="671"/>
      <c r="RBQ8" s="671"/>
      <c r="RBR8" s="671"/>
      <c r="RBS8" s="671"/>
      <c r="RBT8" s="671"/>
      <c r="RBU8" s="671"/>
      <c r="RBV8" s="671"/>
      <c r="RBW8" s="671"/>
      <c r="RBX8" s="671"/>
      <c r="RBY8" s="671"/>
      <c r="RBZ8" s="671"/>
      <c r="RCA8" s="671"/>
      <c r="RCB8" s="671"/>
      <c r="RCC8" s="671"/>
      <c r="RCD8" s="671"/>
      <c r="RCE8" s="671"/>
      <c r="RCF8" s="671"/>
      <c r="RCG8" s="671"/>
      <c r="RCH8" s="671"/>
      <c r="RCI8" s="671"/>
      <c r="RCJ8" s="671"/>
      <c r="RCK8" s="671"/>
      <c r="RCL8" s="671"/>
      <c r="RCM8" s="671"/>
      <c r="RCN8" s="671"/>
      <c r="RCO8" s="671"/>
      <c r="RCP8" s="671"/>
      <c r="RCQ8" s="671"/>
      <c r="RCR8" s="671"/>
      <c r="RCS8" s="671"/>
      <c r="RCT8" s="671"/>
      <c r="RCU8" s="671"/>
      <c r="RCV8" s="671"/>
      <c r="RCW8" s="671"/>
      <c r="RCX8" s="671"/>
      <c r="RCY8" s="671"/>
      <c r="RCZ8" s="671"/>
      <c r="RDA8" s="671"/>
      <c r="RDB8" s="671"/>
      <c r="RDC8" s="671"/>
      <c r="RDD8" s="671"/>
      <c r="RDE8" s="671"/>
      <c r="RDF8" s="671"/>
      <c r="RDG8" s="671"/>
      <c r="RDH8" s="671"/>
      <c r="RDI8" s="671"/>
      <c r="RDJ8" s="671"/>
      <c r="RDK8" s="671"/>
      <c r="RDL8" s="671"/>
      <c r="RDM8" s="671"/>
      <c r="RDN8" s="671"/>
      <c r="RDO8" s="671"/>
      <c r="RDP8" s="671"/>
      <c r="RDQ8" s="671"/>
      <c r="RDR8" s="671"/>
      <c r="RDS8" s="671"/>
      <c r="RDT8" s="671"/>
      <c r="RDU8" s="671"/>
      <c r="RDV8" s="671"/>
      <c r="RDW8" s="671"/>
      <c r="RDX8" s="671"/>
      <c r="RDY8" s="671"/>
      <c r="RDZ8" s="671"/>
      <c r="REA8" s="671"/>
      <c r="REB8" s="671"/>
      <c r="REC8" s="671"/>
      <c r="RED8" s="671"/>
      <c r="REE8" s="671"/>
      <c r="REF8" s="671"/>
      <c r="REG8" s="671"/>
      <c r="REH8" s="671"/>
      <c r="REI8" s="671"/>
      <c r="REJ8" s="671"/>
      <c r="REK8" s="671"/>
      <c r="REL8" s="671"/>
      <c r="REM8" s="671"/>
      <c r="REN8" s="671"/>
      <c r="REO8" s="671"/>
      <c r="REP8" s="671"/>
      <c r="REQ8" s="671"/>
      <c r="RER8" s="671"/>
      <c r="RES8" s="671"/>
      <c r="RET8" s="671"/>
      <c r="REU8" s="671"/>
      <c r="REV8" s="671"/>
      <c r="REW8" s="671"/>
      <c r="REX8" s="671"/>
      <c r="REY8" s="671"/>
      <c r="REZ8" s="671"/>
      <c r="RFA8" s="671"/>
      <c r="RFB8" s="671"/>
      <c r="RFC8" s="671"/>
      <c r="RFD8" s="671"/>
      <c r="RFE8" s="671"/>
      <c r="RFF8" s="671"/>
      <c r="RFG8" s="671"/>
      <c r="RFH8" s="671"/>
      <c r="RFI8" s="671"/>
      <c r="RFJ8" s="671"/>
      <c r="RFK8" s="671"/>
      <c r="RFL8" s="671"/>
      <c r="RFM8" s="671"/>
      <c r="RFN8" s="671"/>
      <c r="RFO8" s="671"/>
      <c r="RFP8" s="671"/>
      <c r="RFQ8" s="671"/>
      <c r="RFR8" s="671"/>
      <c r="RFS8" s="671"/>
      <c r="RFT8" s="671"/>
      <c r="RFU8" s="671"/>
      <c r="RFV8" s="671"/>
      <c r="RFW8" s="671"/>
      <c r="RFX8" s="671"/>
      <c r="RFY8" s="671"/>
      <c r="RFZ8" s="671"/>
      <c r="RGA8" s="671"/>
      <c r="RGB8" s="671"/>
      <c r="RGC8" s="671"/>
      <c r="RGD8" s="671"/>
      <c r="RGE8" s="671"/>
      <c r="RGF8" s="671"/>
      <c r="RGG8" s="671"/>
      <c r="RGH8" s="671"/>
      <c r="RGI8" s="671"/>
      <c r="RGJ8" s="671"/>
      <c r="RGK8" s="671"/>
      <c r="RGL8" s="671"/>
      <c r="RGM8" s="671"/>
      <c r="RGN8" s="671"/>
      <c r="RGO8" s="671"/>
      <c r="RGP8" s="671"/>
      <c r="RGQ8" s="671"/>
      <c r="RGR8" s="671"/>
      <c r="RGS8" s="671"/>
      <c r="RGT8" s="671"/>
      <c r="RGU8" s="671"/>
      <c r="RGV8" s="671"/>
      <c r="RGW8" s="671"/>
      <c r="RGX8" s="671"/>
      <c r="RGY8" s="671"/>
      <c r="RGZ8" s="671"/>
      <c r="RHA8" s="671"/>
      <c r="RHB8" s="671"/>
      <c r="RHC8" s="671"/>
      <c r="RHD8" s="671"/>
      <c r="RHE8" s="671"/>
      <c r="RHF8" s="671"/>
      <c r="RHG8" s="671"/>
      <c r="RHH8" s="671"/>
      <c r="RHI8" s="671"/>
      <c r="RHJ8" s="671"/>
      <c r="RHK8" s="671"/>
      <c r="RHL8" s="671"/>
      <c r="RHM8" s="671"/>
      <c r="RHN8" s="671"/>
      <c r="RHO8" s="671"/>
      <c r="RHP8" s="671"/>
      <c r="RHQ8" s="671"/>
      <c r="RHR8" s="671"/>
      <c r="RHS8" s="671"/>
      <c r="RHT8" s="671"/>
      <c r="RHU8" s="671"/>
      <c r="RHV8" s="671"/>
      <c r="RHW8" s="671"/>
      <c r="RHX8" s="671"/>
      <c r="RHY8" s="671"/>
      <c r="RHZ8" s="671"/>
      <c r="RIA8" s="671"/>
      <c r="RIB8" s="671"/>
      <c r="RIC8" s="671"/>
      <c r="RID8" s="671"/>
      <c r="RIE8" s="671"/>
      <c r="RIF8" s="671"/>
      <c r="RIG8" s="671"/>
      <c r="RIH8" s="671"/>
      <c r="RII8" s="671"/>
      <c r="RIJ8" s="671"/>
      <c r="RIK8" s="671"/>
      <c r="RIL8" s="671"/>
      <c r="RIM8" s="671"/>
      <c r="RIN8" s="671"/>
      <c r="RIO8" s="671"/>
      <c r="RIP8" s="671"/>
      <c r="RIQ8" s="671"/>
      <c r="RIR8" s="671"/>
      <c r="RIS8" s="671"/>
      <c r="RIT8" s="671"/>
      <c r="RIU8" s="671"/>
      <c r="RIV8" s="671"/>
      <c r="RIW8" s="671"/>
      <c r="RIX8" s="671"/>
      <c r="RIY8" s="671"/>
      <c r="RIZ8" s="671"/>
      <c r="RJA8" s="671"/>
      <c r="RJB8" s="671"/>
      <c r="RJC8" s="671"/>
      <c r="RJD8" s="671"/>
      <c r="RJE8" s="671"/>
      <c r="RJF8" s="671"/>
      <c r="RJG8" s="671"/>
      <c r="RJH8" s="671"/>
      <c r="RJI8" s="671"/>
      <c r="RJJ8" s="671"/>
      <c r="RJK8" s="671"/>
      <c r="RJL8" s="671"/>
      <c r="RJM8" s="671"/>
      <c r="RJN8" s="671"/>
      <c r="RJO8" s="671"/>
      <c r="RJP8" s="671"/>
      <c r="RJQ8" s="671"/>
      <c r="RJR8" s="671"/>
      <c r="RJS8" s="671"/>
      <c r="RJT8" s="671"/>
      <c r="RJU8" s="671"/>
      <c r="RJV8" s="671"/>
      <c r="RJW8" s="671"/>
      <c r="RJX8" s="671"/>
      <c r="RJY8" s="671"/>
      <c r="RJZ8" s="671"/>
      <c r="RKA8" s="671"/>
      <c r="RKB8" s="671"/>
      <c r="RKC8" s="671"/>
      <c r="RKD8" s="671"/>
      <c r="RKE8" s="671"/>
      <c r="RKF8" s="671"/>
      <c r="RKG8" s="671"/>
      <c r="RKH8" s="671"/>
      <c r="RKI8" s="671"/>
      <c r="RKJ8" s="671"/>
      <c r="RKK8" s="671"/>
      <c r="RKL8" s="671"/>
      <c r="RKM8" s="671"/>
      <c r="RKN8" s="671"/>
      <c r="RKO8" s="671"/>
      <c r="RKP8" s="671"/>
      <c r="RKQ8" s="671"/>
      <c r="RKR8" s="671"/>
      <c r="RKS8" s="671"/>
      <c r="RKT8" s="671"/>
      <c r="RKU8" s="671"/>
      <c r="RKV8" s="671"/>
      <c r="RKW8" s="671"/>
      <c r="RKX8" s="671"/>
      <c r="RKY8" s="671"/>
      <c r="RKZ8" s="671"/>
      <c r="RLA8" s="671"/>
      <c r="RLB8" s="671"/>
      <c r="RLC8" s="671"/>
      <c r="RLD8" s="671"/>
      <c r="RLE8" s="671"/>
      <c r="RLF8" s="671"/>
      <c r="RLG8" s="671"/>
      <c r="RLH8" s="671"/>
      <c r="RLI8" s="671"/>
      <c r="RLJ8" s="671"/>
      <c r="RLK8" s="671"/>
      <c r="RLL8" s="671"/>
      <c r="RLM8" s="671"/>
      <c r="RLN8" s="671"/>
      <c r="RLO8" s="671"/>
      <c r="RLP8" s="671"/>
      <c r="RLQ8" s="671"/>
      <c r="RLR8" s="671"/>
      <c r="RLS8" s="671"/>
      <c r="RLT8" s="671"/>
      <c r="RLU8" s="671"/>
      <c r="RLV8" s="671"/>
      <c r="RLW8" s="671"/>
      <c r="RLX8" s="671"/>
      <c r="RLY8" s="671"/>
      <c r="RLZ8" s="671"/>
      <c r="RMA8" s="671"/>
      <c r="RMB8" s="671"/>
      <c r="RMC8" s="671"/>
      <c r="RMD8" s="671"/>
      <c r="RME8" s="671"/>
      <c r="RMF8" s="671"/>
      <c r="RMG8" s="671"/>
      <c r="RMH8" s="671"/>
      <c r="RMI8" s="671"/>
      <c r="RMJ8" s="671"/>
      <c r="RMK8" s="671"/>
      <c r="RML8" s="671"/>
      <c r="RMM8" s="671"/>
      <c r="RMN8" s="671"/>
      <c r="RMO8" s="671"/>
      <c r="RMP8" s="671"/>
      <c r="RMQ8" s="671"/>
      <c r="RMR8" s="671"/>
      <c r="RMS8" s="671"/>
      <c r="RMT8" s="671"/>
      <c r="RMU8" s="671"/>
      <c r="RMV8" s="671"/>
      <c r="RMW8" s="671"/>
      <c r="RMX8" s="671"/>
      <c r="RMY8" s="671"/>
      <c r="RMZ8" s="671"/>
      <c r="RNA8" s="671"/>
      <c r="RNB8" s="671"/>
      <c r="RNC8" s="671"/>
      <c r="RND8" s="671"/>
      <c r="RNE8" s="671"/>
      <c r="RNF8" s="671"/>
      <c r="RNG8" s="671"/>
      <c r="RNH8" s="671"/>
      <c r="RNI8" s="671"/>
      <c r="RNJ8" s="671"/>
      <c r="RNK8" s="671"/>
      <c r="RNL8" s="671"/>
      <c r="RNM8" s="671"/>
      <c r="RNN8" s="671"/>
      <c r="RNO8" s="671"/>
      <c r="RNP8" s="671"/>
      <c r="RNQ8" s="671"/>
      <c r="RNR8" s="671"/>
      <c r="RNS8" s="671"/>
      <c r="RNT8" s="671"/>
      <c r="RNU8" s="671"/>
      <c r="RNV8" s="671"/>
      <c r="RNW8" s="671"/>
      <c r="RNX8" s="671"/>
      <c r="RNY8" s="671"/>
      <c r="RNZ8" s="671"/>
      <c r="ROA8" s="671"/>
      <c r="ROB8" s="671"/>
      <c r="ROC8" s="671"/>
      <c r="ROD8" s="671"/>
      <c r="ROE8" s="671"/>
      <c r="ROF8" s="671"/>
      <c r="ROG8" s="671"/>
      <c r="ROH8" s="671"/>
      <c r="ROI8" s="671"/>
      <c r="ROJ8" s="671"/>
      <c r="ROK8" s="671"/>
      <c r="ROL8" s="671"/>
      <c r="ROM8" s="671"/>
      <c r="RON8" s="671"/>
      <c r="ROO8" s="671"/>
      <c r="ROP8" s="671"/>
      <c r="ROQ8" s="671"/>
      <c r="ROR8" s="671"/>
      <c r="ROS8" s="671"/>
      <c r="ROT8" s="671"/>
      <c r="ROU8" s="671"/>
      <c r="ROV8" s="671"/>
      <c r="ROW8" s="671"/>
      <c r="ROX8" s="671"/>
      <c r="ROY8" s="671"/>
      <c r="ROZ8" s="671"/>
      <c r="RPA8" s="671"/>
      <c r="RPB8" s="671"/>
      <c r="RPC8" s="671"/>
      <c r="RPD8" s="671"/>
      <c r="RPE8" s="671"/>
      <c r="RPF8" s="671"/>
      <c r="RPG8" s="671"/>
      <c r="RPH8" s="671"/>
      <c r="RPI8" s="671"/>
      <c r="RPJ8" s="671"/>
      <c r="RPK8" s="671"/>
      <c r="RPL8" s="671"/>
      <c r="RPM8" s="671"/>
      <c r="RPN8" s="671"/>
      <c r="RPO8" s="671"/>
      <c r="RPP8" s="671"/>
      <c r="RPQ8" s="671"/>
      <c r="RPR8" s="671"/>
      <c r="RPS8" s="671"/>
      <c r="RPT8" s="671"/>
      <c r="RPU8" s="671"/>
      <c r="RPV8" s="671"/>
      <c r="RPW8" s="671"/>
      <c r="RPX8" s="671"/>
      <c r="RPY8" s="671"/>
      <c r="RPZ8" s="671"/>
      <c r="RQA8" s="671"/>
      <c r="RQB8" s="671"/>
      <c r="RQC8" s="671"/>
      <c r="RQD8" s="671"/>
      <c r="RQE8" s="671"/>
      <c r="RQF8" s="671"/>
      <c r="RQG8" s="671"/>
      <c r="RQH8" s="671"/>
      <c r="RQI8" s="671"/>
      <c r="RQJ8" s="671"/>
      <c r="RQK8" s="671"/>
      <c r="RQL8" s="671"/>
      <c r="RQM8" s="671"/>
      <c r="RQN8" s="671"/>
      <c r="RQO8" s="671"/>
      <c r="RQP8" s="671"/>
      <c r="RQQ8" s="671"/>
      <c r="RQR8" s="671"/>
      <c r="RQS8" s="671"/>
      <c r="RQT8" s="671"/>
      <c r="RQU8" s="671"/>
      <c r="RQV8" s="671"/>
      <c r="RQW8" s="671"/>
      <c r="RQX8" s="671"/>
      <c r="RQY8" s="671"/>
      <c r="RQZ8" s="671"/>
      <c r="RRA8" s="671"/>
      <c r="RRB8" s="671"/>
      <c r="RRC8" s="671"/>
      <c r="RRD8" s="671"/>
      <c r="RRE8" s="671"/>
      <c r="RRF8" s="671"/>
      <c r="RRG8" s="671"/>
      <c r="RRH8" s="671"/>
      <c r="RRI8" s="671"/>
      <c r="RRJ8" s="671"/>
      <c r="RRK8" s="671"/>
      <c r="RRL8" s="671"/>
      <c r="RRM8" s="671"/>
      <c r="RRN8" s="671"/>
      <c r="RRO8" s="671"/>
      <c r="RRP8" s="671"/>
      <c r="RRQ8" s="671"/>
      <c r="RRR8" s="671"/>
      <c r="RRS8" s="671"/>
      <c r="RRT8" s="671"/>
      <c r="RRU8" s="671"/>
      <c r="RRV8" s="671"/>
      <c r="RRW8" s="671"/>
      <c r="RRX8" s="671"/>
      <c r="RRY8" s="671"/>
      <c r="RRZ8" s="671"/>
      <c r="RSA8" s="671"/>
      <c r="RSB8" s="671"/>
      <c r="RSC8" s="671"/>
      <c r="RSD8" s="671"/>
      <c r="RSE8" s="671"/>
      <c r="RSF8" s="671"/>
      <c r="RSG8" s="671"/>
      <c r="RSH8" s="671"/>
      <c r="RSI8" s="671"/>
      <c r="RSJ8" s="671"/>
      <c r="RSK8" s="671"/>
      <c r="RSL8" s="671"/>
      <c r="RSM8" s="671"/>
      <c r="RSN8" s="671"/>
      <c r="RSO8" s="671"/>
      <c r="RSP8" s="671"/>
      <c r="RSQ8" s="671"/>
      <c r="RSR8" s="671"/>
      <c r="RSS8" s="671"/>
      <c r="RST8" s="671"/>
      <c r="RSU8" s="671"/>
      <c r="RSV8" s="671"/>
      <c r="RSW8" s="671"/>
      <c r="RSX8" s="671"/>
      <c r="RSY8" s="671"/>
      <c r="RSZ8" s="671"/>
      <c r="RTA8" s="671"/>
      <c r="RTB8" s="671"/>
      <c r="RTC8" s="671"/>
      <c r="RTD8" s="671"/>
      <c r="RTE8" s="671"/>
      <c r="RTF8" s="671"/>
      <c r="RTG8" s="671"/>
      <c r="RTH8" s="671"/>
      <c r="RTI8" s="671"/>
      <c r="RTJ8" s="671"/>
      <c r="RTK8" s="671"/>
      <c r="RTL8" s="671"/>
      <c r="RTM8" s="671"/>
      <c r="RTN8" s="671"/>
      <c r="RTO8" s="671"/>
      <c r="RTP8" s="671"/>
      <c r="RTQ8" s="671"/>
      <c r="RTR8" s="671"/>
      <c r="RTS8" s="671"/>
      <c r="RTT8" s="671"/>
      <c r="RTU8" s="671"/>
      <c r="RTV8" s="671"/>
      <c r="RTW8" s="671"/>
      <c r="RTX8" s="671"/>
      <c r="RTY8" s="671"/>
      <c r="RTZ8" s="671"/>
      <c r="RUA8" s="671"/>
      <c r="RUB8" s="671"/>
      <c r="RUC8" s="671"/>
      <c r="RUD8" s="671"/>
      <c r="RUE8" s="671"/>
      <c r="RUF8" s="671"/>
      <c r="RUG8" s="671"/>
      <c r="RUH8" s="671"/>
      <c r="RUI8" s="671"/>
      <c r="RUJ8" s="671"/>
      <c r="RUK8" s="671"/>
      <c r="RUL8" s="671"/>
      <c r="RUM8" s="671"/>
      <c r="RUN8" s="671"/>
      <c r="RUO8" s="671"/>
      <c r="RUP8" s="671"/>
      <c r="RUQ8" s="671"/>
      <c r="RUR8" s="671"/>
      <c r="RUS8" s="671"/>
      <c r="RUT8" s="671"/>
      <c r="RUU8" s="671"/>
      <c r="RUV8" s="671"/>
      <c r="RUW8" s="671"/>
      <c r="RUX8" s="671"/>
      <c r="RUY8" s="671"/>
      <c r="RUZ8" s="671"/>
      <c r="RVA8" s="671"/>
      <c r="RVB8" s="671"/>
      <c r="RVC8" s="671"/>
      <c r="RVD8" s="671"/>
      <c r="RVE8" s="671"/>
      <c r="RVF8" s="671"/>
      <c r="RVG8" s="671"/>
      <c r="RVH8" s="671"/>
      <c r="RVI8" s="671"/>
      <c r="RVJ8" s="671"/>
      <c r="RVK8" s="671"/>
      <c r="RVL8" s="671"/>
      <c r="RVM8" s="671"/>
      <c r="RVN8" s="671"/>
      <c r="RVO8" s="671"/>
      <c r="RVP8" s="671"/>
      <c r="RVQ8" s="671"/>
      <c r="RVR8" s="671"/>
      <c r="RVS8" s="671"/>
      <c r="RVT8" s="671"/>
      <c r="RVU8" s="671"/>
      <c r="RVV8" s="671"/>
      <c r="RVW8" s="671"/>
      <c r="RVX8" s="671"/>
      <c r="RVY8" s="671"/>
      <c r="RVZ8" s="671"/>
      <c r="RWA8" s="671"/>
      <c r="RWB8" s="671"/>
      <c r="RWC8" s="671"/>
      <c r="RWD8" s="671"/>
      <c r="RWE8" s="671"/>
      <c r="RWF8" s="671"/>
      <c r="RWG8" s="671"/>
      <c r="RWH8" s="671"/>
      <c r="RWI8" s="671"/>
      <c r="RWJ8" s="671"/>
      <c r="RWK8" s="671"/>
      <c r="RWL8" s="671"/>
      <c r="RWM8" s="671"/>
      <c r="RWN8" s="671"/>
      <c r="RWO8" s="671"/>
      <c r="RWP8" s="671"/>
      <c r="RWQ8" s="671"/>
      <c r="RWR8" s="671"/>
      <c r="RWS8" s="671"/>
      <c r="RWT8" s="671"/>
      <c r="RWU8" s="671"/>
      <c r="RWV8" s="671"/>
      <c r="RWW8" s="671"/>
      <c r="RWX8" s="671"/>
      <c r="RWY8" s="671"/>
      <c r="RWZ8" s="671"/>
      <c r="RXA8" s="671"/>
      <c r="RXB8" s="671"/>
      <c r="RXC8" s="671"/>
      <c r="RXD8" s="671"/>
      <c r="RXE8" s="671"/>
      <c r="RXF8" s="671"/>
      <c r="RXG8" s="671"/>
      <c r="RXH8" s="671"/>
      <c r="RXI8" s="671"/>
      <c r="RXJ8" s="671"/>
      <c r="RXK8" s="671"/>
      <c r="RXL8" s="671"/>
      <c r="RXM8" s="671"/>
      <c r="RXN8" s="671"/>
      <c r="RXO8" s="671"/>
      <c r="RXP8" s="671"/>
      <c r="RXQ8" s="671"/>
      <c r="RXR8" s="671"/>
      <c r="RXS8" s="671"/>
      <c r="RXT8" s="671"/>
      <c r="RXU8" s="671"/>
      <c r="RXV8" s="671"/>
      <c r="RXW8" s="671"/>
      <c r="RXX8" s="671"/>
      <c r="RXY8" s="671"/>
      <c r="RXZ8" s="671"/>
      <c r="RYA8" s="671"/>
      <c r="RYB8" s="671"/>
      <c r="RYC8" s="671"/>
      <c r="RYD8" s="671"/>
      <c r="RYE8" s="671"/>
      <c r="RYF8" s="671"/>
      <c r="RYG8" s="671"/>
      <c r="RYH8" s="671"/>
      <c r="RYI8" s="671"/>
      <c r="RYJ8" s="671"/>
      <c r="RYK8" s="671"/>
      <c r="RYL8" s="671"/>
      <c r="RYM8" s="671"/>
      <c r="RYN8" s="671"/>
      <c r="RYO8" s="671"/>
      <c r="RYP8" s="671"/>
      <c r="RYQ8" s="671"/>
      <c r="RYR8" s="671"/>
      <c r="RYS8" s="671"/>
      <c r="RYT8" s="671"/>
      <c r="RYU8" s="671"/>
      <c r="RYV8" s="671"/>
      <c r="RYW8" s="671"/>
      <c r="RYX8" s="671"/>
      <c r="RYY8" s="671"/>
      <c r="RYZ8" s="671"/>
      <c r="RZA8" s="671"/>
      <c r="RZB8" s="671"/>
      <c r="RZC8" s="671"/>
      <c r="RZD8" s="671"/>
      <c r="RZE8" s="671"/>
      <c r="RZF8" s="671"/>
      <c r="RZG8" s="671"/>
      <c r="RZH8" s="671"/>
      <c r="RZI8" s="671"/>
      <c r="RZJ8" s="671"/>
      <c r="RZK8" s="671"/>
      <c r="RZL8" s="671"/>
      <c r="RZM8" s="671"/>
      <c r="RZN8" s="671"/>
      <c r="RZO8" s="671"/>
      <c r="RZP8" s="671"/>
      <c r="RZQ8" s="671"/>
      <c r="RZR8" s="671"/>
      <c r="RZS8" s="671"/>
      <c r="RZT8" s="671"/>
      <c r="RZU8" s="671"/>
      <c r="RZV8" s="671"/>
      <c r="RZW8" s="671"/>
      <c r="RZX8" s="671"/>
      <c r="RZY8" s="671"/>
      <c r="RZZ8" s="671"/>
      <c r="SAA8" s="671"/>
      <c r="SAB8" s="671"/>
      <c r="SAC8" s="671"/>
      <c r="SAD8" s="671"/>
      <c r="SAE8" s="671"/>
      <c r="SAF8" s="671"/>
      <c r="SAG8" s="671"/>
      <c r="SAH8" s="671"/>
      <c r="SAI8" s="671"/>
      <c r="SAJ8" s="671"/>
      <c r="SAK8" s="671"/>
      <c r="SAL8" s="671"/>
      <c r="SAM8" s="671"/>
      <c r="SAN8" s="671"/>
      <c r="SAO8" s="671"/>
      <c r="SAP8" s="671"/>
      <c r="SAQ8" s="671"/>
      <c r="SAR8" s="671"/>
      <c r="SAS8" s="671"/>
      <c r="SAT8" s="671"/>
      <c r="SAU8" s="671"/>
      <c r="SAV8" s="671"/>
      <c r="SAW8" s="671"/>
      <c r="SAX8" s="671"/>
      <c r="SAY8" s="671"/>
      <c r="SAZ8" s="671"/>
      <c r="SBA8" s="671"/>
      <c r="SBB8" s="671"/>
      <c r="SBC8" s="671"/>
      <c r="SBD8" s="671"/>
      <c r="SBE8" s="671"/>
      <c r="SBF8" s="671"/>
      <c r="SBG8" s="671"/>
      <c r="SBH8" s="671"/>
      <c r="SBI8" s="671"/>
      <c r="SBJ8" s="671"/>
      <c r="SBK8" s="671"/>
      <c r="SBL8" s="671"/>
      <c r="SBM8" s="671"/>
      <c r="SBN8" s="671"/>
      <c r="SBO8" s="671"/>
      <c r="SBP8" s="671"/>
      <c r="SBQ8" s="671"/>
      <c r="SBR8" s="671"/>
      <c r="SBS8" s="671"/>
      <c r="SBT8" s="671"/>
      <c r="SBU8" s="671"/>
      <c r="SBV8" s="671"/>
      <c r="SBW8" s="671"/>
      <c r="SBX8" s="671"/>
      <c r="SBY8" s="671"/>
      <c r="SBZ8" s="671"/>
      <c r="SCA8" s="671"/>
      <c r="SCB8" s="671"/>
      <c r="SCC8" s="671"/>
      <c r="SCD8" s="671"/>
      <c r="SCE8" s="671"/>
      <c r="SCF8" s="671"/>
      <c r="SCG8" s="671"/>
      <c r="SCH8" s="671"/>
      <c r="SCI8" s="671"/>
      <c r="SCJ8" s="671"/>
      <c r="SCK8" s="671"/>
      <c r="SCL8" s="671"/>
      <c r="SCM8" s="671"/>
      <c r="SCN8" s="671"/>
      <c r="SCO8" s="671"/>
      <c r="SCP8" s="671"/>
      <c r="SCQ8" s="671"/>
      <c r="SCR8" s="671"/>
      <c r="SCS8" s="671"/>
      <c r="SCT8" s="671"/>
      <c r="SCU8" s="671"/>
      <c r="SCV8" s="671"/>
      <c r="SCW8" s="671"/>
      <c r="SCX8" s="671"/>
      <c r="SCY8" s="671"/>
      <c r="SCZ8" s="671"/>
      <c r="SDA8" s="671"/>
      <c r="SDB8" s="671"/>
      <c r="SDC8" s="671"/>
      <c r="SDD8" s="671"/>
      <c r="SDE8" s="671"/>
      <c r="SDF8" s="671"/>
      <c r="SDG8" s="671"/>
      <c r="SDH8" s="671"/>
      <c r="SDI8" s="671"/>
      <c r="SDJ8" s="671"/>
      <c r="SDK8" s="671"/>
      <c r="SDL8" s="671"/>
      <c r="SDM8" s="671"/>
      <c r="SDN8" s="671"/>
      <c r="SDO8" s="671"/>
      <c r="SDP8" s="671"/>
      <c r="SDQ8" s="671"/>
      <c r="SDR8" s="671"/>
      <c r="SDS8" s="671"/>
      <c r="SDT8" s="671"/>
      <c r="SDU8" s="671"/>
      <c r="SDV8" s="671"/>
      <c r="SDW8" s="671"/>
      <c r="SDX8" s="671"/>
      <c r="SDY8" s="671"/>
      <c r="SDZ8" s="671"/>
      <c r="SEA8" s="671"/>
      <c r="SEB8" s="671"/>
      <c r="SEC8" s="671"/>
      <c r="SED8" s="671"/>
      <c r="SEE8" s="671"/>
      <c r="SEF8" s="671"/>
      <c r="SEG8" s="671"/>
      <c r="SEH8" s="671"/>
      <c r="SEI8" s="671"/>
      <c r="SEJ8" s="671"/>
      <c r="SEK8" s="671"/>
      <c r="SEL8" s="671"/>
      <c r="SEM8" s="671"/>
      <c r="SEN8" s="671"/>
      <c r="SEO8" s="671"/>
      <c r="SEP8" s="671"/>
      <c r="SEQ8" s="671"/>
      <c r="SER8" s="671"/>
      <c r="SES8" s="671"/>
      <c r="SET8" s="671"/>
      <c r="SEU8" s="671"/>
      <c r="SEV8" s="671"/>
      <c r="SEW8" s="671"/>
      <c r="SEX8" s="671"/>
      <c r="SEY8" s="671"/>
      <c r="SEZ8" s="671"/>
      <c r="SFA8" s="671"/>
      <c r="SFB8" s="671"/>
      <c r="SFC8" s="671"/>
      <c r="SFD8" s="671"/>
      <c r="SFE8" s="671"/>
      <c r="SFF8" s="671"/>
      <c r="SFG8" s="671"/>
      <c r="SFH8" s="671"/>
      <c r="SFI8" s="671"/>
      <c r="SFJ8" s="671"/>
      <c r="SFK8" s="671"/>
      <c r="SFL8" s="671"/>
      <c r="SFM8" s="671"/>
      <c r="SFN8" s="671"/>
      <c r="SFO8" s="671"/>
      <c r="SFP8" s="671"/>
      <c r="SFQ8" s="671"/>
      <c r="SFR8" s="671"/>
      <c r="SFS8" s="671"/>
      <c r="SFT8" s="671"/>
      <c r="SFU8" s="671"/>
      <c r="SFV8" s="671"/>
      <c r="SFW8" s="671"/>
      <c r="SFX8" s="671"/>
      <c r="SFY8" s="671"/>
      <c r="SFZ8" s="671"/>
      <c r="SGA8" s="671"/>
      <c r="SGB8" s="671"/>
      <c r="SGC8" s="671"/>
      <c r="SGD8" s="671"/>
      <c r="SGE8" s="671"/>
      <c r="SGF8" s="671"/>
      <c r="SGG8" s="671"/>
      <c r="SGH8" s="671"/>
      <c r="SGI8" s="671"/>
      <c r="SGJ8" s="671"/>
      <c r="SGK8" s="671"/>
      <c r="SGL8" s="671"/>
      <c r="SGM8" s="671"/>
      <c r="SGN8" s="671"/>
      <c r="SGO8" s="671"/>
      <c r="SGP8" s="671"/>
      <c r="SGQ8" s="671"/>
      <c r="SGR8" s="671"/>
      <c r="SGS8" s="671"/>
      <c r="SGT8" s="671"/>
      <c r="SGU8" s="671"/>
      <c r="SGV8" s="671"/>
      <c r="SGW8" s="671"/>
      <c r="SGX8" s="671"/>
      <c r="SGY8" s="671"/>
      <c r="SGZ8" s="671"/>
      <c r="SHA8" s="671"/>
      <c r="SHB8" s="671"/>
      <c r="SHC8" s="671"/>
      <c r="SHD8" s="671"/>
      <c r="SHE8" s="671"/>
      <c r="SHF8" s="671"/>
      <c r="SHG8" s="671"/>
      <c r="SHH8" s="671"/>
      <c r="SHI8" s="671"/>
      <c r="SHJ8" s="671"/>
      <c r="SHK8" s="671"/>
      <c r="SHL8" s="671"/>
      <c r="SHM8" s="671"/>
      <c r="SHN8" s="671"/>
      <c r="SHO8" s="671"/>
      <c r="SHP8" s="671"/>
      <c r="SHQ8" s="671"/>
      <c r="SHR8" s="671"/>
      <c r="SHS8" s="671"/>
      <c r="SHT8" s="671"/>
      <c r="SHU8" s="671"/>
      <c r="SHV8" s="671"/>
      <c r="SHW8" s="671"/>
      <c r="SHX8" s="671"/>
      <c r="SHY8" s="671"/>
      <c r="SHZ8" s="671"/>
      <c r="SIA8" s="671"/>
      <c r="SIB8" s="671"/>
      <c r="SIC8" s="671"/>
      <c r="SID8" s="671"/>
      <c r="SIE8" s="671"/>
      <c r="SIF8" s="671"/>
      <c r="SIG8" s="671"/>
      <c r="SIH8" s="671"/>
      <c r="SII8" s="671"/>
      <c r="SIJ8" s="671"/>
      <c r="SIK8" s="671"/>
      <c r="SIL8" s="671"/>
      <c r="SIM8" s="671"/>
      <c r="SIN8" s="671"/>
      <c r="SIO8" s="671"/>
      <c r="SIP8" s="671"/>
      <c r="SIQ8" s="671"/>
      <c r="SIR8" s="671"/>
      <c r="SIS8" s="671"/>
      <c r="SIT8" s="671"/>
      <c r="SIU8" s="671"/>
      <c r="SIV8" s="671"/>
      <c r="SIW8" s="671"/>
      <c r="SIX8" s="671"/>
      <c r="SIY8" s="671"/>
      <c r="SIZ8" s="671"/>
      <c r="SJA8" s="671"/>
      <c r="SJB8" s="671"/>
      <c r="SJC8" s="671"/>
      <c r="SJD8" s="671"/>
      <c r="SJE8" s="671"/>
      <c r="SJF8" s="671"/>
      <c r="SJG8" s="671"/>
      <c r="SJH8" s="671"/>
      <c r="SJI8" s="671"/>
      <c r="SJJ8" s="671"/>
      <c r="SJK8" s="671"/>
      <c r="SJL8" s="671"/>
      <c r="SJM8" s="671"/>
      <c r="SJN8" s="671"/>
      <c r="SJO8" s="671"/>
      <c r="SJP8" s="671"/>
      <c r="SJQ8" s="671"/>
      <c r="SJR8" s="671"/>
      <c r="SJS8" s="671"/>
      <c r="SJT8" s="671"/>
      <c r="SJU8" s="671"/>
      <c r="SJV8" s="671"/>
      <c r="SJW8" s="671"/>
      <c r="SJX8" s="671"/>
      <c r="SJY8" s="671"/>
      <c r="SJZ8" s="671"/>
      <c r="SKA8" s="671"/>
      <c r="SKB8" s="671"/>
      <c r="SKC8" s="671"/>
      <c r="SKD8" s="671"/>
      <c r="SKE8" s="671"/>
      <c r="SKF8" s="671"/>
      <c r="SKG8" s="671"/>
      <c r="SKH8" s="671"/>
      <c r="SKI8" s="671"/>
      <c r="SKJ8" s="671"/>
      <c r="SKK8" s="671"/>
      <c r="SKL8" s="671"/>
      <c r="SKM8" s="671"/>
      <c r="SKN8" s="671"/>
      <c r="SKO8" s="671"/>
      <c r="SKP8" s="671"/>
      <c r="SKQ8" s="671"/>
      <c r="SKR8" s="671"/>
      <c r="SKS8" s="671"/>
      <c r="SKT8" s="671"/>
      <c r="SKU8" s="671"/>
      <c r="SKV8" s="671"/>
      <c r="SKW8" s="671"/>
      <c r="SKX8" s="671"/>
      <c r="SKY8" s="671"/>
      <c r="SKZ8" s="671"/>
      <c r="SLA8" s="671"/>
      <c r="SLB8" s="671"/>
      <c r="SLC8" s="671"/>
      <c r="SLD8" s="671"/>
      <c r="SLE8" s="671"/>
      <c r="SLF8" s="671"/>
      <c r="SLG8" s="671"/>
      <c r="SLH8" s="671"/>
      <c r="SLI8" s="671"/>
      <c r="SLJ8" s="671"/>
      <c r="SLK8" s="671"/>
      <c r="SLL8" s="671"/>
      <c r="SLM8" s="671"/>
      <c r="SLN8" s="671"/>
      <c r="SLO8" s="671"/>
      <c r="SLP8" s="671"/>
      <c r="SLQ8" s="671"/>
      <c r="SLR8" s="671"/>
      <c r="SLS8" s="671"/>
      <c r="SLT8" s="671"/>
      <c r="SLU8" s="671"/>
      <c r="SLV8" s="671"/>
      <c r="SLW8" s="671"/>
      <c r="SLX8" s="671"/>
      <c r="SLY8" s="671"/>
      <c r="SLZ8" s="671"/>
      <c r="SMA8" s="671"/>
      <c r="SMB8" s="671"/>
      <c r="SMC8" s="671"/>
      <c r="SMD8" s="671"/>
      <c r="SME8" s="671"/>
      <c r="SMF8" s="671"/>
      <c r="SMG8" s="671"/>
      <c r="SMH8" s="671"/>
      <c r="SMI8" s="671"/>
      <c r="SMJ8" s="671"/>
      <c r="SMK8" s="671"/>
      <c r="SML8" s="671"/>
      <c r="SMM8" s="671"/>
      <c r="SMN8" s="671"/>
      <c r="SMO8" s="671"/>
      <c r="SMP8" s="671"/>
      <c r="SMQ8" s="671"/>
      <c r="SMR8" s="671"/>
      <c r="SMS8" s="671"/>
      <c r="SMT8" s="671"/>
      <c r="SMU8" s="671"/>
      <c r="SMV8" s="671"/>
      <c r="SMW8" s="671"/>
      <c r="SMX8" s="671"/>
      <c r="SMY8" s="671"/>
      <c r="SMZ8" s="671"/>
      <c r="SNA8" s="671"/>
      <c r="SNB8" s="671"/>
      <c r="SNC8" s="671"/>
      <c r="SND8" s="671"/>
      <c r="SNE8" s="671"/>
      <c r="SNF8" s="671"/>
      <c r="SNG8" s="671"/>
      <c r="SNH8" s="671"/>
      <c r="SNI8" s="671"/>
      <c r="SNJ8" s="671"/>
      <c r="SNK8" s="671"/>
      <c r="SNL8" s="671"/>
      <c r="SNM8" s="671"/>
      <c r="SNN8" s="671"/>
      <c r="SNO8" s="671"/>
      <c r="SNP8" s="671"/>
      <c r="SNQ8" s="671"/>
      <c r="SNR8" s="671"/>
      <c r="SNS8" s="671"/>
      <c r="SNT8" s="671"/>
      <c r="SNU8" s="671"/>
      <c r="SNV8" s="671"/>
      <c r="SNW8" s="671"/>
      <c r="SNX8" s="671"/>
      <c r="SNY8" s="671"/>
      <c r="SNZ8" s="671"/>
      <c r="SOA8" s="671"/>
      <c r="SOB8" s="671"/>
      <c r="SOC8" s="671"/>
      <c r="SOD8" s="671"/>
      <c r="SOE8" s="671"/>
      <c r="SOF8" s="671"/>
      <c r="SOG8" s="671"/>
      <c r="SOH8" s="671"/>
      <c r="SOI8" s="671"/>
      <c r="SOJ8" s="671"/>
      <c r="SOK8" s="671"/>
      <c r="SOL8" s="671"/>
      <c r="SOM8" s="671"/>
      <c r="SON8" s="671"/>
      <c r="SOO8" s="671"/>
      <c r="SOP8" s="671"/>
      <c r="SOQ8" s="671"/>
      <c r="SOR8" s="671"/>
      <c r="SOS8" s="671"/>
      <c r="SOT8" s="671"/>
      <c r="SOU8" s="671"/>
      <c r="SOV8" s="671"/>
      <c r="SOW8" s="671"/>
      <c r="SOX8" s="671"/>
      <c r="SOY8" s="671"/>
      <c r="SOZ8" s="671"/>
      <c r="SPA8" s="671"/>
      <c r="SPB8" s="671"/>
      <c r="SPC8" s="671"/>
      <c r="SPD8" s="671"/>
      <c r="SPE8" s="671"/>
      <c r="SPF8" s="671"/>
      <c r="SPG8" s="671"/>
      <c r="SPH8" s="671"/>
      <c r="SPI8" s="671"/>
      <c r="SPJ8" s="671"/>
      <c r="SPK8" s="671"/>
      <c r="SPL8" s="671"/>
      <c r="SPM8" s="671"/>
      <c r="SPN8" s="671"/>
      <c r="SPO8" s="671"/>
      <c r="SPP8" s="671"/>
      <c r="SPQ8" s="671"/>
      <c r="SPR8" s="671"/>
      <c r="SPS8" s="671"/>
      <c r="SPT8" s="671"/>
      <c r="SPU8" s="671"/>
      <c r="SPV8" s="671"/>
      <c r="SPW8" s="671"/>
      <c r="SPX8" s="671"/>
      <c r="SPY8" s="671"/>
      <c r="SPZ8" s="671"/>
      <c r="SQA8" s="671"/>
      <c r="SQB8" s="671"/>
      <c r="SQC8" s="671"/>
      <c r="SQD8" s="671"/>
      <c r="SQE8" s="671"/>
      <c r="SQF8" s="671"/>
      <c r="SQG8" s="671"/>
      <c r="SQH8" s="671"/>
      <c r="SQI8" s="671"/>
      <c r="SQJ8" s="671"/>
      <c r="SQK8" s="671"/>
      <c r="SQL8" s="671"/>
      <c r="SQM8" s="671"/>
      <c r="SQN8" s="671"/>
      <c r="SQO8" s="671"/>
      <c r="SQP8" s="671"/>
      <c r="SQQ8" s="671"/>
      <c r="SQR8" s="671"/>
      <c r="SQS8" s="671"/>
      <c r="SQT8" s="671"/>
      <c r="SQU8" s="671"/>
      <c r="SQV8" s="671"/>
      <c r="SQW8" s="671"/>
      <c r="SQX8" s="671"/>
      <c r="SQY8" s="671"/>
      <c r="SQZ8" s="671"/>
      <c r="SRA8" s="671"/>
      <c r="SRB8" s="671"/>
      <c r="SRC8" s="671"/>
      <c r="SRD8" s="671"/>
      <c r="SRE8" s="671"/>
      <c r="SRF8" s="671"/>
      <c r="SRG8" s="671"/>
      <c r="SRH8" s="671"/>
      <c r="SRI8" s="671"/>
      <c r="SRJ8" s="671"/>
      <c r="SRK8" s="671"/>
      <c r="SRL8" s="671"/>
      <c r="SRM8" s="671"/>
      <c r="SRN8" s="671"/>
      <c r="SRO8" s="671"/>
      <c r="SRP8" s="671"/>
      <c r="SRQ8" s="671"/>
      <c r="SRR8" s="671"/>
      <c r="SRS8" s="671"/>
      <c r="SRT8" s="671"/>
      <c r="SRU8" s="671"/>
      <c r="SRV8" s="671"/>
      <c r="SRW8" s="671"/>
      <c r="SRX8" s="671"/>
      <c r="SRY8" s="671"/>
      <c r="SRZ8" s="671"/>
      <c r="SSA8" s="671"/>
      <c r="SSB8" s="671"/>
      <c r="SSC8" s="671"/>
      <c r="SSD8" s="671"/>
      <c r="SSE8" s="671"/>
      <c r="SSF8" s="671"/>
      <c r="SSG8" s="671"/>
      <c r="SSH8" s="671"/>
      <c r="SSI8" s="671"/>
      <c r="SSJ8" s="671"/>
      <c r="SSK8" s="671"/>
      <c r="SSL8" s="671"/>
      <c r="SSM8" s="671"/>
      <c r="SSN8" s="671"/>
      <c r="SSO8" s="671"/>
      <c r="SSP8" s="671"/>
      <c r="SSQ8" s="671"/>
      <c r="SSR8" s="671"/>
      <c r="SSS8" s="671"/>
      <c r="SST8" s="671"/>
      <c r="SSU8" s="671"/>
      <c r="SSV8" s="671"/>
      <c r="SSW8" s="671"/>
      <c r="SSX8" s="671"/>
      <c r="SSY8" s="671"/>
      <c r="SSZ8" s="671"/>
      <c r="STA8" s="671"/>
      <c r="STB8" s="671"/>
      <c r="STC8" s="671"/>
      <c r="STD8" s="671"/>
      <c r="STE8" s="671"/>
      <c r="STF8" s="671"/>
      <c r="STG8" s="671"/>
      <c r="STH8" s="671"/>
      <c r="STI8" s="671"/>
      <c r="STJ8" s="671"/>
      <c r="STK8" s="671"/>
      <c r="STL8" s="671"/>
      <c r="STM8" s="671"/>
      <c r="STN8" s="671"/>
      <c r="STO8" s="671"/>
      <c r="STP8" s="671"/>
      <c r="STQ8" s="671"/>
      <c r="STR8" s="671"/>
      <c r="STS8" s="671"/>
      <c r="STT8" s="671"/>
      <c r="STU8" s="671"/>
      <c r="STV8" s="671"/>
      <c r="STW8" s="671"/>
      <c r="STX8" s="671"/>
      <c r="STY8" s="671"/>
      <c r="STZ8" s="671"/>
      <c r="SUA8" s="671"/>
      <c r="SUB8" s="671"/>
      <c r="SUC8" s="671"/>
      <c r="SUD8" s="671"/>
      <c r="SUE8" s="671"/>
      <c r="SUF8" s="671"/>
      <c r="SUG8" s="671"/>
      <c r="SUH8" s="671"/>
      <c r="SUI8" s="671"/>
      <c r="SUJ8" s="671"/>
      <c r="SUK8" s="671"/>
      <c r="SUL8" s="671"/>
      <c r="SUM8" s="671"/>
      <c r="SUN8" s="671"/>
      <c r="SUO8" s="671"/>
      <c r="SUP8" s="671"/>
      <c r="SUQ8" s="671"/>
      <c r="SUR8" s="671"/>
      <c r="SUS8" s="671"/>
      <c r="SUT8" s="671"/>
      <c r="SUU8" s="671"/>
      <c r="SUV8" s="671"/>
      <c r="SUW8" s="671"/>
      <c r="SUX8" s="671"/>
      <c r="SUY8" s="671"/>
      <c r="SUZ8" s="671"/>
      <c r="SVA8" s="671"/>
      <c r="SVB8" s="671"/>
      <c r="SVC8" s="671"/>
      <c r="SVD8" s="671"/>
      <c r="SVE8" s="671"/>
      <c r="SVF8" s="671"/>
      <c r="SVG8" s="671"/>
      <c r="SVH8" s="671"/>
      <c r="SVI8" s="671"/>
      <c r="SVJ8" s="671"/>
      <c r="SVK8" s="671"/>
      <c r="SVL8" s="671"/>
      <c r="SVM8" s="671"/>
      <c r="SVN8" s="671"/>
      <c r="SVO8" s="671"/>
      <c r="SVP8" s="671"/>
      <c r="SVQ8" s="671"/>
      <c r="SVR8" s="671"/>
      <c r="SVS8" s="671"/>
      <c r="SVT8" s="671"/>
      <c r="SVU8" s="671"/>
      <c r="SVV8" s="671"/>
      <c r="SVW8" s="671"/>
      <c r="SVX8" s="671"/>
      <c r="SVY8" s="671"/>
      <c r="SVZ8" s="671"/>
      <c r="SWA8" s="671"/>
      <c r="SWB8" s="671"/>
      <c r="SWC8" s="671"/>
      <c r="SWD8" s="671"/>
      <c r="SWE8" s="671"/>
      <c r="SWF8" s="671"/>
      <c r="SWG8" s="671"/>
      <c r="SWH8" s="671"/>
      <c r="SWI8" s="671"/>
      <c r="SWJ8" s="671"/>
      <c r="SWK8" s="671"/>
      <c r="SWL8" s="671"/>
      <c r="SWM8" s="671"/>
      <c r="SWN8" s="671"/>
      <c r="SWO8" s="671"/>
      <c r="SWP8" s="671"/>
      <c r="SWQ8" s="671"/>
      <c r="SWR8" s="671"/>
      <c r="SWS8" s="671"/>
      <c r="SWT8" s="671"/>
      <c r="SWU8" s="671"/>
      <c r="SWV8" s="671"/>
      <c r="SWW8" s="671"/>
      <c r="SWX8" s="671"/>
      <c r="SWY8" s="671"/>
      <c r="SWZ8" s="671"/>
      <c r="SXA8" s="671"/>
      <c r="SXB8" s="671"/>
      <c r="SXC8" s="671"/>
      <c r="SXD8" s="671"/>
      <c r="SXE8" s="671"/>
      <c r="SXF8" s="671"/>
      <c r="SXG8" s="671"/>
      <c r="SXH8" s="671"/>
      <c r="SXI8" s="671"/>
      <c r="SXJ8" s="671"/>
      <c r="SXK8" s="671"/>
      <c r="SXL8" s="671"/>
      <c r="SXM8" s="671"/>
      <c r="SXN8" s="671"/>
      <c r="SXO8" s="671"/>
      <c r="SXP8" s="671"/>
      <c r="SXQ8" s="671"/>
      <c r="SXR8" s="671"/>
      <c r="SXS8" s="671"/>
      <c r="SXT8" s="671"/>
      <c r="SXU8" s="671"/>
      <c r="SXV8" s="671"/>
      <c r="SXW8" s="671"/>
      <c r="SXX8" s="671"/>
      <c r="SXY8" s="671"/>
      <c r="SXZ8" s="671"/>
      <c r="SYA8" s="671"/>
      <c r="SYB8" s="671"/>
      <c r="SYC8" s="671"/>
      <c r="SYD8" s="671"/>
      <c r="SYE8" s="671"/>
      <c r="SYF8" s="671"/>
      <c r="SYG8" s="671"/>
      <c r="SYH8" s="671"/>
      <c r="SYI8" s="671"/>
      <c r="SYJ8" s="671"/>
      <c r="SYK8" s="671"/>
      <c r="SYL8" s="671"/>
      <c r="SYM8" s="671"/>
      <c r="SYN8" s="671"/>
      <c r="SYO8" s="671"/>
      <c r="SYP8" s="671"/>
      <c r="SYQ8" s="671"/>
      <c r="SYR8" s="671"/>
      <c r="SYS8" s="671"/>
      <c r="SYT8" s="671"/>
      <c r="SYU8" s="671"/>
      <c r="SYV8" s="671"/>
      <c r="SYW8" s="671"/>
      <c r="SYX8" s="671"/>
      <c r="SYY8" s="671"/>
      <c r="SYZ8" s="671"/>
      <c r="SZA8" s="671"/>
      <c r="SZB8" s="671"/>
      <c r="SZC8" s="671"/>
      <c r="SZD8" s="671"/>
      <c r="SZE8" s="671"/>
      <c r="SZF8" s="671"/>
      <c r="SZG8" s="671"/>
      <c r="SZH8" s="671"/>
      <c r="SZI8" s="671"/>
      <c r="SZJ8" s="671"/>
      <c r="SZK8" s="671"/>
      <c r="SZL8" s="671"/>
      <c r="SZM8" s="671"/>
      <c r="SZN8" s="671"/>
      <c r="SZO8" s="671"/>
      <c r="SZP8" s="671"/>
      <c r="SZQ8" s="671"/>
      <c r="SZR8" s="671"/>
      <c r="SZS8" s="671"/>
      <c r="SZT8" s="671"/>
      <c r="SZU8" s="671"/>
      <c r="SZV8" s="671"/>
      <c r="SZW8" s="671"/>
      <c r="SZX8" s="671"/>
      <c r="SZY8" s="671"/>
      <c r="SZZ8" s="671"/>
      <c r="TAA8" s="671"/>
      <c r="TAB8" s="671"/>
      <c r="TAC8" s="671"/>
      <c r="TAD8" s="671"/>
      <c r="TAE8" s="671"/>
      <c r="TAF8" s="671"/>
      <c r="TAG8" s="671"/>
      <c r="TAH8" s="671"/>
      <c r="TAI8" s="671"/>
      <c r="TAJ8" s="671"/>
      <c r="TAK8" s="671"/>
      <c r="TAL8" s="671"/>
      <c r="TAM8" s="671"/>
      <c r="TAN8" s="671"/>
      <c r="TAO8" s="671"/>
      <c r="TAP8" s="671"/>
      <c r="TAQ8" s="671"/>
      <c r="TAR8" s="671"/>
      <c r="TAS8" s="671"/>
      <c r="TAT8" s="671"/>
      <c r="TAU8" s="671"/>
      <c r="TAV8" s="671"/>
      <c r="TAW8" s="671"/>
      <c r="TAX8" s="671"/>
      <c r="TAY8" s="671"/>
      <c r="TAZ8" s="671"/>
      <c r="TBA8" s="671"/>
      <c r="TBB8" s="671"/>
      <c r="TBC8" s="671"/>
      <c r="TBD8" s="671"/>
      <c r="TBE8" s="671"/>
      <c r="TBF8" s="671"/>
      <c r="TBG8" s="671"/>
      <c r="TBH8" s="671"/>
      <c r="TBI8" s="671"/>
      <c r="TBJ8" s="671"/>
      <c r="TBK8" s="671"/>
      <c r="TBL8" s="671"/>
      <c r="TBM8" s="671"/>
      <c r="TBN8" s="671"/>
      <c r="TBO8" s="671"/>
      <c r="TBP8" s="671"/>
      <c r="TBQ8" s="671"/>
      <c r="TBR8" s="671"/>
      <c r="TBS8" s="671"/>
      <c r="TBT8" s="671"/>
      <c r="TBU8" s="671"/>
      <c r="TBV8" s="671"/>
      <c r="TBW8" s="671"/>
      <c r="TBX8" s="671"/>
      <c r="TBY8" s="671"/>
      <c r="TBZ8" s="671"/>
      <c r="TCA8" s="671"/>
      <c r="TCB8" s="671"/>
      <c r="TCC8" s="671"/>
      <c r="TCD8" s="671"/>
      <c r="TCE8" s="671"/>
      <c r="TCF8" s="671"/>
      <c r="TCG8" s="671"/>
      <c r="TCH8" s="671"/>
      <c r="TCI8" s="671"/>
      <c r="TCJ8" s="671"/>
      <c r="TCK8" s="671"/>
      <c r="TCL8" s="671"/>
      <c r="TCM8" s="671"/>
      <c r="TCN8" s="671"/>
      <c r="TCO8" s="671"/>
      <c r="TCP8" s="671"/>
      <c r="TCQ8" s="671"/>
      <c r="TCR8" s="671"/>
      <c r="TCS8" s="671"/>
      <c r="TCT8" s="671"/>
      <c r="TCU8" s="671"/>
      <c r="TCV8" s="671"/>
      <c r="TCW8" s="671"/>
      <c r="TCX8" s="671"/>
      <c r="TCY8" s="671"/>
      <c r="TCZ8" s="671"/>
      <c r="TDA8" s="671"/>
      <c r="TDB8" s="671"/>
      <c r="TDC8" s="671"/>
      <c r="TDD8" s="671"/>
      <c r="TDE8" s="671"/>
      <c r="TDF8" s="671"/>
      <c r="TDG8" s="671"/>
      <c r="TDH8" s="671"/>
      <c r="TDI8" s="671"/>
      <c r="TDJ8" s="671"/>
      <c r="TDK8" s="671"/>
      <c r="TDL8" s="671"/>
      <c r="TDM8" s="671"/>
      <c r="TDN8" s="671"/>
      <c r="TDO8" s="671"/>
      <c r="TDP8" s="671"/>
      <c r="TDQ8" s="671"/>
      <c r="TDR8" s="671"/>
      <c r="TDS8" s="671"/>
      <c r="TDT8" s="671"/>
      <c r="TDU8" s="671"/>
      <c r="TDV8" s="671"/>
      <c r="TDW8" s="671"/>
      <c r="TDX8" s="671"/>
      <c r="TDY8" s="671"/>
      <c r="TDZ8" s="671"/>
      <c r="TEA8" s="671"/>
      <c r="TEB8" s="671"/>
      <c r="TEC8" s="671"/>
      <c r="TED8" s="671"/>
      <c r="TEE8" s="671"/>
      <c r="TEF8" s="671"/>
      <c r="TEG8" s="671"/>
      <c r="TEH8" s="671"/>
      <c r="TEI8" s="671"/>
      <c r="TEJ8" s="671"/>
      <c r="TEK8" s="671"/>
      <c r="TEL8" s="671"/>
      <c r="TEM8" s="671"/>
      <c r="TEN8" s="671"/>
      <c r="TEO8" s="671"/>
      <c r="TEP8" s="671"/>
      <c r="TEQ8" s="671"/>
      <c r="TER8" s="671"/>
      <c r="TES8" s="671"/>
      <c r="TET8" s="671"/>
      <c r="TEU8" s="671"/>
      <c r="TEV8" s="671"/>
      <c r="TEW8" s="671"/>
      <c r="TEX8" s="671"/>
      <c r="TEY8" s="671"/>
      <c r="TEZ8" s="671"/>
      <c r="TFA8" s="671"/>
      <c r="TFB8" s="671"/>
      <c r="TFC8" s="671"/>
      <c r="TFD8" s="671"/>
      <c r="TFE8" s="671"/>
      <c r="TFF8" s="671"/>
      <c r="TFG8" s="671"/>
      <c r="TFH8" s="671"/>
      <c r="TFI8" s="671"/>
      <c r="TFJ8" s="671"/>
      <c r="TFK8" s="671"/>
      <c r="TFL8" s="671"/>
      <c r="TFM8" s="671"/>
      <c r="TFN8" s="671"/>
      <c r="TFO8" s="671"/>
      <c r="TFP8" s="671"/>
      <c r="TFQ8" s="671"/>
      <c r="TFR8" s="671"/>
      <c r="TFS8" s="671"/>
      <c r="TFT8" s="671"/>
      <c r="TFU8" s="671"/>
      <c r="TFV8" s="671"/>
      <c r="TFW8" s="671"/>
      <c r="TFX8" s="671"/>
      <c r="TFY8" s="671"/>
      <c r="TFZ8" s="671"/>
      <c r="TGA8" s="671"/>
      <c r="TGB8" s="671"/>
      <c r="TGC8" s="671"/>
      <c r="TGD8" s="671"/>
      <c r="TGE8" s="671"/>
      <c r="TGF8" s="671"/>
      <c r="TGG8" s="671"/>
      <c r="TGH8" s="671"/>
      <c r="TGI8" s="671"/>
      <c r="TGJ8" s="671"/>
      <c r="TGK8" s="671"/>
      <c r="TGL8" s="671"/>
      <c r="TGM8" s="671"/>
      <c r="TGN8" s="671"/>
      <c r="TGO8" s="671"/>
      <c r="TGP8" s="671"/>
      <c r="TGQ8" s="671"/>
      <c r="TGR8" s="671"/>
      <c r="TGS8" s="671"/>
      <c r="TGT8" s="671"/>
      <c r="TGU8" s="671"/>
      <c r="TGV8" s="671"/>
      <c r="TGW8" s="671"/>
      <c r="TGX8" s="671"/>
      <c r="TGY8" s="671"/>
      <c r="TGZ8" s="671"/>
      <c r="THA8" s="671"/>
      <c r="THB8" s="671"/>
      <c r="THC8" s="671"/>
      <c r="THD8" s="671"/>
      <c r="THE8" s="671"/>
      <c r="THF8" s="671"/>
      <c r="THG8" s="671"/>
      <c r="THH8" s="671"/>
      <c r="THI8" s="671"/>
      <c r="THJ8" s="671"/>
      <c r="THK8" s="671"/>
      <c r="THL8" s="671"/>
      <c r="THM8" s="671"/>
      <c r="THN8" s="671"/>
      <c r="THO8" s="671"/>
      <c r="THP8" s="671"/>
      <c r="THQ8" s="671"/>
      <c r="THR8" s="671"/>
      <c r="THS8" s="671"/>
      <c r="THT8" s="671"/>
      <c r="THU8" s="671"/>
      <c r="THV8" s="671"/>
      <c r="THW8" s="671"/>
      <c r="THX8" s="671"/>
      <c r="THY8" s="671"/>
      <c r="THZ8" s="671"/>
      <c r="TIA8" s="671"/>
      <c r="TIB8" s="671"/>
      <c r="TIC8" s="671"/>
      <c r="TID8" s="671"/>
      <c r="TIE8" s="671"/>
      <c r="TIF8" s="671"/>
      <c r="TIG8" s="671"/>
      <c r="TIH8" s="671"/>
      <c r="TII8" s="671"/>
      <c r="TIJ8" s="671"/>
      <c r="TIK8" s="671"/>
      <c r="TIL8" s="671"/>
      <c r="TIM8" s="671"/>
      <c r="TIN8" s="671"/>
      <c r="TIO8" s="671"/>
      <c r="TIP8" s="671"/>
      <c r="TIQ8" s="671"/>
      <c r="TIR8" s="671"/>
      <c r="TIS8" s="671"/>
      <c r="TIT8" s="671"/>
      <c r="TIU8" s="671"/>
      <c r="TIV8" s="671"/>
      <c r="TIW8" s="671"/>
      <c r="TIX8" s="671"/>
      <c r="TIY8" s="671"/>
      <c r="TIZ8" s="671"/>
      <c r="TJA8" s="671"/>
      <c r="TJB8" s="671"/>
      <c r="TJC8" s="671"/>
      <c r="TJD8" s="671"/>
      <c r="TJE8" s="671"/>
      <c r="TJF8" s="671"/>
      <c r="TJG8" s="671"/>
      <c r="TJH8" s="671"/>
      <c r="TJI8" s="671"/>
      <c r="TJJ8" s="671"/>
      <c r="TJK8" s="671"/>
      <c r="TJL8" s="671"/>
      <c r="TJM8" s="671"/>
      <c r="TJN8" s="671"/>
      <c r="TJO8" s="671"/>
      <c r="TJP8" s="671"/>
      <c r="TJQ8" s="671"/>
      <c r="TJR8" s="671"/>
      <c r="TJS8" s="671"/>
      <c r="TJT8" s="671"/>
      <c r="TJU8" s="671"/>
      <c r="TJV8" s="671"/>
      <c r="TJW8" s="671"/>
      <c r="TJX8" s="671"/>
      <c r="TJY8" s="671"/>
      <c r="TJZ8" s="671"/>
      <c r="TKA8" s="671"/>
      <c r="TKB8" s="671"/>
      <c r="TKC8" s="671"/>
      <c r="TKD8" s="671"/>
      <c r="TKE8" s="671"/>
      <c r="TKF8" s="671"/>
      <c r="TKG8" s="671"/>
      <c r="TKH8" s="671"/>
      <c r="TKI8" s="671"/>
      <c r="TKJ8" s="671"/>
      <c r="TKK8" s="671"/>
      <c r="TKL8" s="671"/>
      <c r="TKM8" s="671"/>
      <c r="TKN8" s="671"/>
      <c r="TKO8" s="671"/>
      <c r="TKP8" s="671"/>
      <c r="TKQ8" s="671"/>
      <c r="TKR8" s="671"/>
      <c r="TKS8" s="671"/>
      <c r="TKT8" s="671"/>
      <c r="TKU8" s="671"/>
      <c r="TKV8" s="671"/>
      <c r="TKW8" s="671"/>
      <c r="TKX8" s="671"/>
      <c r="TKY8" s="671"/>
      <c r="TKZ8" s="671"/>
      <c r="TLA8" s="671"/>
      <c r="TLB8" s="671"/>
      <c r="TLC8" s="671"/>
      <c r="TLD8" s="671"/>
      <c r="TLE8" s="671"/>
      <c r="TLF8" s="671"/>
      <c r="TLG8" s="671"/>
      <c r="TLH8" s="671"/>
      <c r="TLI8" s="671"/>
      <c r="TLJ8" s="671"/>
      <c r="TLK8" s="671"/>
      <c r="TLL8" s="671"/>
      <c r="TLM8" s="671"/>
      <c r="TLN8" s="671"/>
      <c r="TLO8" s="671"/>
      <c r="TLP8" s="671"/>
      <c r="TLQ8" s="671"/>
      <c r="TLR8" s="671"/>
      <c r="TLS8" s="671"/>
      <c r="TLT8" s="671"/>
      <c r="TLU8" s="671"/>
      <c r="TLV8" s="671"/>
      <c r="TLW8" s="671"/>
      <c r="TLX8" s="671"/>
      <c r="TLY8" s="671"/>
      <c r="TLZ8" s="671"/>
      <c r="TMA8" s="671"/>
      <c r="TMB8" s="671"/>
      <c r="TMC8" s="671"/>
      <c r="TMD8" s="671"/>
      <c r="TME8" s="671"/>
      <c r="TMF8" s="671"/>
      <c r="TMG8" s="671"/>
      <c r="TMH8" s="671"/>
      <c r="TMI8" s="671"/>
      <c r="TMJ8" s="671"/>
      <c r="TMK8" s="671"/>
      <c r="TML8" s="671"/>
      <c r="TMM8" s="671"/>
      <c r="TMN8" s="671"/>
      <c r="TMO8" s="671"/>
      <c r="TMP8" s="671"/>
      <c r="TMQ8" s="671"/>
      <c r="TMR8" s="671"/>
      <c r="TMS8" s="671"/>
      <c r="TMT8" s="671"/>
      <c r="TMU8" s="671"/>
      <c r="TMV8" s="671"/>
      <c r="TMW8" s="671"/>
      <c r="TMX8" s="671"/>
      <c r="TMY8" s="671"/>
      <c r="TMZ8" s="671"/>
      <c r="TNA8" s="671"/>
      <c r="TNB8" s="671"/>
      <c r="TNC8" s="671"/>
      <c r="TND8" s="671"/>
      <c r="TNE8" s="671"/>
      <c r="TNF8" s="671"/>
      <c r="TNG8" s="671"/>
      <c r="TNH8" s="671"/>
      <c r="TNI8" s="671"/>
      <c r="TNJ8" s="671"/>
      <c r="TNK8" s="671"/>
      <c r="TNL8" s="671"/>
      <c r="TNM8" s="671"/>
      <c r="TNN8" s="671"/>
      <c r="TNO8" s="671"/>
      <c r="TNP8" s="671"/>
      <c r="TNQ8" s="671"/>
      <c r="TNR8" s="671"/>
      <c r="TNS8" s="671"/>
      <c r="TNT8" s="671"/>
      <c r="TNU8" s="671"/>
      <c r="TNV8" s="671"/>
      <c r="TNW8" s="671"/>
      <c r="TNX8" s="671"/>
      <c r="TNY8" s="671"/>
      <c r="TNZ8" s="671"/>
      <c r="TOA8" s="671"/>
      <c r="TOB8" s="671"/>
      <c r="TOC8" s="671"/>
      <c r="TOD8" s="671"/>
      <c r="TOE8" s="671"/>
      <c r="TOF8" s="671"/>
      <c r="TOG8" s="671"/>
      <c r="TOH8" s="671"/>
      <c r="TOI8" s="671"/>
      <c r="TOJ8" s="671"/>
      <c r="TOK8" s="671"/>
      <c r="TOL8" s="671"/>
      <c r="TOM8" s="671"/>
      <c r="TON8" s="671"/>
      <c r="TOO8" s="671"/>
      <c r="TOP8" s="671"/>
      <c r="TOQ8" s="671"/>
      <c r="TOR8" s="671"/>
      <c r="TOS8" s="671"/>
      <c r="TOT8" s="671"/>
      <c r="TOU8" s="671"/>
      <c r="TOV8" s="671"/>
      <c r="TOW8" s="671"/>
      <c r="TOX8" s="671"/>
      <c r="TOY8" s="671"/>
      <c r="TOZ8" s="671"/>
      <c r="TPA8" s="671"/>
      <c r="TPB8" s="671"/>
      <c r="TPC8" s="671"/>
      <c r="TPD8" s="671"/>
      <c r="TPE8" s="671"/>
      <c r="TPF8" s="671"/>
      <c r="TPG8" s="671"/>
      <c r="TPH8" s="671"/>
      <c r="TPI8" s="671"/>
      <c r="TPJ8" s="671"/>
      <c r="TPK8" s="671"/>
      <c r="TPL8" s="671"/>
      <c r="TPM8" s="671"/>
      <c r="TPN8" s="671"/>
      <c r="TPO8" s="671"/>
      <c r="TPP8" s="671"/>
      <c r="TPQ8" s="671"/>
      <c r="TPR8" s="671"/>
      <c r="TPS8" s="671"/>
      <c r="TPT8" s="671"/>
      <c r="TPU8" s="671"/>
      <c r="TPV8" s="671"/>
      <c r="TPW8" s="671"/>
      <c r="TPX8" s="671"/>
      <c r="TPY8" s="671"/>
      <c r="TPZ8" s="671"/>
      <c r="TQA8" s="671"/>
      <c r="TQB8" s="671"/>
      <c r="TQC8" s="671"/>
      <c r="TQD8" s="671"/>
      <c r="TQE8" s="671"/>
      <c r="TQF8" s="671"/>
      <c r="TQG8" s="671"/>
      <c r="TQH8" s="671"/>
      <c r="TQI8" s="671"/>
      <c r="TQJ8" s="671"/>
      <c r="TQK8" s="671"/>
      <c r="TQL8" s="671"/>
      <c r="TQM8" s="671"/>
      <c r="TQN8" s="671"/>
      <c r="TQO8" s="671"/>
      <c r="TQP8" s="671"/>
      <c r="TQQ8" s="671"/>
      <c r="TQR8" s="671"/>
      <c r="TQS8" s="671"/>
      <c r="TQT8" s="671"/>
      <c r="TQU8" s="671"/>
      <c r="TQV8" s="671"/>
      <c r="TQW8" s="671"/>
      <c r="TQX8" s="671"/>
      <c r="TQY8" s="671"/>
      <c r="TQZ8" s="671"/>
      <c r="TRA8" s="671"/>
      <c r="TRB8" s="671"/>
      <c r="TRC8" s="671"/>
      <c r="TRD8" s="671"/>
      <c r="TRE8" s="671"/>
      <c r="TRF8" s="671"/>
      <c r="TRG8" s="671"/>
      <c r="TRH8" s="671"/>
      <c r="TRI8" s="671"/>
      <c r="TRJ8" s="671"/>
      <c r="TRK8" s="671"/>
      <c r="TRL8" s="671"/>
      <c r="TRM8" s="671"/>
      <c r="TRN8" s="671"/>
      <c r="TRO8" s="671"/>
      <c r="TRP8" s="671"/>
      <c r="TRQ8" s="671"/>
      <c r="TRR8" s="671"/>
      <c r="TRS8" s="671"/>
      <c r="TRT8" s="671"/>
      <c r="TRU8" s="671"/>
      <c r="TRV8" s="671"/>
      <c r="TRW8" s="671"/>
      <c r="TRX8" s="671"/>
      <c r="TRY8" s="671"/>
      <c r="TRZ8" s="671"/>
      <c r="TSA8" s="671"/>
      <c r="TSB8" s="671"/>
      <c r="TSC8" s="671"/>
      <c r="TSD8" s="671"/>
      <c r="TSE8" s="671"/>
      <c r="TSF8" s="671"/>
      <c r="TSG8" s="671"/>
      <c r="TSH8" s="671"/>
      <c r="TSI8" s="671"/>
      <c r="TSJ8" s="671"/>
      <c r="TSK8" s="671"/>
      <c r="TSL8" s="671"/>
      <c r="TSM8" s="671"/>
      <c r="TSN8" s="671"/>
      <c r="TSO8" s="671"/>
      <c r="TSP8" s="671"/>
      <c r="TSQ8" s="671"/>
      <c r="TSR8" s="671"/>
      <c r="TSS8" s="671"/>
      <c r="TST8" s="671"/>
      <c r="TSU8" s="671"/>
      <c r="TSV8" s="671"/>
      <c r="TSW8" s="671"/>
      <c r="TSX8" s="671"/>
      <c r="TSY8" s="671"/>
      <c r="TSZ8" s="671"/>
      <c r="TTA8" s="671"/>
      <c r="TTB8" s="671"/>
      <c r="TTC8" s="671"/>
      <c r="TTD8" s="671"/>
      <c r="TTE8" s="671"/>
      <c r="TTF8" s="671"/>
      <c r="TTG8" s="671"/>
      <c r="TTH8" s="671"/>
      <c r="TTI8" s="671"/>
      <c r="TTJ8" s="671"/>
      <c r="TTK8" s="671"/>
      <c r="TTL8" s="671"/>
      <c r="TTM8" s="671"/>
      <c r="TTN8" s="671"/>
      <c r="TTO8" s="671"/>
      <c r="TTP8" s="671"/>
      <c r="TTQ8" s="671"/>
      <c r="TTR8" s="671"/>
      <c r="TTS8" s="671"/>
      <c r="TTT8" s="671"/>
      <c r="TTU8" s="671"/>
      <c r="TTV8" s="671"/>
      <c r="TTW8" s="671"/>
      <c r="TTX8" s="671"/>
      <c r="TTY8" s="671"/>
      <c r="TTZ8" s="671"/>
      <c r="TUA8" s="671"/>
      <c r="TUB8" s="671"/>
      <c r="TUC8" s="671"/>
      <c r="TUD8" s="671"/>
      <c r="TUE8" s="671"/>
      <c r="TUF8" s="671"/>
      <c r="TUG8" s="671"/>
      <c r="TUH8" s="671"/>
      <c r="TUI8" s="671"/>
      <c r="TUJ8" s="671"/>
      <c r="TUK8" s="671"/>
      <c r="TUL8" s="671"/>
      <c r="TUM8" s="671"/>
      <c r="TUN8" s="671"/>
      <c r="TUO8" s="671"/>
      <c r="TUP8" s="671"/>
      <c r="TUQ8" s="671"/>
      <c r="TUR8" s="671"/>
      <c r="TUS8" s="671"/>
      <c r="TUT8" s="671"/>
      <c r="TUU8" s="671"/>
      <c r="TUV8" s="671"/>
      <c r="TUW8" s="671"/>
      <c r="TUX8" s="671"/>
      <c r="TUY8" s="671"/>
      <c r="TUZ8" s="671"/>
      <c r="TVA8" s="671"/>
      <c r="TVB8" s="671"/>
      <c r="TVC8" s="671"/>
      <c r="TVD8" s="671"/>
      <c r="TVE8" s="671"/>
      <c r="TVF8" s="671"/>
      <c r="TVG8" s="671"/>
      <c r="TVH8" s="671"/>
      <c r="TVI8" s="671"/>
      <c r="TVJ8" s="671"/>
      <c r="TVK8" s="671"/>
      <c r="TVL8" s="671"/>
      <c r="TVM8" s="671"/>
      <c r="TVN8" s="671"/>
      <c r="TVO8" s="671"/>
      <c r="TVP8" s="671"/>
      <c r="TVQ8" s="671"/>
      <c r="TVR8" s="671"/>
      <c r="TVS8" s="671"/>
      <c r="TVT8" s="671"/>
      <c r="TVU8" s="671"/>
      <c r="TVV8" s="671"/>
      <c r="TVW8" s="671"/>
      <c r="TVX8" s="671"/>
      <c r="TVY8" s="671"/>
      <c r="TVZ8" s="671"/>
      <c r="TWA8" s="671"/>
      <c r="TWB8" s="671"/>
      <c r="TWC8" s="671"/>
      <c r="TWD8" s="671"/>
      <c r="TWE8" s="671"/>
      <c r="TWF8" s="671"/>
      <c r="TWG8" s="671"/>
      <c r="TWH8" s="671"/>
      <c r="TWI8" s="671"/>
      <c r="TWJ8" s="671"/>
      <c r="TWK8" s="671"/>
      <c r="TWL8" s="671"/>
      <c r="TWM8" s="671"/>
      <c r="TWN8" s="671"/>
      <c r="TWO8" s="671"/>
      <c r="TWP8" s="671"/>
      <c r="TWQ8" s="671"/>
      <c r="TWR8" s="671"/>
      <c r="TWS8" s="671"/>
      <c r="TWT8" s="671"/>
      <c r="TWU8" s="671"/>
      <c r="TWV8" s="671"/>
      <c r="TWW8" s="671"/>
      <c r="TWX8" s="671"/>
      <c r="TWY8" s="671"/>
      <c r="TWZ8" s="671"/>
      <c r="TXA8" s="671"/>
      <c r="TXB8" s="671"/>
      <c r="TXC8" s="671"/>
      <c r="TXD8" s="671"/>
      <c r="TXE8" s="671"/>
      <c r="TXF8" s="671"/>
      <c r="TXG8" s="671"/>
      <c r="TXH8" s="671"/>
      <c r="TXI8" s="671"/>
      <c r="TXJ8" s="671"/>
      <c r="TXK8" s="671"/>
      <c r="TXL8" s="671"/>
      <c r="TXM8" s="671"/>
      <c r="TXN8" s="671"/>
      <c r="TXO8" s="671"/>
      <c r="TXP8" s="671"/>
      <c r="TXQ8" s="671"/>
      <c r="TXR8" s="671"/>
      <c r="TXS8" s="671"/>
      <c r="TXT8" s="671"/>
      <c r="TXU8" s="671"/>
      <c r="TXV8" s="671"/>
      <c r="TXW8" s="671"/>
      <c r="TXX8" s="671"/>
      <c r="TXY8" s="671"/>
      <c r="TXZ8" s="671"/>
      <c r="TYA8" s="671"/>
      <c r="TYB8" s="671"/>
      <c r="TYC8" s="671"/>
      <c r="TYD8" s="671"/>
      <c r="TYE8" s="671"/>
      <c r="TYF8" s="671"/>
      <c r="TYG8" s="671"/>
      <c r="TYH8" s="671"/>
      <c r="TYI8" s="671"/>
      <c r="TYJ8" s="671"/>
      <c r="TYK8" s="671"/>
      <c r="TYL8" s="671"/>
      <c r="TYM8" s="671"/>
      <c r="TYN8" s="671"/>
      <c r="TYO8" s="671"/>
      <c r="TYP8" s="671"/>
      <c r="TYQ8" s="671"/>
      <c r="TYR8" s="671"/>
      <c r="TYS8" s="671"/>
      <c r="TYT8" s="671"/>
      <c r="TYU8" s="671"/>
      <c r="TYV8" s="671"/>
      <c r="TYW8" s="671"/>
      <c r="TYX8" s="671"/>
      <c r="TYY8" s="671"/>
      <c r="TYZ8" s="671"/>
      <c r="TZA8" s="671"/>
      <c r="TZB8" s="671"/>
      <c r="TZC8" s="671"/>
      <c r="TZD8" s="671"/>
      <c r="TZE8" s="671"/>
      <c r="TZF8" s="671"/>
      <c r="TZG8" s="671"/>
      <c r="TZH8" s="671"/>
      <c r="TZI8" s="671"/>
      <c r="TZJ8" s="671"/>
      <c r="TZK8" s="671"/>
      <c r="TZL8" s="671"/>
      <c r="TZM8" s="671"/>
      <c r="TZN8" s="671"/>
      <c r="TZO8" s="671"/>
      <c r="TZP8" s="671"/>
      <c r="TZQ8" s="671"/>
      <c r="TZR8" s="671"/>
      <c r="TZS8" s="671"/>
      <c r="TZT8" s="671"/>
      <c r="TZU8" s="671"/>
      <c r="TZV8" s="671"/>
      <c r="TZW8" s="671"/>
      <c r="TZX8" s="671"/>
      <c r="TZY8" s="671"/>
      <c r="TZZ8" s="671"/>
      <c r="UAA8" s="671"/>
      <c r="UAB8" s="671"/>
      <c r="UAC8" s="671"/>
      <c r="UAD8" s="671"/>
      <c r="UAE8" s="671"/>
      <c r="UAF8" s="671"/>
      <c r="UAG8" s="671"/>
      <c r="UAH8" s="671"/>
      <c r="UAI8" s="671"/>
      <c r="UAJ8" s="671"/>
      <c r="UAK8" s="671"/>
      <c r="UAL8" s="671"/>
      <c r="UAM8" s="671"/>
      <c r="UAN8" s="671"/>
      <c r="UAO8" s="671"/>
      <c r="UAP8" s="671"/>
      <c r="UAQ8" s="671"/>
      <c r="UAR8" s="671"/>
      <c r="UAS8" s="671"/>
      <c r="UAT8" s="671"/>
      <c r="UAU8" s="671"/>
      <c r="UAV8" s="671"/>
      <c r="UAW8" s="671"/>
      <c r="UAX8" s="671"/>
      <c r="UAY8" s="671"/>
      <c r="UAZ8" s="671"/>
      <c r="UBA8" s="671"/>
      <c r="UBB8" s="671"/>
      <c r="UBC8" s="671"/>
      <c r="UBD8" s="671"/>
      <c r="UBE8" s="671"/>
      <c r="UBF8" s="671"/>
      <c r="UBG8" s="671"/>
      <c r="UBH8" s="671"/>
      <c r="UBI8" s="671"/>
      <c r="UBJ8" s="671"/>
      <c r="UBK8" s="671"/>
      <c r="UBL8" s="671"/>
      <c r="UBM8" s="671"/>
      <c r="UBN8" s="671"/>
      <c r="UBO8" s="671"/>
      <c r="UBP8" s="671"/>
      <c r="UBQ8" s="671"/>
      <c r="UBR8" s="671"/>
      <c r="UBS8" s="671"/>
      <c r="UBT8" s="671"/>
      <c r="UBU8" s="671"/>
      <c r="UBV8" s="671"/>
      <c r="UBW8" s="671"/>
      <c r="UBX8" s="671"/>
      <c r="UBY8" s="671"/>
      <c r="UBZ8" s="671"/>
      <c r="UCA8" s="671"/>
      <c r="UCB8" s="671"/>
      <c r="UCC8" s="671"/>
      <c r="UCD8" s="671"/>
      <c r="UCE8" s="671"/>
      <c r="UCF8" s="671"/>
      <c r="UCG8" s="671"/>
      <c r="UCH8" s="671"/>
      <c r="UCI8" s="671"/>
      <c r="UCJ8" s="671"/>
      <c r="UCK8" s="671"/>
      <c r="UCL8" s="671"/>
      <c r="UCM8" s="671"/>
      <c r="UCN8" s="671"/>
      <c r="UCO8" s="671"/>
      <c r="UCP8" s="671"/>
      <c r="UCQ8" s="671"/>
      <c r="UCR8" s="671"/>
      <c r="UCS8" s="671"/>
      <c r="UCT8" s="671"/>
      <c r="UCU8" s="671"/>
      <c r="UCV8" s="671"/>
      <c r="UCW8" s="671"/>
      <c r="UCX8" s="671"/>
      <c r="UCY8" s="671"/>
      <c r="UCZ8" s="671"/>
      <c r="UDA8" s="671"/>
      <c r="UDB8" s="671"/>
      <c r="UDC8" s="671"/>
      <c r="UDD8" s="671"/>
      <c r="UDE8" s="671"/>
      <c r="UDF8" s="671"/>
      <c r="UDG8" s="671"/>
      <c r="UDH8" s="671"/>
      <c r="UDI8" s="671"/>
      <c r="UDJ8" s="671"/>
      <c r="UDK8" s="671"/>
      <c r="UDL8" s="671"/>
      <c r="UDM8" s="671"/>
      <c r="UDN8" s="671"/>
      <c r="UDO8" s="671"/>
      <c r="UDP8" s="671"/>
      <c r="UDQ8" s="671"/>
      <c r="UDR8" s="671"/>
      <c r="UDS8" s="671"/>
      <c r="UDT8" s="671"/>
      <c r="UDU8" s="671"/>
      <c r="UDV8" s="671"/>
      <c r="UDW8" s="671"/>
      <c r="UDX8" s="671"/>
      <c r="UDY8" s="671"/>
      <c r="UDZ8" s="671"/>
      <c r="UEA8" s="671"/>
      <c r="UEB8" s="671"/>
      <c r="UEC8" s="671"/>
      <c r="UED8" s="671"/>
      <c r="UEE8" s="671"/>
      <c r="UEF8" s="671"/>
      <c r="UEG8" s="671"/>
      <c r="UEH8" s="671"/>
      <c r="UEI8" s="671"/>
      <c r="UEJ8" s="671"/>
      <c r="UEK8" s="671"/>
      <c r="UEL8" s="671"/>
      <c r="UEM8" s="671"/>
      <c r="UEN8" s="671"/>
      <c r="UEO8" s="671"/>
      <c r="UEP8" s="671"/>
      <c r="UEQ8" s="671"/>
      <c r="UER8" s="671"/>
      <c r="UES8" s="671"/>
      <c r="UET8" s="671"/>
      <c r="UEU8" s="671"/>
      <c r="UEV8" s="671"/>
      <c r="UEW8" s="671"/>
      <c r="UEX8" s="671"/>
      <c r="UEY8" s="671"/>
      <c r="UEZ8" s="671"/>
      <c r="UFA8" s="671"/>
      <c r="UFB8" s="671"/>
      <c r="UFC8" s="671"/>
      <c r="UFD8" s="671"/>
      <c r="UFE8" s="671"/>
      <c r="UFF8" s="671"/>
      <c r="UFG8" s="671"/>
      <c r="UFH8" s="671"/>
      <c r="UFI8" s="671"/>
      <c r="UFJ8" s="671"/>
      <c r="UFK8" s="671"/>
      <c r="UFL8" s="671"/>
      <c r="UFM8" s="671"/>
      <c r="UFN8" s="671"/>
      <c r="UFO8" s="671"/>
      <c r="UFP8" s="671"/>
      <c r="UFQ8" s="671"/>
      <c r="UFR8" s="671"/>
      <c r="UFS8" s="671"/>
      <c r="UFT8" s="671"/>
      <c r="UFU8" s="671"/>
      <c r="UFV8" s="671"/>
      <c r="UFW8" s="671"/>
      <c r="UFX8" s="671"/>
      <c r="UFY8" s="671"/>
      <c r="UFZ8" s="671"/>
      <c r="UGA8" s="671"/>
      <c r="UGB8" s="671"/>
      <c r="UGC8" s="671"/>
      <c r="UGD8" s="671"/>
      <c r="UGE8" s="671"/>
      <c r="UGF8" s="671"/>
      <c r="UGG8" s="671"/>
      <c r="UGH8" s="671"/>
      <c r="UGI8" s="671"/>
      <c r="UGJ8" s="671"/>
      <c r="UGK8" s="671"/>
      <c r="UGL8" s="671"/>
      <c r="UGM8" s="671"/>
      <c r="UGN8" s="671"/>
      <c r="UGO8" s="671"/>
      <c r="UGP8" s="671"/>
      <c r="UGQ8" s="671"/>
      <c r="UGR8" s="671"/>
      <c r="UGS8" s="671"/>
      <c r="UGT8" s="671"/>
      <c r="UGU8" s="671"/>
      <c r="UGV8" s="671"/>
      <c r="UGW8" s="671"/>
      <c r="UGX8" s="671"/>
      <c r="UGY8" s="671"/>
      <c r="UGZ8" s="671"/>
      <c r="UHA8" s="671"/>
      <c r="UHB8" s="671"/>
      <c r="UHC8" s="671"/>
      <c r="UHD8" s="671"/>
      <c r="UHE8" s="671"/>
      <c r="UHF8" s="671"/>
      <c r="UHG8" s="671"/>
      <c r="UHH8" s="671"/>
      <c r="UHI8" s="671"/>
      <c r="UHJ8" s="671"/>
      <c r="UHK8" s="671"/>
      <c r="UHL8" s="671"/>
      <c r="UHM8" s="671"/>
      <c r="UHN8" s="671"/>
      <c r="UHO8" s="671"/>
      <c r="UHP8" s="671"/>
      <c r="UHQ8" s="671"/>
      <c r="UHR8" s="671"/>
      <c r="UHS8" s="671"/>
      <c r="UHT8" s="671"/>
      <c r="UHU8" s="671"/>
      <c r="UHV8" s="671"/>
      <c r="UHW8" s="671"/>
      <c r="UHX8" s="671"/>
      <c r="UHY8" s="671"/>
      <c r="UHZ8" s="671"/>
      <c r="UIA8" s="671"/>
      <c r="UIB8" s="671"/>
      <c r="UIC8" s="671"/>
      <c r="UID8" s="671"/>
      <c r="UIE8" s="671"/>
      <c r="UIF8" s="671"/>
      <c r="UIG8" s="671"/>
      <c r="UIH8" s="671"/>
      <c r="UII8" s="671"/>
      <c r="UIJ8" s="671"/>
      <c r="UIK8" s="671"/>
      <c r="UIL8" s="671"/>
      <c r="UIM8" s="671"/>
      <c r="UIN8" s="671"/>
      <c r="UIO8" s="671"/>
      <c r="UIP8" s="671"/>
      <c r="UIQ8" s="671"/>
      <c r="UIR8" s="671"/>
      <c r="UIS8" s="671"/>
      <c r="UIT8" s="671"/>
      <c r="UIU8" s="671"/>
      <c r="UIV8" s="671"/>
      <c r="UIW8" s="671"/>
      <c r="UIX8" s="671"/>
      <c r="UIY8" s="671"/>
      <c r="UIZ8" s="671"/>
      <c r="UJA8" s="671"/>
      <c r="UJB8" s="671"/>
      <c r="UJC8" s="671"/>
      <c r="UJD8" s="671"/>
      <c r="UJE8" s="671"/>
      <c r="UJF8" s="671"/>
      <c r="UJG8" s="671"/>
      <c r="UJH8" s="671"/>
      <c r="UJI8" s="671"/>
      <c r="UJJ8" s="671"/>
      <c r="UJK8" s="671"/>
      <c r="UJL8" s="671"/>
      <c r="UJM8" s="671"/>
      <c r="UJN8" s="671"/>
      <c r="UJO8" s="671"/>
      <c r="UJP8" s="671"/>
      <c r="UJQ8" s="671"/>
      <c r="UJR8" s="671"/>
      <c r="UJS8" s="671"/>
      <c r="UJT8" s="671"/>
      <c r="UJU8" s="671"/>
      <c r="UJV8" s="671"/>
      <c r="UJW8" s="671"/>
      <c r="UJX8" s="671"/>
      <c r="UJY8" s="671"/>
      <c r="UJZ8" s="671"/>
      <c r="UKA8" s="671"/>
      <c r="UKB8" s="671"/>
      <c r="UKC8" s="671"/>
      <c r="UKD8" s="671"/>
      <c r="UKE8" s="671"/>
      <c r="UKF8" s="671"/>
      <c r="UKG8" s="671"/>
      <c r="UKH8" s="671"/>
      <c r="UKI8" s="671"/>
      <c r="UKJ8" s="671"/>
      <c r="UKK8" s="671"/>
      <c r="UKL8" s="671"/>
      <c r="UKM8" s="671"/>
      <c r="UKN8" s="671"/>
      <c r="UKO8" s="671"/>
      <c r="UKP8" s="671"/>
      <c r="UKQ8" s="671"/>
      <c r="UKR8" s="671"/>
      <c r="UKS8" s="671"/>
      <c r="UKT8" s="671"/>
      <c r="UKU8" s="671"/>
      <c r="UKV8" s="671"/>
      <c r="UKW8" s="671"/>
      <c r="UKX8" s="671"/>
      <c r="UKY8" s="671"/>
      <c r="UKZ8" s="671"/>
      <c r="ULA8" s="671"/>
      <c r="ULB8" s="671"/>
      <c r="ULC8" s="671"/>
      <c r="ULD8" s="671"/>
      <c r="ULE8" s="671"/>
      <c r="ULF8" s="671"/>
      <c r="ULG8" s="671"/>
      <c r="ULH8" s="671"/>
      <c r="ULI8" s="671"/>
      <c r="ULJ8" s="671"/>
      <c r="ULK8" s="671"/>
      <c r="ULL8" s="671"/>
      <c r="ULM8" s="671"/>
      <c r="ULN8" s="671"/>
      <c r="ULO8" s="671"/>
      <c r="ULP8" s="671"/>
      <c r="ULQ8" s="671"/>
      <c r="ULR8" s="671"/>
      <c r="ULS8" s="671"/>
      <c r="ULT8" s="671"/>
      <c r="ULU8" s="671"/>
      <c r="ULV8" s="671"/>
      <c r="ULW8" s="671"/>
      <c r="ULX8" s="671"/>
      <c r="ULY8" s="671"/>
      <c r="ULZ8" s="671"/>
      <c r="UMA8" s="671"/>
      <c r="UMB8" s="671"/>
      <c r="UMC8" s="671"/>
      <c r="UMD8" s="671"/>
      <c r="UME8" s="671"/>
      <c r="UMF8" s="671"/>
      <c r="UMG8" s="671"/>
      <c r="UMH8" s="671"/>
      <c r="UMI8" s="671"/>
      <c r="UMJ8" s="671"/>
      <c r="UMK8" s="671"/>
      <c r="UML8" s="671"/>
      <c r="UMM8" s="671"/>
      <c r="UMN8" s="671"/>
      <c r="UMO8" s="671"/>
      <c r="UMP8" s="671"/>
      <c r="UMQ8" s="671"/>
      <c r="UMR8" s="671"/>
      <c r="UMS8" s="671"/>
      <c r="UMT8" s="671"/>
      <c r="UMU8" s="671"/>
      <c r="UMV8" s="671"/>
      <c r="UMW8" s="671"/>
      <c r="UMX8" s="671"/>
      <c r="UMY8" s="671"/>
      <c r="UMZ8" s="671"/>
      <c r="UNA8" s="671"/>
      <c r="UNB8" s="671"/>
      <c r="UNC8" s="671"/>
      <c r="UND8" s="671"/>
      <c r="UNE8" s="671"/>
      <c r="UNF8" s="671"/>
      <c r="UNG8" s="671"/>
      <c r="UNH8" s="671"/>
      <c r="UNI8" s="671"/>
      <c r="UNJ8" s="671"/>
      <c r="UNK8" s="671"/>
      <c r="UNL8" s="671"/>
      <c r="UNM8" s="671"/>
      <c r="UNN8" s="671"/>
      <c r="UNO8" s="671"/>
      <c r="UNP8" s="671"/>
      <c r="UNQ8" s="671"/>
      <c r="UNR8" s="671"/>
      <c r="UNS8" s="671"/>
      <c r="UNT8" s="671"/>
      <c r="UNU8" s="671"/>
      <c r="UNV8" s="671"/>
      <c r="UNW8" s="671"/>
      <c r="UNX8" s="671"/>
      <c r="UNY8" s="671"/>
      <c r="UNZ8" s="671"/>
      <c r="UOA8" s="671"/>
      <c r="UOB8" s="671"/>
      <c r="UOC8" s="671"/>
      <c r="UOD8" s="671"/>
      <c r="UOE8" s="671"/>
      <c r="UOF8" s="671"/>
      <c r="UOG8" s="671"/>
      <c r="UOH8" s="671"/>
      <c r="UOI8" s="671"/>
      <c r="UOJ8" s="671"/>
      <c r="UOK8" s="671"/>
      <c r="UOL8" s="671"/>
      <c r="UOM8" s="671"/>
      <c r="UON8" s="671"/>
      <c r="UOO8" s="671"/>
      <c r="UOP8" s="671"/>
      <c r="UOQ8" s="671"/>
      <c r="UOR8" s="671"/>
      <c r="UOS8" s="671"/>
      <c r="UOT8" s="671"/>
      <c r="UOU8" s="671"/>
      <c r="UOV8" s="671"/>
      <c r="UOW8" s="671"/>
      <c r="UOX8" s="671"/>
      <c r="UOY8" s="671"/>
      <c r="UOZ8" s="671"/>
      <c r="UPA8" s="671"/>
      <c r="UPB8" s="671"/>
      <c r="UPC8" s="671"/>
      <c r="UPD8" s="671"/>
      <c r="UPE8" s="671"/>
      <c r="UPF8" s="671"/>
      <c r="UPG8" s="671"/>
      <c r="UPH8" s="671"/>
      <c r="UPI8" s="671"/>
      <c r="UPJ8" s="671"/>
      <c r="UPK8" s="671"/>
      <c r="UPL8" s="671"/>
      <c r="UPM8" s="671"/>
      <c r="UPN8" s="671"/>
      <c r="UPO8" s="671"/>
      <c r="UPP8" s="671"/>
      <c r="UPQ8" s="671"/>
      <c r="UPR8" s="671"/>
      <c r="UPS8" s="671"/>
      <c r="UPT8" s="671"/>
      <c r="UPU8" s="671"/>
      <c r="UPV8" s="671"/>
      <c r="UPW8" s="671"/>
      <c r="UPX8" s="671"/>
      <c r="UPY8" s="671"/>
      <c r="UPZ8" s="671"/>
      <c r="UQA8" s="671"/>
      <c r="UQB8" s="671"/>
      <c r="UQC8" s="671"/>
      <c r="UQD8" s="671"/>
      <c r="UQE8" s="671"/>
      <c r="UQF8" s="671"/>
      <c r="UQG8" s="671"/>
      <c r="UQH8" s="671"/>
      <c r="UQI8" s="671"/>
      <c r="UQJ8" s="671"/>
      <c r="UQK8" s="671"/>
      <c r="UQL8" s="671"/>
      <c r="UQM8" s="671"/>
      <c r="UQN8" s="671"/>
      <c r="UQO8" s="671"/>
      <c r="UQP8" s="671"/>
      <c r="UQQ8" s="671"/>
      <c r="UQR8" s="671"/>
      <c r="UQS8" s="671"/>
      <c r="UQT8" s="671"/>
      <c r="UQU8" s="671"/>
      <c r="UQV8" s="671"/>
      <c r="UQW8" s="671"/>
      <c r="UQX8" s="671"/>
      <c r="UQY8" s="671"/>
      <c r="UQZ8" s="671"/>
      <c r="URA8" s="671"/>
      <c r="URB8" s="671"/>
      <c r="URC8" s="671"/>
      <c r="URD8" s="671"/>
      <c r="URE8" s="671"/>
      <c r="URF8" s="671"/>
      <c r="URG8" s="671"/>
      <c r="URH8" s="671"/>
      <c r="URI8" s="671"/>
      <c r="URJ8" s="671"/>
      <c r="URK8" s="671"/>
      <c r="URL8" s="671"/>
      <c r="URM8" s="671"/>
      <c r="URN8" s="671"/>
      <c r="URO8" s="671"/>
      <c r="URP8" s="671"/>
      <c r="URQ8" s="671"/>
      <c r="URR8" s="671"/>
      <c r="URS8" s="671"/>
      <c r="URT8" s="671"/>
      <c r="URU8" s="671"/>
      <c r="URV8" s="671"/>
      <c r="URW8" s="671"/>
      <c r="URX8" s="671"/>
      <c r="URY8" s="671"/>
      <c r="URZ8" s="671"/>
      <c r="USA8" s="671"/>
      <c r="USB8" s="671"/>
      <c r="USC8" s="671"/>
      <c r="USD8" s="671"/>
      <c r="USE8" s="671"/>
      <c r="USF8" s="671"/>
      <c r="USG8" s="671"/>
      <c r="USH8" s="671"/>
      <c r="USI8" s="671"/>
      <c r="USJ8" s="671"/>
      <c r="USK8" s="671"/>
      <c r="USL8" s="671"/>
      <c r="USM8" s="671"/>
      <c r="USN8" s="671"/>
      <c r="USO8" s="671"/>
      <c r="USP8" s="671"/>
      <c r="USQ8" s="671"/>
      <c r="USR8" s="671"/>
      <c r="USS8" s="671"/>
      <c r="UST8" s="671"/>
      <c r="USU8" s="671"/>
      <c r="USV8" s="671"/>
      <c r="USW8" s="671"/>
      <c r="USX8" s="671"/>
      <c r="USY8" s="671"/>
      <c r="USZ8" s="671"/>
      <c r="UTA8" s="671"/>
      <c r="UTB8" s="671"/>
      <c r="UTC8" s="671"/>
      <c r="UTD8" s="671"/>
      <c r="UTE8" s="671"/>
      <c r="UTF8" s="671"/>
      <c r="UTG8" s="671"/>
      <c r="UTH8" s="671"/>
      <c r="UTI8" s="671"/>
      <c r="UTJ8" s="671"/>
      <c r="UTK8" s="671"/>
      <c r="UTL8" s="671"/>
      <c r="UTM8" s="671"/>
      <c r="UTN8" s="671"/>
      <c r="UTO8" s="671"/>
      <c r="UTP8" s="671"/>
      <c r="UTQ8" s="671"/>
      <c r="UTR8" s="671"/>
      <c r="UTS8" s="671"/>
      <c r="UTT8" s="671"/>
      <c r="UTU8" s="671"/>
      <c r="UTV8" s="671"/>
      <c r="UTW8" s="671"/>
      <c r="UTX8" s="671"/>
      <c r="UTY8" s="671"/>
      <c r="UTZ8" s="671"/>
      <c r="UUA8" s="671"/>
      <c r="UUB8" s="671"/>
      <c r="UUC8" s="671"/>
      <c r="UUD8" s="671"/>
      <c r="UUE8" s="671"/>
      <c r="UUF8" s="671"/>
      <c r="UUG8" s="671"/>
      <c r="UUH8" s="671"/>
      <c r="UUI8" s="671"/>
      <c r="UUJ8" s="671"/>
      <c r="UUK8" s="671"/>
      <c r="UUL8" s="671"/>
      <c r="UUM8" s="671"/>
      <c r="UUN8" s="671"/>
      <c r="UUO8" s="671"/>
      <c r="UUP8" s="671"/>
      <c r="UUQ8" s="671"/>
      <c r="UUR8" s="671"/>
      <c r="UUS8" s="671"/>
      <c r="UUT8" s="671"/>
      <c r="UUU8" s="671"/>
      <c r="UUV8" s="671"/>
      <c r="UUW8" s="671"/>
      <c r="UUX8" s="671"/>
      <c r="UUY8" s="671"/>
      <c r="UUZ8" s="671"/>
      <c r="UVA8" s="671"/>
      <c r="UVB8" s="671"/>
      <c r="UVC8" s="671"/>
      <c r="UVD8" s="671"/>
      <c r="UVE8" s="671"/>
      <c r="UVF8" s="671"/>
      <c r="UVG8" s="671"/>
      <c r="UVH8" s="671"/>
      <c r="UVI8" s="671"/>
      <c r="UVJ8" s="671"/>
      <c r="UVK8" s="671"/>
      <c r="UVL8" s="671"/>
      <c r="UVM8" s="671"/>
      <c r="UVN8" s="671"/>
      <c r="UVO8" s="671"/>
      <c r="UVP8" s="671"/>
      <c r="UVQ8" s="671"/>
      <c r="UVR8" s="671"/>
      <c r="UVS8" s="671"/>
      <c r="UVT8" s="671"/>
      <c r="UVU8" s="671"/>
      <c r="UVV8" s="671"/>
      <c r="UVW8" s="671"/>
      <c r="UVX8" s="671"/>
      <c r="UVY8" s="671"/>
      <c r="UVZ8" s="671"/>
      <c r="UWA8" s="671"/>
      <c r="UWB8" s="671"/>
      <c r="UWC8" s="671"/>
      <c r="UWD8" s="671"/>
      <c r="UWE8" s="671"/>
      <c r="UWF8" s="671"/>
      <c r="UWG8" s="671"/>
      <c r="UWH8" s="671"/>
      <c r="UWI8" s="671"/>
      <c r="UWJ8" s="671"/>
      <c r="UWK8" s="671"/>
      <c r="UWL8" s="671"/>
      <c r="UWM8" s="671"/>
      <c r="UWN8" s="671"/>
      <c r="UWO8" s="671"/>
      <c r="UWP8" s="671"/>
      <c r="UWQ8" s="671"/>
      <c r="UWR8" s="671"/>
      <c r="UWS8" s="671"/>
      <c r="UWT8" s="671"/>
      <c r="UWU8" s="671"/>
      <c r="UWV8" s="671"/>
      <c r="UWW8" s="671"/>
      <c r="UWX8" s="671"/>
      <c r="UWY8" s="671"/>
      <c r="UWZ8" s="671"/>
      <c r="UXA8" s="671"/>
      <c r="UXB8" s="671"/>
      <c r="UXC8" s="671"/>
      <c r="UXD8" s="671"/>
      <c r="UXE8" s="671"/>
      <c r="UXF8" s="671"/>
      <c r="UXG8" s="671"/>
      <c r="UXH8" s="671"/>
      <c r="UXI8" s="671"/>
      <c r="UXJ8" s="671"/>
      <c r="UXK8" s="671"/>
      <c r="UXL8" s="671"/>
      <c r="UXM8" s="671"/>
      <c r="UXN8" s="671"/>
      <c r="UXO8" s="671"/>
      <c r="UXP8" s="671"/>
      <c r="UXQ8" s="671"/>
      <c r="UXR8" s="671"/>
      <c r="UXS8" s="671"/>
      <c r="UXT8" s="671"/>
      <c r="UXU8" s="671"/>
      <c r="UXV8" s="671"/>
      <c r="UXW8" s="671"/>
      <c r="UXX8" s="671"/>
      <c r="UXY8" s="671"/>
      <c r="UXZ8" s="671"/>
      <c r="UYA8" s="671"/>
      <c r="UYB8" s="671"/>
      <c r="UYC8" s="671"/>
      <c r="UYD8" s="671"/>
      <c r="UYE8" s="671"/>
      <c r="UYF8" s="671"/>
      <c r="UYG8" s="671"/>
      <c r="UYH8" s="671"/>
      <c r="UYI8" s="671"/>
      <c r="UYJ8" s="671"/>
      <c r="UYK8" s="671"/>
      <c r="UYL8" s="671"/>
      <c r="UYM8" s="671"/>
      <c r="UYN8" s="671"/>
      <c r="UYO8" s="671"/>
      <c r="UYP8" s="671"/>
      <c r="UYQ8" s="671"/>
      <c r="UYR8" s="671"/>
      <c r="UYS8" s="671"/>
      <c r="UYT8" s="671"/>
      <c r="UYU8" s="671"/>
      <c r="UYV8" s="671"/>
      <c r="UYW8" s="671"/>
      <c r="UYX8" s="671"/>
      <c r="UYY8" s="671"/>
      <c r="UYZ8" s="671"/>
      <c r="UZA8" s="671"/>
      <c r="UZB8" s="671"/>
      <c r="UZC8" s="671"/>
      <c r="UZD8" s="671"/>
      <c r="UZE8" s="671"/>
      <c r="UZF8" s="671"/>
      <c r="UZG8" s="671"/>
      <c r="UZH8" s="671"/>
      <c r="UZI8" s="671"/>
      <c r="UZJ8" s="671"/>
      <c r="UZK8" s="671"/>
      <c r="UZL8" s="671"/>
      <c r="UZM8" s="671"/>
      <c r="UZN8" s="671"/>
      <c r="UZO8" s="671"/>
      <c r="UZP8" s="671"/>
      <c r="UZQ8" s="671"/>
      <c r="UZR8" s="671"/>
      <c r="UZS8" s="671"/>
      <c r="UZT8" s="671"/>
      <c r="UZU8" s="671"/>
      <c r="UZV8" s="671"/>
      <c r="UZW8" s="671"/>
      <c r="UZX8" s="671"/>
      <c r="UZY8" s="671"/>
      <c r="UZZ8" s="671"/>
      <c r="VAA8" s="671"/>
      <c r="VAB8" s="671"/>
      <c r="VAC8" s="671"/>
      <c r="VAD8" s="671"/>
      <c r="VAE8" s="671"/>
      <c r="VAF8" s="671"/>
      <c r="VAG8" s="671"/>
      <c r="VAH8" s="671"/>
      <c r="VAI8" s="671"/>
      <c r="VAJ8" s="671"/>
      <c r="VAK8" s="671"/>
      <c r="VAL8" s="671"/>
      <c r="VAM8" s="671"/>
      <c r="VAN8" s="671"/>
      <c r="VAO8" s="671"/>
      <c r="VAP8" s="671"/>
      <c r="VAQ8" s="671"/>
      <c r="VAR8" s="671"/>
      <c r="VAS8" s="671"/>
      <c r="VAT8" s="671"/>
      <c r="VAU8" s="671"/>
      <c r="VAV8" s="671"/>
      <c r="VAW8" s="671"/>
      <c r="VAX8" s="671"/>
      <c r="VAY8" s="671"/>
      <c r="VAZ8" s="671"/>
      <c r="VBA8" s="671"/>
      <c r="VBB8" s="671"/>
      <c r="VBC8" s="671"/>
      <c r="VBD8" s="671"/>
      <c r="VBE8" s="671"/>
      <c r="VBF8" s="671"/>
      <c r="VBG8" s="671"/>
      <c r="VBH8" s="671"/>
      <c r="VBI8" s="671"/>
      <c r="VBJ8" s="671"/>
      <c r="VBK8" s="671"/>
      <c r="VBL8" s="671"/>
      <c r="VBM8" s="671"/>
      <c r="VBN8" s="671"/>
      <c r="VBO8" s="671"/>
      <c r="VBP8" s="671"/>
      <c r="VBQ8" s="671"/>
      <c r="VBR8" s="671"/>
      <c r="VBS8" s="671"/>
      <c r="VBT8" s="671"/>
      <c r="VBU8" s="671"/>
      <c r="VBV8" s="671"/>
      <c r="VBW8" s="671"/>
      <c r="VBX8" s="671"/>
      <c r="VBY8" s="671"/>
      <c r="VBZ8" s="671"/>
      <c r="VCA8" s="671"/>
      <c r="VCB8" s="671"/>
      <c r="VCC8" s="671"/>
      <c r="VCD8" s="671"/>
      <c r="VCE8" s="671"/>
      <c r="VCF8" s="671"/>
      <c r="VCG8" s="671"/>
      <c r="VCH8" s="671"/>
      <c r="VCI8" s="671"/>
      <c r="VCJ8" s="671"/>
      <c r="VCK8" s="671"/>
      <c r="VCL8" s="671"/>
      <c r="VCM8" s="671"/>
      <c r="VCN8" s="671"/>
      <c r="VCO8" s="671"/>
      <c r="VCP8" s="671"/>
      <c r="VCQ8" s="671"/>
      <c r="VCR8" s="671"/>
      <c r="VCS8" s="671"/>
      <c r="VCT8" s="671"/>
      <c r="VCU8" s="671"/>
      <c r="VCV8" s="671"/>
      <c r="VCW8" s="671"/>
      <c r="VCX8" s="671"/>
      <c r="VCY8" s="671"/>
      <c r="VCZ8" s="671"/>
      <c r="VDA8" s="671"/>
      <c r="VDB8" s="671"/>
      <c r="VDC8" s="671"/>
      <c r="VDD8" s="671"/>
      <c r="VDE8" s="671"/>
      <c r="VDF8" s="671"/>
      <c r="VDG8" s="671"/>
      <c r="VDH8" s="671"/>
      <c r="VDI8" s="671"/>
      <c r="VDJ8" s="671"/>
      <c r="VDK8" s="671"/>
      <c r="VDL8" s="671"/>
      <c r="VDM8" s="671"/>
      <c r="VDN8" s="671"/>
      <c r="VDO8" s="671"/>
      <c r="VDP8" s="671"/>
      <c r="VDQ8" s="671"/>
      <c r="VDR8" s="671"/>
      <c r="VDS8" s="671"/>
      <c r="VDT8" s="671"/>
      <c r="VDU8" s="671"/>
      <c r="VDV8" s="671"/>
      <c r="VDW8" s="671"/>
      <c r="VDX8" s="671"/>
      <c r="VDY8" s="671"/>
      <c r="VDZ8" s="671"/>
      <c r="VEA8" s="671"/>
      <c r="VEB8" s="671"/>
      <c r="VEC8" s="671"/>
      <c r="VED8" s="671"/>
      <c r="VEE8" s="671"/>
      <c r="VEF8" s="671"/>
      <c r="VEG8" s="671"/>
      <c r="VEH8" s="671"/>
      <c r="VEI8" s="671"/>
      <c r="VEJ8" s="671"/>
      <c r="VEK8" s="671"/>
      <c r="VEL8" s="671"/>
      <c r="VEM8" s="671"/>
      <c r="VEN8" s="671"/>
      <c r="VEO8" s="671"/>
      <c r="VEP8" s="671"/>
      <c r="VEQ8" s="671"/>
      <c r="VER8" s="671"/>
      <c r="VES8" s="671"/>
      <c r="VET8" s="671"/>
      <c r="VEU8" s="671"/>
      <c r="VEV8" s="671"/>
      <c r="VEW8" s="671"/>
      <c r="VEX8" s="671"/>
      <c r="VEY8" s="671"/>
      <c r="VEZ8" s="671"/>
      <c r="VFA8" s="671"/>
      <c r="VFB8" s="671"/>
      <c r="VFC8" s="671"/>
      <c r="VFD8" s="671"/>
      <c r="VFE8" s="671"/>
      <c r="VFF8" s="671"/>
      <c r="VFG8" s="671"/>
      <c r="VFH8" s="671"/>
      <c r="VFI8" s="671"/>
      <c r="VFJ8" s="671"/>
      <c r="VFK8" s="671"/>
      <c r="VFL8" s="671"/>
      <c r="VFM8" s="671"/>
      <c r="VFN8" s="671"/>
      <c r="VFO8" s="671"/>
      <c r="VFP8" s="671"/>
      <c r="VFQ8" s="671"/>
      <c r="VFR8" s="671"/>
      <c r="VFS8" s="671"/>
      <c r="VFT8" s="671"/>
      <c r="VFU8" s="671"/>
      <c r="VFV8" s="671"/>
      <c r="VFW8" s="671"/>
      <c r="VFX8" s="671"/>
      <c r="VFY8" s="671"/>
      <c r="VFZ8" s="671"/>
      <c r="VGA8" s="671"/>
      <c r="VGB8" s="671"/>
      <c r="VGC8" s="671"/>
      <c r="VGD8" s="671"/>
      <c r="VGE8" s="671"/>
      <c r="VGF8" s="671"/>
      <c r="VGG8" s="671"/>
      <c r="VGH8" s="671"/>
      <c r="VGI8" s="671"/>
      <c r="VGJ8" s="671"/>
      <c r="VGK8" s="671"/>
      <c r="VGL8" s="671"/>
      <c r="VGM8" s="671"/>
      <c r="VGN8" s="671"/>
      <c r="VGO8" s="671"/>
      <c r="VGP8" s="671"/>
      <c r="VGQ8" s="671"/>
      <c r="VGR8" s="671"/>
      <c r="VGS8" s="671"/>
      <c r="VGT8" s="671"/>
      <c r="VGU8" s="671"/>
      <c r="VGV8" s="671"/>
      <c r="VGW8" s="671"/>
      <c r="VGX8" s="671"/>
      <c r="VGY8" s="671"/>
      <c r="VGZ8" s="671"/>
      <c r="VHA8" s="671"/>
      <c r="VHB8" s="671"/>
      <c r="VHC8" s="671"/>
      <c r="VHD8" s="671"/>
      <c r="VHE8" s="671"/>
      <c r="VHF8" s="671"/>
      <c r="VHG8" s="671"/>
      <c r="VHH8" s="671"/>
      <c r="VHI8" s="671"/>
      <c r="VHJ8" s="671"/>
      <c r="VHK8" s="671"/>
      <c r="VHL8" s="671"/>
      <c r="VHM8" s="671"/>
      <c r="VHN8" s="671"/>
      <c r="VHO8" s="671"/>
      <c r="VHP8" s="671"/>
      <c r="VHQ8" s="671"/>
      <c r="VHR8" s="671"/>
      <c r="VHS8" s="671"/>
      <c r="VHT8" s="671"/>
      <c r="VHU8" s="671"/>
      <c r="VHV8" s="671"/>
      <c r="VHW8" s="671"/>
      <c r="VHX8" s="671"/>
      <c r="VHY8" s="671"/>
      <c r="VHZ8" s="671"/>
      <c r="VIA8" s="671"/>
      <c r="VIB8" s="671"/>
      <c r="VIC8" s="671"/>
      <c r="VID8" s="671"/>
      <c r="VIE8" s="671"/>
      <c r="VIF8" s="671"/>
      <c r="VIG8" s="671"/>
      <c r="VIH8" s="671"/>
      <c r="VII8" s="671"/>
      <c r="VIJ8" s="671"/>
      <c r="VIK8" s="671"/>
      <c r="VIL8" s="671"/>
      <c r="VIM8" s="671"/>
      <c r="VIN8" s="671"/>
      <c r="VIO8" s="671"/>
      <c r="VIP8" s="671"/>
      <c r="VIQ8" s="671"/>
      <c r="VIR8" s="671"/>
      <c r="VIS8" s="671"/>
      <c r="VIT8" s="671"/>
      <c r="VIU8" s="671"/>
      <c r="VIV8" s="671"/>
      <c r="VIW8" s="671"/>
      <c r="VIX8" s="671"/>
      <c r="VIY8" s="671"/>
      <c r="VIZ8" s="671"/>
      <c r="VJA8" s="671"/>
      <c r="VJB8" s="671"/>
      <c r="VJC8" s="671"/>
      <c r="VJD8" s="671"/>
      <c r="VJE8" s="671"/>
      <c r="VJF8" s="671"/>
      <c r="VJG8" s="671"/>
      <c r="VJH8" s="671"/>
      <c r="VJI8" s="671"/>
      <c r="VJJ8" s="671"/>
      <c r="VJK8" s="671"/>
      <c r="VJL8" s="671"/>
      <c r="VJM8" s="671"/>
      <c r="VJN8" s="671"/>
      <c r="VJO8" s="671"/>
      <c r="VJP8" s="671"/>
      <c r="VJQ8" s="671"/>
      <c r="VJR8" s="671"/>
      <c r="VJS8" s="671"/>
      <c r="VJT8" s="671"/>
      <c r="VJU8" s="671"/>
      <c r="VJV8" s="671"/>
      <c r="VJW8" s="671"/>
      <c r="VJX8" s="671"/>
      <c r="VJY8" s="671"/>
      <c r="VJZ8" s="671"/>
      <c r="VKA8" s="671"/>
      <c r="VKB8" s="671"/>
      <c r="VKC8" s="671"/>
      <c r="VKD8" s="671"/>
      <c r="VKE8" s="671"/>
      <c r="VKF8" s="671"/>
      <c r="VKG8" s="671"/>
      <c r="VKH8" s="671"/>
      <c r="VKI8" s="671"/>
      <c r="VKJ8" s="671"/>
      <c r="VKK8" s="671"/>
      <c r="VKL8" s="671"/>
      <c r="VKM8" s="671"/>
      <c r="VKN8" s="671"/>
      <c r="VKO8" s="671"/>
      <c r="VKP8" s="671"/>
      <c r="VKQ8" s="671"/>
      <c r="VKR8" s="671"/>
      <c r="VKS8" s="671"/>
      <c r="VKT8" s="671"/>
      <c r="VKU8" s="671"/>
      <c r="VKV8" s="671"/>
      <c r="VKW8" s="671"/>
      <c r="VKX8" s="671"/>
      <c r="VKY8" s="671"/>
      <c r="VKZ8" s="671"/>
      <c r="VLA8" s="671"/>
      <c r="VLB8" s="671"/>
      <c r="VLC8" s="671"/>
      <c r="VLD8" s="671"/>
      <c r="VLE8" s="671"/>
      <c r="VLF8" s="671"/>
      <c r="VLG8" s="671"/>
      <c r="VLH8" s="671"/>
      <c r="VLI8" s="671"/>
      <c r="VLJ8" s="671"/>
      <c r="VLK8" s="671"/>
      <c r="VLL8" s="671"/>
      <c r="VLM8" s="671"/>
      <c r="VLN8" s="671"/>
      <c r="VLO8" s="671"/>
      <c r="VLP8" s="671"/>
      <c r="VLQ8" s="671"/>
      <c r="VLR8" s="671"/>
      <c r="VLS8" s="671"/>
      <c r="VLT8" s="671"/>
      <c r="VLU8" s="671"/>
      <c r="VLV8" s="671"/>
      <c r="VLW8" s="671"/>
      <c r="VLX8" s="671"/>
      <c r="VLY8" s="671"/>
      <c r="VLZ8" s="671"/>
      <c r="VMA8" s="671"/>
      <c r="VMB8" s="671"/>
      <c r="VMC8" s="671"/>
      <c r="VMD8" s="671"/>
      <c r="VME8" s="671"/>
      <c r="VMF8" s="671"/>
      <c r="VMG8" s="671"/>
      <c r="VMH8" s="671"/>
      <c r="VMI8" s="671"/>
      <c r="VMJ8" s="671"/>
      <c r="VMK8" s="671"/>
      <c r="VML8" s="671"/>
      <c r="VMM8" s="671"/>
      <c r="VMN8" s="671"/>
      <c r="VMO8" s="671"/>
      <c r="VMP8" s="671"/>
      <c r="VMQ8" s="671"/>
      <c r="VMR8" s="671"/>
      <c r="VMS8" s="671"/>
      <c r="VMT8" s="671"/>
      <c r="VMU8" s="671"/>
      <c r="VMV8" s="671"/>
      <c r="VMW8" s="671"/>
      <c r="VMX8" s="671"/>
      <c r="VMY8" s="671"/>
      <c r="VMZ8" s="671"/>
      <c r="VNA8" s="671"/>
      <c r="VNB8" s="671"/>
      <c r="VNC8" s="671"/>
      <c r="VND8" s="671"/>
      <c r="VNE8" s="671"/>
      <c r="VNF8" s="671"/>
      <c r="VNG8" s="671"/>
      <c r="VNH8" s="671"/>
      <c r="VNI8" s="671"/>
      <c r="VNJ8" s="671"/>
      <c r="VNK8" s="671"/>
      <c r="VNL8" s="671"/>
      <c r="VNM8" s="671"/>
      <c r="VNN8" s="671"/>
      <c r="VNO8" s="671"/>
      <c r="VNP8" s="671"/>
      <c r="VNQ8" s="671"/>
      <c r="VNR8" s="671"/>
      <c r="VNS8" s="671"/>
      <c r="VNT8" s="671"/>
      <c r="VNU8" s="671"/>
      <c r="VNV8" s="671"/>
      <c r="VNW8" s="671"/>
      <c r="VNX8" s="671"/>
      <c r="VNY8" s="671"/>
      <c r="VNZ8" s="671"/>
      <c r="VOA8" s="671"/>
      <c r="VOB8" s="671"/>
      <c r="VOC8" s="671"/>
      <c r="VOD8" s="671"/>
      <c r="VOE8" s="671"/>
      <c r="VOF8" s="671"/>
      <c r="VOG8" s="671"/>
      <c r="VOH8" s="671"/>
      <c r="VOI8" s="671"/>
      <c r="VOJ8" s="671"/>
      <c r="VOK8" s="671"/>
      <c r="VOL8" s="671"/>
      <c r="VOM8" s="671"/>
      <c r="VON8" s="671"/>
      <c r="VOO8" s="671"/>
      <c r="VOP8" s="671"/>
      <c r="VOQ8" s="671"/>
      <c r="VOR8" s="671"/>
      <c r="VOS8" s="671"/>
      <c r="VOT8" s="671"/>
      <c r="VOU8" s="671"/>
      <c r="VOV8" s="671"/>
      <c r="VOW8" s="671"/>
      <c r="VOX8" s="671"/>
      <c r="VOY8" s="671"/>
      <c r="VOZ8" s="671"/>
      <c r="VPA8" s="671"/>
      <c r="VPB8" s="671"/>
      <c r="VPC8" s="671"/>
      <c r="VPD8" s="671"/>
      <c r="VPE8" s="671"/>
      <c r="VPF8" s="671"/>
      <c r="VPG8" s="671"/>
      <c r="VPH8" s="671"/>
      <c r="VPI8" s="671"/>
      <c r="VPJ8" s="671"/>
      <c r="VPK8" s="671"/>
      <c r="VPL8" s="671"/>
      <c r="VPM8" s="671"/>
      <c r="VPN8" s="671"/>
      <c r="VPO8" s="671"/>
      <c r="VPP8" s="671"/>
      <c r="VPQ8" s="671"/>
      <c r="VPR8" s="671"/>
      <c r="VPS8" s="671"/>
      <c r="VPT8" s="671"/>
      <c r="VPU8" s="671"/>
      <c r="VPV8" s="671"/>
      <c r="VPW8" s="671"/>
      <c r="VPX8" s="671"/>
      <c r="VPY8" s="671"/>
      <c r="VPZ8" s="671"/>
      <c r="VQA8" s="671"/>
      <c r="VQB8" s="671"/>
      <c r="VQC8" s="671"/>
      <c r="VQD8" s="671"/>
      <c r="VQE8" s="671"/>
      <c r="VQF8" s="671"/>
      <c r="VQG8" s="671"/>
      <c r="VQH8" s="671"/>
      <c r="VQI8" s="671"/>
      <c r="VQJ8" s="671"/>
      <c r="VQK8" s="671"/>
      <c r="VQL8" s="671"/>
      <c r="VQM8" s="671"/>
      <c r="VQN8" s="671"/>
      <c r="VQO8" s="671"/>
      <c r="VQP8" s="671"/>
      <c r="VQQ8" s="671"/>
      <c r="VQR8" s="671"/>
      <c r="VQS8" s="671"/>
      <c r="VQT8" s="671"/>
      <c r="VQU8" s="671"/>
      <c r="VQV8" s="671"/>
      <c r="VQW8" s="671"/>
      <c r="VQX8" s="671"/>
      <c r="VQY8" s="671"/>
      <c r="VQZ8" s="671"/>
      <c r="VRA8" s="671"/>
      <c r="VRB8" s="671"/>
      <c r="VRC8" s="671"/>
      <c r="VRD8" s="671"/>
      <c r="VRE8" s="671"/>
      <c r="VRF8" s="671"/>
      <c r="VRG8" s="671"/>
      <c r="VRH8" s="671"/>
      <c r="VRI8" s="671"/>
      <c r="VRJ8" s="671"/>
      <c r="VRK8" s="671"/>
      <c r="VRL8" s="671"/>
      <c r="VRM8" s="671"/>
      <c r="VRN8" s="671"/>
      <c r="VRO8" s="671"/>
      <c r="VRP8" s="671"/>
      <c r="VRQ8" s="671"/>
      <c r="VRR8" s="671"/>
      <c r="VRS8" s="671"/>
      <c r="VRT8" s="671"/>
      <c r="VRU8" s="671"/>
      <c r="VRV8" s="671"/>
      <c r="VRW8" s="671"/>
      <c r="VRX8" s="671"/>
      <c r="VRY8" s="671"/>
      <c r="VRZ8" s="671"/>
      <c r="VSA8" s="671"/>
      <c r="VSB8" s="671"/>
      <c r="VSC8" s="671"/>
      <c r="VSD8" s="671"/>
      <c r="VSE8" s="671"/>
      <c r="VSF8" s="671"/>
      <c r="VSG8" s="671"/>
      <c r="VSH8" s="671"/>
      <c r="VSI8" s="671"/>
      <c r="VSJ8" s="671"/>
      <c r="VSK8" s="671"/>
      <c r="VSL8" s="671"/>
      <c r="VSM8" s="671"/>
      <c r="VSN8" s="671"/>
      <c r="VSO8" s="671"/>
      <c r="VSP8" s="671"/>
      <c r="VSQ8" s="671"/>
      <c r="VSR8" s="671"/>
      <c r="VSS8" s="671"/>
      <c r="VST8" s="671"/>
      <c r="VSU8" s="671"/>
      <c r="VSV8" s="671"/>
      <c r="VSW8" s="671"/>
      <c r="VSX8" s="671"/>
      <c r="VSY8" s="671"/>
      <c r="VSZ8" s="671"/>
      <c r="VTA8" s="671"/>
      <c r="VTB8" s="671"/>
      <c r="VTC8" s="671"/>
      <c r="VTD8" s="671"/>
      <c r="VTE8" s="671"/>
      <c r="VTF8" s="671"/>
      <c r="VTG8" s="671"/>
      <c r="VTH8" s="671"/>
      <c r="VTI8" s="671"/>
      <c r="VTJ8" s="671"/>
      <c r="VTK8" s="671"/>
      <c r="VTL8" s="671"/>
      <c r="VTM8" s="671"/>
      <c r="VTN8" s="671"/>
      <c r="VTO8" s="671"/>
      <c r="VTP8" s="671"/>
      <c r="VTQ8" s="671"/>
      <c r="VTR8" s="671"/>
      <c r="VTS8" s="671"/>
      <c r="VTT8" s="671"/>
      <c r="VTU8" s="671"/>
      <c r="VTV8" s="671"/>
      <c r="VTW8" s="671"/>
      <c r="VTX8" s="671"/>
      <c r="VTY8" s="671"/>
      <c r="VTZ8" s="671"/>
      <c r="VUA8" s="671"/>
      <c r="VUB8" s="671"/>
      <c r="VUC8" s="671"/>
      <c r="VUD8" s="671"/>
      <c r="VUE8" s="671"/>
      <c r="VUF8" s="671"/>
      <c r="VUG8" s="671"/>
      <c r="VUH8" s="671"/>
      <c r="VUI8" s="671"/>
      <c r="VUJ8" s="671"/>
      <c r="VUK8" s="671"/>
      <c r="VUL8" s="671"/>
      <c r="VUM8" s="671"/>
      <c r="VUN8" s="671"/>
      <c r="VUO8" s="671"/>
      <c r="VUP8" s="671"/>
      <c r="VUQ8" s="671"/>
      <c r="VUR8" s="671"/>
      <c r="VUS8" s="671"/>
      <c r="VUT8" s="671"/>
      <c r="VUU8" s="671"/>
      <c r="VUV8" s="671"/>
      <c r="VUW8" s="671"/>
      <c r="VUX8" s="671"/>
      <c r="VUY8" s="671"/>
      <c r="VUZ8" s="671"/>
      <c r="VVA8" s="671"/>
      <c r="VVB8" s="671"/>
      <c r="VVC8" s="671"/>
      <c r="VVD8" s="671"/>
      <c r="VVE8" s="671"/>
      <c r="VVF8" s="671"/>
      <c r="VVG8" s="671"/>
      <c r="VVH8" s="671"/>
      <c r="VVI8" s="671"/>
      <c r="VVJ8" s="671"/>
      <c r="VVK8" s="671"/>
      <c r="VVL8" s="671"/>
      <c r="VVM8" s="671"/>
      <c r="VVN8" s="671"/>
      <c r="VVO8" s="671"/>
      <c r="VVP8" s="671"/>
      <c r="VVQ8" s="671"/>
      <c r="VVR8" s="671"/>
      <c r="VVS8" s="671"/>
      <c r="VVT8" s="671"/>
      <c r="VVU8" s="671"/>
      <c r="VVV8" s="671"/>
      <c r="VVW8" s="671"/>
      <c r="VVX8" s="671"/>
      <c r="VVY8" s="671"/>
      <c r="VVZ8" s="671"/>
      <c r="VWA8" s="671"/>
      <c r="VWB8" s="671"/>
      <c r="VWC8" s="671"/>
      <c r="VWD8" s="671"/>
      <c r="VWE8" s="671"/>
      <c r="VWF8" s="671"/>
      <c r="VWG8" s="671"/>
      <c r="VWH8" s="671"/>
      <c r="VWI8" s="671"/>
      <c r="VWJ8" s="671"/>
      <c r="VWK8" s="671"/>
      <c r="VWL8" s="671"/>
      <c r="VWM8" s="671"/>
      <c r="VWN8" s="671"/>
      <c r="VWO8" s="671"/>
      <c r="VWP8" s="671"/>
      <c r="VWQ8" s="671"/>
      <c r="VWR8" s="671"/>
      <c r="VWS8" s="671"/>
      <c r="VWT8" s="671"/>
      <c r="VWU8" s="671"/>
      <c r="VWV8" s="671"/>
      <c r="VWW8" s="671"/>
      <c r="VWX8" s="671"/>
      <c r="VWY8" s="671"/>
      <c r="VWZ8" s="671"/>
      <c r="VXA8" s="671"/>
      <c r="VXB8" s="671"/>
      <c r="VXC8" s="671"/>
      <c r="VXD8" s="671"/>
      <c r="VXE8" s="671"/>
      <c r="VXF8" s="671"/>
      <c r="VXG8" s="671"/>
      <c r="VXH8" s="671"/>
      <c r="VXI8" s="671"/>
      <c r="VXJ8" s="671"/>
      <c r="VXK8" s="671"/>
      <c r="VXL8" s="671"/>
      <c r="VXM8" s="671"/>
      <c r="VXN8" s="671"/>
      <c r="VXO8" s="671"/>
      <c r="VXP8" s="671"/>
      <c r="VXQ8" s="671"/>
      <c r="VXR8" s="671"/>
      <c r="VXS8" s="671"/>
      <c r="VXT8" s="671"/>
      <c r="VXU8" s="671"/>
      <c r="VXV8" s="671"/>
      <c r="VXW8" s="671"/>
      <c r="VXX8" s="671"/>
      <c r="VXY8" s="671"/>
      <c r="VXZ8" s="671"/>
      <c r="VYA8" s="671"/>
      <c r="VYB8" s="671"/>
      <c r="VYC8" s="671"/>
      <c r="VYD8" s="671"/>
      <c r="VYE8" s="671"/>
      <c r="VYF8" s="671"/>
      <c r="VYG8" s="671"/>
      <c r="VYH8" s="671"/>
      <c r="VYI8" s="671"/>
      <c r="VYJ8" s="671"/>
      <c r="VYK8" s="671"/>
      <c r="VYL8" s="671"/>
      <c r="VYM8" s="671"/>
      <c r="VYN8" s="671"/>
      <c r="VYO8" s="671"/>
      <c r="VYP8" s="671"/>
      <c r="VYQ8" s="671"/>
      <c r="VYR8" s="671"/>
      <c r="VYS8" s="671"/>
      <c r="VYT8" s="671"/>
      <c r="VYU8" s="671"/>
      <c r="VYV8" s="671"/>
      <c r="VYW8" s="671"/>
      <c r="VYX8" s="671"/>
      <c r="VYY8" s="671"/>
      <c r="VYZ8" s="671"/>
      <c r="VZA8" s="671"/>
      <c r="VZB8" s="671"/>
      <c r="VZC8" s="671"/>
      <c r="VZD8" s="671"/>
      <c r="VZE8" s="671"/>
      <c r="VZF8" s="671"/>
      <c r="VZG8" s="671"/>
      <c r="VZH8" s="671"/>
      <c r="VZI8" s="671"/>
      <c r="VZJ8" s="671"/>
      <c r="VZK8" s="671"/>
      <c r="VZL8" s="671"/>
      <c r="VZM8" s="671"/>
      <c r="VZN8" s="671"/>
      <c r="VZO8" s="671"/>
      <c r="VZP8" s="671"/>
      <c r="VZQ8" s="671"/>
      <c r="VZR8" s="671"/>
      <c r="VZS8" s="671"/>
      <c r="VZT8" s="671"/>
      <c r="VZU8" s="671"/>
      <c r="VZV8" s="671"/>
      <c r="VZW8" s="671"/>
      <c r="VZX8" s="671"/>
      <c r="VZY8" s="671"/>
      <c r="VZZ8" s="671"/>
      <c r="WAA8" s="671"/>
      <c r="WAB8" s="671"/>
      <c r="WAC8" s="671"/>
      <c r="WAD8" s="671"/>
      <c r="WAE8" s="671"/>
      <c r="WAF8" s="671"/>
      <c r="WAG8" s="671"/>
      <c r="WAH8" s="671"/>
      <c r="WAI8" s="671"/>
      <c r="WAJ8" s="671"/>
      <c r="WAK8" s="671"/>
      <c r="WAL8" s="671"/>
      <c r="WAM8" s="671"/>
      <c r="WAN8" s="671"/>
      <c r="WAO8" s="671"/>
      <c r="WAP8" s="671"/>
      <c r="WAQ8" s="671"/>
      <c r="WAR8" s="671"/>
      <c r="WAS8" s="671"/>
      <c r="WAT8" s="671"/>
      <c r="WAU8" s="671"/>
      <c r="WAV8" s="671"/>
      <c r="WAW8" s="671"/>
      <c r="WAX8" s="671"/>
      <c r="WAY8" s="671"/>
      <c r="WAZ8" s="671"/>
      <c r="WBA8" s="671"/>
      <c r="WBB8" s="671"/>
      <c r="WBC8" s="671"/>
      <c r="WBD8" s="671"/>
      <c r="WBE8" s="671"/>
      <c r="WBF8" s="671"/>
      <c r="WBG8" s="671"/>
      <c r="WBH8" s="671"/>
      <c r="WBI8" s="671"/>
      <c r="WBJ8" s="671"/>
      <c r="WBK8" s="671"/>
      <c r="WBL8" s="671"/>
      <c r="WBM8" s="671"/>
      <c r="WBN8" s="671"/>
      <c r="WBO8" s="671"/>
      <c r="WBP8" s="671"/>
      <c r="WBQ8" s="671"/>
      <c r="WBR8" s="671"/>
      <c r="WBS8" s="671"/>
      <c r="WBT8" s="671"/>
      <c r="WBU8" s="671"/>
      <c r="WBV8" s="671"/>
      <c r="WBW8" s="671"/>
      <c r="WBX8" s="671"/>
      <c r="WBY8" s="671"/>
      <c r="WBZ8" s="671"/>
      <c r="WCA8" s="671"/>
      <c r="WCB8" s="671"/>
      <c r="WCC8" s="671"/>
      <c r="WCD8" s="671"/>
      <c r="WCE8" s="671"/>
      <c r="WCF8" s="671"/>
      <c r="WCG8" s="671"/>
      <c r="WCH8" s="671"/>
      <c r="WCI8" s="671"/>
      <c r="WCJ8" s="671"/>
      <c r="WCK8" s="671"/>
      <c r="WCL8" s="671"/>
      <c r="WCM8" s="671"/>
      <c r="WCN8" s="671"/>
      <c r="WCO8" s="671"/>
      <c r="WCP8" s="671"/>
      <c r="WCQ8" s="671"/>
      <c r="WCR8" s="671"/>
      <c r="WCS8" s="671"/>
      <c r="WCT8" s="671"/>
      <c r="WCU8" s="671"/>
      <c r="WCV8" s="671"/>
      <c r="WCW8" s="671"/>
      <c r="WCX8" s="671"/>
      <c r="WCY8" s="671"/>
      <c r="WCZ8" s="671"/>
      <c r="WDA8" s="671"/>
      <c r="WDB8" s="671"/>
      <c r="WDC8" s="671"/>
      <c r="WDD8" s="671"/>
      <c r="WDE8" s="671"/>
      <c r="WDF8" s="671"/>
      <c r="WDG8" s="671"/>
      <c r="WDH8" s="671"/>
      <c r="WDI8" s="671"/>
      <c r="WDJ8" s="671"/>
      <c r="WDK8" s="671"/>
      <c r="WDL8" s="671"/>
      <c r="WDM8" s="671"/>
      <c r="WDN8" s="671"/>
      <c r="WDO8" s="671"/>
      <c r="WDP8" s="671"/>
      <c r="WDQ8" s="671"/>
      <c r="WDR8" s="671"/>
      <c r="WDS8" s="671"/>
      <c r="WDT8" s="671"/>
      <c r="WDU8" s="671"/>
      <c r="WDV8" s="671"/>
      <c r="WDW8" s="671"/>
      <c r="WDX8" s="671"/>
      <c r="WDY8" s="671"/>
      <c r="WDZ8" s="671"/>
      <c r="WEA8" s="671"/>
      <c r="WEB8" s="671"/>
      <c r="WEC8" s="671"/>
      <c r="WED8" s="671"/>
      <c r="WEE8" s="671"/>
      <c r="WEF8" s="671"/>
      <c r="WEG8" s="671"/>
      <c r="WEH8" s="671"/>
      <c r="WEI8" s="671"/>
      <c r="WEJ8" s="671"/>
      <c r="WEK8" s="671"/>
      <c r="WEL8" s="671"/>
      <c r="WEM8" s="671"/>
      <c r="WEN8" s="671"/>
      <c r="WEO8" s="671"/>
      <c r="WEP8" s="671"/>
      <c r="WEQ8" s="671"/>
      <c r="WER8" s="671"/>
      <c r="WES8" s="671"/>
      <c r="WET8" s="671"/>
      <c r="WEU8" s="671"/>
      <c r="WEV8" s="671"/>
      <c r="WEW8" s="671"/>
      <c r="WEX8" s="671"/>
      <c r="WEY8" s="671"/>
      <c r="WEZ8" s="671"/>
      <c r="WFA8" s="671"/>
      <c r="WFB8" s="671"/>
      <c r="WFC8" s="671"/>
      <c r="WFD8" s="671"/>
      <c r="WFE8" s="671"/>
      <c r="WFF8" s="671"/>
      <c r="WFG8" s="671"/>
      <c r="WFH8" s="671"/>
      <c r="WFI8" s="671"/>
      <c r="WFJ8" s="671"/>
      <c r="WFK8" s="671"/>
      <c r="WFL8" s="671"/>
      <c r="WFM8" s="671"/>
      <c r="WFN8" s="671"/>
      <c r="WFO8" s="671"/>
      <c r="WFP8" s="671"/>
      <c r="WFQ8" s="671"/>
      <c r="WFR8" s="671"/>
      <c r="WFS8" s="671"/>
      <c r="WFT8" s="671"/>
      <c r="WFU8" s="671"/>
      <c r="WFV8" s="671"/>
      <c r="WFW8" s="671"/>
      <c r="WFX8" s="671"/>
      <c r="WFY8" s="671"/>
      <c r="WFZ8" s="671"/>
      <c r="WGA8" s="671"/>
      <c r="WGB8" s="671"/>
      <c r="WGC8" s="671"/>
      <c r="WGD8" s="671"/>
      <c r="WGE8" s="671"/>
      <c r="WGF8" s="671"/>
      <c r="WGG8" s="671"/>
      <c r="WGH8" s="671"/>
      <c r="WGI8" s="671"/>
      <c r="WGJ8" s="671"/>
      <c r="WGK8" s="671"/>
      <c r="WGL8" s="671"/>
      <c r="WGM8" s="671"/>
      <c r="WGN8" s="671"/>
      <c r="WGO8" s="671"/>
      <c r="WGP8" s="671"/>
      <c r="WGQ8" s="671"/>
      <c r="WGR8" s="671"/>
      <c r="WGS8" s="671"/>
      <c r="WGT8" s="671"/>
      <c r="WGU8" s="671"/>
      <c r="WGV8" s="671"/>
      <c r="WGW8" s="671"/>
      <c r="WGX8" s="671"/>
      <c r="WGY8" s="671"/>
      <c r="WGZ8" s="671"/>
      <c r="WHA8" s="671"/>
      <c r="WHB8" s="671"/>
      <c r="WHC8" s="671"/>
      <c r="WHD8" s="671"/>
      <c r="WHE8" s="671"/>
      <c r="WHF8" s="671"/>
      <c r="WHG8" s="671"/>
      <c r="WHH8" s="671"/>
      <c r="WHI8" s="671"/>
      <c r="WHJ8" s="671"/>
      <c r="WHK8" s="671"/>
      <c r="WHL8" s="671"/>
      <c r="WHM8" s="671"/>
      <c r="WHN8" s="671"/>
      <c r="WHO8" s="671"/>
      <c r="WHP8" s="671"/>
      <c r="WHQ8" s="671"/>
      <c r="WHR8" s="671"/>
      <c r="WHS8" s="671"/>
      <c r="WHT8" s="671"/>
      <c r="WHU8" s="671"/>
      <c r="WHV8" s="671"/>
      <c r="WHW8" s="671"/>
      <c r="WHX8" s="671"/>
      <c r="WHY8" s="671"/>
      <c r="WHZ8" s="671"/>
      <c r="WIA8" s="671"/>
      <c r="WIB8" s="671"/>
      <c r="WIC8" s="671"/>
      <c r="WID8" s="671"/>
      <c r="WIE8" s="671"/>
      <c r="WIF8" s="671"/>
      <c r="WIG8" s="671"/>
      <c r="WIH8" s="671"/>
      <c r="WII8" s="671"/>
      <c r="WIJ8" s="671"/>
      <c r="WIK8" s="671"/>
      <c r="WIL8" s="671"/>
      <c r="WIM8" s="671"/>
      <c r="WIN8" s="671"/>
      <c r="WIO8" s="671"/>
      <c r="WIP8" s="671"/>
      <c r="WIQ8" s="671"/>
      <c r="WIR8" s="671"/>
      <c r="WIS8" s="671"/>
      <c r="WIT8" s="671"/>
      <c r="WIU8" s="671"/>
      <c r="WIV8" s="671"/>
      <c r="WIW8" s="671"/>
      <c r="WIX8" s="671"/>
      <c r="WIY8" s="671"/>
      <c r="WIZ8" s="671"/>
      <c r="WJA8" s="671"/>
      <c r="WJB8" s="671"/>
      <c r="WJC8" s="671"/>
      <c r="WJD8" s="671"/>
      <c r="WJE8" s="671"/>
      <c r="WJF8" s="671"/>
      <c r="WJG8" s="671"/>
      <c r="WJH8" s="671"/>
      <c r="WJI8" s="671"/>
      <c r="WJJ8" s="671"/>
      <c r="WJK8" s="671"/>
      <c r="WJL8" s="671"/>
      <c r="WJM8" s="671"/>
      <c r="WJN8" s="671"/>
      <c r="WJO8" s="671"/>
      <c r="WJP8" s="671"/>
      <c r="WJQ8" s="671"/>
      <c r="WJR8" s="671"/>
      <c r="WJS8" s="671"/>
      <c r="WJT8" s="671"/>
      <c r="WJU8" s="671"/>
      <c r="WJV8" s="671"/>
      <c r="WJW8" s="671"/>
      <c r="WJX8" s="671"/>
      <c r="WJY8" s="671"/>
      <c r="WJZ8" s="671"/>
      <c r="WKA8" s="671"/>
      <c r="WKB8" s="671"/>
      <c r="WKC8" s="671"/>
      <c r="WKD8" s="671"/>
      <c r="WKE8" s="671"/>
      <c r="WKF8" s="671"/>
      <c r="WKG8" s="671"/>
      <c r="WKH8" s="671"/>
      <c r="WKI8" s="671"/>
      <c r="WKJ8" s="671"/>
      <c r="WKK8" s="671"/>
      <c r="WKL8" s="671"/>
      <c r="WKM8" s="671"/>
      <c r="WKN8" s="671"/>
      <c r="WKO8" s="671"/>
      <c r="WKP8" s="671"/>
      <c r="WKQ8" s="671"/>
      <c r="WKR8" s="671"/>
      <c r="WKS8" s="671"/>
      <c r="WKT8" s="671"/>
      <c r="WKU8" s="671"/>
      <c r="WKV8" s="671"/>
      <c r="WKW8" s="671"/>
      <c r="WKX8" s="671"/>
      <c r="WKY8" s="671"/>
      <c r="WKZ8" s="671"/>
      <c r="WLA8" s="671"/>
      <c r="WLB8" s="671"/>
      <c r="WLC8" s="671"/>
      <c r="WLD8" s="671"/>
      <c r="WLE8" s="671"/>
      <c r="WLF8" s="671"/>
      <c r="WLG8" s="671"/>
      <c r="WLH8" s="671"/>
      <c r="WLI8" s="671"/>
      <c r="WLJ8" s="671"/>
      <c r="WLK8" s="671"/>
      <c r="WLL8" s="671"/>
      <c r="WLM8" s="671"/>
      <c r="WLN8" s="671"/>
      <c r="WLO8" s="671"/>
      <c r="WLP8" s="671"/>
      <c r="WLQ8" s="671"/>
      <c r="WLR8" s="671"/>
      <c r="WLS8" s="671"/>
      <c r="WLT8" s="671"/>
      <c r="WLU8" s="671"/>
      <c r="WLV8" s="671"/>
      <c r="WLW8" s="671"/>
      <c r="WLX8" s="671"/>
      <c r="WLY8" s="671"/>
      <c r="WLZ8" s="671"/>
      <c r="WMA8" s="671"/>
      <c r="WMB8" s="671"/>
      <c r="WMC8" s="671"/>
      <c r="WMD8" s="671"/>
      <c r="WME8" s="671"/>
      <c r="WMF8" s="671"/>
      <c r="WMG8" s="671"/>
      <c r="WMH8" s="671"/>
      <c r="WMI8" s="671"/>
      <c r="WMJ8" s="671"/>
      <c r="WMK8" s="671"/>
      <c r="WML8" s="671"/>
      <c r="WMM8" s="671"/>
      <c r="WMN8" s="671"/>
      <c r="WMO8" s="671"/>
      <c r="WMP8" s="671"/>
      <c r="WMQ8" s="671"/>
      <c r="WMR8" s="671"/>
      <c r="WMS8" s="671"/>
      <c r="WMT8" s="671"/>
      <c r="WMU8" s="671"/>
      <c r="WMV8" s="671"/>
      <c r="WMW8" s="671"/>
      <c r="WMX8" s="671"/>
      <c r="WMY8" s="671"/>
      <c r="WMZ8" s="671"/>
      <c r="WNA8" s="671"/>
      <c r="WNB8" s="671"/>
      <c r="WNC8" s="671"/>
      <c r="WND8" s="671"/>
      <c r="WNE8" s="671"/>
      <c r="WNF8" s="671"/>
      <c r="WNG8" s="671"/>
      <c r="WNH8" s="671"/>
      <c r="WNI8" s="671"/>
      <c r="WNJ8" s="671"/>
      <c r="WNK8" s="671"/>
      <c r="WNL8" s="671"/>
      <c r="WNM8" s="671"/>
      <c r="WNN8" s="671"/>
      <c r="WNO8" s="671"/>
      <c r="WNP8" s="671"/>
      <c r="WNQ8" s="671"/>
      <c r="WNR8" s="671"/>
      <c r="WNS8" s="671"/>
      <c r="WNT8" s="671"/>
      <c r="WNU8" s="671"/>
      <c r="WNV8" s="671"/>
      <c r="WNW8" s="671"/>
      <c r="WNX8" s="671"/>
      <c r="WNY8" s="671"/>
      <c r="WNZ8" s="671"/>
      <c r="WOA8" s="671"/>
      <c r="WOB8" s="671"/>
      <c r="WOC8" s="671"/>
      <c r="WOD8" s="671"/>
      <c r="WOE8" s="671"/>
      <c r="WOF8" s="671"/>
      <c r="WOG8" s="671"/>
      <c r="WOH8" s="671"/>
      <c r="WOI8" s="671"/>
      <c r="WOJ8" s="671"/>
      <c r="WOK8" s="671"/>
      <c r="WOL8" s="671"/>
      <c r="WOM8" s="671"/>
      <c r="WON8" s="671"/>
      <c r="WOO8" s="671"/>
      <c r="WOP8" s="671"/>
      <c r="WOQ8" s="671"/>
      <c r="WOR8" s="671"/>
      <c r="WOS8" s="671"/>
      <c r="WOT8" s="671"/>
      <c r="WOU8" s="671"/>
      <c r="WOV8" s="671"/>
      <c r="WOW8" s="671"/>
      <c r="WOX8" s="671"/>
      <c r="WOY8" s="671"/>
      <c r="WOZ8" s="671"/>
      <c r="WPA8" s="671"/>
      <c r="WPB8" s="671"/>
      <c r="WPC8" s="671"/>
      <c r="WPD8" s="671"/>
      <c r="WPE8" s="671"/>
      <c r="WPF8" s="671"/>
      <c r="WPG8" s="671"/>
      <c r="WPH8" s="671"/>
      <c r="WPI8" s="671"/>
      <c r="WPJ8" s="671"/>
      <c r="WPK8" s="671"/>
      <c r="WPL8" s="671"/>
      <c r="WPM8" s="671"/>
      <c r="WPN8" s="671"/>
      <c r="WPO8" s="671"/>
      <c r="WPP8" s="671"/>
      <c r="WPQ8" s="671"/>
      <c r="WPR8" s="671"/>
      <c r="WPS8" s="671"/>
      <c r="WPT8" s="671"/>
      <c r="WPU8" s="671"/>
      <c r="WPV8" s="671"/>
      <c r="WPW8" s="671"/>
      <c r="WPX8" s="671"/>
      <c r="WPY8" s="671"/>
      <c r="WPZ8" s="671"/>
      <c r="WQA8" s="671"/>
      <c r="WQB8" s="671"/>
      <c r="WQC8" s="671"/>
      <c r="WQD8" s="671"/>
      <c r="WQE8" s="671"/>
      <c r="WQF8" s="671"/>
      <c r="WQG8" s="671"/>
      <c r="WQH8" s="671"/>
      <c r="WQI8" s="671"/>
      <c r="WQJ8" s="671"/>
      <c r="WQK8" s="671"/>
      <c r="WQL8" s="671"/>
      <c r="WQM8" s="671"/>
      <c r="WQN8" s="671"/>
      <c r="WQO8" s="671"/>
      <c r="WQP8" s="671"/>
      <c r="WQQ8" s="671"/>
      <c r="WQR8" s="671"/>
      <c r="WQS8" s="671"/>
      <c r="WQT8" s="671"/>
      <c r="WQU8" s="671"/>
      <c r="WQV8" s="671"/>
      <c r="WQW8" s="671"/>
      <c r="WQX8" s="671"/>
      <c r="WQY8" s="671"/>
      <c r="WQZ8" s="671"/>
      <c r="WRA8" s="671"/>
      <c r="WRB8" s="671"/>
      <c r="WRC8" s="671"/>
      <c r="WRD8" s="671"/>
      <c r="WRE8" s="671"/>
      <c r="WRF8" s="671"/>
      <c r="WRG8" s="671"/>
      <c r="WRH8" s="671"/>
      <c r="WRI8" s="671"/>
      <c r="WRJ8" s="671"/>
      <c r="WRK8" s="671"/>
      <c r="WRL8" s="671"/>
      <c r="WRM8" s="671"/>
      <c r="WRN8" s="671"/>
      <c r="WRO8" s="671"/>
      <c r="WRP8" s="671"/>
      <c r="WRQ8" s="671"/>
      <c r="WRR8" s="671"/>
      <c r="WRS8" s="671"/>
      <c r="WRT8" s="671"/>
      <c r="WRU8" s="671"/>
      <c r="WRV8" s="671"/>
      <c r="WRW8" s="671"/>
      <c r="WRX8" s="671"/>
      <c r="WRY8" s="671"/>
      <c r="WRZ8" s="671"/>
      <c r="WSA8" s="671"/>
      <c r="WSB8" s="671"/>
      <c r="WSC8" s="671"/>
      <c r="WSD8" s="671"/>
      <c r="WSE8" s="671"/>
      <c r="WSF8" s="671"/>
      <c r="WSG8" s="671"/>
      <c r="WSH8" s="671"/>
      <c r="WSI8" s="671"/>
      <c r="WSJ8" s="671"/>
      <c r="WSK8" s="671"/>
      <c r="WSL8" s="671"/>
      <c r="WSM8" s="671"/>
      <c r="WSN8" s="671"/>
      <c r="WSO8" s="671"/>
      <c r="WSP8" s="671"/>
      <c r="WSQ8" s="671"/>
      <c r="WSR8" s="671"/>
      <c r="WSS8" s="671"/>
      <c r="WST8" s="671"/>
      <c r="WSU8" s="671"/>
      <c r="WSV8" s="671"/>
      <c r="WSW8" s="671"/>
      <c r="WSX8" s="671"/>
      <c r="WSY8" s="671"/>
      <c r="WSZ8" s="671"/>
      <c r="WTA8" s="671"/>
      <c r="WTB8" s="671"/>
      <c r="WTC8" s="671"/>
      <c r="WTD8" s="671"/>
      <c r="WTE8" s="671"/>
      <c r="WTF8" s="671"/>
      <c r="WTG8" s="671"/>
      <c r="WTH8" s="671"/>
      <c r="WTI8" s="671"/>
      <c r="WTJ8" s="671"/>
      <c r="WTK8" s="671"/>
      <c r="WTL8" s="671"/>
      <c r="WTM8" s="671"/>
      <c r="WTN8" s="671"/>
      <c r="WTO8" s="671"/>
      <c r="WTP8" s="671"/>
      <c r="WTQ8" s="671"/>
      <c r="WTR8" s="671"/>
      <c r="WTS8" s="671"/>
      <c r="WTT8" s="671"/>
      <c r="WTU8" s="671"/>
      <c r="WTV8" s="671"/>
      <c r="WTW8" s="671"/>
      <c r="WTX8" s="671"/>
      <c r="WTY8" s="671"/>
      <c r="WTZ8" s="671"/>
      <c r="WUA8" s="671"/>
      <c r="WUB8" s="671"/>
      <c r="WUC8" s="671"/>
      <c r="WUD8" s="671"/>
      <c r="WUE8" s="671"/>
      <c r="WUF8" s="671"/>
      <c r="WUG8" s="671"/>
      <c r="WUH8" s="671"/>
      <c r="WUI8" s="671"/>
      <c r="WUJ8" s="671"/>
      <c r="WUK8" s="671"/>
      <c r="WUL8" s="671"/>
      <c r="WUM8" s="671"/>
      <c r="WUN8" s="671"/>
      <c r="WUO8" s="671"/>
      <c r="WUP8" s="671"/>
      <c r="WUQ8" s="671"/>
      <c r="WUR8" s="671"/>
      <c r="WUS8" s="671"/>
      <c r="WUT8" s="671"/>
      <c r="WUU8" s="671"/>
      <c r="WUV8" s="671"/>
      <c r="WUW8" s="671"/>
      <c r="WUX8" s="671"/>
      <c r="WUY8" s="671"/>
      <c r="WUZ8" s="671"/>
      <c r="WVA8" s="671"/>
      <c r="WVB8" s="671"/>
      <c r="WVC8" s="671"/>
      <c r="WVD8" s="671"/>
      <c r="WVE8" s="671"/>
      <c r="WVF8" s="671"/>
      <c r="WVG8" s="671"/>
      <c r="WVH8" s="671"/>
      <c r="WVI8" s="671"/>
      <c r="WVJ8" s="671"/>
      <c r="WVK8" s="671"/>
      <c r="WVL8" s="671"/>
      <c r="WVM8" s="671"/>
      <c r="WVN8" s="671"/>
      <c r="WVO8" s="671"/>
      <c r="WVP8" s="671"/>
      <c r="WVQ8" s="671"/>
      <c r="WVR8" s="671"/>
      <c r="WVS8" s="671"/>
      <c r="WVT8" s="671"/>
      <c r="WVU8" s="671"/>
      <c r="WVV8" s="671"/>
      <c r="WVW8" s="671"/>
      <c r="WVX8" s="671"/>
      <c r="WVY8" s="671"/>
      <c r="WVZ8" s="671"/>
      <c r="WWA8" s="671"/>
      <c r="WWB8" s="671"/>
      <c r="WWC8" s="671"/>
      <c r="WWD8" s="671"/>
      <c r="WWE8" s="671"/>
      <c r="WWF8" s="671"/>
      <c r="WWG8" s="671"/>
      <c r="WWH8" s="671"/>
      <c r="WWI8" s="671"/>
      <c r="WWJ8" s="671"/>
      <c r="WWK8" s="671"/>
      <c r="WWL8" s="671"/>
      <c r="WWM8" s="671"/>
      <c r="WWN8" s="671"/>
      <c r="WWO8" s="671"/>
      <c r="WWP8" s="671"/>
      <c r="WWQ8" s="671"/>
      <c r="WWR8" s="671"/>
      <c r="WWS8" s="671"/>
      <c r="WWT8" s="671"/>
      <c r="WWU8" s="671"/>
      <c r="WWV8" s="671"/>
      <c r="WWW8" s="671"/>
      <c r="WWX8" s="671"/>
      <c r="WWY8" s="671"/>
      <c r="WWZ8" s="671"/>
      <c r="WXA8" s="671"/>
      <c r="WXB8" s="671"/>
      <c r="WXC8" s="671"/>
      <c r="WXD8" s="671"/>
      <c r="WXE8" s="671"/>
      <c r="WXF8" s="671"/>
      <c r="WXG8" s="671"/>
      <c r="WXH8" s="671"/>
      <c r="WXI8" s="671"/>
      <c r="WXJ8" s="671"/>
      <c r="WXK8" s="671"/>
      <c r="WXL8" s="671"/>
      <c r="WXM8" s="671"/>
      <c r="WXN8" s="671"/>
      <c r="WXO8" s="671"/>
      <c r="WXP8" s="671"/>
      <c r="WXQ8" s="671"/>
      <c r="WXR8" s="671"/>
      <c r="WXS8" s="671"/>
      <c r="WXT8" s="671"/>
      <c r="WXU8" s="671"/>
      <c r="WXV8" s="671"/>
      <c r="WXW8" s="671"/>
      <c r="WXX8" s="671"/>
      <c r="WXY8" s="671"/>
      <c r="WXZ8" s="671"/>
      <c r="WYA8" s="671"/>
      <c r="WYB8" s="671"/>
      <c r="WYC8" s="671"/>
      <c r="WYD8" s="671"/>
      <c r="WYE8" s="671"/>
      <c r="WYF8" s="671"/>
      <c r="WYG8" s="671"/>
      <c r="WYH8" s="671"/>
      <c r="WYI8" s="671"/>
      <c r="WYJ8" s="671"/>
      <c r="WYK8" s="671"/>
      <c r="WYL8" s="671"/>
      <c r="WYM8" s="671"/>
      <c r="WYN8" s="671"/>
      <c r="WYO8" s="671"/>
      <c r="WYP8" s="671"/>
      <c r="WYQ8" s="671"/>
      <c r="WYR8" s="671"/>
      <c r="WYS8" s="671"/>
      <c r="WYT8" s="671"/>
      <c r="WYU8" s="671"/>
      <c r="WYV8" s="671"/>
      <c r="WYW8" s="671"/>
      <c r="WYX8" s="671"/>
      <c r="WYY8" s="671"/>
      <c r="WYZ8" s="671"/>
      <c r="WZA8" s="671"/>
      <c r="WZB8" s="671"/>
      <c r="WZC8" s="671"/>
      <c r="WZD8" s="671"/>
      <c r="WZE8" s="671"/>
      <c r="WZF8" s="671"/>
      <c r="WZG8" s="671"/>
      <c r="WZH8" s="671"/>
      <c r="WZI8" s="671"/>
      <c r="WZJ8" s="671"/>
      <c r="WZK8" s="671"/>
      <c r="WZL8" s="671"/>
      <c r="WZM8" s="671"/>
      <c r="WZN8" s="671"/>
      <c r="WZO8" s="671"/>
      <c r="WZP8" s="671"/>
      <c r="WZQ8" s="671"/>
      <c r="WZR8" s="671"/>
      <c r="WZS8" s="671"/>
      <c r="WZT8" s="671"/>
      <c r="WZU8" s="671"/>
      <c r="WZV8" s="671"/>
      <c r="WZW8" s="671"/>
      <c r="WZX8" s="671"/>
      <c r="WZY8" s="671"/>
      <c r="WZZ8" s="671"/>
      <c r="XAA8" s="671"/>
      <c r="XAB8" s="671"/>
      <c r="XAC8" s="671"/>
      <c r="XAD8" s="671"/>
      <c r="XAE8" s="671"/>
      <c r="XAF8" s="671"/>
      <c r="XAG8" s="671"/>
      <c r="XAH8" s="671"/>
      <c r="XAI8" s="671"/>
      <c r="XAJ8" s="671"/>
      <c r="XAK8" s="671"/>
      <c r="XAL8" s="671"/>
      <c r="XAM8" s="671"/>
      <c r="XAN8" s="671"/>
      <c r="XAO8" s="671"/>
      <c r="XAP8" s="671"/>
      <c r="XAQ8" s="671"/>
      <c r="XAR8" s="671"/>
      <c r="XAS8" s="671"/>
      <c r="XAT8" s="671"/>
      <c r="XAU8" s="671"/>
      <c r="XAV8" s="671"/>
      <c r="XAW8" s="671"/>
      <c r="XAX8" s="671"/>
      <c r="XAY8" s="671"/>
      <c r="XAZ8" s="671"/>
      <c r="XBA8" s="671"/>
      <c r="XBB8" s="671"/>
      <c r="XBC8" s="671"/>
      <c r="XBD8" s="671"/>
      <c r="XBE8" s="671"/>
      <c r="XBF8" s="671"/>
      <c r="XBG8" s="671"/>
      <c r="XBH8" s="671"/>
      <c r="XBI8" s="671"/>
      <c r="XBJ8" s="671"/>
      <c r="XBK8" s="671"/>
      <c r="XBL8" s="671"/>
      <c r="XBM8" s="671"/>
      <c r="XBN8" s="671"/>
      <c r="XBO8" s="671"/>
      <c r="XBP8" s="671"/>
      <c r="XBQ8" s="671"/>
      <c r="XBR8" s="671"/>
      <c r="XBS8" s="671"/>
      <c r="XBT8" s="671"/>
      <c r="XBU8" s="671"/>
      <c r="XBV8" s="671"/>
      <c r="XBW8" s="671"/>
      <c r="XBX8" s="671"/>
      <c r="XBY8" s="671"/>
      <c r="XBZ8" s="671"/>
      <c r="XCA8" s="671"/>
      <c r="XCB8" s="671"/>
      <c r="XCC8" s="671"/>
      <c r="XCD8" s="671"/>
      <c r="XCE8" s="671"/>
      <c r="XCF8" s="671"/>
      <c r="XCG8" s="671"/>
      <c r="XCH8" s="671"/>
      <c r="XCI8" s="671"/>
      <c r="XCJ8" s="671"/>
      <c r="XCK8" s="671"/>
      <c r="XCL8" s="671"/>
      <c r="XCM8" s="671"/>
      <c r="XCN8" s="671"/>
      <c r="XCO8" s="671"/>
      <c r="XCP8" s="671"/>
      <c r="XCQ8" s="671"/>
      <c r="XCR8" s="671"/>
      <c r="XCS8" s="671"/>
      <c r="XCT8" s="671"/>
      <c r="XCU8" s="671"/>
      <c r="XCV8" s="671"/>
      <c r="XCW8" s="671"/>
      <c r="XCX8" s="671"/>
      <c r="XCY8" s="671"/>
      <c r="XCZ8" s="671"/>
      <c r="XDA8" s="671"/>
      <c r="XDB8" s="671"/>
      <c r="XDC8" s="671"/>
      <c r="XDD8" s="671"/>
      <c r="XDE8" s="671"/>
      <c r="XDF8" s="671"/>
      <c r="XDG8" s="671"/>
      <c r="XDH8" s="671"/>
      <c r="XDI8" s="671"/>
      <c r="XDJ8" s="671"/>
      <c r="XDK8" s="671"/>
      <c r="XDL8" s="671"/>
      <c r="XDM8" s="671"/>
      <c r="XDN8" s="671"/>
      <c r="XDO8" s="671"/>
      <c r="XDP8" s="671"/>
      <c r="XDQ8" s="671"/>
      <c r="XDR8" s="671"/>
      <c r="XDS8" s="671"/>
      <c r="XDT8" s="671"/>
      <c r="XDU8" s="671"/>
      <c r="XDV8" s="671"/>
      <c r="XDW8" s="671"/>
      <c r="XDX8" s="671"/>
      <c r="XDY8" s="671"/>
      <c r="XDZ8" s="671"/>
      <c r="XEA8" s="671"/>
      <c r="XEB8" s="671"/>
      <c r="XEC8" s="671"/>
      <c r="XED8" s="671"/>
      <c r="XEE8" s="671"/>
      <c r="XEF8" s="671"/>
      <c r="XEG8" s="671"/>
      <c r="XEH8" s="671"/>
      <c r="XEI8" s="671"/>
      <c r="XEJ8" s="671"/>
      <c r="XEK8" s="671"/>
      <c r="XEL8" s="671"/>
      <c r="XEM8" s="671"/>
      <c r="XEN8" s="671"/>
      <c r="XEO8" s="671"/>
      <c r="XEP8" s="671"/>
      <c r="XEQ8" s="671"/>
      <c r="XER8" s="671"/>
      <c r="XES8" s="671"/>
      <c r="XET8" s="671"/>
    </row>
    <row r="9" spans="1:16374" s="5" customFormat="1" x14ac:dyDescent="0.2">
      <c r="B9" s="668" t="s">
        <v>489</v>
      </c>
      <c r="C9" s="206"/>
      <c r="D9" s="206"/>
      <c r="E9" s="206"/>
      <c r="F9" s="206"/>
      <c r="G9" s="206"/>
      <c r="H9" s="206"/>
      <c r="I9" s="206"/>
      <c r="J9" s="206"/>
      <c r="K9" s="206"/>
      <c r="L9" s="206"/>
      <c r="M9" s="206"/>
      <c r="N9" s="206"/>
      <c r="CJ9" s="669"/>
      <c r="CK9" s="669"/>
      <c r="CL9" s="669"/>
      <c r="CM9" s="669"/>
      <c r="CN9" s="669"/>
      <c r="CO9" s="669"/>
      <c r="CP9" s="669"/>
      <c r="CQ9" s="669"/>
      <c r="CR9" s="669"/>
      <c r="CS9" s="669"/>
      <c r="CT9" s="669"/>
      <c r="CU9" s="669"/>
      <c r="CV9" s="669"/>
      <c r="CW9" s="669"/>
      <c r="CX9" s="669"/>
      <c r="CY9" s="669"/>
      <c r="CZ9" s="669"/>
      <c r="DA9" s="669"/>
      <c r="DB9" s="669"/>
      <c r="DC9" s="669"/>
      <c r="DD9" s="669"/>
      <c r="DE9" s="669"/>
      <c r="DF9" s="669"/>
      <c r="DG9" s="669"/>
      <c r="DH9" s="669"/>
      <c r="DI9" s="669"/>
      <c r="DJ9" s="669"/>
      <c r="DK9" s="669"/>
      <c r="DL9" s="669"/>
      <c r="DM9" s="669"/>
      <c r="DN9" s="669"/>
      <c r="DO9" s="669"/>
      <c r="DP9" s="669"/>
      <c r="DQ9" s="669"/>
      <c r="DR9" s="669"/>
      <c r="DS9" s="669"/>
      <c r="DT9" s="669"/>
      <c r="DU9" s="669"/>
      <c r="DV9" s="669"/>
      <c r="DW9" s="669"/>
      <c r="DX9" s="669"/>
      <c r="DY9" s="692"/>
      <c r="DZ9" s="669"/>
      <c r="EA9" s="669"/>
      <c r="EB9" s="669"/>
      <c r="EC9" s="669"/>
      <c r="ED9" s="669"/>
      <c r="EE9" s="669"/>
      <c r="EF9" s="669"/>
      <c r="EG9" s="669"/>
      <c r="EH9" s="669"/>
      <c r="EI9" s="669"/>
      <c r="EJ9" s="669"/>
      <c r="EK9" s="669"/>
      <c r="EL9" s="669"/>
      <c r="EM9" s="669"/>
      <c r="EN9" s="669"/>
      <c r="EO9" s="669"/>
      <c r="EP9" s="669"/>
      <c r="EQ9" s="669"/>
      <c r="ER9" s="669"/>
      <c r="ES9" s="669"/>
      <c r="ET9" s="669"/>
      <c r="EU9" s="669"/>
      <c r="EV9" s="669"/>
      <c r="EW9" s="669"/>
      <c r="EX9" s="669"/>
      <c r="EY9" s="669"/>
      <c r="EZ9" s="669"/>
      <c r="FA9" s="669"/>
      <c r="FB9" s="669"/>
      <c r="FC9" s="669"/>
      <c r="FD9" s="669"/>
      <c r="FE9" s="669"/>
      <c r="FF9" s="669"/>
      <c r="FG9" s="669"/>
      <c r="FH9" s="669"/>
      <c r="FI9" s="669"/>
      <c r="FJ9" s="669"/>
      <c r="FK9" s="669"/>
      <c r="FL9" s="669"/>
      <c r="FM9" s="669"/>
      <c r="FN9" s="669"/>
      <c r="FO9" s="669"/>
      <c r="FP9" s="669"/>
      <c r="FQ9" s="669"/>
      <c r="FR9" s="669"/>
      <c r="FS9" s="669"/>
      <c r="FT9" s="669"/>
      <c r="FU9" s="669"/>
      <c r="FV9" s="669"/>
      <c r="FW9" s="669"/>
      <c r="FX9" s="1006"/>
      <c r="FY9" s="1006"/>
      <c r="FZ9" s="1006"/>
      <c r="GA9" s="1006"/>
      <c r="GB9" s="1006"/>
      <c r="GC9" s="1006"/>
    </row>
    <row r="10" spans="1:16374" s="5" customFormat="1" x14ac:dyDescent="0.2">
      <c r="B10" s="676" t="s">
        <v>217</v>
      </c>
      <c r="C10" s="206"/>
      <c r="D10" s="206"/>
      <c r="E10" s="206"/>
      <c r="F10" s="206"/>
      <c r="G10" s="206"/>
      <c r="H10" s="206"/>
      <c r="I10" s="206"/>
      <c r="J10" s="206"/>
      <c r="K10" s="206"/>
      <c r="L10" s="206"/>
      <c r="M10" s="206"/>
      <c r="N10" s="206"/>
      <c r="BB10" s="790"/>
      <c r="BC10" s="790"/>
      <c r="BD10" s="790"/>
      <c r="BE10" s="790"/>
      <c r="BF10" s="790"/>
      <c r="BG10" s="790"/>
      <c r="BH10" s="790"/>
      <c r="BI10" s="790"/>
      <c r="BJ10" s="790"/>
      <c r="BK10" s="790"/>
      <c r="BL10" s="790"/>
      <c r="BM10" s="790"/>
      <c r="BN10" s="790"/>
      <c r="BO10" s="790"/>
      <c r="BP10" s="790"/>
      <c r="BQ10" s="790"/>
      <c r="BR10" s="790"/>
      <c r="BS10" s="790"/>
      <c r="BT10" s="790"/>
      <c r="BU10" s="790"/>
      <c r="BV10" s="790"/>
      <c r="BW10" s="790"/>
      <c r="BX10" s="790"/>
      <c r="BY10" s="790"/>
      <c r="BZ10" s="790"/>
      <c r="CA10" s="790"/>
      <c r="CB10" s="790"/>
      <c r="CC10" s="790"/>
      <c r="CD10" s="790"/>
      <c r="CE10" s="790"/>
      <c r="CF10" s="790"/>
      <c r="CG10" s="790"/>
      <c r="CH10" s="790"/>
      <c r="CI10" s="790"/>
      <c r="CJ10" s="669">
        <v>2.5400000000000006E-3</v>
      </c>
      <c r="CK10" s="669">
        <v>2.5400000000000006E-3</v>
      </c>
      <c r="CL10" s="669">
        <v>2.5400000000000006E-3</v>
      </c>
      <c r="CM10" s="669">
        <v>2.5400000000000006E-3</v>
      </c>
      <c r="CN10" s="669">
        <v>2.5400000000000006E-3</v>
      </c>
      <c r="CO10" s="669">
        <v>2.5400000000000006E-3</v>
      </c>
      <c r="CP10" s="669">
        <v>2.5400000000000006E-3</v>
      </c>
      <c r="CQ10" s="669">
        <v>2.5400000000000006E-3</v>
      </c>
      <c r="CR10" s="669">
        <v>3.9499999999999952E-3</v>
      </c>
      <c r="CS10" s="669">
        <v>3.9499999999999952E-3</v>
      </c>
      <c r="CT10" s="669">
        <v>3.9499999999999952E-3</v>
      </c>
      <c r="CU10" s="669">
        <v>3.9500000000000021E-3</v>
      </c>
      <c r="CV10" s="669">
        <v>3.9500000000000021E-3</v>
      </c>
      <c r="CW10" s="669">
        <v>3.9500000000000021E-3</v>
      </c>
      <c r="CX10" s="669">
        <v>3.9500000000000021E-3</v>
      </c>
      <c r="CY10" s="669">
        <v>3.9500000000000021E-3</v>
      </c>
      <c r="CZ10" s="669">
        <v>3.9500000000000021E-3</v>
      </c>
      <c r="DA10" s="669">
        <v>3.9500000000000021E-3</v>
      </c>
      <c r="DB10" s="669">
        <v>3.9500000000000021E-3</v>
      </c>
      <c r="DC10" s="669">
        <v>3.9499999999999952E-3</v>
      </c>
      <c r="DD10" s="669">
        <v>3.9499999999999952E-3</v>
      </c>
      <c r="DE10" s="669">
        <v>3.9499999999999952E-3</v>
      </c>
      <c r="DF10" s="669">
        <v>3.9499999999999952E-3</v>
      </c>
      <c r="DG10" s="669">
        <v>3.9500000000000021E-3</v>
      </c>
      <c r="DH10" s="669">
        <v>3.9500000000000021E-3</v>
      </c>
      <c r="DI10" s="669">
        <v>3.9500000000000021E-3</v>
      </c>
      <c r="DJ10" s="669">
        <v>3.9500000000000021E-3</v>
      </c>
      <c r="DK10" s="669">
        <v>3.9500000000000021E-3</v>
      </c>
      <c r="DL10" s="669">
        <v>3.9500000000000021E-3</v>
      </c>
      <c r="DM10" s="669">
        <v>3.9500000000000021E-3</v>
      </c>
      <c r="DN10" s="669">
        <v>3.9500000000000021E-3</v>
      </c>
      <c r="DO10" s="669">
        <v>3.9499999999999952E-3</v>
      </c>
      <c r="DP10" s="669">
        <v>3.9499999999999952E-3</v>
      </c>
      <c r="DQ10" s="669">
        <v>3.9499999999999952E-3</v>
      </c>
      <c r="DR10" s="669">
        <v>3.9499999999999952E-3</v>
      </c>
      <c r="DS10" s="669">
        <v>3.9500000000000021E-3</v>
      </c>
      <c r="DT10" s="669">
        <v>3.9500000000000021E-3</v>
      </c>
      <c r="DU10" s="669">
        <v>3.9500000000000021E-3</v>
      </c>
      <c r="DV10" s="669">
        <v>3.9500000000000021E-3</v>
      </c>
      <c r="DW10" s="669">
        <v>3.9500000000000021E-3</v>
      </c>
      <c r="DX10" s="669">
        <v>3.9500000000000021E-3</v>
      </c>
      <c r="DY10" s="692">
        <v>3.49E-3</v>
      </c>
      <c r="DZ10" s="669">
        <v>3.49E-3</v>
      </c>
      <c r="EA10" s="669">
        <v>3.49E-3</v>
      </c>
      <c r="EB10" s="669">
        <v>1.0520000000000002E-2</v>
      </c>
      <c r="EC10" s="669">
        <v>1.0520000000000002E-2</v>
      </c>
      <c r="ED10" s="669">
        <v>1.0520000000000002E-2</v>
      </c>
      <c r="EE10" s="669">
        <v>1.0520000000000002E-2</v>
      </c>
      <c r="EF10" s="669">
        <v>1.0520000000000002E-2</v>
      </c>
      <c r="EG10" s="669">
        <v>1.0520000000000002E-2</v>
      </c>
      <c r="EH10" s="669">
        <v>1.0520000000000002E-2</v>
      </c>
      <c r="EI10" s="669">
        <v>1.0520000000000002E-2</v>
      </c>
      <c r="EJ10" s="669">
        <v>1.0520000000000002E-2</v>
      </c>
      <c r="EK10" s="669">
        <v>1.0520000000000002E-2</v>
      </c>
      <c r="EL10" s="669">
        <v>1.0520000000000002E-2</v>
      </c>
      <c r="EM10" s="669">
        <v>1.0520000000000002E-2</v>
      </c>
      <c r="EN10" s="669">
        <v>1.1709999999999998E-2</v>
      </c>
      <c r="EO10" s="669">
        <v>1.1709999999999998E-2</v>
      </c>
      <c r="EP10" s="669">
        <v>1.1709999999999998E-2</v>
      </c>
      <c r="EQ10" s="669">
        <v>1.1710000000000005E-2</v>
      </c>
      <c r="ER10" s="669">
        <v>1.1710000000000005E-2</v>
      </c>
      <c r="ES10" s="669">
        <v>1.1710000000000005E-2</v>
      </c>
      <c r="ET10" s="669">
        <v>1.1710000000000005E-2</v>
      </c>
      <c r="EU10" s="669">
        <v>1.1710000000000005E-2</v>
      </c>
      <c r="EV10" s="669">
        <v>1.1710000000000005E-2</v>
      </c>
      <c r="EW10" s="669">
        <v>1.1710000000000005E-2</v>
      </c>
      <c r="EX10" s="669">
        <v>1.1710000000000005E-2</v>
      </c>
      <c r="EY10" s="669">
        <v>1.1709999999999998E-2</v>
      </c>
      <c r="EZ10" s="669">
        <v>1.3469999999999996E-2</v>
      </c>
      <c r="FA10" s="669">
        <v>1.3469999999999996E-2</v>
      </c>
      <c r="FB10" s="669">
        <v>1.3469999999999996E-2</v>
      </c>
      <c r="FC10" s="669">
        <v>1.3470000000000003E-2</v>
      </c>
      <c r="FD10" s="669">
        <v>1.3470000000000003E-2</v>
      </c>
      <c r="FE10" s="669">
        <v>1.3470000000000003E-2</v>
      </c>
      <c r="FF10" s="669">
        <v>1.3470000000000003E-2</v>
      </c>
      <c r="FG10" s="669">
        <v>1.3470000000000003E-2</v>
      </c>
      <c r="FH10" s="669">
        <v>1.3470000000000003E-2</v>
      </c>
      <c r="FI10" s="669">
        <v>1.3470000000000003E-2</v>
      </c>
      <c r="FJ10" s="669">
        <v>1.3470000000000003E-2</v>
      </c>
      <c r="FK10" s="669">
        <v>1.3469999999999996E-2</v>
      </c>
      <c r="FL10" s="669">
        <v>1.6009999999999996E-2</v>
      </c>
      <c r="FM10" s="669">
        <v>1.6009999999999996E-2</v>
      </c>
      <c r="FN10" s="669">
        <v>1.6009999999999996E-2</v>
      </c>
      <c r="FO10" s="669">
        <v>1.6010000000000003E-2</v>
      </c>
      <c r="FP10" s="669">
        <v>1.6010000000000003E-2</v>
      </c>
      <c r="FQ10" s="669">
        <v>1.6010000000000003E-2</v>
      </c>
      <c r="FR10" s="669">
        <v>1.6010000000000003E-2</v>
      </c>
      <c r="FS10" s="669">
        <v>1.6010000000000003E-2</v>
      </c>
      <c r="FT10" s="669">
        <v>1.6010000000000003E-2</v>
      </c>
      <c r="FU10" s="669">
        <v>1.6010000000000003E-2</v>
      </c>
      <c r="FV10" s="669">
        <v>1.6010000000000003E-2</v>
      </c>
      <c r="FW10" s="669">
        <v>1.6009999999999996E-2</v>
      </c>
      <c r="FX10" s="1006">
        <v>1.6009999999999996E-2</v>
      </c>
      <c r="FY10" s="1006">
        <v>1.6009999999999996E-2</v>
      </c>
      <c r="FZ10" s="1006">
        <v>1.6009999999999996E-2</v>
      </c>
      <c r="GA10" s="1006">
        <v>1.6010000000000003E-2</v>
      </c>
      <c r="GB10" s="1006">
        <v>1.6010000000000003E-2</v>
      </c>
      <c r="GC10" s="1006">
        <v>1.6010000000000003E-2</v>
      </c>
    </row>
    <row r="11" spans="1:16374" s="5" customFormat="1" x14ac:dyDescent="0.2">
      <c r="B11" s="676" t="s">
        <v>289</v>
      </c>
      <c r="C11" s="206"/>
      <c r="D11" s="206"/>
      <c r="E11" s="206"/>
      <c r="F11" s="206"/>
      <c r="G11" s="206"/>
      <c r="H11" s="206"/>
      <c r="I11" s="206"/>
      <c r="J11" s="206"/>
      <c r="K11" s="206"/>
      <c r="L11" s="206"/>
      <c r="M11" s="206"/>
      <c r="N11" s="206"/>
      <c r="BB11" s="790"/>
      <c r="BC11" s="790"/>
      <c r="BD11" s="790"/>
      <c r="BE11" s="790"/>
      <c r="BF11" s="790"/>
      <c r="BG11" s="790"/>
      <c r="BH11" s="790"/>
      <c r="BI11" s="790"/>
      <c r="BJ11" s="790"/>
      <c r="BK11" s="790"/>
      <c r="BL11" s="790"/>
      <c r="BM11" s="790"/>
      <c r="BN11" s="790"/>
      <c r="BO11" s="790"/>
      <c r="BP11" s="790"/>
      <c r="BQ11" s="790"/>
      <c r="BR11" s="790"/>
      <c r="BS11" s="790"/>
      <c r="BT11" s="790"/>
      <c r="BU11" s="790"/>
      <c r="BV11" s="790"/>
      <c r="BW11" s="790"/>
      <c r="BX11" s="790"/>
      <c r="BY11" s="790"/>
      <c r="BZ11" s="790"/>
      <c r="CA11" s="790"/>
      <c r="CB11" s="790"/>
      <c r="CC11" s="790"/>
      <c r="CD11" s="790"/>
      <c r="CE11" s="790"/>
      <c r="CF11" s="790"/>
      <c r="CG11" s="790"/>
      <c r="CH11" s="790"/>
      <c r="CI11" s="790"/>
      <c r="CJ11" s="669">
        <v>2.5400000000000006E-3</v>
      </c>
      <c r="CK11" s="669">
        <v>2.5400000000000006E-3</v>
      </c>
      <c r="CL11" s="669">
        <v>2.5400000000000006E-3</v>
      </c>
      <c r="CM11" s="669">
        <v>2.5400000000000006E-3</v>
      </c>
      <c r="CN11" s="669">
        <v>2.5400000000000006E-3</v>
      </c>
      <c r="CO11" s="669">
        <v>2.5400000000000006E-3</v>
      </c>
      <c r="CP11" s="669">
        <v>2.5400000000000006E-3</v>
      </c>
      <c r="CQ11" s="669">
        <v>2.5400000000000006E-3</v>
      </c>
      <c r="CR11" s="669">
        <v>3.9500000000000021E-3</v>
      </c>
      <c r="CS11" s="669">
        <v>3.9500000000000021E-3</v>
      </c>
      <c r="CT11" s="669">
        <v>3.9500000000000021E-3</v>
      </c>
      <c r="CU11" s="669">
        <v>3.9500000000000021E-3</v>
      </c>
      <c r="CV11" s="669">
        <v>3.9500000000000021E-3</v>
      </c>
      <c r="CW11" s="669">
        <v>3.9500000000000021E-3</v>
      </c>
      <c r="CX11" s="669">
        <v>3.9500000000000021E-3</v>
      </c>
      <c r="CY11" s="669">
        <v>3.9500000000000021E-3</v>
      </c>
      <c r="CZ11" s="669">
        <v>3.9500000000000021E-3</v>
      </c>
      <c r="DA11" s="669">
        <v>3.9500000000000021E-3</v>
      </c>
      <c r="DB11" s="669">
        <v>3.9500000000000021E-3</v>
      </c>
      <c r="DC11" s="669">
        <v>3.9500000000000021E-3</v>
      </c>
      <c r="DD11" s="669">
        <v>3.9500000000000021E-3</v>
      </c>
      <c r="DE11" s="669">
        <v>3.9500000000000021E-3</v>
      </c>
      <c r="DF11" s="669">
        <v>3.9500000000000021E-3</v>
      </c>
      <c r="DG11" s="669">
        <v>3.9500000000000021E-3</v>
      </c>
      <c r="DH11" s="669">
        <v>3.9500000000000021E-3</v>
      </c>
      <c r="DI11" s="669">
        <v>3.9500000000000021E-3</v>
      </c>
      <c r="DJ11" s="669">
        <v>3.9500000000000021E-3</v>
      </c>
      <c r="DK11" s="669">
        <v>3.9500000000000021E-3</v>
      </c>
      <c r="DL11" s="669">
        <v>3.9500000000000021E-3</v>
      </c>
      <c r="DM11" s="669">
        <v>3.9500000000000021E-3</v>
      </c>
      <c r="DN11" s="669">
        <v>3.9500000000000021E-3</v>
      </c>
      <c r="DO11" s="669">
        <v>3.9500000000000021E-3</v>
      </c>
      <c r="DP11" s="669">
        <v>3.9500000000000021E-3</v>
      </c>
      <c r="DQ11" s="669">
        <v>3.9500000000000021E-3</v>
      </c>
      <c r="DR11" s="669">
        <v>3.9500000000000021E-3</v>
      </c>
      <c r="DS11" s="669">
        <v>3.9500000000000021E-3</v>
      </c>
      <c r="DT11" s="669">
        <v>3.9500000000000021E-3</v>
      </c>
      <c r="DU11" s="669">
        <v>3.9500000000000021E-3</v>
      </c>
      <c r="DV11" s="669">
        <v>3.9500000000000021E-3</v>
      </c>
      <c r="DW11" s="669">
        <v>3.9500000000000021E-3</v>
      </c>
      <c r="DX11" s="669">
        <v>3.9500000000000021E-3</v>
      </c>
      <c r="DY11" s="692">
        <v>3.49E-3</v>
      </c>
      <c r="DZ11" s="669">
        <v>3.49E-3</v>
      </c>
      <c r="EA11" s="669">
        <v>3.49E-3</v>
      </c>
      <c r="EB11" s="669">
        <v>1.0520000000000002E-2</v>
      </c>
      <c r="EC11" s="669">
        <v>1.0520000000000002E-2</v>
      </c>
      <c r="ED11" s="669">
        <v>1.0520000000000002E-2</v>
      </c>
      <c r="EE11" s="669">
        <v>1.0520000000000002E-2</v>
      </c>
      <c r="EF11" s="669">
        <v>1.0520000000000002E-2</v>
      </c>
      <c r="EG11" s="669">
        <v>1.0520000000000002E-2</v>
      </c>
      <c r="EH11" s="669">
        <v>1.0520000000000002E-2</v>
      </c>
      <c r="EI11" s="669">
        <v>1.0520000000000002E-2</v>
      </c>
      <c r="EJ11" s="669">
        <v>1.0520000000000002E-2</v>
      </c>
      <c r="EK11" s="669">
        <v>1.0520000000000002E-2</v>
      </c>
      <c r="EL11" s="669">
        <v>1.0520000000000002E-2</v>
      </c>
      <c r="EM11" s="669">
        <v>1.0520000000000002E-2</v>
      </c>
      <c r="EN11" s="669">
        <v>1.1709999999999998E-2</v>
      </c>
      <c r="EO11" s="669">
        <v>1.1709999999999998E-2</v>
      </c>
      <c r="EP11" s="669">
        <v>1.1709999999999998E-2</v>
      </c>
      <c r="EQ11" s="669">
        <v>1.1710000000000005E-2</v>
      </c>
      <c r="ER11" s="669">
        <v>1.1710000000000005E-2</v>
      </c>
      <c r="ES11" s="669">
        <v>1.1710000000000005E-2</v>
      </c>
      <c r="ET11" s="669">
        <v>1.1710000000000005E-2</v>
      </c>
      <c r="EU11" s="669">
        <v>1.1710000000000005E-2</v>
      </c>
      <c r="EV11" s="669">
        <v>1.1710000000000005E-2</v>
      </c>
      <c r="EW11" s="669">
        <v>1.1710000000000005E-2</v>
      </c>
      <c r="EX11" s="669">
        <v>1.1710000000000005E-2</v>
      </c>
      <c r="EY11" s="669">
        <v>1.1709999999999998E-2</v>
      </c>
      <c r="EZ11" s="669">
        <v>1.3470000000000003E-2</v>
      </c>
      <c r="FA11" s="669">
        <v>1.3470000000000003E-2</v>
      </c>
      <c r="FB11" s="669">
        <v>1.3470000000000003E-2</v>
      </c>
      <c r="FC11" s="669">
        <v>1.3470000000000003E-2</v>
      </c>
      <c r="FD11" s="669">
        <v>1.3470000000000003E-2</v>
      </c>
      <c r="FE11" s="669">
        <v>1.3470000000000003E-2</v>
      </c>
      <c r="FF11" s="669">
        <v>1.3470000000000003E-2</v>
      </c>
      <c r="FG11" s="669">
        <v>1.3470000000000003E-2</v>
      </c>
      <c r="FH11" s="669">
        <v>1.3470000000000003E-2</v>
      </c>
      <c r="FI11" s="669">
        <v>1.3470000000000003E-2</v>
      </c>
      <c r="FJ11" s="669">
        <v>1.3470000000000003E-2</v>
      </c>
      <c r="FK11" s="669">
        <v>1.3470000000000003E-2</v>
      </c>
      <c r="FL11" s="669">
        <v>1.6010000000000003E-2</v>
      </c>
      <c r="FM11" s="669">
        <v>1.6010000000000003E-2</v>
      </c>
      <c r="FN11" s="669">
        <v>1.6010000000000003E-2</v>
      </c>
      <c r="FO11" s="669">
        <v>1.6010000000000003E-2</v>
      </c>
      <c r="FP11" s="669">
        <v>1.6010000000000003E-2</v>
      </c>
      <c r="FQ11" s="669">
        <v>1.6010000000000003E-2</v>
      </c>
      <c r="FR11" s="669">
        <v>1.6010000000000003E-2</v>
      </c>
      <c r="FS11" s="669">
        <v>1.6010000000000003E-2</v>
      </c>
      <c r="FT11" s="669">
        <v>1.6010000000000003E-2</v>
      </c>
      <c r="FU11" s="669">
        <v>1.6010000000000003E-2</v>
      </c>
      <c r="FV11" s="669">
        <v>1.6010000000000003E-2</v>
      </c>
      <c r="FW11" s="669">
        <v>1.6010000000000003E-2</v>
      </c>
      <c r="FX11" s="1006">
        <v>1.6010000000000003E-2</v>
      </c>
      <c r="FY11" s="1006">
        <v>1.6010000000000003E-2</v>
      </c>
      <c r="FZ11" s="1006">
        <v>1.6010000000000003E-2</v>
      </c>
      <c r="GA11" s="1006">
        <v>1.6010000000000003E-2</v>
      </c>
      <c r="GB11" s="1006">
        <v>1.6010000000000003E-2</v>
      </c>
      <c r="GC11" s="1006">
        <v>1.6010000000000003E-2</v>
      </c>
    </row>
    <row r="12" spans="1:16374" s="5" customFormat="1" x14ac:dyDescent="0.2">
      <c r="B12" s="676" t="s">
        <v>214</v>
      </c>
      <c r="C12" s="206"/>
      <c r="D12" s="206"/>
      <c r="E12" s="206"/>
      <c r="F12" s="206"/>
      <c r="G12" s="206"/>
      <c r="H12" s="206"/>
      <c r="I12" s="206"/>
      <c r="J12" s="206"/>
      <c r="K12" s="206"/>
      <c r="L12" s="206"/>
      <c r="M12" s="206"/>
      <c r="N12" s="206"/>
      <c r="BB12" s="790"/>
      <c r="BC12" s="790"/>
      <c r="BD12" s="790"/>
      <c r="BE12" s="790"/>
      <c r="BF12" s="790"/>
      <c r="BG12" s="790"/>
      <c r="BH12" s="790"/>
      <c r="BI12" s="790"/>
      <c r="BJ12" s="790"/>
      <c r="BK12" s="790"/>
      <c r="BL12" s="790"/>
      <c r="BM12" s="790"/>
      <c r="BN12" s="790"/>
      <c r="BO12" s="790"/>
      <c r="BP12" s="790"/>
      <c r="BQ12" s="790"/>
      <c r="BR12" s="790"/>
      <c r="BS12" s="790"/>
      <c r="BT12" s="790"/>
      <c r="BU12" s="790"/>
      <c r="BV12" s="790"/>
      <c r="BW12" s="790"/>
      <c r="BX12" s="790"/>
      <c r="BY12" s="790"/>
      <c r="BZ12" s="790"/>
      <c r="CA12" s="790"/>
      <c r="CB12" s="790"/>
      <c r="CC12" s="790"/>
      <c r="CD12" s="790"/>
      <c r="CE12" s="790"/>
      <c r="CF12" s="790"/>
      <c r="CG12" s="790"/>
      <c r="CH12" s="790"/>
      <c r="CI12" s="790"/>
      <c r="CJ12" s="669">
        <v>2.5400000000000006E-3</v>
      </c>
      <c r="CK12" s="669">
        <v>2.5400000000000006E-3</v>
      </c>
      <c r="CL12" s="669">
        <v>2.5400000000000006E-3</v>
      </c>
      <c r="CM12" s="669">
        <v>2.5400000000000006E-3</v>
      </c>
      <c r="CN12" s="669">
        <v>2.5400000000000006E-3</v>
      </c>
      <c r="CO12" s="669">
        <v>2.5400000000000006E-3</v>
      </c>
      <c r="CP12" s="669">
        <v>2.5400000000000006E-3</v>
      </c>
      <c r="CQ12" s="669">
        <v>2.5400000000000006E-3</v>
      </c>
      <c r="CR12" s="669">
        <v>3.9499999999999987E-3</v>
      </c>
      <c r="CS12" s="669">
        <v>3.9499999999999987E-3</v>
      </c>
      <c r="CT12" s="669">
        <v>3.9499999999999987E-3</v>
      </c>
      <c r="CU12" s="669">
        <v>3.9499999999999987E-3</v>
      </c>
      <c r="CV12" s="669">
        <v>3.9499999999999987E-3</v>
      </c>
      <c r="CW12" s="669">
        <v>3.9499999999999987E-3</v>
      </c>
      <c r="CX12" s="669">
        <v>3.9499999999999987E-3</v>
      </c>
      <c r="CY12" s="669">
        <v>3.9499999999999987E-3</v>
      </c>
      <c r="CZ12" s="669">
        <v>3.9499999999999987E-3</v>
      </c>
      <c r="DA12" s="669">
        <v>3.9499999999999987E-3</v>
      </c>
      <c r="DB12" s="669">
        <v>3.9499999999999987E-3</v>
      </c>
      <c r="DC12" s="669">
        <v>3.9499999999999987E-3</v>
      </c>
      <c r="DD12" s="669">
        <v>3.9499999999999987E-3</v>
      </c>
      <c r="DE12" s="669">
        <v>3.9499999999999987E-3</v>
      </c>
      <c r="DF12" s="669">
        <v>3.9499999999999987E-3</v>
      </c>
      <c r="DG12" s="669">
        <v>3.9499999999999987E-3</v>
      </c>
      <c r="DH12" s="669">
        <v>3.9499999999999987E-3</v>
      </c>
      <c r="DI12" s="669">
        <v>3.9499999999999987E-3</v>
      </c>
      <c r="DJ12" s="669">
        <v>3.9499999999999987E-3</v>
      </c>
      <c r="DK12" s="669">
        <v>3.9499999999999987E-3</v>
      </c>
      <c r="DL12" s="669">
        <v>3.9499999999999987E-3</v>
      </c>
      <c r="DM12" s="669">
        <v>3.9499999999999987E-3</v>
      </c>
      <c r="DN12" s="669">
        <v>3.9499999999999987E-3</v>
      </c>
      <c r="DO12" s="669">
        <v>3.9499999999999987E-3</v>
      </c>
      <c r="DP12" s="669">
        <v>3.9499999999999987E-3</v>
      </c>
      <c r="DQ12" s="669">
        <v>3.9499999999999987E-3</v>
      </c>
      <c r="DR12" s="669">
        <v>3.9499999999999987E-3</v>
      </c>
      <c r="DS12" s="669">
        <v>3.9499999999999987E-3</v>
      </c>
      <c r="DT12" s="669">
        <v>3.9499999999999987E-3</v>
      </c>
      <c r="DU12" s="669">
        <v>3.9499999999999987E-3</v>
      </c>
      <c r="DV12" s="669">
        <v>3.9499999999999987E-3</v>
      </c>
      <c r="DW12" s="669">
        <v>3.9499999999999987E-3</v>
      </c>
      <c r="DX12" s="669">
        <v>3.9499999999999987E-3</v>
      </c>
      <c r="DY12" s="692">
        <v>3.49E-3</v>
      </c>
      <c r="DZ12" s="669">
        <v>3.49E-3</v>
      </c>
      <c r="EA12" s="669">
        <v>3.49E-3</v>
      </c>
      <c r="EB12" s="669">
        <v>1.0520000000000002E-2</v>
      </c>
      <c r="EC12" s="669">
        <v>1.0520000000000002E-2</v>
      </c>
      <c r="ED12" s="669">
        <v>1.0520000000000002E-2</v>
      </c>
      <c r="EE12" s="669">
        <v>1.0519999999999998E-2</v>
      </c>
      <c r="EF12" s="669">
        <v>1.0519999999999998E-2</v>
      </c>
      <c r="EG12" s="669">
        <v>1.0519999999999998E-2</v>
      </c>
      <c r="EH12" s="669">
        <v>1.0519999999999998E-2</v>
      </c>
      <c r="EI12" s="669">
        <v>1.0519999999999998E-2</v>
      </c>
      <c r="EJ12" s="669">
        <v>1.0519999999999998E-2</v>
      </c>
      <c r="EK12" s="669">
        <v>1.0519999999999998E-2</v>
      </c>
      <c r="EL12" s="669">
        <v>1.0519999999999998E-2</v>
      </c>
      <c r="EM12" s="669">
        <v>1.0520000000000002E-2</v>
      </c>
      <c r="EN12" s="669">
        <v>1.1710000000000002E-2</v>
      </c>
      <c r="EO12" s="669">
        <v>1.1710000000000002E-2</v>
      </c>
      <c r="EP12" s="669">
        <v>1.1710000000000002E-2</v>
      </c>
      <c r="EQ12" s="669">
        <v>1.1710000000000002E-2</v>
      </c>
      <c r="ER12" s="669">
        <v>1.1710000000000002E-2</v>
      </c>
      <c r="ES12" s="669">
        <v>1.1710000000000002E-2</v>
      </c>
      <c r="ET12" s="669">
        <v>1.1710000000000002E-2</v>
      </c>
      <c r="EU12" s="669">
        <v>1.1710000000000002E-2</v>
      </c>
      <c r="EV12" s="669">
        <v>1.1710000000000002E-2</v>
      </c>
      <c r="EW12" s="669">
        <v>1.1710000000000002E-2</v>
      </c>
      <c r="EX12" s="669">
        <v>1.1710000000000002E-2</v>
      </c>
      <c r="EY12" s="669">
        <v>1.1710000000000002E-2</v>
      </c>
      <c r="EZ12" s="669">
        <v>1.3469999999999999E-2</v>
      </c>
      <c r="FA12" s="669">
        <v>1.3469999999999999E-2</v>
      </c>
      <c r="FB12" s="669">
        <v>1.3469999999999999E-2</v>
      </c>
      <c r="FC12" s="669">
        <v>1.3469999999999999E-2</v>
      </c>
      <c r="FD12" s="669">
        <v>1.3469999999999999E-2</v>
      </c>
      <c r="FE12" s="669">
        <v>1.3469999999999999E-2</v>
      </c>
      <c r="FF12" s="669">
        <v>1.3469999999999999E-2</v>
      </c>
      <c r="FG12" s="669">
        <v>1.3469999999999999E-2</v>
      </c>
      <c r="FH12" s="669">
        <v>1.3469999999999999E-2</v>
      </c>
      <c r="FI12" s="669">
        <v>1.3469999999999999E-2</v>
      </c>
      <c r="FJ12" s="669">
        <v>1.3469999999999999E-2</v>
      </c>
      <c r="FK12" s="669">
        <v>1.3469999999999999E-2</v>
      </c>
      <c r="FL12" s="669">
        <v>1.601E-2</v>
      </c>
      <c r="FM12" s="669">
        <v>1.601E-2</v>
      </c>
      <c r="FN12" s="669">
        <v>1.601E-2</v>
      </c>
      <c r="FO12" s="669">
        <v>1.601E-2</v>
      </c>
      <c r="FP12" s="669">
        <v>1.601E-2</v>
      </c>
      <c r="FQ12" s="669">
        <v>1.601E-2</v>
      </c>
      <c r="FR12" s="669">
        <v>1.601E-2</v>
      </c>
      <c r="FS12" s="669">
        <v>1.601E-2</v>
      </c>
      <c r="FT12" s="669">
        <v>1.601E-2</v>
      </c>
      <c r="FU12" s="669">
        <v>1.601E-2</v>
      </c>
      <c r="FV12" s="669">
        <v>1.601E-2</v>
      </c>
      <c r="FW12" s="669">
        <v>1.601E-2</v>
      </c>
      <c r="FX12" s="1006">
        <v>1.601E-2</v>
      </c>
      <c r="FY12" s="1006">
        <v>1.601E-2</v>
      </c>
      <c r="FZ12" s="1006">
        <v>1.601E-2</v>
      </c>
      <c r="GA12" s="1006">
        <v>1.601E-2</v>
      </c>
      <c r="GB12" s="1006">
        <v>1.601E-2</v>
      </c>
      <c r="GC12" s="1006">
        <v>1.601E-2</v>
      </c>
      <c r="GD12" s="669"/>
      <c r="GE12" s="669"/>
      <c r="GF12" s="669"/>
      <c r="GG12" s="669"/>
      <c r="GH12" s="669"/>
      <c r="GI12" s="669"/>
      <c r="GJ12" s="669"/>
      <c r="GK12" s="669"/>
      <c r="GL12" s="669"/>
      <c r="GM12" s="669"/>
      <c r="GN12" s="669"/>
      <c r="GO12" s="669"/>
      <c r="GP12" s="669"/>
      <c r="GQ12" s="669"/>
      <c r="GR12" s="669"/>
      <c r="GS12" s="669"/>
      <c r="GT12" s="669"/>
      <c r="GU12" s="669"/>
      <c r="GV12" s="669"/>
      <c r="GW12" s="669"/>
      <c r="GX12" s="669"/>
      <c r="GY12" s="669"/>
      <c r="GZ12" s="669"/>
      <c r="HA12" s="669"/>
      <c r="HB12" s="669"/>
      <c r="HC12" s="669"/>
      <c r="HD12" s="669"/>
      <c r="HE12" s="669"/>
      <c r="HF12" s="669"/>
      <c r="HG12" s="669"/>
      <c r="HH12" s="669"/>
      <c r="HI12" s="669"/>
      <c r="HJ12" s="669"/>
      <c r="HK12" s="669"/>
      <c r="HL12" s="669"/>
      <c r="HM12" s="669"/>
      <c r="HN12" s="669"/>
      <c r="HO12" s="669"/>
      <c r="HP12" s="669"/>
      <c r="HQ12" s="669"/>
      <c r="HR12" s="669"/>
      <c r="HS12" s="669"/>
      <c r="HT12" s="669"/>
      <c r="HU12" s="669"/>
      <c r="HV12" s="669"/>
      <c r="HW12" s="669"/>
      <c r="HX12" s="669"/>
      <c r="HY12" s="669"/>
      <c r="HZ12" s="669"/>
      <c r="IA12" s="669"/>
      <c r="IB12" s="669"/>
      <c r="IC12" s="669"/>
      <c r="ID12" s="669"/>
      <c r="IE12" s="669"/>
      <c r="IF12" s="669"/>
      <c r="IG12" s="669"/>
      <c r="IH12" s="669"/>
      <c r="II12" s="669"/>
      <c r="IJ12" s="669"/>
      <c r="IK12" s="669"/>
      <c r="IL12" s="669"/>
      <c r="IM12" s="669"/>
      <c r="IN12" s="669"/>
      <c r="IO12" s="669"/>
      <c r="IP12" s="669"/>
      <c r="IQ12" s="669"/>
      <c r="IR12" s="669"/>
      <c r="IS12" s="669"/>
      <c r="IT12" s="669"/>
      <c r="IU12" s="669"/>
      <c r="IV12" s="669"/>
      <c r="IW12" s="669"/>
      <c r="IX12" s="669"/>
      <c r="IY12" s="669"/>
      <c r="IZ12" s="669"/>
    </row>
    <row r="13" spans="1:16374" s="5" customFormat="1" x14ac:dyDescent="0.2">
      <c r="B13" s="676"/>
      <c r="C13" s="206"/>
      <c r="D13" s="206"/>
      <c r="E13" s="206"/>
      <c r="F13" s="206"/>
      <c r="G13" s="206"/>
      <c r="H13" s="206"/>
      <c r="I13" s="206"/>
      <c r="J13" s="206"/>
      <c r="K13" s="206"/>
      <c r="L13" s="206"/>
      <c r="M13" s="206"/>
      <c r="N13" s="206"/>
      <c r="BB13" s="790"/>
      <c r="BC13" s="790"/>
      <c r="BD13" s="790"/>
      <c r="BE13" s="790"/>
      <c r="BF13" s="790"/>
      <c r="BG13" s="790"/>
      <c r="BH13" s="790"/>
      <c r="BI13" s="790"/>
      <c r="BJ13" s="790"/>
      <c r="BK13" s="790"/>
      <c r="BL13" s="790"/>
      <c r="BM13" s="790"/>
      <c r="BN13" s="790"/>
      <c r="BO13" s="790"/>
      <c r="BP13" s="790"/>
      <c r="BQ13" s="790"/>
      <c r="BR13" s="790"/>
      <c r="BS13" s="790"/>
      <c r="BT13" s="790"/>
      <c r="BU13" s="790"/>
      <c r="BV13" s="790"/>
      <c r="BW13" s="790"/>
      <c r="BX13" s="790"/>
      <c r="BY13" s="790"/>
      <c r="BZ13" s="790"/>
      <c r="CA13" s="790"/>
      <c r="CB13" s="790"/>
      <c r="CC13" s="790"/>
      <c r="CD13" s="790"/>
      <c r="CE13" s="790"/>
      <c r="CF13" s="790"/>
      <c r="CG13" s="790"/>
      <c r="CH13" s="790"/>
      <c r="CI13" s="790"/>
      <c r="CJ13" s="669"/>
      <c r="CK13" s="669"/>
      <c r="CL13" s="669"/>
      <c r="CM13" s="669"/>
      <c r="CN13" s="669"/>
      <c r="CO13" s="669"/>
      <c r="CP13" s="669"/>
      <c r="CQ13" s="669"/>
      <c r="CR13" s="669"/>
      <c r="CS13" s="669"/>
      <c r="CT13" s="669"/>
      <c r="CU13" s="669"/>
      <c r="CV13" s="669"/>
      <c r="CW13" s="669"/>
      <c r="CX13" s="669"/>
      <c r="CY13" s="669"/>
      <c r="CZ13" s="669"/>
      <c r="DA13" s="669"/>
      <c r="DB13" s="669"/>
      <c r="DC13" s="669"/>
      <c r="DD13" s="669"/>
      <c r="DE13" s="669"/>
      <c r="DF13" s="669"/>
      <c r="DG13" s="669"/>
      <c r="DH13" s="669"/>
      <c r="DI13" s="669"/>
      <c r="DJ13" s="669"/>
      <c r="DK13" s="669"/>
      <c r="DL13" s="669"/>
      <c r="DM13" s="669"/>
      <c r="DN13" s="669"/>
      <c r="DO13" s="669"/>
      <c r="DP13" s="669"/>
      <c r="DQ13" s="669"/>
      <c r="DR13" s="669"/>
      <c r="DS13" s="669"/>
      <c r="DT13" s="669"/>
      <c r="DU13" s="669"/>
      <c r="DV13" s="669"/>
      <c r="DW13" s="669"/>
      <c r="DX13" s="669"/>
      <c r="DY13" s="692"/>
      <c r="DZ13" s="669"/>
      <c r="EA13" s="669"/>
      <c r="EB13" s="669"/>
      <c r="EC13" s="669"/>
      <c r="ED13" s="669"/>
      <c r="EE13" s="669"/>
      <c r="EF13" s="669"/>
      <c r="EG13" s="669"/>
      <c r="EH13" s="669"/>
      <c r="EI13" s="669"/>
      <c r="EJ13" s="669"/>
      <c r="EK13" s="669"/>
      <c r="EL13" s="669"/>
      <c r="EM13" s="669"/>
      <c r="EN13" s="669"/>
      <c r="EO13" s="669"/>
      <c r="EP13" s="669"/>
      <c r="EQ13" s="669"/>
      <c r="ER13" s="669"/>
      <c r="ES13" s="669"/>
      <c r="ET13" s="669"/>
      <c r="EU13" s="669"/>
      <c r="EV13" s="669"/>
      <c r="EW13" s="669"/>
      <c r="EX13" s="669"/>
      <c r="EY13" s="669"/>
      <c r="EZ13" s="669"/>
      <c r="FA13" s="669"/>
      <c r="FB13" s="669"/>
      <c r="FC13" s="669"/>
      <c r="FD13" s="669"/>
      <c r="FE13" s="669"/>
      <c r="FF13" s="669"/>
      <c r="FG13" s="669"/>
      <c r="FH13" s="669"/>
      <c r="FI13" s="669"/>
      <c r="FJ13" s="669"/>
      <c r="FK13" s="669"/>
      <c r="FL13" s="669"/>
      <c r="FM13" s="669"/>
      <c r="FN13" s="669"/>
      <c r="FO13" s="669"/>
      <c r="FP13" s="669"/>
      <c r="FQ13" s="669"/>
      <c r="FR13" s="669"/>
      <c r="FS13" s="669"/>
      <c r="FT13" s="669"/>
      <c r="FU13" s="669"/>
      <c r="FV13" s="669"/>
      <c r="FW13" s="669"/>
      <c r="FX13" s="1005"/>
      <c r="FY13" s="995"/>
      <c r="FZ13" s="995"/>
      <c r="GA13" s="995"/>
      <c r="GB13" s="995"/>
      <c r="GC13" s="995"/>
      <c r="GD13" s="669"/>
      <c r="GE13" s="669"/>
      <c r="GF13" s="669"/>
      <c r="GG13" s="669"/>
      <c r="GH13" s="669"/>
      <c r="GI13" s="669"/>
      <c r="GJ13" s="669"/>
      <c r="GK13" s="669"/>
      <c r="GL13" s="669"/>
      <c r="GM13" s="669"/>
      <c r="GN13" s="669"/>
      <c r="GO13" s="669"/>
      <c r="GP13" s="669"/>
      <c r="GQ13" s="669"/>
      <c r="GR13" s="669"/>
      <c r="GS13" s="669"/>
      <c r="GT13" s="669"/>
      <c r="GU13" s="669"/>
      <c r="GV13" s="669"/>
      <c r="GW13" s="669"/>
      <c r="GX13" s="669"/>
      <c r="GY13" s="669"/>
      <c r="GZ13" s="669"/>
      <c r="HA13" s="669"/>
      <c r="HB13" s="669"/>
      <c r="HC13" s="669"/>
      <c r="HD13" s="669"/>
      <c r="HE13" s="669"/>
      <c r="HF13" s="669"/>
      <c r="HG13" s="669"/>
      <c r="HH13" s="669"/>
      <c r="HI13" s="669"/>
      <c r="HJ13" s="669"/>
      <c r="HK13" s="669"/>
      <c r="HL13" s="669"/>
      <c r="HM13" s="669"/>
      <c r="HN13" s="669"/>
      <c r="HO13" s="669"/>
      <c r="HP13" s="669"/>
      <c r="HQ13" s="669"/>
      <c r="HR13" s="669"/>
      <c r="HS13" s="669"/>
      <c r="HT13" s="669"/>
      <c r="HU13" s="669"/>
      <c r="HV13" s="669"/>
      <c r="HW13" s="669"/>
      <c r="HX13" s="669"/>
      <c r="HY13" s="669"/>
      <c r="HZ13" s="669"/>
      <c r="IA13" s="669"/>
      <c r="IB13" s="669"/>
      <c r="IC13" s="669"/>
      <c r="ID13" s="669"/>
      <c r="IE13" s="669"/>
      <c r="IF13" s="669"/>
      <c r="IG13" s="669"/>
      <c r="IH13" s="669"/>
      <c r="II13" s="669"/>
      <c r="IJ13" s="669"/>
      <c r="IK13" s="669"/>
      <c r="IL13" s="669"/>
      <c r="IM13" s="669"/>
      <c r="IN13" s="669"/>
      <c r="IO13" s="669"/>
      <c r="IP13" s="669"/>
      <c r="IQ13" s="669"/>
      <c r="IR13" s="669"/>
      <c r="IS13" s="669"/>
      <c r="IT13" s="669"/>
      <c r="IU13" s="669"/>
      <c r="IV13" s="669"/>
      <c r="IW13" s="669"/>
      <c r="IX13" s="669"/>
      <c r="IY13" s="669"/>
      <c r="IZ13" s="669"/>
    </row>
    <row r="14" spans="1:16374" s="5" customFormat="1" x14ac:dyDescent="0.2">
      <c r="B14" s="668" t="s">
        <v>600</v>
      </c>
      <c r="C14" s="206"/>
      <c r="D14" s="206"/>
      <c r="E14" s="206"/>
      <c r="F14" s="206"/>
      <c r="G14" s="206"/>
      <c r="H14" s="206"/>
      <c r="I14" s="206"/>
      <c r="J14" s="206"/>
      <c r="K14" s="206"/>
      <c r="L14" s="206"/>
      <c r="M14" s="206"/>
      <c r="N14" s="206"/>
      <c r="BB14" s="790"/>
      <c r="BC14" s="790"/>
      <c r="BD14" s="790"/>
      <c r="BE14" s="790"/>
      <c r="BF14" s="790"/>
      <c r="BG14" s="790"/>
      <c r="BH14" s="790"/>
      <c r="BI14" s="790"/>
      <c r="BJ14" s="790"/>
      <c r="BK14" s="790"/>
      <c r="BL14" s="790"/>
      <c r="BM14" s="790"/>
      <c r="BN14" s="790"/>
      <c r="BO14" s="790"/>
      <c r="BP14" s="790"/>
      <c r="BQ14" s="790"/>
      <c r="BR14" s="790"/>
      <c r="BS14" s="790"/>
      <c r="BT14" s="790"/>
      <c r="BU14" s="790"/>
      <c r="BV14" s="790"/>
      <c r="BW14" s="790"/>
      <c r="BX14" s="790"/>
      <c r="BY14" s="790"/>
      <c r="BZ14" s="790"/>
      <c r="CA14" s="790"/>
      <c r="CB14" s="790"/>
      <c r="CC14" s="790"/>
      <c r="CD14" s="790"/>
      <c r="CE14" s="790"/>
      <c r="CF14" s="790"/>
      <c r="CG14" s="790"/>
      <c r="CH14" s="790"/>
      <c r="CI14" s="790"/>
      <c r="CJ14" s="669"/>
      <c r="CK14" s="669"/>
      <c r="CL14" s="669"/>
      <c r="CM14" s="669"/>
      <c r="CN14" s="669"/>
      <c r="CO14" s="669"/>
      <c r="CP14" s="669"/>
      <c r="CQ14" s="669"/>
      <c r="CR14" s="669"/>
      <c r="CS14" s="669"/>
      <c r="CT14" s="669"/>
      <c r="CU14" s="669"/>
      <c r="CV14" s="669"/>
      <c r="CW14" s="669"/>
      <c r="CX14" s="669"/>
      <c r="CY14" s="669"/>
      <c r="CZ14" s="669"/>
      <c r="DA14" s="669"/>
      <c r="DB14" s="669"/>
      <c r="DC14" s="669"/>
      <c r="DD14" s="669"/>
      <c r="DE14" s="669"/>
      <c r="DF14" s="669"/>
      <c r="DG14" s="669"/>
      <c r="DH14" s="669"/>
      <c r="DI14" s="669"/>
      <c r="DJ14" s="669"/>
      <c r="DK14" s="669"/>
      <c r="DL14" s="669"/>
      <c r="DM14" s="669"/>
      <c r="DN14" s="669"/>
      <c r="DO14" s="669"/>
      <c r="DP14" s="669"/>
      <c r="DQ14" s="669"/>
      <c r="DR14" s="669"/>
      <c r="DS14" s="669"/>
      <c r="DT14" s="669"/>
      <c r="DU14" s="669"/>
      <c r="DV14" s="669"/>
      <c r="DW14" s="669"/>
      <c r="DX14" s="669"/>
      <c r="DY14" s="692"/>
      <c r="DZ14" s="669"/>
      <c r="EA14" s="669"/>
      <c r="EB14" s="669"/>
      <c r="EC14" s="669"/>
      <c r="ED14" s="669"/>
      <c r="EE14" s="669"/>
      <c r="EF14" s="669"/>
      <c r="EG14" s="669"/>
      <c r="EH14" s="669"/>
      <c r="EI14" s="669"/>
      <c r="EJ14" s="669"/>
      <c r="EK14" s="669"/>
      <c r="EL14" s="669"/>
      <c r="EM14" s="669"/>
      <c r="EN14" s="669"/>
      <c r="EO14" s="669"/>
      <c r="EP14" s="669"/>
      <c r="EQ14" s="669"/>
      <c r="ER14" s="669"/>
      <c r="ES14" s="669"/>
      <c r="ET14" s="669"/>
      <c r="EU14" s="669"/>
      <c r="EV14" s="669"/>
      <c r="EW14" s="669"/>
      <c r="EX14" s="669"/>
      <c r="EY14" s="669"/>
      <c r="EZ14" s="669"/>
      <c r="FA14" s="669"/>
      <c r="FB14" s="669"/>
      <c r="FC14" s="669"/>
      <c r="FD14" s="669"/>
      <c r="FE14" s="669"/>
      <c r="FF14" s="669"/>
      <c r="FG14" s="669"/>
      <c r="FH14" s="669"/>
      <c r="FI14" s="669"/>
      <c r="FJ14" s="669"/>
      <c r="FK14" s="669"/>
      <c r="FL14" s="669"/>
      <c r="FM14" s="669"/>
      <c r="FN14" s="669"/>
      <c r="FO14" s="669"/>
      <c r="FP14" s="669"/>
      <c r="FQ14" s="669"/>
      <c r="FR14" s="669"/>
      <c r="FS14" s="669"/>
      <c r="FT14" s="669"/>
      <c r="FU14" s="669"/>
      <c r="FV14" s="669"/>
      <c r="FW14" s="669"/>
      <c r="FX14" s="1005"/>
      <c r="FY14" s="995"/>
      <c r="FZ14" s="995"/>
      <c r="GA14" s="995"/>
      <c r="GB14" s="995"/>
      <c r="GC14" s="995"/>
      <c r="GD14" s="669"/>
      <c r="GE14" s="669"/>
      <c r="GF14" s="669"/>
      <c r="GG14" s="669"/>
      <c r="GH14" s="669"/>
      <c r="GI14" s="669"/>
      <c r="GJ14" s="669"/>
      <c r="GK14" s="669"/>
      <c r="GL14" s="669"/>
      <c r="GM14" s="669"/>
      <c r="GN14" s="669"/>
      <c r="GO14" s="669"/>
      <c r="GP14" s="669"/>
      <c r="GQ14" s="669"/>
      <c r="GR14" s="669"/>
      <c r="GS14" s="669"/>
      <c r="GT14" s="669"/>
      <c r="GU14" s="669"/>
      <c r="GV14" s="669"/>
      <c r="GW14" s="669"/>
      <c r="GX14" s="669"/>
      <c r="GY14" s="669"/>
      <c r="GZ14" s="669"/>
      <c r="HA14" s="669"/>
      <c r="HB14" s="669"/>
      <c r="HC14" s="669"/>
      <c r="HD14" s="669"/>
      <c r="HE14" s="669"/>
      <c r="HF14" s="669"/>
      <c r="HG14" s="669"/>
      <c r="HH14" s="669"/>
      <c r="HI14" s="669"/>
      <c r="HJ14" s="669"/>
      <c r="HK14" s="669"/>
      <c r="HL14" s="669"/>
      <c r="HM14" s="669"/>
      <c r="HN14" s="669"/>
      <c r="HO14" s="669"/>
      <c r="HP14" s="669"/>
      <c r="HQ14" s="669"/>
      <c r="HR14" s="669"/>
      <c r="HS14" s="669"/>
      <c r="HT14" s="669"/>
      <c r="HU14" s="669"/>
      <c r="HV14" s="669"/>
      <c r="HW14" s="669"/>
      <c r="HX14" s="669"/>
      <c r="HY14" s="669"/>
      <c r="HZ14" s="669"/>
      <c r="IA14" s="669"/>
      <c r="IB14" s="669"/>
      <c r="IC14" s="669"/>
      <c r="ID14" s="669"/>
      <c r="IE14" s="669"/>
      <c r="IF14" s="669"/>
      <c r="IG14" s="669"/>
      <c r="IH14" s="669"/>
      <c r="II14" s="669"/>
      <c r="IJ14" s="669"/>
      <c r="IK14" s="669"/>
      <c r="IL14" s="669"/>
      <c r="IM14" s="669"/>
      <c r="IN14" s="669"/>
      <c r="IO14" s="669"/>
      <c r="IP14" s="669"/>
      <c r="IQ14" s="669"/>
      <c r="IR14" s="669"/>
      <c r="IS14" s="669"/>
      <c r="IT14" s="669"/>
      <c r="IU14" s="669"/>
      <c r="IV14" s="669"/>
      <c r="IW14" s="669"/>
      <c r="IX14" s="669"/>
      <c r="IY14" s="669"/>
      <c r="IZ14" s="669"/>
    </row>
    <row r="15" spans="1:16374" s="5" customFormat="1" x14ac:dyDescent="0.2">
      <c r="B15" s="676" t="s">
        <v>217</v>
      </c>
      <c r="C15" s="206"/>
      <c r="D15" s="206"/>
      <c r="E15" s="206"/>
      <c r="F15" s="206"/>
      <c r="G15" s="206"/>
      <c r="H15" s="206"/>
      <c r="I15" s="206"/>
      <c r="J15" s="206"/>
      <c r="K15" s="206"/>
      <c r="L15" s="206"/>
      <c r="M15" s="206"/>
      <c r="N15" s="206"/>
      <c r="BB15" s="790"/>
      <c r="BC15" s="790"/>
      <c r="BD15" s="790"/>
      <c r="BE15" s="790"/>
      <c r="BF15" s="790"/>
      <c r="BG15" s="790"/>
      <c r="BH15" s="790"/>
      <c r="BI15" s="790"/>
      <c r="BJ15" s="790"/>
      <c r="BK15" s="790"/>
      <c r="BL15" s="790"/>
      <c r="BM15" s="790"/>
      <c r="BN15" s="790"/>
      <c r="BO15" s="790"/>
      <c r="BP15" s="790"/>
      <c r="BQ15" s="790"/>
      <c r="BR15" s="790"/>
      <c r="BS15" s="790"/>
      <c r="BT15" s="790"/>
      <c r="BU15" s="790"/>
      <c r="BV15" s="790"/>
      <c r="BW15" s="790"/>
      <c r="BX15" s="790"/>
      <c r="BY15" s="790"/>
      <c r="BZ15" s="790"/>
      <c r="CA15" s="790"/>
      <c r="CB15" s="790"/>
      <c r="CC15" s="790"/>
      <c r="CD15" s="790"/>
      <c r="CE15" s="790"/>
      <c r="CF15" s="790"/>
      <c r="CG15" s="790"/>
      <c r="CH15" s="790"/>
      <c r="CI15" s="790"/>
      <c r="CJ15" s="669"/>
      <c r="CK15" s="669"/>
      <c r="CL15" s="669"/>
      <c r="CM15" s="669"/>
      <c r="CN15" s="669"/>
      <c r="CO15" s="669"/>
      <c r="CP15" s="669"/>
      <c r="CQ15" s="669"/>
      <c r="CR15" s="669"/>
      <c r="CS15" s="669"/>
      <c r="CT15" s="669"/>
      <c r="CU15" s="669"/>
      <c r="CV15" s="669"/>
      <c r="CW15" s="669"/>
      <c r="CX15" s="669"/>
      <c r="CY15" s="669"/>
      <c r="CZ15" s="669"/>
      <c r="DA15" s="669"/>
      <c r="DB15" s="669"/>
      <c r="DC15" s="669"/>
      <c r="DD15" s="669"/>
      <c r="DE15" s="669"/>
      <c r="DF15" s="669"/>
      <c r="DG15" s="669"/>
      <c r="DH15" s="669"/>
      <c r="DI15" s="669"/>
      <c r="DJ15" s="669"/>
      <c r="DK15" s="669"/>
      <c r="DL15" s="669"/>
      <c r="DM15" s="669"/>
      <c r="DN15" s="669"/>
      <c r="DO15" s="669"/>
      <c r="DP15" s="669"/>
      <c r="DQ15" s="669"/>
      <c r="DR15" s="669"/>
      <c r="DS15" s="669"/>
      <c r="DT15" s="669"/>
      <c r="DU15" s="669"/>
      <c r="DV15" s="669"/>
      <c r="DW15" s="669"/>
      <c r="DX15" s="669"/>
      <c r="DY15" s="889">
        <f>+DY6+DY10</f>
        <v>4.2119999999999998E-2</v>
      </c>
      <c r="DZ15" s="888">
        <f>+DZ6+DZ10</f>
        <v>4.2119999999999998E-2</v>
      </c>
      <c r="EA15" s="888">
        <f>+EA6+EA10</f>
        <v>4.7390000000000002E-2</v>
      </c>
      <c r="EB15" s="888">
        <f>+EB6+EB10</f>
        <v>5.4420000000000003E-2</v>
      </c>
      <c r="EC15" s="888">
        <f t="shared" ref="EC15:FW17" si="0">+EC6+EC10</f>
        <v>5.4420000000000003E-2</v>
      </c>
      <c r="ED15" s="888">
        <f t="shared" si="0"/>
        <v>5.4420000000000003E-2</v>
      </c>
      <c r="EE15" s="888">
        <f t="shared" si="0"/>
        <v>4.9149999999999999E-2</v>
      </c>
      <c r="EF15" s="888">
        <f t="shared" si="0"/>
        <v>4.9149999999999999E-2</v>
      </c>
      <c r="EG15" s="888">
        <f t="shared" si="0"/>
        <v>4.9149999999999999E-2</v>
      </c>
      <c r="EH15" s="888">
        <f t="shared" si="0"/>
        <v>4.9149999999999999E-2</v>
      </c>
      <c r="EI15" s="888">
        <f t="shared" si="0"/>
        <v>4.9149999999999999E-2</v>
      </c>
      <c r="EJ15" s="888">
        <f t="shared" si="0"/>
        <v>4.9149999999999999E-2</v>
      </c>
      <c r="EK15" s="888">
        <f t="shared" si="0"/>
        <v>4.9149999999999999E-2</v>
      </c>
      <c r="EL15" s="888">
        <f t="shared" si="0"/>
        <v>4.9149999999999999E-2</v>
      </c>
      <c r="EM15" s="888">
        <f t="shared" si="0"/>
        <v>5.4420000000000003E-2</v>
      </c>
      <c r="EN15" s="888">
        <f t="shared" si="0"/>
        <v>5.561E-2</v>
      </c>
      <c r="EO15" s="888">
        <f t="shared" si="0"/>
        <v>5.561E-2</v>
      </c>
      <c r="EP15" s="888">
        <f t="shared" si="0"/>
        <v>5.561E-2</v>
      </c>
      <c r="EQ15" s="888">
        <f t="shared" si="0"/>
        <v>5.0340000000000003E-2</v>
      </c>
      <c r="ER15" s="888">
        <f t="shared" si="0"/>
        <v>5.0340000000000003E-2</v>
      </c>
      <c r="ES15" s="888">
        <f t="shared" si="0"/>
        <v>5.0340000000000003E-2</v>
      </c>
      <c r="ET15" s="888">
        <f t="shared" si="0"/>
        <v>5.0340000000000003E-2</v>
      </c>
      <c r="EU15" s="888">
        <f t="shared" si="0"/>
        <v>5.0340000000000003E-2</v>
      </c>
      <c r="EV15" s="888">
        <f t="shared" si="0"/>
        <v>5.0340000000000003E-2</v>
      </c>
      <c r="EW15" s="888">
        <f t="shared" si="0"/>
        <v>5.0340000000000003E-2</v>
      </c>
      <c r="EX15" s="888">
        <f t="shared" si="0"/>
        <v>5.0340000000000003E-2</v>
      </c>
      <c r="EY15" s="888">
        <f t="shared" si="0"/>
        <v>5.561E-2</v>
      </c>
      <c r="EZ15" s="888">
        <f t="shared" si="0"/>
        <v>5.7369999999999997E-2</v>
      </c>
      <c r="FA15" s="888">
        <f t="shared" si="0"/>
        <v>5.7369999999999997E-2</v>
      </c>
      <c r="FB15" s="888">
        <f t="shared" si="0"/>
        <v>5.7369999999999997E-2</v>
      </c>
      <c r="FC15" s="888">
        <f t="shared" si="0"/>
        <v>5.21E-2</v>
      </c>
      <c r="FD15" s="888">
        <f t="shared" si="0"/>
        <v>5.21E-2</v>
      </c>
      <c r="FE15" s="888">
        <f t="shared" si="0"/>
        <v>5.21E-2</v>
      </c>
      <c r="FF15" s="888">
        <f t="shared" si="0"/>
        <v>5.21E-2</v>
      </c>
      <c r="FG15" s="888">
        <f t="shared" si="0"/>
        <v>5.21E-2</v>
      </c>
      <c r="FH15" s="888">
        <f t="shared" si="0"/>
        <v>5.21E-2</v>
      </c>
      <c r="FI15" s="888">
        <f t="shared" si="0"/>
        <v>5.21E-2</v>
      </c>
      <c r="FJ15" s="888">
        <f t="shared" si="0"/>
        <v>5.21E-2</v>
      </c>
      <c r="FK15" s="888">
        <f t="shared" si="0"/>
        <v>5.7369999999999997E-2</v>
      </c>
      <c r="FL15" s="888">
        <f t="shared" si="0"/>
        <v>5.9909999999999998E-2</v>
      </c>
      <c r="FM15" s="888">
        <f t="shared" si="0"/>
        <v>5.9909999999999998E-2</v>
      </c>
      <c r="FN15" s="888">
        <f t="shared" si="0"/>
        <v>5.9909999999999998E-2</v>
      </c>
      <c r="FO15" s="888">
        <f t="shared" si="0"/>
        <v>5.4640000000000001E-2</v>
      </c>
      <c r="FP15" s="888">
        <f t="shared" si="0"/>
        <v>5.4640000000000001E-2</v>
      </c>
      <c r="FQ15" s="888">
        <f t="shared" si="0"/>
        <v>5.4640000000000001E-2</v>
      </c>
      <c r="FR15" s="888">
        <f t="shared" si="0"/>
        <v>5.4640000000000001E-2</v>
      </c>
      <c r="FS15" s="888">
        <f t="shared" si="0"/>
        <v>5.4640000000000001E-2</v>
      </c>
      <c r="FT15" s="888">
        <f t="shared" si="0"/>
        <v>5.4640000000000001E-2</v>
      </c>
      <c r="FU15" s="888">
        <f t="shared" si="0"/>
        <v>5.4640000000000001E-2</v>
      </c>
      <c r="FV15" s="888">
        <f t="shared" si="0"/>
        <v>5.4640000000000001E-2</v>
      </c>
      <c r="FW15" s="888">
        <f t="shared" si="0"/>
        <v>5.9909999999999998E-2</v>
      </c>
      <c r="FX15" s="1006">
        <f t="shared" ref="FX15:GC15" si="1">+FX6+FX10</f>
        <v>5.9909999999999998E-2</v>
      </c>
      <c r="FY15" s="1006">
        <f t="shared" si="1"/>
        <v>5.9909999999999998E-2</v>
      </c>
      <c r="FZ15" s="1006">
        <f t="shared" si="1"/>
        <v>5.9909999999999998E-2</v>
      </c>
      <c r="GA15" s="1006">
        <f t="shared" si="1"/>
        <v>5.4640000000000001E-2</v>
      </c>
      <c r="GB15" s="1006">
        <f t="shared" si="1"/>
        <v>5.4640000000000001E-2</v>
      </c>
      <c r="GC15" s="1006">
        <f t="shared" si="1"/>
        <v>5.4640000000000001E-2</v>
      </c>
      <c r="GD15" s="669"/>
      <c r="GE15" s="669"/>
      <c r="GF15" s="669"/>
      <c r="GG15" s="669"/>
      <c r="GH15" s="669"/>
      <c r="GI15" s="669"/>
      <c r="GJ15" s="669"/>
      <c r="GK15" s="669"/>
      <c r="GL15" s="669"/>
      <c r="GM15" s="669"/>
      <c r="GN15" s="669"/>
      <c r="GO15" s="669"/>
      <c r="GP15" s="669"/>
      <c r="GQ15" s="669"/>
      <c r="GR15" s="669"/>
      <c r="GS15" s="669"/>
      <c r="GT15" s="669"/>
      <c r="GU15" s="669"/>
      <c r="GV15" s="669"/>
      <c r="GW15" s="669"/>
      <c r="GX15" s="669"/>
      <c r="GY15" s="669"/>
      <c r="GZ15" s="669"/>
      <c r="HA15" s="669"/>
      <c r="HB15" s="669"/>
      <c r="HC15" s="669"/>
      <c r="HD15" s="669"/>
      <c r="HE15" s="669"/>
      <c r="HF15" s="669"/>
      <c r="HG15" s="669"/>
      <c r="HH15" s="669"/>
      <c r="HI15" s="669"/>
      <c r="HJ15" s="669"/>
      <c r="HK15" s="669"/>
      <c r="HL15" s="669"/>
      <c r="HM15" s="669"/>
      <c r="HN15" s="669"/>
      <c r="HO15" s="669"/>
      <c r="HP15" s="669"/>
      <c r="HQ15" s="669"/>
      <c r="HR15" s="669"/>
      <c r="HS15" s="669"/>
      <c r="HT15" s="669"/>
      <c r="HU15" s="669"/>
      <c r="HV15" s="669"/>
      <c r="HW15" s="669"/>
      <c r="HX15" s="669"/>
      <c r="HY15" s="669"/>
      <c r="HZ15" s="669"/>
      <c r="IA15" s="669"/>
      <c r="IB15" s="669"/>
      <c r="IC15" s="669"/>
      <c r="ID15" s="669"/>
      <c r="IE15" s="669"/>
      <c r="IF15" s="669"/>
      <c r="IG15" s="669"/>
      <c r="IH15" s="669"/>
      <c r="II15" s="669"/>
      <c r="IJ15" s="669"/>
      <c r="IK15" s="669"/>
      <c r="IL15" s="669"/>
      <c r="IM15" s="669"/>
      <c r="IN15" s="669"/>
      <c r="IO15" s="669"/>
      <c r="IP15" s="669"/>
      <c r="IQ15" s="669"/>
      <c r="IR15" s="669"/>
      <c r="IS15" s="669"/>
      <c r="IT15" s="669"/>
      <c r="IU15" s="669"/>
      <c r="IV15" s="669"/>
      <c r="IW15" s="669"/>
      <c r="IX15" s="669"/>
      <c r="IY15" s="669"/>
      <c r="IZ15" s="669"/>
    </row>
    <row r="16" spans="1:16374" s="5" customFormat="1" x14ac:dyDescent="0.2">
      <c r="B16" s="676" t="s">
        <v>289</v>
      </c>
      <c r="C16" s="206"/>
      <c r="D16" s="206"/>
      <c r="E16" s="206"/>
      <c r="F16" s="206"/>
      <c r="G16" s="206"/>
      <c r="H16" s="206"/>
      <c r="I16" s="206"/>
      <c r="J16" s="206"/>
      <c r="K16" s="206"/>
      <c r="L16" s="206"/>
      <c r="M16" s="206"/>
      <c r="N16" s="206"/>
      <c r="BB16" s="790"/>
      <c r="BC16" s="790"/>
      <c r="BD16" s="790"/>
      <c r="BE16" s="790"/>
      <c r="BF16" s="790"/>
      <c r="BG16" s="790"/>
      <c r="BH16" s="790"/>
      <c r="BI16" s="790"/>
      <c r="BJ16" s="790"/>
      <c r="BK16" s="790"/>
      <c r="BL16" s="790"/>
      <c r="BM16" s="790"/>
      <c r="BN16" s="790"/>
      <c r="BO16" s="790"/>
      <c r="BP16" s="790"/>
      <c r="BQ16" s="790"/>
      <c r="BR16" s="790"/>
      <c r="BS16" s="790"/>
      <c r="BT16" s="790"/>
      <c r="BU16" s="790"/>
      <c r="BV16" s="790"/>
      <c r="BW16" s="790"/>
      <c r="BX16" s="790"/>
      <c r="BY16" s="790"/>
      <c r="BZ16" s="790"/>
      <c r="CA16" s="790"/>
      <c r="CB16" s="790"/>
      <c r="CC16" s="790"/>
      <c r="CD16" s="790"/>
      <c r="CE16" s="790"/>
      <c r="CF16" s="790"/>
      <c r="CG16" s="790"/>
      <c r="CH16" s="790"/>
      <c r="CI16" s="790"/>
      <c r="CJ16" s="669"/>
      <c r="CK16" s="669"/>
      <c r="CL16" s="669"/>
      <c r="CM16" s="669"/>
      <c r="CN16" s="669"/>
      <c r="CO16" s="669"/>
      <c r="CP16" s="669"/>
      <c r="CQ16" s="669"/>
      <c r="CR16" s="669"/>
      <c r="CS16" s="669"/>
      <c r="CT16" s="669"/>
      <c r="CU16" s="669"/>
      <c r="CV16" s="669"/>
      <c r="CW16" s="669"/>
      <c r="CX16" s="669"/>
      <c r="CY16" s="669"/>
      <c r="CZ16" s="669"/>
      <c r="DA16" s="669"/>
      <c r="DB16" s="669"/>
      <c r="DC16" s="669"/>
      <c r="DD16" s="669"/>
      <c r="DE16" s="669"/>
      <c r="DF16" s="669"/>
      <c r="DG16" s="669"/>
      <c r="DH16" s="669"/>
      <c r="DI16" s="669"/>
      <c r="DJ16" s="669"/>
      <c r="DK16" s="669"/>
      <c r="DL16" s="669"/>
      <c r="DM16" s="669"/>
      <c r="DN16" s="669"/>
      <c r="DO16" s="669"/>
      <c r="DP16" s="669"/>
      <c r="DQ16" s="669"/>
      <c r="DR16" s="669"/>
      <c r="DS16" s="669"/>
      <c r="DT16" s="669"/>
      <c r="DU16" s="669"/>
      <c r="DV16" s="669"/>
      <c r="DW16" s="669"/>
      <c r="DX16" s="669"/>
      <c r="DY16" s="754">
        <f t="shared" ref="DY16:EA17" si="2">+DY7+DY11</f>
        <v>4.2119999999999998E-2</v>
      </c>
      <c r="DZ16" s="673">
        <f t="shared" si="2"/>
        <v>4.2119999999999998E-2</v>
      </c>
      <c r="EA16" s="673">
        <f t="shared" si="2"/>
        <v>4.113E-2</v>
      </c>
      <c r="EB16" s="673">
        <f t="shared" ref="EB16:EQ17" si="3">+EB7+EB11</f>
        <v>4.8160000000000001E-2</v>
      </c>
      <c r="EC16" s="673">
        <f t="shared" si="3"/>
        <v>4.8160000000000001E-2</v>
      </c>
      <c r="ED16" s="673">
        <f t="shared" si="3"/>
        <v>4.8160000000000001E-2</v>
      </c>
      <c r="EE16" s="673">
        <f t="shared" si="3"/>
        <v>4.9149999999999999E-2</v>
      </c>
      <c r="EF16" s="673">
        <f t="shared" si="3"/>
        <v>4.9149999999999999E-2</v>
      </c>
      <c r="EG16" s="673">
        <f t="shared" si="3"/>
        <v>4.9149999999999999E-2</v>
      </c>
      <c r="EH16" s="673">
        <f t="shared" si="3"/>
        <v>4.9149999999999999E-2</v>
      </c>
      <c r="EI16" s="673">
        <f t="shared" si="3"/>
        <v>4.9149999999999999E-2</v>
      </c>
      <c r="EJ16" s="673">
        <f t="shared" si="3"/>
        <v>4.9149999999999999E-2</v>
      </c>
      <c r="EK16" s="673">
        <f t="shared" si="3"/>
        <v>4.9149999999999999E-2</v>
      </c>
      <c r="EL16" s="673">
        <f t="shared" si="3"/>
        <v>4.9149999999999999E-2</v>
      </c>
      <c r="EM16" s="673">
        <f t="shared" si="3"/>
        <v>4.8160000000000001E-2</v>
      </c>
      <c r="EN16" s="673">
        <f t="shared" si="3"/>
        <v>4.9349999999999998E-2</v>
      </c>
      <c r="EO16" s="673">
        <f t="shared" si="3"/>
        <v>4.9349999999999998E-2</v>
      </c>
      <c r="EP16" s="673">
        <f t="shared" si="3"/>
        <v>4.9349999999999998E-2</v>
      </c>
      <c r="EQ16" s="673">
        <f t="shared" si="3"/>
        <v>5.0340000000000003E-2</v>
      </c>
      <c r="ER16" s="673">
        <f t="shared" si="0"/>
        <v>5.0340000000000003E-2</v>
      </c>
      <c r="ES16" s="673">
        <f t="shared" si="0"/>
        <v>5.0340000000000003E-2</v>
      </c>
      <c r="ET16" s="673">
        <f t="shared" si="0"/>
        <v>5.0340000000000003E-2</v>
      </c>
      <c r="EU16" s="673">
        <f t="shared" si="0"/>
        <v>5.0340000000000003E-2</v>
      </c>
      <c r="EV16" s="673">
        <f t="shared" si="0"/>
        <v>5.0340000000000003E-2</v>
      </c>
      <c r="EW16" s="673">
        <f t="shared" si="0"/>
        <v>5.0340000000000003E-2</v>
      </c>
      <c r="EX16" s="673">
        <f t="shared" si="0"/>
        <v>5.0340000000000003E-2</v>
      </c>
      <c r="EY16" s="673">
        <f t="shared" si="0"/>
        <v>4.9349999999999998E-2</v>
      </c>
      <c r="EZ16" s="673">
        <f t="shared" si="0"/>
        <v>5.1110000000000003E-2</v>
      </c>
      <c r="FA16" s="673">
        <f t="shared" si="0"/>
        <v>5.1110000000000003E-2</v>
      </c>
      <c r="FB16" s="673">
        <f t="shared" si="0"/>
        <v>5.1110000000000003E-2</v>
      </c>
      <c r="FC16" s="673">
        <f t="shared" si="0"/>
        <v>5.21E-2</v>
      </c>
      <c r="FD16" s="673">
        <f t="shared" si="0"/>
        <v>5.21E-2</v>
      </c>
      <c r="FE16" s="673">
        <f t="shared" si="0"/>
        <v>5.21E-2</v>
      </c>
      <c r="FF16" s="673">
        <f t="shared" si="0"/>
        <v>5.21E-2</v>
      </c>
      <c r="FG16" s="673">
        <f t="shared" si="0"/>
        <v>5.21E-2</v>
      </c>
      <c r="FH16" s="673">
        <f t="shared" si="0"/>
        <v>5.21E-2</v>
      </c>
      <c r="FI16" s="673">
        <f t="shared" si="0"/>
        <v>5.21E-2</v>
      </c>
      <c r="FJ16" s="673">
        <f t="shared" si="0"/>
        <v>5.21E-2</v>
      </c>
      <c r="FK16" s="673">
        <f t="shared" si="0"/>
        <v>5.1110000000000003E-2</v>
      </c>
      <c r="FL16" s="673">
        <f t="shared" si="0"/>
        <v>5.3650000000000003E-2</v>
      </c>
      <c r="FM16" s="673">
        <f t="shared" si="0"/>
        <v>5.3650000000000003E-2</v>
      </c>
      <c r="FN16" s="673">
        <f t="shared" si="0"/>
        <v>5.3650000000000003E-2</v>
      </c>
      <c r="FO16" s="673">
        <f t="shared" si="0"/>
        <v>5.4640000000000001E-2</v>
      </c>
      <c r="FP16" s="673">
        <f t="shared" si="0"/>
        <v>5.4640000000000001E-2</v>
      </c>
      <c r="FQ16" s="673">
        <f t="shared" si="0"/>
        <v>5.4640000000000001E-2</v>
      </c>
      <c r="FR16" s="673">
        <f t="shared" si="0"/>
        <v>5.4640000000000001E-2</v>
      </c>
      <c r="FS16" s="673">
        <f t="shared" si="0"/>
        <v>5.4640000000000001E-2</v>
      </c>
      <c r="FT16" s="673">
        <f t="shared" si="0"/>
        <v>5.4640000000000001E-2</v>
      </c>
      <c r="FU16" s="673">
        <f t="shared" si="0"/>
        <v>5.4640000000000001E-2</v>
      </c>
      <c r="FV16" s="673">
        <f t="shared" si="0"/>
        <v>5.4640000000000001E-2</v>
      </c>
      <c r="FW16" s="673">
        <f t="shared" si="0"/>
        <v>5.3650000000000003E-2</v>
      </c>
      <c r="FX16" s="1006">
        <f t="shared" ref="FX16:GC16" si="4">+FX7+FX11</f>
        <v>5.3650000000000003E-2</v>
      </c>
      <c r="FY16" s="1006">
        <f t="shared" si="4"/>
        <v>5.3650000000000003E-2</v>
      </c>
      <c r="FZ16" s="1006">
        <f t="shared" si="4"/>
        <v>5.3650000000000003E-2</v>
      </c>
      <c r="GA16" s="1006">
        <f t="shared" si="4"/>
        <v>5.4640000000000001E-2</v>
      </c>
      <c r="GB16" s="1006">
        <f t="shared" si="4"/>
        <v>5.4640000000000001E-2</v>
      </c>
      <c r="GC16" s="1006">
        <f t="shared" si="4"/>
        <v>5.4640000000000001E-2</v>
      </c>
      <c r="GD16" s="669"/>
      <c r="GE16" s="669"/>
      <c r="GF16" s="669"/>
      <c r="GG16" s="669"/>
      <c r="GH16" s="669"/>
      <c r="GI16" s="669"/>
      <c r="GJ16" s="669"/>
      <c r="GK16" s="669"/>
      <c r="GL16" s="669"/>
      <c r="GM16" s="669"/>
      <c r="GN16" s="669"/>
      <c r="GO16" s="669"/>
      <c r="GP16" s="669"/>
      <c r="GQ16" s="669"/>
      <c r="GR16" s="669"/>
      <c r="GS16" s="669"/>
      <c r="GT16" s="669"/>
      <c r="GU16" s="669"/>
      <c r="GV16" s="669"/>
      <c r="GW16" s="669"/>
      <c r="GX16" s="669"/>
      <c r="GY16" s="669"/>
      <c r="GZ16" s="669"/>
      <c r="HA16" s="669"/>
      <c r="HB16" s="669"/>
      <c r="HC16" s="669"/>
      <c r="HD16" s="669"/>
      <c r="HE16" s="669"/>
      <c r="HF16" s="669"/>
      <c r="HG16" s="669"/>
      <c r="HH16" s="669"/>
      <c r="HI16" s="669"/>
      <c r="HJ16" s="669"/>
      <c r="HK16" s="669"/>
      <c r="HL16" s="669"/>
      <c r="HM16" s="669"/>
      <c r="HN16" s="669"/>
      <c r="HO16" s="669"/>
      <c r="HP16" s="669"/>
      <c r="HQ16" s="669"/>
      <c r="HR16" s="669"/>
      <c r="HS16" s="669"/>
      <c r="HT16" s="669"/>
      <c r="HU16" s="669"/>
      <c r="HV16" s="669"/>
      <c r="HW16" s="669"/>
      <c r="HX16" s="669"/>
      <c r="HY16" s="669"/>
      <c r="HZ16" s="669"/>
      <c r="IA16" s="669"/>
      <c r="IB16" s="669"/>
      <c r="IC16" s="669"/>
      <c r="ID16" s="669"/>
      <c r="IE16" s="669"/>
      <c r="IF16" s="669"/>
      <c r="IG16" s="669"/>
      <c r="IH16" s="669"/>
      <c r="II16" s="669"/>
      <c r="IJ16" s="669"/>
      <c r="IK16" s="669"/>
      <c r="IL16" s="669"/>
      <c r="IM16" s="669"/>
      <c r="IN16" s="669"/>
      <c r="IO16" s="669"/>
      <c r="IP16" s="669"/>
      <c r="IQ16" s="669"/>
      <c r="IR16" s="669"/>
      <c r="IS16" s="669"/>
      <c r="IT16" s="669"/>
      <c r="IU16" s="669"/>
      <c r="IV16" s="669"/>
      <c r="IW16" s="669"/>
      <c r="IX16" s="669"/>
      <c r="IY16" s="669"/>
      <c r="IZ16" s="669"/>
    </row>
    <row r="17" spans="1:16374" s="5" customFormat="1" x14ac:dyDescent="0.2">
      <c r="B17" s="676" t="s">
        <v>214</v>
      </c>
      <c r="C17" s="206"/>
      <c r="D17" s="206"/>
      <c r="E17" s="206"/>
      <c r="F17" s="206"/>
      <c r="G17" s="206"/>
      <c r="H17" s="206"/>
      <c r="I17" s="206"/>
      <c r="J17" s="206"/>
      <c r="K17" s="206"/>
      <c r="L17" s="206"/>
      <c r="M17" s="206"/>
      <c r="N17" s="206"/>
      <c r="BB17" s="790"/>
      <c r="BC17" s="790"/>
      <c r="BD17" s="790"/>
      <c r="BE17" s="790"/>
      <c r="BF17" s="790"/>
      <c r="BG17" s="790"/>
      <c r="BH17" s="790"/>
      <c r="BI17" s="790"/>
      <c r="BJ17" s="790"/>
      <c r="BK17" s="790"/>
      <c r="BL17" s="790"/>
      <c r="BM17" s="790"/>
      <c r="BN17" s="790"/>
      <c r="BO17" s="790"/>
      <c r="BP17" s="790"/>
      <c r="BQ17" s="790"/>
      <c r="BR17" s="790"/>
      <c r="BS17" s="790"/>
      <c r="BT17" s="790"/>
      <c r="BU17" s="790"/>
      <c r="BV17" s="790"/>
      <c r="BW17" s="790"/>
      <c r="BX17" s="790"/>
      <c r="BY17" s="790"/>
      <c r="BZ17" s="790"/>
      <c r="CA17" s="790"/>
      <c r="CB17" s="790"/>
      <c r="CC17" s="790"/>
      <c r="CD17" s="790"/>
      <c r="CE17" s="790"/>
      <c r="CF17" s="790"/>
      <c r="CG17" s="790"/>
      <c r="CH17" s="790"/>
      <c r="CI17" s="790"/>
      <c r="CJ17" s="669"/>
      <c r="CK17" s="669"/>
      <c r="CL17" s="669"/>
      <c r="CM17" s="669"/>
      <c r="CN17" s="669"/>
      <c r="CO17" s="669"/>
      <c r="CP17" s="669"/>
      <c r="CQ17" s="669"/>
      <c r="CR17" s="669"/>
      <c r="CS17" s="669"/>
      <c r="CT17" s="669"/>
      <c r="CU17" s="669"/>
      <c r="CV17" s="669"/>
      <c r="CW17" s="669"/>
      <c r="CX17" s="669"/>
      <c r="CY17" s="669"/>
      <c r="CZ17" s="669"/>
      <c r="DA17" s="669"/>
      <c r="DB17" s="669"/>
      <c r="DC17" s="669"/>
      <c r="DD17" s="669"/>
      <c r="DE17" s="669"/>
      <c r="DF17" s="669"/>
      <c r="DG17" s="669"/>
      <c r="DH17" s="669"/>
      <c r="DI17" s="669"/>
      <c r="DJ17" s="669"/>
      <c r="DK17" s="669"/>
      <c r="DL17" s="669"/>
      <c r="DM17" s="669"/>
      <c r="DN17" s="669"/>
      <c r="DO17" s="669"/>
      <c r="DP17" s="669"/>
      <c r="DQ17" s="669"/>
      <c r="DR17" s="669"/>
      <c r="DS17" s="669"/>
      <c r="DT17" s="669"/>
      <c r="DU17" s="669"/>
      <c r="DV17" s="669"/>
      <c r="DW17" s="669"/>
      <c r="DX17" s="669"/>
      <c r="DY17" s="754">
        <f t="shared" si="2"/>
        <v>2.546E-2</v>
      </c>
      <c r="DZ17" s="673">
        <f t="shared" si="2"/>
        <v>2.546E-2</v>
      </c>
      <c r="EA17" s="673">
        <f t="shared" si="2"/>
        <v>2.104E-2</v>
      </c>
      <c r="EB17" s="673">
        <f t="shared" si="3"/>
        <v>2.8070000000000001E-2</v>
      </c>
      <c r="EC17" s="673">
        <f t="shared" si="0"/>
        <v>2.8070000000000001E-2</v>
      </c>
      <c r="ED17" s="673">
        <f t="shared" si="0"/>
        <v>2.8070000000000001E-2</v>
      </c>
      <c r="EE17" s="673">
        <f t="shared" si="0"/>
        <v>3.2489999999999998E-2</v>
      </c>
      <c r="EF17" s="673">
        <f t="shared" si="0"/>
        <v>3.2489999999999998E-2</v>
      </c>
      <c r="EG17" s="673">
        <f t="shared" si="0"/>
        <v>3.2489999999999998E-2</v>
      </c>
      <c r="EH17" s="673">
        <f t="shared" si="0"/>
        <v>3.2489999999999998E-2</v>
      </c>
      <c r="EI17" s="673">
        <f t="shared" si="0"/>
        <v>3.2489999999999998E-2</v>
      </c>
      <c r="EJ17" s="673">
        <f t="shared" si="0"/>
        <v>3.2489999999999998E-2</v>
      </c>
      <c r="EK17" s="673">
        <f t="shared" si="0"/>
        <v>3.2489999999999998E-2</v>
      </c>
      <c r="EL17" s="673">
        <f t="shared" si="0"/>
        <v>3.2489999999999998E-2</v>
      </c>
      <c r="EM17" s="673">
        <f t="shared" si="0"/>
        <v>2.8070000000000001E-2</v>
      </c>
      <c r="EN17" s="673">
        <f t="shared" si="0"/>
        <v>2.9260000000000001E-2</v>
      </c>
      <c r="EO17" s="673">
        <f t="shared" si="0"/>
        <v>2.9260000000000001E-2</v>
      </c>
      <c r="EP17" s="673">
        <f t="shared" si="0"/>
        <v>2.9260000000000001E-2</v>
      </c>
      <c r="EQ17" s="673">
        <f t="shared" si="0"/>
        <v>3.3680000000000002E-2</v>
      </c>
      <c r="ER17" s="673">
        <f t="shared" si="0"/>
        <v>3.3680000000000002E-2</v>
      </c>
      <c r="ES17" s="673">
        <f t="shared" si="0"/>
        <v>3.3680000000000002E-2</v>
      </c>
      <c r="ET17" s="673">
        <f t="shared" si="0"/>
        <v>3.3680000000000002E-2</v>
      </c>
      <c r="EU17" s="673">
        <f t="shared" si="0"/>
        <v>3.3680000000000002E-2</v>
      </c>
      <c r="EV17" s="673">
        <f t="shared" si="0"/>
        <v>3.3680000000000002E-2</v>
      </c>
      <c r="EW17" s="673">
        <f t="shared" si="0"/>
        <v>3.3680000000000002E-2</v>
      </c>
      <c r="EX17" s="673">
        <f t="shared" si="0"/>
        <v>3.3680000000000002E-2</v>
      </c>
      <c r="EY17" s="673">
        <f t="shared" si="0"/>
        <v>2.9260000000000001E-2</v>
      </c>
      <c r="EZ17" s="673">
        <f t="shared" si="0"/>
        <v>3.1019999999999999E-2</v>
      </c>
      <c r="FA17" s="673">
        <f t="shared" si="0"/>
        <v>3.1019999999999999E-2</v>
      </c>
      <c r="FB17" s="673">
        <f t="shared" si="0"/>
        <v>3.1019999999999999E-2</v>
      </c>
      <c r="FC17" s="673">
        <f t="shared" si="0"/>
        <v>3.5439999999999999E-2</v>
      </c>
      <c r="FD17" s="673">
        <f t="shared" si="0"/>
        <v>3.5439999999999999E-2</v>
      </c>
      <c r="FE17" s="673">
        <f t="shared" si="0"/>
        <v>3.5439999999999999E-2</v>
      </c>
      <c r="FF17" s="673">
        <f t="shared" si="0"/>
        <v>3.5439999999999999E-2</v>
      </c>
      <c r="FG17" s="673">
        <f t="shared" si="0"/>
        <v>3.5439999999999999E-2</v>
      </c>
      <c r="FH17" s="673">
        <f t="shared" si="0"/>
        <v>3.5439999999999999E-2</v>
      </c>
      <c r="FI17" s="673">
        <f t="shared" si="0"/>
        <v>3.5439999999999999E-2</v>
      </c>
      <c r="FJ17" s="673">
        <f t="shared" si="0"/>
        <v>3.5439999999999999E-2</v>
      </c>
      <c r="FK17" s="673">
        <f t="shared" si="0"/>
        <v>3.1019999999999999E-2</v>
      </c>
      <c r="FL17" s="673">
        <f t="shared" si="0"/>
        <v>3.356E-2</v>
      </c>
      <c r="FM17" s="673">
        <f t="shared" si="0"/>
        <v>3.356E-2</v>
      </c>
      <c r="FN17" s="673">
        <f t="shared" si="0"/>
        <v>3.356E-2</v>
      </c>
      <c r="FO17" s="673">
        <f t="shared" si="0"/>
        <v>3.798E-2</v>
      </c>
      <c r="FP17" s="673">
        <f t="shared" si="0"/>
        <v>3.798E-2</v>
      </c>
      <c r="FQ17" s="673">
        <f t="shared" si="0"/>
        <v>3.798E-2</v>
      </c>
      <c r="FR17" s="673">
        <f t="shared" si="0"/>
        <v>3.798E-2</v>
      </c>
      <c r="FS17" s="673">
        <f t="shared" si="0"/>
        <v>3.798E-2</v>
      </c>
      <c r="FT17" s="673">
        <f t="shared" si="0"/>
        <v>3.798E-2</v>
      </c>
      <c r="FU17" s="673">
        <f t="shared" si="0"/>
        <v>3.798E-2</v>
      </c>
      <c r="FV17" s="673">
        <f t="shared" si="0"/>
        <v>3.798E-2</v>
      </c>
      <c r="FW17" s="673">
        <f t="shared" si="0"/>
        <v>3.356E-2</v>
      </c>
      <c r="FX17" s="1006">
        <f t="shared" ref="FX17:GC17" si="5">+FX8+FX12</f>
        <v>3.356E-2</v>
      </c>
      <c r="FY17" s="1006">
        <f t="shared" si="5"/>
        <v>3.356E-2</v>
      </c>
      <c r="FZ17" s="1006">
        <f t="shared" si="5"/>
        <v>3.356E-2</v>
      </c>
      <c r="GA17" s="1006">
        <f t="shared" si="5"/>
        <v>3.798E-2</v>
      </c>
      <c r="GB17" s="1006">
        <f t="shared" si="5"/>
        <v>3.798E-2</v>
      </c>
      <c r="GC17" s="1006">
        <f t="shared" si="5"/>
        <v>3.798E-2</v>
      </c>
      <c r="GD17" s="669"/>
      <c r="GE17" s="669"/>
      <c r="GF17" s="669"/>
      <c r="GG17" s="669"/>
      <c r="GH17" s="669"/>
      <c r="GI17" s="669"/>
      <c r="GJ17" s="669"/>
      <c r="GK17" s="669"/>
      <c r="GL17" s="669"/>
      <c r="GM17" s="669"/>
      <c r="GN17" s="669"/>
      <c r="GO17" s="669"/>
      <c r="GP17" s="669"/>
      <c r="GQ17" s="669"/>
      <c r="GR17" s="669"/>
      <c r="GS17" s="669"/>
      <c r="GT17" s="669"/>
      <c r="GU17" s="669"/>
      <c r="GV17" s="669"/>
      <c r="GW17" s="669"/>
      <c r="GX17" s="669"/>
      <c r="GY17" s="669"/>
      <c r="GZ17" s="669"/>
      <c r="HA17" s="669"/>
      <c r="HB17" s="669"/>
      <c r="HC17" s="669"/>
      <c r="HD17" s="669"/>
      <c r="HE17" s="669"/>
      <c r="HF17" s="669"/>
      <c r="HG17" s="669"/>
      <c r="HH17" s="669"/>
      <c r="HI17" s="669"/>
      <c r="HJ17" s="669"/>
      <c r="HK17" s="669"/>
      <c r="HL17" s="669"/>
      <c r="HM17" s="669"/>
      <c r="HN17" s="669"/>
      <c r="HO17" s="669"/>
      <c r="HP17" s="669"/>
      <c r="HQ17" s="669"/>
      <c r="HR17" s="669"/>
      <c r="HS17" s="669"/>
      <c r="HT17" s="669"/>
      <c r="HU17" s="669"/>
      <c r="HV17" s="669"/>
      <c r="HW17" s="669"/>
      <c r="HX17" s="669"/>
      <c r="HY17" s="669"/>
      <c r="HZ17" s="669"/>
      <c r="IA17" s="669"/>
      <c r="IB17" s="669"/>
      <c r="IC17" s="669"/>
      <c r="ID17" s="669"/>
      <c r="IE17" s="669"/>
      <c r="IF17" s="669"/>
      <c r="IG17" s="669"/>
      <c r="IH17" s="669"/>
      <c r="II17" s="669"/>
      <c r="IJ17" s="669"/>
      <c r="IK17" s="669"/>
      <c r="IL17" s="669"/>
      <c r="IM17" s="669"/>
      <c r="IN17" s="669"/>
      <c r="IO17" s="669"/>
      <c r="IP17" s="669"/>
      <c r="IQ17" s="669"/>
      <c r="IR17" s="669"/>
      <c r="IS17" s="669"/>
      <c r="IT17" s="669"/>
      <c r="IU17" s="669"/>
      <c r="IV17" s="669"/>
      <c r="IW17" s="669"/>
      <c r="IX17" s="669"/>
      <c r="IY17" s="669"/>
      <c r="IZ17" s="669"/>
    </row>
    <row r="18" spans="1:16374" s="5" customFormat="1" x14ac:dyDescent="0.2">
      <c r="B18" s="676"/>
      <c r="C18" s="206"/>
      <c r="D18" s="206"/>
      <c r="E18" s="206"/>
      <c r="F18" s="206"/>
      <c r="G18" s="206"/>
      <c r="H18" s="206"/>
      <c r="I18" s="206"/>
      <c r="J18" s="206"/>
      <c r="K18" s="206"/>
      <c r="L18" s="206"/>
      <c r="M18" s="206"/>
      <c r="N18" s="206"/>
      <c r="BB18" s="790"/>
      <c r="BC18" s="790"/>
      <c r="BD18" s="790"/>
      <c r="BE18" s="790"/>
      <c r="BF18" s="790"/>
      <c r="BG18" s="790"/>
      <c r="BH18" s="790"/>
      <c r="BI18" s="790"/>
      <c r="BJ18" s="790"/>
      <c r="BK18" s="790"/>
      <c r="BL18" s="790"/>
      <c r="BM18" s="790"/>
      <c r="BN18" s="790"/>
      <c r="BO18" s="790"/>
      <c r="BP18" s="790"/>
      <c r="BQ18" s="790"/>
      <c r="BR18" s="790"/>
      <c r="BS18" s="790"/>
      <c r="BT18" s="790"/>
      <c r="BU18" s="790"/>
      <c r="BV18" s="790"/>
      <c r="BW18" s="790"/>
      <c r="BX18" s="790"/>
      <c r="BY18" s="790"/>
      <c r="BZ18" s="790"/>
      <c r="CA18" s="790"/>
      <c r="CB18" s="790"/>
      <c r="CC18" s="790"/>
      <c r="CD18" s="790"/>
      <c r="CE18" s="790"/>
      <c r="CF18" s="790"/>
      <c r="CG18" s="790"/>
      <c r="CH18" s="790"/>
      <c r="CI18" s="790"/>
      <c r="CJ18" s="669"/>
      <c r="CK18" s="669"/>
      <c r="CL18" s="669"/>
      <c r="CM18" s="669"/>
      <c r="CN18" s="669"/>
      <c r="CO18" s="669"/>
      <c r="CP18" s="669"/>
      <c r="CQ18" s="669"/>
      <c r="CR18" s="669"/>
      <c r="CS18" s="669"/>
      <c r="CT18" s="669"/>
      <c r="CU18" s="669"/>
      <c r="CV18" s="669"/>
      <c r="CW18" s="669"/>
      <c r="CX18" s="669"/>
      <c r="CY18" s="669"/>
      <c r="CZ18" s="669"/>
      <c r="DA18" s="669"/>
      <c r="DB18" s="669"/>
      <c r="DC18" s="669"/>
      <c r="DD18" s="669"/>
      <c r="DE18" s="669"/>
      <c r="DF18" s="669"/>
      <c r="DG18" s="669"/>
      <c r="DH18" s="669"/>
      <c r="DI18" s="669"/>
      <c r="DJ18" s="669"/>
      <c r="DK18" s="669"/>
      <c r="DL18" s="669"/>
      <c r="DM18" s="669"/>
      <c r="DN18" s="669"/>
      <c r="DO18" s="669"/>
      <c r="DP18" s="669"/>
      <c r="DQ18" s="669"/>
      <c r="DR18" s="669"/>
      <c r="DS18" s="669"/>
      <c r="DT18" s="669"/>
      <c r="DU18" s="669"/>
      <c r="DV18" s="669"/>
      <c r="DW18" s="669"/>
      <c r="DX18" s="669"/>
      <c r="DY18" s="692"/>
      <c r="DZ18" s="669"/>
      <c r="EA18" s="669"/>
      <c r="EB18" s="669"/>
      <c r="EC18" s="669"/>
      <c r="ED18" s="669"/>
      <c r="EE18" s="669"/>
      <c r="EF18" s="669"/>
      <c r="EG18" s="669"/>
      <c r="EH18" s="669"/>
      <c r="EI18" s="669"/>
      <c r="EJ18" s="669"/>
      <c r="EK18" s="669"/>
      <c r="EL18" s="669"/>
      <c r="EM18" s="669"/>
      <c r="EN18" s="669"/>
      <c r="EO18" s="669"/>
      <c r="EP18" s="669"/>
      <c r="EQ18" s="669"/>
      <c r="ER18" s="669"/>
      <c r="ES18" s="669"/>
      <c r="ET18" s="669"/>
      <c r="EU18" s="669"/>
      <c r="EV18" s="669"/>
      <c r="EW18" s="669"/>
      <c r="EX18" s="669"/>
      <c r="EY18" s="669"/>
      <c r="EZ18" s="669"/>
      <c r="FA18" s="669"/>
      <c r="FB18" s="669"/>
      <c r="FC18" s="669"/>
      <c r="FD18" s="669"/>
      <c r="FE18" s="669"/>
      <c r="FF18" s="669"/>
      <c r="FG18" s="669"/>
      <c r="FH18" s="669"/>
      <c r="FI18" s="669"/>
      <c r="FJ18" s="669"/>
      <c r="FK18" s="669"/>
      <c r="FL18" s="669"/>
      <c r="FM18" s="669"/>
      <c r="FN18" s="669"/>
      <c r="FO18" s="669"/>
      <c r="FP18" s="669"/>
      <c r="FQ18" s="669"/>
      <c r="FR18" s="669"/>
      <c r="FS18" s="669"/>
      <c r="FT18" s="669"/>
      <c r="FU18" s="669"/>
      <c r="FV18" s="669"/>
      <c r="FW18" s="669"/>
      <c r="FX18" s="1005"/>
      <c r="FY18" s="995"/>
      <c r="FZ18" s="995"/>
      <c r="GA18" s="995"/>
      <c r="GB18" s="995"/>
      <c r="GC18" s="995"/>
      <c r="GD18" s="669"/>
      <c r="GE18" s="669"/>
      <c r="GF18" s="669"/>
      <c r="GG18" s="669"/>
      <c r="GH18" s="669"/>
      <c r="GI18" s="669"/>
      <c r="GJ18" s="669"/>
      <c r="GK18" s="669"/>
      <c r="GL18" s="669"/>
      <c r="GM18" s="669"/>
      <c r="GN18" s="669"/>
      <c r="GO18" s="669"/>
      <c r="GP18" s="669"/>
      <c r="GQ18" s="669"/>
      <c r="GR18" s="669"/>
      <c r="GS18" s="669"/>
      <c r="GT18" s="669"/>
      <c r="GU18" s="669"/>
      <c r="GV18" s="669"/>
      <c r="GW18" s="669"/>
      <c r="GX18" s="669"/>
      <c r="GY18" s="669"/>
      <c r="GZ18" s="669"/>
      <c r="HA18" s="669"/>
      <c r="HB18" s="669"/>
      <c r="HC18" s="669"/>
      <c r="HD18" s="669"/>
      <c r="HE18" s="669"/>
      <c r="HF18" s="669"/>
      <c r="HG18" s="669"/>
      <c r="HH18" s="669"/>
      <c r="HI18" s="669"/>
      <c r="HJ18" s="669"/>
      <c r="HK18" s="669"/>
      <c r="HL18" s="669"/>
      <c r="HM18" s="669"/>
      <c r="HN18" s="669"/>
      <c r="HO18" s="669"/>
      <c r="HP18" s="669"/>
      <c r="HQ18" s="669"/>
      <c r="HR18" s="669"/>
      <c r="HS18" s="669"/>
      <c r="HT18" s="669"/>
      <c r="HU18" s="669"/>
      <c r="HV18" s="669"/>
      <c r="HW18" s="669"/>
      <c r="HX18" s="669"/>
      <c r="HY18" s="669"/>
      <c r="HZ18" s="669"/>
      <c r="IA18" s="669"/>
      <c r="IB18" s="669"/>
      <c r="IC18" s="669"/>
      <c r="ID18" s="669"/>
      <c r="IE18" s="669"/>
      <c r="IF18" s="669"/>
      <c r="IG18" s="669"/>
      <c r="IH18" s="669"/>
      <c r="II18" s="669"/>
      <c r="IJ18" s="669"/>
      <c r="IK18" s="669"/>
      <c r="IL18" s="669"/>
      <c r="IM18" s="669"/>
      <c r="IN18" s="669"/>
      <c r="IO18" s="669"/>
      <c r="IP18" s="669"/>
      <c r="IQ18" s="669"/>
      <c r="IR18" s="669"/>
      <c r="IS18" s="669"/>
      <c r="IT18" s="669"/>
      <c r="IU18" s="669"/>
      <c r="IV18" s="669"/>
      <c r="IW18" s="669"/>
      <c r="IX18" s="669"/>
      <c r="IY18" s="669"/>
      <c r="IZ18" s="669"/>
    </row>
    <row r="19" spans="1:16374" ht="18" customHeight="1" x14ac:dyDescent="0.2">
      <c r="B19" s="668" t="s">
        <v>551</v>
      </c>
      <c r="O19" s="723">
        <f>+'Calc Small Comm A1-A Rates'!O20</f>
        <v>3.04E-2</v>
      </c>
      <c r="P19" s="723">
        <f>+'Calc Small Comm A1-A Rates'!P20</f>
        <v>3.04E-2</v>
      </c>
      <c r="Q19" s="723">
        <f>+'Calc Small Comm A1-A Rates'!Q20</f>
        <v>3.04E-2</v>
      </c>
      <c r="R19" s="723">
        <f>+'Calc Small Comm A1-A Rates'!R20</f>
        <v>3.1399999999999997E-2</v>
      </c>
      <c r="S19" s="723">
        <f>+'Calc Small Comm A1-A Rates'!S20</f>
        <v>3.1399999999999997E-2</v>
      </c>
      <c r="T19" s="723">
        <f>+'Calc Small Comm A1-A Rates'!T20</f>
        <v>3.1399999999999997E-2</v>
      </c>
      <c r="U19" s="723">
        <f>+'Calc Small Comm A1-A Rates'!U20</f>
        <v>3.2399999999999998E-2</v>
      </c>
      <c r="V19" s="723">
        <f>+'Calc Small Comm A1-A Rates'!V20</f>
        <v>3.2399999999999998E-2</v>
      </c>
      <c r="W19" s="723">
        <f>+'Calc Small Comm A1-A Rates'!W20</f>
        <v>3.2399999999999998E-2</v>
      </c>
      <c r="X19" s="723">
        <f>+'Calc Small Comm A1-A Rates'!X20</f>
        <v>3.3399999999999999E-2</v>
      </c>
      <c r="Y19" s="723">
        <f>+'Calc Small Comm A1-A Rates'!Y20</f>
        <v>3.3399999999999999E-2</v>
      </c>
      <c r="Z19" s="723">
        <f>+'Calc Small Comm A1-A Rates'!Z20</f>
        <v>3.3399999999999999E-2</v>
      </c>
      <c r="AA19" s="723">
        <f>+'Calc Small Comm A1-A Rates'!AA20</f>
        <v>3.44E-2</v>
      </c>
      <c r="AB19" s="723">
        <f>+'Calc Small Comm A1-A Rates'!AB20</f>
        <v>3.44E-2</v>
      </c>
      <c r="AC19" s="723">
        <f>+'Calc Small Comm A1-A Rates'!AC20</f>
        <v>3.44E-2</v>
      </c>
      <c r="AD19" s="723">
        <f>+'Calc Small Comm A1-A Rates'!AD20</f>
        <v>3.5400000000000001E-2</v>
      </c>
      <c r="AE19" s="723">
        <f>+'Calc Small Comm A1-A Rates'!AE20</f>
        <v>3.5400000000000001E-2</v>
      </c>
      <c r="AF19" s="723">
        <f>+'Calc Small Comm A1-A Rates'!AF20</f>
        <v>3.5400000000000001E-2</v>
      </c>
      <c r="AG19" s="723">
        <f>+'Calc Small Comm A1-A Rates'!AG20</f>
        <v>3.6400000000000002E-2</v>
      </c>
      <c r="AH19" s="723">
        <f>+'Calc Small Comm A1-A Rates'!AH20</f>
        <v>3.8899999999999997E-2</v>
      </c>
      <c r="AI19" s="723">
        <f>+'Calc Small Comm A1-A Rates'!AI20</f>
        <v>3.8899999999999997E-2</v>
      </c>
      <c r="AJ19" s="723">
        <f>+'Calc Small Comm A1-A Rates'!AJ20</f>
        <v>4.24E-2</v>
      </c>
      <c r="AK19" s="723">
        <f>+'Calc Small Comm A1-A Rates'!AK20</f>
        <v>4.24E-2</v>
      </c>
      <c r="AL19" s="723">
        <f>+'Calc Small Comm A1-A Rates'!AL20</f>
        <v>4.24E-2</v>
      </c>
      <c r="AM19" s="723">
        <f>+'Calc Small Comm A1-A Rates'!AM20</f>
        <v>4.3400000000000001E-2</v>
      </c>
      <c r="AN19" s="723">
        <f>+'Calc Small Comm A1-A Rates'!AN20</f>
        <v>4.3400000000000001E-2</v>
      </c>
      <c r="AO19" s="723">
        <f>+'Calc Small Comm A1-A Rates'!AO20</f>
        <v>4.3400000000000001E-2</v>
      </c>
      <c r="AP19" s="723">
        <f>+'Calc Small Comm A1-A Rates'!AP20</f>
        <v>4.4400000000000002E-2</v>
      </c>
      <c r="AQ19" s="723">
        <f>+'Calc Small Comm A1-A Rates'!AQ20</f>
        <v>4.4400000000000002E-2</v>
      </c>
      <c r="AR19" s="723">
        <f>+'Calc Small Comm A1-A Rates'!AR20</f>
        <v>4.4400000000000002E-2</v>
      </c>
      <c r="AS19" s="723">
        <f>+'Calc Small Comm A1-A Rates'!AS20</f>
        <v>4.5400000000000003E-2</v>
      </c>
      <c r="AT19" s="723">
        <f>+'Calc Small Comm A1-A Rates'!AT20</f>
        <v>4.5400000000000003E-2</v>
      </c>
      <c r="AU19" s="723">
        <f>+'Calc Small Comm A1-A Rates'!AU20</f>
        <v>4.5400000000000003E-2</v>
      </c>
      <c r="AV19" s="723">
        <f>+'Calc Small Comm A1-A Rates'!AV20</f>
        <v>4.8899999999999999E-2</v>
      </c>
      <c r="AW19" s="723">
        <f>+'Calc Small Comm A1-A Rates'!AW20</f>
        <v>4.8899999999999999E-2</v>
      </c>
      <c r="AX19" s="723">
        <f>+'Calc Small Comm A1-A Rates'!AX20</f>
        <v>4.8899999999999999E-2</v>
      </c>
      <c r="AY19" s="723">
        <f>+'Calc Small Comm A1-A Rates'!AY20</f>
        <v>4.99E-2</v>
      </c>
      <c r="AZ19" s="723">
        <f>+'Calc Small Comm A1-A Rates'!AZ20</f>
        <v>4.99E-2</v>
      </c>
      <c r="BA19" s="723">
        <f>+'Calc Small Comm A1-A Rates'!BA20</f>
        <v>4.99E-2</v>
      </c>
      <c r="BB19" s="723">
        <f>+'Calc Small Comm A1-A Rates'!BB20</f>
        <v>5.0900000000000001E-2</v>
      </c>
      <c r="BC19" s="723">
        <f>+'Calc Small Comm A1-A Rates'!BC20</f>
        <v>5.0900000000000001E-2</v>
      </c>
      <c r="BD19" s="723">
        <f>+'Calc Small Comm A1-A Rates'!BD20</f>
        <v>5.0900000000000001E-2</v>
      </c>
      <c r="BE19" s="723">
        <f>+'Calc Small Comm A1-A Rates'!BE20</f>
        <v>5.0900000000000001E-2</v>
      </c>
      <c r="BF19" s="723">
        <f>+'Calc Small Comm A1-A Rates'!BF20</f>
        <v>5.0900000000000001E-2</v>
      </c>
      <c r="BG19" s="723">
        <f>+'Calc Small Comm A1-A Rates'!BG20</f>
        <v>5.0900000000000001E-2</v>
      </c>
      <c r="BH19" s="723">
        <f>+'Calc Small Comm A1-A Rates'!BH20</f>
        <v>5.6899999999999999E-2</v>
      </c>
      <c r="BI19" s="723">
        <f>+'Calc Small Comm A1-A Rates'!BI20</f>
        <v>5.6899999999999999E-2</v>
      </c>
      <c r="BJ19" s="723">
        <f>+'Calc Small Comm A1-A Rates'!BJ20</f>
        <v>5.6899999999999999E-2</v>
      </c>
      <c r="BK19" s="723">
        <f>+'Calc Small Comm A1-A Rates'!BK20</f>
        <v>5.6899999999999999E-2</v>
      </c>
      <c r="BL19" s="723">
        <f>+'Calc Small Comm A1-A Rates'!BL20</f>
        <v>5.6899999999999999E-2</v>
      </c>
      <c r="BM19" s="723">
        <f>+'Calc Small Comm A1-A Rates'!BM20</f>
        <v>5.6899999999999999E-2</v>
      </c>
      <c r="BN19" s="723">
        <f>+'Calc Small Comm A1-A Rates'!BN20</f>
        <v>5.6899999999999999E-2</v>
      </c>
      <c r="BO19" s="723">
        <f>+'Calc Small Comm A1-A Rates'!BO20</f>
        <v>5.6899999999999999E-2</v>
      </c>
      <c r="BP19" s="723">
        <f>+'Calc Small Comm A1-A Rates'!BP20</f>
        <v>5.6899999999999999E-2</v>
      </c>
      <c r="BQ19" s="723">
        <f>+'Calc Small Comm A1-A Rates'!BQ20</f>
        <v>5.6899999999999999E-2</v>
      </c>
      <c r="BR19" s="723">
        <f>+'Calc Small Comm A1-A Rates'!BR20</f>
        <v>5.6899999999999999E-2</v>
      </c>
      <c r="BS19" s="723">
        <f>+'Calc Small Comm A1-A Rates'!BS20</f>
        <v>5.6899999999999999E-2</v>
      </c>
      <c r="BT19" s="723">
        <f>+'Calc Small Comm A1-A Rates'!BT20</f>
        <v>5.6899999999999999E-2</v>
      </c>
      <c r="BU19" s="723">
        <f>+'Calc Small Comm A1-A Rates'!BU20</f>
        <v>5.6899999999999999E-2</v>
      </c>
      <c r="BV19" s="723">
        <f>+'Calc Small Comm A1-A Rates'!BV20</f>
        <v>5.6899999999999999E-2</v>
      </c>
      <c r="BW19" s="723">
        <f>+'Calc Small Comm A1-A Rates'!BW20</f>
        <v>5.6899999999999999E-2</v>
      </c>
      <c r="BX19" s="723">
        <f>+'Calc Small Comm A1-A Rates'!BX20</f>
        <v>5.6899999999999999E-2</v>
      </c>
      <c r="BY19" s="723">
        <f>+'Calc Small Comm A1-A Rates'!BY20</f>
        <v>5.6899999999999999E-2</v>
      </c>
      <c r="BZ19" s="723">
        <f>+'Calc Small Comm A1-A Rates'!BZ20</f>
        <v>5.6899999999999999E-2</v>
      </c>
      <c r="CA19" s="723">
        <f>+'Calc Small Comm A1-A Rates'!CA20</f>
        <v>5.6899999999999999E-2</v>
      </c>
      <c r="CB19" s="723">
        <f>+'Calc Small Comm A1-A Rates'!CB20</f>
        <v>5.6899999999999999E-2</v>
      </c>
      <c r="CC19" s="723">
        <f>+'Calc Small Comm A1-A Rates'!CC20</f>
        <v>5.6899999999999999E-2</v>
      </c>
      <c r="CD19" s="723">
        <f>+'Calc Small Comm A1-A Rates'!CD20</f>
        <v>5.6899999999999999E-2</v>
      </c>
      <c r="CE19" s="723">
        <f>+'Calc Small Comm A1-A Rates'!CE20</f>
        <v>5.6899999999999999E-2</v>
      </c>
      <c r="CF19" s="723">
        <f>+'Calc Small Comm A1-A Rates'!CF20</f>
        <v>5.6899999999999999E-2</v>
      </c>
      <c r="CG19" s="723">
        <f>+'Calc Small Comm A1-A Rates'!CG20</f>
        <v>5.6899999999999999E-2</v>
      </c>
      <c r="CH19" s="723">
        <f>+'Calc Small Comm A1-A Rates'!CH20</f>
        <v>5.6899999999999999E-2</v>
      </c>
      <c r="CI19" s="723">
        <f>+'Calc Small Comm A1-A Rates'!CI20</f>
        <v>5.6899999999999999E-2</v>
      </c>
      <c r="CJ19" s="723">
        <f>+'Calc Small Comm A1-A Rates'!CJ20</f>
        <v>5.765E-2</v>
      </c>
      <c r="CK19" s="723">
        <f>+'Calc Small Comm A1-A Rates'!CK20</f>
        <v>5.765E-2</v>
      </c>
      <c r="CL19" s="723">
        <f>+'Calc Small Comm A1-A Rates'!CL20</f>
        <v>5.8069999999999997E-2</v>
      </c>
      <c r="CM19" s="723">
        <f>+'Calc Small Comm A1-A Rates'!CM20</f>
        <v>5.8069999999999997E-2</v>
      </c>
      <c r="CN19" s="723">
        <f>+'Calc Small Comm A1-A Rates'!CN20</f>
        <v>5.8069999999999997E-2</v>
      </c>
      <c r="CO19" s="723">
        <f>+'Calc Small Comm A1-A Rates'!CO20</f>
        <v>5.8540000000000002E-2</v>
      </c>
      <c r="CP19" s="723">
        <f>+'Calc Small Comm A1-A Rates'!CP20</f>
        <v>5.8540000000000002E-2</v>
      </c>
      <c r="CQ19" s="723">
        <f>+'Calc Small Comm A1-A Rates'!CQ20</f>
        <v>5.8540000000000002E-2</v>
      </c>
      <c r="CR19" s="723">
        <f>+'Calc Small Comm A1-A Rates'!CR20</f>
        <v>6.0899999999999996E-2</v>
      </c>
      <c r="CS19" s="723">
        <f>+'Calc Small Comm A1-A Rates'!CS20</f>
        <v>6.0899999999999996E-2</v>
      </c>
      <c r="CT19" s="723">
        <f>+'Calc Small Comm A1-A Rates'!CT20</f>
        <v>6.0899999999999996E-2</v>
      </c>
      <c r="CU19" s="723">
        <f>+'Calc Small Comm A1-A Rates'!CU20</f>
        <v>6.1759999999999995E-2</v>
      </c>
      <c r="CV19" s="723">
        <f>+'Calc Small Comm A1-A Rates'!CV20</f>
        <v>6.1759999999999995E-2</v>
      </c>
      <c r="CW19" s="723">
        <f>+'Calc Small Comm A1-A Rates'!CW20</f>
        <v>6.1759999999999995E-2</v>
      </c>
      <c r="CX19" s="723">
        <f>+'Calc Small Comm A1-A Rates'!CX20</f>
        <v>6.1339999999999999E-2</v>
      </c>
      <c r="CY19" s="723">
        <f>+'Calc Small Comm A1-A Rates'!CY20</f>
        <v>6.1339999999999999E-2</v>
      </c>
      <c r="CZ19" s="723">
        <f>+'Calc Small Comm A1-A Rates'!CZ20</f>
        <v>6.1339999999999999E-2</v>
      </c>
      <c r="DA19" s="723">
        <f>+'Calc Small Comm A1-A Rates'!DA20</f>
        <v>6.2E-2</v>
      </c>
      <c r="DB19" s="723">
        <f>+'Calc Small Comm A1-A Rates'!DB20</f>
        <v>6.2E-2</v>
      </c>
      <c r="DC19" s="723">
        <f>+'Calc Small Comm A1-A Rates'!DC20</f>
        <v>6.2E-2</v>
      </c>
      <c r="DD19" s="723">
        <f>+'Calc Small Comm A1-A Rates'!DD20</f>
        <v>6.7900000000000002E-2</v>
      </c>
      <c r="DE19" s="723">
        <f>+'Calc Small Comm A1-A Rates'!DE20</f>
        <v>6.7900000000000002E-2</v>
      </c>
      <c r="DF19" s="723">
        <f>+'Calc Small Comm A1-A Rates'!DF20</f>
        <v>6.7900000000000002E-2</v>
      </c>
      <c r="DG19" s="723">
        <f>+'Calc Small Comm A1-A Rates'!DG20</f>
        <v>7.1500000000000008E-2</v>
      </c>
      <c r="DH19" s="723">
        <f>+'Calc Small Comm A1-A Rates'!DH20</f>
        <v>7.1500000000000008E-2</v>
      </c>
      <c r="DI19" s="723">
        <f>+'Calc Small Comm A1-A Rates'!DI20</f>
        <v>7.1500000000000008E-2</v>
      </c>
      <c r="DJ19" s="723">
        <f>+'Calc Small Comm A1-A Rates'!DJ20</f>
        <v>6.7919999999999994E-2</v>
      </c>
      <c r="DK19" s="723">
        <f>+'Calc Small Comm A1-A Rates'!DK20</f>
        <v>6.7919999999999994E-2</v>
      </c>
      <c r="DL19" s="723">
        <f>+'Calc Small Comm A1-A Rates'!DL20</f>
        <v>6.7919999999999994E-2</v>
      </c>
      <c r="DM19" s="723">
        <f>+'Calc Small Comm A1-A Rates'!DM20</f>
        <v>6.8779999999999994E-2</v>
      </c>
      <c r="DN19" s="723">
        <f>+'Calc Small Comm A1-A Rates'!DN20</f>
        <v>6.8779999999999994E-2</v>
      </c>
      <c r="DO19" s="723">
        <f>+'Calc Small Comm A1-A Rates'!DO20</f>
        <v>6.8779999999999994E-2</v>
      </c>
      <c r="DP19" s="723">
        <f>+'Calc Small Comm A1-A Rates'!DP20</f>
        <v>6.8309999999999996E-2</v>
      </c>
      <c r="DQ19" s="723">
        <f>+'Calc Small Comm A1-A Rates'!DQ20</f>
        <v>6.8309999999999996E-2</v>
      </c>
      <c r="DR19" s="723">
        <f>+'Calc Small Comm A1-A Rates'!DR20</f>
        <v>6.8309999999999996E-2</v>
      </c>
      <c r="DS19" s="723">
        <f>+'Calc Small Comm A1-A Rates'!DS20</f>
        <v>7.0120000000000002E-2</v>
      </c>
      <c r="DT19" s="723">
        <f>+'Calc Small Comm A1-A Rates'!DT20</f>
        <v>7.0120000000000002E-2</v>
      </c>
      <c r="DU19" s="723">
        <f>+'Calc Small Comm A1-A Rates'!DU20</f>
        <v>7.0120000000000002E-2</v>
      </c>
      <c r="DV19" s="723">
        <f>+'Calc Small Comm A1-A Rates'!DV20</f>
        <v>6.4879999999999993E-2</v>
      </c>
      <c r="DW19" s="723">
        <f>+'Calc Small Comm A1-A Rates'!DW20</f>
        <v>6.4879999999999993E-2</v>
      </c>
      <c r="DX19" s="723">
        <f>+'Calc Small Comm A1-A Rates'!DX20</f>
        <v>6.4879999999999993E-2</v>
      </c>
      <c r="DY19" s="756">
        <f>+'Calc Small Comm A1-A Rates'!DY20</f>
        <v>5.6899999999999999E-2</v>
      </c>
      <c r="DZ19" s="723">
        <f>+'Calc Small Comm A1-A Rates'!DZ20</f>
        <v>5.9060000000000001E-2</v>
      </c>
      <c r="EA19" s="723">
        <f>+'Calc Small Comm A1-A Rates'!EA20</f>
        <v>5.9060000000000001E-2</v>
      </c>
      <c r="EB19" s="723">
        <f>+'Calc Small Comm A1-A Rates'!EB20</f>
        <v>5.7999999999999996E-2</v>
      </c>
      <c r="EC19" s="723">
        <f>+'Calc Small Comm A1-A Rates'!EC20</f>
        <v>5.7999999999999996E-2</v>
      </c>
      <c r="ED19" s="723">
        <f>+'Calc Small Comm A1-A Rates'!ED20</f>
        <v>5.7999999999999996E-2</v>
      </c>
      <c r="EE19" s="723">
        <f>+'Calc Small Comm A1-A Rates'!EE20</f>
        <v>6.1530000000000001E-2</v>
      </c>
      <c r="EF19" s="723">
        <f>+'Calc Small Comm A1-A Rates'!EF20</f>
        <v>6.1530000000000001E-2</v>
      </c>
      <c r="EG19" s="723">
        <f>+'Calc Small Comm A1-A Rates'!EG20</f>
        <v>6.1530000000000001E-2</v>
      </c>
      <c r="EH19" s="723">
        <f>+'Calc Small Comm A1-A Rates'!EH20</f>
        <v>6.6559999999999994E-2</v>
      </c>
      <c r="EI19" s="723">
        <f>+'Calc Small Comm A1-A Rates'!EI20</f>
        <v>6.6559999999999994E-2</v>
      </c>
      <c r="EJ19" s="723">
        <f>+'Calc Small Comm A1-A Rates'!EJ20</f>
        <v>6.6559999999999994E-2</v>
      </c>
      <c r="EK19" s="723">
        <f>+'Calc Small Comm A1-A Rates'!EK20</f>
        <v>6.8760000000000002E-2</v>
      </c>
      <c r="EL19" s="723">
        <f>+'Calc Small Comm A1-A Rates'!EL20</f>
        <v>6.8760000000000002E-2</v>
      </c>
      <c r="EM19" s="723">
        <f>+'Calc Small Comm A1-A Rates'!EM20</f>
        <v>6.8760000000000002E-2</v>
      </c>
      <c r="EN19" s="723">
        <f>+'Calc Small Comm A1-A Rates'!EN20</f>
        <v>6.5600000000000006E-2</v>
      </c>
      <c r="EO19" s="723">
        <f>+'Calc Small Comm A1-A Rates'!EO20</f>
        <v>6.5600000000000006E-2</v>
      </c>
      <c r="EP19" s="723">
        <f>+'Calc Small Comm A1-A Rates'!EP20</f>
        <v>6.5600000000000006E-2</v>
      </c>
      <c r="EQ19" s="723">
        <f>+'Calc Small Comm A1-A Rates'!EQ20</f>
        <v>7.0500000000000007E-2</v>
      </c>
      <c r="ER19" s="723">
        <f>+'Calc Small Comm A1-A Rates'!ER20</f>
        <v>7.0500000000000007E-2</v>
      </c>
      <c r="ES19" s="723">
        <f>+'Calc Small Comm A1-A Rates'!ES20</f>
        <v>7.0500000000000007E-2</v>
      </c>
      <c r="ET19" s="723">
        <f>+'Calc Small Comm A1-A Rates'!ET20</f>
        <v>7.2700000000000001E-2</v>
      </c>
      <c r="EU19" s="723">
        <f>+'Calc Small Comm A1-A Rates'!EU20</f>
        <v>7.2700000000000001E-2</v>
      </c>
      <c r="EV19" s="723">
        <f>+'Calc Small Comm A1-A Rates'!EV20</f>
        <v>7.2700000000000001E-2</v>
      </c>
      <c r="EW19" s="723">
        <f>+'Calc Small Comm A1-A Rates'!EW20</f>
        <v>7.3860000000000009E-2</v>
      </c>
      <c r="EX19" s="723">
        <f>+'Calc Small Comm A1-A Rates'!EX20</f>
        <v>7.3860000000000009E-2</v>
      </c>
      <c r="EY19" s="723">
        <f>+'Calc Small Comm A1-A Rates'!EY20</f>
        <v>7.3860000000000009E-2</v>
      </c>
      <c r="EZ19" s="723">
        <f>+'Calc Small Comm A1-A Rates'!EZ20</f>
        <v>7.9669999999999991E-2</v>
      </c>
      <c r="FA19" s="723">
        <f>+'Calc Small Comm A1-A Rates'!FA20</f>
        <v>7.9669999999999991E-2</v>
      </c>
      <c r="FB19" s="723">
        <f>+'Calc Small Comm A1-A Rates'!FB20</f>
        <v>7.9669999999999991E-2</v>
      </c>
      <c r="FC19" s="723">
        <f>+'Calc Small Comm A1-A Rates'!FC20</f>
        <v>8.0509999999999998E-2</v>
      </c>
      <c r="FD19" s="723">
        <f>+'Calc Small Comm A1-A Rates'!FD20</f>
        <v>8.0509999999999998E-2</v>
      </c>
      <c r="FE19" s="723">
        <f>+'Calc Small Comm A1-A Rates'!FE20</f>
        <v>8.0509999999999998E-2</v>
      </c>
      <c r="FF19" s="723">
        <f>+'Calc Small Comm A1-A Rates'!FF20</f>
        <v>8.3139999999999992E-2</v>
      </c>
      <c r="FG19" s="723">
        <f>+'Calc Small Comm A1-A Rates'!FG20</f>
        <v>8.3139999999999992E-2</v>
      </c>
      <c r="FH19" s="723">
        <f>+'Calc Small Comm A1-A Rates'!FH20</f>
        <v>8.3139999999999992E-2</v>
      </c>
      <c r="FI19" s="723">
        <f>+'Calc Small Comm A1-A Rates'!FI20</f>
        <v>8.7260000000000004E-2</v>
      </c>
      <c r="FJ19" s="723">
        <f>+'Calc Small Comm A1-A Rates'!FJ20</f>
        <v>8.7260000000000004E-2</v>
      </c>
      <c r="FK19" s="723">
        <f>+'Calc Small Comm A1-A Rates'!FK20</f>
        <v>8.7260000000000004E-2</v>
      </c>
      <c r="FL19" s="723">
        <f>+'Calc Small Comm A1-A Rates'!FL20</f>
        <v>8.7459999999999996E-2</v>
      </c>
      <c r="FM19" s="723">
        <f>+'Calc Small Comm A1-A Rates'!FM20</f>
        <v>8.7459999999999996E-2</v>
      </c>
      <c r="FN19" s="723">
        <f>+'Calc Small Comm A1-A Rates'!FN20</f>
        <v>8.7459999999999996E-2</v>
      </c>
      <c r="FO19" s="980">
        <f>+'Calc Small Comm A1-A Rates'!FO20</f>
        <v>8.7180000000000007E-2</v>
      </c>
      <c r="FP19" s="980">
        <f>+'Calc Small Comm A1-A Rates'!FP20</f>
        <v>8.7180000000000007E-2</v>
      </c>
      <c r="FQ19" s="980">
        <f>+'Calc Small Comm A1-A Rates'!FQ20</f>
        <v>8.7180000000000007E-2</v>
      </c>
      <c r="FR19" s="980">
        <f>+'Calc Small Comm A1-A Rates'!FR20</f>
        <v>8.6879999999999999E-2</v>
      </c>
      <c r="FS19" s="980">
        <f>+'Calc Small Comm A1-A Rates'!FS20</f>
        <v>8.6879999999999999E-2</v>
      </c>
      <c r="FT19" s="980">
        <f>+'Calc Small Comm A1-A Rates'!FT20</f>
        <v>8.6879999999999999E-2</v>
      </c>
      <c r="FU19" s="980">
        <f>+'Calc Small Comm A1-A Rates'!FU20</f>
        <v>8.3949999999999997E-2</v>
      </c>
      <c r="FV19" s="980">
        <f>+'Calc Small Comm A1-A Rates'!FV20</f>
        <v>8.3949999999999997E-2</v>
      </c>
      <c r="FW19" s="980">
        <f>+'Calc Small Comm A1-A Rates'!FW20</f>
        <v>8.3949999999999997E-2</v>
      </c>
      <c r="FX19" s="1007">
        <f>+'Calc Small Comm A1-A Rates'!FX20</f>
        <v>8.9079999999999993E-2</v>
      </c>
      <c r="FY19" s="1007">
        <f>+'Calc Small Comm A1-A Rates'!FY20</f>
        <v>8.9079999999999993E-2</v>
      </c>
      <c r="FZ19" s="1007">
        <f>+'Calc Small Comm A1-A Rates'!FZ20</f>
        <v>8.9079999999999993E-2</v>
      </c>
      <c r="GA19" s="1007">
        <f>+'Calc Small Comm A1-A Rates'!GA20</f>
        <v>9.0039999999999995E-2</v>
      </c>
      <c r="GB19" s="1007">
        <f>+'Calc Small Comm A1-A Rates'!GB20</f>
        <v>9.0039999999999995E-2</v>
      </c>
      <c r="GC19" s="1007">
        <f>+'Calc Small Comm A1-A Rates'!GC20</f>
        <v>9.0039999999999995E-2</v>
      </c>
    </row>
    <row r="20" spans="1:16374" s="657" customFormat="1" ht="21" customHeight="1" x14ac:dyDescent="0.2">
      <c r="B20" s="668" t="s">
        <v>557</v>
      </c>
      <c r="C20" s="658"/>
      <c r="D20" s="658"/>
      <c r="E20" s="658"/>
      <c r="F20" s="658"/>
      <c r="G20" s="658"/>
      <c r="H20" s="658"/>
      <c r="I20" s="658"/>
      <c r="J20" s="658"/>
      <c r="K20" s="658"/>
      <c r="L20" s="658"/>
      <c r="M20" s="658"/>
      <c r="N20" s="658"/>
      <c r="DY20" s="659"/>
      <c r="FX20" s="1005"/>
      <c r="FY20" s="1011"/>
      <c r="FZ20" s="1011"/>
      <c r="GA20" s="1011"/>
      <c r="GB20" s="1011"/>
      <c r="GC20" s="1011"/>
    </row>
    <row r="21" spans="1:16374" s="768" customFormat="1" ht="13.5" customHeight="1" x14ac:dyDescent="0.2">
      <c r="A21" s="669"/>
      <c r="B21" s="665" t="s">
        <v>217</v>
      </c>
      <c r="C21" s="669"/>
      <c r="D21" s="669"/>
      <c r="E21" s="669"/>
      <c r="F21" s="669"/>
      <c r="G21" s="669"/>
      <c r="H21" s="669"/>
      <c r="I21" s="669"/>
      <c r="J21" s="669"/>
      <c r="K21" s="669"/>
      <c r="L21" s="669"/>
      <c r="M21" s="669"/>
      <c r="N21" s="669"/>
      <c r="O21" s="669">
        <v>2.8000000000000001E-2</v>
      </c>
      <c r="P21" s="669">
        <v>2.8000000000000001E-2</v>
      </c>
      <c r="Q21" s="669">
        <v>2.8000000000000001E-2</v>
      </c>
      <c r="R21" s="669">
        <v>2.8000000000000001E-2</v>
      </c>
      <c r="S21" s="669">
        <v>2.8000000000000001E-2</v>
      </c>
      <c r="T21" s="669">
        <v>2.8000000000000001E-2</v>
      </c>
      <c r="U21" s="669">
        <v>2.8000000000000001E-2</v>
      </c>
      <c r="V21" s="669">
        <v>2.8000000000000001E-2</v>
      </c>
      <c r="W21" s="669">
        <v>2.8000000000000001E-2</v>
      </c>
      <c r="X21" s="669">
        <v>2.8000000000000001E-2</v>
      </c>
      <c r="Y21" s="669">
        <v>2.8000000000000001E-2</v>
      </c>
      <c r="Z21" s="669">
        <v>2.8000000000000001E-2</v>
      </c>
      <c r="AA21" s="669">
        <v>2.8000000000000001E-2</v>
      </c>
      <c r="AB21" s="669">
        <v>2.8000000000000001E-2</v>
      </c>
      <c r="AC21" s="669">
        <v>2.8000000000000001E-2</v>
      </c>
      <c r="AD21" s="669">
        <v>2.8000000000000001E-2</v>
      </c>
      <c r="AE21" s="669">
        <v>2.8000000000000001E-2</v>
      </c>
      <c r="AF21" s="669">
        <v>2.8000000000000001E-2</v>
      </c>
      <c r="AG21" s="669">
        <v>2.8000000000000001E-2</v>
      </c>
      <c r="AH21" s="669">
        <v>2.8000000000000001E-2</v>
      </c>
      <c r="AI21" s="669">
        <v>2.8000000000000001E-2</v>
      </c>
      <c r="AJ21" s="669">
        <v>2.8000000000000001E-2</v>
      </c>
      <c r="AK21" s="669">
        <v>2.8000000000000001E-2</v>
      </c>
      <c r="AL21" s="669">
        <v>2.8000000000000001E-2</v>
      </c>
      <c r="AM21" s="669">
        <v>2.8000000000000001E-2</v>
      </c>
      <c r="AN21" s="669">
        <v>2.8000000000000001E-2</v>
      </c>
      <c r="AO21" s="669">
        <v>2.8000000000000001E-2</v>
      </c>
      <c r="AP21" s="669">
        <v>2.8000000000000001E-2</v>
      </c>
      <c r="AQ21" s="669">
        <v>2.8000000000000001E-2</v>
      </c>
      <c r="AR21" s="669">
        <v>2.8000000000000001E-2</v>
      </c>
      <c r="AS21" s="669">
        <v>2.8000000000000001E-2</v>
      </c>
      <c r="AT21" s="669">
        <v>2.8000000000000001E-2</v>
      </c>
      <c r="AU21" s="669">
        <v>2.8000000000000001E-2</v>
      </c>
      <c r="AV21" s="669">
        <v>4.3900000000000002E-2</v>
      </c>
      <c r="AW21" s="669">
        <v>4.3900000000000002E-2</v>
      </c>
      <c r="AX21" s="669">
        <v>4.3900000000000002E-2</v>
      </c>
      <c r="AY21" s="669">
        <v>3.8629999999999998E-2</v>
      </c>
      <c r="AZ21" s="669">
        <v>3.8629999999999998E-2</v>
      </c>
      <c r="BA21" s="669">
        <v>3.8629999999999998E-2</v>
      </c>
      <c r="BB21" s="671">
        <f t="shared" ref="BB21:CG21" si="6">+BB6+BB10+BB$19</f>
        <v>8.9529999999999998E-2</v>
      </c>
      <c r="BC21" s="671">
        <f t="shared" si="6"/>
        <v>8.9529999999999998E-2</v>
      </c>
      <c r="BD21" s="671">
        <f t="shared" si="6"/>
        <v>8.9529999999999998E-2</v>
      </c>
      <c r="BE21" s="671">
        <f t="shared" si="6"/>
        <v>8.9529999999999998E-2</v>
      </c>
      <c r="BF21" s="671">
        <f t="shared" si="6"/>
        <v>8.9529999999999998E-2</v>
      </c>
      <c r="BG21" s="671">
        <f t="shared" si="6"/>
        <v>9.4799999999999995E-2</v>
      </c>
      <c r="BH21" s="671">
        <f t="shared" si="6"/>
        <v>0.1008</v>
      </c>
      <c r="BI21" s="671">
        <f t="shared" si="6"/>
        <v>0.1008</v>
      </c>
      <c r="BJ21" s="671">
        <f t="shared" si="6"/>
        <v>0.1008</v>
      </c>
      <c r="BK21" s="671">
        <f t="shared" si="6"/>
        <v>9.5530000000000004E-2</v>
      </c>
      <c r="BL21" s="671">
        <f t="shared" si="6"/>
        <v>9.5530000000000004E-2</v>
      </c>
      <c r="BM21" s="671">
        <f t="shared" si="6"/>
        <v>9.5530000000000004E-2</v>
      </c>
      <c r="BN21" s="671">
        <f t="shared" si="6"/>
        <v>9.5530000000000004E-2</v>
      </c>
      <c r="BO21" s="671">
        <f t="shared" si="6"/>
        <v>9.5530000000000004E-2</v>
      </c>
      <c r="BP21" s="671">
        <f t="shared" si="6"/>
        <v>9.5530000000000004E-2</v>
      </c>
      <c r="BQ21" s="671">
        <f t="shared" si="6"/>
        <v>9.5530000000000004E-2</v>
      </c>
      <c r="BR21" s="671">
        <f t="shared" si="6"/>
        <v>9.5530000000000004E-2</v>
      </c>
      <c r="BS21" s="671">
        <f t="shared" si="6"/>
        <v>0.1008</v>
      </c>
      <c r="BT21" s="671">
        <f t="shared" si="6"/>
        <v>0.1008</v>
      </c>
      <c r="BU21" s="671">
        <f t="shared" si="6"/>
        <v>0.1008</v>
      </c>
      <c r="BV21" s="671">
        <f t="shared" si="6"/>
        <v>0.1008</v>
      </c>
      <c r="BW21" s="671">
        <f t="shared" si="6"/>
        <v>9.5530000000000004E-2</v>
      </c>
      <c r="BX21" s="671">
        <f t="shared" si="6"/>
        <v>9.5530000000000004E-2</v>
      </c>
      <c r="BY21" s="671">
        <f t="shared" si="6"/>
        <v>9.5530000000000004E-2</v>
      </c>
      <c r="BZ21" s="671">
        <f t="shared" si="6"/>
        <v>9.5530000000000004E-2</v>
      </c>
      <c r="CA21" s="671">
        <f t="shared" si="6"/>
        <v>9.5530000000000004E-2</v>
      </c>
      <c r="CB21" s="671">
        <f t="shared" si="6"/>
        <v>9.5530000000000004E-2</v>
      </c>
      <c r="CC21" s="671">
        <f t="shared" si="6"/>
        <v>9.5530000000000004E-2</v>
      </c>
      <c r="CD21" s="671">
        <f t="shared" si="6"/>
        <v>9.5530000000000004E-2</v>
      </c>
      <c r="CE21" s="671">
        <f t="shared" si="6"/>
        <v>0.1008</v>
      </c>
      <c r="CF21" s="671">
        <f t="shared" si="6"/>
        <v>0.1008</v>
      </c>
      <c r="CG21" s="671">
        <f t="shared" si="6"/>
        <v>0.1008</v>
      </c>
      <c r="CH21" s="671">
        <f t="shared" ref="CH21:DM21" si="7">+CH6+CH10+CH$19</f>
        <v>0.1008</v>
      </c>
      <c r="CI21" s="671">
        <f t="shared" si="7"/>
        <v>9.5530000000000004E-2</v>
      </c>
      <c r="CJ21" s="671">
        <f t="shared" si="7"/>
        <v>9.8819999999999991E-2</v>
      </c>
      <c r="CK21" s="671">
        <f t="shared" si="7"/>
        <v>9.8819999999999991E-2</v>
      </c>
      <c r="CL21" s="671">
        <f t="shared" si="7"/>
        <v>9.9239999999999995E-2</v>
      </c>
      <c r="CM21" s="671">
        <f t="shared" si="7"/>
        <v>9.9239999999999995E-2</v>
      </c>
      <c r="CN21" s="671">
        <f t="shared" si="7"/>
        <v>9.9239999999999995E-2</v>
      </c>
      <c r="CO21" s="671">
        <f t="shared" si="7"/>
        <v>9.9709999999999993E-2</v>
      </c>
      <c r="CP21" s="671">
        <f t="shared" si="7"/>
        <v>9.9709999999999993E-2</v>
      </c>
      <c r="CQ21" s="671">
        <f t="shared" si="7"/>
        <v>0.10498</v>
      </c>
      <c r="CR21" s="671">
        <f t="shared" si="7"/>
        <v>0.10874999999999999</v>
      </c>
      <c r="CS21" s="671">
        <f t="shared" si="7"/>
        <v>0.10874999999999999</v>
      </c>
      <c r="CT21" s="671">
        <f t="shared" si="7"/>
        <v>0.10874999999999999</v>
      </c>
      <c r="CU21" s="671">
        <f t="shared" si="7"/>
        <v>0.10433999999999999</v>
      </c>
      <c r="CV21" s="671">
        <f t="shared" si="7"/>
        <v>0.10433999999999999</v>
      </c>
      <c r="CW21" s="671">
        <f t="shared" si="7"/>
        <v>0.10433999999999999</v>
      </c>
      <c r="CX21" s="671">
        <f t="shared" si="7"/>
        <v>0.10392</v>
      </c>
      <c r="CY21" s="671">
        <f t="shared" si="7"/>
        <v>0.10392</v>
      </c>
      <c r="CZ21" s="671">
        <f t="shared" si="7"/>
        <v>0.10392</v>
      </c>
      <c r="DA21" s="671">
        <f t="shared" si="7"/>
        <v>0.10458000000000001</v>
      </c>
      <c r="DB21" s="671">
        <f t="shared" si="7"/>
        <v>0.10458000000000001</v>
      </c>
      <c r="DC21" s="671">
        <f t="shared" si="7"/>
        <v>0.10985</v>
      </c>
      <c r="DD21" s="671">
        <f t="shared" si="7"/>
        <v>0.11574999999999999</v>
      </c>
      <c r="DE21" s="671">
        <f t="shared" si="7"/>
        <v>0.11574999999999999</v>
      </c>
      <c r="DF21" s="671">
        <f t="shared" si="7"/>
        <v>0.11574999999999999</v>
      </c>
      <c r="DG21" s="671">
        <f t="shared" si="7"/>
        <v>0.11408000000000001</v>
      </c>
      <c r="DH21" s="671">
        <f t="shared" si="7"/>
        <v>0.11408000000000001</v>
      </c>
      <c r="DI21" s="671">
        <f t="shared" si="7"/>
        <v>0.11408000000000001</v>
      </c>
      <c r="DJ21" s="671">
        <f t="shared" si="7"/>
        <v>0.11049999999999999</v>
      </c>
      <c r="DK21" s="671">
        <f t="shared" si="7"/>
        <v>0.11049999999999999</v>
      </c>
      <c r="DL21" s="671">
        <f t="shared" si="7"/>
        <v>0.11049999999999999</v>
      </c>
      <c r="DM21" s="671">
        <f t="shared" si="7"/>
        <v>0.11135999999999999</v>
      </c>
      <c r="DN21" s="671">
        <f t="shared" ref="DN21:ES21" si="8">+DN6+DN10+DN$19</f>
        <v>0.11135999999999999</v>
      </c>
      <c r="DO21" s="671">
        <f t="shared" si="8"/>
        <v>0.11662999999999998</v>
      </c>
      <c r="DP21" s="671">
        <f t="shared" si="8"/>
        <v>0.11615999999999999</v>
      </c>
      <c r="DQ21" s="671">
        <f t="shared" si="8"/>
        <v>0.11615999999999999</v>
      </c>
      <c r="DR21" s="671">
        <f t="shared" si="8"/>
        <v>0.11615999999999999</v>
      </c>
      <c r="DS21" s="671">
        <f t="shared" si="8"/>
        <v>0.11269999999999999</v>
      </c>
      <c r="DT21" s="671">
        <f t="shared" si="8"/>
        <v>0.11269999999999999</v>
      </c>
      <c r="DU21" s="671">
        <f t="shared" si="8"/>
        <v>0.11269999999999999</v>
      </c>
      <c r="DV21" s="671">
        <f t="shared" si="8"/>
        <v>0.10746</v>
      </c>
      <c r="DW21" s="671">
        <f t="shared" si="8"/>
        <v>0.10746</v>
      </c>
      <c r="DX21" s="671">
        <f t="shared" si="8"/>
        <v>0.10746</v>
      </c>
      <c r="DY21" s="736">
        <f t="shared" si="8"/>
        <v>9.9019999999999997E-2</v>
      </c>
      <c r="DZ21" s="671">
        <f t="shared" si="8"/>
        <v>0.10117999999999999</v>
      </c>
      <c r="EA21" s="671">
        <f t="shared" si="8"/>
        <v>0.10645</v>
      </c>
      <c r="EB21" s="671">
        <f t="shared" si="8"/>
        <v>0.11241999999999999</v>
      </c>
      <c r="EC21" s="671">
        <f t="shared" si="8"/>
        <v>0.11241999999999999</v>
      </c>
      <c r="ED21" s="671">
        <f t="shared" si="8"/>
        <v>0.11241999999999999</v>
      </c>
      <c r="EE21" s="671">
        <f t="shared" si="8"/>
        <v>0.11068</v>
      </c>
      <c r="EF21" s="671">
        <f t="shared" si="8"/>
        <v>0.11068</v>
      </c>
      <c r="EG21" s="671">
        <f t="shared" si="8"/>
        <v>0.11068</v>
      </c>
      <c r="EH21" s="671">
        <f t="shared" si="8"/>
        <v>0.11570999999999999</v>
      </c>
      <c r="EI21" s="671">
        <f t="shared" si="8"/>
        <v>0.11570999999999999</v>
      </c>
      <c r="EJ21" s="671">
        <f t="shared" si="8"/>
        <v>0.11570999999999999</v>
      </c>
      <c r="EK21" s="671">
        <f t="shared" si="8"/>
        <v>0.11791</v>
      </c>
      <c r="EL21" s="671">
        <f t="shared" si="8"/>
        <v>0.11791</v>
      </c>
      <c r="EM21" s="671">
        <f t="shared" si="8"/>
        <v>0.12318000000000001</v>
      </c>
      <c r="EN21" s="671">
        <f t="shared" si="8"/>
        <v>0.12121000000000001</v>
      </c>
      <c r="EO21" s="671">
        <f t="shared" si="8"/>
        <v>0.12121000000000001</v>
      </c>
      <c r="EP21" s="671">
        <f t="shared" si="8"/>
        <v>0.12121000000000001</v>
      </c>
      <c r="EQ21" s="671">
        <f t="shared" si="8"/>
        <v>0.12084</v>
      </c>
      <c r="ER21" s="671">
        <f t="shared" si="8"/>
        <v>0.12084</v>
      </c>
      <c r="ES21" s="671">
        <f t="shared" si="8"/>
        <v>0.12084</v>
      </c>
      <c r="ET21" s="671">
        <f t="shared" ref="ET21:FW21" si="9">+ET6+ET10+ET$19</f>
        <v>0.12304000000000001</v>
      </c>
      <c r="EU21" s="671">
        <f t="shared" si="9"/>
        <v>0.12304000000000001</v>
      </c>
      <c r="EV21" s="671">
        <f t="shared" si="9"/>
        <v>0.12304000000000001</v>
      </c>
      <c r="EW21" s="671">
        <f t="shared" si="9"/>
        <v>0.1242</v>
      </c>
      <c r="EX21" s="671">
        <f t="shared" si="9"/>
        <v>0.1242</v>
      </c>
      <c r="EY21" s="671">
        <f t="shared" si="9"/>
        <v>0.12947</v>
      </c>
      <c r="EZ21" s="671">
        <f t="shared" si="9"/>
        <v>0.13704</v>
      </c>
      <c r="FA21" s="671">
        <f t="shared" si="9"/>
        <v>0.13704</v>
      </c>
      <c r="FB21" s="671">
        <f t="shared" si="9"/>
        <v>0.13704</v>
      </c>
      <c r="FC21" s="671">
        <f t="shared" si="9"/>
        <v>0.13261000000000001</v>
      </c>
      <c r="FD21" s="671">
        <f t="shared" si="9"/>
        <v>0.13261000000000001</v>
      </c>
      <c r="FE21" s="671">
        <f t="shared" si="9"/>
        <v>0.13261000000000001</v>
      </c>
      <c r="FF21" s="671">
        <f t="shared" si="9"/>
        <v>0.13524</v>
      </c>
      <c r="FG21" s="671">
        <f t="shared" si="9"/>
        <v>0.13524</v>
      </c>
      <c r="FH21" s="671">
        <f t="shared" si="9"/>
        <v>0.13524</v>
      </c>
      <c r="FI21" s="671">
        <f t="shared" si="9"/>
        <v>0.13936000000000001</v>
      </c>
      <c r="FJ21" s="671">
        <f t="shared" si="9"/>
        <v>0.13936000000000001</v>
      </c>
      <c r="FK21" s="671">
        <f t="shared" si="9"/>
        <v>0.14463000000000001</v>
      </c>
      <c r="FL21" s="671">
        <f t="shared" si="9"/>
        <v>0.14737</v>
      </c>
      <c r="FM21" s="671">
        <f t="shared" si="9"/>
        <v>0.14737</v>
      </c>
      <c r="FN21" s="671">
        <f t="shared" si="9"/>
        <v>0.14737</v>
      </c>
      <c r="FO21" s="671">
        <f t="shared" si="9"/>
        <v>0.14182</v>
      </c>
      <c r="FP21" s="671">
        <f t="shared" si="9"/>
        <v>0.14182</v>
      </c>
      <c r="FQ21" s="671">
        <f t="shared" si="9"/>
        <v>0.14182</v>
      </c>
      <c r="FR21" s="671">
        <f t="shared" si="9"/>
        <v>0.14152000000000001</v>
      </c>
      <c r="FS21" s="671">
        <f t="shared" si="9"/>
        <v>0.14152000000000001</v>
      </c>
      <c r="FT21" s="671">
        <f t="shared" si="9"/>
        <v>0.14152000000000001</v>
      </c>
      <c r="FU21" s="671">
        <f t="shared" si="9"/>
        <v>0.13858999999999999</v>
      </c>
      <c r="FV21" s="671">
        <f t="shared" si="9"/>
        <v>0.13858999999999999</v>
      </c>
      <c r="FW21" s="671">
        <f t="shared" si="9"/>
        <v>0.14385999999999999</v>
      </c>
      <c r="FX21" s="1008">
        <f t="shared" ref="FX21:GC21" si="10">+FX6+FX10+FX$19</f>
        <v>0.14898999999999998</v>
      </c>
      <c r="FY21" s="1008">
        <f t="shared" si="10"/>
        <v>0.14898999999999998</v>
      </c>
      <c r="FZ21" s="1008">
        <f t="shared" si="10"/>
        <v>0.14898999999999998</v>
      </c>
      <c r="GA21" s="1008">
        <f t="shared" si="10"/>
        <v>0.14468</v>
      </c>
      <c r="GB21" s="1008">
        <f t="shared" si="10"/>
        <v>0.14468</v>
      </c>
      <c r="GC21" s="1008">
        <f t="shared" si="10"/>
        <v>0.14468</v>
      </c>
      <c r="GD21" s="671"/>
      <c r="GE21" s="671"/>
      <c r="GF21" s="671"/>
      <c r="GG21" s="671"/>
      <c r="GH21" s="671"/>
      <c r="GI21" s="671"/>
      <c r="GJ21" s="671"/>
      <c r="GK21" s="671"/>
      <c r="GL21" s="671"/>
      <c r="GM21" s="671"/>
      <c r="GN21" s="671"/>
      <c r="GO21" s="671"/>
      <c r="GP21" s="671"/>
      <c r="GQ21" s="671"/>
      <c r="GR21" s="671"/>
      <c r="GS21" s="671"/>
      <c r="GT21" s="671"/>
      <c r="GU21" s="671"/>
      <c r="GV21" s="671"/>
      <c r="GW21" s="671"/>
      <c r="GX21" s="671"/>
      <c r="GY21" s="671"/>
      <c r="GZ21" s="671"/>
      <c r="HA21" s="671"/>
      <c r="HB21" s="671"/>
      <c r="HC21" s="671"/>
      <c r="HD21" s="671"/>
      <c r="HE21" s="671"/>
      <c r="HF21" s="671"/>
      <c r="HG21" s="671"/>
      <c r="HH21" s="671"/>
      <c r="HI21" s="671"/>
      <c r="HJ21" s="671"/>
      <c r="HK21" s="671"/>
      <c r="HL21" s="671"/>
      <c r="HM21" s="671"/>
      <c r="HN21" s="671"/>
      <c r="HO21" s="671"/>
      <c r="HP21" s="671"/>
      <c r="HQ21" s="671"/>
      <c r="HR21" s="671"/>
      <c r="HS21" s="671"/>
      <c r="HT21" s="671"/>
      <c r="HU21" s="671"/>
      <c r="HV21" s="671"/>
      <c r="HW21" s="671"/>
      <c r="HX21" s="671"/>
      <c r="HY21" s="671"/>
      <c r="HZ21" s="671"/>
      <c r="IA21" s="671"/>
      <c r="IB21" s="671"/>
      <c r="IC21" s="671"/>
      <c r="ID21" s="671"/>
      <c r="IE21" s="671"/>
      <c r="IF21" s="671"/>
      <c r="IG21" s="671"/>
      <c r="IH21" s="671"/>
      <c r="II21" s="671"/>
      <c r="IJ21" s="671"/>
      <c r="IK21" s="671"/>
      <c r="IL21" s="671"/>
      <c r="IM21" s="671"/>
      <c r="IN21" s="671"/>
      <c r="IO21" s="671"/>
      <c r="IP21" s="671"/>
      <c r="IQ21" s="671"/>
      <c r="IR21" s="671"/>
      <c r="IS21" s="671"/>
      <c r="IT21" s="671"/>
      <c r="IU21" s="671"/>
      <c r="IV21" s="671"/>
      <c r="IW21" s="671"/>
      <c r="IX21" s="671"/>
      <c r="IY21" s="671"/>
      <c r="IZ21" s="671"/>
      <c r="JA21" s="671"/>
      <c r="JB21" s="671"/>
      <c r="JC21" s="671"/>
      <c r="JD21" s="671"/>
      <c r="JE21" s="671"/>
      <c r="JF21" s="671"/>
      <c r="JG21" s="671"/>
      <c r="JH21" s="671"/>
      <c r="JI21" s="671"/>
      <c r="JJ21" s="671"/>
      <c r="JK21" s="671"/>
      <c r="JL21" s="671"/>
      <c r="JM21" s="671"/>
      <c r="JN21" s="671"/>
      <c r="JO21" s="671"/>
      <c r="JP21" s="671"/>
      <c r="JQ21" s="671"/>
      <c r="JR21" s="671"/>
      <c r="JS21" s="671"/>
      <c r="JT21" s="671"/>
      <c r="JU21" s="671"/>
      <c r="JV21" s="671"/>
      <c r="JW21" s="671"/>
      <c r="JX21" s="671"/>
      <c r="JY21" s="671"/>
      <c r="JZ21" s="671"/>
      <c r="KA21" s="671"/>
      <c r="KB21" s="671"/>
      <c r="KC21" s="671"/>
      <c r="KD21" s="671"/>
      <c r="KE21" s="671"/>
      <c r="KF21" s="671"/>
      <c r="KG21" s="671"/>
      <c r="KH21" s="671"/>
      <c r="KI21" s="671"/>
      <c r="KJ21" s="671"/>
      <c r="KK21" s="671"/>
      <c r="KL21" s="671"/>
      <c r="KM21" s="671"/>
      <c r="KN21" s="671"/>
      <c r="KO21" s="671"/>
      <c r="KP21" s="671"/>
      <c r="KQ21" s="671"/>
      <c r="KR21" s="671"/>
      <c r="KS21" s="671"/>
      <c r="KT21" s="671"/>
      <c r="KU21" s="671"/>
      <c r="KV21" s="671"/>
      <c r="KW21" s="671"/>
      <c r="KX21" s="671"/>
      <c r="KY21" s="671"/>
      <c r="KZ21" s="671"/>
      <c r="LA21" s="671"/>
      <c r="LB21" s="671"/>
      <c r="LC21" s="671"/>
      <c r="LD21" s="671"/>
      <c r="LE21" s="671"/>
      <c r="LF21" s="671"/>
      <c r="LG21" s="671"/>
      <c r="LH21" s="671"/>
      <c r="LI21" s="671"/>
      <c r="LJ21" s="671"/>
      <c r="LK21" s="671"/>
      <c r="LL21" s="671"/>
      <c r="LM21" s="671"/>
      <c r="LN21" s="671"/>
      <c r="LO21" s="671"/>
      <c r="LP21" s="671"/>
      <c r="LQ21" s="671"/>
      <c r="LR21" s="671"/>
      <c r="LS21" s="671"/>
      <c r="LT21" s="671"/>
      <c r="LU21" s="671"/>
      <c r="LV21" s="671"/>
      <c r="LW21" s="671"/>
      <c r="LX21" s="671"/>
      <c r="LY21" s="671"/>
      <c r="LZ21" s="671"/>
      <c r="MA21" s="671"/>
      <c r="MB21" s="671"/>
      <c r="MC21" s="671"/>
      <c r="MD21" s="671"/>
      <c r="ME21" s="671"/>
      <c r="MF21" s="671"/>
      <c r="MG21" s="671"/>
      <c r="MH21" s="671"/>
      <c r="MI21" s="671"/>
      <c r="MJ21" s="671"/>
      <c r="MK21" s="671"/>
      <c r="ML21" s="671"/>
      <c r="MM21" s="671"/>
      <c r="MN21" s="671"/>
      <c r="MO21" s="671"/>
      <c r="MP21" s="671"/>
      <c r="MQ21" s="671"/>
      <c r="MR21" s="671"/>
      <c r="MS21" s="671"/>
      <c r="MT21" s="671"/>
      <c r="MU21" s="671"/>
      <c r="MV21" s="671"/>
      <c r="MW21" s="671"/>
      <c r="MX21" s="671"/>
      <c r="MY21" s="671"/>
      <c r="MZ21" s="671"/>
      <c r="NA21" s="671"/>
      <c r="NB21" s="671"/>
      <c r="NC21" s="671"/>
      <c r="ND21" s="671"/>
      <c r="NE21" s="671"/>
      <c r="NF21" s="671"/>
      <c r="NG21" s="671"/>
      <c r="NH21" s="671"/>
      <c r="NI21" s="671"/>
      <c r="NJ21" s="671"/>
      <c r="NK21" s="671"/>
      <c r="NL21" s="671"/>
      <c r="NM21" s="671"/>
      <c r="NN21" s="671"/>
      <c r="NO21" s="671"/>
      <c r="NP21" s="671"/>
      <c r="NQ21" s="671"/>
      <c r="NR21" s="671"/>
      <c r="NS21" s="671"/>
      <c r="NT21" s="671"/>
      <c r="NU21" s="671"/>
      <c r="NV21" s="671"/>
      <c r="NW21" s="671"/>
      <c r="NX21" s="671"/>
      <c r="NY21" s="671"/>
      <c r="NZ21" s="671"/>
      <c r="OA21" s="671"/>
      <c r="OB21" s="671"/>
      <c r="OC21" s="671"/>
      <c r="OD21" s="671"/>
      <c r="OE21" s="671"/>
      <c r="OF21" s="671"/>
      <c r="OG21" s="671"/>
      <c r="OH21" s="671"/>
      <c r="OI21" s="671"/>
      <c r="OJ21" s="671"/>
      <c r="OK21" s="671"/>
      <c r="OL21" s="671"/>
      <c r="OM21" s="671"/>
      <c r="ON21" s="671"/>
      <c r="OO21" s="671"/>
      <c r="OP21" s="671"/>
      <c r="OQ21" s="671"/>
      <c r="OR21" s="671"/>
      <c r="OS21" s="671"/>
      <c r="OT21" s="671"/>
      <c r="OU21" s="671"/>
      <c r="OV21" s="671"/>
      <c r="OW21" s="671"/>
      <c r="OX21" s="671"/>
      <c r="OY21" s="671"/>
      <c r="OZ21" s="671"/>
      <c r="PA21" s="671"/>
      <c r="PB21" s="671"/>
      <c r="PC21" s="671"/>
      <c r="PD21" s="671"/>
      <c r="PE21" s="671"/>
      <c r="PF21" s="671"/>
      <c r="PG21" s="671"/>
      <c r="PH21" s="671"/>
      <c r="PI21" s="671"/>
      <c r="PJ21" s="671"/>
      <c r="PK21" s="671"/>
      <c r="PL21" s="671"/>
      <c r="PM21" s="671"/>
      <c r="PN21" s="671"/>
      <c r="PO21" s="671"/>
      <c r="PP21" s="671"/>
      <c r="PQ21" s="671"/>
      <c r="PR21" s="671"/>
      <c r="PS21" s="671"/>
      <c r="PT21" s="671"/>
      <c r="PU21" s="671"/>
      <c r="PV21" s="671"/>
      <c r="PW21" s="671"/>
      <c r="PX21" s="671"/>
      <c r="PY21" s="671"/>
      <c r="PZ21" s="671"/>
      <c r="QA21" s="671"/>
      <c r="QB21" s="671"/>
      <c r="QC21" s="671"/>
      <c r="QD21" s="671"/>
      <c r="QE21" s="671"/>
      <c r="QF21" s="671"/>
      <c r="QG21" s="671"/>
      <c r="QH21" s="671"/>
      <c r="QI21" s="671"/>
      <c r="QJ21" s="671"/>
      <c r="QK21" s="671"/>
      <c r="QL21" s="671"/>
      <c r="QM21" s="671"/>
      <c r="QN21" s="671"/>
      <c r="QO21" s="671"/>
      <c r="QP21" s="671"/>
      <c r="QQ21" s="671"/>
      <c r="QR21" s="671"/>
      <c r="QS21" s="671"/>
      <c r="QT21" s="671"/>
      <c r="QU21" s="671"/>
      <c r="QV21" s="671"/>
      <c r="QW21" s="671"/>
      <c r="QX21" s="671"/>
      <c r="QY21" s="671"/>
      <c r="QZ21" s="671"/>
      <c r="RA21" s="671"/>
      <c r="RB21" s="671"/>
      <c r="RC21" s="671"/>
      <c r="RD21" s="671"/>
      <c r="RE21" s="671"/>
      <c r="RF21" s="671"/>
      <c r="RG21" s="671"/>
      <c r="RH21" s="671"/>
      <c r="RI21" s="671"/>
      <c r="RJ21" s="671"/>
      <c r="RK21" s="671"/>
      <c r="RL21" s="671"/>
      <c r="RM21" s="671"/>
      <c r="RN21" s="671"/>
      <c r="RO21" s="671"/>
      <c r="RP21" s="671"/>
      <c r="RQ21" s="671"/>
      <c r="RR21" s="671"/>
      <c r="RS21" s="671"/>
      <c r="RT21" s="671"/>
      <c r="RU21" s="671"/>
      <c r="RV21" s="671"/>
      <c r="RW21" s="671"/>
      <c r="RX21" s="671"/>
      <c r="RY21" s="671"/>
      <c r="RZ21" s="671"/>
      <c r="SA21" s="671"/>
      <c r="SB21" s="671"/>
      <c r="SC21" s="671"/>
      <c r="SD21" s="671"/>
      <c r="SE21" s="671"/>
      <c r="SF21" s="671"/>
      <c r="SG21" s="671"/>
      <c r="SH21" s="671"/>
      <c r="SI21" s="671"/>
      <c r="SJ21" s="671"/>
      <c r="SK21" s="671"/>
      <c r="SL21" s="671"/>
      <c r="SM21" s="671"/>
      <c r="SN21" s="671"/>
      <c r="SO21" s="671"/>
      <c r="SP21" s="671"/>
      <c r="SQ21" s="671"/>
      <c r="SR21" s="671"/>
      <c r="SS21" s="671"/>
      <c r="ST21" s="671"/>
      <c r="SU21" s="671"/>
      <c r="SV21" s="671"/>
      <c r="SW21" s="671"/>
      <c r="SX21" s="671"/>
      <c r="SY21" s="671"/>
      <c r="SZ21" s="671"/>
      <c r="TA21" s="671"/>
      <c r="TB21" s="671"/>
      <c r="TC21" s="671"/>
      <c r="TD21" s="671"/>
      <c r="TE21" s="671"/>
      <c r="TF21" s="671"/>
      <c r="TG21" s="671"/>
      <c r="TH21" s="671"/>
      <c r="TI21" s="671"/>
      <c r="TJ21" s="671"/>
      <c r="TK21" s="671"/>
      <c r="TL21" s="671"/>
      <c r="TM21" s="671"/>
      <c r="TN21" s="671"/>
      <c r="TO21" s="671"/>
      <c r="TP21" s="671"/>
      <c r="TQ21" s="671"/>
      <c r="TR21" s="671"/>
      <c r="TS21" s="671"/>
      <c r="TT21" s="671"/>
      <c r="TU21" s="671"/>
      <c r="TV21" s="671"/>
      <c r="TW21" s="671"/>
      <c r="TX21" s="671"/>
      <c r="TY21" s="671"/>
      <c r="TZ21" s="671"/>
      <c r="UA21" s="671"/>
      <c r="UB21" s="671"/>
      <c r="UC21" s="671"/>
      <c r="UD21" s="671"/>
      <c r="UE21" s="671"/>
      <c r="UF21" s="671"/>
      <c r="UG21" s="671"/>
      <c r="UH21" s="671"/>
      <c r="UI21" s="671"/>
      <c r="UJ21" s="671"/>
      <c r="UK21" s="671"/>
      <c r="UL21" s="671"/>
      <c r="UM21" s="671"/>
      <c r="UN21" s="671"/>
      <c r="UO21" s="671"/>
      <c r="UP21" s="671"/>
      <c r="UQ21" s="671"/>
      <c r="UR21" s="671"/>
      <c r="US21" s="671"/>
      <c r="UT21" s="671"/>
      <c r="UU21" s="671"/>
      <c r="UV21" s="671"/>
      <c r="UW21" s="671"/>
      <c r="UX21" s="671"/>
      <c r="UY21" s="671"/>
      <c r="UZ21" s="671"/>
      <c r="VA21" s="671"/>
      <c r="VB21" s="671"/>
      <c r="VC21" s="671"/>
      <c r="VD21" s="671"/>
      <c r="VE21" s="671"/>
      <c r="VF21" s="671"/>
      <c r="VG21" s="671"/>
      <c r="VH21" s="671"/>
      <c r="VI21" s="671"/>
      <c r="VJ21" s="671"/>
      <c r="VK21" s="671"/>
      <c r="VL21" s="671"/>
      <c r="VM21" s="671"/>
      <c r="VN21" s="671"/>
      <c r="VO21" s="671"/>
      <c r="VP21" s="671"/>
      <c r="VQ21" s="671"/>
      <c r="VR21" s="671"/>
      <c r="VS21" s="671"/>
      <c r="VT21" s="671"/>
      <c r="VU21" s="671"/>
      <c r="VV21" s="671"/>
      <c r="VW21" s="671"/>
      <c r="VX21" s="671"/>
      <c r="VY21" s="671"/>
      <c r="VZ21" s="671"/>
      <c r="WA21" s="671"/>
      <c r="WB21" s="671"/>
      <c r="WC21" s="671"/>
      <c r="WD21" s="671"/>
      <c r="WE21" s="671"/>
      <c r="WF21" s="671"/>
      <c r="WG21" s="671"/>
      <c r="WH21" s="671"/>
      <c r="WI21" s="671"/>
      <c r="WJ21" s="671"/>
      <c r="WK21" s="671"/>
      <c r="WL21" s="671"/>
      <c r="WM21" s="671"/>
      <c r="WN21" s="671"/>
      <c r="WO21" s="671"/>
      <c r="WP21" s="671"/>
      <c r="WQ21" s="671"/>
      <c r="WR21" s="671"/>
      <c r="WS21" s="671"/>
      <c r="WT21" s="671"/>
      <c r="WU21" s="671"/>
      <c r="WV21" s="671"/>
      <c r="WW21" s="671"/>
      <c r="WX21" s="671"/>
      <c r="WY21" s="671"/>
      <c r="WZ21" s="671"/>
      <c r="XA21" s="671"/>
      <c r="XB21" s="671"/>
      <c r="XC21" s="671"/>
      <c r="XD21" s="671"/>
      <c r="XE21" s="671"/>
      <c r="XF21" s="671"/>
      <c r="XG21" s="671"/>
      <c r="XH21" s="671"/>
      <c r="XI21" s="671"/>
      <c r="XJ21" s="671"/>
      <c r="XK21" s="671"/>
      <c r="XL21" s="671"/>
      <c r="XM21" s="671"/>
      <c r="XN21" s="671"/>
      <c r="XO21" s="671"/>
      <c r="XP21" s="671"/>
      <c r="XQ21" s="671"/>
      <c r="XR21" s="671"/>
      <c r="XS21" s="671"/>
      <c r="XT21" s="671"/>
      <c r="XU21" s="671"/>
      <c r="XV21" s="671"/>
      <c r="XW21" s="671"/>
      <c r="XX21" s="671"/>
      <c r="XY21" s="671"/>
      <c r="XZ21" s="671"/>
      <c r="YA21" s="671"/>
      <c r="YB21" s="671"/>
      <c r="YC21" s="671"/>
      <c r="YD21" s="671"/>
      <c r="YE21" s="671"/>
      <c r="YF21" s="671"/>
      <c r="YG21" s="671"/>
      <c r="YH21" s="671"/>
      <c r="YI21" s="671"/>
      <c r="YJ21" s="671"/>
      <c r="YK21" s="671"/>
      <c r="YL21" s="671"/>
      <c r="YM21" s="671"/>
      <c r="YN21" s="671"/>
      <c r="YO21" s="671"/>
      <c r="YP21" s="671"/>
      <c r="YQ21" s="671"/>
      <c r="YR21" s="671"/>
      <c r="YS21" s="671"/>
      <c r="YT21" s="671"/>
      <c r="YU21" s="671"/>
      <c r="YV21" s="671"/>
      <c r="YW21" s="671"/>
      <c r="YX21" s="671"/>
      <c r="YY21" s="671"/>
      <c r="YZ21" s="671"/>
      <c r="ZA21" s="671"/>
      <c r="ZB21" s="671"/>
      <c r="ZC21" s="671"/>
      <c r="ZD21" s="671"/>
      <c r="ZE21" s="671"/>
      <c r="ZF21" s="671"/>
      <c r="ZG21" s="671"/>
      <c r="ZH21" s="671"/>
      <c r="ZI21" s="671"/>
      <c r="ZJ21" s="671"/>
      <c r="ZK21" s="671"/>
      <c r="ZL21" s="671"/>
      <c r="ZM21" s="671"/>
      <c r="ZN21" s="671"/>
      <c r="ZO21" s="671"/>
      <c r="ZP21" s="671"/>
      <c r="ZQ21" s="671"/>
      <c r="ZR21" s="671"/>
      <c r="ZS21" s="671"/>
      <c r="ZT21" s="671"/>
      <c r="ZU21" s="671"/>
      <c r="ZV21" s="671"/>
      <c r="ZW21" s="671"/>
      <c r="ZX21" s="671"/>
      <c r="ZY21" s="671"/>
      <c r="ZZ21" s="671"/>
      <c r="AAA21" s="671"/>
      <c r="AAB21" s="671"/>
      <c r="AAC21" s="671"/>
      <c r="AAD21" s="671"/>
      <c r="AAE21" s="671"/>
      <c r="AAF21" s="671"/>
      <c r="AAG21" s="671"/>
      <c r="AAH21" s="671"/>
      <c r="AAI21" s="671"/>
      <c r="AAJ21" s="671"/>
      <c r="AAK21" s="671"/>
      <c r="AAL21" s="671"/>
      <c r="AAM21" s="671"/>
      <c r="AAN21" s="671"/>
      <c r="AAO21" s="671"/>
      <c r="AAP21" s="671"/>
      <c r="AAQ21" s="671"/>
      <c r="AAR21" s="671"/>
      <c r="AAS21" s="671"/>
      <c r="AAT21" s="671"/>
      <c r="AAU21" s="671"/>
      <c r="AAV21" s="671"/>
      <c r="AAW21" s="671"/>
      <c r="AAX21" s="671"/>
      <c r="AAY21" s="671"/>
      <c r="AAZ21" s="671"/>
      <c r="ABA21" s="671"/>
      <c r="ABB21" s="671"/>
      <c r="ABC21" s="671"/>
      <c r="ABD21" s="671"/>
      <c r="ABE21" s="671"/>
      <c r="ABF21" s="671"/>
      <c r="ABG21" s="671"/>
      <c r="ABH21" s="671"/>
      <c r="ABI21" s="671"/>
      <c r="ABJ21" s="671"/>
      <c r="ABK21" s="671"/>
      <c r="ABL21" s="671"/>
      <c r="ABM21" s="671"/>
      <c r="ABN21" s="671"/>
      <c r="ABO21" s="671"/>
      <c r="ABP21" s="671"/>
      <c r="ABQ21" s="671"/>
      <c r="ABR21" s="671"/>
      <c r="ABS21" s="671"/>
      <c r="ABT21" s="671"/>
      <c r="ABU21" s="671"/>
      <c r="ABV21" s="671"/>
      <c r="ABW21" s="671"/>
      <c r="ABX21" s="671"/>
      <c r="ABY21" s="671"/>
      <c r="ABZ21" s="671"/>
      <c r="ACA21" s="671"/>
      <c r="ACB21" s="671"/>
      <c r="ACC21" s="671"/>
      <c r="ACD21" s="671"/>
      <c r="ACE21" s="671"/>
      <c r="ACF21" s="671"/>
      <c r="ACG21" s="671"/>
      <c r="ACH21" s="671"/>
      <c r="ACI21" s="671"/>
      <c r="ACJ21" s="671"/>
      <c r="ACK21" s="671"/>
      <c r="ACL21" s="671"/>
      <c r="ACM21" s="671"/>
      <c r="ACN21" s="671"/>
      <c r="ACO21" s="671"/>
      <c r="ACP21" s="671"/>
      <c r="ACQ21" s="671"/>
      <c r="ACR21" s="671"/>
      <c r="ACS21" s="671"/>
      <c r="ACT21" s="671"/>
      <c r="ACU21" s="671"/>
      <c r="ACV21" s="671"/>
      <c r="ACW21" s="671"/>
      <c r="ACX21" s="671"/>
      <c r="ACY21" s="671"/>
      <c r="ACZ21" s="671"/>
      <c r="ADA21" s="671"/>
      <c r="ADB21" s="671"/>
      <c r="ADC21" s="671"/>
      <c r="ADD21" s="671"/>
      <c r="ADE21" s="671"/>
      <c r="ADF21" s="671"/>
      <c r="ADG21" s="671"/>
      <c r="ADH21" s="671"/>
      <c r="ADI21" s="671"/>
      <c r="ADJ21" s="671"/>
      <c r="ADK21" s="671"/>
      <c r="ADL21" s="671"/>
      <c r="ADM21" s="671"/>
      <c r="ADN21" s="671"/>
      <c r="ADO21" s="671"/>
      <c r="ADP21" s="671"/>
      <c r="ADQ21" s="671"/>
      <c r="ADR21" s="671"/>
      <c r="ADS21" s="671"/>
      <c r="ADT21" s="671"/>
      <c r="ADU21" s="671"/>
      <c r="ADV21" s="671"/>
      <c r="ADW21" s="671"/>
      <c r="ADX21" s="671"/>
      <c r="ADY21" s="671"/>
      <c r="ADZ21" s="671"/>
      <c r="AEA21" s="671"/>
      <c r="AEB21" s="671"/>
      <c r="AEC21" s="671"/>
      <c r="AED21" s="671"/>
      <c r="AEE21" s="671"/>
      <c r="AEF21" s="671"/>
      <c r="AEG21" s="671"/>
      <c r="AEH21" s="671"/>
      <c r="AEI21" s="671"/>
      <c r="AEJ21" s="671"/>
      <c r="AEK21" s="671"/>
      <c r="AEL21" s="671"/>
      <c r="AEM21" s="671"/>
      <c r="AEN21" s="671"/>
      <c r="AEO21" s="671"/>
      <c r="AEP21" s="671"/>
      <c r="AEQ21" s="671"/>
      <c r="AER21" s="671"/>
      <c r="AES21" s="671"/>
      <c r="AET21" s="671"/>
      <c r="AEU21" s="671"/>
      <c r="AEV21" s="671"/>
      <c r="AEW21" s="671"/>
      <c r="AEX21" s="671"/>
      <c r="AEY21" s="671"/>
      <c r="AEZ21" s="671"/>
      <c r="AFA21" s="671"/>
      <c r="AFB21" s="671"/>
      <c r="AFC21" s="671"/>
      <c r="AFD21" s="671"/>
      <c r="AFE21" s="671"/>
      <c r="AFF21" s="671"/>
      <c r="AFG21" s="671"/>
      <c r="AFH21" s="671"/>
      <c r="AFI21" s="671"/>
      <c r="AFJ21" s="671"/>
      <c r="AFK21" s="671"/>
      <c r="AFL21" s="671"/>
      <c r="AFM21" s="671"/>
      <c r="AFN21" s="671"/>
      <c r="AFO21" s="671"/>
      <c r="AFP21" s="671"/>
      <c r="AFQ21" s="671"/>
      <c r="AFR21" s="671"/>
      <c r="AFS21" s="671"/>
      <c r="AFT21" s="671"/>
      <c r="AFU21" s="671"/>
      <c r="AFV21" s="671"/>
      <c r="AFW21" s="671"/>
      <c r="AFX21" s="671"/>
      <c r="AFY21" s="671"/>
      <c r="AFZ21" s="671"/>
      <c r="AGA21" s="671"/>
      <c r="AGB21" s="671"/>
      <c r="AGC21" s="671"/>
      <c r="AGD21" s="671"/>
      <c r="AGE21" s="671"/>
      <c r="AGF21" s="671"/>
      <c r="AGG21" s="671"/>
      <c r="AGH21" s="671"/>
      <c r="AGI21" s="671"/>
      <c r="AGJ21" s="671"/>
      <c r="AGK21" s="671"/>
      <c r="AGL21" s="671"/>
      <c r="AGM21" s="671"/>
      <c r="AGN21" s="671"/>
      <c r="AGO21" s="671"/>
      <c r="AGP21" s="671"/>
      <c r="AGQ21" s="671"/>
      <c r="AGR21" s="671"/>
      <c r="AGS21" s="671"/>
      <c r="AGT21" s="671"/>
      <c r="AGU21" s="671"/>
      <c r="AGV21" s="671"/>
      <c r="AGW21" s="671"/>
      <c r="AGX21" s="671"/>
      <c r="AGY21" s="671"/>
      <c r="AGZ21" s="671"/>
      <c r="AHA21" s="671"/>
      <c r="AHB21" s="671"/>
      <c r="AHC21" s="671"/>
      <c r="AHD21" s="671"/>
      <c r="AHE21" s="671"/>
      <c r="AHF21" s="671"/>
      <c r="AHG21" s="671"/>
      <c r="AHH21" s="671"/>
      <c r="AHI21" s="671"/>
      <c r="AHJ21" s="671"/>
      <c r="AHK21" s="671"/>
      <c r="AHL21" s="671"/>
      <c r="AHM21" s="671"/>
      <c r="AHN21" s="671"/>
      <c r="AHO21" s="671"/>
      <c r="AHP21" s="671"/>
      <c r="AHQ21" s="671"/>
      <c r="AHR21" s="671"/>
      <c r="AHS21" s="671"/>
      <c r="AHT21" s="671"/>
      <c r="AHU21" s="671"/>
      <c r="AHV21" s="671"/>
      <c r="AHW21" s="671"/>
      <c r="AHX21" s="671"/>
      <c r="AHY21" s="671"/>
      <c r="AHZ21" s="671"/>
      <c r="AIA21" s="671"/>
      <c r="AIB21" s="671"/>
      <c r="AIC21" s="671"/>
      <c r="AID21" s="671"/>
      <c r="AIE21" s="671"/>
      <c r="AIF21" s="671"/>
      <c r="AIG21" s="671"/>
      <c r="AIH21" s="671"/>
      <c r="AII21" s="671"/>
      <c r="AIJ21" s="671"/>
      <c r="AIK21" s="671"/>
      <c r="AIL21" s="671"/>
      <c r="AIM21" s="671"/>
      <c r="AIN21" s="671"/>
      <c r="AIO21" s="671"/>
      <c r="AIP21" s="671"/>
      <c r="AIQ21" s="671"/>
      <c r="AIR21" s="671"/>
      <c r="AIS21" s="671"/>
      <c r="AIT21" s="671"/>
      <c r="AIU21" s="671"/>
      <c r="AIV21" s="671"/>
      <c r="AIW21" s="671"/>
      <c r="AIX21" s="671"/>
      <c r="AIY21" s="671"/>
      <c r="AIZ21" s="671"/>
      <c r="AJA21" s="671"/>
      <c r="AJB21" s="671"/>
      <c r="AJC21" s="671"/>
      <c r="AJD21" s="671"/>
      <c r="AJE21" s="671"/>
      <c r="AJF21" s="671"/>
      <c r="AJG21" s="671"/>
      <c r="AJH21" s="671"/>
      <c r="AJI21" s="671"/>
      <c r="AJJ21" s="671"/>
      <c r="AJK21" s="671"/>
      <c r="AJL21" s="671"/>
      <c r="AJM21" s="671"/>
      <c r="AJN21" s="671"/>
      <c r="AJO21" s="671"/>
      <c r="AJP21" s="671"/>
      <c r="AJQ21" s="671"/>
      <c r="AJR21" s="671"/>
      <c r="AJS21" s="671"/>
      <c r="AJT21" s="671"/>
      <c r="AJU21" s="671"/>
      <c r="AJV21" s="671"/>
      <c r="AJW21" s="671"/>
      <c r="AJX21" s="671"/>
      <c r="AJY21" s="671"/>
      <c r="AJZ21" s="671"/>
      <c r="AKA21" s="671"/>
      <c r="AKB21" s="671"/>
      <c r="AKC21" s="671"/>
      <c r="AKD21" s="671"/>
      <c r="AKE21" s="671"/>
      <c r="AKF21" s="671"/>
      <c r="AKG21" s="671"/>
      <c r="AKH21" s="671"/>
      <c r="AKI21" s="671"/>
      <c r="AKJ21" s="671"/>
      <c r="AKK21" s="671"/>
      <c r="AKL21" s="671"/>
      <c r="AKM21" s="671"/>
      <c r="AKN21" s="671"/>
      <c r="AKO21" s="671"/>
      <c r="AKP21" s="671"/>
      <c r="AKQ21" s="671"/>
      <c r="AKR21" s="671"/>
      <c r="AKS21" s="671"/>
      <c r="AKT21" s="671"/>
      <c r="AKU21" s="671"/>
      <c r="AKV21" s="671"/>
      <c r="AKW21" s="671"/>
      <c r="AKX21" s="671"/>
      <c r="AKY21" s="671"/>
      <c r="AKZ21" s="671"/>
      <c r="ALA21" s="671"/>
      <c r="ALB21" s="671"/>
      <c r="ALC21" s="671"/>
      <c r="ALD21" s="671"/>
      <c r="ALE21" s="671"/>
      <c r="ALF21" s="671"/>
      <c r="ALG21" s="671"/>
      <c r="ALH21" s="671"/>
      <c r="ALI21" s="671"/>
      <c r="ALJ21" s="671"/>
      <c r="ALK21" s="671"/>
      <c r="ALL21" s="671"/>
      <c r="ALM21" s="671"/>
      <c r="ALN21" s="671"/>
      <c r="ALO21" s="671"/>
      <c r="ALP21" s="671"/>
      <c r="ALQ21" s="671"/>
      <c r="ALR21" s="671"/>
      <c r="ALS21" s="671"/>
      <c r="ALT21" s="671"/>
      <c r="ALU21" s="671"/>
      <c r="ALV21" s="671"/>
      <c r="ALW21" s="671"/>
      <c r="ALX21" s="671"/>
      <c r="ALY21" s="671"/>
      <c r="ALZ21" s="671"/>
      <c r="AMA21" s="671"/>
      <c r="AMB21" s="671"/>
      <c r="AMC21" s="671"/>
      <c r="AMD21" s="671"/>
      <c r="AME21" s="671"/>
      <c r="AMF21" s="671"/>
      <c r="AMG21" s="671"/>
      <c r="AMH21" s="671"/>
      <c r="AMI21" s="671"/>
      <c r="AMJ21" s="671"/>
      <c r="AMK21" s="671"/>
      <c r="AML21" s="671"/>
      <c r="AMM21" s="671"/>
      <c r="AMN21" s="671"/>
      <c r="AMO21" s="671"/>
      <c r="AMP21" s="671"/>
      <c r="AMQ21" s="671"/>
      <c r="AMR21" s="671"/>
      <c r="AMS21" s="671"/>
      <c r="AMT21" s="671"/>
      <c r="AMU21" s="671"/>
      <c r="AMV21" s="671"/>
      <c r="AMW21" s="671"/>
      <c r="AMX21" s="671"/>
      <c r="AMY21" s="671"/>
      <c r="AMZ21" s="671"/>
      <c r="ANA21" s="671"/>
      <c r="ANB21" s="671"/>
      <c r="ANC21" s="671"/>
      <c r="AND21" s="671"/>
      <c r="ANE21" s="671"/>
      <c r="ANF21" s="671"/>
      <c r="ANG21" s="671"/>
      <c r="ANH21" s="671"/>
      <c r="ANI21" s="671"/>
      <c r="ANJ21" s="671"/>
      <c r="ANK21" s="671"/>
      <c r="ANL21" s="671"/>
      <c r="ANM21" s="671"/>
      <c r="ANN21" s="671"/>
      <c r="ANO21" s="671"/>
      <c r="ANP21" s="671"/>
      <c r="ANQ21" s="671"/>
      <c r="ANR21" s="671"/>
      <c r="ANS21" s="671"/>
      <c r="ANT21" s="671"/>
      <c r="ANU21" s="671"/>
      <c r="ANV21" s="671"/>
      <c r="ANW21" s="671"/>
      <c r="ANX21" s="671"/>
      <c r="ANY21" s="671"/>
      <c r="ANZ21" s="671"/>
      <c r="AOA21" s="671"/>
      <c r="AOB21" s="671"/>
      <c r="AOC21" s="671"/>
      <c r="AOD21" s="671"/>
      <c r="AOE21" s="671"/>
      <c r="AOF21" s="671"/>
      <c r="AOG21" s="671"/>
      <c r="AOH21" s="671"/>
      <c r="AOI21" s="671"/>
      <c r="AOJ21" s="671"/>
      <c r="AOK21" s="671"/>
      <c r="AOL21" s="671"/>
      <c r="AOM21" s="671"/>
      <c r="AON21" s="671"/>
      <c r="AOO21" s="671"/>
      <c r="AOP21" s="671"/>
      <c r="AOQ21" s="671"/>
      <c r="AOR21" s="671"/>
      <c r="AOS21" s="671"/>
      <c r="AOT21" s="671"/>
      <c r="AOU21" s="671"/>
      <c r="AOV21" s="671"/>
      <c r="AOW21" s="671"/>
      <c r="AOX21" s="671"/>
      <c r="AOY21" s="671"/>
      <c r="AOZ21" s="671"/>
      <c r="APA21" s="671"/>
      <c r="APB21" s="671"/>
      <c r="APC21" s="671"/>
      <c r="APD21" s="671"/>
      <c r="APE21" s="671"/>
      <c r="APF21" s="671"/>
      <c r="APG21" s="671"/>
      <c r="APH21" s="671"/>
      <c r="API21" s="671"/>
      <c r="APJ21" s="671"/>
      <c r="APK21" s="671"/>
      <c r="APL21" s="671"/>
      <c r="APM21" s="671"/>
      <c r="APN21" s="671"/>
      <c r="APO21" s="671"/>
      <c r="APP21" s="671"/>
      <c r="APQ21" s="671"/>
      <c r="APR21" s="671"/>
      <c r="APS21" s="671"/>
      <c r="APT21" s="671"/>
      <c r="APU21" s="671"/>
      <c r="APV21" s="671"/>
      <c r="APW21" s="671"/>
      <c r="APX21" s="671"/>
      <c r="APY21" s="671"/>
      <c r="APZ21" s="671"/>
      <c r="AQA21" s="671"/>
      <c r="AQB21" s="671"/>
      <c r="AQC21" s="671"/>
      <c r="AQD21" s="671"/>
      <c r="AQE21" s="671"/>
      <c r="AQF21" s="671"/>
      <c r="AQG21" s="671"/>
      <c r="AQH21" s="671"/>
      <c r="AQI21" s="671"/>
      <c r="AQJ21" s="671"/>
      <c r="AQK21" s="671"/>
      <c r="AQL21" s="671"/>
      <c r="AQM21" s="671"/>
      <c r="AQN21" s="671"/>
      <c r="AQO21" s="671"/>
      <c r="AQP21" s="671"/>
      <c r="AQQ21" s="671"/>
      <c r="AQR21" s="671"/>
      <c r="AQS21" s="671"/>
      <c r="AQT21" s="671"/>
      <c r="AQU21" s="671"/>
      <c r="AQV21" s="671"/>
      <c r="AQW21" s="671"/>
      <c r="AQX21" s="671"/>
      <c r="AQY21" s="671"/>
      <c r="AQZ21" s="671"/>
      <c r="ARA21" s="671"/>
      <c r="ARB21" s="671"/>
      <c r="ARC21" s="671"/>
      <c r="ARD21" s="671"/>
      <c r="ARE21" s="671"/>
      <c r="ARF21" s="671"/>
      <c r="ARG21" s="671"/>
      <c r="ARH21" s="671"/>
      <c r="ARI21" s="671"/>
      <c r="ARJ21" s="671"/>
      <c r="ARK21" s="671"/>
      <c r="ARL21" s="671"/>
      <c r="ARM21" s="671"/>
      <c r="ARN21" s="671"/>
      <c r="ARO21" s="671"/>
      <c r="ARP21" s="671"/>
      <c r="ARQ21" s="671"/>
      <c r="ARR21" s="671"/>
      <c r="ARS21" s="671"/>
      <c r="ART21" s="671"/>
      <c r="ARU21" s="671"/>
      <c r="ARV21" s="671"/>
      <c r="ARW21" s="671"/>
      <c r="ARX21" s="671"/>
      <c r="ARY21" s="671"/>
      <c r="ARZ21" s="671"/>
      <c r="ASA21" s="671"/>
      <c r="ASB21" s="671"/>
      <c r="ASC21" s="671"/>
      <c r="ASD21" s="671"/>
      <c r="ASE21" s="671"/>
      <c r="ASF21" s="671"/>
      <c r="ASG21" s="671"/>
      <c r="ASH21" s="671"/>
      <c r="ASI21" s="671"/>
      <c r="ASJ21" s="671"/>
      <c r="ASK21" s="671"/>
      <c r="ASL21" s="671"/>
      <c r="ASM21" s="671"/>
      <c r="ASN21" s="671"/>
      <c r="ASO21" s="671"/>
      <c r="ASP21" s="671"/>
      <c r="ASQ21" s="671"/>
      <c r="ASR21" s="671"/>
      <c r="ASS21" s="671"/>
      <c r="AST21" s="671"/>
      <c r="ASU21" s="671"/>
      <c r="ASV21" s="671"/>
      <c r="ASW21" s="671"/>
      <c r="ASX21" s="671"/>
      <c r="ASY21" s="671"/>
      <c r="ASZ21" s="671"/>
      <c r="ATA21" s="671"/>
      <c r="ATB21" s="671"/>
      <c r="ATC21" s="671"/>
      <c r="ATD21" s="671"/>
      <c r="ATE21" s="671"/>
      <c r="ATF21" s="671"/>
      <c r="ATG21" s="671"/>
      <c r="ATH21" s="671"/>
      <c r="ATI21" s="671"/>
      <c r="ATJ21" s="671"/>
      <c r="ATK21" s="671"/>
      <c r="ATL21" s="671"/>
      <c r="ATM21" s="671"/>
      <c r="ATN21" s="671"/>
      <c r="ATO21" s="671"/>
      <c r="ATP21" s="671"/>
      <c r="ATQ21" s="671"/>
      <c r="ATR21" s="671"/>
      <c r="ATS21" s="671"/>
      <c r="ATT21" s="671"/>
      <c r="ATU21" s="671"/>
      <c r="ATV21" s="671"/>
      <c r="ATW21" s="671"/>
      <c r="ATX21" s="671"/>
      <c r="ATY21" s="671"/>
      <c r="ATZ21" s="671"/>
      <c r="AUA21" s="671"/>
      <c r="AUB21" s="671"/>
      <c r="AUC21" s="671"/>
      <c r="AUD21" s="671"/>
      <c r="AUE21" s="671"/>
      <c r="AUF21" s="671"/>
      <c r="AUG21" s="671"/>
      <c r="AUH21" s="671"/>
      <c r="AUI21" s="671"/>
      <c r="AUJ21" s="671"/>
      <c r="AUK21" s="671"/>
      <c r="AUL21" s="671"/>
      <c r="AUM21" s="671"/>
      <c r="AUN21" s="671"/>
      <c r="AUO21" s="671"/>
      <c r="AUP21" s="671"/>
      <c r="AUQ21" s="671"/>
      <c r="AUR21" s="671"/>
      <c r="AUS21" s="671"/>
      <c r="AUT21" s="671"/>
      <c r="AUU21" s="671"/>
      <c r="AUV21" s="671"/>
      <c r="AUW21" s="671"/>
      <c r="AUX21" s="671"/>
      <c r="AUY21" s="671"/>
      <c r="AUZ21" s="671"/>
      <c r="AVA21" s="671"/>
      <c r="AVB21" s="671"/>
      <c r="AVC21" s="671"/>
      <c r="AVD21" s="671"/>
      <c r="AVE21" s="671"/>
      <c r="AVF21" s="671"/>
      <c r="AVG21" s="671"/>
      <c r="AVH21" s="671"/>
      <c r="AVI21" s="671"/>
      <c r="AVJ21" s="671"/>
      <c r="AVK21" s="671"/>
      <c r="AVL21" s="671"/>
      <c r="AVM21" s="671"/>
      <c r="AVN21" s="671"/>
      <c r="AVO21" s="671"/>
      <c r="AVP21" s="671"/>
      <c r="AVQ21" s="671"/>
      <c r="AVR21" s="671"/>
      <c r="AVS21" s="671"/>
      <c r="AVT21" s="671"/>
      <c r="AVU21" s="671"/>
      <c r="AVV21" s="671"/>
      <c r="AVW21" s="671"/>
      <c r="AVX21" s="671"/>
      <c r="AVY21" s="671"/>
      <c r="AVZ21" s="671"/>
      <c r="AWA21" s="671"/>
      <c r="AWB21" s="671"/>
      <c r="AWC21" s="671"/>
      <c r="AWD21" s="671"/>
      <c r="AWE21" s="671"/>
      <c r="AWF21" s="671"/>
      <c r="AWG21" s="671"/>
      <c r="AWH21" s="671"/>
      <c r="AWI21" s="671"/>
      <c r="AWJ21" s="671"/>
      <c r="AWK21" s="671"/>
      <c r="AWL21" s="671"/>
      <c r="AWM21" s="671"/>
      <c r="AWN21" s="671"/>
      <c r="AWO21" s="671"/>
      <c r="AWP21" s="671"/>
      <c r="AWQ21" s="671"/>
      <c r="AWR21" s="671"/>
      <c r="AWS21" s="671"/>
      <c r="AWT21" s="671"/>
      <c r="AWU21" s="671"/>
      <c r="AWV21" s="671"/>
      <c r="AWW21" s="671"/>
      <c r="AWX21" s="671"/>
      <c r="AWY21" s="671"/>
      <c r="AWZ21" s="671"/>
      <c r="AXA21" s="671"/>
      <c r="AXB21" s="671"/>
      <c r="AXC21" s="671"/>
      <c r="AXD21" s="671"/>
      <c r="AXE21" s="671"/>
      <c r="AXF21" s="671"/>
      <c r="AXG21" s="671"/>
      <c r="AXH21" s="671"/>
      <c r="AXI21" s="671"/>
      <c r="AXJ21" s="671"/>
      <c r="AXK21" s="671"/>
      <c r="AXL21" s="671"/>
      <c r="AXM21" s="671"/>
      <c r="AXN21" s="671"/>
      <c r="AXO21" s="671"/>
      <c r="AXP21" s="671"/>
      <c r="AXQ21" s="671"/>
      <c r="AXR21" s="671"/>
      <c r="AXS21" s="671"/>
      <c r="AXT21" s="671"/>
      <c r="AXU21" s="671"/>
      <c r="AXV21" s="671"/>
      <c r="AXW21" s="671"/>
      <c r="AXX21" s="671"/>
      <c r="AXY21" s="671"/>
      <c r="AXZ21" s="671"/>
      <c r="AYA21" s="671"/>
      <c r="AYB21" s="671"/>
      <c r="AYC21" s="671"/>
      <c r="AYD21" s="671"/>
      <c r="AYE21" s="671"/>
      <c r="AYF21" s="671"/>
      <c r="AYG21" s="671"/>
      <c r="AYH21" s="671"/>
      <c r="AYI21" s="671"/>
      <c r="AYJ21" s="671"/>
      <c r="AYK21" s="671"/>
      <c r="AYL21" s="671"/>
      <c r="AYM21" s="671"/>
      <c r="AYN21" s="671"/>
      <c r="AYO21" s="671"/>
      <c r="AYP21" s="671"/>
      <c r="AYQ21" s="671"/>
      <c r="AYR21" s="671"/>
      <c r="AYS21" s="671"/>
      <c r="AYT21" s="671"/>
      <c r="AYU21" s="671"/>
      <c r="AYV21" s="671"/>
      <c r="AYW21" s="671"/>
      <c r="AYX21" s="671"/>
      <c r="AYY21" s="671"/>
      <c r="AYZ21" s="671"/>
      <c r="AZA21" s="671"/>
      <c r="AZB21" s="671"/>
      <c r="AZC21" s="671"/>
      <c r="AZD21" s="671"/>
      <c r="AZE21" s="671"/>
      <c r="AZF21" s="671"/>
      <c r="AZG21" s="671"/>
      <c r="AZH21" s="671"/>
      <c r="AZI21" s="671"/>
      <c r="AZJ21" s="671"/>
      <c r="AZK21" s="671"/>
      <c r="AZL21" s="671"/>
      <c r="AZM21" s="671"/>
      <c r="AZN21" s="671"/>
      <c r="AZO21" s="671"/>
      <c r="AZP21" s="671"/>
      <c r="AZQ21" s="671"/>
      <c r="AZR21" s="671"/>
      <c r="AZS21" s="671"/>
      <c r="AZT21" s="671"/>
      <c r="AZU21" s="671"/>
      <c r="AZV21" s="671"/>
      <c r="AZW21" s="671"/>
      <c r="AZX21" s="671"/>
      <c r="AZY21" s="671"/>
      <c r="AZZ21" s="671"/>
      <c r="BAA21" s="671"/>
      <c r="BAB21" s="671"/>
      <c r="BAC21" s="671"/>
      <c r="BAD21" s="671"/>
      <c r="BAE21" s="671"/>
      <c r="BAF21" s="671"/>
      <c r="BAG21" s="671"/>
      <c r="BAH21" s="671"/>
      <c r="BAI21" s="671"/>
      <c r="BAJ21" s="671"/>
      <c r="BAK21" s="671"/>
      <c r="BAL21" s="671"/>
      <c r="BAM21" s="671"/>
      <c r="BAN21" s="671"/>
      <c r="BAO21" s="671"/>
      <c r="BAP21" s="671"/>
      <c r="BAQ21" s="671"/>
      <c r="BAR21" s="671"/>
      <c r="BAS21" s="671"/>
      <c r="BAT21" s="671"/>
      <c r="BAU21" s="671"/>
      <c r="BAV21" s="671"/>
      <c r="BAW21" s="671"/>
      <c r="BAX21" s="671"/>
      <c r="BAY21" s="671"/>
      <c r="BAZ21" s="671"/>
      <c r="BBA21" s="671"/>
      <c r="BBB21" s="671"/>
      <c r="BBC21" s="671"/>
      <c r="BBD21" s="671"/>
      <c r="BBE21" s="671"/>
      <c r="BBF21" s="671"/>
      <c r="BBG21" s="671"/>
      <c r="BBH21" s="671"/>
      <c r="BBI21" s="671"/>
      <c r="BBJ21" s="671"/>
      <c r="BBK21" s="671"/>
      <c r="BBL21" s="671"/>
      <c r="BBM21" s="671"/>
      <c r="BBN21" s="671"/>
      <c r="BBO21" s="671"/>
      <c r="BBP21" s="671"/>
      <c r="BBQ21" s="671"/>
      <c r="BBR21" s="671"/>
      <c r="BBS21" s="671"/>
      <c r="BBT21" s="671"/>
      <c r="BBU21" s="671"/>
      <c r="BBV21" s="671"/>
      <c r="BBW21" s="671"/>
      <c r="BBX21" s="671"/>
      <c r="BBY21" s="671"/>
      <c r="BBZ21" s="671"/>
      <c r="BCA21" s="671"/>
      <c r="BCB21" s="671"/>
      <c r="BCC21" s="671"/>
      <c r="BCD21" s="671"/>
      <c r="BCE21" s="671"/>
      <c r="BCF21" s="671"/>
      <c r="BCG21" s="671"/>
      <c r="BCH21" s="671"/>
      <c r="BCI21" s="671"/>
      <c r="BCJ21" s="671"/>
      <c r="BCK21" s="671"/>
      <c r="BCL21" s="671"/>
      <c r="BCM21" s="671"/>
      <c r="BCN21" s="671"/>
      <c r="BCO21" s="671"/>
      <c r="BCP21" s="671"/>
      <c r="BCQ21" s="671"/>
      <c r="BCR21" s="671"/>
      <c r="BCS21" s="671"/>
      <c r="BCT21" s="671"/>
      <c r="BCU21" s="671"/>
      <c r="BCV21" s="671"/>
      <c r="BCW21" s="671"/>
      <c r="BCX21" s="671"/>
      <c r="BCY21" s="671"/>
      <c r="BCZ21" s="671"/>
      <c r="BDA21" s="671"/>
      <c r="BDB21" s="671"/>
      <c r="BDC21" s="671"/>
      <c r="BDD21" s="671"/>
      <c r="BDE21" s="671"/>
      <c r="BDF21" s="671"/>
      <c r="BDG21" s="671"/>
      <c r="BDH21" s="671"/>
      <c r="BDI21" s="671"/>
      <c r="BDJ21" s="671"/>
      <c r="BDK21" s="671"/>
      <c r="BDL21" s="671"/>
      <c r="BDM21" s="671"/>
      <c r="BDN21" s="671"/>
      <c r="BDO21" s="671"/>
      <c r="BDP21" s="671"/>
      <c r="BDQ21" s="671"/>
      <c r="BDR21" s="671"/>
      <c r="BDS21" s="671"/>
      <c r="BDT21" s="671"/>
      <c r="BDU21" s="671"/>
      <c r="BDV21" s="671"/>
      <c r="BDW21" s="671"/>
      <c r="BDX21" s="671"/>
      <c r="BDY21" s="671"/>
      <c r="BDZ21" s="671"/>
      <c r="BEA21" s="671"/>
      <c r="BEB21" s="671"/>
      <c r="BEC21" s="671"/>
      <c r="BED21" s="671"/>
      <c r="BEE21" s="671"/>
      <c r="BEF21" s="671"/>
      <c r="BEG21" s="671"/>
      <c r="BEH21" s="671"/>
      <c r="BEI21" s="671"/>
      <c r="BEJ21" s="671"/>
      <c r="BEK21" s="671"/>
      <c r="BEL21" s="671"/>
      <c r="BEM21" s="671"/>
      <c r="BEN21" s="671"/>
      <c r="BEO21" s="671"/>
      <c r="BEP21" s="671"/>
      <c r="BEQ21" s="671"/>
      <c r="BER21" s="671"/>
      <c r="BES21" s="671"/>
      <c r="BET21" s="671"/>
      <c r="BEU21" s="671"/>
      <c r="BEV21" s="671"/>
      <c r="BEW21" s="671"/>
      <c r="BEX21" s="671"/>
      <c r="BEY21" s="671"/>
      <c r="BEZ21" s="671"/>
      <c r="BFA21" s="671"/>
      <c r="BFB21" s="671"/>
      <c r="BFC21" s="671"/>
      <c r="BFD21" s="671"/>
      <c r="BFE21" s="671"/>
      <c r="BFF21" s="671"/>
      <c r="BFG21" s="671"/>
      <c r="BFH21" s="671"/>
      <c r="BFI21" s="671"/>
      <c r="BFJ21" s="671"/>
      <c r="BFK21" s="671"/>
      <c r="BFL21" s="671"/>
      <c r="BFM21" s="671"/>
      <c r="BFN21" s="671"/>
      <c r="BFO21" s="671"/>
      <c r="BFP21" s="671"/>
      <c r="BFQ21" s="671"/>
      <c r="BFR21" s="671"/>
      <c r="BFS21" s="671"/>
      <c r="BFT21" s="671"/>
      <c r="BFU21" s="671"/>
      <c r="BFV21" s="671"/>
      <c r="BFW21" s="671"/>
      <c r="BFX21" s="671"/>
      <c r="BFY21" s="671"/>
      <c r="BFZ21" s="671"/>
      <c r="BGA21" s="671"/>
      <c r="BGB21" s="671"/>
      <c r="BGC21" s="671"/>
      <c r="BGD21" s="671"/>
      <c r="BGE21" s="671"/>
      <c r="BGF21" s="671"/>
      <c r="BGG21" s="671"/>
      <c r="BGH21" s="671"/>
      <c r="BGI21" s="671"/>
      <c r="BGJ21" s="671"/>
      <c r="BGK21" s="671"/>
      <c r="BGL21" s="671"/>
      <c r="BGM21" s="671"/>
      <c r="BGN21" s="671"/>
      <c r="BGO21" s="671"/>
      <c r="BGP21" s="671"/>
      <c r="BGQ21" s="671"/>
      <c r="BGR21" s="671"/>
      <c r="BGS21" s="671"/>
      <c r="BGT21" s="671"/>
      <c r="BGU21" s="671"/>
      <c r="BGV21" s="671"/>
      <c r="BGW21" s="671"/>
      <c r="BGX21" s="671"/>
      <c r="BGY21" s="671"/>
      <c r="BGZ21" s="671"/>
      <c r="BHA21" s="671"/>
      <c r="BHB21" s="671"/>
      <c r="BHC21" s="671"/>
      <c r="BHD21" s="671"/>
      <c r="BHE21" s="671"/>
      <c r="BHF21" s="671"/>
      <c r="BHG21" s="671"/>
      <c r="BHH21" s="671"/>
      <c r="BHI21" s="671"/>
      <c r="BHJ21" s="671"/>
      <c r="BHK21" s="671"/>
      <c r="BHL21" s="671"/>
      <c r="BHM21" s="671"/>
      <c r="BHN21" s="671"/>
      <c r="BHO21" s="671"/>
      <c r="BHP21" s="671"/>
      <c r="BHQ21" s="671"/>
      <c r="BHR21" s="671"/>
      <c r="BHS21" s="671"/>
      <c r="BHT21" s="671"/>
      <c r="BHU21" s="671"/>
      <c r="BHV21" s="671"/>
      <c r="BHW21" s="671"/>
      <c r="BHX21" s="671"/>
      <c r="BHY21" s="671"/>
      <c r="BHZ21" s="671"/>
      <c r="BIA21" s="671"/>
      <c r="BIB21" s="671"/>
      <c r="BIC21" s="671"/>
      <c r="BID21" s="671"/>
      <c r="BIE21" s="671"/>
      <c r="BIF21" s="671"/>
      <c r="BIG21" s="671"/>
      <c r="BIH21" s="671"/>
      <c r="BII21" s="671"/>
      <c r="BIJ21" s="671"/>
      <c r="BIK21" s="671"/>
      <c r="BIL21" s="671"/>
      <c r="BIM21" s="671"/>
      <c r="BIN21" s="671"/>
      <c r="BIO21" s="671"/>
      <c r="BIP21" s="671"/>
      <c r="BIQ21" s="671"/>
      <c r="BIR21" s="671"/>
      <c r="BIS21" s="671"/>
      <c r="BIT21" s="671"/>
      <c r="BIU21" s="671"/>
      <c r="BIV21" s="671"/>
      <c r="BIW21" s="671"/>
      <c r="BIX21" s="671"/>
      <c r="BIY21" s="671"/>
      <c r="BIZ21" s="671"/>
      <c r="BJA21" s="671"/>
      <c r="BJB21" s="671"/>
      <c r="BJC21" s="671"/>
      <c r="BJD21" s="671"/>
      <c r="BJE21" s="671"/>
      <c r="BJF21" s="671"/>
      <c r="BJG21" s="671"/>
      <c r="BJH21" s="671"/>
      <c r="BJI21" s="671"/>
      <c r="BJJ21" s="671"/>
      <c r="BJK21" s="671"/>
      <c r="BJL21" s="671"/>
      <c r="BJM21" s="671"/>
      <c r="BJN21" s="671"/>
      <c r="BJO21" s="671"/>
      <c r="BJP21" s="671"/>
      <c r="BJQ21" s="671"/>
      <c r="BJR21" s="671"/>
      <c r="BJS21" s="671"/>
      <c r="BJT21" s="671"/>
      <c r="BJU21" s="671"/>
      <c r="BJV21" s="671"/>
      <c r="BJW21" s="671"/>
      <c r="BJX21" s="671"/>
      <c r="BJY21" s="671"/>
      <c r="BJZ21" s="671"/>
      <c r="BKA21" s="671"/>
      <c r="BKB21" s="671"/>
      <c r="BKC21" s="671"/>
      <c r="BKD21" s="671"/>
      <c r="BKE21" s="671"/>
      <c r="BKF21" s="671"/>
      <c r="BKG21" s="671"/>
      <c r="BKH21" s="671"/>
      <c r="BKI21" s="671"/>
      <c r="BKJ21" s="671"/>
      <c r="BKK21" s="671"/>
      <c r="BKL21" s="671"/>
      <c r="BKM21" s="671"/>
      <c r="BKN21" s="671"/>
      <c r="BKO21" s="671"/>
      <c r="BKP21" s="671"/>
      <c r="BKQ21" s="671"/>
      <c r="BKR21" s="671"/>
      <c r="BKS21" s="671"/>
      <c r="BKT21" s="671"/>
      <c r="BKU21" s="671"/>
      <c r="BKV21" s="671"/>
      <c r="BKW21" s="671"/>
      <c r="BKX21" s="671"/>
      <c r="BKY21" s="671"/>
      <c r="BKZ21" s="671"/>
      <c r="BLA21" s="671"/>
      <c r="BLB21" s="671"/>
      <c r="BLC21" s="671"/>
      <c r="BLD21" s="671"/>
      <c r="BLE21" s="671"/>
      <c r="BLF21" s="671"/>
      <c r="BLG21" s="671"/>
      <c r="BLH21" s="671"/>
      <c r="BLI21" s="671"/>
      <c r="BLJ21" s="671"/>
      <c r="BLK21" s="671"/>
      <c r="BLL21" s="671"/>
      <c r="BLM21" s="671"/>
      <c r="BLN21" s="671"/>
      <c r="BLO21" s="671"/>
      <c r="BLP21" s="671"/>
      <c r="BLQ21" s="671"/>
      <c r="BLR21" s="671"/>
      <c r="BLS21" s="671"/>
      <c r="BLT21" s="671"/>
      <c r="BLU21" s="671"/>
      <c r="BLV21" s="671"/>
      <c r="BLW21" s="671"/>
      <c r="BLX21" s="671"/>
      <c r="BLY21" s="671"/>
      <c r="BLZ21" s="671"/>
      <c r="BMA21" s="671"/>
      <c r="BMB21" s="671"/>
      <c r="BMC21" s="671"/>
      <c r="BMD21" s="671"/>
      <c r="BME21" s="671"/>
      <c r="BMF21" s="671"/>
      <c r="BMG21" s="671"/>
      <c r="BMH21" s="671"/>
      <c r="BMI21" s="671"/>
      <c r="BMJ21" s="671"/>
      <c r="BMK21" s="671"/>
      <c r="BML21" s="671"/>
      <c r="BMM21" s="671"/>
      <c r="BMN21" s="671"/>
      <c r="BMO21" s="671"/>
      <c r="BMP21" s="671"/>
      <c r="BMQ21" s="671"/>
      <c r="BMR21" s="671"/>
      <c r="BMS21" s="671"/>
      <c r="BMT21" s="671"/>
      <c r="BMU21" s="671"/>
      <c r="BMV21" s="671"/>
      <c r="BMW21" s="671"/>
      <c r="BMX21" s="671"/>
      <c r="BMY21" s="671"/>
      <c r="BMZ21" s="671"/>
      <c r="BNA21" s="671"/>
      <c r="BNB21" s="671"/>
      <c r="BNC21" s="671"/>
      <c r="BND21" s="671"/>
      <c r="BNE21" s="671"/>
      <c r="BNF21" s="671"/>
      <c r="BNG21" s="671"/>
      <c r="BNH21" s="671"/>
      <c r="BNI21" s="671"/>
      <c r="BNJ21" s="671"/>
      <c r="BNK21" s="671"/>
      <c r="BNL21" s="671"/>
      <c r="BNM21" s="671"/>
      <c r="BNN21" s="671"/>
      <c r="BNO21" s="671"/>
      <c r="BNP21" s="671"/>
      <c r="BNQ21" s="671"/>
      <c r="BNR21" s="671"/>
      <c r="BNS21" s="671"/>
      <c r="BNT21" s="671"/>
      <c r="BNU21" s="671"/>
      <c r="BNV21" s="671"/>
      <c r="BNW21" s="671"/>
      <c r="BNX21" s="671"/>
      <c r="BNY21" s="671"/>
      <c r="BNZ21" s="671"/>
      <c r="BOA21" s="671"/>
      <c r="BOB21" s="671"/>
      <c r="BOC21" s="671"/>
      <c r="BOD21" s="671"/>
      <c r="BOE21" s="671"/>
      <c r="BOF21" s="671"/>
      <c r="BOG21" s="671"/>
      <c r="BOH21" s="671"/>
      <c r="BOI21" s="671"/>
      <c r="BOJ21" s="671"/>
      <c r="BOK21" s="671"/>
      <c r="BOL21" s="671"/>
      <c r="BOM21" s="671"/>
      <c r="BON21" s="671"/>
      <c r="BOO21" s="671"/>
      <c r="BOP21" s="671"/>
      <c r="BOQ21" s="671"/>
      <c r="BOR21" s="671"/>
      <c r="BOS21" s="671"/>
      <c r="BOT21" s="671"/>
      <c r="BOU21" s="671"/>
      <c r="BOV21" s="671"/>
      <c r="BOW21" s="671"/>
      <c r="BOX21" s="671"/>
      <c r="BOY21" s="671"/>
      <c r="BOZ21" s="671"/>
      <c r="BPA21" s="671"/>
      <c r="BPB21" s="671"/>
      <c r="BPC21" s="671"/>
      <c r="BPD21" s="671"/>
      <c r="BPE21" s="671"/>
      <c r="BPF21" s="671"/>
      <c r="BPG21" s="671"/>
      <c r="BPH21" s="671"/>
      <c r="BPI21" s="671"/>
      <c r="BPJ21" s="671"/>
      <c r="BPK21" s="671"/>
      <c r="BPL21" s="671"/>
      <c r="BPM21" s="671"/>
      <c r="BPN21" s="671"/>
      <c r="BPO21" s="671"/>
      <c r="BPP21" s="671"/>
      <c r="BPQ21" s="671"/>
      <c r="BPR21" s="671"/>
      <c r="BPS21" s="671"/>
      <c r="BPT21" s="671"/>
      <c r="BPU21" s="671"/>
      <c r="BPV21" s="671"/>
      <c r="BPW21" s="671"/>
      <c r="BPX21" s="671"/>
      <c r="BPY21" s="671"/>
      <c r="BPZ21" s="671"/>
      <c r="BQA21" s="671"/>
      <c r="BQB21" s="671"/>
      <c r="BQC21" s="671"/>
      <c r="BQD21" s="671"/>
      <c r="BQE21" s="671"/>
      <c r="BQF21" s="671"/>
      <c r="BQG21" s="671"/>
      <c r="BQH21" s="671"/>
      <c r="BQI21" s="671"/>
      <c r="BQJ21" s="671"/>
      <c r="BQK21" s="671"/>
      <c r="BQL21" s="671"/>
      <c r="BQM21" s="671"/>
      <c r="BQN21" s="671"/>
      <c r="BQO21" s="671"/>
      <c r="BQP21" s="671"/>
      <c r="BQQ21" s="671"/>
      <c r="BQR21" s="671"/>
      <c r="BQS21" s="671"/>
      <c r="BQT21" s="671"/>
      <c r="BQU21" s="671"/>
      <c r="BQV21" s="671"/>
      <c r="BQW21" s="671"/>
      <c r="BQX21" s="671"/>
      <c r="BQY21" s="671"/>
      <c r="BQZ21" s="671"/>
      <c r="BRA21" s="671"/>
      <c r="BRB21" s="671"/>
      <c r="BRC21" s="671"/>
      <c r="BRD21" s="671"/>
      <c r="BRE21" s="671"/>
      <c r="BRF21" s="671"/>
      <c r="BRG21" s="671"/>
      <c r="BRH21" s="671"/>
      <c r="BRI21" s="671"/>
      <c r="BRJ21" s="671"/>
      <c r="BRK21" s="671"/>
      <c r="BRL21" s="671"/>
      <c r="BRM21" s="671"/>
      <c r="BRN21" s="671"/>
      <c r="BRO21" s="671"/>
      <c r="BRP21" s="671"/>
      <c r="BRQ21" s="671"/>
      <c r="BRR21" s="671"/>
      <c r="BRS21" s="671"/>
      <c r="BRT21" s="671"/>
      <c r="BRU21" s="671"/>
      <c r="BRV21" s="671"/>
      <c r="BRW21" s="671"/>
      <c r="BRX21" s="671"/>
      <c r="BRY21" s="671"/>
      <c r="BRZ21" s="671"/>
      <c r="BSA21" s="671"/>
      <c r="BSB21" s="671"/>
      <c r="BSC21" s="671"/>
      <c r="BSD21" s="671"/>
      <c r="BSE21" s="671"/>
      <c r="BSF21" s="671"/>
      <c r="BSG21" s="671"/>
      <c r="BSH21" s="671"/>
      <c r="BSI21" s="671"/>
      <c r="BSJ21" s="671"/>
      <c r="BSK21" s="671"/>
      <c r="BSL21" s="671"/>
      <c r="BSM21" s="671"/>
      <c r="BSN21" s="671"/>
      <c r="BSO21" s="671"/>
      <c r="BSP21" s="671"/>
      <c r="BSQ21" s="671"/>
      <c r="BSR21" s="671"/>
      <c r="BSS21" s="671"/>
      <c r="BST21" s="671"/>
      <c r="BSU21" s="671"/>
      <c r="BSV21" s="671"/>
      <c r="BSW21" s="671"/>
      <c r="BSX21" s="671"/>
      <c r="BSY21" s="671"/>
      <c r="BSZ21" s="671"/>
      <c r="BTA21" s="671"/>
      <c r="BTB21" s="671"/>
      <c r="BTC21" s="671"/>
      <c r="BTD21" s="671"/>
      <c r="BTE21" s="671"/>
      <c r="BTF21" s="671"/>
      <c r="BTG21" s="671"/>
      <c r="BTH21" s="671"/>
      <c r="BTI21" s="671"/>
      <c r="BTJ21" s="671"/>
      <c r="BTK21" s="671"/>
      <c r="BTL21" s="671"/>
      <c r="BTM21" s="671"/>
      <c r="BTN21" s="671"/>
      <c r="BTO21" s="671"/>
      <c r="BTP21" s="671"/>
      <c r="BTQ21" s="671"/>
      <c r="BTR21" s="671"/>
      <c r="BTS21" s="671"/>
      <c r="BTT21" s="671"/>
      <c r="BTU21" s="671"/>
      <c r="BTV21" s="671"/>
      <c r="BTW21" s="671"/>
      <c r="BTX21" s="671"/>
      <c r="BTY21" s="671"/>
      <c r="BTZ21" s="671"/>
      <c r="BUA21" s="671"/>
      <c r="BUB21" s="671"/>
      <c r="BUC21" s="671"/>
      <c r="BUD21" s="671"/>
      <c r="BUE21" s="671"/>
      <c r="BUF21" s="671"/>
      <c r="BUG21" s="671"/>
      <c r="BUH21" s="671"/>
      <c r="BUI21" s="671"/>
      <c r="BUJ21" s="671"/>
      <c r="BUK21" s="671"/>
      <c r="BUL21" s="671"/>
      <c r="BUM21" s="671"/>
      <c r="BUN21" s="671"/>
      <c r="BUO21" s="671"/>
      <c r="BUP21" s="671"/>
      <c r="BUQ21" s="671"/>
      <c r="BUR21" s="671"/>
      <c r="BUS21" s="671"/>
      <c r="BUT21" s="671"/>
      <c r="BUU21" s="671"/>
      <c r="BUV21" s="671"/>
      <c r="BUW21" s="671"/>
      <c r="BUX21" s="671"/>
      <c r="BUY21" s="671"/>
      <c r="BUZ21" s="671"/>
      <c r="BVA21" s="671"/>
      <c r="BVB21" s="671"/>
      <c r="BVC21" s="671"/>
      <c r="BVD21" s="671"/>
      <c r="BVE21" s="671"/>
      <c r="BVF21" s="671"/>
      <c r="BVG21" s="671"/>
      <c r="BVH21" s="671"/>
      <c r="BVI21" s="671"/>
      <c r="BVJ21" s="671"/>
      <c r="BVK21" s="671"/>
      <c r="BVL21" s="671"/>
      <c r="BVM21" s="671"/>
      <c r="BVN21" s="671"/>
      <c r="BVO21" s="671"/>
      <c r="BVP21" s="671"/>
      <c r="BVQ21" s="671"/>
      <c r="BVR21" s="671"/>
      <c r="BVS21" s="671"/>
      <c r="BVT21" s="671"/>
      <c r="BVU21" s="671"/>
      <c r="BVV21" s="671"/>
      <c r="BVW21" s="671"/>
      <c r="BVX21" s="671"/>
      <c r="BVY21" s="671"/>
      <c r="BVZ21" s="671"/>
      <c r="BWA21" s="671"/>
      <c r="BWB21" s="671"/>
      <c r="BWC21" s="671"/>
      <c r="BWD21" s="671"/>
      <c r="BWE21" s="671"/>
      <c r="BWF21" s="671"/>
      <c r="BWG21" s="671"/>
      <c r="BWH21" s="671"/>
      <c r="BWI21" s="671"/>
      <c r="BWJ21" s="671"/>
      <c r="BWK21" s="671"/>
      <c r="BWL21" s="671"/>
      <c r="BWM21" s="671"/>
      <c r="BWN21" s="671"/>
      <c r="BWO21" s="671"/>
      <c r="BWP21" s="671"/>
      <c r="BWQ21" s="671"/>
      <c r="BWR21" s="671"/>
      <c r="BWS21" s="671"/>
      <c r="BWT21" s="671"/>
      <c r="BWU21" s="671"/>
      <c r="BWV21" s="671"/>
      <c r="BWW21" s="671"/>
      <c r="BWX21" s="671"/>
      <c r="BWY21" s="671"/>
      <c r="BWZ21" s="671"/>
      <c r="BXA21" s="671"/>
      <c r="BXB21" s="671"/>
      <c r="BXC21" s="671"/>
      <c r="BXD21" s="671"/>
      <c r="BXE21" s="671"/>
      <c r="BXF21" s="671"/>
      <c r="BXG21" s="671"/>
      <c r="BXH21" s="671"/>
      <c r="BXI21" s="671"/>
      <c r="BXJ21" s="671"/>
      <c r="BXK21" s="671"/>
      <c r="BXL21" s="671"/>
      <c r="BXM21" s="671"/>
      <c r="BXN21" s="671"/>
      <c r="BXO21" s="671"/>
      <c r="BXP21" s="671"/>
      <c r="BXQ21" s="671"/>
      <c r="BXR21" s="671"/>
      <c r="BXS21" s="671"/>
      <c r="BXT21" s="671"/>
      <c r="BXU21" s="671"/>
      <c r="BXV21" s="671"/>
      <c r="BXW21" s="671"/>
      <c r="BXX21" s="671"/>
      <c r="BXY21" s="671"/>
      <c r="BXZ21" s="671"/>
      <c r="BYA21" s="671"/>
      <c r="BYB21" s="671"/>
      <c r="BYC21" s="671"/>
      <c r="BYD21" s="671"/>
      <c r="BYE21" s="671"/>
      <c r="BYF21" s="671"/>
      <c r="BYG21" s="671"/>
      <c r="BYH21" s="671"/>
      <c r="BYI21" s="671"/>
      <c r="BYJ21" s="671"/>
      <c r="BYK21" s="671"/>
      <c r="BYL21" s="671"/>
      <c r="BYM21" s="671"/>
      <c r="BYN21" s="671"/>
      <c r="BYO21" s="671"/>
      <c r="BYP21" s="671"/>
      <c r="BYQ21" s="671"/>
      <c r="BYR21" s="671"/>
      <c r="BYS21" s="671"/>
      <c r="BYT21" s="671"/>
      <c r="BYU21" s="671"/>
      <c r="BYV21" s="671"/>
      <c r="BYW21" s="671"/>
      <c r="BYX21" s="671"/>
      <c r="BYY21" s="671"/>
      <c r="BYZ21" s="671"/>
      <c r="BZA21" s="671"/>
      <c r="BZB21" s="671"/>
      <c r="BZC21" s="671"/>
      <c r="BZD21" s="671"/>
      <c r="BZE21" s="671"/>
      <c r="BZF21" s="671"/>
      <c r="BZG21" s="671"/>
      <c r="BZH21" s="671"/>
      <c r="BZI21" s="671"/>
      <c r="BZJ21" s="671"/>
      <c r="BZK21" s="671"/>
      <c r="BZL21" s="671"/>
      <c r="BZM21" s="671"/>
      <c r="BZN21" s="671"/>
      <c r="BZO21" s="671"/>
      <c r="BZP21" s="671"/>
      <c r="BZQ21" s="671"/>
      <c r="BZR21" s="671"/>
      <c r="BZS21" s="671"/>
      <c r="BZT21" s="671"/>
      <c r="BZU21" s="671"/>
      <c r="BZV21" s="671"/>
      <c r="BZW21" s="671"/>
      <c r="BZX21" s="671"/>
      <c r="BZY21" s="671"/>
      <c r="BZZ21" s="671"/>
      <c r="CAA21" s="671"/>
      <c r="CAB21" s="671"/>
      <c r="CAC21" s="671"/>
      <c r="CAD21" s="671"/>
      <c r="CAE21" s="671"/>
      <c r="CAF21" s="671"/>
      <c r="CAG21" s="671"/>
      <c r="CAH21" s="671"/>
      <c r="CAI21" s="671"/>
      <c r="CAJ21" s="671"/>
      <c r="CAK21" s="671"/>
      <c r="CAL21" s="671"/>
      <c r="CAM21" s="671"/>
      <c r="CAN21" s="671"/>
      <c r="CAO21" s="671"/>
      <c r="CAP21" s="671"/>
      <c r="CAQ21" s="671"/>
      <c r="CAR21" s="671"/>
      <c r="CAS21" s="671"/>
      <c r="CAT21" s="671"/>
      <c r="CAU21" s="671"/>
      <c r="CAV21" s="671"/>
      <c r="CAW21" s="671"/>
      <c r="CAX21" s="671"/>
      <c r="CAY21" s="671"/>
      <c r="CAZ21" s="671"/>
      <c r="CBA21" s="671"/>
      <c r="CBB21" s="671"/>
      <c r="CBC21" s="671"/>
      <c r="CBD21" s="671"/>
      <c r="CBE21" s="671"/>
      <c r="CBF21" s="671"/>
      <c r="CBG21" s="671"/>
      <c r="CBH21" s="671"/>
      <c r="CBI21" s="671"/>
      <c r="CBJ21" s="671"/>
      <c r="CBK21" s="671"/>
      <c r="CBL21" s="671"/>
      <c r="CBM21" s="671"/>
      <c r="CBN21" s="671"/>
      <c r="CBO21" s="671"/>
      <c r="CBP21" s="671"/>
      <c r="CBQ21" s="671"/>
      <c r="CBR21" s="671"/>
      <c r="CBS21" s="671"/>
      <c r="CBT21" s="671"/>
      <c r="CBU21" s="671"/>
      <c r="CBV21" s="671"/>
      <c r="CBW21" s="671"/>
      <c r="CBX21" s="671"/>
      <c r="CBY21" s="671"/>
      <c r="CBZ21" s="671"/>
      <c r="CCA21" s="671"/>
      <c r="CCB21" s="671"/>
      <c r="CCC21" s="671"/>
      <c r="CCD21" s="671"/>
      <c r="CCE21" s="671"/>
      <c r="CCF21" s="671"/>
      <c r="CCG21" s="671"/>
      <c r="CCH21" s="671"/>
      <c r="CCI21" s="671"/>
      <c r="CCJ21" s="671"/>
      <c r="CCK21" s="671"/>
      <c r="CCL21" s="671"/>
      <c r="CCM21" s="671"/>
      <c r="CCN21" s="671"/>
      <c r="CCO21" s="671"/>
      <c r="CCP21" s="671"/>
      <c r="CCQ21" s="671"/>
      <c r="CCR21" s="671"/>
      <c r="CCS21" s="671"/>
      <c r="CCT21" s="671"/>
      <c r="CCU21" s="671"/>
      <c r="CCV21" s="671"/>
      <c r="CCW21" s="671"/>
      <c r="CCX21" s="671"/>
      <c r="CCY21" s="671"/>
      <c r="CCZ21" s="671"/>
      <c r="CDA21" s="671"/>
      <c r="CDB21" s="671"/>
      <c r="CDC21" s="671"/>
      <c r="CDD21" s="671"/>
      <c r="CDE21" s="671"/>
      <c r="CDF21" s="671"/>
      <c r="CDG21" s="671"/>
      <c r="CDH21" s="671"/>
      <c r="CDI21" s="671"/>
      <c r="CDJ21" s="671"/>
      <c r="CDK21" s="671"/>
      <c r="CDL21" s="671"/>
      <c r="CDM21" s="671"/>
      <c r="CDN21" s="671"/>
      <c r="CDO21" s="671"/>
      <c r="CDP21" s="671"/>
      <c r="CDQ21" s="671"/>
      <c r="CDR21" s="671"/>
      <c r="CDS21" s="671"/>
      <c r="CDT21" s="671"/>
      <c r="CDU21" s="671"/>
      <c r="CDV21" s="671"/>
      <c r="CDW21" s="671"/>
      <c r="CDX21" s="671"/>
      <c r="CDY21" s="671"/>
      <c r="CDZ21" s="671"/>
      <c r="CEA21" s="671"/>
      <c r="CEB21" s="671"/>
      <c r="CEC21" s="671"/>
      <c r="CED21" s="671"/>
      <c r="CEE21" s="671"/>
      <c r="CEF21" s="671"/>
      <c r="CEG21" s="671"/>
      <c r="CEH21" s="671"/>
      <c r="CEI21" s="671"/>
      <c r="CEJ21" s="671"/>
      <c r="CEK21" s="671"/>
      <c r="CEL21" s="671"/>
      <c r="CEM21" s="671"/>
      <c r="CEN21" s="671"/>
      <c r="CEO21" s="671"/>
      <c r="CEP21" s="671"/>
      <c r="CEQ21" s="671"/>
      <c r="CER21" s="671"/>
      <c r="CES21" s="671"/>
      <c r="CET21" s="671"/>
      <c r="CEU21" s="671"/>
      <c r="CEV21" s="671"/>
      <c r="CEW21" s="671"/>
      <c r="CEX21" s="671"/>
      <c r="CEY21" s="671"/>
      <c r="CEZ21" s="671"/>
      <c r="CFA21" s="671"/>
      <c r="CFB21" s="671"/>
      <c r="CFC21" s="671"/>
      <c r="CFD21" s="671"/>
      <c r="CFE21" s="671"/>
      <c r="CFF21" s="671"/>
      <c r="CFG21" s="671"/>
      <c r="CFH21" s="671"/>
      <c r="CFI21" s="671"/>
      <c r="CFJ21" s="671"/>
      <c r="CFK21" s="671"/>
      <c r="CFL21" s="671"/>
      <c r="CFM21" s="671"/>
      <c r="CFN21" s="671"/>
      <c r="CFO21" s="671"/>
      <c r="CFP21" s="671"/>
      <c r="CFQ21" s="671"/>
      <c r="CFR21" s="671"/>
      <c r="CFS21" s="671"/>
      <c r="CFT21" s="671"/>
      <c r="CFU21" s="671"/>
      <c r="CFV21" s="671"/>
      <c r="CFW21" s="671"/>
      <c r="CFX21" s="671"/>
      <c r="CFY21" s="671"/>
      <c r="CFZ21" s="671"/>
      <c r="CGA21" s="671"/>
      <c r="CGB21" s="671"/>
      <c r="CGC21" s="671"/>
      <c r="CGD21" s="671"/>
      <c r="CGE21" s="671"/>
      <c r="CGF21" s="671"/>
      <c r="CGG21" s="671"/>
      <c r="CGH21" s="671"/>
      <c r="CGI21" s="671"/>
      <c r="CGJ21" s="671"/>
      <c r="CGK21" s="671"/>
      <c r="CGL21" s="671"/>
      <c r="CGM21" s="671"/>
      <c r="CGN21" s="671"/>
      <c r="CGO21" s="671"/>
      <c r="CGP21" s="671"/>
      <c r="CGQ21" s="671"/>
      <c r="CGR21" s="671"/>
      <c r="CGS21" s="671"/>
      <c r="CGT21" s="671"/>
      <c r="CGU21" s="671"/>
      <c r="CGV21" s="671"/>
      <c r="CGW21" s="671"/>
      <c r="CGX21" s="671"/>
      <c r="CGY21" s="671"/>
      <c r="CGZ21" s="671"/>
      <c r="CHA21" s="671"/>
      <c r="CHB21" s="671"/>
      <c r="CHC21" s="671"/>
      <c r="CHD21" s="671"/>
      <c r="CHE21" s="671"/>
      <c r="CHF21" s="671"/>
      <c r="CHG21" s="671"/>
      <c r="CHH21" s="671"/>
      <c r="CHI21" s="671"/>
      <c r="CHJ21" s="671"/>
      <c r="CHK21" s="671"/>
      <c r="CHL21" s="671"/>
      <c r="CHM21" s="671"/>
      <c r="CHN21" s="671"/>
      <c r="CHO21" s="671"/>
      <c r="CHP21" s="671"/>
      <c r="CHQ21" s="671"/>
      <c r="CHR21" s="671"/>
      <c r="CHS21" s="671"/>
      <c r="CHT21" s="671"/>
      <c r="CHU21" s="671"/>
      <c r="CHV21" s="671"/>
      <c r="CHW21" s="671"/>
      <c r="CHX21" s="671"/>
      <c r="CHY21" s="671"/>
      <c r="CHZ21" s="671"/>
      <c r="CIA21" s="671"/>
      <c r="CIB21" s="671"/>
      <c r="CIC21" s="671"/>
      <c r="CID21" s="671"/>
      <c r="CIE21" s="671"/>
      <c r="CIF21" s="671"/>
      <c r="CIG21" s="671"/>
      <c r="CIH21" s="671"/>
      <c r="CII21" s="671"/>
      <c r="CIJ21" s="671"/>
      <c r="CIK21" s="671"/>
      <c r="CIL21" s="671"/>
      <c r="CIM21" s="671"/>
      <c r="CIN21" s="671"/>
      <c r="CIO21" s="671"/>
      <c r="CIP21" s="671"/>
      <c r="CIQ21" s="671"/>
      <c r="CIR21" s="671"/>
      <c r="CIS21" s="671"/>
      <c r="CIT21" s="671"/>
      <c r="CIU21" s="671"/>
      <c r="CIV21" s="671"/>
      <c r="CIW21" s="671"/>
      <c r="CIX21" s="671"/>
      <c r="CIY21" s="671"/>
      <c r="CIZ21" s="671"/>
      <c r="CJA21" s="671"/>
      <c r="CJB21" s="671"/>
      <c r="CJC21" s="671"/>
      <c r="CJD21" s="671"/>
      <c r="CJE21" s="671"/>
      <c r="CJF21" s="671"/>
      <c r="CJG21" s="671"/>
      <c r="CJH21" s="671"/>
      <c r="CJI21" s="671"/>
      <c r="CJJ21" s="671"/>
      <c r="CJK21" s="671"/>
      <c r="CJL21" s="671"/>
      <c r="CJM21" s="671"/>
      <c r="CJN21" s="671"/>
      <c r="CJO21" s="671"/>
      <c r="CJP21" s="671"/>
      <c r="CJQ21" s="671"/>
      <c r="CJR21" s="671"/>
      <c r="CJS21" s="671"/>
      <c r="CJT21" s="671"/>
      <c r="CJU21" s="671"/>
      <c r="CJV21" s="671"/>
      <c r="CJW21" s="671"/>
      <c r="CJX21" s="671"/>
      <c r="CJY21" s="671"/>
      <c r="CJZ21" s="671"/>
      <c r="CKA21" s="671"/>
      <c r="CKB21" s="671"/>
      <c r="CKC21" s="671"/>
      <c r="CKD21" s="671"/>
      <c r="CKE21" s="671"/>
      <c r="CKF21" s="671"/>
      <c r="CKG21" s="671"/>
      <c r="CKH21" s="671"/>
      <c r="CKI21" s="671"/>
      <c r="CKJ21" s="671"/>
      <c r="CKK21" s="671"/>
      <c r="CKL21" s="671"/>
      <c r="CKM21" s="671"/>
      <c r="CKN21" s="671"/>
      <c r="CKO21" s="671"/>
      <c r="CKP21" s="671"/>
      <c r="CKQ21" s="671"/>
      <c r="CKR21" s="671"/>
      <c r="CKS21" s="671"/>
      <c r="CKT21" s="671"/>
      <c r="CKU21" s="671"/>
      <c r="CKV21" s="671"/>
      <c r="CKW21" s="671"/>
      <c r="CKX21" s="671"/>
      <c r="CKY21" s="671"/>
      <c r="CKZ21" s="671"/>
      <c r="CLA21" s="671"/>
      <c r="CLB21" s="671"/>
      <c r="CLC21" s="671"/>
      <c r="CLD21" s="671"/>
      <c r="CLE21" s="671"/>
      <c r="CLF21" s="671"/>
      <c r="CLG21" s="671"/>
      <c r="CLH21" s="671"/>
      <c r="CLI21" s="671"/>
      <c r="CLJ21" s="671"/>
      <c r="CLK21" s="671"/>
      <c r="CLL21" s="671"/>
      <c r="CLM21" s="671"/>
      <c r="CLN21" s="671"/>
      <c r="CLO21" s="671"/>
      <c r="CLP21" s="671"/>
      <c r="CLQ21" s="671"/>
      <c r="CLR21" s="671"/>
      <c r="CLS21" s="671"/>
      <c r="CLT21" s="671"/>
      <c r="CLU21" s="671"/>
      <c r="CLV21" s="671"/>
      <c r="CLW21" s="671"/>
      <c r="CLX21" s="671"/>
      <c r="CLY21" s="671"/>
      <c r="CLZ21" s="671"/>
      <c r="CMA21" s="671"/>
      <c r="CMB21" s="671"/>
      <c r="CMC21" s="671"/>
      <c r="CMD21" s="671"/>
      <c r="CME21" s="671"/>
      <c r="CMF21" s="671"/>
      <c r="CMG21" s="671"/>
      <c r="CMH21" s="671"/>
      <c r="CMI21" s="671"/>
      <c r="CMJ21" s="671"/>
      <c r="CMK21" s="671"/>
      <c r="CML21" s="671"/>
      <c r="CMM21" s="671"/>
      <c r="CMN21" s="671"/>
      <c r="CMO21" s="671"/>
      <c r="CMP21" s="671"/>
      <c r="CMQ21" s="671"/>
      <c r="CMR21" s="671"/>
      <c r="CMS21" s="671"/>
      <c r="CMT21" s="671"/>
      <c r="CMU21" s="671"/>
      <c r="CMV21" s="671"/>
      <c r="CMW21" s="671"/>
      <c r="CMX21" s="671"/>
      <c r="CMY21" s="671"/>
      <c r="CMZ21" s="671"/>
      <c r="CNA21" s="671"/>
      <c r="CNB21" s="671"/>
      <c r="CNC21" s="671"/>
      <c r="CND21" s="671"/>
      <c r="CNE21" s="671"/>
      <c r="CNF21" s="671"/>
      <c r="CNG21" s="671"/>
      <c r="CNH21" s="671"/>
      <c r="CNI21" s="671"/>
      <c r="CNJ21" s="671"/>
      <c r="CNK21" s="671"/>
      <c r="CNL21" s="671"/>
      <c r="CNM21" s="671"/>
      <c r="CNN21" s="671"/>
      <c r="CNO21" s="671"/>
      <c r="CNP21" s="671"/>
      <c r="CNQ21" s="671"/>
      <c r="CNR21" s="671"/>
      <c r="CNS21" s="671"/>
      <c r="CNT21" s="671"/>
      <c r="CNU21" s="671"/>
      <c r="CNV21" s="671"/>
      <c r="CNW21" s="671"/>
      <c r="CNX21" s="671"/>
      <c r="CNY21" s="671"/>
      <c r="CNZ21" s="671"/>
      <c r="COA21" s="671"/>
      <c r="COB21" s="671"/>
      <c r="COC21" s="671"/>
      <c r="COD21" s="671"/>
      <c r="COE21" s="671"/>
      <c r="COF21" s="671"/>
      <c r="COG21" s="671"/>
      <c r="COH21" s="671"/>
      <c r="COI21" s="671"/>
      <c r="COJ21" s="671"/>
      <c r="COK21" s="671"/>
      <c r="COL21" s="671"/>
      <c r="COM21" s="671"/>
      <c r="CON21" s="671"/>
      <c r="COO21" s="671"/>
      <c r="COP21" s="671"/>
      <c r="COQ21" s="671"/>
      <c r="COR21" s="671"/>
      <c r="COS21" s="671"/>
      <c r="COT21" s="671"/>
      <c r="COU21" s="671"/>
      <c r="COV21" s="671"/>
      <c r="COW21" s="671"/>
      <c r="COX21" s="671"/>
      <c r="COY21" s="671"/>
      <c r="COZ21" s="671"/>
      <c r="CPA21" s="671"/>
      <c r="CPB21" s="671"/>
      <c r="CPC21" s="671"/>
      <c r="CPD21" s="671"/>
      <c r="CPE21" s="671"/>
      <c r="CPF21" s="671"/>
      <c r="CPG21" s="671"/>
      <c r="CPH21" s="671"/>
      <c r="CPI21" s="671"/>
      <c r="CPJ21" s="671"/>
      <c r="CPK21" s="671"/>
      <c r="CPL21" s="671"/>
      <c r="CPM21" s="671"/>
      <c r="CPN21" s="671"/>
      <c r="CPO21" s="671"/>
      <c r="CPP21" s="671"/>
      <c r="CPQ21" s="671"/>
      <c r="CPR21" s="671"/>
      <c r="CPS21" s="671"/>
      <c r="CPT21" s="671"/>
      <c r="CPU21" s="671"/>
      <c r="CPV21" s="671"/>
      <c r="CPW21" s="671"/>
      <c r="CPX21" s="671"/>
      <c r="CPY21" s="671"/>
      <c r="CPZ21" s="671"/>
      <c r="CQA21" s="671"/>
      <c r="CQB21" s="671"/>
      <c r="CQC21" s="671"/>
      <c r="CQD21" s="671"/>
      <c r="CQE21" s="671"/>
      <c r="CQF21" s="671"/>
      <c r="CQG21" s="671"/>
      <c r="CQH21" s="671"/>
      <c r="CQI21" s="671"/>
      <c r="CQJ21" s="671"/>
      <c r="CQK21" s="671"/>
      <c r="CQL21" s="671"/>
      <c r="CQM21" s="671"/>
      <c r="CQN21" s="671"/>
      <c r="CQO21" s="671"/>
      <c r="CQP21" s="671"/>
      <c r="CQQ21" s="671"/>
      <c r="CQR21" s="671"/>
      <c r="CQS21" s="671"/>
      <c r="CQT21" s="671"/>
      <c r="CQU21" s="671"/>
      <c r="CQV21" s="671"/>
      <c r="CQW21" s="671"/>
      <c r="CQX21" s="671"/>
      <c r="CQY21" s="671"/>
      <c r="CQZ21" s="671"/>
      <c r="CRA21" s="671"/>
      <c r="CRB21" s="671"/>
      <c r="CRC21" s="671"/>
      <c r="CRD21" s="671"/>
      <c r="CRE21" s="671"/>
      <c r="CRF21" s="671"/>
      <c r="CRG21" s="671"/>
      <c r="CRH21" s="671"/>
      <c r="CRI21" s="671"/>
      <c r="CRJ21" s="671"/>
      <c r="CRK21" s="671"/>
      <c r="CRL21" s="671"/>
      <c r="CRM21" s="671"/>
      <c r="CRN21" s="671"/>
      <c r="CRO21" s="671"/>
      <c r="CRP21" s="671"/>
      <c r="CRQ21" s="671"/>
      <c r="CRR21" s="671"/>
      <c r="CRS21" s="671"/>
      <c r="CRT21" s="671"/>
      <c r="CRU21" s="671"/>
      <c r="CRV21" s="671"/>
      <c r="CRW21" s="671"/>
      <c r="CRX21" s="671"/>
      <c r="CRY21" s="671"/>
      <c r="CRZ21" s="671"/>
      <c r="CSA21" s="671"/>
      <c r="CSB21" s="671"/>
      <c r="CSC21" s="671"/>
      <c r="CSD21" s="671"/>
      <c r="CSE21" s="671"/>
      <c r="CSF21" s="671"/>
      <c r="CSG21" s="671"/>
      <c r="CSH21" s="671"/>
      <c r="CSI21" s="671"/>
      <c r="CSJ21" s="671"/>
      <c r="CSK21" s="671"/>
      <c r="CSL21" s="671"/>
      <c r="CSM21" s="671"/>
      <c r="CSN21" s="671"/>
      <c r="CSO21" s="671"/>
      <c r="CSP21" s="671"/>
      <c r="CSQ21" s="671"/>
      <c r="CSR21" s="671"/>
      <c r="CSS21" s="671"/>
      <c r="CST21" s="671"/>
      <c r="CSU21" s="671"/>
      <c r="CSV21" s="671"/>
      <c r="CSW21" s="671"/>
      <c r="CSX21" s="671"/>
      <c r="CSY21" s="671"/>
      <c r="CSZ21" s="671"/>
      <c r="CTA21" s="671"/>
      <c r="CTB21" s="671"/>
      <c r="CTC21" s="671"/>
      <c r="CTD21" s="671"/>
      <c r="CTE21" s="671"/>
      <c r="CTF21" s="671"/>
      <c r="CTG21" s="671"/>
      <c r="CTH21" s="671"/>
      <c r="CTI21" s="671"/>
      <c r="CTJ21" s="671"/>
      <c r="CTK21" s="671"/>
      <c r="CTL21" s="671"/>
      <c r="CTM21" s="671"/>
      <c r="CTN21" s="671"/>
      <c r="CTO21" s="671"/>
      <c r="CTP21" s="671"/>
      <c r="CTQ21" s="671"/>
      <c r="CTR21" s="671"/>
      <c r="CTS21" s="671"/>
      <c r="CTT21" s="671"/>
      <c r="CTU21" s="671"/>
      <c r="CTV21" s="671"/>
      <c r="CTW21" s="671"/>
      <c r="CTX21" s="671"/>
      <c r="CTY21" s="671"/>
      <c r="CTZ21" s="671"/>
      <c r="CUA21" s="671"/>
      <c r="CUB21" s="671"/>
      <c r="CUC21" s="671"/>
      <c r="CUD21" s="671"/>
      <c r="CUE21" s="671"/>
      <c r="CUF21" s="671"/>
      <c r="CUG21" s="671"/>
      <c r="CUH21" s="671"/>
      <c r="CUI21" s="671"/>
      <c r="CUJ21" s="671"/>
      <c r="CUK21" s="671"/>
      <c r="CUL21" s="671"/>
      <c r="CUM21" s="671"/>
      <c r="CUN21" s="671"/>
      <c r="CUO21" s="671"/>
      <c r="CUP21" s="671"/>
      <c r="CUQ21" s="671"/>
      <c r="CUR21" s="671"/>
      <c r="CUS21" s="671"/>
      <c r="CUT21" s="671"/>
      <c r="CUU21" s="671"/>
      <c r="CUV21" s="671"/>
      <c r="CUW21" s="671"/>
      <c r="CUX21" s="671"/>
      <c r="CUY21" s="671"/>
      <c r="CUZ21" s="671"/>
      <c r="CVA21" s="671"/>
      <c r="CVB21" s="671"/>
      <c r="CVC21" s="671"/>
      <c r="CVD21" s="671"/>
      <c r="CVE21" s="671"/>
      <c r="CVF21" s="671"/>
      <c r="CVG21" s="671"/>
      <c r="CVH21" s="671"/>
      <c r="CVI21" s="671"/>
      <c r="CVJ21" s="671"/>
      <c r="CVK21" s="671"/>
      <c r="CVL21" s="671"/>
      <c r="CVM21" s="671"/>
      <c r="CVN21" s="671"/>
      <c r="CVO21" s="671"/>
      <c r="CVP21" s="671"/>
      <c r="CVQ21" s="671"/>
      <c r="CVR21" s="671"/>
      <c r="CVS21" s="671"/>
      <c r="CVT21" s="671"/>
      <c r="CVU21" s="671"/>
      <c r="CVV21" s="671"/>
      <c r="CVW21" s="671"/>
      <c r="CVX21" s="671"/>
      <c r="CVY21" s="671"/>
      <c r="CVZ21" s="671"/>
      <c r="CWA21" s="671"/>
      <c r="CWB21" s="671"/>
      <c r="CWC21" s="671"/>
      <c r="CWD21" s="671"/>
      <c r="CWE21" s="671"/>
      <c r="CWF21" s="671"/>
      <c r="CWG21" s="671"/>
      <c r="CWH21" s="671"/>
      <c r="CWI21" s="671"/>
      <c r="CWJ21" s="671"/>
      <c r="CWK21" s="671"/>
      <c r="CWL21" s="671"/>
      <c r="CWM21" s="671"/>
      <c r="CWN21" s="671"/>
      <c r="CWO21" s="671"/>
      <c r="CWP21" s="671"/>
      <c r="CWQ21" s="671"/>
      <c r="CWR21" s="671"/>
      <c r="CWS21" s="671"/>
      <c r="CWT21" s="671"/>
      <c r="CWU21" s="671"/>
      <c r="CWV21" s="671"/>
      <c r="CWW21" s="671"/>
      <c r="CWX21" s="671"/>
      <c r="CWY21" s="671"/>
      <c r="CWZ21" s="671"/>
      <c r="CXA21" s="671"/>
      <c r="CXB21" s="671"/>
      <c r="CXC21" s="671"/>
      <c r="CXD21" s="671"/>
      <c r="CXE21" s="671"/>
      <c r="CXF21" s="671"/>
      <c r="CXG21" s="671"/>
      <c r="CXH21" s="671"/>
      <c r="CXI21" s="671"/>
      <c r="CXJ21" s="671"/>
      <c r="CXK21" s="671"/>
      <c r="CXL21" s="671"/>
      <c r="CXM21" s="671"/>
      <c r="CXN21" s="671"/>
      <c r="CXO21" s="671"/>
      <c r="CXP21" s="671"/>
      <c r="CXQ21" s="671"/>
      <c r="CXR21" s="671"/>
      <c r="CXS21" s="671"/>
      <c r="CXT21" s="671"/>
      <c r="CXU21" s="671"/>
      <c r="CXV21" s="671"/>
      <c r="CXW21" s="671"/>
      <c r="CXX21" s="671"/>
      <c r="CXY21" s="671"/>
      <c r="CXZ21" s="671"/>
      <c r="CYA21" s="671"/>
      <c r="CYB21" s="671"/>
      <c r="CYC21" s="671"/>
      <c r="CYD21" s="671"/>
      <c r="CYE21" s="671"/>
      <c r="CYF21" s="671"/>
      <c r="CYG21" s="671"/>
      <c r="CYH21" s="671"/>
      <c r="CYI21" s="671"/>
      <c r="CYJ21" s="671"/>
      <c r="CYK21" s="671"/>
      <c r="CYL21" s="671"/>
      <c r="CYM21" s="671"/>
      <c r="CYN21" s="671"/>
      <c r="CYO21" s="671"/>
      <c r="CYP21" s="671"/>
      <c r="CYQ21" s="671"/>
      <c r="CYR21" s="671"/>
      <c r="CYS21" s="671"/>
      <c r="CYT21" s="671"/>
      <c r="CYU21" s="671"/>
      <c r="CYV21" s="671"/>
      <c r="CYW21" s="671"/>
      <c r="CYX21" s="671"/>
      <c r="CYY21" s="671"/>
      <c r="CYZ21" s="671"/>
      <c r="CZA21" s="671"/>
      <c r="CZB21" s="671"/>
      <c r="CZC21" s="671"/>
      <c r="CZD21" s="671"/>
      <c r="CZE21" s="671"/>
      <c r="CZF21" s="671"/>
      <c r="CZG21" s="671"/>
      <c r="CZH21" s="671"/>
      <c r="CZI21" s="671"/>
      <c r="CZJ21" s="671"/>
      <c r="CZK21" s="671"/>
      <c r="CZL21" s="671"/>
      <c r="CZM21" s="671"/>
      <c r="CZN21" s="671"/>
      <c r="CZO21" s="671"/>
      <c r="CZP21" s="671"/>
      <c r="CZQ21" s="671"/>
      <c r="CZR21" s="671"/>
      <c r="CZS21" s="671"/>
      <c r="CZT21" s="671"/>
      <c r="CZU21" s="671"/>
      <c r="CZV21" s="671"/>
      <c r="CZW21" s="671"/>
      <c r="CZX21" s="671"/>
      <c r="CZY21" s="671"/>
      <c r="CZZ21" s="671"/>
      <c r="DAA21" s="671"/>
      <c r="DAB21" s="671"/>
      <c r="DAC21" s="671"/>
      <c r="DAD21" s="671"/>
      <c r="DAE21" s="671"/>
      <c r="DAF21" s="671"/>
      <c r="DAG21" s="671"/>
      <c r="DAH21" s="671"/>
      <c r="DAI21" s="671"/>
      <c r="DAJ21" s="671"/>
      <c r="DAK21" s="671"/>
      <c r="DAL21" s="671"/>
      <c r="DAM21" s="671"/>
      <c r="DAN21" s="671"/>
      <c r="DAO21" s="671"/>
      <c r="DAP21" s="671"/>
      <c r="DAQ21" s="671"/>
      <c r="DAR21" s="671"/>
      <c r="DAS21" s="671"/>
      <c r="DAT21" s="671"/>
      <c r="DAU21" s="671"/>
      <c r="DAV21" s="671"/>
      <c r="DAW21" s="671"/>
      <c r="DAX21" s="671"/>
      <c r="DAY21" s="671"/>
      <c r="DAZ21" s="671"/>
      <c r="DBA21" s="671"/>
      <c r="DBB21" s="671"/>
      <c r="DBC21" s="671"/>
      <c r="DBD21" s="671"/>
      <c r="DBE21" s="671"/>
      <c r="DBF21" s="671"/>
      <c r="DBG21" s="671"/>
      <c r="DBH21" s="671"/>
      <c r="DBI21" s="671"/>
      <c r="DBJ21" s="671"/>
      <c r="DBK21" s="671"/>
      <c r="DBL21" s="671"/>
      <c r="DBM21" s="671"/>
      <c r="DBN21" s="671"/>
      <c r="DBO21" s="671"/>
      <c r="DBP21" s="671"/>
      <c r="DBQ21" s="671"/>
      <c r="DBR21" s="671"/>
      <c r="DBS21" s="671"/>
      <c r="DBT21" s="671"/>
      <c r="DBU21" s="671"/>
      <c r="DBV21" s="671"/>
      <c r="DBW21" s="671"/>
      <c r="DBX21" s="671"/>
      <c r="DBY21" s="671"/>
      <c r="DBZ21" s="671"/>
      <c r="DCA21" s="671"/>
      <c r="DCB21" s="671"/>
      <c r="DCC21" s="671"/>
      <c r="DCD21" s="671"/>
      <c r="DCE21" s="671"/>
      <c r="DCF21" s="671"/>
      <c r="DCG21" s="671"/>
      <c r="DCH21" s="671"/>
      <c r="DCI21" s="671"/>
      <c r="DCJ21" s="671"/>
      <c r="DCK21" s="671"/>
      <c r="DCL21" s="671"/>
      <c r="DCM21" s="671"/>
      <c r="DCN21" s="671"/>
      <c r="DCO21" s="671"/>
      <c r="DCP21" s="671"/>
      <c r="DCQ21" s="671"/>
      <c r="DCR21" s="671"/>
      <c r="DCS21" s="671"/>
      <c r="DCT21" s="671"/>
      <c r="DCU21" s="671"/>
      <c r="DCV21" s="671"/>
      <c r="DCW21" s="671"/>
      <c r="DCX21" s="671"/>
      <c r="DCY21" s="671"/>
      <c r="DCZ21" s="671"/>
      <c r="DDA21" s="671"/>
      <c r="DDB21" s="671"/>
      <c r="DDC21" s="671"/>
      <c r="DDD21" s="671"/>
      <c r="DDE21" s="671"/>
      <c r="DDF21" s="671"/>
      <c r="DDG21" s="671"/>
      <c r="DDH21" s="671"/>
      <c r="DDI21" s="671"/>
      <c r="DDJ21" s="671"/>
      <c r="DDK21" s="671"/>
      <c r="DDL21" s="671"/>
      <c r="DDM21" s="671"/>
      <c r="DDN21" s="671"/>
      <c r="DDO21" s="671"/>
      <c r="DDP21" s="671"/>
      <c r="DDQ21" s="671"/>
      <c r="DDR21" s="671"/>
      <c r="DDS21" s="671"/>
      <c r="DDT21" s="671"/>
      <c r="DDU21" s="671"/>
      <c r="DDV21" s="671"/>
      <c r="DDW21" s="671"/>
      <c r="DDX21" s="671"/>
      <c r="DDY21" s="671"/>
      <c r="DDZ21" s="671"/>
      <c r="DEA21" s="671"/>
      <c r="DEB21" s="671"/>
      <c r="DEC21" s="671"/>
      <c r="DED21" s="671"/>
      <c r="DEE21" s="671"/>
      <c r="DEF21" s="671"/>
      <c r="DEG21" s="671"/>
      <c r="DEH21" s="671"/>
      <c r="DEI21" s="671"/>
      <c r="DEJ21" s="671"/>
      <c r="DEK21" s="671"/>
      <c r="DEL21" s="671"/>
      <c r="DEM21" s="671"/>
      <c r="DEN21" s="671"/>
      <c r="DEO21" s="671"/>
      <c r="DEP21" s="671"/>
      <c r="DEQ21" s="671"/>
      <c r="DER21" s="671"/>
      <c r="DES21" s="671"/>
      <c r="DET21" s="671"/>
      <c r="DEU21" s="671"/>
      <c r="DEV21" s="671"/>
      <c r="DEW21" s="671"/>
      <c r="DEX21" s="671"/>
      <c r="DEY21" s="671"/>
      <c r="DEZ21" s="671"/>
      <c r="DFA21" s="671"/>
      <c r="DFB21" s="671"/>
      <c r="DFC21" s="671"/>
      <c r="DFD21" s="671"/>
      <c r="DFE21" s="671"/>
      <c r="DFF21" s="671"/>
      <c r="DFG21" s="671"/>
      <c r="DFH21" s="671"/>
      <c r="DFI21" s="671"/>
      <c r="DFJ21" s="671"/>
      <c r="DFK21" s="671"/>
      <c r="DFL21" s="671"/>
      <c r="DFM21" s="671"/>
      <c r="DFN21" s="671"/>
      <c r="DFO21" s="671"/>
      <c r="DFP21" s="671"/>
      <c r="DFQ21" s="671"/>
      <c r="DFR21" s="671"/>
      <c r="DFS21" s="671"/>
      <c r="DFT21" s="671"/>
      <c r="DFU21" s="671"/>
      <c r="DFV21" s="671"/>
      <c r="DFW21" s="671"/>
      <c r="DFX21" s="671"/>
      <c r="DFY21" s="671"/>
      <c r="DFZ21" s="671"/>
      <c r="DGA21" s="671"/>
      <c r="DGB21" s="671"/>
      <c r="DGC21" s="671"/>
      <c r="DGD21" s="671"/>
      <c r="DGE21" s="671"/>
      <c r="DGF21" s="671"/>
      <c r="DGG21" s="671"/>
      <c r="DGH21" s="671"/>
      <c r="DGI21" s="671"/>
      <c r="DGJ21" s="671"/>
      <c r="DGK21" s="671"/>
      <c r="DGL21" s="671"/>
      <c r="DGM21" s="671"/>
      <c r="DGN21" s="671"/>
      <c r="DGO21" s="671"/>
      <c r="DGP21" s="671"/>
      <c r="DGQ21" s="671"/>
      <c r="DGR21" s="671"/>
      <c r="DGS21" s="671"/>
      <c r="DGT21" s="671"/>
      <c r="DGU21" s="671"/>
      <c r="DGV21" s="671"/>
      <c r="DGW21" s="671"/>
      <c r="DGX21" s="671"/>
      <c r="DGY21" s="671"/>
      <c r="DGZ21" s="671"/>
      <c r="DHA21" s="671"/>
      <c r="DHB21" s="671"/>
      <c r="DHC21" s="671"/>
      <c r="DHD21" s="671"/>
      <c r="DHE21" s="671"/>
      <c r="DHF21" s="671"/>
      <c r="DHG21" s="671"/>
      <c r="DHH21" s="671"/>
      <c r="DHI21" s="671"/>
      <c r="DHJ21" s="671"/>
      <c r="DHK21" s="671"/>
      <c r="DHL21" s="671"/>
      <c r="DHM21" s="671"/>
      <c r="DHN21" s="671"/>
      <c r="DHO21" s="671"/>
      <c r="DHP21" s="671"/>
      <c r="DHQ21" s="671"/>
      <c r="DHR21" s="671"/>
      <c r="DHS21" s="671"/>
      <c r="DHT21" s="671"/>
      <c r="DHU21" s="671"/>
      <c r="DHV21" s="671"/>
      <c r="DHW21" s="671"/>
      <c r="DHX21" s="671"/>
      <c r="DHY21" s="671"/>
      <c r="DHZ21" s="671"/>
      <c r="DIA21" s="671"/>
      <c r="DIB21" s="671"/>
      <c r="DIC21" s="671"/>
      <c r="DID21" s="671"/>
      <c r="DIE21" s="671"/>
      <c r="DIF21" s="671"/>
      <c r="DIG21" s="671"/>
      <c r="DIH21" s="671"/>
      <c r="DII21" s="671"/>
      <c r="DIJ21" s="671"/>
      <c r="DIK21" s="671"/>
      <c r="DIL21" s="671"/>
      <c r="DIM21" s="671"/>
      <c r="DIN21" s="671"/>
      <c r="DIO21" s="671"/>
      <c r="DIP21" s="671"/>
      <c r="DIQ21" s="671"/>
      <c r="DIR21" s="671"/>
      <c r="DIS21" s="671"/>
      <c r="DIT21" s="671"/>
      <c r="DIU21" s="671"/>
      <c r="DIV21" s="671"/>
      <c r="DIW21" s="671"/>
      <c r="DIX21" s="671"/>
      <c r="DIY21" s="671"/>
      <c r="DIZ21" s="671"/>
      <c r="DJA21" s="671"/>
      <c r="DJB21" s="671"/>
      <c r="DJC21" s="671"/>
      <c r="DJD21" s="671"/>
      <c r="DJE21" s="671"/>
      <c r="DJF21" s="671"/>
      <c r="DJG21" s="671"/>
      <c r="DJH21" s="671"/>
      <c r="DJI21" s="671"/>
      <c r="DJJ21" s="671"/>
      <c r="DJK21" s="671"/>
      <c r="DJL21" s="671"/>
      <c r="DJM21" s="671"/>
      <c r="DJN21" s="671"/>
      <c r="DJO21" s="671"/>
      <c r="DJP21" s="671"/>
      <c r="DJQ21" s="671"/>
      <c r="DJR21" s="671"/>
      <c r="DJS21" s="671"/>
      <c r="DJT21" s="671"/>
      <c r="DJU21" s="671"/>
      <c r="DJV21" s="671"/>
      <c r="DJW21" s="671"/>
      <c r="DJX21" s="671"/>
      <c r="DJY21" s="671"/>
      <c r="DJZ21" s="671"/>
      <c r="DKA21" s="671"/>
      <c r="DKB21" s="671"/>
      <c r="DKC21" s="671"/>
      <c r="DKD21" s="671"/>
      <c r="DKE21" s="671"/>
      <c r="DKF21" s="671"/>
      <c r="DKG21" s="671"/>
      <c r="DKH21" s="671"/>
      <c r="DKI21" s="671"/>
      <c r="DKJ21" s="671"/>
      <c r="DKK21" s="671"/>
      <c r="DKL21" s="671"/>
      <c r="DKM21" s="671"/>
      <c r="DKN21" s="671"/>
      <c r="DKO21" s="671"/>
      <c r="DKP21" s="671"/>
      <c r="DKQ21" s="671"/>
      <c r="DKR21" s="671"/>
      <c r="DKS21" s="671"/>
      <c r="DKT21" s="671"/>
      <c r="DKU21" s="671"/>
      <c r="DKV21" s="671"/>
      <c r="DKW21" s="671"/>
      <c r="DKX21" s="671"/>
      <c r="DKY21" s="671"/>
      <c r="DKZ21" s="671"/>
      <c r="DLA21" s="671"/>
      <c r="DLB21" s="671"/>
      <c r="DLC21" s="671"/>
      <c r="DLD21" s="671"/>
      <c r="DLE21" s="671"/>
      <c r="DLF21" s="671"/>
      <c r="DLG21" s="671"/>
      <c r="DLH21" s="671"/>
      <c r="DLI21" s="671"/>
      <c r="DLJ21" s="671"/>
      <c r="DLK21" s="671"/>
      <c r="DLL21" s="671"/>
      <c r="DLM21" s="671"/>
      <c r="DLN21" s="671"/>
      <c r="DLO21" s="671"/>
      <c r="DLP21" s="671"/>
      <c r="DLQ21" s="671"/>
      <c r="DLR21" s="671"/>
      <c r="DLS21" s="671"/>
      <c r="DLT21" s="671"/>
      <c r="DLU21" s="671"/>
      <c r="DLV21" s="671"/>
      <c r="DLW21" s="671"/>
      <c r="DLX21" s="671"/>
      <c r="DLY21" s="671"/>
      <c r="DLZ21" s="671"/>
      <c r="DMA21" s="671"/>
      <c r="DMB21" s="671"/>
      <c r="DMC21" s="671"/>
      <c r="DMD21" s="671"/>
      <c r="DME21" s="671"/>
      <c r="DMF21" s="671"/>
      <c r="DMG21" s="671"/>
      <c r="DMH21" s="671"/>
      <c r="DMI21" s="671"/>
      <c r="DMJ21" s="671"/>
      <c r="DMK21" s="671"/>
      <c r="DML21" s="671"/>
      <c r="DMM21" s="671"/>
      <c r="DMN21" s="671"/>
      <c r="DMO21" s="671"/>
      <c r="DMP21" s="671"/>
      <c r="DMQ21" s="671"/>
      <c r="DMR21" s="671"/>
      <c r="DMS21" s="671"/>
      <c r="DMT21" s="671"/>
      <c r="DMU21" s="671"/>
      <c r="DMV21" s="671"/>
      <c r="DMW21" s="671"/>
      <c r="DMX21" s="671"/>
      <c r="DMY21" s="671"/>
      <c r="DMZ21" s="671"/>
      <c r="DNA21" s="671"/>
      <c r="DNB21" s="671"/>
      <c r="DNC21" s="671"/>
      <c r="DND21" s="671"/>
      <c r="DNE21" s="671"/>
      <c r="DNF21" s="671"/>
      <c r="DNG21" s="671"/>
      <c r="DNH21" s="671"/>
      <c r="DNI21" s="671"/>
      <c r="DNJ21" s="671"/>
      <c r="DNK21" s="671"/>
      <c r="DNL21" s="671"/>
      <c r="DNM21" s="671"/>
      <c r="DNN21" s="671"/>
      <c r="DNO21" s="671"/>
      <c r="DNP21" s="671"/>
      <c r="DNQ21" s="671"/>
      <c r="DNR21" s="671"/>
      <c r="DNS21" s="671"/>
      <c r="DNT21" s="671"/>
      <c r="DNU21" s="671"/>
      <c r="DNV21" s="671"/>
      <c r="DNW21" s="671"/>
      <c r="DNX21" s="671"/>
      <c r="DNY21" s="671"/>
      <c r="DNZ21" s="671"/>
      <c r="DOA21" s="671"/>
      <c r="DOB21" s="671"/>
      <c r="DOC21" s="671"/>
      <c r="DOD21" s="671"/>
      <c r="DOE21" s="671"/>
      <c r="DOF21" s="671"/>
      <c r="DOG21" s="671"/>
      <c r="DOH21" s="671"/>
      <c r="DOI21" s="671"/>
      <c r="DOJ21" s="671"/>
      <c r="DOK21" s="671"/>
      <c r="DOL21" s="671"/>
      <c r="DOM21" s="671"/>
      <c r="DON21" s="671"/>
      <c r="DOO21" s="671"/>
      <c r="DOP21" s="671"/>
      <c r="DOQ21" s="671"/>
      <c r="DOR21" s="671"/>
      <c r="DOS21" s="671"/>
      <c r="DOT21" s="671"/>
      <c r="DOU21" s="671"/>
      <c r="DOV21" s="671"/>
      <c r="DOW21" s="671"/>
      <c r="DOX21" s="671"/>
      <c r="DOY21" s="671"/>
      <c r="DOZ21" s="671"/>
      <c r="DPA21" s="671"/>
      <c r="DPB21" s="671"/>
      <c r="DPC21" s="671"/>
      <c r="DPD21" s="671"/>
      <c r="DPE21" s="671"/>
      <c r="DPF21" s="671"/>
      <c r="DPG21" s="671"/>
      <c r="DPH21" s="671"/>
      <c r="DPI21" s="671"/>
      <c r="DPJ21" s="671"/>
      <c r="DPK21" s="671"/>
      <c r="DPL21" s="671"/>
      <c r="DPM21" s="671"/>
      <c r="DPN21" s="671"/>
      <c r="DPO21" s="671"/>
      <c r="DPP21" s="671"/>
      <c r="DPQ21" s="671"/>
      <c r="DPR21" s="671"/>
      <c r="DPS21" s="671"/>
      <c r="DPT21" s="671"/>
      <c r="DPU21" s="671"/>
      <c r="DPV21" s="671"/>
      <c r="DPW21" s="671"/>
      <c r="DPX21" s="671"/>
      <c r="DPY21" s="671"/>
      <c r="DPZ21" s="671"/>
      <c r="DQA21" s="671"/>
      <c r="DQB21" s="671"/>
      <c r="DQC21" s="671"/>
      <c r="DQD21" s="671"/>
      <c r="DQE21" s="671"/>
      <c r="DQF21" s="671"/>
      <c r="DQG21" s="671"/>
      <c r="DQH21" s="671"/>
      <c r="DQI21" s="671"/>
      <c r="DQJ21" s="671"/>
      <c r="DQK21" s="671"/>
      <c r="DQL21" s="671"/>
      <c r="DQM21" s="671"/>
      <c r="DQN21" s="671"/>
      <c r="DQO21" s="671"/>
      <c r="DQP21" s="671"/>
      <c r="DQQ21" s="671"/>
      <c r="DQR21" s="671"/>
      <c r="DQS21" s="671"/>
      <c r="DQT21" s="671"/>
      <c r="DQU21" s="671"/>
      <c r="DQV21" s="671"/>
      <c r="DQW21" s="671"/>
      <c r="DQX21" s="671"/>
      <c r="DQY21" s="671"/>
      <c r="DQZ21" s="671"/>
      <c r="DRA21" s="671"/>
      <c r="DRB21" s="671"/>
      <c r="DRC21" s="671"/>
      <c r="DRD21" s="671"/>
      <c r="DRE21" s="671"/>
      <c r="DRF21" s="671"/>
      <c r="DRG21" s="671"/>
      <c r="DRH21" s="671"/>
      <c r="DRI21" s="671"/>
      <c r="DRJ21" s="671"/>
      <c r="DRK21" s="671"/>
      <c r="DRL21" s="671"/>
      <c r="DRM21" s="671"/>
      <c r="DRN21" s="671"/>
      <c r="DRO21" s="671"/>
      <c r="DRP21" s="671"/>
      <c r="DRQ21" s="671"/>
      <c r="DRR21" s="671"/>
      <c r="DRS21" s="671"/>
      <c r="DRT21" s="671"/>
      <c r="DRU21" s="671"/>
      <c r="DRV21" s="671"/>
      <c r="DRW21" s="671"/>
      <c r="DRX21" s="671"/>
      <c r="DRY21" s="671"/>
      <c r="DRZ21" s="671"/>
      <c r="DSA21" s="671"/>
      <c r="DSB21" s="671"/>
      <c r="DSC21" s="671"/>
      <c r="DSD21" s="671"/>
      <c r="DSE21" s="671"/>
      <c r="DSF21" s="671"/>
      <c r="DSG21" s="671"/>
      <c r="DSH21" s="671"/>
      <c r="DSI21" s="671"/>
      <c r="DSJ21" s="671"/>
      <c r="DSK21" s="671"/>
      <c r="DSL21" s="671"/>
      <c r="DSM21" s="671"/>
      <c r="DSN21" s="671"/>
      <c r="DSO21" s="671"/>
      <c r="DSP21" s="671"/>
      <c r="DSQ21" s="671"/>
      <c r="DSR21" s="671"/>
      <c r="DSS21" s="671"/>
      <c r="DST21" s="671"/>
      <c r="DSU21" s="671"/>
      <c r="DSV21" s="671"/>
      <c r="DSW21" s="671"/>
      <c r="DSX21" s="671"/>
      <c r="DSY21" s="671"/>
      <c r="DSZ21" s="671"/>
      <c r="DTA21" s="671"/>
      <c r="DTB21" s="671"/>
      <c r="DTC21" s="671"/>
      <c r="DTD21" s="671"/>
      <c r="DTE21" s="671"/>
      <c r="DTF21" s="671"/>
      <c r="DTG21" s="671"/>
      <c r="DTH21" s="671"/>
      <c r="DTI21" s="671"/>
      <c r="DTJ21" s="671"/>
      <c r="DTK21" s="671"/>
      <c r="DTL21" s="671"/>
      <c r="DTM21" s="671"/>
      <c r="DTN21" s="671"/>
      <c r="DTO21" s="671"/>
      <c r="DTP21" s="671"/>
      <c r="DTQ21" s="671"/>
      <c r="DTR21" s="671"/>
      <c r="DTS21" s="671"/>
      <c r="DTT21" s="671"/>
      <c r="DTU21" s="671"/>
      <c r="DTV21" s="671"/>
      <c r="DTW21" s="671"/>
      <c r="DTX21" s="671"/>
      <c r="DTY21" s="671"/>
      <c r="DTZ21" s="671"/>
      <c r="DUA21" s="671"/>
      <c r="DUB21" s="671"/>
      <c r="DUC21" s="671"/>
      <c r="DUD21" s="671"/>
      <c r="DUE21" s="671"/>
      <c r="DUF21" s="671"/>
      <c r="DUG21" s="671"/>
      <c r="DUH21" s="671"/>
      <c r="DUI21" s="671"/>
      <c r="DUJ21" s="671"/>
      <c r="DUK21" s="671"/>
      <c r="DUL21" s="671"/>
      <c r="DUM21" s="671"/>
      <c r="DUN21" s="671"/>
      <c r="DUO21" s="671"/>
      <c r="DUP21" s="671"/>
      <c r="DUQ21" s="671"/>
      <c r="DUR21" s="671"/>
      <c r="DUS21" s="671"/>
      <c r="DUT21" s="671"/>
      <c r="DUU21" s="671"/>
      <c r="DUV21" s="671"/>
      <c r="DUW21" s="671"/>
      <c r="DUX21" s="671"/>
      <c r="DUY21" s="671"/>
      <c r="DUZ21" s="671"/>
      <c r="DVA21" s="671"/>
      <c r="DVB21" s="671"/>
      <c r="DVC21" s="671"/>
      <c r="DVD21" s="671"/>
      <c r="DVE21" s="671"/>
      <c r="DVF21" s="671"/>
      <c r="DVG21" s="671"/>
      <c r="DVH21" s="671"/>
      <c r="DVI21" s="671"/>
      <c r="DVJ21" s="671"/>
      <c r="DVK21" s="671"/>
      <c r="DVL21" s="671"/>
      <c r="DVM21" s="671"/>
      <c r="DVN21" s="671"/>
      <c r="DVO21" s="671"/>
      <c r="DVP21" s="671"/>
      <c r="DVQ21" s="671"/>
      <c r="DVR21" s="671"/>
      <c r="DVS21" s="671"/>
      <c r="DVT21" s="671"/>
      <c r="DVU21" s="671"/>
      <c r="DVV21" s="671"/>
      <c r="DVW21" s="671"/>
      <c r="DVX21" s="671"/>
      <c r="DVY21" s="671"/>
      <c r="DVZ21" s="671"/>
      <c r="DWA21" s="671"/>
      <c r="DWB21" s="671"/>
      <c r="DWC21" s="671"/>
      <c r="DWD21" s="671"/>
      <c r="DWE21" s="671"/>
      <c r="DWF21" s="671"/>
      <c r="DWG21" s="671"/>
      <c r="DWH21" s="671"/>
      <c r="DWI21" s="671"/>
      <c r="DWJ21" s="671"/>
      <c r="DWK21" s="671"/>
      <c r="DWL21" s="671"/>
      <c r="DWM21" s="671"/>
      <c r="DWN21" s="671"/>
      <c r="DWO21" s="671"/>
      <c r="DWP21" s="671"/>
      <c r="DWQ21" s="671"/>
      <c r="DWR21" s="671"/>
      <c r="DWS21" s="671"/>
      <c r="DWT21" s="671"/>
      <c r="DWU21" s="671"/>
      <c r="DWV21" s="671"/>
      <c r="DWW21" s="671"/>
      <c r="DWX21" s="671"/>
      <c r="DWY21" s="671"/>
      <c r="DWZ21" s="671"/>
      <c r="DXA21" s="671"/>
      <c r="DXB21" s="671"/>
      <c r="DXC21" s="671"/>
      <c r="DXD21" s="671"/>
      <c r="DXE21" s="671"/>
      <c r="DXF21" s="671"/>
      <c r="DXG21" s="671"/>
      <c r="DXH21" s="671"/>
      <c r="DXI21" s="671"/>
      <c r="DXJ21" s="671"/>
      <c r="DXK21" s="671"/>
      <c r="DXL21" s="671"/>
      <c r="DXM21" s="671"/>
      <c r="DXN21" s="671"/>
      <c r="DXO21" s="671"/>
      <c r="DXP21" s="671"/>
      <c r="DXQ21" s="671"/>
      <c r="DXR21" s="671"/>
      <c r="DXS21" s="671"/>
      <c r="DXT21" s="671"/>
      <c r="DXU21" s="671"/>
      <c r="DXV21" s="671"/>
      <c r="DXW21" s="671"/>
      <c r="DXX21" s="671"/>
      <c r="DXY21" s="671"/>
      <c r="DXZ21" s="671"/>
      <c r="DYA21" s="671"/>
      <c r="DYB21" s="671"/>
      <c r="DYC21" s="671"/>
      <c r="DYD21" s="671"/>
      <c r="DYE21" s="671"/>
      <c r="DYF21" s="671"/>
      <c r="DYG21" s="671"/>
      <c r="DYH21" s="671"/>
      <c r="DYI21" s="671"/>
      <c r="DYJ21" s="671"/>
      <c r="DYK21" s="671"/>
      <c r="DYL21" s="671"/>
      <c r="DYM21" s="671"/>
      <c r="DYN21" s="671"/>
      <c r="DYO21" s="671"/>
      <c r="DYP21" s="671"/>
      <c r="DYQ21" s="671"/>
      <c r="DYR21" s="671"/>
      <c r="DYS21" s="671"/>
      <c r="DYT21" s="671"/>
      <c r="DYU21" s="671"/>
      <c r="DYV21" s="671"/>
      <c r="DYW21" s="671"/>
      <c r="DYX21" s="671"/>
      <c r="DYY21" s="671"/>
      <c r="DYZ21" s="671"/>
      <c r="DZA21" s="671"/>
      <c r="DZB21" s="671"/>
      <c r="DZC21" s="671"/>
      <c r="DZD21" s="671"/>
      <c r="DZE21" s="671"/>
      <c r="DZF21" s="671"/>
      <c r="DZG21" s="671"/>
      <c r="DZH21" s="671"/>
      <c r="DZI21" s="671"/>
      <c r="DZJ21" s="671"/>
      <c r="DZK21" s="671"/>
      <c r="DZL21" s="671"/>
      <c r="DZM21" s="671"/>
      <c r="DZN21" s="671"/>
      <c r="DZO21" s="671"/>
      <c r="DZP21" s="671"/>
      <c r="DZQ21" s="671"/>
      <c r="DZR21" s="671"/>
      <c r="DZS21" s="671"/>
      <c r="DZT21" s="671"/>
      <c r="DZU21" s="671"/>
      <c r="DZV21" s="671"/>
      <c r="DZW21" s="671"/>
      <c r="DZX21" s="671"/>
      <c r="DZY21" s="671"/>
      <c r="DZZ21" s="671"/>
      <c r="EAA21" s="671"/>
      <c r="EAB21" s="671"/>
      <c r="EAC21" s="671"/>
      <c r="EAD21" s="671"/>
      <c r="EAE21" s="671"/>
      <c r="EAF21" s="671"/>
      <c r="EAG21" s="671"/>
      <c r="EAH21" s="671"/>
      <c r="EAI21" s="671"/>
      <c r="EAJ21" s="671"/>
      <c r="EAK21" s="671"/>
      <c r="EAL21" s="671"/>
      <c r="EAM21" s="671"/>
      <c r="EAN21" s="671"/>
      <c r="EAO21" s="671"/>
      <c r="EAP21" s="671"/>
      <c r="EAQ21" s="671"/>
      <c r="EAR21" s="671"/>
      <c r="EAS21" s="671"/>
      <c r="EAT21" s="671"/>
      <c r="EAU21" s="671"/>
      <c r="EAV21" s="671"/>
      <c r="EAW21" s="671"/>
      <c r="EAX21" s="671"/>
      <c r="EAY21" s="671"/>
      <c r="EAZ21" s="671"/>
      <c r="EBA21" s="671"/>
      <c r="EBB21" s="671"/>
      <c r="EBC21" s="671"/>
      <c r="EBD21" s="671"/>
      <c r="EBE21" s="671"/>
      <c r="EBF21" s="671"/>
      <c r="EBG21" s="671"/>
      <c r="EBH21" s="671"/>
      <c r="EBI21" s="671"/>
      <c r="EBJ21" s="671"/>
      <c r="EBK21" s="671"/>
      <c r="EBL21" s="671"/>
      <c r="EBM21" s="671"/>
      <c r="EBN21" s="671"/>
      <c r="EBO21" s="671"/>
      <c r="EBP21" s="671"/>
      <c r="EBQ21" s="671"/>
      <c r="EBR21" s="671"/>
      <c r="EBS21" s="671"/>
      <c r="EBT21" s="671"/>
      <c r="EBU21" s="671"/>
      <c r="EBV21" s="671"/>
      <c r="EBW21" s="671"/>
      <c r="EBX21" s="671"/>
      <c r="EBY21" s="671"/>
      <c r="EBZ21" s="671"/>
      <c r="ECA21" s="671"/>
      <c r="ECB21" s="671"/>
      <c r="ECC21" s="671"/>
      <c r="ECD21" s="671"/>
      <c r="ECE21" s="671"/>
      <c r="ECF21" s="671"/>
      <c r="ECG21" s="671"/>
      <c r="ECH21" s="671"/>
      <c r="ECI21" s="671"/>
      <c r="ECJ21" s="671"/>
      <c r="ECK21" s="671"/>
      <c r="ECL21" s="671"/>
      <c r="ECM21" s="671"/>
      <c r="ECN21" s="671"/>
      <c r="ECO21" s="671"/>
      <c r="ECP21" s="671"/>
      <c r="ECQ21" s="671"/>
      <c r="ECR21" s="671"/>
      <c r="ECS21" s="671"/>
      <c r="ECT21" s="671"/>
      <c r="ECU21" s="671"/>
      <c r="ECV21" s="671"/>
      <c r="ECW21" s="671"/>
      <c r="ECX21" s="671"/>
      <c r="ECY21" s="671"/>
      <c r="ECZ21" s="671"/>
      <c r="EDA21" s="671"/>
      <c r="EDB21" s="671"/>
      <c r="EDC21" s="671"/>
      <c r="EDD21" s="671"/>
      <c r="EDE21" s="671"/>
      <c r="EDF21" s="671"/>
      <c r="EDG21" s="671"/>
      <c r="EDH21" s="671"/>
      <c r="EDI21" s="671"/>
      <c r="EDJ21" s="671"/>
      <c r="EDK21" s="671"/>
      <c r="EDL21" s="671"/>
      <c r="EDM21" s="671"/>
      <c r="EDN21" s="671"/>
      <c r="EDO21" s="671"/>
      <c r="EDP21" s="671"/>
      <c r="EDQ21" s="671"/>
      <c r="EDR21" s="671"/>
      <c r="EDS21" s="671"/>
      <c r="EDT21" s="671"/>
      <c r="EDU21" s="671"/>
      <c r="EDV21" s="671"/>
      <c r="EDW21" s="671"/>
      <c r="EDX21" s="671"/>
      <c r="EDY21" s="671"/>
      <c r="EDZ21" s="671"/>
      <c r="EEA21" s="671"/>
      <c r="EEB21" s="671"/>
      <c r="EEC21" s="671"/>
      <c r="EED21" s="671"/>
      <c r="EEE21" s="671"/>
      <c r="EEF21" s="671"/>
      <c r="EEG21" s="671"/>
      <c r="EEH21" s="671"/>
      <c r="EEI21" s="671"/>
      <c r="EEJ21" s="671"/>
      <c r="EEK21" s="671"/>
      <c r="EEL21" s="671"/>
      <c r="EEM21" s="671"/>
      <c r="EEN21" s="671"/>
      <c r="EEO21" s="671"/>
      <c r="EEP21" s="671"/>
      <c r="EEQ21" s="671"/>
      <c r="EER21" s="671"/>
      <c r="EES21" s="671"/>
      <c r="EET21" s="671"/>
      <c r="EEU21" s="671"/>
      <c r="EEV21" s="671"/>
      <c r="EEW21" s="671"/>
      <c r="EEX21" s="671"/>
      <c r="EEY21" s="671"/>
      <c r="EEZ21" s="671"/>
      <c r="EFA21" s="671"/>
      <c r="EFB21" s="671"/>
      <c r="EFC21" s="671"/>
      <c r="EFD21" s="671"/>
      <c r="EFE21" s="671"/>
      <c r="EFF21" s="671"/>
      <c r="EFG21" s="671"/>
      <c r="EFH21" s="671"/>
      <c r="EFI21" s="671"/>
      <c r="EFJ21" s="671"/>
      <c r="EFK21" s="671"/>
      <c r="EFL21" s="671"/>
      <c r="EFM21" s="671"/>
      <c r="EFN21" s="671"/>
      <c r="EFO21" s="671"/>
      <c r="EFP21" s="671"/>
      <c r="EFQ21" s="671"/>
      <c r="EFR21" s="671"/>
      <c r="EFS21" s="671"/>
      <c r="EFT21" s="671"/>
      <c r="EFU21" s="671"/>
      <c r="EFV21" s="671"/>
      <c r="EFW21" s="671"/>
      <c r="EFX21" s="671"/>
      <c r="EFY21" s="671"/>
      <c r="EFZ21" s="671"/>
      <c r="EGA21" s="671"/>
      <c r="EGB21" s="671"/>
      <c r="EGC21" s="671"/>
      <c r="EGD21" s="671"/>
      <c r="EGE21" s="671"/>
      <c r="EGF21" s="671"/>
      <c r="EGG21" s="671"/>
      <c r="EGH21" s="671"/>
      <c r="EGI21" s="671"/>
      <c r="EGJ21" s="671"/>
      <c r="EGK21" s="671"/>
      <c r="EGL21" s="671"/>
      <c r="EGM21" s="671"/>
      <c r="EGN21" s="671"/>
      <c r="EGO21" s="671"/>
      <c r="EGP21" s="671"/>
      <c r="EGQ21" s="671"/>
      <c r="EGR21" s="671"/>
      <c r="EGS21" s="671"/>
      <c r="EGT21" s="671"/>
      <c r="EGU21" s="671"/>
      <c r="EGV21" s="671"/>
      <c r="EGW21" s="671"/>
      <c r="EGX21" s="671"/>
      <c r="EGY21" s="671"/>
      <c r="EGZ21" s="671"/>
      <c r="EHA21" s="671"/>
      <c r="EHB21" s="671"/>
      <c r="EHC21" s="671"/>
      <c r="EHD21" s="671"/>
      <c r="EHE21" s="671"/>
      <c r="EHF21" s="671"/>
      <c r="EHG21" s="671"/>
      <c r="EHH21" s="671"/>
      <c r="EHI21" s="671"/>
      <c r="EHJ21" s="671"/>
      <c r="EHK21" s="671"/>
      <c r="EHL21" s="671"/>
      <c r="EHM21" s="671"/>
      <c r="EHN21" s="671"/>
      <c r="EHO21" s="671"/>
      <c r="EHP21" s="671"/>
      <c r="EHQ21" s="671"/>
      <c r="EHR21" s="671"/>
      <c r="EHS21" s="671"/>
      <c r="EHT21" s="671"/>
      <c r="EHU21" s="671"/>
      <c r="EHV21" s="671"/>
      <c r="EHW21" s="671"/>
      <c r="EHX21" s="671"/>
      <c r="EHY21" s="671"/>
      <c r="EHZ21" s="671"/>
      <c r="EIA21" s="671"/>
      <c r="EIB21" s="671"/>
      <c r="EIC21" s="671"/>
      <c r="EID21" s="671"/>
      <c r="EIE21" s="671"/>
      <c r="EIF21" s="671"/>
      <c r="EIG21" s="671"/>
      <c r="EIH21" s="671"/>
      <c r="EII21" s="671"/>
      <c r="EIJ21" s="671"/>
      <c r="EIK21" s="671"/>
      <c r="EIL21" s="671"/>
      <c r="EIM21" s="671"/>
      <c r="EIN21" s="671"/>
      <c r="EIO21" s="671"/>
      <c r="EIP21" s="671"/>
      <c r="EIQ21" s="671"/>
      <c r="EIR21" s="671"/>
      <c r="EIS21" s="671"/>
      <c r="EIT21" s="671"/>
      <c r="EIU21" s="671"/>
      <c r="EIV21" s="671"/>
      <c r="EIW21" s="671"/>
      <c r="EIX21" s="671"/>
      <c r="EIY21" s="671"/>
      <c r="EIZ21" s="671"/>
      <c r="EJA21" s="671"/>
      <c r="EJB21" s="671"/>
      <c r="EJC21" s="671"/>
      <c r="EJD21" s="671"/>
      <c r="EJE21" s="671"/>
      <c r="EJF21" s="671"/>
      <c r="EJG21" s="671"/>
      <c r="EJH21" s="671"/>
      <c r="EJI21" s="671"/>
      <c r="EJJ21" s="671"/>
      <c r="EJK21" s="671"/>
      <c r="EJL21" s="671"/>
      <c r="EJM21" s="671"/>
      <c r="EJN21" s="671"/>
      <c r="EJO21" s="671"/>
      <c r="EJP21" s="671"/>
      <c r="EJQ21" s="671"/>
      <c r="EJR21" s="671"/>
      <c r="EJS21" s="671"/>
      <c r="EJT21" s="671"/>
      <c r="EJU21" s="671"/>
      <c r="EJV21" s="671"/>
      <c r="EJW21" s="671"/>
      <c r="EJX21" s="671"/>
      <c r="EJY21" s="671"/>
      <c r="EJZ21" s="671"/>
      <c r="EKA21" s="671"/>
      <c r="EKB21" s="671"/>
      <c r="EKC21" s="671"/>
      <c r="EKD21" s="671"/>
      <c r="EKE21" s="671"/>
      <c r="EKF21" s="671"/>
      <c r="EKG21" s="671"/>
      <c r="EKH21" s="671"/>
      <c r="EKI21" s="671"/>
      <c r="EKJ21" s="671"/>
      <c r="EKK21" s="671"/>
      <c r="EKL21" s="671"/>
      <c r="EKM21" s="671"/>
      <c r="EKN21" s="671"/>
      <c r="EKO21" s="671"/>
      <c r="EKP21" s="671"/>
      <c r="EKQ21" s="671"/>
      <c r="EKR21" s="671"/>
      <c r="EKS21" s="671"/>
      <c r="EKT21" s="671"/>
      <c r="EKU21" s="671"/>
      <c r="EKV21" s="671"/>
      <c r="EKW21" s="671"/>
      <c r="EKX21" s="671"/>
      <c r="EKY21" s="671"/>
      <c r="EKZ21" s="671"/>
      <c r="ELA21" s="671"/>
      <c r="ELB21" s="671"/>
      <c r="ELC21" s="671"/>
      <c r="ELD21" s="671"/>
      <c r="ELE21" s="671"/>
      <c r="ELF21" s="671"/>
      <c r="ELG21" s="671"/>
      <c r="ELH21" s="671"/>
      <c r="ELI21" s="671"/>
      <c r="ELJ21" s="671"/>
      <c r="ELK21" s="671"/>
      <c r="ELL21" s="671"/>
      <c r="ELM21" s="671"/>
      <c r="ELN21" s="671"/>
      <c r="ELO21" s="671"/>
      <c r="ELP21" s="671"/>
      <c r="ELQ21" s="671"/>
      <c r="ELR21" s="671"/>
      <c r="ELS21" s="671"/>
      <c r="ELT21" s="671"/>
      <c r="ELU21" s="671"/>
      <c r="ELV21" s="671"/>
      <c r="ELW21" s="671"/>
      <c r="ELX21" s="671"/>
      <c r="ELY21" s="671"/>
      <c r="ELZ21" s="671"/>
      <c r="EMA21" s="671"/>
      <c r="EMB21" s="671"/>
      <c r="EMC21" s="671"/>
      <c r="EMD21" s="671"/>
      <c r="EME21" s="671"/>
      <c r="EMF21" s="671"/>
      <c r="EMG21" s="671"/>
      <c r="EMH21" s="671"/>
      <c r="EMI21" s="671"/>
      <c r="EMJ21" s="671"/>
      <c r="EMK21" s="671"/>
      <c r="EML21" s="671"/>
      <c r="EMM21" s="671"/>
      <c r="EMN21" s="671"/>
      <c r="EMO21" s="671"/>
      <c r="EMP21" s="671"/>
      <c r="EMQ21" s="671"/>
      <c r="EMR21" s="671"/>
      <c r="EMS21" s="671"/>
      <c r="EMT21" s="671"/>
      <c r="EMU21" s="671"/>
      <c r="EMV21" s="671"/>
      <c r="EMW21" s="671"/>
      <c r="EMX21" s="671"/>
      <c r="EMY21" s="671"/>
      <c r="EMZ21" s="671"/>
      <c r="ENA21" s="671"/>
      <c r="ENB21" s="671"/>
      <c r="ENC21" s="671"/>
      <c r="END21" s="671"/>
      <c r="ENE21" s="671"/>
      <c r="ENF21" s="671"/>
      <c r="ENG21" s="671"/>
      <c r="ENH21" s="671"/>
      <c r="ENI21" s="671"/>
      <c r="ENJ21" s="671"/>
      <c r="ENK21" s="671"/>
      <c r="ENL21" s="671"/>
      <c r="ENM21" s="671"/>
      <c r="ENN21" s="671"/>
      <c r="ENO21" s="671"/>
      <c r="ENP21" s="671"/>
      <c r="ENQ21" s="671"/>
      <c r="ENR21" s="671"/>
      <c r="ENS21" s="671"/>
      <c r="ENT21" s="671"/>
      <c r="ENU21" s="671"/>
      <c r="ENV21" s="671"/>
      <c r="ENW21" s="671"/>
      <c r="ENX21" s="671"/>
      <c r="ENY21" s="671"/>
      <c r="ENZ21" s="671"/>
      <c r="EOA21" s="671"/>
      <c r="EOB21" s="671"/>
      <c r="EOC21" s="671"/>
      <c r="EOD21" s="671"/>
      <c r="EOE21" s="671"/>
      <c r="EOF21" s="671"/>
      <c r="EOG21" s="671"/>
      <c r="EOH21" s="671"/>
      <c r="EOI21" s="671"/>
      <c r="EOJ21" s="671"/>
      <c r="EOK21" s="671"/>
      <c r="EOL21" s="671"/>
      <c r="EOM21" s="671"/>
      <c r="EON21" s="671"/>
      <c r="EOO21" s="671"/>
      <c r="EOP21" s="671"/>
      <c r="EOQ21" s="671"/>
      <c r="EOR21" s="671"/>
      <c r="EOS21" s="671"/>
      <c r="EOT21" s="671"/>
      <c r="EOU21" s="671"/>
      <c r="EOV21" s="671"/>
      <c r="EOW21" s="671"/>
      <c r="EOX21" s="671"/>
      <c r="EOY21" s="671"/>
      <c r="EOZ21" s="671"/>
      <c r="EPA21" s="671"/>
      <c r="EPB21" s="671"/>
      <c r="EPC21" s="671"/>
      <c r="EPD21" s="671"/>
      <c r="EPE21" s="671"/>
      <c r="EPF21" s="671"/>
      <c r="EPG21" s="671"/>
      <c r="EPH21" s="671"/>
      <c r="EPI21" s="671"/>
      <c r="EPJ21" s="671"/>
      <c r="EPK21" s="671"/>
      <c r="EPL21" s="671"/>
      <c r="EPM21" s="671"/>
      <c r="EPN21" s="671"/>
      <c r="EPO21" s="671"/>
      <c r="EPP21" s="671"/>
      <c r="EPQ21" s="671"/>
      <c r="EPR21" s="671"/>
      <c r="EPS21" s="671"/>
      <c r="EPT21" s="671"/>
      <c r="EPU21" s="671"/>
      <c r="EPV21" s="671"/>
      <c r="EPW21" s="671"/>
      <c r="EPX21" s="671"/>
      <c r="EPY21" s="671"/>
      <c r="EPZ21" s="671"/>
      <c r="EQA21" s="671"/>
      <c r="EQB21" s="671"/>
      <c r="EQC21" s="671"/>
      <c r="EQD21" s="671"/>
      <c r="EQE21" s="671"/>
      <c r="EQF21" s="671"/>
      <c r="EQG21" s="671"/>
      <c r="EQH21" s="671"/>
      <c r="EQI21" s="671"/>
      <c r="EQJ21" s="671"/>
      <c r="EQK21" s="671"/>
      <c r="EQL21" s="671"/>
      <c r="EQM21" s="671"/>
      <c r="EQN21" s="671"/>
      <c r="EQO21" s="671"/>
      <c r="EQP21" s="671"/>
      <c r="EQQ21" s="671"/>
      <c r="EQR21" s="671"/>
      <c r="EQS21" s="671"/>
      <c r="EQT21" s="671"/>
      <c r="EQU21" s="671"/>
      <c r="EQV21" s="671"/>
      <c r="EQW21" s="671"/>
      <c r="EQX21" s="671"/>
      <c r="EQY21" s="671"/>
      <c r="EQZ21" s="671"/>
      <c r="ERA21" s="671"/>
      <c r="ERB21" s="671"/>
      <c r="ERC21" s="671"/>
      <c r="ERD21" s="671"/>
      <c r="ERE21" s="671"/>
      <c r="ERF21" s="671"/>
      <c r="ERG21" s="671"/>
      <c r="ERH21" s="671"/>
      <c r="ERI21" s="671"/>
      <c r="ERJ21" s="671"/>
      <c r="ERK21" s="671"/>
      <c r="ERL21" s="671"/>
      <c r="ERM21" s="671"/>
      <c r="ERN21" s="671"/>
      <c r="ERO21" s="671"/>
      <c r="ERP21" s="671"/>
      <c r="ERQ21" s="671"/>
      <c r="ERR21" s="671"/>
      <c r="ERS21" s="671"/>
      <c r="ERT21" s="671"/>
      <c r="ERU21" s="671"/>
      <c r="ERV21" s="671"/>
      <c r="ERW21" s="671"/>
      <c r="ERX21" s="671"/>
      <c r="ERY21" s="671"/>
      <c r="ERZ21" s="671"/>
      <c r="ESA21" s="671"/>
      <c r="ESB21" s="671"/>
      <c r="ESC21" s="671"/>
      <c r="ESD21" s="671"/>
      <c r="ESE21" s="671"/>
      <c r="ESF21" s="671"/>
      <c r="ESG21" s="671"/>
      <c r="ESH21" s="671"/>
      <c r="ESI21" s="671"/>
      <c r="ESJ21" s="671"/>
      <c r="ESK21" s="671"/>
      <c r="ESL21" s="671"/>
      <c r="ESM21" s="671"/>
      <c r="ESN21" s="671"/>
      <c r="ESO21" s="671"/>
      <c r="ESP21" s="671"/>
      <c r="ESQ21" s="671"/>
      <c r="ESR21" s="671"/>
      <c r="ESS21" s="671"/>
      <c r="EST21" s="671"/>
      <c r="ESU21" s="671"/>
      <c r="ESV21" s="671"/>
      <c r="ESW21" s="671"/>
      <c r="ESX21" s="671"/>
      <c r="ESY21" s="671"/>
      <c r="ESZ21" s="671"/>
      <c r="ETA21" s="671"/>
      <c r="ETB21" s="671"/>
      <c r="ETC21" s="671"/>
      <c r="ETD21" s="671"/>
      <c r="ETE21" s="671"/>
      <c r="ETF21" s="671"/>
      <c r="ETG21" s="671"/>
      <c r="ETH21" s="671"/>
      <c r="ETI21" s="671"/>
      <c r="ETJ21" s="671"/>
      <c r="ETK21" s="671"/>
      <c r="ETL21" s="671"/>
      <c r="ETM21" s="671"/>
      <c r="ETN21" s="671"/>
      <c r="ETO21" s="671"/>
      <c r="ETP21" s="671"/>
      <c r="ETQ21" s="671"/>
      <c r="ETR21" s="671"/>
      <c r="ETS21" s="671"/>
      <c r="ETT21" s="671"/>
      <c r="ETU21" s="671"/>
      <c r="ETV21" s="671"/>
      <c r="ETW21" s="671"/>
      <c r="ETX21" s="671"/>
      <c r="ETY21" s="671"/>
      <c r="ETZ21" s="671"/>
      <c r="EUA21" s="671"/>
      <c r="EUB21" s="671"/>
      <c r="EUC21" s="671"/>
      <c r="EUD21" s="671"/>
      <c r="EUE21" s="671"/>
      <c r="EUF21" s="671"/>
      <c r="EUG21" s="671"/>
      <c r="EUH21" s="671"/>
      <c r="EUI21" s="671"/>
      <c r="EUJ21" s="671"/>
      <c r="EUK21" s="671"/>
      <c r="EUL21" s="671"/>
      <c r="EUM21" s="671"/>
      <c r="EUN21" s="671"/>
      <c r="EUO21" s="671"/>
      <c r="EUP21" s="671"/>
      <c r="EUQ21" s="671"/>
      <c r="EUR21" s="671"/>
      <c r="EUS21" s="671"/>
      <c r="EUT21" s="671"/>
      <c r="EUU21" s="671"/>
      <c r="EUV21" s="671"/>
      <c r="EUW21" s="671"/>
      <c r="EUX21" s="671"/>
      <c r="EUY21" s="671"/>
      <c r="EUZ21" s="671"/>
      <c r="EVA21" s="671"/>
      <c r="EVB21" s="671"/>
      <c r="EVC21" s="671"/>
      <c r="EVD21" s="671"/>
      <c r="EVE21" s="671"/>
      <c r="EVF21" s="671"/>
      <c r="EVG21" s="671"/>
      <c r="EVH21" s="671"/>
      <c r="EVI21" s="671"/>
      <c r="EVJ21" s="671"/>
      <c r="EVK21" s="671"/>
      <c r="EVL21" s="671"/>
      <c r="EVM21" s="671"/>
      <c r="EVN21" s="671"/>
      <c r="EVO21" s="671"/>
      <c r="EVP21" s="671"/>
      <c r="EVQ21" s="671"/>
      <c r="EVR21" s="671"/>
      <c r="EVS21" s="671"/>
      <c r="EVT21" s="671"/>
      <c r="EVU21" s="671"/>
      <c r="EVV21" s="671"/>
      <c r="EVW21" s="671"/>
      <c r="EVX21" s="671"/>
      <c r="EVY21" s="671"/>
      <c r="EVZ21" s="671"/>
      <c r="EWA21" s="671"/>
      <c r="EWB21" s="671"/>
      <c r="EWC21" s="671"/>
      <c r="EWD21" s="671"/>
      <c r="EWE21" s="671"/>
      <c r="EWF21" s="671"/>
      <c r="EWG21" s="671"/>
      <c r="EWH21" s="671"/>
      <c r="EWI21" s="671"/>
      <c r="EWJ21" s="671"/>
      <c r="EWK21" s="671"/>
      <c r="EWL21" s="671"/>
      <c r="EWM21" s="671"/>
      <c r="EWN21" s="671"/>
      <c r="EWO21" s="671"/>
      <c r="EWP21" s="671"/>
      <c r="EWQ21" s="671"/>
      <c r="EWR21" s="671"/>
      <c r="EWS21" s="671"/>
      <c r="EWT21" s="671"/>
      <c r="EWU21" s="671"/>
      <c r="EWV21" s="671"/>
      <c r="EWW21" s="671"/>
      <c r="EWX21" s="671"/>
      <c r="EWY21" s="671"/>
      <c r="EWZ21" s="671"/>
      <c r="EXA21" s="671"/>
      <c r="EXB21" s="671"/>
      <c r="EXC21" s="671"/>
      <c r="EXD21" s="671"/>
      <c r="EXE21" s="671"/>
      <c r="EXF21" s="671"/>
      <c r="EXG21" s="671"/>
      <c r="EXH21" s="671"/>
      <c r="EXI21" s="671"/>
      <c r="EXJ21" s="671"/>
      <c r="EXK21" s="671"/>
      <c r="EXL21" s="671"/>
      <c r="EXM21" s="671"/>
      <c r="EXN21" s="671"/>
      <c r="EXO21" s="671"/>
      <c r="EXP21" s="671"/>
      <c r="EXQ21" s="671"/>
      <c r="EXR21" s="671"/>
      <c r="EXS21" s="671"/>
      <c r="EXT21" s="671"/>
      <c r="EXU21" s="671"/>
      <c r="EXV21" s="671"/>
      <c r="EXW21" s="671"/>
      <c r="EXX21" s="671"/>
      <c r="EXY21" s="671"/>
      <c r="EXZ21" s="671"/>
      <c r="EYA21" s="671"/>
      <c r="EYB21" s="671"/>
      <c r="EYC21" s="671"/>
      <c r="EYD21" s="671"/>
      <c r="EYE21" s="671"/>
      <c r="EYF21" s="671"/>
      <c r="EYG21" s="671"/>
      <c r="EYH21" s="671"/>
      <c r="EYI21" s="671"/>
      <c r="EYJ21" s="671"/>
      <c r="EYK21" s="671"/>
      <c r="EYL21" s="671"/>
      <c r="EYM21" s="671"/>
      <c r="EYN21" s="671"/>
      <c r="EYO21" s="671"/>
      <c r="EYP21" s="671"/>
      <c r="EYQ21" s="671"/>
      <c r="EYR21" s="671"/>
      <c r="EYS21" s="671"/>
      <c r="EYT21" s="671"/>
      <c r="EYU21" s="671"/>
      <c r="EYV21" s="671"/>
      <c r="EYW21" s="671"/>
      <c r="EYX21" s="671"/>
      <c r="EYY21" s="671"/>
      <c r="EYZ21" s="671"/>
      <c r="EZA21" s="671"/>
      <c r="EZB21" s="671"/>
      <c r="EZC21" s="671"/>
      <c r="EZD21" s="671"/>
      <c r="EZE21" s="671"/>
      <c r="EZF21" s="671"/>
      <c r="EZG21" s="671"/>
      <c r="EZH21" s="671"/>
      <c r="EZI21" s="671"/>
      <c r="EZJ21" s="671"/>
      <c r="EZK21" s="671"/>
      <c r="EZL21" s="671"/>
      <c r="EZM21" s="671"/>
      <c r="EZN21" s="671"/>
      <c r="EZO21" s="671"/>
      <c r="EZP21" s="671"/>
      <c r="EZQ21" s="671"/>
      <c r="EZR21" s="671"/>
      <c r="EZS21" s="671"/>
      <c r="EZT21" s="671"/>
      <c r="EZU21" s="671"/>
      <c r="EZV21" s="671"/>
      <c r="EZW21" s="671"/>
      <c r="EZX21" s="671"/>
      <c r="EZY21" s="671"/>
      <c r="EZZ21" s="671"/>
      <c r="FAA21" s="671"/>
      <c r="FAB21" s="671"/>
      <c r="FAC21" s="671"/>
      <c r="FAD21" s="671"/>
      <c r="FAE21" s="671"/>
      <c r="FAF21" s="671"/>
      <c r="FAG21" s="671"/>
      <c r="FAH21" s="671"/>
      <c r="FAI21" s="671"/>
      <c r="FAJ21" s="671"/>
      <c r="FAK21" s="671"/>
      <c r="FAL21" s="671"/>
      <c r="FAM21" s="671"/>
      <c r="FAN21" s="671"/>
      <c r="FAO21" s="671"/>
      <c r="FAP21" s="671"/>
      <c r="FAQ21" s="671"/>
      <c r="FAR21" s="671"/>
      <c r="FAS21" s="671"/>
      <c r="FAT21" s="671"/>
      <c r="FAU21" s="671"/>
      <c r="FAV21" s="671"/>
      <c r="FAW21" s="671"/>
      <c r="FAX21" s="671"/>
      <c r="FAY21" s="671"/>
      <c r="FAZ21" s="671"/>
      <c r="FBA21" s="671"/>
      <c r="FBB21" s="671"/>
      <c r="FBC21" s="671"/>
      <c r="FBD21" s="671"/>
      <c r="FBE21" s="671"/>
      <c r="FBF21" s="671"/>
      <c r="FBG21" s="671"/>
      <c r="FBH21" s="671"/>
      <c r="FBI21" s="671"/>
      <c r="FBJ21" s="671"/>
      <c r="FBK21" s="671"/>
      <c r="FBL21" s="671"/>
      <c r="FBM21" s="671"/>
      <c r="FBN21" s="671"/>
      <c r="FBO21" s="671"/>
      <c r="FBP21" s="671"/>
      <c r="FBQ21" s="671"/>
      <c r="FBR21" s="671"/>
      <c r="FBS21" s="671"/>
      <c r="FBT21" s="671"/>
      <c r="FBU21" s="671"/>
      <c r="FBV21" s="671"/>
      <c r="FBW21" s="671"/>
      <c r="FBX21" s="671"/>
      <c r="FBY21" s="671"/>
      <c r="FBZ21" s="671"/>
      <c r="FCA21" s="671"/>
      <c r="FCB21" s="671"/>
      <c r="FCC21" s="671"/>
      <c r="FCD21" s="671"/>
      <c r="FCE21" s="671"/>
      <c r="FCF21" s="671"/>
      <c r="FCG21" s="671"/>
      <c r="FCH21" s="671"/>
      <c r="FCI21" s="671"/>
      <c r="FCJ21" s="671"/>
      <c r="FCK21" s="671"/>
      <c r="FCL21" s="671"/>
      <c r="FCM21" s="671"/>
      <c r="FCN21" s="671"/>
      <c r="FCO21" s="671"/>
      <c r="FCP21" s="671"/>
      <c r="FCQ21" s="671"/>
      <c r="FCR21" s="671"/>
      <c r="FCS21" s="671"/>
      <c r="FCT21" s="671"/>
      <c r="FCU21" s="671"/>
      <c r="FCV21" s="671"/>
      <c r="FCW21" s="671"/>
      <c r="FCX21" s="671"/>
      <c r="FCY21" s="671"/>
      <c r="FCZ21" s="671"/>
      <c r="FDA21" s="671"/>
      <c r="FDB21" s="671"/>
      <c r="FDC21" s="671"/>
      <c r="FDD21" s="671"/>
      <c r="FDE21" s="671"/>
      <c r="FDF21" s="671"/>
      <c r="FDG21" s="671"/>
      <c r="FDH21" s="671"/>
      <c r="FDI21" s="671"/>
      <c r="FDJ21" s="671"/>
      <c r="FDK21" s="671"/>
      <c r="FDL21" s="671"/>
      <c r="FDM21" s="671"/>
      <c r="FDN21" s="671"/>
      <c r="FDO21" s="671"/>
      <c r="FDP21" s="671"/>
      <c r="FDQ21" s="671"/>
      <c r="FDR21" s="671"/>
      <c r="FDS21" s="671"/>
      <c r="FDT21" s="671"/>
      <c r="FDU21" s="671"/>
      <c r="FDV21" s="671"/>
      <c r="FDW21" s="671"/>
      <c r="FDX21" s="671"/>
      <c r="FDY21" s="671"/>
      <c r="FDZ21" s="671"/>
      <c r="FEA21" s="671"/>
      <c r="FEB21" s="671"/>
      <c r="FEC21" s="671"/>
      <c r="FED21" s="671"/>
      <c r="FEE21" s="671"/>
      <c r="FEF21" s="671"/>
      <c r="FEG21" s="671"/>
      <c r="FEH21" s="671"/>
      <c r="FEI21" s="671"/>
      <c r="FEJ21" s="671"/>
      <c r="FEK21" s="671"/>
      <c r="FEL21" s="671"/>
      <c r="FEM21" s="671"/>
      <c r="FEN21" s="671"/>
      <c r="FEO21" s="671"/>
      <c r="FEP21" s="671"/>
      <c r="FEQ21" s="671"/>
      <c r="FER21" s="671"/>
      <c r="FES21" s="671"/>
      <c r="FET21" s="671"/>
      <c r="FEU21" s="671"/>
      <c r="FEV21" s="671"/>
      <c r="FEW21" s="671"/>
      <c r="FEX21" s="671"/>
      <c r="FEY21" s="671"/>
      <c r="FEZ21" s="671"/>
      <c r="FFA21" s="671"/>
      <c r="FFB21" s="671"/>
      <c r="FFC21" s="671"/>
      <c r="FFD21" s="671"/>
      <c r="FFE21" s="671"/>
      <c r="FFF21" s="671"/>
      <c r="FFG21" s="671"/>
      <c r="FFH21" s="671"/>
      <c r="FFI21" s="671"/>
      <c r="FFJ21" s="671"/>
      <c r="FFK21" s="671"/>
      <c r="FFL21" s="671"/>
      <c r="FFM21" s="671"/>
      <c r="FFN21" s="671"/>
      <c r="FFO21" s="671"/>
      <c r="FFP21" s="671"/>
      <c r="FFQ21" s="671"/>
      <c r="FFR21" s="671"/>
      <c r="FFS21" s="671"/>
      <c r="FFT21" s="671"/>
      <c r="FFU21" s="671"/>
      <c r="FFV21" s="671"/>
      <c r="FFW21" s="671"/>
      <c r="FFX21" s="671"/>
      <c r="FFY21" s="671"/>
      <c r="FFZ21" s="671"/>
      <c r="FGA21" s="671"/>
      <c r="FGB21" s="671"/>
      <c r="FGC21" s="671"/>
      <c r="FGD21" s="671"/>
      <c r="FGE21" s="671"/>
      <c r="FGF21" s="671"/>
      <c r="FGG21" s="671"/>
      <c r="FGH21" s="671"/>
      <c r="FGI21" s="671"/>
      <c r="FGJ21" s="671"/>
      <c r="FGK21" s="671"/>
      <c r="FGL21" s="671"/>
      <c r="FGM21" s="671"/>
      <c r="FGN21" s="671"/>
      <c r="FGO21" s="671"/>
      <c r="FGP21" s="671"/>
      <c r="FGQ21" s="671"/>
      <c r="FGR21" s="671"/>
      <c r="FGS21" s="671"/>
      <c r="FGT21" s="671"/>
      <c r="FGU21" s="671"/>
      <c r="FGV21" s="671"/>
      <c r="FGW21" s="671"/>
      <c r="FGX21" s="671"/>
      <c r="FGY21" s="671"/>
      <c r="FGZ21" s="671"/>
      <c r="FHA21" s="671"/>
      <c r="FHB21" s="671"/>
      <c r="FHC21" s="671"/>
      <c r="FHD21" s="671"/>
      <c r="FHE21" s="671"/>
      <c r="FHF21" s="671"/>
      <c r="FHG21" s="671"/>
      <c r="FHH21" s="671"/>
      <c r="FHI21" s="671"/>
      <c r="FHJ21" s="671"/>
      <c r="FHK21" s="671"/>
      <c r="FHL21" s="671"/>
      <c r="FHM21" s="671"/>
      <c r="FHN21" s="671"/>
      <c r="FHO21" s="671"/>
      <c r="FHP21" s="671"/>
      <c r="FHQ21" s="671"/>
      <c r="FHR21" s="671"/>
      <c r="FHS21" s="671"/>
      <c r="FHT21" s="671"/>
      <c r="FHU21" s="671"/>
      <c r="FHV21" s="671"/>
      <c r="FHW21" s="671"/>
      <c r="FHX21" s="671"/>
      <c r="FHY21" s="671"/>
      <c r="FHZ21" s="671"/>
      <c r="FIA21" s="671"/>
      <c r="FIB21" s="671"/>
      <c r="FIC21" s="671"/>
      <c r="FID21" s="671"/>
      <c r="FIE21" s="671"/>
      <c r="FIF21" s="671"/>
      <c r="FIG21" s="671"/>
      <c r="FIH21" s="671"/>
      <c r="FII21" s="671"/>
      <c r="FIJ21" s="671"/>
      <c r="FIK21" s="671"/>
      <c r="FIL21" s="671"/>
      <c r="FIM21" s="671"/>
      <c r="FIN21" s="671"/>
      <c r="FIO21" s="671"/>
      <c r="FIP21" s="671"/>
      <c r="FIQ21" s="671"/>
      <c r="FIR21" s="671"/>
      <c r="FIS21" s="671"/>
      <c r="FIT21" s="671"/>
      <c r="FIU21" s="671"/>
      <c r="FIV21" s="671"/>
      <c r="FIW21" s="671"/>
      <c r="FIX21" s="671"/>
      <c r="FIY21" s="671"/>
      <c r="FIZ21" s="671"/>
      <c r="FJA21" s="671"/>
      <c r="FJB21" s="671"/>
      <c r="FJC21" s="671"/>
      <c r="FJD21" s="671"/>
      <c r="FJE21" s="671"/>
      <c r="FJF21" s="671"/>
      <c r="FJG21" s="671"/>
      <c r="FJH21" s="671"/>
      <c r="FJI21" s="671"/>
      <c r="FJJ21" s="671"/>
      <c r="FJK21" s="671"/>
      <c r="FJL21" s="671"/>
      <c r="FJM21" s="671"/>
      <c r="FJN21" s="671"/>
      <c r="FJO21" s="671"/>
      <c r="FJP21" s="671"/>
      <c r="FJQ21" s="671"/>
      <c r="FJR21" s="671"/>
      <c r="FJS21" s="671"/>
      <c r="FJT21" s="671"/>
      <c r="FJU21" s="671"/>
      <c r="FJV21" s="671"/>
      <c r="FJW21" s="671"/>
      <c r="FJX21" s="671"/>
      <c r="FJY21" s="671"/>
      <c r="FJZ21" s="671"/>
      <c r="FKA21" s="671"/>
      <c r="FKB21" s="671"/>
      <c r="FKC21" s="671"/>
      <c r="FKD21" s="671"/>
      <c r="FKE21" s="671"/>
      <c r="FKF21" s="671"/>
      <c r="FKG21" s="671"/>
      <c r="FKH21" s="671"/>
      <c r="FKI21" s="671"/>
      <c r="FKJ21" s="671"/>
      <c r="FKK21" s="671"/>
      <c r="FKL21" s="671"/>
      <c r="FKM21" s="671"/>
      <c r="FKN21" s="671"/>
      <c r="FKO21" s="671"/>
      <c r="FKP21" s="671"/>
      <c r="FKQ21" s="671"/>
      <c r="FKR21" s="671"/>
      <c r="FKS21" s="671"/>
      <c r="FKT21" s="671"/>
      <c r="FKU21" s="671"/>
      <c r="FKV21" s="671"/>
      <c r="FKW21" s="671"/>
      <c r="FKX21" s="671"/>
      <c r="FKY21" s="671"/>
      <c r="FKZ21" s="671"/>
      <c r="FLA21" s="671"/>
      <c r="FLB21" s="671"/>
      <c r="FLC21" s="671"/>
      <c r="FLD21" s="671"/>
      <c r="FLE21" s="671"/>
      <c r="FLF21" s="671"/>
      <c r="FLG21" s="671"/>
      <c r="FLH21" s="671"/>
      <c r="FLI21" s="671"/>
      <c r="FLJ21" s="671"/>
      <c r="FLK21" s="671"/>
      <c r="FLL21" s="671"/>
      <c r="FLM21" s="671"/>
      <c r="FLN21" s="671"/>
      <c r="FLO21" s="671"/>
      <c r="FLP21" s="671"/>
      <c r="FLQ21" s="671"/>
      <c r="FLR21" s="671"/>
      <c r="FLS21" s="671"/>
      <c r="FLT21" s="671"/>
      <c r="FLU21" s="671"/>
      <c r="FLV21" s="671"/>
      <c r="FLW21" s="671"/>
      <c r="FLX21" s="671"/>
      <c r="FLY21" s="671"/>
      <c r="FLZ21" s="671"/>
      <c r="FMA21" s="671"/>
      <c r="FMB21" s="671"/>
      <c r="FMC21" s="671"/>
      <c r="FMD21" s="671"/>
      <c r="FME21" s="671"/>
      <c r="FMF21" s="671"/>
      <c r="FMG21" s="671"/>
      <c r="FMH21" s="671"/>
      <c r="FMI21" s="671"/>
      <c r="FMJ21" s="671"/>
      <c r="FMK21" s="671"/>
      <c r="FML21" s="671"/>
      <c r="FMM21" s="671"/>
      <c r="FMN21" s="671"/>
      <c r="FMO21" s="671"/>
      <c r="FMP21" s="671"/>
      <c r="FMQ21" s="671"/>
      <c r="FMR21" s="671"/>
      <c r="FMS21" s="671"/>
      <c r="FMT21" s="671"/>
      <c r="FMU21" s="671"/>
      <c r="FMV21" s="671"/>
      <c r="FMW21" s="671"/>
      <c r="FMX21" s="671"/>
      <c r="FMY21" s="671"/>
      <c r="FMZ21" s="671"/>
      <c r="FNA21" s="671"/>
      <c r="FNB21" s="671"/>
      <c r="FNC21" s="671"/>
      <c r="FND21" s="671"/>
      <c r="FNE21" s="671"/>
      <c r="FNF21" s="671"/>
      <c r="FNG21" s="671"/>
      <c r="FNH21" s="671"/>
      <c r="FNI21" s="671"/>
      <c r="FNJ21" s="671"/>
      <c r="FNK21" s="671"/>
      <c r="FNL21" s="671"/>
      <c r="FNM21" s="671"/>
      <c r="FNN21" s="671"/>
      <c r="FNO21" s="671"/>
      <c r="FNP21" s="671"/>
      <c r="FNQ21" s="671"/>
      <c r="FNR21" s="671"/>
      <c r="FNS21" s="671"/>
      <c r="FNT21" s="671"/>
      <c r="FNU21" s="671"/>
      <c r="FNV21" s="671"/>
      <c r="FNW21" s="671"/>
      <c r="FNX21" s="671"/>
      <c r="FNY21" s="671"/>
      <c r="FNZ21" s="671"/>
      <c r="FOA21" s="671"/>
      <c r="FOB21" s="671"/>
      <c r="FOC21" s="671"/>
      <c r="FOD21" s="671"/>
      <c r="FOE21" s="671"/>
      <c r="FOF21" s="671"/>
      <c r="FOG21" s="671"/>
      <c r="FOH21" s="671"/>
      <c r="FOI21" s="671"/>
      <c r="FOJ21" s="671"/>
      <c r="FOK21" s="671"/>
      <c r="FOL21" s="671"/>
      <c r="FOM21" s="671"/>
      <c r="FON21" s="671"/>
      <c r="FOO21" s="671"/>
      <c r="FOP21" s="671"/>
      <c r="FOQ21" s="671"/>
      <c r="FOR21" s="671"/>
      <c r="FOS21" s="671"/>
      <c r="FOT21" s="671"/>
      <c r="FOU21" s="671"/>
      <c r="FOV21" s="671"/>
      <c r="FOW21" s="671"/>
      <c r="FOX21" s="671"/>
      <c r="FOY21" s="671"/>
      <c r="FOZ21" s="671"/>
      <c r="FPA21" s="671"/>
      <c r="FPB21" s="671"/>
      <c r="FPC21" s="671"/>
      <c r="FPD21" s="671"/>
      <c r="FPE21" s="671"/>
      <c r="FPF21" s="671"/>
      <c r="FPG21" s="671"/>
      <c r="FPH21" s="671"/>
      <c r="FPI21" s="671"/>
      <c r="FPJ21" s="671"/>
      <c r="FPK21" s="671"/>
      <c r="FPL21" s="671"/>
      <c r="FPM21" s="671"/>
      <c r="FPN21" s="671"/>
      <c r="FPO21" s="671"/>
      <c r="FPP21" s="671"/>
      <c r="FPQ21" s="671"/>
      <c r="FPR21" s="671"/>
      <c r="FPS21" s="671"/>
      <c r="FPT21" s="671"/>
      <c r="FPU21" s="671"/>
      <c r="FPV21" s="671"/>
      <c r="FPW21" s="671"/>
      <c r="FPX21" s="671"/>
      <c r="FPY21" s="671"/>
      <c r="FPZ21" s="671"/>
      <c r="FQA21" s="671"/>
      <c r="FQB21" s="671"/>
      <c r="FQC21" s="671"/>
      <c r="FQD21" s="671"/>
      <c r="FQE21" s="671"/>
      <c r="FQF21" s="671"/>
      <c r="FQG21" s="671"/>
      <c r="FQH21" s="671"/>
      <c r="FQI21" s="671"/>
      <c r="FQJ21" s="671"/>
      <c r="FQK21" s="671"/>
      <c r="FQL21" s="671"/>
      <c r="FQM21" s="671"/>
      <c r="FQN21" s="671"/>
      <c r="FQO21" s="671"/>
      <c r="FQP21" s="671"/>
      <c r="FQQ21" s="671"/>
      <c r="FQR21" s="671"/>
      <c r="FQS21" s="671"/>
      <c r="FQT21" s="671"/>
      <c r="FQU21" s="671"/>
      <c r="FQV21" s="671"/>
      <c r="FQW21" s="671"/>
      <c r="FQX21" s="671"/>
      <c r="FQY21" s="671"/>
      <c r="FQZ21" s="671"/>
      <c r="FRA21" s="671"/>
      <c r="FRB21" s="671"/>
      <c r="FRC21" s="671"/>
      <c r="FRD21" s="671"/>
      <c r="FRE21" s="671"/>
      <c r="FRF21" s="671"/>
      <c r="FRG21" s="671"/>
      <c r="FRH21" s="671"/>
      <c r="FRI21" s="671"/>
      <c r="FRJ21" s="671"/>
      <c r="FRK21" s="671"/>
      <c r="FRL21" s="671"/>
      <c r="FRM21" s="671"/>
      <c r="FRN21" s="671"/>
      <c r="FRO21" s="671"/>
      <c r="FRP21" s="671"/>
      <c r="FRQ21" s="671"/>
      <c r="FRR21" s="671"/>
      <c r="FRS21" s="671"/>
      <c r="FRT21" s="671"/>
      <c r="FRU21" s="671"/>
      <c r="FRV21" s="671"/>
      <c r="FRW21" s="671"/>
      <c r="FRX21" s="671"/>
      <c r="FRY21" s="671"/>
      <c r="FRZ21" s="671"/>
      <c r="FSA21" s="671"/>
      <c r="FSB21" s="671"/>
      <c r="FSC21" s="671"/>
      <c r="FSD21" s="671"/>
      <c r="FSE21" s="671"/>
      <c r="FSF21" s="671"/>
      <c r="FSG21" s="671"/>
      <c r="FSH21" s="671"/>
      <c r="FSI21" s="671"/>
      <c r="FSJ21" s="671"/>
      <c r="FSK21" s="671"/>
      <c r="FSL21" s="671"/>
      <c r="FSM21" s="671"/>
      <c r="FSN21" s="671"/>
      <c r="FSO21" s="671"/>
      <c r="FSP21" s="671"/>
      <c r="FSQ21" s="671"/>
      <c r="FSR21" s="671"/>
      <c r="FSS21" s="671"/>
      <c r="FST21" s="671"/>
      <c r="FSU21" s="671"/>
      <c r="FSV21" s="671"/>
      <c r="FSW21" s="671"/>
      <c r="FSX21" s="671"/>
      <c r="FSY21" s="671"/>
      <c r="FSZ21" s="671"/>
      <c r="FTA21" s="671"/>
      <c r="FTB21" s="671"/>
      <c r="FTC21" s="671"/>
      <c r="FTD21" s="671"/>
      <c r="FTE21" s="671"/>
      <c r="FTF21" s="671"/>
      <c r="FTG21" s="671"/>
      <c r="FTH21" s="671"/>
      <c r="FTI21" s="671"/>
      <c r="FTJ21" s="671"/>
      <c r="FTK21" s="671"/>
      <c r="FTL21" s="671"/>
      <c r="FTM21" s="671"/>
      <c r="FTN21" s="671"/>
      <c r="FTO21" s="671"/>
      <c r="FTP21" s="671"/>
      <c r="FTQ21" s="671"/>
      <c r="FTR21" s="671"/>
      <c r="FTS21" s="671"/>
      <c r="FTT21" s="671"/>
      <c r="FTU21" s="671"/>
      <c r="FTV21" s="671"/>
      <c r="FTW21" s="671"/>
      <c r="FTX21" s="671"/>
      <c r="FTY21" s="671"/>
      <c r="FTZ21" s="671"/>
      <c r="FUA21" s="671"/>
      <c r="FUB21" s="671"/>
      <c r="FUC21" s="671"/>
      <c r="FUD21" s="671"/>
      <c r="FUE21" s="671"/>
      <c r="FUF21" s="671"/>
      <c r="FUG21" s="671"/>
      <c r="FUH21" s="671"/>
      <c r="FUI21" s="671"/>
      <c r="FUJ21" s="671"/>
      <c r="FUK21" s="671"/>
      <c r="FUL21" s="671"/>
      <c r="FUM21" s="671"/>
      <c r="FUN21" s="671"/>
      <c r="FUO21" s="671"/>
      <c r="FUP21" s="671"/>
      <c r="FUQ21" s="671"/>
      <c r="FUR21" s="671"/>
      <c r="FUS21" s="671"/>
      <c r="FUT21" s="671"/>
      <c r="FUU21" s="671"/>
      <c r="FUV21" s="671"/>
      <c r="FUW21" s="671"/>
      <c r="FUX21" s="671"/>
      <c r="FUY21" s="671"/>
      <c r="FUZ21" s="671"/>
      <c r="FVA21" s="671"/>
      <c r="FVB21" s="671"/>
      <c r="FVC21" s="671"/>
      <c r="FVD21" s="671"/>
      <c r="FVE21" s="671"/>
      <c r="FVF21" s="671"/>
      <c r="FVG21" s="671"/>
      <c r="FVH21" s="671"/>
      <c r="FVI21" s="671"/>
      <c r="FVJ21" s="671"/>
      <c r="FVK21" s="671"/>
      <c r="FVL21" s="671"/>
      <c r="FVM21" s="671"/>
      <c r="FVN21" s="671"/>
      <c r="FVO21" s="671"/>
      <c r="FVP21" s="671"/>
      <c r="FVQ21" s="671"/>
      <c r="FVR21" s="671"/>
      <c r="FVS21" s="671"/>
      <c r="FVT21" s="671"/>
      <c r="FVU21" s="671"/>
      <c r="FVV21" s="671"/>
      <c r="FVW21" s="671"/>
      <c r="FVX21" s="671"/>
      <c r="FVY21" s="671"/>
      <c r="FVZ21" s="671"/>
      <c r="FWA21" s="671"/>
      <c r="FWB21" s="671"/>
      <c r="FWC21" s="671"/>
      <c r="FWD21" s="671"/>
      <c r="FWE21" s="671"/>
      <c r="FWF21" s="671"/>
      <c r="FWG21" s="671"/>
      <c r="FWH21" s="671"/>
      <c r="FWI21" s="671"/>
      <c r="FWJ21" s="671"/>
      <c r="FWK21" s="671"/>
      <c r="FWL21" s="671"/>
      <c r="FWM21" s="671"/>
      <c r="FWN21" s="671"/>
      <c r="FWO21" s="671"/>
      <c r="FWP21" s="671"/>
      <c r="FWQ21" s="671"/>
      <c r="FWR21" s="671"/>
      <c r="FWS21" s="671"/>
      <c r="FWT21" s="671"/>
      <c r="FWU21" s="671"/>
      <c r="FWV21" s="671"/>
      <c r="FWW21" s="671"/>
      <c r="FWX21" s="671"/>
      <c r="FWY21" s="671"/>
      <c r="FWZ21" s="671"/>
      <c r="FXA21" s="671"/>
      <c r="FXB21" s="671"/>
      <c r="FXC21" s="671"/>
      <c r="FXD21" s="671"/>
      <c r="FXE21" s="671"/>
      <c r="FXF21" s="671"/>
      <c r="FXG21" s="671"/>
      <c r="FXH21" s="671"/>
      <c r="FXI21" s="671"/>
      <c r="FXJ21" s="671"/>
      <c r="FXK21" s="671"/>
      <c r="FXL21" s="671"/>
      <c r="FXM21" s="671"/>
      <c r="FXN21" s="671"/>
      <c r="FXO21" s="671"/>
      <c r="FXP21" s="671"/>
      <c r="FXQ21" s="671"/>
      <c r="FXR21" s="671"/>
      <c r="FXS21" s="671"/>
      <c r="FXT21" s="671"/>
      <c r="FXU21" s="671"/>
      <c r="FXV21" s="671"/>
      <c r="FXW21" s="671"/>
      <c r="FXX21" s="671"/>
      <c r="FXY21" s="671"/>
      <c r="FXZ21" s="671"/>
      <c r="FYA21" s="671"/>
      <c r="FYB21" s="671"/>
      <c r="FYC21" s="671"/>
      <c r="FYD21" s="671"/>
      <c r="FYE21" s="671"/>
      <c r="FYF21" s="671"/>
      <c r="FYG21" s="671"/>
      <c r="FYH21" s="671"/>
      <c r="FYI21" s="671"/>
      <c r="FYJ21" s="671"/>
      <c r="FYK21" s="671"/>
      <c r="FYL21" s="671"/>
      <c r="FYM21" s="671"/>
      <c r="FYN21" s="671"/>
      <c r="FYO21" s="671"/>
      <c r="FYP21" s="671"/>
      <c r="FYQ21" s="671"/>
      <c r="FYR21" s="671"/>
      <c r="FYS21" s="671"/>
      <c r="FYT21" s="671"/>
      <c r="FYU21" s="671"/>
      <c r="FYV21" s="671"/>
      <c r="FYW21" s="671"/>
      <c r="FYX21" s="671"/>
      <c r="FYY21" s="671"/>
      <c r="FYZ21" s="671"/>
      <c r="FZA21" s="671"/>
      <c r="FZB21" s="671"/>
      <c r="FZC21" s="671"/>
      <c r="FZD21" s="671"/>
      <c r="FZE21" s="671"/>
      <c r="FZF21" s="671"/>
      <c r="FZG21" s="671"/>
      <c r="FZH21" s="671"/>
      <c r="FZI21" s="671"/>
      <c r="FZJ21" s="671"/>
      <c r="FZK21" s="671"/>
      <c r="FZL21" s="671"/>
      <c r="FZM21" s="671"/>
      <c r="FZN21" s="671"/>
      <c r="FZO21" s="671"/>
      <c r="FZP21" s="671"/>
      <c r="FZQ21" s="671"/>
      <c r="FZR21" s="671"/>
      <c r="FZS21" s="671"/>
      <c r="FZT21" s="671"/>
      <c r="FZU21" s="671"/>
      <c r="FZV21" s="671"/>
      <c r="FZW21" s="671"/>
      <c r="FZX21" s="671"/>
      <c r="FZY21" s="671"/>
      <c r="FZZ21" s="671"/>
      <c r="GAA21" s="671"/>
      <c r="GAB21" s="671"/>
      <c r="GAC21" s="671"/>
      <c r="GAD21" s="671"/>
      <c r="GAE21" s="671"/>
      <c r="GAF21" s="671"/>
      <c r="GAG21" s="671"/>
      <c r="GAH21" s="671"/>
      <c r="GAI21" s="671"/>
      <c r="GAJ21" s="671"/>
      <c r="GAK21" s="671"/>
      <c r="GAL21" s="671"/>
      <c r="GAM21" s="671"/>
      <c r="GAN21" s="671"/>
      <c r="GAO21" s="671"/>
      <c r="GAP21" s="671"/>
      <c r="GAQ21" s="671"/>
      <c r="GAR21" s="671"/>
      <c r="GAS21" s="671"/>
      <c r="GAT21" s="671"/>
      <c r="GAU21" s="671"/>
      <c r="GAV21" s="671"/>
      <c r="GAW21" s="671"/>
      <c r="GAX21" s="671"/>
      <c r="GAY21" s="671"/>
      <c r="GAZ21" s="671"/>
      <c r="GBA21" s="671"/>
      <c r="GBB21" s="671"/>
      <c r="GBC21" s="671"/>
      <c r="GBD21" s="671"/>
      <c r="GBE21" s="671"/>
      <c r="GBF21" s="671"/>
      <c r="GBG21" s="671"/>
      <c r="GBH21" s="671"/>
      <c r="GBI21" s="671"/>
      <c r="GBJ21" s="671"/>
      <c r="GBK21" s="671"/>
      <c r="GBL21" s="671"/>
      <c r="GBM21" s="671"/>
      <c r="GBN21" s="671"/>
      <c r="GBO21" s="671"/>
      <c r="GBP21" s="671"/>
      <c r="GBQ21" s="671"/>
      <c r="GBR21" s="671"/>
      <c r="GBS21" s="671"/>
      <c r="GBT21" s="671"/>
      <c r="GBU21" s="671"/>
      <c r="GBV21" s="671"/>
      <c r="GBW21" s="671"/>
      <c r="GBX21" s="671"/>
      <c r="GBY21" s="671"/>
      <c r="GBZ21" s="671"/>
      <c r="GCA21" s="671"/>
      <c r="GCB21" s="671"/>
      <c r="GCC21" s="671"/>
      <c r="GCD21" s="671"/>
      <c r="GCE21" s="671"/>
      <c r="GCF21" s="671"/>
      <c r="GCG21" s="671"/>
      <c r="GCH21" s="671"/>
      <c r="GCI21" s="671"/>
      <c r="GCJ21" s="671"/>
      <c r="GCK21" s="671"/>
      <c r="GCL21" s="671"/>
      <c r="GCM21" s="671"/>
      <c r="GCN21" s="671"/>
      <c r="GCO21" s="671"/>
      <c r="GCP21" s="671"/>
      <c r="GCQ21" s="671"/>
      <c r="GCR21" s="671"/>
      <c r="GCS21" s="671"/>
      <c r="GCT21" s="671"/>
      <c r="GCU21" s="671"/>
      <c r="GCV21" s="671"/>
      <c r="GCW21" s="671"/>
      <c r="GCX21" s="671"/>
      <c r="GCY21" s="671"/>
      <c r="GCZ21" s="671"/>
      <c r="GDA21" s="671"/>
      <c r="GDB21" s="671"/>
      <c r="GDC21" s="671"/>
      <c r="GDD21" s="671"/>
      <c r="GDE21" s="671"/>
      <c r="GDF21" s="671"/>
      <c r="GDG21" s="671"/>
      <c r="GDH21" s="671"/>
      <c r="GDI21" s="671"/>
      <c r="GDJ21" s="671"/>
      <c r="GDK21" s="671"/>
      <c r="GDL21" s="671"/>
      <c r="GDM21" s="671"/>
      <c r="GDN21" s="671"/>
      <c r="GDO21" s="671"/>
      <c r="GDP21" s="671"/>
      <c r="GDQ21" s="671"/>
      <c r="GDR21" s="671"/>
      <c r="GDS21" s="671"/>
      <c r="GDT21" s="671"/>
      <c r="GDU21" s="671"/>
      <c r="GDV21" s="671"/>
      <c r="GDW21" s="671"/>
      <c r="GDX21" s="671"/>
      <c r="GDY21" s="671"/>
      <c r="GDZ21" s="671"/>
      <c r="GEA21" s="671"/>
      <c r="GEB21" s="671"/>
      <c r="GEC21" s="671"/>
      <c r="GED21" s="671"/>
      <c r="GEE21" s="671"/>
      <c r="GEF21" s="671"/>
      <c r="GEG21" s="671"/>
      <c r="GEH21" s="671"/>
      <c r="GEI21" s="671"/>
      <c r="GEJ21" s="671"/>
      <c r="GEK21" s="671"/>
      <c r="GEL21" s="671"/>
      <c r="GEM21" s="671"/>
      <c r="GEN21" s="671"/>
      <c r="GEO21" s="671"/>
      <c r="GEP21" s="671"/>
      <c r="GEQ21" s="671"/>
      <c r="GER21" s="671"/>
      <c r="GES21" s="671"/>
      <c r="GET21" s="671"/>
      <c r="GEU21" s="671"/>
      <c r="GEV21" s="671"/>
      <c r="GEW21" s="671"/>
      <c r="GEX21" s="671"/>
      <c r="GEY21" s="671"/>
      <c r="GEZ21" s="671"/>
      <c r="GFA21" s="671"/>
      <c r="GFB21" s="671"/>
      <c r="GFC21" s="671"/>
      <c r="GFD21" s="671"/>
      <c r="GFE21" s="671"/>
      <c r="GFF21" s="671"/>
      <c r="GFG21" s="671"/>
      <c r="GFH21" s="671"/>
      <c r="GFI21" s="671"/>
      <c r="GFJ21" s="671"/>
      <c r="GFK21" s="671"/>
      <c r="GFL21" s="671"/>
      <c r="GFM21" s="671"/>
      <c r="GFN21" s="671"/>
      <c r="GFO21" s="671"/>
      <c r="GFP21" s="671"/>
      <c r="GFQ21" s="671"/>
      <c r="GFR21" s="671"/>
      <c r="GFS21" s="671"/>
      <c r="GFT21" s="671"/>
      <c r="GFU21" s="671"/>
      <c r="GFV21" s="671"/>
      <c r="GFW21" s="671"/>
      <c r="GFX21" s="671"/>
      <c r="GFY21" s="671"/>
      <c r="GFZ21" s="671"/>
      <c r="GGA21" s="671"/>
      <c r="GGB21" s="671"/>
      <c r="GGC21" s="671"/>
      <c r="GGD21" s="671"/>
      <c r="GGE21" s="671"/>
      <c r="GGF21" s="671"/>
      <c r="GGG21" s="671"/>
      <c r="GGH21" s="671"/>
      <c r="GGI21" s="671"/>
      <c r="GGJ21" s="671"/>
      <c r="GGK21" s="671"/>
      <c r="GGL21" s="671"/>
      <c r="GGM21" s="671"/>
      <c r="GGN21" s="671"/>
      <c r="GGO21" s="671"/>
      <c r="GGP21" s="671"/>
      <c r="GGQ21" s="671"/>
      <c r="GGR21" s="671"/>
      <c r="GGS21" s="671"/>
      <c r="GGT21" s="671"/>
      <c r="GGU21" s="671"/>
      <c r="GGV21" s="671"/>
      <c r="GGW21" s="671"/>
      <c r="GGX21" s="671"/>
      <c r="GGY21" s="671"/>
      <c r="GGZ21" s="671"/>
      <c r="GHA21" s="671"/>
      <c r="GHB21" s="671"/>
      <c r="GHC21" s="671"/>
      <c r="GHD21" s="671"/>
      <c r="GHE21" s="671"/>
      <c r="GHF21" s="671"/>
      <c r="GHG21" s="671"/>
      <c r="GHH21" s="671"/>
      <c r="GHI21" s="671"/>
      <c r="GHJ21" s="671"/>
      <c r="GHK21" s="671"/>
      <c r="GHL21" s="671"/>
      <c r="GHM21" s="671"/>
      <c r="GHN21" s="671"/>
      <c r="GHO21" s="671"/>
      <c r="GHP21" s="671"/>
      <c r="GHQ21" s="671"/>
      <c r="GHR21" s="671"/>
      <c r="GHS21" s="671"/>
      <c r="GHT21" s="671"/>
      <c r="GHU21" s="671"/>
      <c r="GHV21" s="671"/>
      <c r="GHW21" s="671"/>
      <c r="GHX21" s="671"/>
      <c r="GHY21" s="671"/>
      <c r="GHZ21" s="671"/>
      <c r="GIA21" s="671"/>
      <c r="GIB21" s="671"/>
      <c r="GIC21" s="671"/>
      <c r="GID21" s="671"/>
      <c r="GIE21" s="671"/>
      <c r="GIF21" s="671"/>
      <c r="GIG21" s="671"/>
      <c r="GIH21" s="671"/>
      <c r="GII21" s="671"/>
      <c r="GIJ21" s="671"/>
      <c r="GIK21" s="671"/>
      <c r="GIL21" s="671"/>
      <c r="GIM21" s="671"/>
      <c r="GIN21" s="671"/>
      <c r="GIO21" s="671"/>
      <c r="GIP21" s="671"/>
      <c r="GIQ21" s="671"/>
      <c r="GIR21" s="671"/>
      <c r="GIS21" s="671"/>
      <c r="GIT21" s="671"/>
      <c r="GIU21" s="671"/>
      <c r="GIV21" s="671"/>
      <c r="GIW21" s="671"/>
      <c r="GIX21" s="671"/>
      <c r="GIY21" s="671"/>
      <c r="GIZ21" s="671"/>
      <c r="GJA21" s="671"/>
      <c r="GJB21" s="671"/>
      <c r="GJC21" s="671"/>
      <c r="GJD21" s="671"/>
      <c r="GJE21" s="671"/>
      <c r="GJF21" s="671"/>
      <c r="GJG21" s="671"/>
      <c r="GJH21" s="671"/>
      <c r="GJI21" s="671"/>
      <c r="GJJ21" s="671"/>
      <c r="GJK21" s="671"/>
      <c r="GJL21" s="671"/>
      <c r="GJM21" s="671"/>
      <c r="GJN21" s="671"/>
      <c r="GJO21" s="671"/>
      <c r="GJP21" s="671"/>
      <c r="GJQ21" s="671"/>
      <c r="GJR21" s="671"/>
      <c r="GJS21" s="671"/>
      <c r="GJT21" s="671"/>
      <c r="GJU21" s="671"/>
      <c r="GJV21" s="671"/>
      <c r="GJW21" s="671"/>
      <c r="GJX21" s="671"/>
      <c r="GJY21" s="671"/>
      <c r="GJZ21" s="671"/>
      <c r="GKA21" s="671"/>
      <c r="GKB21" s="671"/>
      <c r="GKC21" s="671"/>
      <c r="GKD21" s="671"/>
      <c r="GKE21" s="671"/>
      <c r="GKF21" s="671"/>
      <c r="GKG21" s="671"/>
      <c r="GKH21" s="671"/>
      <c r="GKI21" s="671"/>
      <c r="GKJ21" s="671"/>
      <c r="GKK21" s="671"/>
      <c r="GKL21" s="671"/>
      <c r="GKM21" s="671"/>
      <c r="GKN21" s="671"/>
      <c r="GKO21" s="671"/>
      <c r="GKP21" s="671"/>
      <c r="GKQ21" s="671"/>
      <c r="GKR21" s="671"/>
      <c r="GKS21" s="671"/>
      <c r="GKT21" s="671"/>
      <c r="GKU21" s="671"/>
      <c r="GKV21" s="671"/>
      <c r="GKW21" s="671"/>
      <c r="GKX21" s="671"/>
      <c r="GKY21" s="671"/>
      <c r="GKZ21" s="671"/>
      <c r="GLA21" s="671"/>
      <c r="GLB21" s="671"/>
      <c r="GLC21" s="671"/>
      <c r="GLD21" s="671"/>
      <c r="GLE21" s="671"/>
      <c r="GLF21" s="671"/>
      <c r="GLG21" s="671"/>
      <c r="GLH21" s="671"/>
      <c r="GLI21" s="671"/>
      <c r="GLJ21" s="671"/>
      <c r="GLK21" s="671"/>
      <c r="GLL21" s="671"/>
      <c r="GLM21" s="671"/>
      <c r="GLN21" s="671"/>
      <c r="GLO21" s="671"/>
      <c r="GLP21" s="671"/>
      <c r="GLQ21" s="671"/>
      <c r="GLR21" s="671"/>
      <c r="GLS21" s="671"/>
      <c r="GLT21" s="671"/>
      <c r="GLU21" s="671"/>
      <c r="GLV21" s="671"/>
      <c r="GLW21" s="671"/>
      <c r="GLX21" s="671"/>
      <c r="GLY21" s="671"/>
      <c r="GLZ21" s="671"/>
      <c r="GMA21" s="671"/>
      <c r="GMB21" s="671"/>
      <c r="GMC21" s="671"/>
      <c r="GMD21" s="671"/>
      <c r="GME21" s="671"/>
      <c r="GMF21" s="671"/>
      <c r="GMG21" s="671"/>
      <c r="GMH21" s="671"/>
      <c r="GMI21" s="671"/>
      <c r="GMJ21" s="671"/>
      <c r="GMK21" s="671"/>
      <c r="GML21" s="671"/>
      <c r="GMM21" s="671"/>
      <c r="GMN21" s="671"/>
      <c r="GMO21" s="671"/>
      <c r="GMP21" s="671"/>
      <c r="GMQ21" s="671"/>
      <c r="GMR21" s="671"/>
      <c r="GMS21" s="671"/>
      <c r="GMT21" s="671"/>
      <c r="GMU21" s="671"/>
      <c r="GMV21" s="671"/>
      <c r="GMW21" s="671"/>
      <c r="GMX21" s="671"/>
      <c r="GMY21" s="671"/>
      <c r="GMZ21" s="671"/>
      <c r="GNA21" s="671"/>
      <c r="GNB21" s="671"/>
      <c r="GNC21" s="671"/>
      <c r="GND21" s="671"/>
      <c r="GNE21" s="671"/>
      <c r="GNF21" s="671"/>
      <c r="GNG21" s="671"/>
      <c r="GNH21" s="671"/>
      <c r="GNI21" s="671"/>
      <c r="GNJ21" s="671"/>
      <c r="GNK21" s="671"/>
      <c r="GNL21" s="671"/>
      <c r="GNM21" s="671"/>
      <c r="GNN21" s="671"/>
      <c r="GNO21" s="671"/>
      <c r="GNP21" s="671"/>
      <c r="GNQ21" s="671"/>
      <c r="GNR21" s="671"/>
      <c r="GNS21" s="671"/>
      <c r="GNT21" s="671"/>
      <c r="GNU21" s="671"/>
      <c r="GNV21" s="671"/>
      <c r="GNW21" s="671"/>
      <c r="GNX21" s="671"/>
      <c r="GNY21" s="671"/>
      <c r="GNZ21" s="671"/>
      <c r="GOA21" s="671"/>
      <c r="GOB21" s="671"/>
      <c r="GOC21" s="671"/>
      <c r="GOD21" s="671"/>
      <c r="GOE21" s="671"/>
      <c r="GOF21" s="671"/>
      <c r="GOG21" s="671"/>
      <c r="GOH21" s="671"/>
      <c r="GOI21" s="671"/>
      <c r="GOJ21" s="671"/>
      <c r="GOK21" s="671"/>
      <c r="GOL21" s="671"/>
      <c r="GOM21" s="671"/>
      <c r="GON21" s="671"/>
      <c r="GOO21" s="671"/>
      <c r="GOP21" s="671"/>
      <c r="GOQ21" s="671"/>
      <c r="GOR21" s="671"/>
      <c r="GOS21" s="671"/>
      <c r="GOT21" s="671"/>
      <c r="GOU21" s="671"/>
      <c r="GOV21" s="671"/>
      <c r="GOW21" s="671"/>
      <c r="GOX21" s="671"/>
      <c r="GOY21" s="671"/>
      <c r="GOZ21" s="671"/>
      <c r="GPA21" s="671"/>
      <c r="GPB21" s="671"/>
      <c r="GPC21" s="671"/>
      <c r="GPD21" s="671"/>
      <c r="GPE21" s="671"/>
      <c r="GPF21" s="671"/>
      <c r="GPG21" s="671"/>
      <c r="GPH21" s="671"/>
      <c r="GPI21" s="671"/>
      <c r="GPJ21" s="671"/>
      <c r="GPK21" s="671"/>
      <c r="GPL21" s="671"/>
      <c r="GPM21" s="671"/>
      <c r="GPN21" s="671"/>
      <c r="GPO21" s="671"/>
      <c r="GPP21" s="671"/>
      <c r="GPQ21" s="671"/>
      <c r="GPR21" s="671"/>
      <c r="GPS21" s="671"/>
      <c r="GPT21" s="671"/>
      <c r="GPU21" s="671"/>
      <c r="GPV21" s="671"/>
      <c r="GPW21" s="671"/>
      <c r="GPX21" s="671"/>
      <c r="GPY21" s="671"/>
      <c r="GPZ21" s="671"/>
      <c r="GQA21" s="671"/>
      <c r="GQB21" s="671"/>
      <c r="GQC21" s="671"/>
      <c r="GQD21" s="671"/>
      <c r="GQE21" s="671"/>
      <c r="GQF21" s="671"/>
      <c r="GQG21" s="671"/>
      <c r="GQH21" s="671"/>
      <c r="GQI21" s="671"/>
      <c r="GQJ21" s="671"/>
      <c r="GQK21" s="671"/>
      <c r="GQL21" s="671"/>
      <c r="GQM21" s="671"/>
      <c r="GQN21" s="671"/>
      <c r="GQO21" s="671"/>
      <c r="GQP21" s="671"/>
      <c r="GQQ21" s="671"/>
      <c r="GQR21" s="671"/>
      <c r="GQS21" s="671"/>
      <c r="GQT21" s="671"/>
      <c r="GQU21" s="671"/>
      <c r="GQV21" s="671"/>
      <c r="GQW21" s="671"/>
      <c r="GQX21" s="671"/>
      <c r="GQY21" s="671"/>
      <c r="GQZ21" s="671"/>
      <c r="GRA21" s="671"/>
      <c r="GRB21" s="671"/>
      <c r="GRC21" s="671"/>
      <c r="GRD21" s="671"/>
      <c r="GRE21" s="671"/>
      <c r="GRF21" s="671"/>
      <c r="GRG21" s="671"/>
      <c r="GRH21" s="671"/>
      <c r="GRI21" s="671"/>
      <c r="GRJ21" s="671"/>
      <c r="GRK21" s="671"/>
      <c r="GRL21" s="671"/>
      <c r="GRM21" s="671"/>
      <c r="GRN21" s="671"/>
      <c r="GRO21" s="671"/>
      <c r="GRP21" s="671"/>
      <c r="GRQ21" s="671"/>
      <c r="GRR21" s="671"/>
      <c r="GRS21" s="671"/>
      <c r="GRT21" s="671"/>
      <c r="GRU21" s="671"/>
      <c r="GRV21" s="671"/>
      <c r="GRW21" s="671"/>
      <c r="GRX21" s="671"/>
      <c r="GRY21" s="671"/>
      <c r="GRZ21" s="671"/>
      <c r="GSA21" s="671"/>
      <c r="GSB21" s="671"/>
      <c r="GSC21" s="671"/>
      <c r="GSD21" s="671"/>
      <c r="GSE21" s="671"/>
      <c r="GSF21" s="671"/>
      <c r="GSG21" s="671"/>
      <c r="GSH21" s="671"/>
      <c r="GSI21" s="671"/>
      <c r="GSJ21" s="671"/>
      <c r="GSK21" s="671"/>
      <c r="GSL21" s="671"/>
      <c r="GSM21" s="671"/>
      <c r="GSN21" s="671"/>
      <c r="GSO21" s="671"/>
      <c r="GSP21" s="671"/>
      <c r="GSQ21" s="671"/>
      <c r="GSR21" s="671"/>
      <c r="GSS21" s="671"/>
      <c r="GST21" s="671"/>
      <c r="GSU21" s="671"/>
      <c r="GSV21" s="671"/>
      <c r="GSW21" s="671"/>
      <c r="GSX21" s="671"/>
      <c r="GSY21" s="671"/>
      <c r="GSZ21" s="671"/>
      <c r="GTA21" s="671"/>
      <c r="GTB21" s="671"/>
      <c r="GTC21" s="671"/>
      <c r="GTD21" s="671"/>
      <c r="GTE21" s="671"/>
      <c r="GTF21" s="671"/>
      <c r="GTG21" s="671"/>
      <c r="GTH21" s="671"/>
      <c r="GTI21" s="671"/>
      <c r="GTJ21" s="671"/>
      <c r="GTK21" s="671"/>
      <c r="GTL21" s="671"/>
      <c r="GTM21" s="671"/>
      <c r="GTN21" s="671"/>
      <c r="GTO21" s="671"/>
      <c r="GTP21" s="671"/>
      <c r="GTQ21" s="671"/>
      <c r="GTR21" s="671"/>
      <c r="GTS21" s="671"/>
      <c r="GTT21" s="671"/>
      <c r="GTU21" s="671"/>
      <c r="GTV21" s="671"/>
      <c r="GTW21" s="671"/>
      <c r="GTX21" s="671"/>
      <c r="GTY21" s="671"/>
      <c r="GTZ21" s="671"/>
      <c r="GUA21" s="671"/>
      <c r="GUB21" s="671"/>
      <c r="GUC21" s="671"/>
      <c r="GUD21" s="671"/>
      <c r="GUE21" s="671"/>
      <c r="GUF21" s="671"/>
      <c r="GUG21" s="671"/>
      <c r="GUH21" s="671"/>
      <c r="GUI21" s="671"/>
      <c r="GUJ21" s="671"/>
      <c r="GUK21" s="671"/>
      <c r="GUL21" s="671"/>
      <c r="GUM21" s="671"/>
      <c r="GUN21" s="671"/>
      <c r="GUO21" s="671"/>
      <c r="GUP21" s="671"/>
      <c r="GUQ21" s="671"/>
      <c r="GUR21" s="671"/>
      <c r="GUS21" s="671"/>
      <c r="GUT21" s="671"/>
      <c r="GUU21" s="671"/>
      <c r="GUV21" s="671"/>
      <c r="GUW21" s="671"/>
      <c r="GUX21" s="671"/>
      <c r="GUY21" s="671"/>
      <c r="GUZ21" s="671"/>
      <c r="GVA21" s="671"/>
      <c r="GVB21" s="671"/>
      <c r="GVC21" s="671"/>
      <c r="GVD21" s="671"/>
      <c r="GVE21" s="671"/>
      <c r="GVF21" s="671"/>
      <c r="GVG21" s="671"/>
      <c r="GVH21" s="671"/>
      <c r="GVI21" s="671"/>
      <c r="GVJ21" s="671"/>
      <c r="GVK21" s="671"/>
      <c r="GVL21" s="671"/>
      <c r="GVM21" s="671"/>
      <c r="GVN21" s="671"/>
      <c r="GVO21" s="671"/>
      <c r="GVP21" s="671"/>
      <c r="GVQ21" s="671"/>
      <c r="GVR21" s="671"/>
      <c r="GVS21" s="671"/>
      <c r="GVT21" s="671"/>
      <c r="GVU21" s="671"/>
      <c r="GVV21" s="671"/>
      <c r="GVW21" s="671"/>
      <c r="GVX21" s="671"/>
      <c r="GVY21" s="671"/>
      <c r="GVZ21" s="671"/>
      <c r="GWA21" s="671"/>
      <c r="GWB21" s="671"/>
      <c r="GWC21" s="671"/>
      <c r="GWD21" s="671"/>
      <c r="GWE21" s="671"/>
      <c r="GWF21" s="671"/>
      <c r="GWG21" s="671"/>
      <c r="GWH21" s="671"/>
      <c r="GWI21" s="671"/>
      <c r="GWJ21" s="671"/>
      <c r="GWK21" s="671"/>
      <c r="GWL21" s="671"/>
      <c r="GWM21" s="671"/>
      <c r="GWN21" s="671"/>
      <c r="GWO21" s="671"/>
      <c r="GWP21" s="671"/>
      <c r="GWQ21" s="671"/>
      <c r="GWR21" s="671"/>
      <c r="GWS21" s="671"/>
      <c r="GWT21" s="671"/>
      <c r="GWU21" s="671"/>
      <c r="GWV21" s="671"/>
      <c r="GWW21" s="671"/>
      <c r="GWX21" s="671"/>
      <c r="GWY21" s="671"/>
      <c r="GWZ21" s="671"/>
      <c r="GXA21" s="671"/>
      <c r="GXB21" s="671"/>
      <c r="GXC21" s="671"/>
      <c r="GXD21" s="671"/>
      <c r="GXE21" s="671"/>
      <c r="GXF21" s="671"/>
      <c r="GXG21" s="671"/>
      <c r="GXH21" s="671"/>
      <c r="GXI21" s="671"/>
      <c r="GXJ21" s="671"/>
      <c r="GXK21" s="671"/>
      <c r="GXL21" s="671"/>
      <c r="GXM21" s="671"/>
      <c r="GXN21" s="671"/>
      <c r="GXO21" s="671"/>
      <c r="GXP21" s="671"/>
      <c r="GXQ21" s="671"/>
      <c r="GXR21" s="671"/>
      <c r="GXS21" s="671"/>
      <c r="GXT21" s="671"/>
      <c r="GXU21" s="671"/>
      <c r="GXV21" s="671"/>
      <c r="GXW21" s="671"/>
      <c r="GXX21" s="671"/>
      <c r="GXY21" s="671"/>
      <c r="GXZ21" s="671"/>
      <c r="GYA21" s="671"/>
      <c r="GYB21" s="671"/>
      <c r="GYC21" s="671"/>
      <c r="GYD21" s="671"/>
      <c r="GYE21" s="671"/>
      <c r="GYF21" s="671"/>
      <c r="GYG21" s="671"/>
      <c r="GYH21" s="671"/>
      <c r="GYI21" s="671"/>
      <c r="GYJ21" s="671"/>
      <c r="GYK21" s="671"/>
      <c r="GYL21" s="671"/>
      <c r="GYM21" s="671"/>
      <c r="GYN21" s="671"/>
      <c r="GYO21" s="671"/>
      <c r="GYP21" s="671"/>
      <c r="GYQ21" s="671"/>
      <c r="GYR21" s="671"/>
      <c r="GYS21" s="671"/>
      <c r="GYT21" s="671"/>
      <c r="GYU21" s="671"/>
      <c r="GYV21" s="671"/>
      <c r="GYW21" s="671"/>
      <c r="GYX21" s="671"/>
      <c r="GYY21" s="671"/>
      <c r="GYZ21" s="671"/>
      <c r="GZA21" s="671"/>
      <c r="GZB21" s="671"/>
      <c r="GZC21" s="671"/>
      <c r="GZD21" s="671"/>
      <c r="GZE21" s="671"/>
      <c r="GZF21" s="671"/>
      <c r="GZG21" s="671"/>
      <c r="GZH21" s="671"/>
      <c r="GZI21" s="671"/>
      <c r="GZJ21" s="671"/>
      <c r="GZK21" s="671"/>
      <c r="GZL21" s="671"/>
      <c r="GZM21" s="671"/>
      <c r="GZN21" s="671"/>
      <c r="GZO21" s="671"/>
      <c r="GZP21" s="671"/>
      <c r="GZQ21" s="671"/>
      <c r="GZR21" s="671"/>
      <c r="GZS21" s="671"/>
      <c r="GZT21" s="671"/>
      <c r="GZU21" s="671"/>
      <c r="GZV21" s="671"/>
      <c r="GZW21" s="671"/>
      <c r="GZX21" s="671"/>
      <c r="GZY21" s="671"/>
      <c r="GZZ21" s="671"/>
      <c r="HAA21" s="671"/>
      <c r="HAB21" s="671"/>
      <c r="HAC21" s="671"/>
      <c r="HAD21" s="671"/>
      <c r="HAE21" s="671"/>
      <c r="HAF21" s="671"/>
      <c r="HAG21" s="671"/>
      <c r="HAH21" s="671"/>
      <c r="HAI21" s="671"/>
      <c r="HAJ21" s="671"/>
      <c r="HAK21" s="671"/>
      <c r="HAL21" s="671"/>
      <c r="HAM21" s="671"/>
      <c r="HAN21" s="671"/>
      <c r="HAO21" s="671"/>
      <c r="HAP21" s="671"/>
      <c r="HAQ21" s="671"/>
      <c r="HAR21" s="671"/>
      <c r="HAS21" s="671"/>
      <c r="HAT21" s="671"/>
      <c r="HAU21" s="671"/>
      <c r="HAV21" s="671"/>
      <c r="HAW21" s="671"/>
      <c r="HAX21" s="671"/>
      <c r="HAY21" s="671"/>
      <c r="HAZ21" s="671"/>
      <c r="HBA21" s="671"/>
      <c r="HBB21" s="671"/>
      <c r="HBC21" s="671"/>
      <c r="HBD21" s="671"/>
      <c r="HBE21" s="671"/>
      <c r="HBF21" s="671"/>
      <c r="HBG21" s="671"/>
      <c r="HBH21" s="671"/>
      <c r="HBI21" s="671"/>
      <c r="HBJ21" s="671"/>
      <c r="HBK21" s="671"/>
      <c r="HBL21" s="671"/>
      <c r="HBM21" s="671"/>
      <c r="HBN21" s="671"/>
      <c r="HBO21" s="671"/>
      <c r="HBP21" s="671"/>
      <c r="HBQ21" s="671"/>
      <c r="HBR21" s="671"/>
      <c r="HBS21" s="671"/>
      <c r="HBT21" s="671"/>
      <c r="HBU21" s="671"/>
      <c r="HBV21" s="671"/>
      <c r="HBW21" s="671"/>
      <c r="HBX21" s="671"/>
      <c r="HBY21" s="671"/>
      <c r="HBZ21" s="671"/>
      <c r="HCA21" s="671"/>
      <c r="HCB21" s="671"/>
      <c r="HCC21" s="671"/>
      <c r="HCD21" s="671"/>
      <c r="HCE21" s="671"/>
      <c r="HCF21" s="671"/>
      <c r="HCG21" s="671"/>
      <c r="HCH21" s="671"/>
      <c r="HCI21" s="671"/>
      <c r="HCJ21" s="671"/>
      <c r="HCK21" s="671"/>
      <c r="HCL21" s="671"/>
      <c r="HCM21" s="671"/>
      <c r="HCN21" s="671"/>
      <c r="HCO21" s="671"/>
      <c r="HCP21" s="671"/>
      <c r="HCQ21" s="671"/>
      <c r="HCR21" s="671"/>
      <c r="HCS21" s="671"/>
      <c r="HCT21" s="671"/>
      <c r="HCU21" s="671"/>
      <c r="HCV21" s="671"/>
      <c r="HCW21" s="671"/>
      <c r="HCX21" s="671"/>
      <c r="HCY21" s="671"/>
      <c r="HCZ21" s="671"/>
      <c r="HDA21" s="671"/>
      <c r="HDB21" s="671"/>
      <c r="HDC21" s="671"/>
      <c r="HDD21" s="671"/>
      <c r="HDE21" s="671"/>
      <c r="HDF21" s="671"/>
      <c r="HDG21" s="671"/>
      <c r="HDH21" s="671"/>
      <c r="HDI21" s="671"/>
      <c r="HDJ21" s="671"/>
      <c r="HDK21" s="671"/>
      <c r="HDL21" s="671"/>
      <c r="HDM21" s="671"/>
      <c r="HDN21" s="671"/>
      <c r="HDO21" s="671"/>
      <c r="HDP21" s="671"/>
      <c r="HDQ21" s="671"/>
      <c r="HDR21" s="671"/>
      <c r="HDS21" s="671"/>
      <c r="HDT21" s="671"/>
      <c r="HDU21" s="671"/>
      <c r="HDV21" s="671"/>
      <c r="HDW21" s="671"/>
      <c r="HDX21" s="671"/>
      <c r="HDY21" s="671"/>
      <c r="HDZ21" s="671"/>
      <c r="HEA21" s="671"/>
      <c r="HEB21" s="671"/>
      <c r="HEC21" s="671"/>
      <c r="HED21" s="671"/>
      <c r="HEE21" s="671"/>
      <c r="HEF21" s="671"/>
      <c r="HEG21" s="671"/>
      <c r="HEH21" s="671"/>
      <c r="HEI21" s="671"/>
      <c r="HEJ21" s="671"/>
      <c r="HEK21" s="671"/>
      <c r="HEL21" s="671"/>
      <c r="HEM21" s="671"/>
      <c r="HEN21" s="671"/>
      <c r="HEO21" s="671"/>
      <c r="HEP21" s="671"/>
      <c r="HEQ21" s="671"/>
      <c r="HER21" s="671"/>
      <c r="HES21" s="671"/>
      <c r="HET21" s="671"/>
      <c r="HEU21" s="671"/>
      <c r="HEV21" s="671"/>
      <c r="HEW21" s="671"/>
      <c r="HEX21" s="671"/>
      <c r="HEY21" s="671"/>
      <c r="HEZ21" s="671"/>
      <c r="HFA21" s="671"/>
      <c r="HFB21" s="671"/>
      <c r="HFC21" s="671"/>
      <c r="HFD21" s="671"/>
      <c r="HFE21" s="671"/>
      <c r="HFF21" s="671"/>
      <c r="HFG21" s="671"/>
      <c r="HFH21" s="671"/>
      <c r="HFI21" s="671"/>
      <c r="HFJ21" s="671"/>
      <c r="HFK21" s="671"/>
      <c r="HFL21" s="671"/>
      <c r="HFM21" s="671"/>
      <c r="HFN21" s="671"/>
      <c r="HFO21" s="671"/>
      <c r="HFP21" s="671"/>
      <c r="HFQ21" s="671"/>
      <c r="HFR21" s="671"/>
      <c r="HFS21" s="671"/>
      <c r="HFT21" s="671"/>
      <c r="HFU21" s="671"/>
      <c r="HFV21" s="671"/>
      <c r="HFW21" s="671"/>
      <c r="HFX21" s="671"/>
      <c r="HFY21" s="671"/>
      <c r="HFZ21" s="671"/>
      <c r="HGA21" s="671"/>
      <c r="HGB21" s="671"/>
      <c r="HGC21" s="671"/>
      <c r="HGD21" s="671"/>
      <c r="HGE21" s="671"/>
      <c r="HGF21" s="671"/>
      <c r="HGG21" s="671"/>
      <c r="HGH21" s="671"/>
      <c r="HGI21" s="671"/>
      <c r="HGJ21" s="671"/>
      <c r="HGK21" s="671"/>
      <c r="HGL21" s="671"/>
      <c r="HGM21" s="671"/>
      <c r="HGN21" s="671"/>
      <c r="HGO21" s="671"/>
      <c r="HGP21" s="671"/>
      <c r="HGQ21" s="671"/>
      <c r="HGR21" s="671"/>
      <c r="HGS21" s="671"/>
      <c r="HGT21" s="671"/>
      <c r="HGU21" s="671"/>
      <c r="HGV21" s="671"/>
      <c r="HGW21" s="671"/>
      <c r="HGX21" s="671"/>
      <c r="HGY21" s="671"/>
      <c r="HGZ21" s="671"/>
      <c r="HHA21" s="671"/>
      <c r="HHB21" s="671"/>
      <c r="HHC21" s="671"/>
      <c r="HHD21" s="671"/>
      <c r="HHE21" s="671"/>
      <c r="HHF21" s="671"/>
      <c r="HHG21" s="671"/>
      <c r="HHH21" s="671"/>
      <c r="HHI21" s="671"/>
      <c r="HHJ21" s="671"/>
      <c r="HHK21" s="671"/>
      <c r="HHL21" s="671"/>
      <c r="HHM21" s="671"/>
      <c r="HHN21" s="671"/>
      <c r="HHO21" s="671"/>
      <c r="HHP21" s="671"/>
      <c r="HHQ21" s="671"/>
      <c r="HHR21" s="671"/>
      <c r="HHS21" s="671"/>
      <c r="HHT21" s="671"/>
      <c r="HHU21" s="671"/>
      <c r="HHV21" s="671"/>
      <c r="HHW21" s="671"/>
      <c r="HHX21" s="671"/>
      <c r="HHY21" s="671"/>
      <c r="HHZ21" s="671"/>
      <c r="HIA21" s="671"/>
      <c r="HIB21" s="671"/>
      <c r="HIC21" s="671"/>
      <c r="HID21" s="671"/>
      <c r="HIE21" s="671"/>
      <c r="HIF21" s="671"/>
      <c r="HIG21" s="671"/>
      <c r="HIH21" s="671"/>
      <c r="HII21" s="671"/>
      <c r="HIJ21" s="671"/>
      <c r="HIK21" s="671"/>
      <c r="HIL21" s="671"/>
      <c r="HIM21" s="671"/>
      <c r="HIN21" s="671"/>
      <c r="HIO21" s="671"/>
      <c r="HIP21" s="671"/>
      <c r="HIQ21" s="671"/>
      <c r="HIR21" s="671"/>
      <c r="HIS21" s="671"/>
      <c r="HIT21" s="671"/>
      <c r="HIU21" s="671"/>
      <c r="HIV21" s="671"/>
      <c r="HIW21" s="671"/>
      <c r="HIX21" s="671"/>
      <c r="HIY21" s="671"/>
      <c r="HIZ21" s="671"/>
      <c r="HJA21" s="671"/>
      <c r="HJB21" s="671"/>
      <c r="HJC21" s="671"/>
      <c r="HJD21" s="671"/>
      <c r="HJE21" s="671"/>
      <c r="HJF21" s="671"/>
      <c r="HJG21" s="671"/>
      <c r="HJH21" s="671"/>
      <c r="HJI21" s="671"/>
      <c r="HJJ21" s="671"/>
      <c r="HJK21" s="671"/>
      <c r="HJL21" s="671"/>
      <c r="HJM21" s="671"/>
      <c r="HJN21" s="671"/>
      <c r="HJO21" s="671"/>
      <c r="HJP21" s="671"/>
      <c r="HJQ21" s="671"/>
      <c r="HJR21" s="671"/>
      <c r="HJS21" s="671"/>
      <c r="HJT21" s="671"/>
      <c r="HJU21" s="671"/>
      <c r="HJV21" s="671"/>
      <c r="HJW21" s="671"/>
      <c r="HJX21" s="671"/>
      <c r="HJY21" s="671"/>
      <c r="HJZ21" s="671"/>
      <c r="HKA21" s="671"/>
      <c r="HKB21" s="671"/>
      <c r="HKC21" s="671"/>
      <c r="HKD21" s="671"/>
      <c r="HKE21" s="671"/>
      <c r="HKF21" s="671"/>
      <c r="HKG21" s="671"/>
      <c r="HKH21" s="671"/>
      <c r="HKI21" s="671"/>
      <c r="HKJ21" s="671"/>
      <c r="HKK21" s="671"/>
      <c r="HKL21" s="671"/>
      <c r="HKM21" s="671"/>
      <c r="HKN21" s="671"/>
      <c r="HKO21" s="671"/>
      <c r="HKP21" s="671"/>
      <c r="HKQ21" s="671"/>
      <c r="HKR21" s="671"/>
      <c r="HKS21" s="671"/>
      <c r="HKT21" s="671"/>
      <c r="HKU21" s="671"/>
      <c r="HKV21" s="671"/>
      <c r="HKW21" s="671"/>
      <c r="HKX21" s="671"/>
      <c r="HKY21" s="671"/>
      <c r="HKZ21" s="671"/>
      <c r="HLA21" s="671"/>
      <c r="HLB21" s="671"/>
      <c r="HLC21" s="671"/>
      <c r="HLD21" s="671"/>
      <c r="HLE21" s="671"/>
      <c r="HLF21" s="671"/>
      <c r="HLG21" s="671"/>
      <c r="HLH21" s="671"/>
      <c r="HLI21" s="671"/>
      <c r="HLJ21" s="671"/>
      <c r="HLK21" s="671"/>
      <c r="HLL21" s="671"/>
      <c r="HLM21" s="671"/>
      <c r="HLN21" s="671"/>
      <c r="HLO21" s="671"/>
      <c r="HLP21" s="671"/>
      <c r="HLQ21" s="671"/>
      <c r="HLR21" s="671"/>
      <c r="HLS21" s="671"/>
      <c r="HLT21" s="671"/>
      <c r="HLU21" s="671"/>
      <c r="HLV21" s="671"/>
      <c r="HLW21" s="671"/>
      <c r="HLX21" s="671"/>
      <c r="HLY21" s="671"/>
      <c r="HLZ21" s="671"/>
      <c r="HMA21" s="671"/>
      <c r="HMB21" s="671"/>
      <c r="HMC21" s="671"/>
      <c r="HMD21" s="671"/>
      <c r="HME21" s="671"/>
      <c r="HMF21" s="671"/>
      <c r="HMG21" s="671"/>
      <c r="HMH21" s="671"/>
      <c r="HMI21" s="671"/>
      <c r="HMJ21" s="671"/>
      <c r="HMK21" s="671"/>
      <c r="HML21" s="671"/>
      <c r="HMM21" s="671"/>
      <c r="HMN21" s="671"/>
      <c r="HMO21" s="671"/>
      <c r="HMP21" s="671"/>
      <c r="HMQ21" s="671"/>
      <c r="HMR21" s="671"/>
      <c r="HMS21" s="671"/>
      <c r="HMT21" s="671"/>
      <c r="HMU21" s="671"/>
      <c r="HMV21" s="671"/>
      <c r="HMW21" s="671"/>
      <c r="HMX21" s="671"/>
      <c r="HMY21" s="671"/>
      <c r="HMZ21" s="671"/>
      <c r="HNA21" s="671"/>
      <c r="HNB21" s="671"/>
      <c r="HNC21" s="671"/>
      <c r="HND21" s="671"/>
      <c r="HNE21" s="671"/>
      <c r="HNF21" s="671"/>
      <c r="HNG21" s="671"/>
      <c r="HNH21" s="671"/>
      <c r="HNI21" s="671"/>
      <c r="HNJ21" s="671"/>
      <c r="HNK21" s="671"/>
      <c r="HNL21" s="671"/>
      <c r="HNM21" s="671"/>
      <c r="HNN21" s="671"/>
      <c r="HNO21" s="671"/>
      <c r="HNP21" s="671"/>
      <c r="HNQ21" s="671"/>
      <c r="HNR21" s="671"/>
      <c r="HNS21" s="671"/>
      <c r="HNT21" s="671"/>
      <c r="HNU21" s="671"/>
      <c r="HNV21" s="671"/>
      <c r="HNW21" s="671"/>
      <c r="HNX21" s="671"/>
      <c r="HNY21" s="671"/>
      <c r="HNZ21" s="671"/>
      <c r="HOA21" s="671"/>
      <c r="HOB21" s="671"/>
      <c r="HOC21" s="671"/>
      <c r="HOD21" s="671"/>
      <c r="HOE21" s="671"/>
      <c r="HOF21" s="671"/>
      <c r="HOG21" s="671"/>
      <c r="HOH21" s="671"/>
      <c r="HOI21" s="671"/>
      <c r="HOJ21" s="671"/>
      <c r="HOK21" s="671"/>
      <c r="HOL21" s="671"/>
      <c r="HOM21" s="671"/>
      <c r="HON21" s="671"/>
      <c r="HOO21" s="671"/>
      <c r="HOP21" s="671"/>
      <c r="HOQ21" s="671"/>
      <c r="HOR21" s="671"/>
      <c r="HOS21" s="671"/>
      <c r="HOT21" s="671"/>
      <c r="HOU21" s="671"/>
      <c r="HOV21" s="671"/>
      <c r="HOW21" s="671"/>
      <c r="HOX21" s="671"/>
      <c r="HOY21" s="671"/>
      <c r="HOZ21" s="671"/>
      <c r="HPA21" s="671"/>
      <c r="HPB21" s="671"/>
      <c r="HPC21" s="671"/>
      <c r="HPD21" s="671"/>
      <c r="HPE21" s="671"/>
      <c r="HPF21" s="671"/>
      <c r="HPG21" s="671"/>
      <c r="HPH21" s="671"/>
      <c r="HPI21" s="671"/>
      <c r="HPJ21" s="671"/>
      <c r="HPK21" s="671"/>
      <c r="HPL21" s="671"/>
      <c r="HPM21" s="671"/>
      <c r="HPN21" s="671"/>
      <c r="HPO21" s="671"/>
      <c r="HPP21" s="671"/>
      <c r="HPQ21" s="671"/>
      <c r="HPR21" s="671"/>
      <c r="HPS21" s="671"/>
      <c r="HPT21" s="671"/>
      <c r="HPU21" s="671"/>
      <c r="HPV21" s="671"/>
      <c r="HPW21" s="671"/>
      <c r="HPX21" s="671"/>
      <c r="HPY21" s="671"/>
      <c r="HPZ21" s="671"/>
      <c r="HQA21" s="671"/>
      <c r="HQB21" s="671"/>
      <c r="HQC21" s="671"/>
      <c r="HQD21" s="671"/>
      <c r="HQE21" s="671"/>
      <c r="HQF21" s="671"/>
      <c r="HQG21" s="671"/>
      <c r="HQH21" s="671"/>
      <c r="HQI21" s="671"/>
      <c r="HQJ21" s="671"/>
      <c r="HQK21" s="671"/>
      <c r="HQL21" s="671"/>
      <c r="HQM21" s="671"/>
      <c r="HQN21" s="671"/>
      <c r="HQO21" s="671"/>
      <c r="HQP21" s="671"/>
      <c r="HQQ21" s="671"/>
      <c r="HQR21" s="671"/>
      <c r="HQS21" s="671"/>
      <c r="HQT21" s="671"/>
      <c r="HQU21" s="671"/>
      <c r="HQV21" s="671"/>
      <c r="HQW21" s="671"/>
      <c r="HQX21" s="671"/>
      <c r="HQY21" s="671"/>
      <c r="HQZ21" s="671"/>
      <c r="HRA21" s="671"/>
      <c r="HRB21" s="671"/>
      <c r="HRC21" s="671"/>
      <c r="HRD21" s="671"/>
      <c r="HRE21" s="671"/>
      <c r="HRF21" s="671"/>
      <c r="HRG21" s="671"/>
      <c r="HRH21" s="671"/>
      <c r="HRI21" s="671"/>
      <c r="HRJ21" s="671"/>
      <c r="HRK21" s="671"/>
      <c r="HRL21" s="671"/>
      <c r="HRM21" s="671"/>
      <c r="HRN21" s="671"/>
      <c r="HRO21" s="671"/>
      <c r="HRP21" s="671"/>
      <c r="HRQ21" s="671"/>
      <c r="HRR21" s="671"/>
      <c r="HRS21" s="671"/>
      <c r="HRT21" s="671"/>
      <c r="HRU21" s="671"/>
      <c r="HRV21" s="671"/>
      <c r="HRW21" s="671"/>
      <c r="HRX21" s="671"/>
      <c r="HRY21" s="671"/>
      <c r="HRZ21" s="671"/>
      <c r="HSA21" s="671"/>
      <c r="HSB21" s="671"/>
      <c r="HSC21" s="671"/>
      <c r="HSD21" s="671"/>
      <c r="HSE21" s="671"/>
      <c r="HSF21" s="671"/>
      <c r="HSG21" s="671"/>
      <c r="HSH21" s="671"/>
      <c r="HSI21" s="671"/>
      <c r="HSJ21" s="671"/>
      <c r="HSK21" s="671"/>
      <c r="HSL21" s="671"/>
      <c r="HSM21" s="671"/>
      <c r="HSN21" s="671"/>
      <c r="HSO21" s="671"/>
      <c r="HSP21" s="671"/>
      <c r="HSQ21" s="671"/>
      <c r="HSR21" s="671"/>
      <c r="HSS21" s="671"/>
      <c r="HST21" s="671"/>
      <c r="HSU21" s="671"/>
      <c r="HSV21" s="671"/>
      <c r="HSW21" s="671"/>
      <c r="HSX21" s="671"/>
      <c r="HSY21" s="671"/>
      <c r="HSZ21" s="671"/>
      <c r="HTA21" s="671"/>
      <c r="HTB21" s="671"/>
      <c r="HTC21" s="671"/>
      <c r="HTD21" s="671"/>
      <c r="HTE21" s="671"/>
      <c r="HTF21" s="671"/>
      <c r="HTG21" s="671"/>
      <c r="HTH21" s="671"/>
      <c r="HTI21" s="671"/>
      <c r="HTJ21" s="671"/>
      <c r="HTK21" s="671"/>
      <c r="HTL21" s="671"/>
      <c r="HTM21" s="671"/>
      <c r="HTN21" s="671"/>
      <c r="HTO21" s="671"/>
      <c r="HTP21" s="671"/>
      <c r="HTQ21" s="671"/>
      <c r="HTR21" s="671"/>
      <c r="HTS21" s="671"/>
      <c r="HTT21" s="671"/>
      <c r="HTU21" s="671"/>
      <c r="HTV21" s="671"/>
      <c r="HTW21" s="671"/>
      <c r="HTX21" s="671"/>
      <c r="HTY21" s="671"/>
      <c r="HTZ21" s="671"/>
      <c r="HUA21" s="671"/>
      <c r="HUB21" s="671"/>
      <c r="HUC21" s="671"/>
      <c r="HUD21" s="671"/>
      <c r="HUE21" s="671"/>
      <c r="HUF21" s="671"/>
      <c r="HUG21" s="671"/>
      <c r="HUH21" s="671"/>
      <c r="HUI21" s="671"/>
      <c r="HUJ21" s="671"/>
      <c r="HUK21" s="671"/>
      <c r="HUL21" s="671"/>
      <c r="HUM21" s="671"/>
      <c r="HUN21" s="671"/>
      <c r="HUO21" s="671"/>
      <c r="HUP21" s="671"/>
      <c r="HUQ21" s="671"/>
      <c r="HUR21" s="671"/>
      <c r="HUS21" s="671"/>
      <c r="HUT21" s="671"/>
      <c r="HUU21" s="671"/>
      <c r="HUV21" s="671"/>
      <c r="HUW21" s="671"/>
      <c r="HUX21" s="671"/>
      <c r="HUY21" s="671"/>
      <c r="HUZ21" s="671"/>
      <c r="HVA21" s="671"/>
      <c r="HVB21" s="671"/>
      <c r="HVC21" s="671"/>
      <c r="HVD21" s="671"/>
      <c r="HVE21" s="671"/>
      <c r="HVF21" s="671"/>
      <c r="HVG21" s="671"/>
      <c r="HVH21" s="671"/>
      <c r="HVI21" s="671"/>
      <c r="HVJ21" s="671"/>
      <c r="HVK21" s="671"/>
      <c r="HVL21" s="671"/>
      <c r="HVM21" s="671"/>
      <c r="HVN21" s="671"/>
      <c r="HVO21" s="671"/>
      <c r="HVP21" s="671"/>
      <c r="HVQ21" s="671"/>
      <c r="HVR21" s="671"/>
      <c r="HVS21" s="671"/>
      <c r="HVT21" s="671"/>
      <c r="HVU21" s="671"/>
      <c r="HVV21" s="671"/>
      <c r="HVW21" s="671"/>
      <c r="HVX21" s="671"/>
      <c r="HVY21" s="671"/>
      <c r="HVZ21" s="671"/>
      <c r="HWA21" s="671"/>
      <c r="HWB21" s="671"/>
      <c r="HWC21" s="671"/>
      <c r="HWD21" s="671"/>
      <c r="HWE21" s="671"/>
      <c r="HWF21" s="671"/>
      <c r="HWG21" s="671"/>
      <c r="HWH21" s="671"/>
      <c r="HWI21" s="671"/>
      <c r="HWJ21" s="671"/>
      <c r="HWK21" s="671"/>
      <c r="HWL21" s="671"/>
      <c r="HWM21" s="671"/>
      <c r="HWN21" s="671"/>
      <c r="HWO21" s="671"/>
      <c r="HWP21" s="671"/>
      <c r="HWQ21" s="671"/>
      <c r="HWR21" s="671"/>
      <c r="HWS21" s="671"/>
      <c r="HWT21" s="671"/>
      <c r="HWU21" s="671"/>
      <c r="HWV21" s="671"/>
      <c r="HWW21" s="671"/>
      <c r="HWX21" s="671"/>
      <c r="HWY21" s="671"/>
      <c r="HWZ21" s="671"/>
      <c r="HXA21" s="671"/>
      <c r="HXB21" s="671"/>
      <c r="HXC21" s="671"/>
      <c r="HXD21" s="671"/>
      <c r="HXE21" s="671"/>
      <c r="HXF21" s="671"/>
      <c r="HXG21" s="671"/>
      <c r="HXH21" s="671"/>
      <c r="HXI21" s="671"/>
      <c r="HXJ21" s="671"/>
      <c r="HXK21" s="671"/>
      <c r="HXL21" s="671"/>
      <c r="HXM21" s="671"/>
      <c r="HXN21" s="671"/>
      <c r="HXO21" s="671"/>
      <c r="HXP21" s="671"/>
      <c r="HXQ21" s="671"/>
      <c r="HXR21" s="671"/>
      <c r="HXS21" s="671"/>
      <c r="HXT21" s="671"/>
      <c r="HXU21" s="671"/>
      <c r="HXV21" s="671"/>
      <c r="HXW21" s="671"/>
      <c r="HXX21" s="671"/>
      <c r="HXY21" s="671"/>
      <c r="HXZ21" s="671"/>
      <c r="HYA21" s="671"/>
      <c r="HYB21" s="671"/>
      <c r="HYC21" s="671"/>
      <c r="HYD21" s="671"/>
      <c r="HYE21" s="671"/>
      <c r="HYF21" s="671"/>
      <c r="HYG21" s="671"/>
      <c r="HYH21" s="671"/>
      <c r="HYI21" s="671"/>
      <c r="HYJ21" s="671"/>
      <c r="HYK21" s="671"/>
      <c r="HYL21" s="671"/>
      <c r="HYM21" s="671"/>
      <c r="HYN21" s="671"/>
      <c r="HYO21" s="671"/>
      <c r="HYP21" s="671"/>
      <c r="HYQ21" s="671"/>
      <c r="HYR21" s="671"/>
      <c r="HYS21" s="671"/>
      <c r="HYT21" s="671"/>
      <c r="HYU21" s="671"/>
      <c r="HYV21" s="671"/>
      <c r="HYW21" s="671"/>
      <c r="HYX21" s="671"/>
      <c r="HYY21" s="671"/>
      <c r="HYZ21" s="671"/>
      <c r="HZA21" s="671"/>
      <c r="HZB21" s="671"/>
      <c r="HZC21" s="671"/>
      <c r="HZD21" s="671"/>
      <c r="HZE21" s="671"/>
      <c r="HZF21" s="671"/>
      <c r="HZG21" s="671"/>
      <c r="HZH21" s="671"/>
      <c r="HZI21" s="671"/>
      <c r="HZJ21" s="671"/>
      <c r="HZK21" s="671"/>
      <c r="HZL21" s="671"/>
      <c r="HZM21" s="671"/>
      <c r="HZN21" s="671"/>
      <c r="HZO21" s="671"/>
      <c r="HZP21" s="671"/>
      <c r="HZQ21" s="671"/>
      <c r="HZR21" s="671"/>
      <c r="HZS21" s="671"/>
      <c r="HZT21" s="671"/>
      <c r="HZU21" s="671"/>
      <c r="HZV21" s="671"/>
      <c r="HZW21" s="671"/>
      <c r="HZX21" s="671"/>
      <c r="HZY21" s="671"/>
      <c r="HZZ21" s="671"/>
      <c r="IAA21" s="671"/>
      <c r="IAB21" s="671"/>
      <c r="IAC21" s="671"/>
      <c r="IAD21" s="671"/>
      <c r="IAE21" s="671"/>
      <c r="IAF21" s="671"/>
      <c r="IAG21" s="671"/>
      <c r="IAH21" s="671"/>
      <c r="IAI21" s="671"/>
      <c r="IAJ21" s="671"/>
      <c r="IAK21" s="671"/>
      <c r="IAL21" s="671"/>
      <c r="IAM21" s="671"/>
      <c r="IAN21" s="671"/>
      <c r="IAO21" s="671"/>
      <c r="IAP21" s="671"/>
      <c r="IAQ21" s="671"/>
      <c r="IAR21" s="671"/>
      <c r="IAS21" s="671"/>
      <c r="IAT21" s="671"/>
      <c r="IAU21" s="671"/>
      <c r="IAV21" s="671"/>
      <c r="IAW21" s="671"/>
      <c r="IAX21" s="671"/>
      <c r="IAY21" s="671"/>
      <c r="IAZ21" s="671"/>
      <c r="IBA21" s="671"/>
      <c r="IBB21" s="671"/>
      <c r="IBC21" s="671"/>
      <c r="IBD21" s="671"/>
      <c r="IBE21" s="671"/>
      <c r="IBF21" s="671"/>
      <c r="IBG21" s="671"/>
      <c r="IBH21" s="671"/>
      <c r="IBI21" s="671"/>
      <c r="IBJ21" s="671"/>
      <c r="IBK21" s="671"/>
      <c r="IBL21" s="671"/>
      <c r="IBM21" s="671"/>
      <c r="IBN21" s="671"/>
      <c r="IBO21" s="671"/>
      <c r="IBP21" s="671"/>
      <c r="IBQ21" s="671"/>
      <c r="IBR21" s="671"/>
      <c r="IBS21" s="671"/>
      <c r="IBT21" s="671"/>
      <c r="IBU21" s="671"/>
      <c r="IBV21" s="671"/>
      <c r="IBW21" s="671"/>
      <c r="IBX21" s="671"/>
      <c r="IBY21" s="671"/>
      <c r="IBZ21" s="671"/>
      <c r="ICA21" s="671"/>
      <c r="ICB21" s="671"/>
      <c r="ICC21" s="671"/>
      <c r="ICD21" s="671"/>
      <c r="ICE21" s="671"/>
      <c r="ICF21" s="671"/>
      <c r="ICG21" s="671"/>
      <c r="ICH21" s="671"/>
      <c r="ICI21" s="671"/>
      <c r="ICJ21" s="671"/>
      <c r="ICK21" s="671"/>
      <c r="ICL21" s="671"/>
      <c r="ICM21" s="671"/>
      <c r="ICN21" s="671"/>
      <c r="ICO21" s="671"/>
      <c r="ICP21" s="671"/>
      <c r="ICQ21" s="671"/>
      <c r="ICR21" s="671"/>
      <c r="ICS21" s="671"/>
      <c r="ICT21" s="671"/>
      <c r="ICU21" s="671"/>
      <c r="ICV21" s="671"/>
      <c r="ICW21" s="671"/>
      <c r="ICX21" s="671"/>
      <c r="ICY21" s="671"/>
      <c r="ICZ21" s="671"/>
      <c r="IDA21" s="671"/>
      <c r="IDB21" s="671"/>
      <c r="IDC21" s="671"/>
      <c r="IDD21" s="671"/>
      <c r="IDE21" s="671"/>
      <c r="IDF21" s="671"/>
      <c r="IDG21" s="671"/>
      <c r="IDH21" s="671"/>
      <c r="IDI21" s="671"/>
      <c r="IDJ21" s="671"/>
      <c r="IDK21" s="671"/>
      <c r="IDL21" s="671"/>
      <c r="IDM21" s="671"/>
      <c r="IDN21" s="671"/>
      <c r="IDO21" s="671"/>
      <c r="IDP21" s="671"/>
      <c r="IDQ21" s="671"/>
      <c r="IDR21" s="671"/>
      <c r="IDS21" s="671"/>
      <c r="IDT21" s="671"/>
      <c r="IDU21" s="671"/>
      <c r="IDV21" s="671"/>
      <c r="IDW21" s="671"/>
      <c r="IDX21" s="671"/>
      <c r="IDY21" s="671"/>
      <c r="IDZ21" s="671"/>
      <c r="IEA21" s="671"/>
      <c r="IEB21" s="671"/>
      <c r="IEC21" s="671"/>
      <c r="IED21" s="671"/>
      <c r="IEE21" s="671"/>
      <c r="IEF21" s="671"/>
      <c r="IEG21" s="671"/>
      <c r="IEH21" s="671"/>
      <c r="IEI21" s="671"/>
      <c r="IEJ21" s="671"/>
      <c r="IEK21" s="671"/>
      <c r="IEL21" s="671"/>
      <c r="IEM21" s="671"/>
      <c r="IEN21" s="671"/>
      <c r="IEO21" s="671"/>
      <c r="IEP21" s="671"/>
      <c r="IEQ21" s="671"/>
      <c r="IER21" s="671"/>
      <c r="IES21" s="671"/>
      <c r="IET21" s="671"/>
      <c r="IEU21" s="671"/>
      <c r="IEV21" s="671"/>
      <c r="IEW21" s="671"/>
      <c r="IEX21" s="671"/>
      <c r="IEY21" s="671"/>
      <c r="IEZ21" s="671"/>
      <c r="IFA21" s="671"/>
      <c r="IFB21" s="671"/>
      <c r="IFC21" s="671"/>
      <c r="IFD21" s="671"/>
      <c r="IFE21" s="671"/>
      <c r="IFF21" s="671"/>
      <c r="IFG21" s="671"/>
      <c r="IFH21" s="671"/>
      <c r="IFI21" s="671"/>
      <c r="IFJ21" s="671"/>
      <c r="IFK21" s="671"/>
      <c r="IFL21" s="671"/>
      <c r="IFM21" s="671"/>
      <c r="IFN21" s="671"/>
      <c r="IFO21" s="671"/>
      <c r="IFP21" s="671"/>
      <c r="IFQ21" s="671"/>
      <c r="IFR21" s="671"/>
      <c r="IFS21" s="671"/>
      <c r="IFT21" s="671"/>
      <c r="IFU21" s="671"/>
      <c r="IFV21" s="671"/>
      <c r="IFW21" s="671"/>
      <c r="IFX21" s="671"/>
      <c r="IFY21" s="671"/>
      <c r="IFZ21" s="671"/>
      <c r="IGA21" s="671"/>
      <c r="IGB21" s="671"/>
      <c r="IGC21" s="671"/>
      <c r="IGD21" s="671"/>
      <c r="IGE21" s="671"/>
      <c r="IGF21" s="671"/>
      <c r="IGG21" s="671"/>
      <c r="IGH21" s="671"/>
      <c r="IGI21" s="671"/>
      <c r="IGJ21" s="671"/>
      <c r="IGK21" s="671"/>
      <c r="IGL21" s="671"/>
      <c r="IGM21" s="671"/>
      <c r="IGN21" s="671"/>
      <c r="IGO21" s="671"/>
      <c r="IGP21" s="671"/>
      <c r="IGQ21" s="671"/>
      <c r="IGR21" s="671"/>
      <c r="IGS21" s="671"/>
      <c r="IGT21" s="671"/>
      <c r="IGU21" s="671"/>
      <c r="IGV21" s="671"/>
      <c r="IGW21" s="671"/>
      <c r="IGX21" s="671"/>
      <c r="IGY21" s="671"/>
      <c r="IGZ21" s="671"/>
      <c r="IHA21" s="671"/>
      <c r="IHB21" s="671"/>
      <c r="IHC21" s="671"/>
      <c r="IHD21" s="671"/>
      <c r="IHE21" s="671"/>
      <c r="IHF21" s="671"/>
      <c r="IHG21" s="671"/>
      <c r="IHH21" s="671"/>
      <c r="IHI21" s="671"/>
      <c r="IHJ21" s="671"/>
      <c r="IHK21" s="671"/>
      <c r="IHL21" s="671"/>
      <c r="IHM21" s="671"/>
      <c r="IHN21" s="671"/>
      <c r="IHO21" s="671"/>
      <c r="IHP21" s="671"/>
      <c r="IHQ21" s="671"/>
      <c r="IHR21" s="671"/>
      <c r="IHS21" s="671"/>
      <c r="IHT21" s="671"/>
      <c r="IHU21" s="671"/>
      <c r="IHV21" s="671"/>
      <c r="IHW21" s="671"/>
      <c r="IHX21" s="671"/>
      <c r="IHY21" s="671"/>
      <c r="IHZ21" s="671"/>
      <c r="IIA21" s="671"/>
      <c r="IIB21" s="671"/>
      <c r="IIC21" s="671"/>
      <c r="IID21" s="671"/>
      <c r="IIE21" s="671"/>
      <c r="IIF21" s="671"/>
      <c r="IIG21" s="671"/>
      <c r="IIH21" s="671"/>
      <c r="III21" s="671"/>
      <c r="IIJ21" s="671"/>
      <c r="IIK21" s="671"/>
      <c r="IIL21" s="671"/>
      <c r="IIM21" s="671"/>
      <c r="IIN21" s="671"/>
      <c r="IIO21" s="671"/>
      <c r="IIP21" s="671"/>
      <c r="IIQ21" s="671"/>
      <c r="IIR21" s="671"/>
      <c r="IIS21" s="671"/>
      <c r="IIT21" s="671"/>
      <c r="IIU21" s="671"/>
      <c r="IIV21" s="671"/>
      <c r="IIW21" s="671"/>
      <c r="IIX21" s="671"/>
      <c r="IIY21" s="671"/>
      <c r="IIZ21" s="671"/>
      <c r="IJA21" s="671"/>
      <c r="IJB21" s="671"/>
      <c r="IJC21" s="671"/>
      <c r="IJD21" s="671"/>
      <c r="IJE21" s="671"/>
      <c r="IJF21" s="671"/>
      <c r="IJG21" s="671"/>
      <c r="IJH21" s="671"/>
      <c r="IJI21" s="671"/>
      <c r="IJJ21" s="671"/>
      <c r="IJK21" s="671"/>
      <c r="IJL21" s="671"/>
      <c r="IJM21" s="671"/>
      <c r="IJN21" s="671"/>
      <c r="IJO21" s="671"/>
      <c r="IJP21" s="671"/>
      <c r="IJQ21" s="671"/>
      <c r="IJR21" s="671"/>
      <c r="IJS21" s="671"/>
      <c r="IJT21" s="671"/>
      <c r="IJU21" s="671"/>
      <c r="IJV21" s="671"/>
      <c r="IJW21" s="671"/>
      <c r="IJX21" s="671"/>
      <c r="IJY21" s="671"/>
      <c r="IJZ21" s="671"/>
      <c r="IKA21" s="671"/>
      <c r="IKB21" s="671"/>
      <c r="IKC21" s="671"/>
      <c r="IKD21" s="671"/>
      <c r="IKE21" s="671"/>
      <c r="IKF21" s="671"/>
      <c r="IKG21" s="671"/>
      <c r="IKH21" s="671"/>
      <c r="IKI21" s="671"/>
      <c r="IKJ21" s="671"/>
      <c r="IKK21" s="671"/>
      <c r="IKL21" s="671"/>
      <c r="IKM21" s="671"/>
      <c r="IKN21" s="671"/>
      <c r="IKO21" s="671"/>
      <c r="IKP21" s="671"/>
      <c r="IKQ21" s="671"/>
      <c r="IKR21" s="671"/>
      <c r="IKS21" s="671"/>
      <c r="IKT21" s="671"/>
      <c r="IKU21" s="671"/>
      <c r="IKV21" s="671"/>
      <c r="IKW21" s="671"/>
      <c r="IKX21" s="671"/>
      <c r="IKY21" s="671"/>
      <c r="IKZ21" s="671"/>
      <c r="ILA21" s="671"/>
      <c r="ILB21" s="671"/>
      <c r="ILC21" s="671"/>
      <c r="ILD21" s="671"/>
      <c r="ILE21" s="671"/>
      <c r="ILF21" s="671"/>
      <c r="ILG21" s="671"/>
      <c r="ILH21" s="671"/>
      <c r="ILI21" s="671"/>
      <c r="ILJ21" s="671"/>
      <c r="ILK21" s="671"/>
      <c r="ILL21" s="671"/>
      <c r="ILM21" s="671"/>
      <c r="ILN21" s="671"/>
      <c r="ILO21" s="671"/>
      <c r="ILP21" s="671"/>
      <c r="ILQ21" s="671"/>
      <c r="ILR21" s="671"/>
      <c r="ILS21" s="671"/>
      <c r="ILT21" s="671"/>
      <c r="ILU21" s="671"/>
      <c r="ILV21" s="671"/>
      <c r="ILW21" s="671"/>
      <c r="ILX21" s="671"/>
      <c r="ILY21" s="671"/>
      <c r="ILZ21" s="671"/>
      <c r="IMA21" s="671"/>
      <c r="IMB21" s="671"/>
      <c r="IMC21" s="671"/>
      <c r="IMD21" s="671"/>
      <c r="IME21" s="671"/>
      <c r="IMF21" s="671"/>
      <c r="IMG21" s="671"/>
      <c r="IMH21" s="671"/>
      <c r="IMI21" s="671"/>
      <c r="IMJ21" s="671"/>
      <c r="IMK21" s="671"/>
      <c r="IML21" s="671"/>
      <c r="IMM21" s="671"/>
      <c r="IMN21" s="671"/>
      <c r="IMO21" s="671"/>
      <c r="IMP21" s="671"/>
      <c r="IMQ21" s="671"/>
      <c r="IMR21" s="671"/>
      <c r="IMS21" s="671"/>
      <c r="IMT21" s="671"/>
      <c r="IMU21" s="671"/>
      <c r="IMV21" s="671"/>
      <c r="IMW21" s="671"/>
      <c r="IMX21" s="671"/>
      <c r="IMY21" s="671"/>
      <c r="IMZ21" s="671"/>
      <c r="INA21" s="671"/>
      <c r="INB21" s="671"/>
      <c r="INC21" s="671"/>
      <c r="IND21" s="671"/>
      <c r="INE21" s="671"/>
      <c r="INF21" s="671"/>
      <c r="ING21" s="671"/>
      <c r="INH21" s="671"/>
      <c r="INI21" s="671"/>
      <c r="INJ21" s="671"/>
      <c r="INK21" s="671"/>
      <c r="INL21" s="671"/>
      <c r="INM21" s="671"/>
      <c r="INN21" s="671"/>
      <c r="INO21" s="671"/>
      <c r="INP21" s="671"/>
      <c r="INQ21" s="671"/>
      <c r="INR21" s="671"/>
      <c r="INS21" s="671"/>
      <c r="INT21" s="671"/>
      <c r="INU21" s="671"/>
      <c r="INV21" s="671"/>
      <c r="INW21" s="671"/>
      <c r="INX21" s="671"/>
      <c r="INY21" s="671"/>
      <c r="INZ21" s="671"/>
      <c r="IOA21" s="671"/>
      <c r="IOB21" s="671"/>
      <c r="IOC21" s="671"/>
      <c r="IOD21" s="671"/>
      <c r="IOE21" s="671"/>
      <c r="IOF21" s="671"/>
      <c r="IOG21" s="671"/>
      <c r="IOH21" s="671"/>
      <c r="IOI21" s="671"/>
      <c r="IOJ21" s="671"/>
      <c r="IOK21" s="671"/>
      <c r="IOL21" s="671"/>
      <c r="IOM21" s="671"/>
      <c r="ION21" s="671"/>
      <c r="IOO21" s="671"/>
      <c r="IOP21" s="671"/>
      <c r="IOQ21" s="671"/>
      <c r="IOR21" s="671"/>
      <c r="IOS21" s="671"/>
      <c r="IOT21" s="671"/>
      <c r="IOU21" s="671"/>
      <c r="IOV21" s="671"/>
      <c r="IOW21" s="671"/>
      <c r="IOX21" s="671"/>
      <c r="IOY21" s="671"/>
      <c r="IOZ21" s="671"/>
      <c r="IPA21" s="671"/>
      <c r="IPB21" s="671"/>
      <c r="IPC21" s="671"/>
      <c r="IPD21" s="671"/>
      <c r="IPE21" s="671"/>
      <c r="IPF21" s="671"/>
      <c r="IPG21" s="671"/>
      <c r="IPH21" s="671"/>
      <c r="IPI21" s="671"/>
      <c r="IPJ21" s="671"/>
      <c r="IPK21" s="671"/>
      <c r="IPL21" s="671"/>
      <c r="IPM21" s="671"/>
      <c r="IPN21" s="671"/>
      <c r="IPO21" s="671"/>
      <c r="IPP21" s="671"/>
      <c r="IPQ21" s="671"/>
      <c r="IPR21" s="671"/>
      <c r="IPS21" s="671"/>
      <c r="IPT21" s="671"/>
      <c r="IPU21" s="671"/>
      <c r="IPV21" s="671"/>
      <c r="IPW21" s="671"/>
      <c r="IPX21" s="671"/>
      <c r="IPY21" s="671"/>
      <c r="IPZ21" s="671"/>
      <c r="IQA21" s="671"/>
      <c r="IQB21" s="671"/>
      <c r="IQC21" s="671"/>
      <c r="IQD21" s="671"/>
      <c r="IQE21" s="671"/>
      <c r="IQF21" s="671"/>
      <c r="IQG21" s="671"/>
      <c r="IQH21" s="671"/>
      <c r="IQI21" s="671"/>
      <c r="IQJ21" s="671"/>
      <c r="IQK21" s="671"/>
      <c r="IQL21" s="671"/>
      <c r="IQM21" s="671"/>
      <c r="IQN21" s="671"/>
      <c r="IQO21" s="671"/>
      <c r="IQP21" s="671"/>
      <c r="IQQ21" s="671"/>
      <c r="IQR21" s="671"/>
      <c r="IQS21" s="671"/>
      <c r="IQT21" s="671"/>
      <c r="IQU21" s="671"/>
      <c r="IQV21" s="671"/>
      <c r="IQW21" s="671"/>
      <c r="IQX21" s="671"/>
      <c r="IQY21" s="671"/>
      <c r="IQZ21" s="671"/>
      <c r="IRA21" s="671"/>
      <c r="IRB21" s="671"/>
      <c r="IRC21" s="671"/>
      <c r="IRD21" s="671"/>
      <c r="IRE21" s="671"/>
      <c r="IRF21" s="671"/>
      <c r="IRG21" s="671"/>
      <c r="IRH21" s="671"/>
      <c r="IRI21" s="671"/>
      <c r="IRJ21" s="671"/>
      <c r="IRK21" s="671"/>
      <c r="IRL21" s="671"/>
      <c r="IRM21" s="671"/>
      <c r="IRN21" s="671"/>
      <c r="IRO21" s="671"/>
      <c r="IRP21" s="671"/>
      <c r="IRQ21" s="671"/>
      <c r="IRR21" s="671"/>
      <c r="IRS21" s="671"/>
      <c r="IRT21" s="671"/>
      <c r="IRU21" s="671"/>
      <c r="IRV21" s="671"/>
      <c r="IRW21" s="671"/>
      <c r="IRX21" s="671"/>
      <c r="IRY21" s="671"/>
      <c r="IRZ21" s="671"/>
      <c r="ISA21" s="671"/>
      <c r="ISB21" s="671"/>
      <c r="ISC21" s="671"/>
      <c r="ISD21" s="671"/>
      <c r="ISE21" s="671"/>
      <c r="ISF21" s="671"/>
      <c r="ISG21" s="671"/>
      <c r="ISH21" s="671"/>
      <c r="ISI21" s="671"/>
      <c r="ISJ21" s="671"/>
      <c r="ISK21" s="671"/>
      <c r="ISL21" s="671"/>
      <c r="ISM21" s="671"/>
      <c r="ISN21" s="671"/>
      <c r="ISO21" s="671"/>
      <c r="ISP21" s="671"/>
      <c r="ISQ21" s="671"/>
      <c r="ISR21" s="671"/>
      <c r="ISS21" s="671"/>
      <c r="IST21" s="671"/>
      <c r="ISU21" s="671"/>
      <c r="ISV21" s="671"/>
      <c r="ISW21" s="671"/>
      <c r="ISX21" s="671"/>
      <c r="ISY21" s="671"/>
      <c r="ISZ21" s="671"/>
      <c r="ITA21" s="671"/>
      <c r="ITB21" s="671"/>
      <c r="ITC21" s="671"/>
      <c r="ITD21" s="671"/>
      <c r="ITE21" s="671"/>
      <c r="ITF21" s="671"/>
      <c r="ITG21" s="671"/>
      <c r="ITH21" s="671"/>
      <c r="ITI21" s="671"/>
      <c r="ITJ21" s="671"/>
      <c r="ITK21" s="671"/>
      <c r="ITL21" s="671"/>
      <c r="ITM21" s="671"/>
      <c r="ITN21" s="671"/>
      <c r="ITO21" s="671"/>
      <c r="ITP21" s="671"/>
      <c r="ITQ21" s="671"/>
      <c r="ITR21" s="671"/>
      <c r="ITS21" s="671"/>
      <c r="ITT21" s="671"/>
      <c r="ITU21" s="671"/>
      <c r="ITV21" s="671"/>
      <c r="ITW21" s="671"/>
      <c r="ITX21" s="671"/>
      <c r="ITY21" s="671"/>
      <c r="ITZ21" s="671"/>
      <c r="IUA21" s="671"/>
      <c r="IUB21" s="671"/>
      <c r="IUC21" s="671"/>
      <c r="IUD21" s="671"/>
      <c r="IUE21" s="671"/>
      <c r="IUF21" s="671"/>
      <c r="IUG21" s="671"/>
      <c r="IUH21" s="671"/>
      <c r="IUI21" s="671"/>
      <c r="IUJ21" s="671"/>
      <c r="IUK21" s="671"/>
      <c r="IUL21" s="671"/>
      <c r="IUM21" s="671"/>
      <c r="IUN21" s="671"/>
      <c r="IUO21" s="671"/>
      <c r="IUP21" s="671"/>
      <c r="IUQ21" s="671"/>
      <c r="IUR21" s="671"/>
      <c r="IUS21" s="671"/>
      <c r="IUT21" s="671"/>
      <c r="IUU21" s="671"/>
      <c r="IUV21" s="671"/>
      <c r="IUW21" s="671"/>
      <c r="IUX21" s="671"/>
      <c r="IUY21" s="671"/>
      <c r="IUZ21" s="671"/>
      <c r="IVA21" s="671"/>
      <c r="IVB21" s="671"/>
      <c r="IVC21" s="671"/>
      <c r="IVD21" s="671"/>
      <c r="IVE21" s="671"/>
      <c r="IVF21" s="671"/>
      <c r="IVG21" s="671"/>
      <c r="IVH21" s="671"/>
      <c r="IVI21" s="671"/>
      <c r="IVJ21" s="671"/>
      <c r="IVK21" s="671"/>
      <c r="IVL21" s="671"/>
      <c r="IVM21" s="671"/>
      <c r="IVN21" s="671"/>
      <c r="IVO21" s="671"/>
      <c r="IVP21" s="671"/>
      <c r="IVQ21" s="671"/>
      <c r="IVR21" s="671"/>
      <c r="IVS21" s="671"/>
      <c r="IVT21" s="671"/>
      <c r="IVU21" s="671"/>
      <c r="IVV21" s="671"/>
      <c r="IVW21" s="671"/>
      <c r="IVX21" s="671"/>
      <c r="IVY21" s="671"/>
      <c r="IVZ21" s="671"/>
      <c r="IWA21" s="671"/>
      <c r="IWB21" s="671"/>
      <c r="IWC21" s="671"/>
      <c r="IWD21" s="671"/>
      <c r="IWE21" s="671"/>
      <c r="IWF21" s="671"/>
      <c r="IWG21" s="671"/>
      <c r="IWH21" s="671"/>
      <c r="IWI21" s="671"/>
      <c r="IWJ21" s="671"/>
      <c r="IWK21" s="671"/>
      <c r="IWL21" s="671"/>
      <c r="IWM21" s="671"/>
      <c r="IWN21" s="671"/>
      <c r="IWO21" s="671"/>
      <c r="IWP21" s="671"/>
      <c r="IWQ21" s="671"/>
      <c r="IWR21" s="671"/>
      <c r="IWS21" s="671"/>
      <c r="IWT21" s="671"/>
      <c r="IWU21" s="671"/>
      <c r="IWV21" s="671"/>
      <c r="IWW21" s="671"/>
      <c r="IWX21" s="671"/>
      <c r="IWY21" s="671"/>
      <c r="IWZ21" s="671"/>
      <c r="IXA21" s="671"/>
      <c r="IXB21" s="671"/>
      <c r="IXC21" s="671"/>
      <c r="IXD21" s="671"/>
      <c r="IXE21" s="671"/>
      <c r="IXF21" s="671"/>
      <c r="IXG21" s="671"/>
      <c r="IXH21" s="671"/>
      <c r="IXI21" s="671"/>
      <c r="IXJ21" s="671"/>
      <c r="IXK21" s="671"/>
      <c r="IXL21" s="671"/>
      <c r="IXM21" s="671"/>
      <c r="IXN21" s="671"/>
      <c r="IXO21" s="671"/>
      <c r="IXP21" s="671"/>
      <c r="IXQ21" s="671"/>
      <c r="IXR21" s="671"/>
      <c r="IXS21" s="671"/>
      <c r="IXT21" s="671"/>
      <c r="IXU21" s="671"/>
      <c r="IXV21" s="671"/>
      <c r="IXW21" s="671"/>
      <c r="IXX21" s="671"/>
      <c r="IXY21" s="671"/>
      <c r="IXZ21" s="671"/>
      <c r="IYA21" s="671"/>
      <c r="IYB21" s="671"/>
      <c r="IYC21" s="671"/>
      <c r="IYD21" s="671"/>
      <c r="IYE21" s="671"/>
      <c r="IYF21" s="671"/>
      <c r="IYG21" s="671"/>
      <c r="IYH21" s="671"/>
      <c r="IYI21" s="671"/>
      <c r="IYJ21" s="671"/>
      <c r="IYK21" s="671"/>
      <c r="IYL21" s="671"/>
      <c r="IYM21" s="671"/>
      <c r="IYN21" s="671"/>
      <c r="IYO21" s="671"/>
      <c r="IYP21" s="671"/>
      <c r="IYQ21" s="671"/>
      <c r="IYR21" s="671"/>
      <c r="IYS21" s="671"/>
      <c r="IYT21" s="671"/>
      <c r="IYU21" s="671"/>
      <c r="IYV21" s="671"/>
      <c r="IYW21" s="671"/>
      <c r="IYX21" s="671"/>
      <c r="IYY21" s="671"/>
      <c r="IYZ21" s="671"/>
      <c r="IZA21" s="671"/>
      <c r="IZB21" s="671"/>
      <c r="IZC21" s="671"/>
      <c r="IZD21" s="671"/>
      <c r="IZE21" s="671"/>
      <c r="IZF21" s="671"/>
      <c r="IZG21" s="671"/>
      <c r="IZH21" s="671"/>
      <c r="IZI21" s="671"/>
      <c r="IZJ21" s="671"/>
      <c r="IZK21" s="671"/>
      <c r="IZL21" s="671"/>
      <c r="IZM21" s="671"/>
      <c r="IZN21" s="671"/>
      <c r="IZO21" s="671"/>
      <c r="IZP21" s="671"/>
      <c r="IZQ21" s="671"/>
      <c r="IZR21" s="671"/>
      <c r="IZS21" s="671"/>
      <c r="IZT21" s="671"/>
      <c r="IZU21" s="671"/>
      <c r="IZV21" s="671"/>
      <c r="IZW21" s="671"/>
      <c r="IZX21" s="671"/>
      <c r="IZY21" s="671"/>
      <c r="IZZ21" s="671"/>
      <c r="JAA21" s="671"/>
      <c r="JAB21" s="671"/>
      <c r="JAC21" s="671"/>
      <c r="JAD21" s="671"/>
      <c r="JAE21" s="671"/>
      <c r="JAF21" s="671"/>
      <c r="JAG21" s="671"/>
      <c r="JAH21" s="671"/>
      <c r="JAI21" s="671"/>
      <c r="JAJ21" s="671"/>
      <c r="JAK21" s="671"/>
      <c r="JAL21" s="671"/>
      <c r="JAM21" s="671"/>
      <c r="JAN21" s="671"/>
      <c r="JAO21" s="671"/>
      <c r="JAP21" s="671"/>
      <c r="JAQ21" s="671"/>
      <c r="JAR21" s="671"/>
      <c r="JAS21" s="671"/>
      <c r="JAT21" s="671"/>
      <c r="JAU21" s="671"/>
      <c r="JAV21" s="671"/>
      <c r="JAW21" s="671"/>
      <c r="JAX21" s="671"/>
      <c r="JAY21" s="671"/>
      <c r="JAZ21" s="671"/>
      <c r="JBA21" s="671"/>
      <c r="JBB21" s="671"/>
      <c r="JBC21" s="671"/>
      <c r="JBD21" s="671"/>
      <c r="JBE21" s="671"/>
      <c r="JBF21" s="671"/>
      <c r="JBG21" s="671"/>
      <c r="JBH21" s="671"/>
      <c r="JBI21" s="671"/>
      <c r="JBJ21" s="671"/>
      <c r="JBK21" s="671"/>
      <c r="JBL21" s="671"/>
      <c r="JBM21" s="671"/>
      <c r="JBN21" s="671"/>
      <c r="JBO21" s="671"/>
      <c r="JBP21" s="671"/>
      <c r="JBQ21" s="671"/>
      <c r="JBR21" s="671"/>
      <c r="JBS21" s="671"/>
      <c r="JBT21" s="671"/>
      <c r="JBU21" s="671"/>
      <c r="JBV21" s="671"/>
      <c r="JBW21" s="671"/>
      <c r="JBX21" s="671"/>
      <c r="JBY21" s="671"/>
      <c r="JBZ21" s="671"/>
      <c r="JCA21" s="671"/>
      <c r="JCB21" s="671"/>
      <c r="JCC21" s="671"/>
      <c r="JCD21" s="671"/>
      <c r="JCE21" s="671"/>
      <c r="JCF21" s="671"/>
      <c r="JCG21" s="671"/>
      <c r="JCH21" s="671"/>
      <c r="JCI21" s="671"/>
      <c r="JCJ21" s="671"/>
      <c r="JCK21" s="671"/>
      <c r="JCL21" s="671"/>
      <c r="JCM21" s="671"/>
      <c r="JCN21" s="671"/>
      <c r="JCO21" s="671"/>
      <c r="JCP21" s="671"/>
      <c r="JCQ21" s="671"/>
      <c r="JCR21" s="671"/>
      <c r="JCS21" s="671"/>
      <c r="JCT21" s="671"/>
      <c r="JCU21" s="671"/>
      <c r="JCV21" s="671"/>
      <c r="JCW21" s="671"/>
      <c r="JCX21" s="671"/>
      <c r="JCY21" s="671"/>
      <c r="JCZ21" s="671"/>
      <c r="JDA21" s="671"/>
      <c r="JDB21" s="671"/>
      <c r="JDC21" s="671"/>
      <c r="JDD21" s="671"/>
      <c r="JDE21" s="671"/>
      <c r="JDF21" s="671"/>
      <c r="JDG21" s="671"/>
      <c r="JDH21" s="671"/>
      <c r="JDI21" s="671"/>
      <c r="JDJ21" s="671"/>
      <c r="JDK21" s="671"/>
      <c r="JDL21" s="671"/>
      <c r="JDM21" s="671"/>
      <c r="JDN21" s="671"/>
      <c r="JDO21" s="671"/>
      <c r="JDP21" s="671"/>
      <c r="JDQ21" s="671"/>
      <c r="JDR21" s="671"/>
      <c r="JDS21" s="671"/>
      <c r="JDT21" s="671"/>
      <c r="JDU21" s="671"/>
      <c r="JDV21" s="671"/>
      <c r="JDW21" s="671"/>
      <c r="JDX21" s="671"/>
      <c r="JDY21" s="671"/>
      <c r="JDZ21" s="671"/>
      <c r="JEA21" s="671"/>
      <c r="JEB21" s="671"/>
      <c r="JEC21" s="671"/>
      <c r="JED21" s="671"/>
      <c r="JEE21" s="671"/>
      <c r="JEF21" s="671"/>
      <c r="JEG21" s="671"/>
      <c r="JEH21" s="671"/>
      <c r="JEI21" s="671"/>
      <c r="JEJ21" s="671"/>
      <c r="JEK21" s="671"/>
      <c r="JEL21" s="671"/>
      <c r="JEM21" s="671"/>
      <c r="JEN21" s="671"/>
      <c r="JEO21" s="671"/>
      <c r="JEP21" s="671"/>
      <c r="JEQ21" s="671"/>
      <c r="JER21" s="671"/>
      <c r="JES21" s="671"/>
      <c r="JET21" s="671"/>
      <c r="JEU21" s="671"/>
      <c r="JEV21" s="671"/>
      <c r="JEW21" s="671"/>
      <c r="JEX21" s="671"/>
      <c r="JEY21" s="671"/>
      <c r="JEZ21" s="671"/>
      <c r="JFA21" s="671"/>
      <c r="JFB21" s="671"/>
      <c r="JFC21" s="671"/>
      <c r="JFD21" s="671"/>
      <c r="JFE21" s="671"/>
      <c r="JFF21" s="671"/>
      <c r="JFG21" s="671"/>
      <c r="JFH21" s="671"/>
      <c r="JFI21" s="671"/>
      <c r="JFJ21" s="671"/>
      <c r="JFK21" s="671"/>
      <c r="JFL21" s="671"/>
      <c r="JFM21" s="671"/>
      <c r="JFN21" s="671"/>
      <c r="JFO21" s="671"/>
      <c r="JFP21" s="671"/>
      <c r="JFQ21" s="671"/>
      <c r="JFR21" s="671"/>
      <c r="JFS21" s="671"/>
      <c r="JFT21" s="671"/>
      <c r="JFU21" s="671"/>
      <c r="JFV21" s="671"/>
      <c r="JFW21" s="671"/>
      <c r="JFX21" s="671"/>
      <c r="JFY21" s="671"/>
      <c r="JFZ21" s="671"/>
      <c r="JGA21" s="671"/>
      <c r="JGB21" s="671"/>
      <c r="JGC21" s="671"/>
      <c r="JGD21" s="671"/>
      <c r="JGE21" s="671"/>
      <c r="JGF21" s="671"/>
      <c r="JGG21" s="671"/>
      <c r="JGH21" s="671"/>
      <c r="JGI21" s="671"/>
      <c r="JGJ21" s="671"/>
      <c r="JGK21" s="671"/>
      <c r="JGL21" s="671"/>
      <c r="JGM21" s="671"/>
      <c r="JGN21" s="671"/>
      <c r="JGO21" s="671"/>
      <c r="JGP21" s="671"/>
      <c r="JGQ21" s="671"/>
      <c r="JGR21" s="671"/>
      <c r="JGS21" s="671"/>
      <c r="JGT21" s="671"/>
      <c r="JGU21" s="671"/>
      <c r="JGV21" s="671"/>
      <c r="JGW21" s="671"/>
      <c r="JGX21" s="671"/>
      <c r="JGY21" s="671"/>
      <c r="JGZ21" s="671"/>
      <c r="JHA21" s="671"/>
      <c r="JHB21" s="671"/>
      <c r="JHC21" s="671"/>
      <c r="JHD21" s="671"/>
      <c r="JHE21" s="671"/>
      <c r="JHF21" s="671"/>
      <c r="JHG21" s="671"/>
      <c r="JHH21" s="671"/>
      <c r="JHI21" s="671"/>
      <c r="JHJ21" s="671"/>
      <c r="JHK21" s="671"/>
      <c r="JHL21" s="671"/>
      <c r="JHM21" s="671"/>
      <c r="JHN21" s="671"/>
      <c r="JHO21" s="671"/>
      <c r="JHP21" s="671"/>
      <c r="JHQ21" s="671"/>
      <c r="JHR21" s="671"/>
      <c r="JHS21" s="671"/>
      <c r="JHT21" s="671"/>
      <c r="JHU21" s="671"/>
      <c r="JHV21" s="671"/>
      <c r="JHW21" s="671"/>
      <c r="JHX21" s="671"/>
      <c r="JHY21" s="671"/>
      <c r="JHZ21" s="671"/>
      <c r="JIA21" s="671"/>
      <c r="JIB21" s="671"/>
      <c r="JIC21" s="671"/>
      <c r="JID21" s="671"/>
      <c r="JIE21" s="671"/>
      <c r="JIF21" s="671"/>
      <c r="JIG21" s="671"/>
      <c r="JIH21" s="671"/>
      <c r="JII21" s="671"/>
      <c r="JIJ21" s="671"/>
      <c r="JIK21" s="671"/>
      <c r="JIL21" s="671"/>
      <c r="JIM21" s="671"/>
      <c r="JIN21" s="671"/>
      <c r="JIO21" s="671"/>
      <c r="JIP21" s="671"/>
      <c r="JIQ21" s="671"/>
      <c r="JIR21" s="671"/>
      <c r="JIS21" s="671"/>
      <c r="JIT21" s="671"/>
      <c r="JIU21" s="671"/>
      <c r="JIV21" s="671"/>
      <c r="JIW21" s="671"/>
      <c r="JIX21" s="671"/>
      <c r="JIY21" s="671"/>
      <c r="JIZ21" s="671"/>
      <c r="JJA21" s="671"/>
      <c r="JJB21" s="671"/>
      <c r="JJC21" s="671"/>
      <c r="JJD21" s="671"/>
      <c r="JJE21" s="671"/>
      <c r="JJF21" s="671"/>
      <c r="JJG21" s="671"/>
      <c r="JJH21" s="671"/>
      <c r="JJI21" s="671"/>
      <c r="JJJ21" s="671"/>
      <c r="JJK21" s="671"/>
      <c r="JJL21" s="671"/>
      <c r="JJM21" s="671"/>
      <c r="JJN21" s="671"/>
      <c r="JJO21" s="671"/>
      <c r="JJP21" s="671"/>
      <c r="JJQ21" s="671"/>
      <c r="JJR21" s="671"/>
      <c r="JJS21" s="671"/>
      <c r="JJT21" s="671"/>
      <c r="JJU21" s="671"/>
      <c r="JJV21" s="671"/>
      <c r="JJW21" s="671"/>
      <c r="JJX21" s="671"/>
      <c r="JJY21" s="671"/>
      <c r="JJZ21" s="671"/>
      <c r="JKA21" s="671"/>
      <c r="JKB21" s="671"/>
      <c r="JKC21" s="671"/>
      <c r="JKD21" s="671"/>
      <c r="JKE21" s="671"/>
      <c r="JKF21" s="671"/>
      <c r="JKG21" s="671"/>
      <c r="JKH21" s="671"/>
      <c r="JKI21" s="671"/>
      <c r="JKJ21" s="671"/>
      <c r="JKK21" s="671"/>
      <c r="JKL21" s="671"/>
      <c r="JKM21" s="671"/>
      <c r="JKN21" s="671"/>
      <c r="JKO21" s="671"/>
      <c r="JKP21" s="671"/>
      <c r="JKQ21" s="671"/>
      <c r="JKR21" s="671"/>
      <c r="JKS21" s="671"/>
      <c r="JKT21" s="671"/>
      <c r="JKU21" s="671"/>
      <c r="JKV21" s="671"/>
      <c r="JKW21" s="671"/>
      <c r="JKX21" s="671"/>
      <c r="JKY21" s="671"/>
      <c r="JKZ21" s="671"/>
      <c r="JLA21" s="671"/>
      <c r="JLB21" s="671"/>
      <c r="JLC21" s="671"/>
      <c r="JLD21" s="671"/>
      <c r="JLE21" s="671"/>
      <c r="JLF21" s="671"/>
      <c r="JLG21" s="671"/>
      <c r="JLH21" s="671"/>
      <c r="JLI21" s="671"/>
      <c r="JLJ21" s="671"/>
      <c r="JLK21" s="671"/>
      <c r="JLL21" s="671"/>
      <c r="JLM21" s="671"/>
      <c r="JLN21" s="671"/>
      <c r="JLO21" s="671"/>
      <c r="JLP21" s="671"/>
      <c r="JLQ21" s="671"/>
      <c r="JLR21" s="671"/>
      <c r="JLS21" s="671"/>
      <c r="JLT21" s="671"/>
      <c r="JLU21" s="671"/>
      <c r="JLV21" s="671"/>
      <c r="JLW21" s="671"/>
      <c r="JLX21" s="671"/>
      <c r="JLY21" s="671"/>
      <c r="JLZ21" s="671"/>
      <c r="JMA21" s="671"/>
      <c r="JMB21" s="671"/>
      <c r="JMC21" s="671"/>
      <c r="JMD21" s="671"/>
      <c r="JME21" s="671"/>
      <c r="JMF21" s="671"/>
      <c r="JMG21" s="671"/>
      <c r="JMH21" s="671"/>
      <c r="JMI21" s="671"/>
      <c r="JMJ21" s="671"/>
      <c r="JMK21" s="671"/>
      <c r="JML21" s="671"/>
      <c r="JMM21" s="671"/>
      <c r="JMN21" s="671"/>
      <c r="JMO21" s="671"/>
      <c r="JMP21" s="671"/>
      <c r="JMQ21" s="671"/>
      <c r="JMR21" s="671"/>
      <c r="JMS21" s="671"/>
      <c r="JMT21" s="671"/>
      <c r="JMU21" s="671"/>
      <c r="JMV21" s="671"/>
      <c r="JMW21" s="671"/>
      <c r="JMX21" s="671"/>
      <c r="JMY21" s="671"/>
      <c r="JMZ21" s="671"/>
      <c r="JNA21" s="671"/>
      <c r="JNB21" s="671"/>
      <c r="JNC21" s="671"/>
      <c r="JND21" s="671"/>
      <c r="JNE21" s="671"/>
      <c r="JNF21" s="671"/>
      <c r="JNG21" s="671"/>
      <c r="JNH21" s="671"/>
      <c r="JNI21" s="671"/>
      <c r="JNJ21" s="671"/>
      <c r="JNK21" s="671"/>
      <c r="JNL21" s="671"/>
      <c r="JNM21" s="671"/>
      <c r="JNN21" s="671"/>
      <c r="JNO21" s="671"/>
      <c r="JNP21" s="671"/>
      <c r="JNQ21" s="671"/>
      <c r="JNR21" s="671"/>
      <c r="JNS21" s="671"/>
      <c r="JNT21" s="671"/>
      <c r="JNU21" s="671"/>
      <c r="JNV21" s="671"/>
      <c r="JNW21" s="671"/>
      <c r="JNX21" s="671"/>
      <c r="JNY21" s="671"/>
      <c r="JNZ21" s="671"/>
      <c r="JOA21" s="671"/>
      <c r="JOB21" s="671"/>
      <c r="JOC21" s="671"/>
      <c r="JOD21" s="671"/>
      <c r="JOE21" s="671"/>
      <c r="JOF21" s="671"/>
      <c r="JOG21" s="671"/>
      <c r="JOH21" s="671"/>
      <c r="JOI21" s="671"/>
      <c r="JOJ21" s="671"/>
      <c r="JOK21" s="671"/>
      <c r="JOL21" s="671"/>
      <c r="JOM21" s="671"/>
      <c r="JON21" s="671"/>
      <c r="JOO21" s="671"/>
      <c r="JOP21" s="671"/>
      <c r="JOQ21" s="671"/>
      <c r="JOR21" s="671"/>
      <c r="JOS21" s="671"/>
      <c r="JOT21" s="671"/>
      <c r="JOU21" s="671"/>
      <c r="JOV21" s="671"/>
      <c r="JOW21" s="671"/>
      <c r="JOX21" s="671"/>
      <c r="JOY21" s="671"/>
      <c r="JOZ21" s="671"/>
      <c r="JPA21" s="671"/>
      <c r="JPB21" s="671"/>
      <c r="JPC21" s="671"/>
      <c r="JPD21" s="671"/>
      <c r="JPE21" s="671"/>
      <c r="JPF21" s="671"/>
      <c r="JPG21" s="671"/>
      <c r="JPH21" s="671"/>
      <c r="JPI21" s="671"/>
      <c r="JPJ21" s="671"/>
      <c r="JPK21" s="671"/>
      <c r="JPL21" s="671"/>
      <c r="JPM21" s="671"/>
      <c r="JPN21" s="671"/>
      <c r="JPO21" s="671"/>
      <c r="JPP21" s="671"/>
      <c r="JPQ21" s="671"/>
      <c r="JPR21" s="671"/>
      <c r="JPS21" s="671"/>
      <c r="JPT21" s="671"/>
      <c r="JPU21" s="671"/>
      <c r="JPV21" s="671"/>
      <c r="JPW21" s="671"/>
      <c r="JPX21" s="671"/>
      <c r="JPY21" s="671"/>
      <c r="JPZ21" s="671"/>
      <c r="JQA21" s="671"/>
      <c r="JQB21" s="671"/>
      <c r="JQC21" s="671"/>
      <c r="JQD21" s="671"/>
      <c r="JQE21" s="671"/>
      <c r="JQF21" s="671"/>
      <c r="JQG21" s="671"/>
      <c r="JQH21" s="671"/>
      <c r="JQI21" s="671"/>
      <c r="JQJ21" s="671"/>
      <c r="JQK21" s="671"/>
      <c r="JQL21" s="671"/>
      <c r="JQM21" s="671"/>
      <c r="JQN21" s="671"/>
      <c r="JQO21" s="671"/>
      <c r="JQP21" s="671"/>
      <c r="JQQ21" s="671"/>
      <c r="JQR21" s="671"/>
      <c r="JQS21" s="671"/>
      <c r="JQT21" s="671"/>
      <c r="JQU21" s="671"/>
      <c r="JQV21" s="671"/>
      <c r="JQW21" s="671"/>
      <c r="JQX21" s="671"/>
      <c r="JQY21" s="671"/>
      <c r="JQZ21" s="671"/>
      <c r="JRA21" s="671"/>
      <c r="JRB21" s="671"/>
      <c r="JRC21" s="671"/>
      <c r="JRD21" s="671"/>
      <c r="JRE21" s="671"/>
      <c r="JRF21" s="671"/>
      <c r="JRG21" s="671"/>
      <c r="JRH21" s="671"/>
      <c r="JRI21" s="671"/>
      <c r="JRJ21" s="671"/>
      <c r="JRK21" s="671"/>
      <c r="JRL21" s="671"/>
      <c r="JRM21" s="671"/>
      <c r="JRN21" s="671"/>
      <c r="JRO21" s="671"/>
      <c r="JRP21" s="671"/>
      <c r="JRQ21" s="671"/>
      <c r="JRR21" s="671"/>
      <c r="JRS21" s="671"/>
      <c r="JRT21" s="671"/>
      <c r="JRU21" s="671"/>
      <c r="JRV21" s="671"/>
      <c r="JRW21" s="671"/>
      <c r="JRX21" s="671"/>
      <c r="JRY21" s="671"/>
      <c r="JRZ21" s="671"/>
      <c r="JSA21" s="671"/>
      <c r="JSB21" s="671"/>
      <c r="JSC21" s="671"/>
      <c r="JSD21" s="671"/>
      <c r="JSE21" s="671"/>
      <c r="JSF21" s="671"/>
      <c r="JSG21" s="671"/>
      <c r="JSH21" s="671"/>
      <c r="JSI21" s="671"/>
      <c r="JSJ21" s="671"/>
      <c r="JSK21" s="671"/>
      <c r="JSL21" s="671"/>
      <c r="JSM21" s="671"/>
      <c r="JSN21" s="671"/>
      <c r="JSO21" s="671"/>
      <c r="JSP21" s="671"/>
      <c r="JSQ21" s="671"/>
      <c r="JSR21" s="671"/>
      <c r="JSS21" s="671"/>
      <c r="JST21" s="671"/>
      <c r="JSU21" s="671"/>
      <c r="JSV21" s="671"/>
      <c r="JSW21" s="671"/>
      <c r="JSX21" s="671"/>
      <c r="JSY21" s="671"/>
      <c r="JSZ21" s="671"/>
      <c r="JTA21" s="671"/>
      <c r="JTB21" s="671"/>
      <c r="JTC21" s="671"/>
      <c r="JTD21" s="671"/>
      <c r="JTE21" s="671"/>
      <c r="JTF21" s="671"/>
      <c r="JTG21" s="671"/>
      <c r="JTH21" s="671"/>
      <c r="JTI21" s="671"/>
      <c r="JTJ21" s="671"/>
      <c r="JTK21" s="671"/>
      <c r="JTL21" s="671"/>
      <c r="JTM21" s="671"/>
      <c r="JTN21" s="671"/>
      <c r="JTO21" s="671"/>
      <c r="JTP21" s="671"/>
      <c r="JTQ21" s="671"/>
      <c r="JTR21" s="671"/>
      <c r="JTS21" s="671"/>
      <c r="JTT21" s="671"/>
      <c r="JTU21" s="671"/>
      <c r="JTV21" s="671"/>
      <c r="JTW21" s="671"/>
      <c r="JTX21" s="671"/>
      <c r="JTY21" s="671"/>
      <c r="JTZ21" s="671"/>
      <c r="JUA21" s="671"/>
      <c r="JUB21" s="671"/>
      <c r="JUC21" s="671"/>
      <c r="JUD21" s="671"/>
      <c r="JUE21" s="671"/>
      <c r="JUF21" s="671"/>
      <c r="JUG21" s="671"/>
      <c r="JUH21" s="671"/>
      <c r="JUI21" s="671"/>
      <c r="JUJ21" s="671"/>
      <c r="JUK21" s="671"/>
      <c r="JUL21" s="671"/>
      <c r="JUM21" s="671"/>
      <c r="JUN21" s="671"/>
      <c r="JUO21" s="671"/>
      <c r="JUP21" s="671"/>
      <c r="JUQ21" s="671"/>
      <c r="JUR21" s="671"/>
      <c r="JUS21" s="671"/>
      <c r="JUT21" s="671"/>
      <c r="JUU21" s="671"/>
      <c r="JUV21" s="671"/>
      <c r="JUW21" s="671"/>
      <c r="JUX21" s="671"/>
      <c r="JUY21" s="671"/>
      <c r="JUZ21" s="671"/>
      <c r="JVA21" s="671"/>
      <c r="JVB21" s="671"/>
      <c r="JVC21" s="671"/>
      <c r="JVD21" s="671"/>
      <c r="JVE21" s="671"/>
      <c r="JVF21" s="671"/>
      <c r="JVG21" s="671"/>
      <c r="JVH21" s="671"/>
      <c r="JVI21" s="671"/>
      <c r="JVJ21" s="671"/>
      <c r="JVK21" s="671"/>
      <c r="JVL21" s="671"/>
      <c r="JVM21" s="671"/>
      <c r="JVN21" s="671"/>
      <c r="JVO21" s="671"/>
      <c r="JVP21" s="671"/>
      <c r="JVQ21" s="671"/>
      <c r="JVR21" s="671"/>
      <c r="JVS21" s="671"/>
      <c r="JVT21" s="671"/>
      <c r="JVU21" s="671"/>
      <c r="JVV21" s="671"/>
      <c r="JVW21" s="671"/>
      <c r="JVX21" s="671"/>
      <c r="JVY21" s="671"/>
      <c r="JVZ21" s="671"/>
      <c r="JWA21" s="671"/>
      <c r="JWB21" s="671"/>
      <c r="JWC21" s="671"/>
      <c r="JWD21" s="671"/>
      <c r="JWE21" s="671"/>
      <c r="JWF21" s="671"/>
      <c r="JWG21" s="671"/>
      <c r="JWH21" s="671"/>
      <c r="JWI21" s="671"/>
      <c r="JWJ21" s="671"/>
      <c r="JWK21" s="671"/>
      <c r="JWL21" s="671"/>
      <c r="JWM21" s="671"/>
      <c r="JWN21" s="671"/>
      <c r="JWO21" s="671"/>
      <c r="JWP21" s="671"/>
      <c r="JWQ21" s="671"/>
      <c r="JWR21" s="671"/>
      <c r="JWS21" s="671"/>
      <c r="JWT21" s="671"/>
      <c r="JWU21" s="671"/>
      <c r="JWV21" s="671"/>
      <c r="JWW21" s="671"/>
      <c r="JWX21" s="671"/>
      <c r="JWY21" s="671"/>
      <c r="JWZ21" s="671"/>
      <c r="JXA21" s="671"/>
      <c r="JXB21" s="671"/>
      <c r="JXC21" s="671"/>
      <c r="JXD21" s="671"/>
      <c r="JXE21" s="671"/>
      <c r="JXF21" s="671"/>
      <c r="JXG21" s="671"/>
      <c r="JXH21" s="671"/>
      <c r="JXI21" s="671"/>
      <c r="JXJ21" s="671"/>
      <c r="JXK21" s="671"/>
      <c r="JXL21" s="671"/>
      <c r="JXM21" s="671"/>
      <c r="JXN21" s="671"/>
      <c r="JXO21" s="671"/>
      <c r="JXP21" s="671"/>
      <c r="JXQ21" s="671"/>
      <c r="JXR21" s="671"/>
      <c r="JXS21" s="671"/>
      <c r="JXT21" s="671"/>
      <c r="JXU21" s="671"/>
      <c r="JXV21" s="671"/>
      <c r="JXW21" s="671"/>
      <c r="JXX21" s="671"/>
      <c r="JXY21" s="671"/>
      <c r="JXZ21" s="671"/>
      <c r="JYA21" s="671"/>
      <c r="JYB21" s="671"/>
      <c r="JYC21" s="671"/>
      <c r="JYD21" s="671"/>
      <c r="JYE21" s="671"/>
      <c r="JYF21" s="671"/>
      <c r="JYG21" s="671"/>
      <c r="JYH21" s="671"/>
      <c r="JYI21" s="671"/>
      <c r="JYJ21" s="671"/>
      <c r="JYK21" s="671"/>
      <c r="JYL21" s="671"/>
      <c r="JYM21" s="671"/>
      <c r="JYN21" s="671"/>
      <c r="JYO21" s="671"/>
      <c r="JYP21" s="671"/>
      <c r="JYQ21" s="671"/>
      <c r="JYR21" s="671"/>
      <c r="JYS21" s="671"/>
      <c r="JYT21" s="671"/>
      <c r="JYU21" s="671"/>
      <c r="JYV21" s="671"/>
      <c r="JYW21" s="671"/>
      <c r="JYX21" s="671"/>
      <c r="JYY21" s="671"/>
      <c r="JYZ21" s="671"/>
      <c r="JZA21" s="671"/>
      <c r="JZB21" s="671"/>
      <c r="JZC21" s="671"/>
      <c r="JZD21" s="671"/>
      <c r="JZE21" s="671"/>
      <c r="JZF21" s="671"/>
      <c r="JZG21" s="671"/>
      <c r="JZH21" s="671"/>
      <c r="JZI21" s="671"/>
      <c r="JZJ21" s="671"/>
      <c r="JZK21" s="671"/>
      <c r="JZL21" s="671"/>
      <c r="JZM21" s="671"/>
      <c r="JZN21" s="671"/>
      <c r="JZO21" s="671"/>
      <c r="JZP21" s="671"/>
      <c r="JZQ21" s="671"/>
      <c r="JZR21" s="671"/>
      <c r="JZS21" s="671"/>
      <c r="JZT21" s="671"/>
      <c r="JZU21" s="671"/>
      <c r="JZV21" s="671"/>
      <c r="JZW21" s="671"/>
      <c r="JZX21" s="671"/>
      <c r="JZY21" s="671"/>
      <c r="JZZ21" s="671"/>
      <c r="KAA21" s="671"/>
      <c r="KAB21" s="671"/>
      <c r="KAC21" s="671"/>
      <c r="KAD21" s="671"/>
      <c r="KAE21" s="671"/>
      <c r="KAF21" s="671"/>
      <c r="KAG21" s="671"/>
      <c r="KAH21" s="671"/>
      <c r="KAI21" s="671"/>
      <c r="KAJ21" s="671"/>
      <c r="KAK21" s="671"/>
      <c r="KAL21" s="671"/>
      <c r="KAM21" s="671"/>
      <c r="KAN21" s="671"/>
      <c r="KAO21" s="671"/>
      <c r="KAP21" s="671"/>
      <c r="KAQ21" s="671"/>
      <c r="KAR21" s="671"/>
      <c r="KAS21" s="671"/>
      <c r="KAT21" s="671"/>
      <c r="KAU21" s="671"/>
      <c r="KAV21" s="671"/>
      <c r="KAW21" s="671"/>
      <c r="KAX21" s="671"/>
      <c r="KAY21" s="671"/>
      <c r="KAZ21" s="671"/>
      <c r="KBA21" s="671"/>
      <c r="KBB21" s="671"/>
      <c r="KBC21" s="671"/>
      <c r="KBD21" s="671"/>
      <c r="KBE21" s="671"/>
      <c r="KBF21" s="671"/>
      <c r="KBG21" s="671"/>
      <c r="KBH21" s="671"/>
      <c r="KBI21" s="671"/>
      <c r="KBJ21" s="671"/>
      <c r="KBK21" s="671"/>
      <c r="KBL21" s="671"/>
      <c r="KBM21" s="671"/>
      <c r="KBN21" s="671"/>
      <c r="KBO21" s="671"/>
      <c r="KBP21" s="671"/>
      <c r="KBQ21" s="671"/>
      <c r="KBR21" s="671"/>
      <c r="KBS21" s="671"/>
      <c r="KBT21" s="671"/>
      <c r="KBU21" s="671"/>
      <c r="KBV21" s="671"/>
      <c r="KBW21" s="671"/>
      <c r="KBX21" s="671"/>
      <c r="KBY21" s="671"/>
      <c r="KBZ21" s="671"/>
      <c r="KCA21" s="671"/>
      <c r="KCB21" s="671"/>
      <c r="KCC21" s="671"/>
      <c r="KCD21" s="671"/>
      <c r="KCE21" s="671"/>
      <c r="KCF21" s="671"/>
      <c r="KCG21" s="671"/>
      <c r="KCH21" s="671"/>
      <c r="KCI21" s="671"/>
      <c r="KCJ21" s="671"/>
      <c r="KCK21" s="671"/>
      <c r="KCL21" s="671"/>
      <c r="KCM21" s="671"/>
      <c r="KCN21" s="671"/>
      <c r="KCO21" s="671"/>
      <c r="KCP21" s="671"/>
      <c r="KCQ21" s="671"/>
      <c r="KCR21" s="671"/>
      <c r="KCS21" s="671"/>
      <c r="KCT21" s="671"/>
      <c r="KCU21" s="671"/>
      <c r="KCV21" s="671"/>
      <c r="KCW21" s="671"/>
      <c r="KCX21" s="671"/>
      <c r="KCY21" s="671"/>
      <c r="KCZ21" s="671"/>
      <c r="KDA21" s="671"/>
      <c r="KDB21" s="671"/>
      <c r="KDC21" s="671"/>
      <c r="KDD21" s="671"/>
      <c r="KDE21" s="671"/>
      <c r="KDF21" s="671"/>
      <c r="KDG21" s="671"/>
      <c r="KDH21" s="671"/>
      <c r="KDI21" s="671"/>
      <c r="KDJ21" s="671"/>
      <c r="KDK21" s="671"/>
      <c r="KDL21" s="671"/>
      <c r="KDM21" s="671"/>
      <c r="KDN21" s="671"/>
      <c r="KDO21" s="671"/>
      <c r="KDP21" s="671"/>
      <c r="KDQ21" s="671"/>
      <c r="KDR21" s="671"/>
      <c r="KDS21" s="671"/>
      <c r="KDT21" s="671"/>
      <c r="KDU21" s="671"/>
      <c r="KDV21" s="671"/>
      <c r="KDW21" s="671"/>
      <c r="KDX21" s="671"/>
      <c r="KDY21" s="671"/>
      <c r="KDZ21" s="671"/>
      <c r="KEA21" s="671"/>
      <c r="KEB21" s="671"/>
      <c r="KEC21" s="671"/>
      <c r="KED21" s="671"/>
      <c r="KEE21" s="671"/>
      <c r="KEF21" s="671"/>
      <c r="KEG21" s="671"/>
      <c r="KEH21" s="671"/>
      <c r="KEI21" s="671"/>
      <c r="KEJ21" s="671"/>
      <c r="KEK21" s="671"/>
      <c r="KEL21" s="671"/>
      <c r="KEM21" s="671"/>
      <c r="KEN21" s="671"/>
      <c r="KEO21" s="671"/>
      <c r="KEP21" s="671"/>
      <c r="KEQ21" s="671"/>
      <c r="KER21" s="671"/>
      <c r="KES21" s="671"/>
      <c r="KET21" s="671"/>
      <c r="KEU21" s="671"/>
      <c r="KEV21" s="671"/>
      <c r="KEW21" s="671"/>
      <c r="KEX21" s="671"/>
      <c r="KEY21" s="671"/>
      <c r="KEZ21" s="671"/>
      <c r="KFA21" s="671"/>
      <c r="KFB21" s="671"/>
      <c r="KFC21" s="671"/>
      <c r="KFD21" s="671"/>
      <c r="KFE21" s="671"/>
      <c r="KFF21" s="671"/>
      <c r="KFG21" s="671"/>
      <c r="KFH21" s="671"/>
      <c r="KFI21" s="671"/>
      <c r="KFJ21" s="671"/>
      <c r="KFK21" s="671"/>
      <c r="KFL21" s="671"/>
      <c r="KFM21" s="671"/>
      <c r="KFN21" s="671"/>
      <c r="KFO21" s="671"/>
      <c r="KFP21" s="671"/>
      <c r="KFQ21" s="671"/>
      <c r="KFR21" s="671"/>
      <c r="KFS21" s="671"/>
      <c r="KFT21" s="671"/>
      <c r="KFU21" s="671"/>
      <c r="KFV21" s="671"/>
      <c r="KFW21" s="671"/>
      <c r="KFX21" s="671"/>
      <c r="KFY21" s="671"/>
      <c r="KFZ21" s="671"/>
      <c r="KGA21" s="671"/>
      <c r="KGB21" s="671"/>
      <c r="KGC21" s="671"/>
      <c r="KGD21" s="671"/>
      <c r="KGE21" s="671"/>
      <c r="KGF21" s="671"/>
      <c r="KGG21" s="671"/>
      <c r="KGH21" s="671"/>
      <c r="KGI21" s="671"/>
      <c r="KGJ21" s="671"/>
      <c r="KGK21" s="671"/>
      <c r="KGL21" s="671"/>
      <c r="KGM21" s="671"/>
      <c r="KGN21" s="671"/>
      <c r="KGO21" s="671"/>
      <c r="KGP21" s="671"/>
      <c r="KGQ21" s="671"/>
      <c r="KGR21" s="671"/>
      <c r="KGS21" s="671"/>
      <c r="KGT21" s="671"/>
      <c r="KGU21" s="671"/>
      <c r="KGV21" s="671"/>
      <c r="KGW21" s="671"/>
      <c r="KGX21" s="671"/>
      <c r="KGY21" s="671"/>
      <c r="KGZ21" s="671"/>
      <c r="KHA21" s="671"/>
      <c r="KHB21" s="671"/>
      <c r="KHC21" s="671"/>
      <c r="KHD21" s="671"/>
      <c r="KHE21" s="671"/>
      <c r="KHF21" s="671"/>
      <c r="KHG21" s="671"/>
      <c r="KHH21" s="671"/>
      <c r="KHI21" s="671"/>
      <c r="KHJ21" s="671"/>
      <c r="KHK21" s="671"/>
      <c r="KHL21" s="671"/>
      <c r="KHM21" s="671"/>
      <c r="KHN21" s="671"/>
      <c r="KHO21" s="671"/>
      <c r="KHP21" s="671"/>
      <c r="KHQ21" s="671"/>
      <c r="KHR21" s="671"/>
      <c r="KHS21" s="671"/>
      <c r="KHT21" s="671"/>
      <c r="KHU21" s="671"/>
      <c r="KHV21" s="671"/>
      <c r="KHW21" s="671"/>
      <c r="KHX21" s="671"/>
      <c r="KHY21" s="671"/>
      <c r="KHZ21" s="671"/>
      <c r="KIA21" s="671"/>
      <c r="KIB21" s="671"/>
      <c r="KIC21" s="671"/>
      <c r="KID21" s="671"/>
      <c r="KIE21" s="671"/>
      <c r="KIF21" s="671"/>
      <c r="KIG21" s="671"/>
      <c r="KIH21" s="671"/>
      <c r="KII21" s="671"/>
      <c r="KIJ21" s="671"/>
      <c r="KIK21" s="671"/>
      <c r="KIL21" s="671"/>
      <c r="KIM21" s="671"/>
      <c r="KIN21" s="671"/>
      <c r="KIO21" s="671"/>
      <c r="KIP21" s="671"/>
      <c r="KIQ21" s="671"/>
      <c r="KIR21" s="671"/>
      <c r="KIS21" s="671"/>
      <c r="KIT21" s="671"/>
      <c r="KIU21" s="671"/>
      <c r="KIV21" s="671"/>
      <c r="KIW21" s="671"/>
      <c r="KIX21" s="671"/>
      <c r="KIY21" s="671"/>
      <c r="KIZ21" s="671"/>
      <c r="KJA21" s="671"/>
      <c r="KJB21" s="671"/>
      <c r="KJC21" s="671"/>
      <c r="KJD21" s="671"/>
      <c r="KJE21" s="671"/>
      <c r="KJF21" s="671"/>
      <c r="KJG21" s="671"/>
      <c r="KJH21" s="671"/>
      <c r="KJI21" s="671"/>
      <c r="KJJ21" s="671"/>
      <c r="KJK21" s="671"/>
      <c r="KJL21" s="671"/>
      <c r="KJM21" s="671"/>
      <c r="KJN21" s="671"/>
      <c r="KJO21" s="671"/>
      <c r="KJP21" s="671"/>
      <c r="KJQ21" s="671"/>
      <c r="KJR21" s="671"/>
      <c r="KJS21" s="671"/>
      <c r="KJT21" s="671"/>
      <c r="KJU21" s="671"/>
      <c r="KJV21" s="671"/>
      <c r="KJW21" s="671"/>
      <c r="KJX21" s="671"/>
      <c r="KJY21" s="671"/>
      <c r="KJZ21" s="671"/>
      <c r="KKA21" s="671"/>
      <c r="KKB21" s="671"/>
      <c r="KKC21" s="671"/>
      <c r="KKD21" s="671"/>
      <c r="KKE21" s="671"/>
      <c r="KKF21" s="671"/>
      <c r="KKG21" s="671"/>
      <c r="KKH21" s="671"/>
      <c r="KKI21" s="671"/>
      <c r="KKJ21" s="671"/>
      <c r="KKK21" s="671"/>
      <c r="KKL21" s="671"/>
      <c r="KKM21" s="671"/>
      <c r="KKN21" s="671"/>
      <c r="KKO21" s="671"/>
      <c r="KKP21" s="671"/>
      <c r="KKQ21" s="671"/>
      <c r="KKR21" s="671"/>
      <c r="KKS21" s="671"/>
      <c r="KKT21" s="671"/>
      <c r="KKU21" s="671"/>
      <c r="KKV21" s="671"/>
      <c r="KKW21" s="671"/>
      <c r="KKX21" s="671"/>
      <c r="KKY21" s="671"/>
      <c r="KKZ21" s="671"/>
      <c r="KLA21" s="671"/>
      <c r="KLB21" s="671"/>
      <c r="KLC21" s="671"/>
      <c r="KLD21" s="671"/>
      <c r="KLE21" s="671"/>
      <c r="KLF21" s="671"/>
      <c r="KLG21" s="671"/>
      <c r="KLH21" s="671"/>
      <c r="KLI21" s="671"/>
      <c r="KLJ21" s="671"/>
      <c r="KLK21" s="671"/>
      <c r="KLL21" s="671"/>
      <c r="KLM21" s="671"/>
      <c r="KLN21" s="671"/>
      <c r="KLO21" s="671"/>
      <c r="KLP21" s="671"/>
      <c r="KLQ21" s="671"/>
      <c r="KLR21" s="671"/>
      <c r="KLS21" s="671"/>
      <c r="KLT21" s="671"/>
      <c r="KLU21" s="671"/>
      <c r="KLV21" s="671"/>
      <c r="KLW21" s="671"/>
      <c r="KLX21" s="671"/>
      <c r="KLY21" s="671"/>
      <c r="KLZ21" s="671"/>
      <c r="KMA21" s="671"/>
      <c r="KMB21" s="671"/>
      <c r="KMC21" s="671"/>
      <c r="KMD21" s="671"/>
      <c r="KME21" s="671"/>
      <c r="KMF21" s="671"/>
      <c r="KMG21" s="671"/>
      <c r="KMH21" s="671"/>
      <c r="KMI21" s="671"/>
      <c r="KMJ21" s="671"/>
      <c r="KMK21" s="671"/>
      <c r="KML21" s="671"/>
      <c r="KMM21" s="671"/>
      <c r="KMN21" s="671"/>
      <c r="KMO21" s="671"/>
      <c r="KMP21" s="671"/>
      <c r="KMQ21" s="671"/>
      <c r="KMR21" s="671"/>
      <c r="KMS21" s="671"/>
      <c r="KMT21" s="671"/>
      <c r="KMU21" s="671"/>
      <c r="KMV21" s="671"/>
      <c r="KMW21" s="671"/>
      <c r="KMX21" s="671"/>
      <c r="KMY21" s="671"/>
      <c r="KMZ21" s="671"/>
      <c r="KNA21" s="671"/>
      <c r="KNB21" s="671"/>
      <c r="KNC21" s="671"/>
      <c r="KND21" s="671"/>
      <c r="KNE21" s="671"/>
      <c r="KNF21" s="671"/>
      <c r="KNG21" s="671"/>
      <c r="KNH21" s="671"/>
      <c r="KNI21" s="671"/>
      <c r="KNJ21" s="671"/>
      <c r="KNK21" s="671"/>
      <c r="KNL21" s="671"/>
      <c r="KNM21" s="671"/>
      <c r="KNN21" s="671"/>
      <c r="KNO21" s="671"/>
      <c r="KNP21" s="671"/>
      <c r="KNQ21" s="671"/>
      <c r="KNR21" s="671"/>
      <c r="KNS21" s="671"/>
      <c r="KNT21" s="671"/>
      <c r="KNU21" s="671"/>
      <c r="KNV21" s="671"/>
      <c r="KNW21" s="671"/>
      <c r="KNX21" s="671"/>
      <c r="KNY21" s="671"/>
      <c r="KNZ21" s="671"/>
      <c r="KOA21" s="671"/>
      <c r="KOB21" s="671"/>
      <c r="KOC21" s="671"/>
      <c r="KOD21" s="671"/>
      <c r="KOE21" s="671"/>
      <c r="KOF21" s="671"/>
      <c r="KOG21" s="671"/>
      <c r="KOH21" s="671"/>
      <c r="KOI21" s="671"/>
      <c r="KOJ21" s="671"/>
      <c r="KOK21" s="671"/>
      <c r="KOL21" s="671"/>
      <c r="KOM21" s="671"/>
      <c r="KON21" s="671"/>
      <c r="KOO21" s="671"/>
      <c r="KOP21" s="671"/>
      <c r="KOQ21" s="671"/>
      <c r="KOR21" s="671"/>
      <c r="KOS21" s="671"/>
      <c r="KOT21" s="671"/>
      <c r="KOU21" s="671"/>
      <c r="KOV21" s="671"/>
      <c r="KOW21" s="671"/>
      <c r="KOX21" s="671"/>
      <c r="KOY21" s="671"/>
      <c r="KOZ21" s="671"/>
      <c r="KPA21" s="671"/>
      <c r="KPB21" s="671"/>
      <c r="KPC21" s="671"/>
      <c r="KPD21" s="671"/>
      <c r="KPE21" s="671"/>
      <c r="KPF21" s="671"/>
      <c r="KPG21" s="671"/>
      <c r="KPH21" s="671"/>
      <c r="KPI21" s="671"/>
      <c r="KPJ21" s="671"/>
      <c r="KPK21" s="671"/>
      <c r="KPL21" s="671"/>
      <c r="KPM21" s="671"/>
      <c r="KPN21" s="671"/>
      <c r="KPO21" s="671"/>
      <c r="KPP21" s="671"/>
      <c r="KPQ21" s="671"/>
      <c r="KPR21" s="671"/>
      <c r="KPS21" s="671"/>
      <c r="KPT21" s="671"/>
      <c r="KPU21" s="671"/>
      <c r="KPV21" s="671"/>
      <c r="KPW21" s="671"/>
      <c r="KPX21" s="671"/>
      <c r="KPY21" s="671"/>
      <c r="KPZ21" s="671"/>
      <c r="KQA21" s="671"/>
      <c r="KQB21" s="671"/>
      <c r="KQC21" s="671"/>
      <c r="KQD21" s="671"/>
      <c r="KQE21" s="671"/>
      <c r="KQF21" s="671"/>
      <c r="KQG21" s="671"/>
      <c r="KQH21" s="671"/>
      <c r="KQI21" s="671"/>
      <c r="KQJ21" s="671"/>
      <c r="KQK21" s="671"/>
      <c r="KQL21" s="671"/>
      <c r="KQM21" s="671"/>
      <c r="KQN21" s="671"/>
      <c r="KQO21" s="671"/>
      <c r="KQP21" s="671"/>
      <c r="KQQ21" s="671"/>
      <c r="KQR21" s="671"/>
      <c r="KQS21" s="671"/>
      <c r="KQT21" s="671"/>
      <c r="KQU21" s="671"/>
      <c r="KQV21" s="671"/>
      <c r="KQW21" s="671"/>
      <c r="KQX21" s="671"/>
      <c r="KQY21" s="671"/>
      <c r="KQZ21" s="671"/>
      <c r="KRA21" s="671"/>
      <c r="KRB21" s="671"/>
      <c r="KRC21" s="671"/>
      <c r="KRD21" s="671"/>
      <c r="KRE21" s="671"/>
      <c r="KRF21" s="671"/>
      <c r="KRG21" s="671"/>
      <c r="KRH21" s="671"/>
      <c r="KRI21" s="671"/>
      <c r="KRJ21" s="671"/>
      <c r="KRK21" s="671"/>
      <c r="KRL21" s="671"/>
      <c r="KRM21" s="671"/>
      <c r="KRN21" s="671"/>
      <c r="KRO21" s="671"/>
      <c r="KRP21" s="671"/>
      <c r="KRQ21" s="671"/>
      <c r="KRR21" s="671"/>
      <c r="KRS21" s="671"/>
      <c r="KRT21" s="671"/>
      <c r="KRU21" s="671"/>
      <c r="KRV21" s="671"/>
      <c r="KRW21" s="671"/>
      <c r="KRX21" s="671"/>
      <c r="KRY21" s="671"/>
      <c r="KRZ21" s="671"/>
      <c r="KSA21" s="671"/>
      <c r="KSB21" s="671"/>
      <c r="KSC21" s="671"/>
      <c r="KSD21" s="671"/>
      <c r="KSE21" s="671"/>
      <c r="KSF21" s="671"/>
      <c r="KSG21" s="671"/>
      <c r="KSH21" s="671"/>
      <c r="KSI21" s="671"/>
      <c r="KSJ21" s="671"/>
      <c r="KSK21" s="671"/>
      <c r="KSL21" s="671"/>
      <c r="KSM21" s="671"/>
      <c r="KSN21" s="671"/>
      <c r="KSO21" s="671"/>
      <c r="KSP21" s="671"/>
      <c r="KSQ21" s="671"/>
      <c r="KSR21" s="671"/>
      <c r="KSS21" s="671"/>
      <c r="KST21" s="671"/>
      <c r="KSU21" s="671"/>
      <c r="KSV21" s="671"/>
      <c r="KSW21" s="671"/>
      <c r="KSX21" s="671"/>
      <c r="KSY21" s="671"/>
      <c r="KSZ21" s="671"/>
      <c r="KTA21" s="671"/>
      <c r="KTB21" s="671"/>
      <c r="KTC21" s="671"/>
      <c r="KTD21" s="671"/>
      <c r="KTE21" s="671"/>
      <c r="KTF21" s="671"/>
      <c r="KTG21" s="671"/>
      <c r="KTH21" s="671"/>
      <c r="KTI21" s="671"/>
      <c r="KTJ21" s="671"/>
      <c r="KTK21" s="671"/>
      <c r="KTL21" s="671"/>
      <c r="KTM21" s="671"/>
      <c r="KTN21" s="671"/>
      <c r="KTO21" s="671"/>
      <c r="KTP21" s="671"/>
      <c r="KTQ21" s="671"/>
      <c r="KTR21" s="671"/>
      <c r="KTS21" s="671"/>
      <c r="KTT21" s="671"/>
      <c r="KTU21" s="671"/>
      <c r="KTV21" s="671"/>
      <c r="KTW21" s="671"/>
      <c r="KTX21" s="671"/>
      <c r="KTY21" s="671"/>
      <c r="KTZ21" s="671"/>
      <c r="KUA21" s="671"/>
      <c r="KUB21" s="671"/>
      <c r="KUC21" s="671"/>
      <c r="KUD21" s="671"/>
      <c r="KUE21" s="671"/>
      <c r="KUF21" s="671"/>
      <c r="KUG21" s="671"/>
      <c r="KUH21" s="671"/>
      <c r="KUI21" s="671"/>
      <c r="KUJ21" s="671"/>
      <c r="KUK21" s="671"/>
      <c r="KUL21" s="671"/>
      <c r="KUM21" s="671"/>
      <c r="KUN21" s="671"/>
      <c r="KUO21" s="671"/>
      <c r="KUP21" s="671"/>
      <c r="KUQ21" s="671"/>
      <c r="KUR21" s="671"/>
      <c r="KUS21" s="671"/>
      <c r="KUT21" s="671"/>
      <c r="KUU21" s="671"/>
      <c r="KUV21" s="671"/>
      <c r="KUW21" s="671"/>
      <c r="KUX21" s="671"/>
      <c r="KUY21" s="671"/>
      <c r="KUZ21" s="671"/>
      <c r="KVA21" s="671"/>
      <c r="KVB21" s="671"/>
      <c r="KVC21" s="671"/>
      <c r="KVD21" s="671"/>
      <c r="KVE21" s="671"/>
      <c r="KVF21" s="671"/>
      <c r="KVG21" s="671"/>
      <c r="KVH21" s="671"/>
      <c r="KVI21" s="671"/>
      <c r="KVJ21" s="671"/>
      <c r="KVK21" s="671"/>
      <c r="KVL21" s="671"/>
      <c r="KVM21" s="671"/>
      <c r="KVN21" s="671"/>
      <c r="KVO21" s="671"/>
      <c r="KVP21" s="671"/>
      <c r="KVQ21" s="671"/>
      <c r="KVR21" s="671"/>
      <c r="KVS21" s="671"/>
      <c r="KVT21" s="671"/>
      <c r="KVU21" s="671"/>
      <c r="KVV21" s="671"/>
      <c r="KVW21" s="671"/>
      <c r="KVX21" s="671"/>
      <c r="KVY21" s="671"/>
      <c r="KVZ21" s="671"/>
      <c r="KWA21" s="671"/>
      <c r="KWB21" s="671"/>
      <c r="KWC21" s="671"/>
      <c r="KWD21" s="671"/>
      <c r="KWE21" s="671"/>
      <c r="KWF21" s="671"/>
      <c r="KWG21" s="671"/>
      <c r="KWH21" s="671"/>
      <c r="KWI21" s="671"/>
      <c r="KWJ21" s="671"/>
      <c r="KWK21" s="671"/>
      <c r="KWL21" s="671"/>
      <c r="KWM21" s="671"/>
      <c r="KWN21" s="671"/>
      <c r="KWO21" s="671"/>
      <c r="KWP21" s="671"/>
      <c r="KWQ21" s="671"/>
      <c r="KWR21" s="671"/>
      <c r="KWS21" s="671"/>
      <c r="KWT21" s="671"/>
      <c r="KWU21" s="671"/>
      <c r="KWV21" s="671"/>
      <c r="KWW21" s="671"/>
      <c r="KWX21" s="671"/>
      <c r="KWY21" s="671"/>
      <c r="KWZ21" s="671"/>
      <c r="KXA21" s="671"/>
      <c r="KXB21" s="671"/>
      <c r="KXC21" s="671"/>
      <c r="KXD21" s="671"/>
      <c r="KXE21" s="671"/>
      <c r="KXF21" s="671"/>
      <c r="KXG21" s="671"/>
      <c r="KXH21" s="671"/>
      <c r="KXI21" s="671"/>
      <c r="KXJ21" s="671"/>
      <c r="KXK21" s="671"/>
      <c r="KXL21" s="671"/>
      <c r="KXM21" s="671"/>
      <c r="KXN21" s="671"/>
      <c r="KXO21" s="671"/>
      <c r="KXP21" s="671"/>
      <c r="KXQ21" s="671"/>
      <c r="KXR21" s="671"/>
      <c r="KXS21" s="671"/>
      <c r="KXT21" s="671"/>
      <c r="KXU21" s="671"/>
      <c r="KXV21" s="671"/>
      <c r="KXW21" s="671"/>
      <c r="KXX21" s="671"/>
      <c r="KXY21" s="671"/>
      <c r="KXZ21" s="671"/>
      <c r="KYA21" s="671"/>
      <c r="KYB21" s="671"/>
      <c r="KYC21" s="671"/>
      <c r="KYD21" s="671"/>
      <c r="KYE21" s="671"/>
      <c r="KYF21" s="671"/>
      <c r="KYG21" s="671"/>
      <c r="KYH21" s="671"/>
      <c r="KYI21" s="671"/>
      <c r="KYJ21" s="671"/>
      <c r="KYK21" s="671"/>
      <c r="KYL21" s="671"/>
      <c r="KYM21" s="671"/>
      <c r="KYN21" s="671"/>
      <c r="KYO21" s="671"/>
      <c r="KYP21" s="671"/>
      <c r="KYQ21" s="671"/>
      <c r="KYR21" s="671"/>
      <c r="KYS21" s="671"/>
      <c r="KYT21" s="671"/>
      <c r="KYU21" s="671"/>
      <c r="KYV21" s="671"/>
      <c r="KYW21" s="671"/>
      <c r="KYX21" s="671"/>
      <c r="KYY21" s="671"/>
      <c r="KYZ21" s="671"/>
      <c r="KZA21" s="671"/>
      <c r="KZB21" s="671"/>
      <c r="KZC21" s="671"/>
      <c r="KZD21" s="671"/>
      <c r="KZE21" s="671"/>
      <c r="KZF21" s="671"/>
      <c r="KZG21" s="671"/>
      <c r="KZH21" s="671"/>
      <c r="KZI21" s="671"/>
      <c r="KZJ21" s="671"/>
      <c r="KZK21" s="671"/>
      <c r="KZL21" s="671"/>
      <c r="KZM21" s="671"/>
      <c r="KZN21" s="671"/>
      <c r="KZO21" s="671"/>
      <c r="KZP21" s="671"/>
      <c r="KZQ21" s="671"/>
      <c r="KZR21" s="671"/>
      <c r="KZS21" s="671"/>
      <c r="KZT21" s="671"/>
      <c r="KZU21" s="671"/>
      <c r="KZV21" s="671"/>
      <c r="KZW21" s="671"/>
      <c r="KZX21" s="671"/>
      <c r="KZY21" s="671"/>
      <c r="KZZ21" s="671"/>
      <c r="LAA21" s="671"/>
      <c r="LAB21" s="671"/>
      <c r="LAC21" s="671"/>
      <c r="LAD21" s="671"/>
      <c r="LAE21" s="671"/>
      <c r="LAF21" s="671"/>
      <c r="LAG21" s="671"/>
      <c r="LAH21" s="671"/>
      <c r="LAI21" s="671"/>
      <c r="LAJ21" s="671"/>
      <c r="LAK21" s="671"/>
      <c r="LAL21" s="671"/>
      <c r="LAM21" s="671"/>
      <c r="LAN21" s="671"/>
      <c r="LAO21" s="671"/>
      <c r="LAP21" s="671"/>
      <c r="LAQ21" s="671"/>
      <c r="LAR21" s="671"/>
      <c r="LAS21" s="671"/>
      <c r="LAT21" s="671"/>
      <c r="LAU21" s="671"/>
      <c r="LAV21" s="671"/>
      <c r="LAW21" s="671"/>
      <c r="LAX21" s="671"/>
      <c r="LAY21" s="671"/>
      <c r="LAZ21" s="671"/>
      <c r="LBA21" s="671"/>
      <c r="LBB21" s="671"/>
      <c r="LBC21" s="671"/>
      <c r="LBD21" s="671"/>
      <c r="LBE21" s="671"/>
      <c r="LBF21" s="671"/>
      <c r="LBG21" s="671"/>
      <c r="LBH21" s="671"/>
      <c r="LBI21" s="671"/>
      <c r="LBJ21" s="671"/>
      <c r="LBK21" s="671"/>
      <c r="LBL21" s="671"/>
      <c r="LBM21" s="671"/>
      <c r="LBN21" s="671"/>
      <c r="LBO21" s="671"/>
      <c r="LBP21" s="671"/>
      <c r="LBQ21" s="671"/>
      <c r="LBR21" s="671"/>
      <c r="LBS21" s="671"/>
      <c r="LBT21" s="671"/>
      <c r="LBU21" s="671"/>
      <c r="LBV21" s="671"/>
      <c r="LBW21" s="671"/>
      <c r="LBX21" s="671"/>
      <c r="LBY21" s="671"/>
      <c r="LBZ21" s="671"/>
      <c r="LCA21" s="671"/>
      <c r="LCB21" s="671"/>
      <c r="LCC21" s="671"/>
      <c r="LCD21" s="671"/>
      <c r="LCE21" s="671"/>
      <c r="LCF21" s="671"/>
      <c r="LCG21" s="671"/>
      <c r="LCH21" s="671"/>
      <c r="LCI21" s="671"/>
      <c r="LCJ21" s="671"/>
      <c r="LCK21" s="671"/>
      <c r="LCL21" s="671"/>
      <c r="LCM21" s="671"/>
      <c r="LCN21" s="671"/>
      <c r="LCO21" s="671"/>
      <c r="LCP21" s="671"/>
      <c r="LCQ21" s="671"/>
      <c r="LCR21" s="671"/>
      <c r="LCS21" s="671"/>
      <c r="LCT21" s="671"/>
      <c r="LCU21" s="671"/>
      <c r="LCV21" s="671"/>
      <c r="LCW21" s="671"/>
      <c r="LCX21" s="671"/>
      <c r="LCY21" s="671"/>
      <c r="LCZ21" s="671"/>
      <c r="LDA21" s="671"/>
      <c r="LDB21" s="671"/>
      <c r="LDC21" s="671"/>
      <c r="LDD21" s="671"/>
      <c r="LDE21" s="671"/>
      <c r="LDF21" s="671"/>
      <c r="LDG21" s="671"/>
      <c r="LDH21" s="671"/>
      <c r="LDI21" s="671"/>
      <c r="LDJ21" s="671"/>
      <c r="LDK21" s="671"/>
      <c r="LDL21" s="671"/>
      <c r="LDM21" s="671"/>
      <c r="LDN21" s="671"/>
      <c r="LDO21" s="671"/>
      <c r="LDP21" s="671"/>
      <c r="LDQ21" s="671"/>
      <c r="LDR21" s="671"/>
      <c r="LDS21" s="671"/>
      <c r="LDT21" s="671"/>
      <c r="LDU21" s="671"/>
      <c r="LDV21" s="671"/>
      <c r="LDW21" s="671"/>
      <c r="LDX21" s="671"/>
      <c r="LDY21" s="671"/>
      <c r="LDZ21" s="671"/>
      <c r="LEA21" s="671"/>
      <c r="LEB21" s="671"/>
      <c r="LEC21" s="671"/>
      <c r="LED21" s="671"/>
      <c r="LEE21" s="671"/>
      <c r="LEF21" s="671"/>
      <c r="LEG21" s="671"/>
      <c r="LEH21" s="671"/>
      <c r="LEI21" s="671"/>
      <c r="LEJ21" s="671"/>
      <c r="LEK21" s="671"/>
      <c r="LEL21" s="671"/>
      <c r="LEM21" s="671"/>
      <c r="LEN21" s="671"/>
      <c r="LEO21" s="671"/>
      <c r="LEP21" s="671"/>
      <c r="LEQ21" s="671"/>
      <c r="LER21" s="671"/>
      <c r="LES21" s="671"/>
      <c r="LET21" s="671"/>
      <c r="LEU21" s="671"/>
      <c r="LEV21" s="671"/>
      <c r="LEW21" s="671"/>
      <c r="LEX21" s="671"/>
      <c r="LEY21" s="671"/>
      <c r="LEZ21" s="671"/>
      <c r="LFA21" s="671"/>
      <c r="LFB21" s="671"/>
      <c r="LFC21" s="671"/>
      <c r="LFD21" s="671"/>
      <c r="LFE21" s="671"/>
      <c r="LFF21" s="671"/>
      <c r="LFG21" s="671"/>
      <c r="LFH21" s="671"/>
      <c r="LFI21" s="671"/>
      <c r="LFJ21" s="671"/>
      <c r="LFK21" s="671"/>
      <c r="LFL21" s="671"/>
      <c r="LFM21" s="671"/>
      <c r="LFN21" s="671"/>
      <c r="LFO21" s="671"/>
      <c r="LFP21" s="671"/>
      <c r="LFQ21" s="671"/>
      <c r="LFR21" s="671"/>
      <c r="LFS21" s="671"/>
      <c r="LFT21" s="671"/>
      <c r="LFU21" s="671"/>
      <c r="LFV21" s="671"/>
      <c r="LFW21" s="671"/>
      <c r="LFX21" s="671"/>
      <c r="LFY21" s="671"/>
      <c r="LFZ21" s="671"/>
      <c r="LGA21" s="671"/>
      <c r="LGB21" s="671"/>
      <c r="LGC21" s="671"/>
      <c r="LGD21" s="671"/>
      <c r="LGE21" s="671"/>
      <c r="LGF21" s="671"/>
      <c r="LGG21" s="671"/>
      <c r="LGH21" s="671"/>
      <c r="LGI21" s="671"/>
      <c r="LGJ21" s="671"/>
      <c r="LGK21" s="671"/>
      <c r="LGL21" s="671"/>
      <c r="LGM21" s="671"/>
      <c r="LGN21" s="671"/>
      <c r="LGO21" s="671"/>
      <c r="LGP21" s="671"/>
      <c r="LGQ21" s="671"/>
      <c r="LGR21" s="671"/>
      <c r="LGS21" s="671"/>
      <c r="LGT21" s="671"/>
      <c r="LGU21" s="671"/>
      <c r="LGV21" s="671"/>
      <c r="LGW21" s="671"/>
      <c r="LGX21" s="671"/>
      <c r="LGY21" s="671"/>
      <c r="LGZ21" s="671"/>
      <c r="LHA21" s="671"/>
      <c r="LHB21" s="671"/>
      <c r="LHC21" s="671"/>
      <c r="LHD21" s="671"/>
      <c r="LHE21" s="671"/>
      <c r="LHF21" s="671"/>
      <c r="LHG21" s="671"/>
      <c r="LHH21" s="671"/>
      <c r="LHI21" s="671"/>
      <c r="LHJ21" s="671"/>
      <c r="LHK21" s="671"/>
      <c r="LHL21" s="671"/>
      <c r="LHM21" s="671"/>
      <c r="LHN21" s="671"/>
      <c r="LHO21" s="671"/>
      <c r="LHP21" s="671"/>
      <c r="LHQ21" s="671"/>
      <c r="LHR21" s="671"/>
      <c r="LHS21" s="671"/>
      <c r="LHT21" s="671"/>
      <c r="LHU21" s="671"/>
      <c r="LHV21" s="671"/>
      <c r="LHW21" s="671"/>
      <c r="LHX21" s="671"/>
      <c r="LHY21" s="671"/>
      <c r="LHZ21" s="671"/>
      <c r="LIA21" s="671"/>
      <c r="LIB21" s="671"/>
      <c r="LIC21" s="671"/>
      <c r="LID21" s="671"/>
      <c r="LIE21" s="671"/>
      <c r="LIF21" s="671"/>
      <c r="LIG21" s="671"/>
      <c r="LIH21" s="671"/>
      <c r="LII21" s="671"/>
      <c r="LIJ21" s="671"/>
      <c r="LIK21" s="671"/>
      <c r="LIL21" s="671"/>
      <c r="LIM21" s="671"/>
      <c r="LIN21" s="671"/>
      <c r="LIO21" s="671"/>
      <c r="LIP21" s="671"/>
      <c r="LIQ21" s="671"/>
      <c r="LIR21" s="671"/>
      <c r="LIS21" s="671"/>
      <c r="LIT21" s="671"/>
      <c r="LIU21" s="671"/>
      <c r="LIV21" s="671"/>
      <c r="LIW21" s="671"/>
      <c r="LIX21" s="671"/>
      <c r="LIY21" s="671"/>
      <c r="LIZ21" s="671"/>
      <c r="LJA21" s="671"/>
      <c r="LJB21" s="671"/>
      <c r="LJC21" s="671"/>
      <c r="LJD21" s="671"/>
      <c r="LJE21" s="671"/>
      <c r="LJF21" s="671"/>
      <c r="LJG21" s="671"/>
      <c r="LJH21" s="671"/>
      <c r="LJI21" s="671"/>
      <c r="LJJ21" s="671"/>
      <c r="LJK21" s="671"/>
      <c r="LJL21" s="671"/>
      <c r="LJM21" s="671"/>
      <c r="LJN21" s="671"/>
      <c r="LJO21" s="671"/>
      <c r="LJP21" s="671"/>
      <c r="LJQ21" s="671"/>
      <c r="LJR21" s="671"/>
      <c r="LJS21" s="671"/>
      <c r="LJT21" s="671"/>
      <c r="LJU21" s="671"/>
      <c r="LJV21" s="671"/>
      <c r="LJW21" s="671"/>
      <c r="LJX21" s="671"/>
      <c r="LJY21" s="671"/>
      <c r="LJZ21" s="671"/>
      <c r="LKA21" s="671"/>
      <c r="LKB21" s="671"/>
      <c r="LKC21" s="671"/>
      <c r="LKD21" s="671"/>
      <c r="LKE21" s="671"/>
      <c r="LKF21" s="671"/>
      <c r="LKG21" s="671"/>
      <c r="LKH21" s="671"/>
      <c r="LKI21" s="671"/>
      <c r="LKJ21" s="671"/>
      <c r="LKK21" s="671"/>
      <c r="LKL21" s="671"/>
      <c r="LKM21" s="671"/>
      <c r="LKN21" s="671"/>
      <c r="LKO21" s="671"/>
      <c r="LKP21" s="671"/>
      <c r="LKQ21" s="671"/>
      <c r="LKR21" s="671"/>
      <c r="LKS21" s="671"/>
      <c r="LKT21" s="671"/>
      <c r="LKU21" s="671"/>
      <c r="LKV21" s="671"/>
      <c r="LKW21" s="671"/>
      <c r="LKX21" s="671"/>
      <c r="LKY21" s="671"/>
      <c r="LKZ21" s="671"/>
      <c r="LLA21" s="671"/>
      <c r="LLB21" s="671"/>
      <c r="LLC21" s="671"/>
      <c r="LLD21" s="671"/>
      <c r="LLE21" s="671"/>
      <c r="LLF21" s="671"/>
      <c r="LLG21" s="671"/>
      <c r="LLH21" s="671"/>
      <c r="LLI21" s="671"/>
      <c r="LLJ21" s="671"/>
      <c r="LLK21" s="671"/>
      <c r="LLL21" s="671"/>
      <c r="LLM21" s="671"/>
      <c r="LLN21" s="671"/>
      <c r="LLO21" s="671"/>
      <c r="LLP21" s="671"/>
      <c r="LLQ21" s="671"/>
      <c r="LLR21" s="671"/>
      <c r="LLS21" s="671"/>
      <c r="LLT21" s="671"/>
      <c r="LLU21" s="671"/>
      <c r="LLV21" s="671"/>
      <c r="LLW21" s="671"/>
      <c r="LLX21" s="671"/>
      <c r="LLY21" s="671"/>
      <c r="LLZ21" s="671"/>
      <c r="LMA21" s="671"/>
      <c r="LMB21" s="671"/>
      <c r="LMC21" s="671"/>
      <c r="LMD21" s="671"/>
      <c r="LME21" s="671"/>
      <c r="LMF21" s="671"/>
      <c r="LMG21" s="671"/>
      <c r="LMH21" s="671"/>
      <c r="LMI21" s="671"/>
      <c r="LMJ21" s="671"/>
      <c r="LMK21" s="671"/>
      <c r="LML21" s="671"/>
      <c r="LMM21" s="671"/>
      <c r="LMN21" s="671"/>
      <c r="LMO21" s="671"/>
      <c r="LMP21" s="671"/>
      <c r="LMQ21" s="671"/>
      <c r="LMR21" s="671"/>
      <c r="LMS21" s="671"/>
      <c r="LMT21" s="671"/>
      <c r="LMU21" s="671"/>
      <c r="LMV21" s="671"/>
      <c r="LMW21" s="671"/>
      <c r="LMX21" s="671"/>
      <c r="LMY21" s="671"/>
      <c r="LMZ21" s="671"/>
      <c r="LNA21" s="671"/>
      <c r="LNB21" s="671"/>
      <c r="LNC21" s="671"/>
      <c r="LND21" s="671"/>
      <c r="LNE21" s="671"/>
      <c r="LNF21" s="671"/>
      <c r="LNG21" s="671"/>
      <c r="LNH21" s="671"/>
      <c r="LNI21" s="671"/>
      <c r="LNJ21" s="671"/>
      <c r="LNK21" s="671"/>
      <c r="LNL21" s="671"/>
      <c r="LNM21" s="671"/>
      <c r="LNN21" s="671"/>
      <c r="LNO21" s="671"/>
      <c r="LNP21" s="671"/>
      <c r="LNQ21" s="671"/>
      <c r="LNR21" s="671"/>
      <c r="LNS21" s="671"/>
      <c r="LNT21" s="671"/>
      <c r="LNU21" s="671"/>
      <c r="LNV21" s="671"/>
      <c r="LNW21" s="671"/>
      <c r="LNX21" s="671"/>
      <c r="LNY21" s="671"/>
      <c r="LNZ21" s="671"/>
      <c r="LOA21" s="671"/>
      <c r="LOB21" s="671"/>
      <c r="LOC21" s="671"/>
      <c r="LOD21" s="671"/>
      <c r="LOE21" s="671"/>
      <c r="LOF21" s="671"/>
      <c r="LOG21" s="671"/>
      <c r="LOH21" s="671"/>
      <c r="LOI21" s="671"/>
      <c r="LOJ21" s="671"/>
      <c r="LOK21" s="671"/>
      <c r="LOL21" s="671"/>
      <c r="LOM21" s="671"/>
      <c r="LON21" s="671"/>
      <c r="LOO21" s="671"/>
      <c r="LOP21" s="671"/>
      <c r="LOQ21" s="671"/>
      <c r="LOR21" s="671"/>
      <c r="LOS21" s="671"/>
      <c r="LOT21" s="671"/>
      <c r="LOU21" s="671"/>
      <c r="LOV21" s="671"/>
      <c r="LOW21" s="671"/>
      <c r="LOX21" s="671"/>
      <c r="LOY21" s="671"/>
      <c r="LOZ21" s="671"/>
      <c r="LPA21" s="671"/>
      <c r="LPB21" s="671"/>
      <c r="LPC21" s="671"/>
      <c r="LPD21" s="671"/>
      <c r="LPE21" s="671"/>
      <c r="LPF21" s="671"/>
      <c r="LPG21" s="671"/>
      <c r="LPH21" s="671"/>
      <c r="LPI21" s="671"/>
      <c r="LPJ21" s="671"/>
      <c r="LPK21" s="671"/>
      <c r="LPL21" s="671"/>
      <c r="LPM21" s="671"/>
      <c r="LPN21" s="671"/>
      <c r="LPO21" s="671"/>
      <c r="LPP21" s="671"/>
      <c r="LPQ21" s="671"/>
      <c r="LPR21" s="671"/>
      <c r="LPS21" s="671"/>
      <c r="LPT21" s="671"/>
      <c r="LPU21" s="671"/>
      <c r="LPV21" s="671"/>
      <c r="LPW21" s="671"/>
      <c r="LPX21" s="671"/>
      <c r="LPY21" s="671"/>
      <c r="LPZ21" s="671"/>
      <c r="LQA21" s="671"/>
      <c r="LQB21" s="671"/>
      <c r="LQC21" s="671"/>
      <c r="LQD21" s="671"/>
      <c r="LQE21" s="671"/>
      <c r="LQF21" s="671"/>
      <c r="LQG21" s="671"/>
      <c r="LQH21" s="671"/>
      <c r="LQI21" s="671"/>
      <c r="LQJ21" s="671"/>
      <c r="LQK21" s="671"/>
      <c r="LQL21" s="671"/>
      <c r="LQM21" s="671"/>
      <c r="LQN21" s="671"/>
      <c r="LQO21" s="671"/>
      <c r="LQP21" s="671"/>
      <c r="LQQ21" s="671"/>
      <c r="LQR21" s="671"/>
      <c r="LQS21" s="671"/>
      <c r="LQT21" s="671"/>
      <c r="LQU21" s="671"/>
      <c r="LQV21" s="671"/>
      <c r="LQW21" s="671"/>
      <c r="LQX21" s="671"/>
      <c r="LQY21" s="671"/>
      <c r="LQZ21" s="671"/>
      <c r="LRA21" s="671"/>
      <c r="LRB21" s="671"/>
      <c r="LRC21" s="671"/>
      <c r="LRD21" s="671"/>
      <c r="LRE21" s="671"/>
      <c r="LRF21" s="671"/>
      <c r="LRG21" s="671"/>
      <c r="LRH21" s="671"/>
      <c r="LRI21" s="671"/>
      <c r="LRJ21" s="671"/>
      <c r="LRK21" s="671"/>
      <c r="LRL21" s="671"/>
      <c r="LRM21" s="671"/>
      <c r="LRN21" s="671"/>
      <c r="LRO21" s="671"/>
      <c r="LRP21" s="671"/>
      <c r="LRQ21" s="671"/>
      <c r="LRR21" s="671"/>
      <c r="LRS21" s="671"/>
      <c r="LRT21" s="671"/>
      <c r="LRU21" s="671"/>
      <c r="LRV21" s="671"/>
      <c r="LRW21" s="671"/>
      <c r="LRX21" s="671"/>
      <c r="LRY21" s="671"/>
      <c r="LRZ21" s="671"/>
      <c r="LSA21" s="671"/>
      <c r="LSB21" s="671"/>
      <c r="LSC21" s="671"/>
      <c r="LSD21" s="671"/>
      <c r="LSE21" s="671"/>
      <c r="LSF21" s="671"/>
      <c r="LSG21" s="671"/>
      <c r="LSH21" s="671"/>
      <c r="LSI21" s="671"/>
      <c r="LSJ21" s="671"/>
      <c r="LSK21" s="671"/>
      <c r="LSL21" s="671"/>
      <c r="LSM21" s="671"/>
      <c r="LSN21" s="671"/>
      <c r="LSO21" s="671"/>
      <c r="LSP21" s="671"/>
      <c r="LSQ21" s="671"/>
      <c r="LSR21" s="671"/>
      <c r="LSS21" s="671"/>
      <c r="LST21" s="671"/>
      <c r="LSU21" s="671"/>
      <c r="LSV21" s="671"/>
      <c r="LSW21" s="671"/>
      <c r="LSX21" s="671"/>
      <c r="LSY21" s="671"/>
      <c r="LSZ21" s="671"/>
      <c r="LTA21" s="671"/>
      <c r="LTB21" s="671"/>
      <c r="LTC21" s="671"/>
      <c r="LTD21" s="671"/>
      <c r="LTE21" s="671"/>
      <c r="LTF21" s="671"/>
      <c r="LTG21" s="671"/>
      <c r="LTH21" s="671"/>
      <c r="LTI21" s="671"/>
      <c r="LTJ21" s="671"/>
      <c r="LTK21" s="671"/>
      <c r="LTL21" s="671"/>
      <c r="LTM21" s="671"/>
      <c r="LTN21" s="671"/>
      <c r="LTO21" s="671"/>
      <c r="LTP21" s="671"/>
      <c r="LTQ21" s="671"/>
      <c r="LTR21" s="671"/>
      <c r="LTS21" s="671"/>
      <c r="LTT21" s="671"/>
      <c r="LTU21" s="671"/>
      <c r="LTV21" s="671"/>
      <c r="LTW21" s="671"/>
      <c r="LTX21" s="671"/>
      <c r="LTY21" s="671"/>
      <c r="LTZ21" s="671"/>
      <c r="LUA21" s="671"/>
      <c r="LUB21" s="671"/>
      <c r="LUC21" s="671"/>
      <c r="LUD21" s="671"/>
      <c r="LUE21" s="671"/>
      <c r="LUF21" s="671"/>
      <c r="LUG21" s="671"/>
      <c r="LUH21" s="671"/>
      <c r="LUI21" s="671"/>
      <c r="LUJ21" s="671"/>
      <c r="LUK21" s="671"/>
      <c r="LUL21" s="671"/>
      <c r="LUM21" s="671"/>
      <c r="LUN21" s="671"/>
      <c r="LUO21" s="671"/>
      <c r="LUP21" s="671"/>
      <c r="LUQ21" s="671"/>
      <c r="LUR21" s="671"/>
      <c r="LUS21" s="671"/>
      <c r="LUT21" s="671"/>
      <c r="LUU21" s="671"/>
      <c r="LUV21" s="671"/>
      <c r="LUW21" s="671"/>
      <c r="LUX21" s="671"/>
      <c r="LUY21" s="671"/>
      <c r="LUZ21" s="671"/>
      <c r="LVA21" s="671"/>
      <c r="LVB21" s="671"/>
      <c r="LVC21" s="671"/>
      <c r="LVD21" s="671"/>
      <c r="LVE21" s="671"/>
      <c r="LVF21" s="671"/>
      <c r="LVG21" s="671"/>
      <c r="LVH21" s="671"/>
      <c r="LVI21" s="671"/>
      <c r="LVJ21" s="671"/>
      <c r="LVK21" s="671"/>
      <c r="LVL21" s="671"/>
      <c r="LVM21" s="671"/>
      <c r="LVN21" s="671"/>
      <c r="LVO21" s="671"/>
      <c r="LVP21" s="671"/>
      <c r="LVQ21" s="671"/>
      <c r="LVR21" s="671"/>
      <c r="LVS21" s="671"/>
      <c r="LVT21" s="671"/>
      <c r="LVU21" s="671"/>
      <c r="LVV21" s="671"/>
      <c r="LVW21" s="671"/>
      <c r="LVX21" s="671"/>
      <c r="LVY21" s="671"/>
      <c r="LVZ21" s="671"/>
      <c r="LWA21" s="671"/>
      <c r="LWB21" s="671"/>
      <c r="LWC21" s="671"/>
      <c r="LWD21" s="671"/>
      <c r="LWE21" s="671"/>
      <c r="LWF21" s="671"/>
      <c r="LWG21" s="671"/>
      <c r="LWH21" s="671"/>
      <c r="LWI21" s="671"/>
      <c r="LWJ21" s="671"/>
      <c r="LWK21" s="671"/>
      <c r="LWL21" s="671"/>
      <c r="LWM21" s="671"/>
      <c r="LWN21" s="671"/>
      <c r="LWO21" s="671"/>
      <c r="LWP21" s="671"/>
      <c r="LWQ21" s="671"/>
      <c r="LWR21" s="671"/>
      <c r="LWS21" s="671"/>
      <c r="LWT21" s="671"/>
      <c r="LWU21" s="671"/>
      <c r="LWV21" s="671"/>
      <c r="LWW21" s="671"/>
      <c r="LWX21" s="671"/>
      <c r="LWY21" s="671"/>
      <c r="LWZ21" s="671"/>
      <c r="LXA21" s="671"/>
      <c r="LXB21" s="671"/>
      <c r="LXC21" s="671"/>
      <c r="LXD21" s="671"/>
      <c r="LXE21" s="671"/>
      <c r="LXF21" s="671"/>
      <c r="LXG21" s="671"/>
      <c r="LXH21" s="671"/>
      <c r="LXI21" s="671"/>
      <c r="LXJ21" s="671"/>
      <c r="LXK21" s="671"/>
      <c r="LXL21" s="671"/>
      <c r="LXM21" s="671"/>
      <c r="LXN21" s="671"/>
      <c r="LXO21" s="671"/>
      <c r="LXP21" s="671"/>
      <c r="LXQ21" s="671"/>
      <c r="LXR21" s="671"/>
      <c r="LXS21" s="671"/>
      <c r="LXT21" s="671"/>
      <c r="LXU21" s="671"/>
      <c r="LXV21" s="671"/>
      <c r="LXW21" s="671"/>
      <c r="LXX21" s="671"/>
      <c r="LXY21" s="671"/>
      <c r="LXZ21" s="671"/>
      <c r="LYA21" s="671"/>
      <c r="LYB21" s="671"/>
      <c r="LYC21" s="671"/>
      <c r="LYD21" s="671"/>
      <c r="LYE21" s="671"/>
      <c r="LYF21" s="671"/>
      <c r="LYG21" s="671"/>
      <c r="LYH21" s="671"/>
      <c r="LYI21" s="671"/>
      <c r="LYJ21" s="671"/>
      <c r="LYK21" s="671"/>
      <c r="LYL21" s="671"/>
      <c r="LYM21" s="671"/>
      <c r="LYN21" s="671"/>
      <c r="LYO21" s="671"/>
      <c r="LYP21" s="671"/>
      <c r="LYQ21" s="671"/>
      <c r="LYR21" s="671"/>
      <c r="LYS21" s="671"/>
      <c r="LYT21" s="671"/>
      <c r="LYU21" s="671"/>
      <c r="LYV21" s="671"/>
      <c r="LYW21" s="671"/>
      <c r="LYX21" s="671"/>
      <c r="LYY21" s="671"/>
      <c r="LYZ21" s="671"/>
      <c r="LZA21" s="671"/>
      <c r="LZB21" s="671"/>
      <c r="LZC21" s="671"/>
      <c r="LZD21" s="671"/>
      <c r="LZE21" s="671"/>
      <c r="LZF21" s="671"/>
      <c r="LZG21" s="671"/>
      <c r="LZH21" s="671"/>
      <c r="LZI21" s="671"/>
      <c r="LZJ21" s="671"/>
      <c r="LZK21" s="671"/>
      <c r="LZL21" s="671"/>
      <c r="LZM21" s="671"/>
      <c r="LZN21" s="671"/>
      <c r="LZO21" s="671"/>
      <c r="LZP21" s="671"/>
      <c r="LZQ21" s="671"/>
      <c r="LZR21" s="671"/>
      <c r="LZS21" s="671"/>
      <c r="LZT21" s="671"/>
      <c r="LZU21" s="671"/>
      <c r="LZV21" s="671"/>
      <c r="LZW21" s="671"/>
      <c r="LZX21" s="671"/>
      <c r="LZY21" s="671"/>
      <c r="LZZ21" s="671"/>
      <c r="MAA21" s="671"/>
      <c r="MAB21" s="671"/>
      <c r="MAC21" s="671"/>
      <c r="MAD21" s="671"/>
      <c r="MAE21" s="671"/>
      <c r="MAF21" s="671"/>
      <c r="MAG21" s="671"/>
      <c r="MAH21" s="671"/>
      <c r="MAI21" s="671"/>
      <c r="MAJ21" s="671"/>
      <c r="MAK21" s="671"/>
      <c r="MAL21" s="671"/>
      <c r="MAM21" s="671"/>
      <c r="MAN21" s="671"/>
      <c r="MAO21" s="671"/>
      <c r="MAP21" s="671"/>
      <c r="MAQ21" s="671"/>
      <c r="MAR21" s="671"/>
      <c r="MAS21" s="671"/>
      <c r="MAT21" s="671"/>
      <c r="MAU21" s="671"/>
      <c r="MAV21" s="671"/>
      <c r="MAW21" s="671"/>
      <c r="MAX21" s="671"/>
      <c r="MAY21" s="671"/>
      <c r="MAZ21" s="671"/>
      <c r="MBA21" s="671"/>
      <c r="MBB21" s="671"/>
      <c r="MBC21" s="671"/>
      <c r="MBD21" s="671"/>
      <c r="MBE21" s="671"/>
      <c r="MBF21" s="671"/>
      <c r="MBG21" s="671"/>
      <c r="MBH21" s="671"/>
      <c r="MBI21" s="671"/>
      <c r="MBJ21" s="671"/>
      <c r="MBK21" s="671"/>
      <c r="MBL21" s="671"/>
      <c r="MBM21" s="671"/>
      <c r="MBN21" s="671"/>
      <c r="MBO21" s="671"/>
      <c r="MBP21" s="671"/>
      <c r="MBQ21" s="671"/>
      <c r="MBR21" s="671"/>
      <c r="MBS21" s="671"/>
      <c r="MBT21" s="671"/>
      <c r="MBU21" s="671"/>
      <c r="MBV21" s="671"/>
      <c r="MBW21" s="671"/>
      <c r="MBX21" s="671"/>
      <c r="MBY21" s="671"/>
      <c r="MBZ21" s="671"/>
      <c r="MCA21" s="671"/>
      <c r="MCB21" s="671"/>
      <c r="MCC21" s="671"/>
      <c r="MCD21" s="671"/>
      <c r="MCE21" s="671"/>
      <c r="MCF21" s="671"/>
      <c r="MCG21" s="671"/>
      <c r="MCH21" s="671"/>
      <c r="MCI21" s="671"/>
      <c r="MCJ21" s="671"/>
      <c r="MCK21" s="671"/>
      <c r="MCL21" s="671"/>
      <c r="MCM21" s="671"/>
      <c r="MCN21" s="671"/>
      <c r="MCO21" s="671"/>
      <c r="MCP21" s="671"/>
      <c r="MCQ21" s="671"/>
      <c r="MCR21" s="671"/>
      <c r="MCS21" s="671"/>
      <c r="MCT21" s="671"/>
      <c r="MCU21" s="671"/>
      <c r="MCV21" s="671"/>
      <c r="MCW21" s="671"/>
      <c r="MCX21" s="671"/>
      <c r="MCY21" s="671"/>
      <c r="MCZ21" s="671"/>
      <c r="MDA21" s="671"/>
      <c r="MDB21" s="671"/>
      <c r="MDC21" s="671"/>
      <c r="MDD21" s="671"/>
      <c r="MDE21" s="671"/>
      <c r="MDF21" s="671"/>
      <c r="MDG21" s="671"/>
      <c r="MDH21" s="671"/>
      <c r="MDI21" s="671"/>
      <c r="MDJ21" s="671"/>
      <c r="MDK21" s="671"/>
      <c r="MDL21" s="671"/>
      <c r="MDM21" s="671"/>
      <c r="MDN21" s="671"/>
      <c r="MDO21" s="671"/>
      <c r="MDP21" s="671"/>
      <c r="MDQ21" s="671"/>
      <c r="MDR21" s="671"/>
      <c r="MDS21" s="671"/>
      <c r="MDT21" s="671"/>
      <c r="MDU21" s="671"/>
      <c r="MDV21" s="671"/>
      <c r="MDW21" s="671"/>
      <c r="MDX21" s="671"/>
      <c r="MDY21" s="671"/>
      <c r="MDZ21" s="671"/>
      <c r="MEA21" s="671"/>
      <c r="MEB21" s="671"/>
      <c r="MEC21" s="671"/>
      <c r="MED21" s="671"/>
      <c r="MEE21" s="671"/>
      <c r="MEF21" s="671"/>
      <c r="MEG21" s="671"/>
      <c r="MEH21" s="671"/>
      <c r="MEI21" s="671"/>
      <c r="MEJ21" s="671"/>
      <c r="MEK21" s="671"/>
      <c r="MEL21" s="671"/>
      <c r="MEM21" s="671"/>
      <c r="MEN21" s="671"/>
      <c r="MEO21" s="671"/>
      <c r="MEP21" s="671"/>
      <c r="MEQ21" s="671"/>
      <c r="MER21" s="671"/>
      <c r="MES21" s="671"/>
      <c r="MET21" s="671"/>
      <c r="MEU21" s="671"/>
      <c r="MEV21" s="671"/>
      <c r="MEW21" s="671"/>
      <c r="MEX21" s="671"/>
      <c r="MEY21" s="671"/>
      <c r="MEZ21" s="671"/>
      <c r="MFA21" s="671"/>
      <c r="MFB21" s="671"/>
      <c r="MFC21" s="671"/>
      <c r="MFD21" s="671"/>
      <c r="MFE21" s="671"/>
      <c r="MFF21" s="671"/>
      <c r="MFG21" s="671"/>
      <c r="MFH21" s="671"/>
      <c r="MFI21" s="671"/>
      <c r="MFJ21" s="671"/>
      <c r="MFK21" s="671"/>
      <c r="MFL21" s="671"/>
      <c r="MFM21" s="671"/>
      <c r="MFN21" s="671"/>
      <c r="MFO21" s="671"/>
      <c r="MFP21" s="671"/>
      <c r="MFQ21" s="671"/>
      <c r="MFR21" s="671"/>
      <c r="MFS21" s="671"/>
      <c r="MFT21" s="671"/>
      <c r="MFU21" s="671"/>
      <c r="MFV21" s="671"/>
      <c r="MFW21" s="671"/>
      <c r="MFX21" s="671"/>
      <c r="MFY21" s="671"/>
      <c r="MFZ21" s="671"/>
      <c r="MGA21" s="671"/>
      <c r="MGB21" s="671"/>
      <c r="MGC21" s="671"/>
      <c r="MGD21" s="671"/>
      <c r="MGE21" s="671"/>
      <c r="MGF21" s="671"/>
      <c r="MGG21" s="671"/>
      <c r="MGH21" s="671"/>
      <c r="MGI21" s="671"/>
      <c r="MGJ21" s="671"/>
      <c r="MGK21" s="671"/>
      <c r="MGL21" s="671"/>
      <c r="MGM21" s="671"/>
      <c r="MGN21" s="671"/>
      <c r="MGO21" s="671"/>
      <c r="MGP21" s="671"/>
      <c r="MGQ21" s="671"/>
      <c r="MGR21" s="671"/>
      <c r="MGS21" s="671"/>
      <c r="MGT21" s="671"/>
      <c r="MGU21" s="671"/>
      <c r="MGV21" s="671"/>
      <c r="MGW21" s="671"/>
      <c r="MGX21" s="671"/>
      <c r="MGY21" s="671"/>
      <c r="MGZ21" s="671"/>
      <c r="MHA21" s="671"/>
      <c r="MHB21" s="671"/>
      <c r="MHC21" s="671"/>
      <c r="MHD21" s="671"/>
      <c r="MHE21" s="671"/>
      <c r="MHF21" s="671"/>
      <c r="MHG21" s="671"/>
      <c r="MHH21" s="671"/>
      <c r="MHI21" s="671"/>
      <c r="MHJ21" s="671"/>
      <c r="MHK21" s="671"/>
      <c r="MHL21" s="671"/>
      <c r="MHM21" s="671"/>
      <c r="MHN21" s="671"/>
      <c r="MHO21" s="671"/>
      <c r="MHP21" s="671"/>
      <c r="MHQ21" s="671"/>
      <c r="MHR21" s="671"/>
      <c r="MHS21" s="671"/>
      <c r="MHT21" s="671"/>
      <c r="MHU21" s="671"/>
      <c r="MHV21" s="671"/>
      <c r="MHW21" s="671"/>
      <c r="MHX21" s="671"/>
      <c r="MHY21" s="671"/>
      <c r="MHZ21" s="671"/>
      <c r="MIA21" s="671"/>
      <c r="MIB21" s="671"/>
      <c r="MIC21" s="671"/>
      <c r="MID21" s="671"/>
      <c r="MIE21" s="671"/>
      <c r="MIF21" s="671"/>
      <c r="MIG21" s="671"/>
      <c r="MIH21" s="671"/>
      <c r="MII21" s="671"/>
      <c r="MIJ21" s="671"/>
      <c r="MIK21" s="671"/>
      <c r="MIL21" s="671"/>
      <c r="MIM21" s="671"/>
      <c r="MIN21" s="671"/>
      <c r="MIO21" s="671"/>
      <c r="MIP21" s="671"/>
      <c r="MIQ21" s="671"/>
      <c r="MIR21" s="671"/>
      <c r="MIS21" s="671"/>
      <c r="MIT21" s="671"/>
      <c r="MIU21" s="671"/>
      <c r="MIV21" s="671"/>
      <c r="MIW21" s="671"/>
      <c r="MIX21" s="671"/>
      <c r="MIY21" s="671"/>
      <c r="MIZ21" s="671"/>
      <c r="MJA21" s="671"/>
      <c r="MJB21" s="671"/>
      <c r="MJC21" s="671"/>
      <c r="MJD21" s="671"/>
      <c r="MJE21" s="671"/>
      <c r="MJF21" s="671"/>
      <c r="MJG21" s="671"/>
      <c r="MJH21" s="671"/>
      <c r="MJI21" s="671"/>
      <c r="MJJ21" s="671"/>
      <c r="MJK21" s="671"/>
      <c r="MJL21" s="671"/>
      <c r="MJM21" s="671"/>
      <c r="MJN21" s="671"/>
      <c r="MJO21" s="671"/>
      <c r="MJP21" s="671"/>
      <c r="MJQ21" s="671"/>
      <c r="MJR21" s="671"/>
      <c r="MJS21" s="671"/>
      <c r="MJT21" s="671"/>
      <c r="MJU21" s="671"/>
      <c r="MJV21" s="671"/>
      <c r="MJW21" s="671"/>
      <c r="MJX21" s="671"/>
      <c r="MJY21" s="671"/>
      <c r="MJZ21" s="671"/>
      <c r="MKA21" s="671"/>
      <c r="MKB21" s="671"/>
      <c r="MKC21" s="671"/>
      <c r="MKD21" s="671"/>
      <c r="MKE21" s="671"/>
      <c r="MKF21" s="671"/>
      <c r="MKG21" s="671"/>
      <c r="MKH21" s="671"/>
      <c r="MKI21" s="671"/>
      <c r="MKJ21" s="671"/>
      <c r="MKK21" s="671"/>
      <c r="MKL21" s="671"/>
      <c r="MKM21" s="671"/>
      <c r="MKN21" s="671"/>
      <c r="MKO21" s="671"/>
      <c r="MKP21" s="671"/>
      <c r="MKQ21" s="671"/>
      <c r="MKR21" s="671"/>
      <c r="MKS21" s="671"/>
      <c r="MKT21" s="671"/>
      <c r="MKU21" s="671"/>
      <c r="MKV21" s="671"/>
      <c r="MKW21" s="671"/>
      <c r="MKX21" s="671"/>
      <c r="MKY21" s="671"/>
      <c r="MKZ21" s="671"/>
      <c r="MLA21" s="671"/>
      <c r="MLB21" s="671"/>
      <c r="MLC21" s="671"/>
      <c r="MLD21" s="671"/>
      <c r="MLE21" s="671"/>
      <c r="MLF21" s="671"/>
      <c r="MLG21" s="671"/>
      <c r="MLH21" s="671"/>
      <c r="MLI21" s="671"/>
      <c r="MLJ21" s="671"/>
      <c r="MLK21" s="671"/>
      <c r="MLL21" s="671"/>
      <c r="MLM21" s="671"/>
      <c r="MLN21" s="671"/>
      <c r="MLO21" s="671"/>
      <c r="MLP21" s="671"/>
      <c r="MLQ21" s="671"/>
      <c r="MLR21" s="671"/>
      <c r="MLS21" s="671"/>
      <c r="MLT21" s="671"/>
      <c r="MLU21" s="671"/>
      <c r="MLV21" s="671"/>
      <c r="MLW21" s="671"/>
      <c r="MLX21" s="671"/>
      <c r="MLY21" s="671"/>
      <c r="MLZ21" s="671"/>
      <c r="MMA21" s="671"/>
      <c r="MMB21" s="671"/>
      <c r="MMC21" s="671"/>
      <c r="MMD21" s="671"/>
      <c r="MME21" s="671"/>
      <c r="MMF21" s="671"/>
      <c r="MMG21" s="671"/>
      <c r="MMH21" s="671"/>
      <c r="MMI21" s="671"/>
      <c r="MMJ21" s="671"/>
      <c r="MMK21" s="671"/>
      <c r="MML21" s="671"/>
      <c r="MMM21" s="671"/>
      <c r="MMN21" s="671"/>
      <c r="MMO21" s="671"/>
      <c r="MMP21" s="671"/>
      <c r="MMQ21" s="671"/>
      <c r="MMR21" s="671"/>
      <c r="MMS21" s="671"/>
      <c r="MMT21" s="671"/>
      <c r="MMU21" s="671"/>
      <c r="MMV21" s="671"/>
      <c r="MMW21" s="671"/>
      <c r="MMX21" s="671"/>
      <c r="MMY21" s="671"/>
      <c r="MMZ21" s="671"/>
      <c r="MNA21" s="671"/>
      <c r="MNB21" s="671"/>
      <c r="MNC21" s="671"/>
      <c r="MND21" s="671"/>
      <c r="MNE21" s="671"/>
      <c r="MNF21" s="671"/>
      <c r="MNG21" s="671"/>
      <c r="MNH21" s="671"/>
      <c r="MNI21" s="671"/>
      <c r="MNJ21" s="671"/>
      <c r="MNK21" s="671"/>
      <c r="MNL21" s="671"/>
      <c r="MNM21" s="671"/>
      <c r="MNN21" s="671"/>
      <c r="MNO21" s="671"/>
      <c r="MNP21" s="671"/>
      <c r="MNQ21" s="671"/>
      <c r="MNR21" s="671"/>
      <c r="MNS21" s="671"/>
      <c r="MNT21" s="671"/>
      <c r="MNU21" s="671"/>
      <c r="MNV21" s="671"/>
      <c r="MNW21" s="671"/>
      <c r="MNX21" s="671"/>
      <c r="MNY21" s="671"/>
      <c r="MNZ21" s="671"/>
      <c r="MOA21" s="671"/>
      <c r="MOB21" s="671"/>
      <c r="MOC21" s="671"/>
      <c r="MOD21" s="671"/>
      <c r="MOE21" s="671"/>
      <c r="MOF21" s="671"/>
      <c r="MOG21" s="671"/>
      <c r="MOH21" s="671"/>
      <c r="MOI21" s="671"/>
      <c r="MOJ21" s="671"/>
      <c r="MOK21" s="671"/>
      <c r="MOL21" s="671"/>
      <c r="MOM21" s="671"/>
      <c r="MON21" s="671"/>
      <c r="MOO21" s="671"/>
      <c r="MOP21" s="671"/>
      <c r="MOQ21" s="671"/>
      <c r="MOR21" s="671"/>
      <c r="MOS21" s="671"/>
      <c r="MOT21" s="671"/>
      <c r="MOU21" s="671"/>
      <c r="MOV21" s="671"/>
      <c r="MOW21" s="671"/>
      <c r="MOX21" s="671"/>
      <c r="MOY21" s="671"/>
      <c r="MOZ21" s="671"/>
      <c r="MPA21" s="671"/>
      <c r="MPB21" s="671"/>
      <c r="MPC21" s="671"/>
      <c r="MPD21" s="671"/>
      <c r="MPE21" s="671"/>
      <c r="MPF21" s="671"/>
      <c r="MPG21" s="671"/>
      <c r="MPH21" s="671"/>
      <c r="MPI21" s="671"/>
      <c r="MPJ21" s="671"/>
      <c r="MPK21" s="671"/>
      <c r="MPL21" s="671"/>
      <c r="MPM21" s="671"/>
      <c r="MPN21" s="671"/>
      <c r="MPO21" s="671"/>
      <c r="MPP21" s="671"/>
      <c r="MPQ21" s="671"/>
      <c r="MPR21" s="671"/>
      <c r="MPS21" s="671"/>
      <c r="MPT21" s="671"/>
      <c r="MPU21" s="671"/>
      <c r="MPV21" s="671"/>
      <c r="MPW21" s="671"/>
      <c r="MPX21" s="671"/>
      <c r="MPY21" s="671"/>
      <c r="MPZ21" s="671"/>
      <c r="MQA21" s="671"/>
      <c r="MQB21" s="671"/>
      <c r="MQC21" s="671"/>
      <c r="MQD21" s="671"/>
      <c r="MQE21" s="671"/>
      <c r="MQF21" s="671"/>
      <c r="MQG21" s="671"/>
      <c r="MQH21" s="671"/>
      <c r="MQI21" s="671"/>
      <c r="MQJ21" s="671"/>
      <c r="MQK21" s="671"/>
      <c r="MQL21" s="671"/>
      <c r="MQM21" s="671"/>
      <c r="MQN21" s="671"/>
      <c r="MQO21" s="671"/>
      <c r="MQP21" s="671"/>
      <c r="MQQ21" s="671"/>
      <c r="MQR21" s="671"/>
      <c r="MQS21" s="671"/>
      <c r="MQT21" s="671"/>
      <c r="MQU21" s="671"/>
      <c r="MQV21" s="671"/>
      <c r="MQW21" s="671"/>
      <c r="MQX21" s="671"/>
      <c r="MQY21" s="671"/>
      <c r="MQZ21" s="671"/>
      <c r="MRA21" s="671"/>
      <c r="MRB21" s="671"/>
      <c r="MRC21" s="671"/>
      <c r="MRD21" s="671"/>
      <c r="MRE21" s="671"/>
      <c r="MRF21" s="671"/>
      <c r="MRG21" s="671"/>
      <c r="MRH21" s="671"/>
      <c r="MRI21" s="671"/>
      <c r="MRJ21" s="671"/>
      <c r="MRK21" s="671"/>
      <c r="MRL21" s="671"/>
      <c r="MRM21" s="671"/>
      <c r="MRN21" s="671"/>
      <c r="MRO21" s="671"/>
      <c r="MRP21" s="671"/>
      <c r="MRQ21" s="671"/>
      <c r="MRR21" s="671"/>
      <c r="MRS21" s="671"/>
      <c r="MRT21" s="671"/>
      <c r="MRU21" s="671"/>
      <c r="MRV21" s="671"/>
      <c r="MRW21" s="671"/>
      <c r="MRX21" s="671"/>
      <c r="MRY21" s="671"/>
      <c r="MRZ21" s="671"/>
      <c r="MSA21" s="671"/>
      <c r="MSB21" s="671"/>
      <c r="MSC21" s="671"/>
      <c r="MSD21" s="671"/>
      <c r="MSE21" s="671"/>
      <c r="MSF21" s="671"/>
      <c r="MSG21" s="671"/>
      <c r="MSH21" s="671"/>
      <c r="MSI21" s="671"/>
      <c r="MSJ21" s="671"/>
      <c r="MSK21" s="671"/>
      <c r="MSL21" s="671"/>
      <c r="MSM21" s="671"/>
      <c r="MSN21" s="671"/>
      <c r="MSO21" s="671"/>
      <c r="MSP21" s="671"/>
      <c r="MSQ21" s="671"/>
      <c r="MSR21" s="671"/>
      <c r="MSS21" s="671"/>
      <c r="MST21" s="671"/>
      <c r="MSU21" s="671"/>
      <c r="MSV21" s="671"/>
      <c r="MSW21" s="671"/>
      <c r="MSX21" s="671"/>
      <c r="MSY21" s="671"/>
      <c r="MSZ21" s="671"/>
      <c r="MTA21" s="671"/>
      <c r="MTB21" s="671"/>
      <c r="MTC21" s="671"/>
      <c r="MTD21" s="671"/>
      <c r="MTE21" s="671"/>
      <c r="MTF21" s="671"/>
      <c r="MTG21" s="671"/>
      <c r="MTH21" s="671"/>
      <c r="MTI21" s="671"/>
      <c r="MTJ21" s="671"/>
      <c r="MTK21" s="671"/>
      <c r="MTL21" s="671"/>
      <c r="MTM21" s="671"/>
      <c r="MTN21" s="671"/>
      <c r="MTO21" s="671"/>
      <c r="MTP21" s="671"/>
      <c r="MTQ21" s="671"/>
      <c r="MTR21" s="671"/>
      <c r="MTS21" s="671"/>
      <c r="MTT21" s="671"/>
      <c r="MTU21" s="671"/>
      <c r="MTV21" s="671"/>
      <c r="MTW21" s="671"/>
      <c r="MTX21" s="671"/>
      <c r="MTY21" s="671"/>
      <c r="MTZ21" s="671"/>
      <c r="MUA21" s="671"/>
      <c r="MUB21" s="671"/>
      <c r="MUC21" s="671"/>
      <c r="MUD21" s="671"/>
      <c r="MUE21" s="671"/>
      <c r="MUF21" s="671"/>
      <c r="MUG21" s="671"/>
      <c r="MUH21" s="671"/>
      <c r="MUI21" s="671"/>
      <c r="MUJ21" s="671"/>
      <c r="MUK21" s="671"/>
      <c r="MUL21" s="671"/>
      <c r="MUM21" s="671"/>
      <c r="MUN21" s="671"/>
      <c r="MUO21" s="671"/>
      <c r="MUP21" s="671"/>
      <c r="MUQ21" s="671"/>
      <c r="MUR21" s="671"/>
      <c r="MUS21" s="671"/>
      <c r="MUT21" s="671"/>
      <c r="MUU21" s="671"/>
      <c r="MUV21" s="671"/>
      <c r="MUW21" s="671"/>
      <c r="MUX21" s="671"/>
      <c r="MUY21" s="671"/>
      <c r="MUZ21" s="671"/>
      <c r="MVA21" s="671"/>
      <c r="MVB21" s="671"/>
      <c r="MVC21" s="671"/>
      <c r="MVD21" s="671"/>
      <c r="MVE21" s="671"/>
      <c r="MVF21" s="671"/>
      <c r="MVG21" s="671"/>
      <c r="MVH21" s="671"/>
      <c r="MVI21" s="671"/>
      <c r="MVJ21" s="671"/>
      <c r="MVK21" s="671"/>
      <c r="MVL21" s="671"/>
      <c r="MVM21" s="671"/>
      <c r="MVN21" s="671"/>
      <c r="MVO21" s="671"/>
      <c r="MVP21" s="671"/>
      <c r="MVQ21" s="671"/>
      <c r="MVR21" s="671"/>
      <c r="MVS21" s="671"/>
      <c r="MVT21" s="671"/>
      <c r="MVU21" s="671"/>
      <c r="MVV21" s="671"/>
      <c r="MVW21" s="671"/>
      <c r="MVX21" s="671"/>
      <c r="MVY21" s="671"/>
      <c r="MVZ21" s="671"/>
      <c r="MWA21" s="671"/>
      <c r="MWB21" s="671"/>
      <c r="MWC21" s="671"/>
      <c r="MWD21" s="671"/>
      <c r="MWE21" s="671"/>
      <c r="MWF21" s="671"/>
      <c r="MWG21" s="671"/>
      <c r="MWH21" s="671"/>
      <c r="MWI21" s="671"/>
      <c r="MWJ21" s="671"/>
      <c r="MWK21" s="671"/>
      <c r="MWL21" s="671"/>
      <c r="MWM21" s="671"/>
      <c r="MWN21" s="671"/>
      <c r="MWO21" s="671"/>
      <c r="MWP21" s="671"/>
      <c r="MWQ21" s="671"/>
      <c r="MWR21" s="671"/>
      <c r="MWS21" s="671"/>
      <c r="MWT21" s="671"/>
      <c r="MWU21" s="671"/>
      <c r="MWV21" s="671"/>
      <c r="MWW21" s="671"/>
      <c r="MWX21" s="671"/>
      <c r="MWY21" s="671"/>
      <c r="MWZ21" s="671"/>
      <c r="MXA21" s="671"/>
      <c r="MXB21" s="671"/>
      <c r="MXC21" s="671"/>
      <c r="MXD21" s="671"/>
      <c r="MXE21" s="671"/>
      <c r="MXF21" s="671"/>
      <c r="MXG21" s="671"/>
      <c r="MXH21" s="671"/>
      <c r="MXI21" s="671"/>
      <c r="MXJ21" s="671"/>
      <c r="MXK21" s="671"/>
      <c r="MXL21" s="671"/>
      <c r="MXM21" s="671"/>
      <c r="MXN21" s="671"/>
      <c r="MXO21" s="671"/>
      <c r="MXP21" s="671"/>
      <c r="MXQ21" s="671"/>
      <c r="MXR21" s="671"/>
      <c r="MXS21" s="671"/>
      <c r="MXT21" s="671"/>
      <c r="MXU21" s="671"/>
      <c r="MXV21" s="671"/>
      <c r="MXW21" s="671"/>
      <c r="MXX21" s="671"/>
      <c r="MXY21" s="671"/>
      <c r="MXZ21" s="671"/>
      <c r="MYA21" s="671"/>
      <c r="MYB21" s="671"/>
      <c r="MYC21" s="671"/>
      <c r="MYD21" s="671"/>
      <c r="MYE21" s="671"/>
      <c r="MYF21" s="671"/>
      <c r="MYG21" s="671"/>
      <c r="MYH21" s="671"/>
      <c r="MYI21" s="671"/>
      <c r="MYJ21" s="671"/>
      <c r="MYK21" s="671"/>
      <c r="MYL21" s="671"/>
      <c r="MYM21" s="671"/>
      <c r="MYN21" s="671"/>
      <c r="MYO21" s="671"/>
      <c r="MYP21" s="671"/>
      <c r="MYQ21" s="671"/>
      <c r="MYR21" s="671"/>
      <c r="MYS21" s="671"/>
      <c r="MYT21" s="671"/>
      <c r="MYU21" s="671"/>
      <c r="MYV21" s="671"/>
      <c r="MYW21" s="671"/>
      <c r="MYX21" s="671"/>
      <c r="MYY21" s="671"/>
      <c r="MYZ21" s="671"/>
      <c r="MZA21" s="671"/>
      <c r="MZB21" s="671"/>
      <c r="MZC21" s="671"/>
      <c r="MZD21" s="671"/>
      <c r="MZE21" s="671"/>
      <c r="MZF21" s="671"/>
      <c r="MZG21" s="671"/>
      <c r="MZH21" s="671"/>
      <c r="MZI21" s="671"/>
      <c r="MZJ21" s="671"/>
      <c r="MZK21" s="671"/>
      <c r="MZL21" s="671"/>
      <c r="MZM21" s="671"/>
      <c r="MZN21" s="671"/>
      <c r="MZO21" s="671"/>
      <c r="MZP21" s="671"/>
      <c r="MZQ21" s="671"/>
      <c r="MZR21" s="671"/>
      <c r="MZS21" s="671"/>
      <c r="MZT21" s="671"/>
      <c r="MZU21" s="671"/>
      <c r="MZV21" s="671"/>
      <c r="MZW21" s="671"/>
      <c r="MZX21" s="671"/>
      <c r="MZY21" s="671"/>
      <c r="MZZ21" s="671"/>
      <c r="NAA21" s="671"/>
      <c r="NAB21" s="671"/>
      <c r="NAC21" s="671"/>
      <c r="NAD21" s="671"/>
      <c r="NAE21" s="671"/>
      <c r="NAF21" s="671"/>
      <c r="NAG21" s="671"/>
      <c r="NAH21" s="671"/>
      <c r="NAI21" s="671"/>
      <c r="NAJ21" s="671"/>
      <c r="NAK21" s="671"/>
      <c r="NAL21" s="671"/>
      <c r="NAM21" s="671"/>
      <c r="NAN21" s="671"/>
      <c r="NAO21" s="671"/>
      <c r="NAP21" s="671"/>
      <c r="NAQ21" s="671"/>
      <c r="NAR21" s="671"/>
      <c r="NAS21" s="671"/>
      <c r="NAT21" s="671"/>
      <c r="NAU21" s="671"/>
      <c r="NAV21" s="671"/>
      <c r="NAW21" s="671"/>
      <c r="NAX21" s="671"/>
      <c r="NAY21" s="671"/>
      <c r="NAZ21" s="671"/>
      <c r="NBA21" s="671"/>
      <c r="NBB21" s="671"/>
      <c r="NBC21" s="671"/>
      <c r="NBD21" s="671"/>
      <c r="NBE21" s="671"/>
      <c r="NBF21" s="671"/>
      <c r="NBG21" s="671"/>
      <c r="NBH21" s="671"/>
      <c r="NBI21" s="671"/>
      <c r="NBJ21" s="671"/>
      <c r="NBK21" s="671"/>
      <c r="NBL21" s="671"/>
      <c r="NBM21" s="671"/>
      <c r="NBN21" s="671"/>
      <c r="NBO21" s="671"/>
      <c r="NBP21" s="671"/>
      <c r="NBQ21" s="671"/>
      <c r="NBR21" s="671"/>
      <c r="NBS21" s="671"/>
      <c r="NBT21" s="671"/>
      <c r="NBU21" s="671"/>
      <c r="NBV21" s="671"/>
      <c r="NBW21" s="671"/>
      <c r="NBX21" s="671"/>
      <c r="NBY21" s="671"/>
      <c r="NBZ21" s="671"/>
      <c r="NCA21" s="671"/>
      <c r="NCB21" s="671"/>
      <c r="NCC21" s="671"/>
      <c r="NCD21" s="671"/>
      <c r="NCE21" s="671"/>
      <c r="NCF21" s="671"/>
      <c r="NCG21" s="671"/>
      <c r="NCH21" s="671"/>
      <c r="NCI21" s="671"/>
      <c r="NCJ21" s="671"/>
      <c r="NCK21" s="671"/>
      <c r="NCL21" s="671"/>
      <c r="NCM21" s="671"/>
      <c r="NCN21" s="671"/>
      <c r="NCO21" s="671"/>
      <c r="NCP21" s="671"/>
      <c r="NCQ21" s="671"/>
      <c r="NCR21" s="671"/>
      <c r="NCS21" s="671"/>
      <c r="NCT21" s="671"/>
      <c r="NCU21" s="671"/>
      <c r="NCV21" s="671"/>
      <c r="NCW21" s="671"/>
      <c r="NCX21" s="671"/>
      <c r="NCY21" s="671"/>
      <c r="NCZ21" s="671"/>
      <c r="NDA21" s="671"/>
      <c r="NDB21" s="671"/>
      <c r="NDC21" s="671"/>
      <c r="NDD21" s="671"/>
      <c r="NDE21" s="671"/>
      <c r="NDF21" s="671"/>
      <c r="NDG21" s="671"/>
      <c r="NDH21" s="671"/>
      <c r="NDI21" s="671"/>
      <c r="NDJ21" s="671"/>
      <c r="NDK21" s="671"/>
      <c r="NDL21" s="671"/>
      <c r="NDM21" s="671"/>
      <c r="NDN21" s="671"/>
      <c r="NDO21" s="671"/>
      <c r="NDP21" s="671"/>
      <c r="NDQ21" s="671"/>
      <c r="NDR21" s="671"/>
      <c r="NDS21" s="671"/>
      <c r="NDT21" s="671"/>
      <c r="NDU21" s="671"/>
      <c r="NDV21" s="671"/>
      <c r="NDW21" s="671"/>
      <c r="NDX21" s="671"/>
      <c r="NDY21" s="671"/>
      <c r="NDZ21" s="671"/>
      <c r="NEA21" s="671"/>
      <c r="NEB21" s="671"/>
      <c r="NEC21" s="671"/>
      <c r="NED21" s="671"/>
      <c r="NEE21" s="671"/>
      <c r="NEF21" s="671"/>
      <c r="NEG21" s="671"/>
      <c r="NEH21" s="671"/>
      <c r="NEI21" s="671"/>
      <c r="NEJ21" s="671"/>
      <c r="NEK21" s="671"/>
      <c r="NEL21" s="671"/>
      <c r="NEM21" s="671"/>
      <c r="NEN21" s="671"/>
      <c r="NEO21" s="671"/>
      <c r="NEP21" s="671"/>
      <c r="NEQ21" s="671"/>
      <c r="NER21" s="671"/>
      <c r="NES21" s="671"/>
      <c r="NET21" s="671"/>
      <c r="NEU21" s="671"/>
      <c r="NEV21" s="671"/>
      <c r="NEW21" s="671"/>
      <c r="NEX21" s="671"/>
      <c r="NEY21" s="671"/>
      <c r="NEZ21" s="671"/>
      <c r="NFA21" s="671"/>
      <c r="NFB21" s="671"/>
      <c r="NFC21" s="671"/>
      <c r="NFD21" s="671"/>
      <c r="NFE21" s="671"/>
      <c r="NFF21" s="671"/>
      <c r="NFG21" s="671"/>
      <c r="NFH21" s="671"/>
      <c r="NFI21" s="671"/>
      <c r="NFJ21" s="671"/>
      <c r="NFK21" s="671"/>
      <c r="NFL21" s="671"/>
      <c r="NFM21" s="671"/>
      <c r="NFN21" s="671"/>
      <c r="NFO21" s="671"/>
      <c r="NFP21" s="671"/>
      <c r="NFQ21" s="671"/>
      <c r="NFR21" s="671"/>
      <c r="NFS21" s="671"/>
      <c r="NFT21" s="671"/>
      <c r="NFU21" s="671"/>
      <c r="NFV21" s="671"/>
      <c r="NFW21" s="671"/>
      <c r="NFX21" s="671"/>
      <c r="NFY21" s="671"/>
      <c r="NFZ21" s="671"/>
      <c r="NGA21" s="671"/>
      <c r="NGB21" s="671"/>
      <c r="NGC21" s="671"/>
      <c r="NGD21" s="671"/>
      <c r="NGE21" s="671"/>
      <c r="NGF21" s="671"/>
      <c r="NGG21" s="671"/>
      <c r="NGH21" s="671"/>
      <c r="NGI21" s="671"/>
      <c r="NGJ21" s="671"/>
      <c r="NGK21" s="671"/>
      <c r="NGL21" s="671"/>
      <c r="NGM21" s="671"/>
      <c r="NGN21" s="671"/>
      <c r="NGO21" s="671"/>
      <c r="NGP21" s="671"/>
      <c r="NGQ21" s="671"/>
      <c r="NGR21" s="671"/>
      <c r="NGS21" s="671"/>
      <c r="NGT21" s="671"/>
      <c r="NGU21" s="671"/>
      <c r="NGV21" s="671"/>
      <c r="NGW21" s="671"/>
      <c r="NGX21" s="671"/>
      <c r="NGY21" s="671"/>
      <c r="NGZ21" s="671"/>
      <c r="NHA21" s="671"/>
      <c r="NHB21" s="671"/>
      <c r="NHC21" s="671"/>
      <c r="NHD21" s="671"/>
      <c r="NHE21" s="671"/>
      <c r="NHF21" s="671"/>
      <c r="NHG21" s="671"/>
      <c r="NHH21" s="671"/>
      <c r="NHI21" s="671"/>
      <c r="NHJ21" s="671"/>
      <c r="NHK21" s="671"/>
      <c r="NHL21" s="671"/>
      <c r="NHM21" s="671"/>
      <c r="NHN21" s="671"/>
      <c r="NHO21" s="671"/>
      <c r="NHP21" s="671"/>
      <c r="NHQ21" s="671"/>
      <c r="NHR21" s="671"/>
      <c r="NHS21" s="671"/>
      <c r="NHT21" s="671"/>
      <c r="NHU21" s="671"/>
      <c r="NHV21" s="671"/>
      <c r="NHW21" s="671"/>
      <c r="NHX21" s="671"/>
      <c r="NHY21" s="671"/>
      <c r="NHZ21" s="671"/>
      <c r="NIA21" s="671"/>
      <c r="NIB21" s="671"/>
      <c r="NIC21" s="671"/>
      <c r="NID21" s="671"/>
      <c r="NIE21" s="671"/>
      <c r="NIF21" s="671"/>
      <c r="NIG21" s="671"/>
      <c r="NIH21" s="671"/>
      <c r="NII21" s="671"/>
      <c r="NIJ21" s="671"/>
      <c r="NIK21" s="671"/>
      <c r="NIL21" s="671"/>
      <c r="NIM21" s="671"/>
      <c r="NIN21" s="671"/>
      <c r="NIO21" s="671"/>
      <c r="NIP21" s="671"/>
      <c r="NIQ21" s="671"/>
      <c r="NIR21" s="671"/>
      <c r="NIS21" s="671"/>
      <c r="NIT21" s="671"/>
      <c r="NIU21" s="671"/>
      <c r="NIV21" s="671"/>
      <c r="NIW21" s="671"/>
      <c r="NIX21" s="671"/>
      <c r="NIY21" s="671"/>
      <c r="NIZ21" s="671"/>
      <c r="NJA21" s="671"/>
      <c r="NJB21" s="671"/>
      <c r="NJC21" s="671"/>
      <c r="NJD21" s="671"/>
      <c r="NJE21" s="671"/>
      <c r="NJF21" s="671"/>
      <c r="NJG21" s="671"/>
      <c r="NJH21" s="671"/>
      <c r="NJI21" s="671"/>
      <c r="NJJ21" s="671"/>
      <c r="NJK21" s="671"/>
      <c r="NJL21" s="671"/>
      <c r="NJM21" s="671"/>
      <c r="NJN21" s="671"/>
      <c r="NJO21" s="671"/>
      <c r="NJP21" s="671"/>
      <c r="NJQ21" s="671"/>
      <c r="NJR21" s="671"/>
      <c r="NJS21" s="671"/>
      <c r="NJT21" s="671"/>
      <c r="NJU21" s="671"/>
      <c r="NJV21" s="671"/>
      <c r="NJW21" s="671"/>
      <c r="NJX21" s="671"/>
      <c r="NJY21" s="671"/>
      <c r="NJZ21" s="671"/>
      <c r="NKA21" s="671"/>
      <c r="NKB21" s="671"/>
      <c r="NKC21" s="671"/>
      <c r="NKD21" s="671"/>
      <c r="NKE21" s="671"/>
      <c r="NKF21" s="671"/>
      <c r="NKG21" s="671"/>
      <c r="NKH21" s="671"/>
      <c r="NKI21" s="671"/>
      <c r="NKJ21" s="671"/>
      <c r="NKK21" s="671"/>
      <c r="NKL21" s="671"/>
      <c r="NKM21" s="671"/>
      <c r="NKN21" s="671"/>
      <c r="NKO21" s="671"/>
      <c r="NKP21" s="671"/>
      <c r="NKQ21" s="671"/>
      <c r="NKR21" s="671"/>
      <c r="NKS21" s="671"/>
      <c r="NKT21" s="671"/>
      <c r="NKU21" s="671"/>
      <c r="NKV21" s="671"/>
      <c r="NKW21" s="671"/>
      <c r="NKX21" s="671"/>
      <c r="NKY21" s="671"/>
      <c r="NKZ21" s="671"/>
      <c r="NLA21" s="671"/>
      <c r="NLB21" s="671"/>
      <c r="NLC21" s="671"/>
      <c r="NLD21" s="671"/>
      <c r="NLE21" s="671"/>
      <c r="NLF21" s="671"/>
      <c r="NLG21" s="671"/>
      <c r="NLH21" s="671"/>
      <c r="NLI21" s="671"/>
      <c r="NLJ21" s="671"/>
      <c r="NLK21" s="671"/>
      <c r="NLL21" s="671"/>
      <c r="NLM21" s="671"/>
      <c r="NLN21" s="671"/>
      <c r="NLO21" s="671"/>
      <c r="NLP21" s="671"/>
      <c r="NLQ21" s="671"/>
      <c r="NLR21" s="671"/>
      <c r="NLS21" s="671"/>
      <c r="NLT21" s="671"/>
      <c r="NLU21" s="671"/>
      <c r="NLV21" s="671"/>
      <c r="NLW21" s="671"/>
      <c r="NLX21" s="671"/>
      <c r="NLY21" s="671"/>
      <c r="NLZ21" s="671"/>
      <c r="NMA21" s="671"/>
      <c r="NMB21" s="671"/>
      <c r="NMC21" s="671"/>
      <c r="NMD21" s="671"/>
      <c r="NME21" s="671"/>
      <c r="NMF21" s="671"/>
      <c r="NMG21" s="671"/>
      <c r="NMH21" s="671"/>
      <c r="NMI21" s="671"/>
      <c r="NMJ21" s="671"/>
      <c r="NMK21" s="671"/>
      <c r="NML21" s="671"/>
      <c r="NMM21" s="671"/>
      <c r="NMN21" s="671"/>
      <c r="NMO21" s="671"/>
      <c r="NMP21" s="671"/>
      <c r="NMQ21" s="671"/>
      <c r="NMR21" s="671"/>
      <c r="NMS21" s="671"/>
      <c r="NMT21" s="671"/>
      <c r="NMU21" s="671"/>
      <c r="NMV21" s="671"/>
      <c r="NMW21" s="671"/>
      <c r="NMX21" s="671"/>
      <c r="NMY21" s="671"/>
      <c r="NMZ21" s="671"/>
      <c r="NNA21" s="671"/>
      <c r="NNB21" s="671"/>
      <c r="NNC21" s="671"/>
      <c r="NND21" s="671"/>
      <c r="NNE21" s="671"/>
      <c r="NNF21" s="671"/>
      <c r="NNG21" s="671"/>
      <c r="NNH21" s="671"/>
      <c r="NNI21" s="671"/>
      <c r="NNJ21" s="671"/>
      <c r="NNK21" s="671"/>
      <c r="NNL21" s="671"/>
      <c r="NNM21" s="671"/>
      <c r="NNN21" s="671"/>
      <c r="NNO21" s="671"/>
      <c r="NNP21" s="671"/>
      <c r="NNQ21" s="671"/>
      <c r="NNR21" s="671"/>
      <c r="NNS21" s="671"/>
      <c r="NNT21" s="671"/>
      <c r="NNU21" s="671"/>
      <c r="NNV21" s="671"/>
      <c r="NNW21" s="671"/>
      <c r="NNX21" s="671"/>
      <c r="NNY21" s="671"/>
      <c r="NNZ21" s="671"/>
      <c r="NOA21" s="671"/>
      <c r="NOB21" s="671"/>
      <c r="NOC21" s="671"/>
      <c r="NOD21" s="671"/>
      <c r="NOE21" s="671"/>
      <c r="NOF21" s="671"/>
      <c r="NOG21" s="671"/>
      <c r="NOH21" s="671"/>
      <c r="NOI21" s="671"/>
      <c r="NOJ21" s="671"/>
      <c r="NOK21" s="671"/>
      <c r="NOL21" s="671"/>
      <c r="NOM21" s="671"/>
      <c r="NON21" s="671"/>
      <c r="NOO21" s="671"/>
      <c r="NOP21" s="671"/>
      <c r="NOQ21" s="671"/>
      <c r="NOR21" s="671"/>
      <c r="NOS21" s="671"/>
      <c r="NOT21" s="671"/>
      <c r="NOU21" s="671"/>
      <c r="NOV21" s="671"/>
      <c r="NOW21" s="671"/>
      <c r="NOX21" s="671"/>
      <c r="NOY21" s="671"/>
      <c r="NOZ21" s="671"/>
      <c r="NPA21" s="671"/>
      <c r="NPB21" s="671"/>
      <c r="NPC21" s="671"/>
      <c r="NPD21" s="671"/>
      <c r="NPE21" s="671"/>
      <c r="NPF21" s="671"/>
      <c r="NPG21" s="671"/>
      <c r="NPH21" s="671"/>
      <c r="NPI21" s="671"/>
      <c r="NPJ21" s="671"/>
      <c r="NPK21" s="671"/>
      <c r="NPL21" s="671"/>
      <c r="NPM21" s="671"/>
      <c r="NPN21" s="671"/>
      <c r="NPO21" s="671"/>
      <c r="NPP21" s="671"/>
      <c r="NPQ21" s="671"/>
      <c r="NPR21" s="671"/>
      <c r="NPS21" s="671"/>
      <c r="NPT21" s="671"/>
      <c r="NPU21" s="671"/>
      <c r="NPV21" s="671"/>
      <c r="NPW21" s="671"/>
      <c r="NPX21" s="671"/>
      <c r="NPY21" s="671"/>
      <c r="NPZ21" s="671"/>
      <c r="NQA21" s="671"/>
      <c r="NQB21" s="671"/>
      <c r="NQC21" s="671"/>
      <c r="NQD21" s="671"/>
      <c r="NQE21" s="671"/>
      <c r="NQF21" s="671"/>
      <c r="NQG21" s="671"/>
      <c r="NQH21" s="671"/>
      <c r="NQI21" s="671"/>
      <c r="NQJ21" s="671"/>
      <c r="NQK21" s="671"/>
      <c r="NQL21" s="671"/>
      <c r="NQM21" s="671"/>
      <c r="NQN21" s="671"/>
      <c r="NQO21" s="671"/>
      <c r="NQP21" s="671"/>
      <c r="NQQ21" s="671"/>
      <c r="NQR21" s="671"/>
      <c r="NQS21" s="671"/>
      <c r="NQT21" s="671"/>
      <c r="NQU21" s="671"/>
      <c r="NQV21" s="671"/>
      <c r="NQW21" s="671"/>
      <c r="NQX21" s="671"/>
      <c r="NQY21" s="671"/>
      <c r="NQZ21" s="671"/>
      <c r="NRA21" s="671"/>
      <c r="NRB21" s="671"/>
      <c r="NRC21" s="671"/>
      <c r="NRD21" s="671"/>
      <c r="NRE21" s="671"/>
      <c r="NRF21" s="671"/>
      <c r="NRG21" s="671"/>
      <c r="NRH21" s="671"/>
      <c r="NRI21" s="671"/>
      <c r="NRJ21" s="671"/>
      <c r="NRK21" s="671"/>
      <c r="NRL21" s="671"/>
      <c r="NRM21" s="671"/>
      <c r="NRN21" s="671"/>
      <c r="NRO21" s="671"/>
      <c r="NRP21" s="671"/>
      <c r="NRQ21" s="671"/>
      <c r="NRR21" s="671"/>
      <c r="NRS21" s="671"/>
      <c r="NRT21" s="671"/>
      <c r="NRU21" s="671"/>
      <c r="NRV21" s="671"/>
      <c r="NRW21" s="671"/>
      <c r="NRX21" s="671"/>
      <c r="NRY21" s="671"/>
      <c r="NRZ21" s="671"/>
      <c r="NSA21" s="671"/>
      <c r="NSB21" s="671"/>
      <c r="NSC21" s="671"/>
      <c r="NSD21" s="671"/>
      <c r="NSE21" s="671"/>
      <c r="NSF21" s="671"/>
      <c r="NSG21" s="671"/>
      <c r="NSH21" s="671"/>
      <c r="NSI21" s="671"/>
      <c r="NSJ21" s="671"/>
      <c r="NSK21" s="671"/>
      <c r="NSL21" s="671"/>
      <c r="NSM21" s="671"/>
      <c r="NSN21" s="671"/>
      <c r="NSO21" s="671"/>
      <c r="NSP21" s="671"/>
      <c r="NSQ21" s="671"/>
      <c r="NSR21" s="671"/>
      <c r="NSS21" s="671"/>
      <c r="NST21" s="671"/>
      <c r="NSU21" s="671"/>
      <c r="NSV21" s="671"/>
      <c r="NSW21" s="671"/>
      <c r="NSX21" s="671"/>
      <c r="NSY21" s="671"/>
      <c r="NSZ21" s="671"/>
      <c r="NTA21" s="671"/>
      <c r="NTB21" s="671"/>
      <c r="NTC21" s="671"/>
      <c r="NTD21" s="671"/>
      <c r="NTE21" s="671"/>
      <c r="NTF21" s="671"/>
      <c r="NTG21" s="671"/>
      <c r="NTH21" s="671"/>
      <c r="NTI21" s="671"/>
      <c r="NTJ21" s="671"/>
      <c r="NTK21" s="671"/>
      <c r="NTL21" s="671"/>
      <c r="NTM21" s="671"/>
      <c r="NTN21" s="671"/>
      <c r="NTO21" s="671"/>
      <c r="NTP21" s="671"/>
      <c r="NTQ21" s="671"/>
      <c r="NTR21" s="671"/>
      <c r="NTS21" s="671"/>
      <c r="NTT21" s="671"/>
      <c r="NTU21" s="671"/>
      <c r="NTV21" s="671"/>
      <c r="NTW21" s="671"/>
      <c r="NTX21" s="671"/>
      <c r="NTY21" s="671"/>
      <c r="NTZ21" s="671"/>
      <c r="NUA21" s="671"/>
      <c r="NUB21" s="671"/>
      <c r="NUC21" s="671"/>
      <c r="NUD21" s="671"/>
      <c r="NUE21" s="671"/>
      <c r="NUF21" s="671"/>
      <c r="NUG21" s="671"/>
      <c r="NUH21" s="671"/>
      <c r="NUI21" s="671"/>
      <c r="NUJ21" s="671"/>
      <c r="NUK21" s="671"/>
      <c r="NUL21" s="671"/>
      <c r="NUM21" s="671"/>
      <c r="NUN21" s="671"/>
      <c r="NUO21" s="671"/>
      <c r="NUP21" s="671"/>
      <c r="NUQ21" s="671"/>
      <c r="NUR21" s="671"/>
      <c r="NUS21" s="671"/>
      <c r="NUT21" s="671"/>
      <c r="NUU21" s="671"/>
      <c r="NUV21" s="671"/>
      <c r="NUW21" s="671"/>
      <c r="NUX21" s="671"/>
      <c r="NUY21" s="671"/>
      <c r="NUZ21" s="671"/>
      <c r="NVA21" s="671"/>
      <c r="NVB21" s="671"/>
      <c r="NVC21" s="671"/>
      <c r="NVD21" s="671"/>
      <c r="NVE21" s="671"/>
      <c r="NVF21" s="671"/>
      <c r="NVG21" s="671"/>
      <c r="NVH21" s="671"/>
      <c r="NVI21" s="671"/>
      <c r="NVJ21" s="671"/>
      <c r="NVK21" s="671"/>
      <c r="NVL21" s="671"/>
      <c r="NVM21" s="671"/>
      <c r="NVN21" s="671"/>
      <c r="NVO21" s="671"/>
      <c r="NVP21" s="671"/>
      <c r="NVQ21" s="671"/>
      <c r="NVR21" s="671"/>
      <c r="NVS21" s="671"/>
      <c r="NVT21" s="671"/>
      <c r="NVU21" s="671"/>
      <c r="NVV21" s="671"/>
      <c r="NVW21" s="671"/>
      <c r="NVX21" s="671"/>
      <c r="NVY21" s="671"/>
      <c r="NVZ21" s="671"/>
      <c r="NWA21" s="671"/>
      <c r="NWB21" s="671"/>
      <c r="NWC21" s="671"/>
      <c r="NWD21" s="671"/>
      <c r="NWE21" s="671"/>
      <c r="NWF21" s="671"/>
      <c r="NWG21" s="671"/>
      <c r="NWH21" s="671"/>
      <c r="NWI21" s="671"/>
      <c r="NWJ21" s="671"/>
      <c r="NWK21" s="671"/>
      <c r="NWL21" s="671"/>
      <c r="NWM21" s="671"/>
      <c r="NWN21" s="671"/>
      <c r="NWO21" s="671"/>
      <c r="NWP21" s="671"/>
      <c r="NWQ21" s="671"/>
      <c r="NWR21" s="671"/>
      <c r="NWS21" s="671"/>
      <c r="NWT21" s="671"/>
      <c r="NWU21" s="671"/>
      <c r="NWV21" s="671"/>
      <c r="NWW21" s="671"/>
      <c r="NWX21" s="671"/>
      <c r="NWY21" s="671"/>
      <c r="NWZ21" s="671"/>
      <c r="NXA21" s="671"/>
      <c r="NXB21" s="671"/>
      <c r="NXC21" s="671"/>
      <c r="NXD21" s="671"/>
      <c r="NXE21" s="671"/>
      <c r="NXF21" s="671"/>
      <c r="NXG21" s="671"/>
      <c r="NXH21" s="671"/>
      <c r="NXI21" s="671"/>
      <c r="NXJ21" s="671"/>
      <c r="NXK21" s="671"/>
      <c r="NXL21" s="671"/>
      <c r="NXM21" s="671"/>
      <c r="NXN21" s="671"/>
      <c r="NXO21" s="671"/>
      <c r="NXP21" s="671"/>
      <c r="NXQ21" s="671"/>
      <c r="NXR21" s="671"/>
      <c r="NXS21" s="671"/>
      <c r="NXT21" s="671"/>
      <c r="NXU21" s="671"/>
      <c r="NXV21" s="671"/>
      <c r="NXW21" s="671"/>
      <c r="NXX21" s="671"/>
      <c r="NXY21" s="671"/>
      <c r="NXZ21" s="671"/>
      <c r="NYA21" s="671"/>
      <c r="NYB21" s="671"/>
      <c r="NYC21" s="671"/>
      <c r="NYD21" s="671"/>
      <c r="NYE21" s="671"/>
      <c r="NYF21" s="671"/>
      <c r="NYG21" s="671"/>
      <c r="NYH21" s="671"/>
      <c r="NYI21" s="671"/>
      <c r="NYJ21" s="671"/>
      <c r="NYK21" s="671"/>
      <c r="NYL21" s="671"/>
      <c r="NYM21" s="671"/>
      <c r="NYN21" s="671"/>
      <c r="NYO21" s="671"/>
      <c r="NYP21" s="671"/>
      <c r="NYQ21" s="671"/>
      <c r="NYR21" s="671"/>
      <c r="NYS21" s="671"/>
      <c r="NYT21" s="671"/>
      <c r="NYU21" s="671"/>
      <c r="NYV21" s="671"/>
      <c r="NYW21" s="671"/>
      <c r="NYX21" s="671"/>
      <c r="NYY21" s="671"/>
      <c r="NYZ21" s="671"/>
      <c r="NZA21" s="671"/>
      <c r="NZB21" s="671"/>
      <c r="NZC21" s="671"/>
      <c r="NZD21" s="671"/>
      <c r="NZE21" s="671"/>
      <c r="NZF21" s="671"/>
      <c r="NZG21" s="671"/>
      <c r="NZH21" s="671"/>
      <c r="NZI21" s="671"/>
      <c r="NZJ21" s="671"/>
      <c r="NZK21" s="671"/>
      <c r="NZL21" s="671"/>
      <c r="NZM21" s="671"/>
      <c r="NZN21" s="671"/>
      <c r="NZO21" s="671"/>
      <c r="NZP21" s="671"/>
      <c r="NZQ21" s="671"/>
      <c r="NZR21" s="671"/>
      <c r="NZS21" s="671"/>
      <c r="NZT21" s="671"/>
      <c r="NZU21" s="671"/>
      <c r="NZV21" s="671"/>
      <c r="NZW21" s="671"/>
      <c r="NZX21" s="671"/>
      <c r="NZY21" s="671"/>
      <c r="NZZ21" s="671"/>
      <c r="OAA21" s="671"/>
      <c r="OAB21" s="671"/>
      <c r="OAC21" s="671"/>
      <c r="OAD21" s="671"/>
      <c r="OAE21" s="671"/>
      <c r="OAF21" s="671"/>
      <c r="OAG21" s="671"/>
      <c r="OAH21" s="671"/>
      <c r="OAI21" s="671"/>
      <c r="OAJ21" s="671"/>
      <c r="OAK21" s="671"/>
      <c r="OAL21" s="671"/>
      <c r="OAM21" s="671"/>
      <c r="OAN21" s="671"/>
      <c r="OAO21" s="671"/>
      <c r="OAP21" s="671"/>
      <c r="OAQ21" s="671"/>
      <c r="OAR21" s="671"/>
      <c r="OAS21" s="671"/>
      <c r="OAT21" s="671"/>
      <c r="OAU21" s="671"/>
      <c r="OAV21" s="671"/>
      <c r="OAW21" s="671"/>
      <c r="OAX21" s="671"/>
      <c r="OAY21" s="671"/>
      <c r="OAZ21" s="671"/>
      <c r="OBA21" s="671"/>
      <c r="OBB21" s="671"/>
      <c r="OBC21" s="671"/>
      <c r="OBD21" s="671"/>
      <c r="OBE21" s="671"/>
      <c r="OBF21" s="671"/>
      <c r="OBG21" s="671"/>
      <c r="OBH21" s="671"/>
      <c r="OBI21" s="671"/>
      <c r="OBJ21" s="671"/>
      <c r="OBK21" s="671"/>
      <c r="OBL21" s="671"/>
      <c r="OBM21" s="671"/>
      <c r="OBN21" s="671"/>
      <c r="OBO21" s="671"/>
      <c r="OBP21" s="671"/>
      <c r="OBQ21" s="671"/>
      <c r="OBR21" s="671"/>
      <c r="OBS21" s="671"/>
      <c r="OBT21" s="671"/>
      <c r="OBU21" s="671"/>
      <c r="OBV21" s="671"/>
      <c r="OBW21" s="671"/>
      <c r="OBX21" s="671"/>
      <c r="OBY21" s="671"/>
      <c r="OBZ21" s="671"/>
      <c r="OCA21" s="671"/>
      <c r="OCB21" s="671"/>
      <c r="OCC21" s="671"/>
      <c r="OCD21" s="671"/>
      <c r="OCE21" s="671"/>
      <c r="OCF21" s="671"/>
      <c r="OCG21" s="671"/>
      <c r="OCH21" s="671"/>
      <c r="OCI21" s="671"/>
      <c r="OCJ21" s="671"/>
      <c r="OCK21" s="671"/>
      <c r="OCL21" s="671"/>
      <c r="OCM21" s="671"/>
      <c r="OCN21" s="671"/>
      <c r="OCO21" s="671"/>
      <c r="OCP21" s="671"/>
      <c r="OCQ21" s="671"/>
      <c r="OCR21" s="671"/>
      <c r="OCS21" s="671"/>
      <c r="OCT21" s="671"/>
      <c r="OCU21" s="671"/>
      <c r="OCV21" s="671"/>
      <c r="OCW21" s="671"/>
      <c r="OCX21" s="671"/>
      <c r="OCY21" s="671"/>
      <c r="OCZ21" s="671"/>
      <c r="ODA21" s="671"/>
      <c r="ODB21" s="671"/>
      <c r="ODC21" s="671"/>
      <c r="ODD21" s="671"/>
      <c r="ODE21" s="671"/>
      <c r="ODF21" s="671"/>
      <c r="ODG21" s="671"/>
      <c r="ODH21" s="671"/>
      <c r="ODI21" s="671"/>
      <c r="ODJ21" s="671"/>
      <c r="ODK21" s="671"/>
      <c r="ODL21" s="671"/>
      <c r="ODM21" s="671"/>
      <c r="ODN21" s="671"/>
      <c r="ODO21" s="671"/>
      <c r="ODP21" s="671"/>
      <c r="ODQ21" s="671"/>
      <c r="ODR21" s="671"/>
      <c r="ODS21" s="671"/>
      <c r="ODT21" s="671"/>
      <c r="ODU21" s="671"/>
      <c r="ODV21" s="671"/>
      <c r="ODW21" s="671"/>
      <c r="ODX21" s="671"/>
      <c r="ODY21" s="671"/>
      <c r="ODZ21" s="671"/>
      <c r="OEA21" s="671"/>
      <c r="OEB21" s="671"/>
      <c r="OEC21" s="671"/>
      <c r="OED21" s="671"/>
      <c r="OEE21" s="671"/>
      <c r="OEF21" s="671"/>
      <c r="OEG21" s="671"/>
      <c r="OEH21" s="671"/>
      <c r="OEI21" s="671"/>
      <c r="OEJ21" s="671"/>
      <c r="OEK21" s="671"/>
      <c r="OEL21" s="671"/>
      <c r="OEM21" s="671"/>
      <c r="OEN21" s="671"/>
      <c r="OEO21" s="671"/>
      <c r="OEP21" s="671"/>
      <c r="OEQ21" s="671"/>
      <c r="OER21" s="671"/>
      <c r="OES21" s="671"/>
      <c r="OET21" s="671"/>
      <c r="OEU21" s="671"/>
      <c r="OEV21" s="671"/>
      <c r="OEW21" s="671"/>
      <c r="OEX21" s="671"/>
      <c r="OEY21" s="671"/>
      <c r="OEZ21" s="671"/>
      <c r="OFA21" s="671"/>
      <c r="OFB21" s="671"/>
      <c r="OFC21" s="671"/>
      <c r="OFD21" s="671"/>
      <c r="OFE21" s="671"/>
      <c r="OFF21" s="671"/>
      <c r="OFG21" s="671"/>
      <c r="OFH21" s="671"/>
      <c r="OFI21" s="671"/>
      <c r="OFJ21" s="671"/>
      <c r="OFK21" s="671"/>
      <c r="OFL21" s="671"/>
      <c r="OFM21" s="671"/>
      <c r="OFN21" s="671"/>
      <c r="OFO21" s="671"/>
      <c r="OFP21" s="671"/>
      <c r="OFQ21" s="671"/>
      <c r="OFR21" s="671"/>
      <c r="OFS21" s="671"/>
      <c r="OFT21" s="671"/>
      <c r="OFU21" s="671"/>
      <c r="OFV21" s="671"/>
      <c r="OFW21" s="671"/>
      <c r="OFX21" s="671"/>
      <c r="OFY21" s="671"/>
      <c r="OFZ21" s="671"/>
      <c r="OGA21" s="671"/>
      <c r="OGB21" s="671"/>
      <c r="OGC21" s="671"/>
      <c r="OGD21" s="671"/>
      <c r="OGE21" s="671"/>
      <c r="OGF21" s="671"/>
      <c r="OGG21" s="671"/>
      <c r="OGH21" s="671"/>
      <c r="OGI21" s="671"/>
      <c r="OGJ21" s="671"/>
      <c r="OGK21" s="671"/>
      <c r="OGL21" s="671"/>
      <c r="OGM21" s="671"/>
      <c r="OGN21" s="671"/>
      <c r="OGO21" s="671"/>
      <c r="OGP21" s="671"/>
      <c r="OGQ21" s="671"/>
      <c r="OGR21" s="671"/>
      <c r="OGS21" s="671"/>
      <c r="OGT21" s="671"/>
      <c r="OGU21" s="671"/>
      <c r="OGV21" s="671"/>
      <c r="OGW21" s="671"/>
      <c r="OGX21" s="671"/>
      <c r="OGY21" s="671"/>
      <c r="OGZ21" s="671"/>
      <c r="OHA21" s="671"/>
      <c r="OHB21" s="671"/>
      <c r="OHC21" s="671"/>
      <c r="OHD21" s="671"/>
      <c r="OHE21" s="671"/>
      <c r="OHF21" s="671"/>
      <c r="OHG21" s="671"/>
      <c r="OHH21" s="671"/>
      <c r="OHI21" s="671"/>
      <c r="OHJ21" s="671"/>
      <c r="OHK21" s="671"/>
      <c r="OHL21" s="671"/>
      <c r="OHM21" s="671"/>
      <c r="OHN21" s="671"/>
      <c r="OHO21" s="671"/>
      <c r="OHP21" s="671"/>
      <c r="OHQ21" s="671"/>
      <c r="OHR21" s="671"/>
      <c r="OHS21" s="671"/>
      <c r="OHT21" s="671"/>
      <c r="OHU21" s="671"/>
      <c r="OHV21" s="671"/>
      <c r="OHW21" s="671"/>
      <c r="OHX21" s="671"/>
      <c r="OHY21" s="671"/>
      <c r="OHZ21" s="671"/>
      <c r="OIA21" s="671"/>
      <c r="OIB21" s="671"/>
      <c r="OIC21" s="671"/>
      <c r="OID21" s="671"/>
      <c r="OIE21" s="671"/>
      <c r="OIF21" s="671"/>
      <c r="OIG21" s="671"/>
      <c r="OIH21" s="671"/>
      <c r="OII21" s="671"/>
      <c r="OIJ21" s="671"/>
      <c r="OIK21" s="671"/>
      <c r="OIL21" s="671"/>
      <c r="OIM21" s="671"/>
      <c r="OIN21" s="671"/>
      <c r="OIO21" s="671"/>
      <c r="OIP21" s="671"/>
      <c r="OIQ21" s="671"/>
      <c r="OIR21" s="671"/>
      <c r="OIS21" s="671"/>
      <c r="OIT21" s="671"/>
      <c r="OIU21" s="671"/>
      <c r="OIV21" s="671"/>
      <c r="OIW21" s="671"/>
      <c r="OIX21" s="671"/>
      <c r="OIY21" s="671"/>
      <c r="OIZ21" s="671"/>
      <c r="OJA21" s="671"/>
      <c r="OJB21" s="671"/>
      <c r="OJC21" s="671"/>
      <c r="OJD21" s="671"/>
      <c r="OJE21" s="671"/>
      <c r="OJF21" s="671"/>
      <c r="OJG21" s="671"/>
      <c r="OJH21" s="671"/>
      <c r="OJI21" s="671"/>
      <c r="OJJ21" s="671"/>
      <c r="OJK21" s="671"/>
      <c r="OJL21" s="671"/>
      <c r="OJM21" s="671"/>
      <c r="OJN21" s="671"/>
      <c r="OJO21" s="671"/>
      <c r="OJP21" s="671"/>
      <c r="OJQ21" s="671"/>
      <c r="OJR21" s="671"/>
      <c r="OJS21" s="671"/>
      <c r="OJT21" s="671"/>
      <c r="OJU21" s="671"/>
      <c r="OJV21" s="671"/>
      <c r="OJW21" s="671"/>
      <c r="OJX21" s="671"/>
      <c r="OJY21" s="671"/>
      <c r="OJZ21" s="671"/>
      <c r="OKA21" s="671"/>
      <c r="OKB21" s="671"/>
      <c r="OKC21" s="671"/>
      <c r="OKD21" s="671"/>
      <c r="OKE21" s="671"/>
      <c r="OKF21" s="671"/>
      <c r="OKG21" s="671"/>
      <c r="OKH21" s="671"/>
      <c r="OKI21" s="671"/>
      <c r="OKJ21" s="671"/>
      <c r="OKK21" s="671"/>
      <c r="OKL21" s="671"/>
      <c r="OKM21" s="671"/>
      <c r="OKN21" s="671"/>
      <c r="OKO21" s="671"/>
      <c r="OKP21" s="671"/>
      <c r="OKQ21" s="671"/>
      <c r="OKR21" s="671"/>
      <c r="OKS21" s="671"/>
      <c r="OKT21" s="671"/>
      <c r="OKU21" s="671"/>
      <c r="OKV21" s="671"/>
      <c r="OKW21" s="671"/>
      <c r="OKX21" s="671"/>
      <c r="OKY21" s="671"/>
      <c r="OKZ21" s="671"/>
      <c r="OLA21" s="671"/>
      <c r="OLB21" s="671"/>
      <c r="OLC21" s="671"/>
      <c r="OLD21" s="671"/>
      <c r="OLE21" s="671"/>
      <c r="OLF21" s="671"/>
      <c r="OLG21" s="671"/>
      <c r="OLH21" s="671"/>
      <c r="OLI21" s="671"/>
      <c r="OLJ21" s="671"/>
      <c r="OLK21" s="671"/>
      <c r="OLL21" s="671"/>
      <c r="OLM21" s="671"/>
      <c r="OLN21" s="671"/>
      <c r="OLO21" s="671"/>
      <c r="OLP21" s="671"/>
      <c r="OLQ21" s="671"/>
      <c r="OLR21" s="671"/>
      <c r="OLS21" s="671"/>
      <c r="OLT21" s="671"/>
      <c r="OLU21" s="671"/>
      <c r="OLV21" s="671"/>
      <c r="OLW21" s="671"/>
      <c r="OLX21" s="671"/>
      <c r="OLY21" s="671"/>
      <c r="OLZ21" s="671"/>
      <c r="OMA21" s="671"/>
      <c r="OMB21" s="671"/>
      <c r="OMC21" s="671"/>
      <c r="OMD21" s="671"/>
      <c r="OME21" s="671"/>
      <c r="OMF21" s="671"/>
      <c r="OMG21" s="671"/>
      <c r="OMH21" s="671"/>
      <c r="OMI21" s="671"/>
      <c r="OMJ21" s="671"/>
      <c r="OMK21" s="671"/>
      <c r="OML21" s="671"/>
      <c r="OMM21" s="671"/>
      <c r="OMN21" s="671"/>
      <c r="OMO21" s="671"/>
      <c r="OMP21" s="671"/>
      <c r="OMQ21" s="671"/>
      <c r="OMR21" s="671"/>
      <c r="OMS21" s="671"/>
      <c r="OMT21" s="671"/>
      <c r="OMU21" s="671"/>
      <c r="OMV21" s="671"/>
      <c r="OMW21" s="671"/>
      <c r="OMX21" s="671"/>
      <c r="OMY21" s="671"/>
      <c r="OMZ21" s="671"/>
      <c r="ONA21" s="671"/>
      <c r="ONB21" s="671"/>
      <c r="ONC21" s="671"/>
      <c r="OND21" s="671"/>
      <c r="ONE21" s="671"/>
      <c r="ONF21" s="671"/>
      <c r="ONG21" s="671"/>
      <c r="ONH21" s="671"/>
      <c r="ONI21" s="671"/>
      <c r="ONJ21" s="671"/>
      <c r="ONK21" s="671"/>
      <c r="ONL21" s="671"/>
      <c r="ONM21" s="671"/>
      <c r="ONN21" s="671"/>
      <c r="ONO21" s="671"/>
      <c r="ONP21" s="671"/>
      <c r="ONQ21" s="671"/>
      <c r="ONR21" s="671"/>
      <c r="ONS21" s="671"/>
      <c r="ONT21" s="671"/>
      <c r="ONU21" s="671"/>
      <c r="ONV21" s="671"/>
      <c r="ONW21" s="671"/>
      <c r="ONX21" s="671"/>
      <c r="ONY21" s="671"/>
      <c r="ONZ21" s="671"/>
      <c r="OOA21" s="671"/>
      <c r="OOB21" s="671"/>
      <c r="OOC21" s="671"/>
      <c r="OOD21" s="671"/>
      <c r="OOE21" s="671"/>
      <c r="OOF21" s="671"/>
      <c r="OOG21" s="671"/>
      <c r="OOH21" s="671"/>
      <c r="OOI21" s="671"/>
      <c r="OOJ21" s="671"/>
      <c r="OOK21" s="671"/>
      <c r="OOL21" s="671"/>
      <c r="OOM21" s="671"/>
      <c r="OON21" s="671"/>
      <c r="OOO21" s="671"/>
      <c r="OOP21" s="671"/>
      <c r="OOQ21" s="671"/>
      <c r="OOR21" s="671"/>
      <c r="OOS21" s="671"/>
      <c r="OOT21" s="671"/>
      <c r="OOU21" s="671"/>
      <c r="OOV21" s="671"/>
      <c r="OOW21" s="671"/>
      <c r="OOX21" s="671"/>
      <c r="OOY21" s="671"/>
      <c r="OOZ21" s="671"/>
      <c r="OPA21" s="671"/>
      <c r="OPB21" s="671"/>
      <c r="OPC21" s="671"/>
      <c r="OPD21" s="671"/>
      <c r="OPE21" s="671"/>
      <c r="OPF21" s="671"/>
      <c r="OPG21" s="671"/>
      <c r="OPH21" s="671"/>
      <c r="OPI21" s="671"/>
      <c r="OPJ21" s="671"/>
      <c r="OPK21" s="671"/>
      <c r="OPL21" s="671"/>
      <c r="OPM21" s="671"/>
      <c r="OPN21" s="671"/>
      <c r="OPO21" s="671"/>
      <c r="OPP21" s="671"/>
      <c r="OPQ21" s="671"/>
      <c r="OPR21" s="671"/>
      <c r="OPS21" s="671"/>
      <c r="OPT21" s="671"/>
      <c r="OPU21" s="671"/>
      <c r="OPV21" s="671"/>
      <c r="OPW21" s="671"/>
      <c r="OPX21" s="671"/>
      <c r="OPY21" s="671"/>
      <c r="OPZ21" s="671"/>
      <c r="OQA21" s="671"/>
      <c r="OQB21" s="671"/>
      <c r="OQC21" s="671"/>
      <c r="OQD21" s="671"/>
      <c r="OQE21" s="671"/>
      <c r="OQF21" s="671"/>
      <c r="OQG21" s="671"/>
      <c r="OQH21" s="671"/>
      <c r="OQI21" s="671"/>
      <c r="OQJ21" s="671"/>
      <c r="OQK21" s="671"/>
      <c r="OQL21" s="671"/>
      <c r="OQM21" s="671"/>
      <c r="OQN21" s="671"/>
      <c r="OQO21" s="671"/>
      <c r="OQP21" s="671"/>
      <c r="OQQ21" s="671"/>
      <c r="OQR21" s="671"/>
      <c r="OQS21" s="671"/>
      <c r="OQT21" s="671"/>
      <c r="OQU21" s="671"/>
      <c r="OQV21" s="671"/>
      <c r="OQW21" s="671"/>
      <c r="OQX21" s="671"/>
      <c r="OQY21" s="671"/>
      <c r="OQZ21" s="671"/>
      <c r="ORA21" s="671"/>
      <c r="ORB21" s="671"/>
      <c r="ORC21" s="671"/>
      <c r="ORD21" s="671"/>
      <c r="ORE21" s="671"/>
      <c r="ORF21" s="671"/>
      <c r="ORG21" s="671"/>
      <c r="ORH21" s="671"/>
      <c r="ORI21" s="671"/>
      <c r="ORJ21" s="671"/>
      <c r="ORK21" s="671"/>
      <c r="ORL21" s="671"/>
      <c r="ORM21" s="671"/>
      <c r="ORN21" s="671"/>
      <c r="ORO21" s="671"/>
      <c r="ORP21" s="671"/>
      <c r="ORQ21" s="671"/>
      <c r="ORR21" s="671"/>
      <c r="ORS21" s="671"/>
      <c r="ORT21" s="671"/>
      <c r="ORU21" s="671"/>
      <c r="ORV21" s="671"/>
      <c r="ORW21" s="671"/>
      <c r="ORX21" s="671"/>
      <c r="ORY21" s="671"/>
      <c r="ORZ21" s="671"/>
      <c r="OSA21" s="671"/>
      <c r="OSB21" s="671"/>
      <c r="OSC21" s="671"/>
      <c r="OSD21" s="671"/>
      <c r="OSE21" s="671"/>
      <c r="OSF21" s="671"/>
      <c r="OSG21" s="671"/>
      <c r="OSH21" s="671"/>
      <c r="OSI21" s="671"/>
      <c r="OSJ21" s="671"/>
      <c r="OSK21" s="671"/>
      <c r="OSL21" s="671"/>
      <c r="OSM21" s="671"/>
      <c r="OSN21" s="671"/>
      <c r="OSO21" s="671"/>
      <c r="OSP21" s="671"/>
      <c r="OSQ21" s="671"/>
      <c r="OSR21" s="671"/>
      <c r="OSS21" s="671"/>
      <c r="OST21" s="671"/>
      <c r="OSU21" s="671"/>
      <c r="OSV21" s="671"/>
      <c r="OSW21" s="671"/>
      <c r="OSX21" s="671"/>
      <c r="OSY21" s="671"/>
      <c r="OSZ21" s="671"/>
      <c r="OTA21" s="671"/>
      <c r="OTB21" s="671"/>
      <c r="OTC21" s="671"/>
      <c r="OTD21" s="671"/>
      <c r="OTE21" s="671"/>
      <c r="OTF21" s="671"/>
      <c r="OTG21" s="671"/>
      <c r="OTH21" s="671"/>
      <c r="OTI21" s="671"/>
      <c r="OTJ21" s="671"/>
      <c r="OTK21" s="671"/>
      <c r="OTL21" s="671"/>
      <c r="OTM21" s="671"/>
      <c r="OTN21" s="671"/>
      <c r="OTO21" s="671"/>
      <c r="OTP21" s="671"/>
      <c r="OTQ21" s="671"/>
      <c r="OTR21" s="671"/>
      <c r="OTS21" s="671"/>
      <c r="OTT21" s="671"/>
      <c r="OTU21" s="671"/>
      <c r="OTV21" s="671"/>
      <c r="OTW21" s="671"/>
      <c r="OTX21" s="671"/>
      <c r="OTY21" s="671"/>
      <c r="OTZ21" s="671"/>
      <c r="OUA21" s="671"/>
      <c r="OUB21" s="671"/>
      <c r="OUC21" s="671"/>
      <c r="OUD21" s="671"/>
      <c r="OUE21" s="671"/>
      <c r="OUF21" s="671"/>
      <c r="OUG21" s="671"/>
      <c r="OUH21" s="671"/>
      <c r="OUI21" s="671"/>
      <c r="OUJ21" s="671"/>
      <c r="OUK21" s="671"/>
      <c r="OUL21" s="671"/>
      <c r="OUM21" s="671"/>
      <c r="OUN21" s="671"/>
      <c r="OUO21" s="671"/>
      <c r="OUP21" s="671"/>
      <c r="OUQ21" s="671"/>
      <c r="OUR21" s="671"/>
      <c r="OUS21" s="671"/>
      <c r="OUT21" s="671"/>
      <c r="OUU21" s="671"/>
      <c r="OUV21" s="671"/>
      <c r="OUW21" s="671"/>
      <c r="OUX21" s="671"/>
      <c r="OUY21" s="671"/>
      <c r="OUZ21" s="671"/>
      <c r="OVA21" s="671"/>
      <c r="OVB21" s="671"/>
      <c r="OVC21" s="671"/>
      <c r="OVD21" s="671"/>
      <c r="OVE21" s="671"/>
      <c r="OVF21" s="671"/>
      <c r="OVG21" s="671"/>
      <c r="OVH21" s="671"/>
      <c r="OVI21" s="671"/>
      <c r="OVJ21" s="671"/>
      <c r="OVK21" s="671"/>
      <c r="OVL21" s="671"/>
      <c r="OVM21" s="671"/>
      <c r="OVN21" s="671"/>
      <c r="OVO21" s="671"/>
      <c r="OVP21" s="671"/>
      <c r="OVQ21" s="671"/>
      <c r="OVR21" s="671"/>
      <c r="OVS21" s="671"/>
      <c r="OVT21" s="671"/>
      <c r="OVU21" s="671"/>
      <c r="OVV21" s="671"/>
      <c r="OVW21" s="671"/>
      <c r="OVX21" s="671"/>
      <c r="OVY21" s="671"/>
      <c r="OVZ21" s="671"/>
      <c r="OWA21" s="671"/>
      <c r="OWB21" s="671"/>
      <c r="OWC21" s="671"/>
      <c r="OWD21" s="671"/>
      <c r="OWE21" s="671"/>
      <c r="OWF21" s="671"/>
      <c r="OWG21" s="671"/>
      <c r="OWH21" s="671"/>
      <c r="OWI21" s="671"/>
      <c r="OWJ21" s="671"/>
      <c r="OWK21" s="671"/>
      <c r="OWL21" s="671"/>
      <c r="OWM21" s="671"/>
      <c r="OWN21" s="671"/>
      <c r="OWO21" s="671"/>
      <c r="OWP21" s="671"/>
      <c r="OWQ21" s="671"/>
      <c r="OWR21" s="671"/>
      <c r="OWS21" s="671"/>
      <c r="OWT21" s="671"/>
      <c r="OWU21" s="671"/>
      <c r="OWV21" s="671"/>
      <c r="OWW21" s="671"/>
      <c r="OWX21" s="671"/>
      <c r="OWY21" s="671"/>
      <c r="OWZ21" s="671"/>
      <c r="OXA21" s="671"/>
      <c r="OXB21" s="671"/>
      <c r="OXC21" s="671"/>
      <c r="OXD21" s="671"/>
      <c r="OXE21" s="671"/>
      <c r="OXF21" s="671"/>
      <c r="OXG21" s="671"/>
      <c r="OXH21" s="671"/>
      <c r="OXI21" s="671"/>
      <c r="OXJ21" s="671"/>
      <c r="OXK21" s="671"/>
      <c r="OXL21" s="671"/>
      <c r="OXM21" s="671"/>
      <c r="OXN21" s="671"/>
      <c r="OXO21" s="671"/>
      <c r="OXP21" s="671"/>
      <c r="OXQ21" s="671"/>
      <c r="OXR21" s="671"/>
      <c r="OXS21" s="671"/>
      <c r="OXT21" s="671"/>
      <c r="OXU21" s="671"/>
      <c r="OXV21" s="671"/>
      <c r="OXW21" s="671"/>
      <c r="OXX21" s="671"/>
      <c r="OXY21" s="671"/>
      <c r="OXZ21" s="671"/>
      <c r="OYA21" s="671"/>
      <c r="OYB21" s="671"/>
      <c r="OYC21" s="671"/>
      <c r="OYD21" s="671"/>
      <c r="OYE21" s="671"/>
      <c r="OYF21" s="671"/>
      <c r="OYG21" s="671"/>
      <c r="OYH21" s="671"/>
      <c r="OYI21" s="671"/>
      <c r="OYJ21" s="671"/>
      <c r="OYK21" s="671"/>
      <c r="OYL21" s="671"/>
      <c r="OYM21" s="671"/>
      <c r="OYN21" s="671"/>
      <c r="OYO21" s="671"/>
      <c r="OYP21" s="671"/>
      <c r="OYQ21" s="671"/>
      <c r="OYR21" s="671"/>
      <c r="OYS21" s="671"/>
      <c r="OYT21" s="671"/>
      <c r="OYU21" s="671"/>
      <c r="OYV21" s="671"/>
      <c r="OYW21" s="671"/>
      <c r="OYX21" s="671"/>
      <c r="OYY21" s="671"/>
      <c r="OYZ21" s="671"/>
      <c r="OZA21" s="671"/>
      <c r="OZB21" s="671"/>
      <c r="OZC21" s="671"/>
      <c r="OZD21" s="671"/>
      <c r="OZE21" s="671"/>
      <c r="OZF21" s="671"/>
      <c r="OZG21" s="671"/>
      <c r="OZH21" s="671"/>
      <c r="OZI21" s="671"/>
      <c r="OZJ21" s="671"/>
      <c r="OZK21" s="671"/>
      <c r="OZL21" s="671"/>
      <c r="OZM21" s="671"/>
      <c r="OZN21" s="671"/>
      <c r="OZO21" s="671"/>
      <c r="OZP21" s="671"/>
      <c r="OZQ21" s="671"/>
      <c r="OZR21" s="671"/>
      <c r="OZS21" s="671"/>
      <c r="OZT21" s="671"/>
      <c r="OZU21" s="671"/>
      <c r="OZV21" s="671"/>
      <c r="OZW21" s="671"/>
      <c r="OZX21" s="671"/>
      <c r="OZY21" s="671"/>
      <c r="OZZ21" s="671"/>
      <c r="PAA21" s="671"/>
      <c r="PAB21" s="671"/>
      <c r="PAC21" s="671"/>
      <c r="PAD21" s="671"/>
      <c r="PAE21" s="671"/>
      <c r="PAF21" s="671"/>
      <c r="PAG21" s="671"/>
      <c r="PAH21" s="671"/>
      <c r="PAI21" s="671"/>
      <c r="PAJ21" s="671"/>
      <c r="PAK21" s="671"/>
      <c r="PAL21" s="671"/>
      <c r="PAM21" s="671"/>
      <c r="PAN21" s="671"/>
      <c r="PAO21" s="671"/>
      <c r="PAP21" s="671"/>
      <c r="PAQ21" s="671"/>
      <c r="PAR21" s="671"/>
      <c r="PAS21" s="671"/>
      <c r="PAT21" s="671"/>
      <c r="PAU21" s="671"/>
      <c r="PAV21" s="671"/>
      <c r="PAW21" s="671"/>
      <c r="PAX21" s="671"/>
      <c r="PAY21" s="671"/>
      <c r="PAZ21" s="671"/>
      <c r="PBA21" s="671"/>
      <c r="PBB21" s="671"/>
      <c r="PBC21" s="671"/>
      <c r="PBD21" s="671"/>
      <c r="PBE21" s="671"/>
      <c r="PBF21" s="671"/>
      <c r="PBG21" s="671"/>
      <c r="PBH21" s="671"/>
      <c r="PBI21" s="671"/>
      <c r="PBJ21" s="671"/>
      <c r="PBK21" s="671"/>
      <c r="PBL21" s="671"/>
      <c r="PBM21" s="671"/>
      <c r="PBN21" s="671"/>
      <c r="PBO21" s="671"/>
      <c r="PBP21" s="671"/>
      <c r="PBQ21" s="671"/>
      <c r="PBR21" s="671"/>
      <c r="PBS21" s="671"/>
      <c r="PBT21" s="671"/>
      <c r="PBU21" s="671"/>
      <c r="PBV21" s="671"/>
      <c r="PBW21" s="671"/>
      <c r="PBX21" s="671"/>
      <c r="PBY21" s="671"/>
      <c r="PBZ21" s="671"/>
      <c r="PCA21" s="671"/>
      <c r="PCB21" s="671"/>
      <c r="PCC21" s="671"/>
      <c r="PCD21" s="671"/>
      <c r="PCE21" s="671"/>
      <c r="PCF21" s="671"/>
      <c r="PCG21" s="671"/>
      <c r="PCH21" s="671"/>
      <c r="PCI21" s="671"/>
      <c r="PCJ21" s="671"/>
      <c r="PCK21" s="671"/>
      <c r="PCL21" s="671"/>
      <c r="PCM21" s="671"/>
      <c r="PCN21" s="671"/>
      <c r="PCO21" s="671"/>
      <c r="PCP21" s="671"/>
      <c r="PCQ21" s="671"/>
      <c r="PCR21" s="671"/>
      <c r="PCS21" s="671"/>
      <c r="PCT21" s="671"/>
      <c r="PCU21" s="671"/>
      <c r="PCV21" s="671"/>
      <c r="PCW21" s="671"/>
      <c r="PCX21" s="671"/>
      <c r="PCY21" s="671"/>
      <c r="PCZ21" s="671"/>
      <c r="PDA21" s="671"/>
      <c r="PDB21" s="671"/>
      <c r="PDC21" s="671"/>
      <c r="PDD21" s="671"/>
      <c r="PDE21" s="671"/>
      <c r="PDF21" s="671"/>
      <c r="PDG21" s="671"/>
      <c r="PDH21" s="671"/>
      <c r="PDI21" s="671"/>
      <c r="PDJ21" s="671"/>
      <c r="PDK21" s="671"/>
      <c r="PDL21" s="671"/>
      <c r="PDM21" s="671"/>
      <c r="PDN21" s="671"/>
      <c r="PDO21" s="671"/>
      <c r="PDP21" s="671"/>
      <c r="PDQ21" s="671"/>
      <c r="PDR21" s="671"/>
      <c r="PDS21" s="671"/>
      <c r="PDT21" s="671"/>
      <c r="PDU21" s="671"/>
      <c r="PDV21" s="671"/>
      <c r="PDW21" s="671"/>
      <c r="PDX21" s="671"/>
      <c r="PDY21" s="671"/>
      <c r="PDZ21" s="671"/>
      <c r="PEA21" s="671"/>
      <c r="PEB21" s="671"/>
      <c r="PEC21" s="671"/>
      <c r="PED21" s="671"/>
      <c r="PEE21" s="671"/>
      <c r="PEF21" s="671"/>
      <c r="PEG21" s="671"/>
      <c r="PEH21" s="671"/>
      <c r="PEI21" s="671"/>
      <c r="PEJ21" s="671"/>
      <c r="PEK21" s="671"/>
      <c r="PEL21" s="671"/>
      <c r="PEM21" s="671"/>
      <c r="PEN21" s="671"/>
      <c r="PEO21" s="671"/>
      <c r="PEP21" s="671"/>
      <c r="PEQ21" s="671"/>
      <c r="PER21" s="671"/>
      <c r="PES21" s="671"/>
      <c r="PET21" s="671"/>
      <c r="PEU21" s="671"/>
      <c r="PEV21" s="671"/>
      <c r="PEW21" s="671"/>
      <c r="PEX21" s="671"/>
      <c r="PEY21" s="671"/>
      <c r="PEZ21" s="671"/>
      <c r="PFA21" s="671"/>
      <c r="PFB21" s="671"/>
      <c r="PFC21" s="671"/>
      <c r="PFD21" s="671"/>
      <c r="PFE21" s="671"/>
      <c r="PFF21" s="671"/>
      <c r="PFG21" s="671"/>
      <c r="PFH21" s="671"/>
      <c r="PFI21" s="671"/>
      <c r="PFJ21" s="671"/>
      <c r="PFK21" s="671"/>
      <c r="PFL21" s="671"/>
      <c r="PFM21" s="671"/>
      <c r="PFN21" s="671"/>
      <c r="PFO21" s="671"/>
      <c r="PFP21" s="671"/>
      <c r="PFQ21" s="671"/>
      <c r="PFR21" s="671"/>
      <c r="PFS21" s="671"/>
      <c r="PFT21" s="671"/>
      <c r="PFU21" s="671"/>
      <c r="PFV21" s="671"/>
      <c r="PFW21" s="671"/>
      <c r="PFX21" s="671"/>
      <c r="PFY21" s="671"/>
      <c r="PFZ21" s="671"/>
      <c r="PGA21" s="671"/>
      <c r="PGB21" s="671"/>
      <c r="PGC21" s="671"/>
      <c r="PGD21" s="671"/>
      <c r="PGE21" s="671"/>
      <c r="PGF21" s="671"/>
      <c r="PGG21" s="671"/>
      <c r="PGH21" s="671"/>
      <c r="PGI21" s="671"/>
      <c r="PGJ21" s="671"/>
      <c r="PGK21" s="671"/>
      <c r="PGL21" s="671"/>
      <c r="PGM21" s="671"/>
      <c r="PGN21" s="671"/>
      <c r="PGO21" s="671"/>
      <c r="PGP21" s="671"/>
      <c r="PGQ21" s="671"/>
      <c r="PGR21" s="671"/>
      <c r="PGS21" s="671"/>
      <c r="PGT21" s="671"/>
      <c r="PGU21" s="671"/>
      <c r="PGV21" s="671"/>
      <c r="PGW21" s="671"/>
      <c r="PGX21" s="671"/>
      <c r="PGY21" s="671"/>
      <c r="PGZ21" s="671"/>
      <c r="PHA21" s="671"/>
      <c r="PHB21" s="671"/>
      <c r="PHC21" s="671"/>
      <c r="PHD21" s="671"/>
      <c r="PHE21" s="671"/>
      <c r="PHF21" s="671"/>
      <c r="PHG21" s="671"/>
      <c r="PHH21" s="671"/>
      <c r="PHI21" s="671"/>
      <c r="PHJ21" s="671"/>
      <c r="PHK21" s="671"/>
      <c r="PHL21" s="671"/>
      <c r="PHM21" s="671"/>
      <c r="PHN21" s="671"/>
      <c r="PHO21" s="671"/>
      <c r="PHP21" s="671"/>
      <c r="PHQ21" s="671"/>
      <c r="PHR21" s="671"/>
      <c r="PHS21" s="671"/>
      <c r="PHT21" s="671"/>
      <c r="PHU21" s="671"/>
      <c r="PHV21" s="671"/>
      <c r="PHW21" s="671"/>
      <c r="PHX21" s="671"/>
      <c r="PHY21" s="671"/>
      <c r="PHZ21" s="671"/>
      <c r="PIA21" s="671"/>
      <c r="PIB21" s="671"/>
      <c r="PIC21" s="671"/>
      <c r="PID21" s="671"/>
      <c r="PIE21" s="671"/>
      <c r="PIF21" s="671"/>
      <c r="PIG21" s="671"/>
      <c r="PIH21" s="671"/>
      <c r="PII21" s="671"/>
      <c r="PIJ21" s="671"/>
      <c r="PIK21" s="671"/>
      <c r="PIL21" s="671"/>
      <c r="PIM21" s="671"/>
      <c r="PIN21" s="671"/>
      <c r="PIO21" s="671"/>
      <c r="PIP21" s="671"/>
      <c r="PIQ21" s="671"/>
      <c r="PIR21" s="671"/>
      <c r="PIS21" s="671"/>
      <c r="PIT21" s="671"/>
      <c r="PIU21" s="671"/>
      <c r="PIV21" s="671"/>
      <c r="PIW21" s="671"/>
      <c r="PIX21" s="671"/>
      <c r="PIY21" s="671"/>
      <c r="PIZ21" s="671"/>
      <c r="PJA21" s="671"/>
      <c r="PJB21" s="671"/>
      <c r="PJC21" s="671"/>
      <c r="PJD21" s="671"/>
      <c r="PJE21" s="671"/>
      <c r="PJF21" s="671"/>
      <c r="PJG21" s="671"/>
      <c r="PJH21" s="671"/>
      <c r="PJI21" s="671"/>
      <c r="PJJ21" s="671"/>
      <c r="PJK21" s="671"/>
      <c r="PJL21" s="671"/>
      <c r="PJM21" s="671"/>
      <c r="PJN21" s="671"/>
      <c r="PJO21" s="671"/>
      <c r="PJP21" s="671"/>
      <c r="PJQ21" s="671"/>
      <c r="PJR21" s="671"/>
      <c r="PJS21" s="671"/>
      <c r="PJT21" s="671"/>
      <c r="PJU21" s="671"/>
      <c r="PJV21" s="671"/>
      <c r="PJW21" s="671"/>
      <c r="PJX21" s="671"/>
      <c r="PJY21" s="671"/>
      <c r="PJZ21" s="671"/>
      <c r="PKA21" s="671"/>
      <c r="PKB21" s="671"/>
      <c r="PKC21" s="671"/>
      <c r="PKD21" s="671"/>
      <c r="PKE21" s="671"/>
      <c r="PKF21" s="671"/>
      <c r="PKG21" s="671"/>
      <c r="PKH21" s="671"/>
      <c r="PKI21" s="671"/>
      <c r="PKJ21" s="671"/>
      <c r="PKK21" s="671"/>
      <c r="PKL21" s="671"/>
      <c r="PKM21" s="671"/>
      <c r="PKN21" s="671"/>
      <c r="PKO21" s="671"/>
      <c r="PKP21" s="671"/>
      <c r="PKQ21" s="671"/>
      <c r="PKR21" s="671"/>
      <c r="PKS21" s="671"/>
      <c r="PKT21" s="671"/>
      <c r="PKU21" s="671"/>
      <c r="PKV21" s="671"/>
      <c r="PKW21" s="671"/>
      <c r="PKX21" s="671"/>
      <c r="PKY21" s="671"/>
      <c r="PKZ21" s="671"/>
      <c r="PLA21" s="671"/>
      <c r="PLB21" s="671"/>
      <c r="PLC21" s="671"/>
      <c r="PLD21" s="671"/>
      <c r="PLE21" s="671"/>
      <c r="PLF21" s="671"/>
      <c r="PLG21" s="671"/>
      <c r="PLH21" s="671"/>
      <c r="PLI21" s="671"/>
      <c r="PLJ21" s="671"/>
      <c r="PLK21" s="671"/>
      <c r="PLL21" s="671"/>
      <c r="PLM21" s="671"/>
      <c r="PLN21" s="671"/>
      <c r="PLO21" s="671"/>
      <c r="PLP21" s="671"/>
      <c r="PLQ21" s="671"/>
      <c r="PLR21" s="671"/>
      <c r="PLS21" s="671"/>
      <c r="PLT21" s="671"/>
      <c r="PLU21" s="671"/>
      <c r="PLV21" s="671"/>
      <c r="PLW21" s="671"/>
      <c r="PLX21" s="671"/>
      <c r="PLY21" s="671"/>
      <c r="PLZ21" s="671"/>
      <c r="PMA21" s="671"/>
      <c r="PMB21" s="671"/>
      <c r="PMC21" s="671"/>
      <c r="PMD21" s="671"/>
      <c r="PME21" s="671"/>
      <c r="PMF21" s="671"/>
      <c r="PMG21" s="671"/>
      <c r="PMH21" s="671"/>
      <c r="PMI21" s="671"/>
      <c r="PMJ21" s="671"/>
      <c r="PMK21" s="671"/>
      <c r="PML21" s="671"/>
      <c r="PMM21" s="671"/>
      <c r="PMN21" s="671"/>
      <c r="PMO21" s="671"/>
      <c r="PMP21" s="671"/>
      <c r="PMQ21" s="671"/>
      <c r="PMR21" s="671"/>
      <c r="PMS21" s="671"/>
      <c r="PMT21" s="671"/>
      <c r="PMU21" s="671"/>
      <c r="PMV21" s="671"/>
      <c r="PMW21" s="671"/>
      <c r="PMX21" s="671"/>
      <c r="PMY21" s="671"/>
      <c r="PMZ21" s="671"/>
      <c r="PNA21" s="671"/>
      <c r="PNB21" s="671"/>
      <c r="PNC21" s="671"/>
      <c r="PND21" s="671"/>
      <c r="PNE21" s="671"/>
      <c r="PNF21" s="671"/>
      <c r="PNG21" s="671"/>
      <c r="PNH21" s="671"/>
      <c r="PNI21" s="671"/>
      <c r="PNJ21" s="671"/>
      <c r="PNK21" s="671"/>
      <c r="PNL21" s="671"/>
      <c r="PNM21" s="671"/>
      <c r="PNN21" s="671"/>
      <c r="PNO21" s="671"/>
      <c r="PNP21" s="671"/>
      <c r="PNQ21" s="671"/>
      <c r="PNR21" s="671"/>
      <c r="PNS21" s="671"/>
      <c r="PNT21" s="671"/>
      <c r="PNU21" s="671"/>
      <c r="PNV21" s="671"/>
      <c r="PNW21" s="671"/>
      <c r="PNX21" s="671"/>
      <c r="PNY21" s="671"/>
      <c r="PNZ21" s="671"/>
      <c r="POA21" s="671"/>
      <c r="POB21" s="671"/>
      <c r="POC21" s="671"/>
      <c r="POD21" s="671"/>
      <c r="POE21" s="671"/>
      <c r="POF21" s="671"/>
      <c r="POG21" s="671"/>
      <c r="POH21" s="671"/>
      <c r="POI21" s="671"/>
      <c r="POJ21" s="671"/>
      <c r="POK21" s="671"/>
      <c r="POL21" s="671"/>
      <c r="POM21" s="671"/>
      <c r="PON21" s="671"/>
      <c r="POO21" s="671"/>
      <c r="POP21" s="671"/>
      <c r="POQ21" s="671"/>
      <c r="POR21" s="671"/>
      <c r="POS21" s="671"/>
      <c r="POT21" s="671"/>
      <c r="POU21" s="671"/>
      <c r="POV21" s="671"/>
      <c r="POW21" s="671"/>
      <c r="POX21" s="671"/>
      <c r="POY21" s="671"/>
      <c r="POZ21" s="671"/>
      <c r="PPA21" s="671"/>
      <c r="PPB21" s="671"/>
      <c r="PPC21" s="671"/>
      <c r="PPD21" s="671"/>
      <c r="PPE21" s="671"/>
      <c r="PPF21" s="671"/>
      <c r="PPG21" s="671"/>
      <c r="PPH21" s="671"/>
      <c r="PPI21" s="671"/>
      <c r="PPJ21" s="671"/>
      <c r="PPK21" s="671"/>
      <c r="PPL21" s="671"/>
      <c r="PPM21" s="671"/>
      <c r="PPN21" s="671"/>
      <c r="PPO21" s="671"/>
      <c r="PPP21" s="671"/>
      <c r="PPQ21" s="671"/>
      <c r="PPR21" s="671"/>
      <c r="PPS21" s="671"/>
      <c r="PPT21" s="671"/>
      <c r="PPU21" s="671"/>
      <c r="PPV21" s="671"/>
      <c r="PPW21" s="671"/>
      <c r="PPX21" s="671"/>
      <c r="PPY21" s="671"/>
      <c r="PPZ21" s="671"/>
      <c r="PQA21" s="671"/>
      <c r="PQB21" s="671"/>
      <c r="PQC21" s="671"/>
      <c r="PQD21" s="671"/>
      <c r="PQE21" s="671"/>
      <c r="PQF21" s="671"/>
      <c r="PQG21" s="671"/>
      <c r="PQH21" s="671"/>
      <c r="PQI21" s="671"/>
      <c r="PQJ21" s="671"/>
      <c r="PQK21" s="671"/>
      <c r="PQL21" s="671"/>
      <c r="PQM21" s="671"/>
      <c r="PQN21" s="671"/>
      <c r="PQO21" s="671"/>
      <c r="PQP21" s="671"/>
      <c r="PQQ21" s="671"/>
      <c r="PQR21" s="671"/>
      <c r="PQS21" s="671"/>
      <c r="PQT21" s="671"/>
      <c r="PQU21" s="671"/>
      <c r="PQV21" s="671"/>
      <c r="PQW21" s="671"/>
      <c r="PQX21" s="671"/>
      <c r="PQY21" s="671"/>
      <c r="PQZ21" s="671"/>
      <c r="PRA21" s="671"/>
      <c r="PRB21" s="671"/>
      <c r="PRC21" s="671"/>
      <c r="PRD21" s="671"/>
      <c r="PRE21" s="671"/>
      <c r="PRF21" s="671"/>
      <c r="PRG21" s="671"/>
      <c r="PRH21" s="671"/>
      <c r="PRI21" s="671"/>
      <c r="PRJ21" s="671"/>
      <c r="PRK21" s="671"/>
      <c r="PRL21" s="671"/>
      <c r="PRM21" s="671"/>
      <c r="PRN21" s="671"/>
      <c r="PRO21" s="671"/>
      <c r="PRP21" s="671"/>
      <c r="PRQ21" s="671"/>
      <c r="PRR21" s="671"/>
      <c r="PRS21" s="671"/>
      <c r="PRT21" s="671"/>
      <c r="PRU21" s="671"/>
      <c r="PRV21" s="671"/>
      <c r="PRW21" s="671"/>
      <c r="PRX21" s="671"/>
      <c r="PRY21" s="671"/>
      <c r="PRZ21" s="671"/>
      <c r="PSA21" s="671"/>
      <c r="PSB21" s="671"/>
      <c r="PSC21" s="671"/>
      <c r="PSD21" s="671"/>
      <c r="PSE21" s="671"/>
      <c r="PSF21" s="671"/>
      <c r="PSG21" s="671"/>
      <c r="PSH21" s="671"/>
      <c r="PSI21" s="671"/>
      <c r="PSJ21" s="671"/>
      <c r="PSK21" s="671"/>
      <c r="PSL21" s="671"/>
      <c r="PSM21" s="671"/>
      <c r="PSN21" s="671"/>
      <c r="PSO21" s="671"/>
      <c r="PSP21" s="671"/>
      <c r="PSQ21" s="671"/>
      <c r="PSR21" s="671"/>
      <c r="PSS21" s="671"/>
      <c r="PST21" s="671"/>
      <c r="PSU21" s="671"/>
      <c r="PSV21" s="671"/>
      <c r="PSW21" s="671"/>
      <c r="PSX21" s="671"/>
      <c r="PSY21" s="671"/>
      <c r="PSZ21" s="671"/>
      <c r="PTA21" s="671"/>
      <c r="PTB21" s="671"/>
      <c r="PTC21" s="671"/>
      <c r="PTD21" s="671"/>
      <c r="PTE21" s="671"/>
      <c r="PTF21" s="671"/>
      <c r="PTG21" s="671"/>
      <c r="PTH21" s="671"/>
      <c r="PTI21" s="671"/>
      <c r="PTJ21" s="671"/>
      <c r="PTK21" s="671"/>
      <c r="PTL21" s="671"/>
      <c r="PTM21" s="671"/>
      <c r="PTN21" s="671"/>
      <c r="PTO21" s="671"/>
      <c r="PTP21" s="671"/>
      <c r="PTQ21" s="671"/>
      <c r="PTR21" s="671"/>
      <c r="PTS21" s="671"/>
      <c r="PTT21" s="671"/>
      <c r="PTU21" s="671"/>
      <c r="PTV21" s="671"/>
      <c r="PTW21" s="671"/>
      <c r="PTX21" s="671"/>
      <c r="PTY21" s="671"/>
      <c r="PTZ21" s="671"/>
      <c r="PUA21" s="671"/>
      <c r="PUB21" s="671"/>
      <c r="PUC21" s="671"/>
      <c r="PUD21" s="671"/>
      <c r="PUE21" s="671"/>
      <c r="PUF21" s="671"/>
      <c r="PUG21" s="671"/>
      <c r="PUH21" s="671"/>
      <c r="PUI21" s="671"/>
      <c r="PUJ21" s="671"/>
      <c r="PUK21" s="671"/>
      <c r="PUL21" s="671"/>
      <c r="PUM21" s="671"/>
      <c r="PUN21" s="671"/>
      <c r="PUO21" s="671"/>
      <c r="PUP21" s="671"/>
      <c r="PUQ21" s="671"/>
      <c r="PUR21" s="671"/>
      <c r="PUS21" s="671"/>
      <c r="PUT21" s="671"/>
      <c r="PUU21" s="671"/>
      <c r="PUV21" s="671"/>
      <c r="PUW21" s="671"/>
      <c r="PUX21" s="671"/>
      <c r="PUY21" s="671"/>
      <c r="PUZ21" s="671"/>
      <c r="PVA21" s="671"/>
      <c r="PVB21" s="671"/>
      <c r="PVC21" s="671"/>
      <c r="PVD21" s="671"/>
      <c r="PVE21" s="671"/>
      <c r="PVF21" s="671"/>
      <c r="PVG21" s="671"/>
      <c r="PVH21" s="671"/>
      <c r="PVI21" s="671"/>
      <c r="PVJ21" s="671"/>
      <c r="PVK21" s="671"/>
      <c r="PVL21" s="671"/>
      <c r="PVM21" s="671"/>
      <c r="PVN21" s="671"/>
      <c r="PVO21" s="671"/>
      <c r="PVP21" s="671"/>
      <c r="PVQ21" s="671"/>
      <c r="PVR21" s="671"/>
      <c r="PVS21" s="671"/>
      <c r="PVT21" s="671"/>
      <c r="PVU21" s="671"/>
      <c r="PVV21" s="671"/>
      <c r="PVW21" s="671"/>
      <c r="PVX21" s="671"/>
      <c r="PVY21" s="671"/>
      <c r="PVZ21" s="671"/>
      <c r="PWA21" s="671"/>
      <c r="PWB21" s="671"/>
      <c r="PWC21" s="671"/>
      <c r="PWD21" s="671"/>
      <c r="PWE21" s="671"/>
      <c r="PWF21" s="671"/>
      <c r="PWG21" s="671"/>
      <c r="PWH21" s="671"/>
      <c r="PWI21" s="671"/>
      <c r="PWJ21" s="671"/>
      <c r="PWK21" s="671"/>
      <c r="PWL21" s="671"/>
      <c r="PWM21" s="671"/>
      <c r="PWN21" s="671"/>
      <c r="PWO21" s="671"/>
      <c r="PWP21" s="671"/>
      <c r="PWQ21" s="671"/>
      <c r="PWR21" s="671"/>
      <c r="PWS21" s="671"/>
      <c r="PWT21" s="671"/>
      <c r="PWU21" s="671"/>
      <c r="PWV21" s="671"/>
      <c r="PWW21" s="671"/>
      <c r="PWX21" s="671"/>
      <c r="PWY21" s="671"/>
      <c r="PWZ21" s="671"/>
      <c r="PXA21" s="671"/>
      <c r="PXB21" s="671"/>
      <c r="PXC21" s="671"/>
      <c r="PXD21" s="671"/>
      <c r="PXE21" s="671"/>
      <c r="PXF21" s="671"/>
      <c r="PXG21" s="671"/>
      <c r="PXH21" s="671"/>
      <c r="PXI21" s="671"/>
      <c r="PXJ21" s="671"/>
      <c r="PXK21" s="671"/>
      <c r="PXL21" s="671"/>
      <c r="PXM21" s="671"/>
      <c r="PXN21" s="671"/>
      <c r="PXO21" s="671"/>
      <c r="PXP21" s="671"/>
      <c r="PXQ21" s="671"/>
      <c r="PXR21" s="671"/>
      <c r="PXS21" s="671"/>
      <c r="PXT21" s="671"/>
      <c r="PXU21" s="671"/>
      <c r="PXV21" s="671"/>
      <c r="PXW21" s="671"/>
      <c r="PXX21" s="671"/>
      <c r="PXY21" s="671"/>
      <c r="PXZ21" s="671"/>
      <c r="PYA21" s="671"/>
      <c r="PYB21" s="671"/>
      <c r="PYC21" s="671"/>
      <c r="PYD21" s="671"/>
      <c r="PYE21" s="671"/>
      <c r="PYF21" s="671"/>
      <c r="PYG21" s="671"/>
      <c r="PYH21" s="671"/>
      <c r="PYI21" s="671"/>
      <c r="PYJ21" s="671"/>
      <c r="PYK21" s="671"/>
      <c r="PYL21" s="671"/>
      <c r="PYM21" s="671"/>
      <c r="PYN21" s="671"/>
      <c r="PYO21" s="671"/>
      <c r="PYP21" s="671"/>
      <c r="PYQ21" s="671"/>
      <c r="PYR21" s="671"/>
      <c r="PYS21" s="671"/>
      <c r="PYT21" s="671"/>
      <c r="PYU21" s="671"/>
      <c r="PYV21" s="671"/>
      <c r="PYW21" s="671"/>
      <c r="PYX21" s="671"/>
      <c r="PYY21" s="671"/>
      <c r="PYZ21" s="671"/>
      <c r="PZA21" s="671"/>
      <c r="PZB21" s="671"/>
      <c r="PZC21" s="671"/>
      <c r="PZD21" s="671"/>
      <c r="PZE21" s="671"/>
      <c r="PZF21" s="671"/>
      <c r="PZG21" s="671"/>
      <c r="PZH21" s="671"/>
      <c r="PZI21" s="671"/>
      <c r="PZJ21" s="671"/>
      <c r="PZK21" s="671"/>
      <c r="PZL21" s="671"/>
      <c r="PZM21" s="671"/>
      <c r="PZN21" s="671"/>
      <c r="PZO21" s="671"/>
      <c r="PZP21" s="671"/>
      <c r="PZQ21" s="671"/>
      <c r="PZR21" s="671"/>
      <c r="PZS21" s="671"/>
      <c r="PZT21" s="671"/>
      <c r="PZU21" s="671"/>
      <c r="PZV21" s="671"/>
      <c r="PZW21" s="671"/>
      <c r="PZX21" s="671"/>
      <c r="PZY21" s="671"/>
      <c r="PZZ21" s="671"/>
      <c r="QAA21" s="671"/>
      <c r="QAB21" s="671"/>
      <c r="QAC21" s="671"/>
      <c r="QAD21" s="671"/>
      <c r="QAE21" s="671"/>
      <c r="QAF21" s="671"/>
      <c r="QAG21" s="671"/>
      <c r="QAH21" s="671"/>
      <c r="QAI21" s="671"/>
      <c r="QAJ21" s="671"/>
      <c r="QAK21" s="671"/>
      <c r="QAL21" s="671"/>
      <c r="QAM21" s="671"/>
      <c r="QAN21" s="671"/>
      <c r="QAO21" s="671"/>
      <c r="QAP21" s="671"/>
      <c r="QAQ21" s="671"/>
      <c r="QAR21" s="671"/>
      <c r="QAS21" s="671"/>
      <c r="QAT21" s="671"/>
      <c r="QAU21" s="671"/>
      <c r="QAV21" s="671"/>
      <c r="QAW21" s="671"/>
      <c r="QAX21" s="671"/>
      <c r="QAY21" s="671"/>
      <c r="QAZ21" s="671"/>
      <c r="QBA21" s="671"/>
      <c r="QBB21" s="671"/>
      <c r="QBC21" s="671"/>
      <c r="QBD21" s="671"/>
      <c r="QBE21" s="671"/>
      <c r="QBF21" s="671"/>
      <c r="QBG21" s="671"/>
      <c r="QBH21" s="671"/>
      <c r="QBI21" s="671"/>
      <c r="QBJ21" s="671"/>
      <c r="QBK21" s="671"/>
      <c r="QBL21" s="671"/>
      <c r="QBM21" s="671"/>
      <c r="QBN21" s="671"/>
      <c r="QBO21" s="671"/>
      <c r="QBP21" s="671"/>
      <c r="QBQ21" s="671"/>
      <c r="QBR21" s="671"/>
      <c r="QBS21" s="671"/>
      <c r="QBT21" s="671"/>
      <c r="QBU21" s="671"/>
      <c r="QBV21" s="671"/>
      <c r="QBW21" s="671"/>
      <c r="QBX21" s="671"/>
      <c r="QBY21" s="671"/>
      <c r="QBZ21" s="671"/>
      <c r="QCA21" s="671"/>
      <c r="QCB21" s="671"/>
      <c r="QCC21" s="671"/>
      <c r="QCD21" s="671"/>
      <c r="QCE21" s="671"/>
      <c r="QCF21" s="671"/>
      <c r="QCG21" s="671"/>
      <c r="QCH21" s="671"/>
      <c r="QCI21" s="671"/>
      <c r="QCJ21" s="671"/>
      <c r="QCK21" s="671"/>
      <c r="QCL21" s="671"/>
      <c r="QCM21" s="671"/>
      <c r="QCN21" s="671"/>
      <c r="QCO21" s="671"/>
      <c r="QCP21" s="671"/>
      <c r="QCQ21" s="671"/>
      <c r="QCR21" s="671"/>
      <c r="QCS21" s="671"/>
      <c r="QCT21" s="671"/>
      <c r="QCU21" s="671"/>
      <c r="QCV21" s="671"/>
      <c r="QCW21" s="671"/>
      <c r="QCX21" s="671"/>
      <c r="QCY21" s="671"/>
      <c r="QCZ21" s="671"/>
      <c r="QDA21" s="671"/>
      <c r="QDB21" s="671"/>
      <c r="QDC21" s="671"/>
      <c r="QDD21" s="671"/>
      <c r="QDE21" s="671"/>
      <c r="QDF21" s="671"/>
      <c r="QDG21" s="671"/>
      <c r="QDH21" s="671"/>
      <c r="QDI21" s="671"/>
      <c r="QDJ21" s="671"/>
      <c r="QDK21" s="671"/>
      <c r="QDL21" s="671"/>
      <c r="QDM21" s="671"/>
      <c r="QDN21" s="671"/>
      <c r="QDO21" s="671"/>
      <c r="QDP21" s="671"/>
      <c r="QDQ21" s="671"/>
      <c r="QDR21" s="671"/>
      <c r="QDS21" s="671"/>
      <c r="QDT21" s="671"/>
      <c r="QDU21" s="671"/>
      <c r="QDV21" s="671"/>
      <c r="QDW21" s="671"/>
      <c r="QDX21" s="671"/>
      <c r="QDY21" s="671"/>
      <c r="QDZ21" s="671"/>
      <c r="QEA21" s="671"/>
      <c r="QEB21" s="671"/>
      <c r="QEC21" s="671"/>
      <c r="QED21" s="671"/>
      <c r="QEE21" s="671"/>
      <c r="QEF21" s="671"/>
      <c r="QEG21" s="671"/>
      <c r="QEH21" s="671"/>
      <c r="QEI21" s="671"/>
      <c r="QEJ21" s="671"/>
      <c r="QEK21" s="671"/>
      <c r="QEL21" s="671"/>
      <c r="QEM21" s="671"/>
      <c r="QEN21" s="671"/>
      <c r="QEO21" s="671"/>
      <c r="QEP21" s="671"/>
      <c r="QEQ21" s="671"/>
      <c r="QER21" s="671"/>
      <c r="QES21" s="671"/>
      <c r="QET21" s="671"/>
      <c r="QEU21" s="671"/>
      <c r="QEV21" s="671"/>
      <c r="QEW21" s="671"/>
      <c r="QEX21" s="671"/>
      <c r="QEY21" s="671"/>
      <c r="QEZ21" s="671"/>
      <c r="QFA21" s="671"/>
      <c r="QFB21" s="671"/>
      <c r="QFC21" s="671"/>
      <c r="QFD21" s="671"/>
      <c r="QFE21" s="671"/>
      <c r="QFF21" s="671"/>
      <c r="QFG21" s="671"/>
      <c r="QFH21" s="671"/>
      <c r="QFI21" s="671"/>
      <c r="QFJ21" s="671"/>
      <c r="QFK21" s="671"/>
      <c r="QFL21" s="671"/>
      <c r="QFM21" s="671"/>
      <c r="QFN21" s="671"/>
      <c r="QFO21" s="671"/>
      <c r="QFP21" s="671"/>
      <c r="QFQ21" s="671"/>
      <c r="QFR21" s="671"/>
      <c r="QFS21" s="671"/>
      <c r="QFT21" s="671"/>
      <c r="QFU21" s="671"/>
      <c r="QFV21" s="671"/>
      <c r="QFW21" s="671"/>
      <c r="QFX21" s="671"/>
      <c r="QFY21" s="671"/>
      <c r="QFZ21" s="671"/>
      <c r="QGA21" s="671"/>
      <c r="QGB21" s="671"/>
      <c r="QGC21" s="671"/>
      <c r="QGD21" s="671"/>
      <c r="QGE21" s="671"/>
      <c r="QGF21" s="671"/>
      <c r="QGG21" s="671"/>
      <c r="QGH21" s="671"/>
      <c r="QGI21" s="671"/>
      <c r="QGJ21" s="671"/>
      <c r="QGK21" s="671"/>
      <c r="QGL21" s="671"/>
      <c r="QGM21" s="671"/>
      <c r="QGN21" s="671"/>
      <c r="QGO21" s="671"/>
      <c r="QGP21" s="671"/>
      <c r="QGQ21" s="671"/>
      <c r="QGR21" s="671"/>
      <c r="QGS21" s="671"/>
      <c r="QGT21" s="671"/>
      <c r="QGU21" s="671"/>
      <c r="QGV21" s="671"/>
      <c r="QGW21" s="671"/>
      <c r="QGX21" s="671"/>
      <c r="QGY21" s="671"/>
      <c r="QGZ21" s="671"/>
      <c r="QHA21" s="671"/>
      <c r="QHB21" s="671"/>
      <c r="QHC21" s="671"/>
      <c r="QHD21" s="671"/>
      <c r="QHE21" s="671"/>
      <c r="QHF21" s="671"/>
      <c r="QHG21" s="671"/>
      <c r="QHH21" s="671"/>
      <c r="QHI21" s="671"/>
      <c r="QHJ21" s="671"/>
      <c r="QHK21" s="671"/>
      <c r="QHL21" s="671"/>
      <c r="QHM21" s="671"/>
      <c r="QHN21" s="671"/>
      <c r="QHO21" s="671"/>
      <c r="QHP21" s="671"/>
      <c r="QHQ21" s="671"/>
      <c r="QHR21" s="671"/>
      <c r="QHS21" s="671"/>
      <c r="QHT21" s="671"/>
      <c r="QHU21" s="671"/>
      <c r="QHV21" s="671"/>
      <c r="QHW21" s="671"/>
      <c r="QHX21" s="671"/>
      <c r="QHY21" s="671"/>
      <c r="QHZ21" s="671"/>
      <c r="QIA21" s="671"/>
      <c r="QIB21" s="671"/>
      <c r="QIC21" s="671"/>
      <c r="QID21" s="671"/>
      <c r="QIE21" s="671"/>
      <c r="QIF21" s="671"/>
      <c r="QIG21" s="671"/>
      <c r="QIH21" s="671"/>
      <c r="QII21" s="671"/>
      <c r="QIJ21" s="671"/>
      <c r="QIK21" s="671"/>
      <c r="QIL21" s="671"/>
      <c r="QIM21" s="671"/>
      <c r="QIN21" s="671"/>
      <c r="QIO21" s="671"/>
      <c r="QIP21" s="671"/>
      <c r="QIQ21" s="671"/>
      <c r="QIR21" s="671"/>
      <c r="QIS21" s="671"/>
      <c r="QIT21" s="671"/>
      <c r="QIU21" s="671"/>
      <c r="QIV21" s="671"/>
      <c r="QIW21" s="671"/>
      <c r="QIX21" s="671"/>
      <c r="QIY21" s="671"/>
      <c r="QIZ21" s="671"/>
      <c r="QJA21" s="671"/>
      <c r="QJB21" s="671"/>
      <c r="QJC21" s="671"/>
      <c r="QJD21" s="671"/>
      <c r="QJE21" s="671"/>
      <c r="QJF21" s="671"/>
      <c r="QJG21" s="671"/>
      <c r="QJH21" s="671"/>
      <c r="QJI21" s="671"/>
      <c r="QJJ21" s="671"/>
      <c r="QJK21" s="671"/>
      <c r="QJL21" s="671"/>
      <c r="QJM21" s="671"/>
      <c r="QJN21" s="671"/>
      <c r="QJO21" s="671"/>
      <c r="QJP21" s="671"/>
      <c r="QJQ21" s="671"/>
      <c r="QJR21" s="671"/>
      <c r="QJS21" s="671"/>
      <c r="QJT21" s="671"/>
      <c r="QJU21" s="671"/>
      <c r="QJV21" s="671"/>
      <c r="QJW21" s="671"/>
      <c r="QJX21" s="671"/>
      <c r="QJY21" s="671"/>
      <c r="QJZ21" s="671"/>
      <c r="QKA21" s="671"/>
      <c r="QKB21" s="671"/>
      <c r="QKC21" s="671"/>
      <c r="QKD21" s="671"/>
      <c r="QKE21" s="671"/>
      <c r="QKF21" s="671"/>
      <c r="QKG21" s="671"/>
      <c r="QKH21" s="671"/>
      <c r="QKI21" s="671"/>
      <c r="QKJ21" s="671"/>
      <c r="QKK21" s="671"/>
      <c r="QKL21" s="671"/>
      <c r="QKM21" s="671"/>
      <c r="QKN21" s="671"/>
      <c r="QKO21" s="671"/>
      <c r="QKP21" s="671"/>
      <c r="QKQ21" s="671"/>
      <c r="QKR21" s="671"/>
      <c r="QKS21" s="671"/>
      <c r="QKT21" s="671"/>
      <c r="QKU21" s="671"/>
      <c r="QKV21" s="671"/>
      <c r="QKW21" s="671"/>
      <c r="QKX21" s="671"/>
      <c r="QKY21" s="671"/>
      <c r="QKZ21" s="671"/>
      <c r="QLA21" s="671"/>
      <c r="QLB21" s="671"/>
      <c r="QLC21" s="671"/>
      <c r="QLD21" s="671"/>
      <c r="QLE21" s="671"/>
      <c r="QLF21" s="671"/>
      <c r="QLG21" s="671"/>
      <c r="QLH21" s="671"/>
      <c r="QLI21" s="671"/>
      <c r="QLJ21" s="671"/>
      <c r="QLK21" s="671"/>
      <c r="QLL21" s="671"/>
      <c r="QLM21" s="671"/>
      <c r="QLN21" s="671"/>
      <c r="QLO21" s="671"/>
      <c r="QLP21" s="671"/>
      <c r="QLQ21" s="671"/>
      <c r="QLR21" s="671"/>
      <c r="QLS21" s="671"/>
      <c r="QLT21" s="671"/>
      <c r="QLU21" s="671"/>
      <c r="QLV21" s="671"/>
      <c r="QLW21" s="671"/>
      <c r="QLX21" s="671"/>
      <c r="QLY21" s="671"/>
      <c r="QLZ21" s="671"/>
      <c r="QMA21" s="671"/>
      <c r="QMB21" s="671"/>
      <c r="QMC21" s="671"/>
      <c r="QMD21" s="671"/>
      <c r="QME21" s="671"/>
      <c r="QMF21" s="671"/>
      <c r="QMG21" s="671"/>
      <c r="QMH21" s="671"/>
      <c r="QMI21" s="671"/>
      <c r="QMJ21" s="671"/>
      <c r="QMK21" s="671"/>
      <c r="QML21" s="671"/>
      <c r="QMM21" s="671"/>
      <c r="QMN21" s="671"/>
      <c r="QMO21" s="671"/>
      <c r="QMP21" s="671"/>
      <c r="QMQ21" s="671"/>
      <c r="QMR21" s="671"/>
      <c r="QMS21" s="671"/>
      <c r="QMT21" s="671"/>
      <c r="QMU21" s="671"/>
      <c r="QMV21" s="671"/>
      <c r="QMW21" s="671"/>
      <c r="QMX21" s="671"/>
      <c r="QMY21" s="671"/>
      <c r="QMZ21" s="671"/>
      <c r="QNA21" s="671"/>
      <c r="QNB21" s="671"/>
      <c r="QNC21" s="671"/>
      <c r="QND21" s="671"/>
      <c r="QNE21" s="671"/>
      <c r="QNF21" s="671"/>
      <c r="QNG21" s="671"/>
      <c r="QNH21" s="671"/>
      <c r="QNI21" s="671"/>
      <c r="QNJ21" s="671"/>
      <c r="QNK21" s="671"/>
      <c r="QNL21" s="671"/>
      <c r="QNM21" s="671"/>
      <c r="QNN21" s="671"/>
      <c r="QNO21" s="671"/>
      <c r="QNP21" s="671"/>
      <c r="QNQ21" s="671"/>
      <c r="QNR21" s="671"/>
      <c r="QNS21" s="671"/>
      <c r="QNT21" s="671"/>
      <c r="QNU21" s="671"/>
      <c r="QNV21" s="671"/>
      <c r="QNW21" s="671"/>
      <c r="QNX21" s="671"/>
      <c r="QNY21" s="671"/>
      <c r="QNZ21" s="671"/>
      <c r="QOA21" s="671"/>
      <c r="QOB21" s="671"/>
      <c r="QOC21" s="671"/>
      <c r="QOD21" s="671"/>
      <c r="QOE21" s="671"/>
      <c r="QOF21" s="671"/>
      <c r="QOG21" s="671"/>
      <c r="QOH21" s="671"/>
      <c r="QOI21" s="671"/>
      <c r="QOJ21" s="671"/>
      <c r="QOK21" s="671"/>
      <c r="QOL21" s="671"/>
      <c r="QOM21" s="671"/>
      <c r="QON21" s="671"/>
      <c r="QOO21" s="671"/>
      <c r="QOP21" s="671"/>
      <c r="QOQ21" s="671"/>
      <c r="QOR21" s="671"/>
      <c r="QOS21" s="671"/>
      <c r="QOT21" s="671"/>
      <c r="QOU21" s="671"/>
      <c r="QOV21" s="671"/>
      <c r="QOW21" s="671"/>
      <c r="QOX21" s="671"/>
      <c r="QOY21" s="671"/>
      <c r="QOZ21" s="671"/>
      <c r="QPA21" s="671"/>
      <c r="QPB21" s="671"/>
      <c r="QPC21" s="671"/>
      <c r="QPD21" s="671"/>
      <c r="QPE21" s="671"/>
      <c r="QPF21" s="671"/>
      <c r="QPG21" s="671"/>
      <c r="QPH21" s="671"/>
      <c r="QPI21" s="671"/>
      <c r="QPJ21" s="671"/>
      <c r="QPK21" s="671"/>
      <c r="QPL21" s="671"/>
      <c r="QPM21" s="671"/>
      <c r="QPN21" s="671"/>
      <c r="QPO21" s="671"/>
      <c r="QPP21" s="671"/>
      <c r="QPQ21" s="671"/>
      <c r="QPR21" s="671"/>
      <c r="QPS21" s="671"/>
      <c r="QPT21" s="671"/>
      <c r="QPU21" s="671"/>
      <c r="QPV21" s="671"/>
      <c r="QPW21" s="671"/>
      <c r="QPX21" s="671"/>
      <c r="QPY21" s="671"/>
      <c r="QPZ21" s="671"/>
      <c r="QQA21" s="671"/>
      <c r="QQB21" s="671"/>
      <c r="QQC21" s="671"/>
      <c r="QQD21" s="671"/>
      <c r="QQE21" s="671"/>
      <c r="QQF21" s="671"/>
      <c r="QQG21" s="671"/>
      <c r="QQH21" s="671"/>
      <c r="QQI21" s="671"/>
      <c r="QQJ21" s="671"/>
      <c r="QQK21" s="671"/>
      <c r="QQL21" s="671"/>
      <c r="QQM21" s="671"/>
      <c r="QQN21" s="671"/>
      <c r="QQO21" s="671"/>
      <c r="QQP21" s="671"/>
      <c r="QQQ21" s="671"/>
      <c r="QQR21" s="671"/>
      <c r="QQS21" s="671"/>
      <c r="QQT21" s="671"/>
      <c r="QQU21" s="671"/>
      <c r="QQV21" s="671"/>
      <c r="QQW21" s="671"/>
      <c r="QQX21" s="671"/>
      <c r="QQY21" s="671"/>
      <c r="QQZ21" s="671"/>
      <c r="QRA21" s="671"/>
      <c r="QRB21" s="671"/>
      <c r="QRC21" s="671"/>
      <c r="QRD21" s="671"/>
      <c r="QRE21" s="671"/>
      <c r="QRF21" s="671"/>
      <c r="QRG21" s="671"/>
      <c r="QRH21" s="671"/>
      <c r="QRI21" s="671"/>
      <c r="QRJ21" s="671"/>
      <c r="QRK21" s="671"/>
      <c r="QRL21" s="671"/>
      <c r="QRM21" s="671"/>
      <c r="QRN21" s="671"/>
      <c r="QRO21" s="671"/>
      <c r="QRP21" s="671"/>
      <c r="QRQ21" s="671"/>
      <c r="QRR21" s="671"/>
      <c r="QRS21" s="671"/>
      <c r="QRT21" s="671"/>
      <c r="QRU21" s="671"/>
      <c r="QRV21" s="671"/>
      <c r="QRW21" s="671"/>
      <c r="QRX21" s="671"/>
      <c r="QRY21" s="671"/>
      <c r="QRZ21" s="671"/>
      <c r="QSA21" s="671"/>
      <c r="QSB21" s="671"/>
      <c r="QSC21" s="671"/>
      <c r="QSD21" s="671"/>
      <c r="QSE21" s="671"/>
      <c r="QSF21" s="671"/>
      <c r="QSG21" s="671"/>
      <c r="QSH21" s="671"/>
      <c r="QSI21" s="671"/>
      <c r="QSJ21" s="671"/>
      <c r="QSK21" s="671"/>
      <c r="QSL21" s="671"/>
      <c r="QSM21" s="671"/>
      <c r="QSN21" s="671"/>
      <c r="QSO21" s="671"/>
      <c r="QSP21" s="671"/>
      <c r="QSQ21" s="671"/>
      <c r="QSR21" s="671"/>
      <c r="QSS21" s="671"/>
      <c r="QST21" s="671"/>
      <c r="QSU21" s="671"/>
      <c r="QSV21" s="671"/>
      <c r="QSW21" s="671"/>
      <c r="QSX21" s="671"/>
      <c r="QSY21" s="671"/>
      <c r="QSZ21" s="671"/>
      <c r="QTA21" s="671"/>
      <c r="QTB21" s="671"/>
      <c r="QTC21" s="671"/>
      <c r="QTD21" s="671"/>
      <c r="QTE21" s="671"/>
      <c r="QTF21" s="671"/>
      <c r="QTG21" s="671"/>
      <c r="QTH21" s="671"/>
      <c r="QTI21" s="671"/>
      <c r="QTJ21" s="671"/>
      <c r="QTK21" s="671"/>
      <c r="QTL21" s="671"/>
      <c r="QTM21" s="671"/>
      <c r="QTN21" s="671"/>
      <c r="QTO21" s="671"/>
      <c r="QTP21" s="671"/>
      <c r="QTQ21" s="671"/>
      <c r="QTR21" s="671"/>
      <c r="QTS21" s="671"/>
      <c r="QTT21" s="671"/>
      <c r="QTU21" s="671"/>
      <c r="QTV21" s="671"/>
      <c r="QTW21" s="671"/>
      <c r="QTX21" s="671"/>
      <c r="QTY21" s="671"/>
      <c r="QTZ21" s="671"/>
      <c r="QUA21" s="671"/>
      <c r="QUB21" s="671"/>
      <c r="QUC21" s="671"/>
      <c r="QUD21" s="671"/>
      <c r="QUE21" s="671"/>
      <c r="QUF21" s="671"/>
      <c r="QUG21" s="671"/>
      <c r="QUH21" s="671"/>
      <c r="QUI21" s="671"/>
      <c r="QUJ21" s="671"/>
      <c r="QUK21" s="671"/>
      <c r="QUL21" s="671"/>
      <c r="QUM21" s="671"/>
      <c r="QUN21" s="671"/>
      <c r="QUO21" s="671"/>
      <c r="QUP21" s="671"/>
      <c r="QUQ21" s="671"/>
      <c r="QUR21" s="671"/>
      <c r="QUS21" s="671"/>
      <c r="QUT21" s="671"/>
      <c r="QUU21" s="671"/>
      <c r="QUV21" s="671"/>
      <c r="QUW21" s="671"/>
      <c r="QUX21" s="671"/>
      <c r="QUY21" s="671"/>
      <c r="QUZ21" s="671"/>
      <c r="QVA21" s="671"/>
      <c r="QVB21" s="671"/>
      <c r="QVC21" s="671"/>
      <c r="QVD21" s="671"/>
      <c r="QVE21" s="671"/>
      <c r="QVF21" s="671"/>
      <c r="QVG21" s="671"/>
      <c r="QVH21" s="671"/>
      <c r="QVI21" s="671"/>
      <c r="QVJ21" s="671"/>
      <c r="QVK21" s="671"/>
      <c r="QVL21" s="671"/>
      <c r="QVM21" s="671"/>
      <c r="QVN21" s="671"/>
      <c r="QVO21" s="671"/>
      <c r="QVP21" s="671"/>
      <c r="QVQ21" s="671"/>
      <c r="QVR21" s="671"/>
      <c r="QVS21" s="671"/>
      <c r="QVT21" s="671"/>
      <c r="QVU21" s="671"/>
      <c r="QVV21" s="671"/>
      <c r="QVW21" s="671"/>
      <c r="QVX21" s="671"/>
      <c r="QVY21" s="671"/>
      <c r="QVZ21" s="671"/>
      <c r="QWA21" s="671"/>
      <c r="QWB21" s="671"/>
      <c r="QWC21" s="671"/>
      <c r="QWD21" s="671"/>
      <c r="QWE21" s="671"/>
      <c r="QWF21" s="671"/>
      <c r="QWG21" s="671"/>
      <c r="QWH21" s="671"/>
      <c r="QWI21" s="671"/>
      <c r="QWJ21" s="671"/>
      <c r="QWK21" s="671"/>
      <c r="QWL21" s="671"/>
      <c r="QWM21" s="671"/>
      <c r="QWN21" s="671"/>
      <c r="QWO21" s="671"/>
      <c r="QWP21" s="671"/>
      <c r="QWQ21" s="671"/>
      <c r="QWR21" s="671"/>
      <c r="QWS21" s="671"/>
      <c r="QWT21" s="671"/>
      <c r="QWU21" s="671"/>
      <c r="QWV21" s="671"/>
      <c r="QWW21" s="671"/>
      <c r="QWX21" s="671"/>
      <c r="QWY21" s="671"/>
      <c r="QWZ21" s="671"/>
      <c r="QXA21" s="671"/>
      <c r="QXB21" s="671"/>
      <c r="QXC21" s="671"/>
      <c r="QXD21" s="671"/>
      <c r="QXE21" s="671"/>
      <c r="QXF21" s="671"/>
      <c r="QXG21" s="671"/>
      <c r="QXH21" s="671"/>
      <c r="QXI21" s="671"/>
      <c r="QXJ21" s="671"/>
      <c r="QXK21" s="671"/>
      <c r="QXL21" s="671"/>
      <c r="QXM21" s="671"/>
      <c r="QXN21" s="671"/>
      <c r="QXO21" s="671"/>
      <c r="QXP21" s="671"/>
      <c r="QXQ21" s="671"/>
      <c r="QXR21" s="671"/>
      <c r="QXS21" s="671"/>
      <c r="QXT21" s="671"/>
      <c r="QXU21" s="671"/>
      <c r="QXV21" s="671"/>
      <c r="QXW21" s="671"/>
      <c r="QXX21" s="671"/>
      <c r="QXY21" s="671"/>
      <c r="QXZ21" s="671"/>
      <c r="QYA21" s="671"/>
      <c r="QYB21" s="671"/>
      <c r="QYC21" s="671"/>
      <c r="QYD21" s="671"/>
      <c r="QYE21" s="671"/>
      <c r="QYF21" s="671"/>
      <c r="QYG21" s="671"/>
      <c r="QYH21" s="671"/>
      <c r="QYI21" s="671"/>
      <c r="QYJ21" s="671"/>
      <c r="QYK21" s="671"/>
      <c r="QYL21" s="671"/>
      <c r="QYM21" s="671"/>
      <c r="QYN21" s="671"/>
      <c r="QYO21" s="671"/>
      <c r="QYP21" s="671"/>
      <c r="QYQ21" s="671"/>
      <c r="QYR21" s="671"/>
      <c r="QYS21" s="671"/>
      <c r="QYT21" s="671"/>
      <c r="QYU21" s="671"/>
      <c r="QYV21" s="671"/>
      <c r="QYW21" s="671"/>
      <c r="QYX21" s="671"/>
      <c r="QYY21" s="671"/>
      <c r="QYZ21" s="671"/>
      <c r="QZA21" s="671"/>
      <c r="QZB21" s="671"/>
      <c r="QZC21" s="671"/>
      <c r="QZD21" s="671"/>
      <c r="QZE21" s="671"/>
      <c r="QZF21" s="671"/>
      <c r="QZG21" s="671"/>
      <c r="QZH21" s="671"/>
      <c r="QZI21" s="671"/>
      <c r="QZJ21" s="671"/>
      <c r="QZK21" s="671"/>
      <c r="QZL21" s="671"/>
      <c r="QZM21" s="671"/>
      <c r="QZN21" s="671"/>
      <c r="QZO21" s="671"/>
      <c r="QZP21" s="671"/>
      <c r="QZQ21" s="671"/>
      <c r="QZR21" s="671"/>
      <c r="QZS21" s="671"/>
      <c r="QZT21" s="671"/>
      <c r="QZU21" s="671"/>
      <c r="QZV21" s="671"/>
      <c r="QZW21" s="671"/>
      <c r="QZX21" s="671"/>
      <c r="QZY21" s="671"/>
      <c r="QZZ21" s="671"/>
      <c r="RAA21" s="671"/>
      <c r="RAB21" s="671"/>
      <c r="RAC21" s="671"/>
      <c r="RAD21" s="671"/>
      <c r="RAE21" s="671"/>
      <c r="RAF21" s="671"/>
      <c r="RAG21" s="671"/>
      <c r="RAH21" s="671"/>
      <c r="RAI21" s="671"/>
      <c r="RAJ21" s="671"/>
      <c r="RAK21" s="671"/>
      <c r="RAL21" s="671"/>
      <c r="RAM21" s="671"/>
      <c r="RAN21" s="671"/>
      <c r="RAO21" s="671"/>
      <c r="RAP21" s="671"/>
      <c r="RAQ21" s="671"/>
      <c r="RAR21" s="671"/>
      <c r="RAS21" s="671"/>
      <c r="RAT21" s="671"/>
      <c r="RAU21" s="671"/>
      <c r="RAV21" s="671"/>
      <c r="RAW21" s="671"/>
      <c r="RAX21" s="671"/>
      <c r="RAY21" s="671"/>
      <c r="RAZ21" s="671"/>
      <c r="RBA21" s="671"/>
      <c r="RBB21" s="671"/>
      <c r="RBC21" s="671"/>
      <c r="RBD21" s="671"/>
      <c r="RBE21" s="671"/>
      <c r="RBF21" s="671"/>
      <c r="RBG21" s="671"/>
      <c r="RBH21" s="671"/>
      <c r="RBI21" s="671"/>
      <c r="RBJ21" s="671"/>
      <c r="RBK21" s="671"/>
      <c r="RBL21" s="671"/>
      <c r="RBM21" s="671"/>
      <c r="RBN21" s="671"/>
      <c r="RBO21" s="671"/>
      <c r="RBP21" s="671"/>
      <c r="RBQ21" s="671"/>
      <c r="RBR21" s="671"/>
      <c r="RBS21" s="671"/>
      <c r="RBT21" s="671"/>
      <c r="RBU21" s="671"/>
      <c r="RBV21" s="671"/>
      <c r="RBW21" s="671"/>
      <c r="RBX21" s="671"/>
      <c r="RBY21" s="671"/>
      <c r="RBZ21" s="671"/>
      <c r="RCA21" s="671"/>
      <c r="RCB21" s="671"/>
      <c r="RCC21" s="671"/>
      <c r="RCD21" s="671"/>
      <c r="RCE21" s="671"/>
      <c r="RCF21" s="671"/>
      <c r="RCG21" s="671"/>
      <c r="RCH21" s="671"/>
      <c r="RCI21" s="671"/>
      <c r="RCJ21" s="671"/>
      <c r="RCK21" s="671"/>
      <c r="RCL21" s="671"/>
      <c r="RCM21" s="671"/>
      <c r="RCN21" s="671"/>
      <c r="RCO21" s="671"/>
      <c r="RCP21" s="671"/>
      <c r="RCQ21" s="671"/>
      <c r="RCR21" s="671"/>
      <c r="RCS21" s="671"/>
      <c r="RCT21" s="671"/>
      <c r="RCU21" s="671"/>
      <c r="RCV21" s="671"/>
      <c r="RCW21" s="671"/>
      <c r="RCX21" s="671"/>
      <c r="RCY21" s="671"/>
      <c r="RCZ21" s="671"/>
      <c r="RDA21" s="671"/>
      <c r="RDB21" s="671"/>
      <c r="RDC21" s="671"/>
      <c r="RDD21" s="671"/>
      <c r="RDE21" s="671"/>
      <c r="RDF21" s="671"/>
      <c r="RDG21" s="671"/>
      <c r="RDH21" s="671"/>
      <c r="RDI21" s="671"/>
      <c r="RDJ21" s="671"/>
      <c r="RDK21" s="671"/>
      <c r="RDL21" s="671"/>
      <c r="RDM21" s="671"/>
      <c r="RDN21" s="671"/>
      <c r="RDO21" s="671"/>
      <c r="RDP21" s="671"/>
      <c r="RDQ21" s="671"/>
      <c r="RDR21" s="671"/>
      <c r="RDS21" s="671"/>
      <c r="RDT21" s="671"/>
      <c r="RDU21" s="671"/>
      <c r="RDV21" s="671"/>
      <c r="RDW21" s="671"/>
      <c r="RDX21" s="671"/>
      <c r="RDY21" s="671"/>
      <c r="RDZ21" s="671"/>
      <c r="REA21" s="671"/>
      <c r="REB21" s="671"/>
      <c r="REC21" s="671"/>
      <c r="RED21" s="671"/>
      <c r="REE21" s="671"/>
      <c r="REF21" s="671"/>
      <c r="REG21" s="671"/>
      <c r="REH21" s="671"/>
      <c r="REI21" s="671"/>
      <c r="REJ21" s="671"/>
      <c r="REK21" s="671"/>
      <c r="REL21" s="671"/>
      <c r="REM21" s="671"/>
      <c r="REN21" s="671"/>
      <c r="REO21" s="671"/>
      <c r="REP21" s="671"/>
      <c r="REQ21" s="671"/>
      <c r="RER21" s="671"/>
      <c r="RES21" s="671"/>
      <c r="RET21" s="671"/>
      <c r="REU21" s="671"/>
      <c r="REV21" s="671"/>
      <c r="REW21" s="671"/>
      <c r="REX21" s="671"/>
      <c r="REY21" s="671"/>
      <c r="REZ21" s="671"/>
      <c r="RFA21" s="671"/>
      <c r="RFB21" s="671"/>
      <c r="RFC21" s="671"/>
      <c r="RFD21" s="671"/>
      <c r="RFE21" s="671"/>
      <c r="RFF21" s="671"/>
      <c r="RFG21" s="671"/>
      <c r="RFH21" s="671"/>
      <c r="RFI21" s="671"/>
      <c r="RFJ21" s="671"/>
      <c r="RFK21" s="671"/>
      <c r="RFL21" s="671"/>
      <c r="RFM21" s="671"/>
      <c r="RFN21" s="671"/>
      <c r="RFO21" s="671"/>
      <c r="RFP21" s="671"/>
      <c r="RFQ21" s="671"/>
      <c r="RFR21" s="671"/>
      <c r="RFS21" s="671"/>
      <c r="RFT21" s="671"/>
      <c r="RFU21" s="671"/>
      <c r="RFV21" s="671"/>
      <c r="RFW21" s="671"/>
      <c r="RFX21" s="671"/>
      <c r="RFY21" s="671"/>
      <c r="RFZ21" s="671"/>
      <c r="RGA21" s="671"/>
      <c r="RGB21" s="671"/>
      <c r="RGC21" s="671"/>
      <c r="RGD21" s="671"/>
      <c r="RGE21" s="671"/>
      <c r="RGF21" s="671"/>
      <c r="RGG21" s="671"/>
      <c r="RGH21" s="671"/>
      <c r="RGI21" s="671"/>
      <c r="RGJ21" s="671"/>
      <c r="RGK21" s="671"/>
      <c r="RGL21" s="671"/>
      <c r="RGM21" s="671"/>
      <c r="RGN21" s="671"/>
      <c r="RGO21" s="671"/>
      <c r="RGP21" s="671"/>
      <c r="RGQ21" s="671"/>
      <c r="RGR21" s="671"/>
      <c r="RGS21" s="671"/>
      <c r="RGT21" s="671"/>
      <c r="RGU21" s="671"/>
      <c r="RGV21" s="671"/>
      <c r="RGW21" s="671"/>
      <c r="RGX21" s="671"/>
      <c r="RGY21" s="671"/>
      <c r="RGZ21" s="671"/>
      <c r="RHA21" s="671"/>
      <c r="RHB21" s="671"/>
      <c r="RHC21" s="671"/>
      <c r="RHD21" s="671"/>
      <c r="RHE21" s="671"/>
      <c r="RHF21" s="671"/>
      <c r="RHG21" s="671"/>
      <c r="RHH21" s="671"/>
      <c r="RHI21" s="671"/>
      <c r="RHJ21" s="671"/>
      <c r="RHK21" s="671"/>
      <c r="RHL21" s="671"/>
      <c r="RHM21" s="671"/>
      <c r="RHN21" s="671"/>
      <c r="RHO21" s="671"/>
      <c r="RHP21" s="671"/>
      <c r="RHQ21" s="671"/>
      <c r="RHR21" s="671"/>
      <c r="RHS21" s="671"/>
      <c r="RHT21" s="671"/>
      <c r="RHU21" s="671"/>
      <c r="RHV21" s="671"/>
      <c r="RHW21" s="671"/>
      <c r="RHX21" s="671"/>
      <c r="RHY21" s="671"/>
      <c r="RHZ21" s="671"/>
      <c r="RIA21" s="671"/>
      <c r="RIB21" s="671"/>
      <c r="RIC21" s="671"/>
      <c r="RID21" s="671"/>
      <c r="RIE21" s="671"/>
      <c r="RIF21" s="671"/>
      <c r="RIG21" s="671"/>
      <c r="RIH21" s="671"/>
      <c r="RII21" s="671"/>
      <c r="RIJ21" s="671"/>
      <c r="RIK21" s="671"/>
      <c r="RIL21" s="671"/>
      <c r="RIM21" s="671"/>
      <c r="RIN21" s="671"/>
      <c r="RIO21" s="671"/>
      <c r="RIP21" s="671"/>
      <c r="RIQ21" s="671"/>
      <c r="RIR21" s="671"/>
      <c r="RIS21" s="671"/>
      <c r="RIT21" s="671"/>
      <c r="RIU21" s="671"/>
      <c r="RIV21" s="671"/>
      <c r="RIW21" s="671"/>
      <c r="RIX21" s="671"/>
      <c r="RIY21" s="671"/>
      <c r="RIZ21" s="671"/>
      <c r="RJA21" s="671"/>
      <c r="RJB21" s="671"/>
      <c r="RJC21" s="671"/>
      <c r="RJD21" s="671"/>
      <c r="RJE21" s="671"/>
      <c r="RJF21" s="671"/>
      <c r="RJG21" s="671"/>
      <c r="RJH21" s="671"/>
      <c r="RJI21" s="671"/>
      <c r="RJJ21" s="671"/>
      <c r="RJK21" s="671"/>
      <c r="RJL21" s="671"/>
      <c r="RJM21" s="671"/>
      <c r="RJN21" s="671"/>
      <c r="RJO21" s="671"/>
      <c r="RJP21" s="671"/>
      <c r="RJQ21" s="671"/>
      <c r="RJR21" s="671"/>
      <c r="RJS21" s="671"/>
      <c r="RJT21" s="671"/>
      <c r="RJU21" s="671"/>
      <c r="RJV21" s="671"/>
      <c r="RJW21" s="671"/>
      <c r="RJX21" s="671"/>
      <c r="RJY21" s="671"/>
      <c r="RJZ21" s="671"/>
      <c r="RKA21" s="671"/>
      <c r="RKB21" s="671"/>
      <c r="RKC21" s="671"/>
      <c r="RKD21" s="671"/>
      <c r="RKE21" s="671"/>
      <c r="RKF21" s="671"/>
      <c r="RKG21" s="671"/>
      <c r="RKH21" s="671"/>
      <c r="RKI21" s="671"/>
      <c r="RKJ21" s="671"/>
      <c r="RKK21" s="671"/>
      <c r="RKL21" s="671"/>
      <c r="RKM21" s="671"/>
      <c r="RKN21" s="671"/>
      <c r="RKO21" s="671"/>
      <c r="RKP21" s="671"/>
      <c r="RKQ21" s="671"/>
      <c r="RKR21" s="671"/>
      <c r="RKS21" s="671"/>
      <c r="RKT21" s="671"/>
      <c r="RKU21" s="671"/>
      <c r="RKV21" s="671"/>
      <c r="RKW21" s="671"/>
      <c r="RKX21" s="671"/>
      <c r="RKY21" s="671"/>
      <c r="RKZ21" s="671"/>
      <c r="RLA21" s="671"/>
      <c r="RLB21" s="671"/>
      <c r="RLC21" s="671"/>
      <c r="RLD21" s="671"/>
      <c r="RLE21" s="671"/>
      <c r="RLF21" s="671"/>
      <c r="RLG21" s="671"/>
      <c r="RLH21" s="671"/>
      <c r="RLI21" s="671"/>
      <c r="RLJ21" s="671"/>
      <c r="RLK21" s="671"/>
      <c r="RLL21" s="671"/>
      <c r="RLM21" s="671"/>
      <c r="RLN21" s="671"/>
      <c r="RLO21" s="671"/>
      <c r="RLP21" s="671"/>
      <c r="RLQ21" s="671"/>
      <c r="RLR21" s="671"/>
      <c r="RLS21" s="671"/>
      <c r="RLT21" s="671"/>
      <c r="RLU21" s="671"/>
      <c r="RLV21" s="671"/>
      <c r="RLW21" s="671"/>
      <c r="RLX21" s="671"/>
      <c r="RLY21" s="671"/>
      <c r="RLZ21" s="671"/>
      <c r="RMA21" s="671"/>
      <c r="RMB21" s="671"/>
      <c r="RMC21" s="671"/>
      <c r="RMD21" s="671"/>
      <c r="RME21" s="671"/>
      <c r="RMF21" s="671"/>
      <c r="RMG21" s="671"/>
      <c r="RMH21" s="671"/>
      <c r="RMI21" s="671"/>
      <c r="RMJ21" s="671"/>
      <c r="RMK21" s="671"/>
      <c r="RML21" s="671"/>
      <c r="RMM21" s="671"/>
      <c r="RMN21" s="671"/>
      <c r="RMO21" s="671"/>
      <c r="RMP21" s="671"/>
      <c r="RMQ21" s="671"/>
      <c r="RMR21" s="671"/>
      <c r="RMS21" s="671"/>
      <c r="RMT21" s="671"/>
      <c r="RMU21" s="671"/>
      <c r="RMV21" s="671"/>
      <c r="RMW21" s="671"/>
      <c r="RMX21" s="671"/>
      <c r="RMY21" s="671"/>
      <c r="RMZ21" s="671"/>
      <c r="RNA21" s="671"/>
      <c r="RNB21" s="671"/>
      <c r="RNC21" s="671"/>
      <c r="RND21" s="671"/>
      <c r="RNE21" s="671"/>
      <c r="RNF21" s="671"/>
      <c r="RNG21" s="671"/>
      <c r="RNH21" s="671"/>
      <c r="RNI21" s="671"/>
      <c r="RNJ21" s="671"/>
      <c r="RNK21" s="671"/>
      <c r="RNL21" s="671"/>
      <c r="RNM21" s="671"/>
      <c r="RNN21" s="671"/>
      <c r="RNO21" s="671"/>
      <c r="RNP21" s="671"/>
      <c r="RNQ21" s="671"/>
      <c r="RNR21" s="671"/>
      <c r="RNS21" s="671"/>
      <c r="RNT21" s="671"/>
      <c r="RNU21" s="671"/>
      <c r="RNV21" s="671"/>
      <c r="RNW21" s="671"/>
      <c r="RNX21" s="671"/>
      <c r="RNY21" s="671"/>
      <c r="RNZ21" s="671"/>
      <c r="ROA21" s="671"/>
      <c r="ROB21" s="671"/>
      <c r="ROC21" s="671"/>
      <c r="ROD21" s="671"/>
      <c r="ROE21" s="671"/>
      <c r="ROF21" s="671"/>
      <c r="ROG21" s="671"/>
      <c r="ROH21" s="671"/>
      <c r="ROI21" s="671"/>
      <c r="ROJ21" s="671"/>
      <c r="ROK21" s="671"/>
      <c r="ROL21" s="671"/>
      <c r="ROM21" s="671"/>
      <c r="RON21" s="671"/>
      <c r="ROO21" s="671"/>
      <c r="ROP21" s="671"/>
      <c r="ROQ21" s="671"/>
      <c r="ROR21" s="671"/>
      <c r="ROS21" s="671"/>
      <c r="ROT21" s="671"/>
      <c r="ROU21" s="671"/>
      <c r="ROV21" s="671"/>
      <c r="ROW21" s="671"/>
      <c r="ROX21" s="671"/>
      <c r="ROY21" s="671"/>
      <c r="ROZ21" s="671"/>
      <c r="RPA21" s="671"/>
      <c r="RPB21" s="671"/>
      <c r="RPC21" s="671"/>
      <c r="RPD21" s="671"/>
      <c r="RPE21" s="671"/>
      <c r="RPF21" s="671"/>
      <c r="RPG21" s="671"/>
      <c r="RPH21" s="671"/>
      <c r="RPI21" s="671"/>
      <c r="RPJ21" s="671"/>
      <c r="RPK21" s="671"/>
      <c r="RPL21" s="671"/>
      <c r="RPM21" s="671"/>
      <c r="RPN21" s="671"/>
      <c r="RPO21" s="671"/>
      <c r="RPP21" s="671"/>
      <c r="RPQ21" s="671"/>
      <c r="RPR21" s="671"/>
      <c r="RPS21" s="671"/>
      <c r="RPT21" s="671"/>
      <c r="RPU21" s="671"/>
      <c r="RPV21" s="671"/>
      <c r="RPW21" s="671"/>
      <c r="RPX21" s="671"/>
      <c r="RPY21" s="671"/>
      <c r="RPZ21" s="671"/>
      <c r="RQA21" s="671"/>
      <c r="RQB21" s="671"/>
      <c r="RQC21" s="671"/>
      <c r="RQD21" s="671"/>
      <c r="RQE21" s="671"/>
      <c r="RQF21" s="671"/>
      <c r="RQG21" s="671"/>
      <c r="RQH21" s="671"/>
      <c r="RQI21" s="671"/>
      <c r="RQJ21" s="671"/>
      <c r="RQK21" s="671"/>
      <c r="RQL21" s="671"/>
      <c r="RQM21" s="671"/>
      <c r="RQN21" s="671"/>
      <c r="RQO21" s="671"/>
      <c r="RQP21" s="671"/>
      <c r="RQQ21" s="671"/>
      <c r="RQR21" s="671"/>
      <c r="RQS21" s="671"/>
      <c r="RQT21" s="671"/>
      <c r="RQU21" s="671"/>
      <c r="RQV21" s="671"/>
      <c r="RQW21" s="671"/>
      <c r="RQX21" s="671"/>
      <c r="RQY21" s="671"/>
      <c r="RQZ21" s="671"/>
      <c r="RRA21" s="671"/>
      <c r="RRB21" s="671"/>
      <c r="RRC21" s="671"/>
      <c r="RRD21" s="671"/>
      <c r="RRE21" s="671"/>
      <c r="RRF21" s="671"/>
      <c r="RRG21" s="671"/>
      <c r="RRH21" s="671"/>
      <c r="RRI21" s="671"/>
      <c r="RRJ21" s="671"/>
      <c r="RRK21" s="671"/>
      <c r="RRL21" s="671"/>
      <c r="RRM21" s="671"/>
      <c r="RRN21" s="671"/>
      <c r="RRO21" s="671"/>
      <c r="RRP21" s="671"/>
      <c r="RRQ21" s="671"/>
      <c r="RRR21" s="671"/>
      <c r="RRS21" s="671"/>
      <c r="RRT21" s="671"/>
      <c r="RRU21" s="671"/>
      <c r="RRV21" s="671"/>
      <c r="RRW21" s="671"/>
      <c r="RRX21" s="671"/>
      <c r="RRY21" s="671"/>
      <c r="RRZ21" s="671"/>
      <c r="RSA21" s="671"/>
      <c r="RSB21" s="671"/>
      <c r="RSC21" s="671"/>
      <c r="RSD21" s="671"/>
      <c r="RSE21" s="671"/>
      <c r="RSF21" s="671"/>
      <c r="RSG21" s="671"/>
      <c r="RSH21" s="671"/>
      <c r="RSI21" s="671"/>
      <c r="RSJ21" s="671"/>
      <c r="RSK21" s="671"/>
      <c r="RSL21" s="671"/>
      <c r="RSM21" s="671"/>
      <c r="RSN21" s="671"/>
      <c r="RSO21" s="671"/>
      <c r="RSP21" s="671"/>
      <c r="RSQ21" s="671"/>
      <c r="RSR21" s="671"/>
      <c r="RSS21" s="671"/>
      <c r="RST21" s="671"/>
      <c r="RSU21" s="671"/>
      <c r="RSV21" s="671"/>
      <c r="RSW21" s="671"/>
      <c r="RSX21" s="671"/>
      <c r="RSY21" s="671"/>
      <c r="RSZ21" s="671"/>
      <c r="RTA21" s="671"/>
      <c r="RTB21" s="671"/>
      <c r="RTC21" s="671"/>
      <c r="RTD21" s="671"/>
      <c r="RTE21" s="671"/>
      <c r="RTF21" s="671"/>
      <c r="RTG21" s="671"/>
      <c r="RTH21" s="671"/>
      <c r="RTI21" s="671"/>
      <c r="RTJ21" s="671"/>
      <c r="RTK21" s="671"/>
      <c r="RTL21" s="671"/>
      <c r="RTM21" s="671"/>
      <c r="RTN21" s="671"/>
      <c r="RTO21" s="671"/>
      <c r="RTP21" s="671"/>
      <c r="RTQ21" s="671"/>
      <c r="RTR21" s="671"/>
      <c r="RTS21" s="671"/>
      <c r="RTT21" s="671"/>
      <c r="RTU21" s="671"/>
      <c r="RTV21" s="671"/>
      <c r="RTW21" s="671"/>
      <c r="RTX21" s="671"/>
      <c r="RTY21" s="671"/>
      <c r="RTZ21" s="671"/>
      <c r="RUA21" s="671"/>
      <c r="RUB21" s="671"/>
      <c r="RUC21" s="671"/>
      <c r="RUD21" s="671"/>
      <c r="RUE21" s="671"/>
      <c r="RUF21" s="671"/>
      <c r="RUG21" s="671"/>
      <c r="RUH21" s="671"/>
      <c r="RUI21" s="671"/>
      <c r="RUJ21" s="671"/>
      <c r="RUK21" s="671"/>
      <c r="RUL21" s="671"/>
      <c r="RUM21" s="671"/>
      <c r="RUN21" s="671"/>
      <c r="RUO21" s="671"/>
      <c r="RUP21" s="671"/>
      <c r="RUQ21" s="671"/>
      <c r="RUR21" s="671"/>
      <c r="RUS21" s="671"/>
      <c r="RUT21" s="671"/>
      <c r="RUU21" s="671"/>
      <c r="RUV21" s="671"/>
      <c r="RUW21" s="671"/>
      <c r="RUX21" s="671"/>
      <c r="RUY21" s="671"/>
      <c r="RUZ21" s="671"/>
      <c r="RVA21" s="671"/>
      <c r="RVB21" s="671"/>
      <c r="RVC21" s="671"/>
      <c r="RVD21" s="671"/>
      <c r="RVE21" s="671"/>
      <c r="RVF21" s="671"/>
      <c r="RVG21" s="671"/>
      <c r="RVH21" s="671"/>
      <c r="RVI21" s="671"/>
      <c r="RVJ21" s="671"/>
      <c r="RVK21" s="671"/>
      <c r="RVL21" s="671"/>
      <c r="RVM21" s="671"/>
      <c r="RVN21" s="671"/>
      <c r="RVO21" s="671"/>
      <c r="RVP21" s="671"/>
      <c r="RVQ21" s="671"/>
      <c r="RVR21" s="671"/>
      <c r="RVS21" s="671"/>
      <c r="RVT21" s="671"/>
      <c r="RVU21" s="671"/>
      <c r="RVV21" s="671"/>
      <c r="RVW21" s="671"/>
      <c r="RVX21" s="671"/>
      <c r="RVY21" s="671"/>
      <c r="RVZ21" s="671"/>
      <c r="RWA21" s="671"/>
      <c r="RWB21" s="671"/>
      <c r="RWC21" s="671"/>
      <c r="RWD21" s="671"/>
      <c r="RWE21" s="671"/>
      <c r="RWF21" s="671"/>
      <c r="RWG21" s="671"/>
      <c r="RWH21" s="671"/>
      <c r="RWI21" s="671"/>
      <c r="RWJ21" s="671"/>
      <c r="RWK21" s="671"/>
      <c r="RWL21" s="671"/>
      <c r="RWM21" s="671"/>
      <c r="RWN21" s="671"/>
      <c r="RWO21" s="671"/>
      <c r="RWP21" s="671"/>
      <c r="RWQ21" s="671"/>
      <c r="RWR21" s="671"/>
      <c r="RWS21" s="671"/>
      <c r="RWT21" s="671"/>
      <c r="RWU21" s="671"/>
      <c r="RWV21" s="671"/>
      <c r="RWW21" s="671"/>
      <c r="RWX21" s="671"/>
      <c r="RWY21" s="671"/>
      <c r="RWZ21" s="671"/>
      <c r="RXA21" s="671"/>
      <c r="RXB21" s="671"/>
      <c r="RXC21" s="671"/>
      <c r="RXD21" s="671"/>
      <c r="RXE21" s="671"/>
      <c r="RXF21" s="671"/>
      <c r="RXG21" s="671"/>
      <c r="RXH21" s="671"/>
      <c r="RXI21" s="671"/>
      <c r="RXJ21" s="671"/>
      <c r="RXK21" s="671"/>
      <c r="RXL21" s="671"/>
      <c r="RXM21" s="671"/>
      <c r="RXN21" s="671"/>
      <c r="RXO21" s="671"/>
      <c r="RXP21" s="671"/>
      <c r="RXQ21" s="671"/>
      <c r="RXR21" s="671"/>
      <c r="RXS21" s="671"/>
      <c r="RXT21" s="671"/>
      <c r="RXU21" s="671"/>
      <c r="RXV21" s="671"/>
      <c r="RXW21" s="671"/>
      <c r="RXX21" s="671"/>
      <c r="RXY21" s="671"/>
      <c r="RXZ21" s="671"/>
      <c r="RYA21" s="671"/>
      <c r="RYB21" s="671"/>
      <c r="RYC21" s="671"/>
      <c r="RYD21" s="671"/>
      <c r="RYE21" s="671"/>
      <c r="RYF21" s="671"/>
      <c r="RYG21" s="671"/>
      <c r="RYH21" s="671"/>
      <c r="RYI21" s="671"/>
      <c r="RYJ21" s="671"/>
      <c r="RYK21" s="671"/>
      <c r="RYL21" s="671"/>
      <c r="RYM21" s="671"/>
      <c r="RYN21" s="671"/>
      <c r="RYO21" s="671"/>
      <c r="RYP21" s="671"/>
      <c r="RYQ21" s="671"/>
      <c r="RYR21" s="671"/>
      <c r="RYS21" s="671"/>
      <c r="RYT21" s="671"/>
      <c r="RYU21" s="671"/>
      <c r="RYV21" s="671"/>
      <c r="RYW21" s="671"/>
      <c r="RYX21" s="671"/>
      <c r="RYY21" s="671"/>
      <c r="RYZ21" s="671"/>
      <c r="RZA21" s="671"/>
      <c r="RZB21" s="671"/>
      <c r="RZC21" s="671"/>
      <c r="RZD21" s="671"/>
      <c r="RZE21" s="671"/>
      <c r="RZF21" s="671"/>
      <c r="RZG21" s="671"/>
      <c r="RZH21" s="671"/>
      <c r="RZI21" s="671"/>
      <c r="RZJ21" s="671"/>
      <c r="RZK21" s="671"/>
      <c r="RZL21" s="671"/>
      <c r="RZM21" s="671"/>
      <c r="RZN21" s="671"/>
      <c r="RZO21" s="671"/>
      <c r="RZP21" s="671"/>
      <c r="RZQ21" s="671"/>
      <c r="RZR21" s="671"/>
      <c r="RZS21" s="671"/>
      <c r="RZT21" s="671"/>
      <c r="RZU21" s="671"/>
      <c r="RZV21" s="671"/>
      <c r="RZW21" s="671"/>
      <c r="RZX21" s="671"/>
      <c r="RZY21" s="671"/>
      <c r="RZZ21" s="671"/>
      <c r="SAA21" s="671"/>
      <c r="SAB21" s="671"/>
      <c r="SAC21" s="671"/>
      <c r="SAD21" s="671"/>
      <c r="SAE21" s="671"/>
      <c r="SAF21" s="671"/>
      <c r="SAG21" s="671"/>
      <c r="SAH21" s="671"/>
      <c r="SAI21" s="671"/>
      <c r="SAJ21" s="671"/>
      <c r="SAK21" s="671"/>
      <c r="SAL21" s="671"/>
      <c r="SAM21" s="671"/>
      <c r="SAN21" s="671"/>
      <c r="SAO21" s="671"/>
      <c r="SAP21" s="671"/>
      <c r="SAQ21" s="671"/>
      <c r="SAR21" s="671"/>
      <c r="SAS21" s="671"/>
      <c r="SAT21" s="671"/>
      <c r="SAU21" s="671"/>
      <c r="SAV21" s="671"/>
      <c r="SAW21" s="671"/>
      <c r="SAX21" s="671"/>
      <c r="SAY21" s="671"/>
      <c r="SAZ21" s="671"/>
      <c r="SBA21" s="671"/>
      <c r="SBB21" s="671"/>
      <c r="SBC21" s="671"/>
      <c r="SBD21" s="671"/>
      <c r="SBE21" s="671"/>
      <c r="SBF21" s="671"/>
      <c r="SBG21" s="671"/>
      <c r="SBH21" s="671"/>
      <c r="SBI21" s="671"/>
      <c r="SBJ21" s="671"/>
      <c r="SBK21" s="671"/>
      <c r="SBL21" s="671"/>
      <c r="SBM21" s="671"/>
      <c r="SBN21" s="671"/>
      <c r="SBO21" s="671"/>
      <c r="SBP21" s="671"/>
      <c r="SBQ21" s="671"/>
      <c r="SBR21" s="671"/>
      <c r="SBS21" s="671"/>
      <c r="SBT21" s="671"/>
      <c r="SBU21" s="671"/>
      <c r="SBV21" s="671"/>
      <c r="SBW21" s="671"/>
      <c r="SBX21" s="671"/>
      <c r="SBY21" s="671"/>
      <c r="SBZ21" s="671"/>
      <c r="SCA21" s="671"/>
      <c r="SCB21" s="671"/>
      <c r="SCC21" s="671"/>
      <c r="SCD21" s="671"/>
      <c r="SCE21" s="671"/>
      <c r="SCF21" s="671"/>
      <c r="SCG21" s="671"/>
      <c r="SCH21" s="671"/>
      <c r="SCI21" s="671"/>
      <c r="SCJ21" s="671"/>
      <c r="SCK21" s="671"/>
      <c r="SCL21" s="671"/>
      <c r="SCM21" s="671"/>
      <c r="SCN21" s="671"/>
      <c r="SCO21" s="671"/>
      <c r="SCP21" s="671"/>
      <c r="SCQ21" s="671"/>
      <c r="SCR21" s="671"/>
      <c r="SCS21" s="671"/>
      <c r="SCT21" s="671"/>
      <c r="SCU21" s="671"/>
      <c r="SCV21" s="671"/>
      <c r="SCW21" s="671"/>
      <c r="SCX21" s="671"/>
      <c r="SCY21" s="671"/>
      <c r="SCZ21" s="671"/>
      <c r="SDA21" s="671"/>
      <c r="SDB21" s="671"/>
      <c r="SDC21" s="671"/>
      <c r="SDD21" s="671"/>
      <c r="SDE21" s="671"/>
      <c r="SDF21" s="671"/>
      <c r="SDG21" s="671"/>
      <c r="SDH21" s="671"/>
      <c r="SDI21" s="671"/>
      <c r="SDJ21" s="671"/>
      <c r="SDK21" s="671"/>
      <c r="SDL21" s="671"/>
      <c r="SDM21" s="671"/>
      <c r="SDN21" s="671"/>
      <c r="SDO21" s="671"/>
      <c r="SDP21" s="671"/>
      <c r="SDQ21" s="671"/>
      <c r="SDR21" s="671"/>
      <c r="SDS21" s="671"/>
      <c r="SDT21" s="671"/>
      <c r="SDU21" s="671"/>
      <c r="SDV21" s="671"/>
      <c r="SDW21" s="671"/>
      <c r="SDX21" s="671"/>
      <c r="SDY21" s="671"/>
      <c r="SDZ21" s="671"/>
      <c r="SEA21" s="671"/>
      <c r="SEB21" s="671"/>
      <c r="SEC21" s="671"/>
      <c r="SED21" s="671"/>
      <c r="SEE21" s="671"/>
      <c r="SEF21" s="671"/>
      <c r="SEG21" s="671"/>
      <c r="SEH21" s="671"/>
      <c r="SEI21" s="671"/>
      <c r="SEJ21" s="671"/>
      <c r="SEK21" s="671"/>
      <c r="SEL21" s="671"/>
      <c r="SEM21" s="671"/>
      <c r="SEN21" s="671"/>
      <c r="SEO21" s="671"/>
      <c r="SEP21" s="671"/>
      <c r="SEQ21" s="671"/>
      <c r="SER21" s="671"/>
      <c r="SES21" s="671"/>
      <c r="SET21" s="671"/>
      <c r="SEU21" s="671"/>
      <c r="SEV21" s="671"/>
      <c r="SEW21" s="671"/>
      <c r="SEX21" s="671"/>
      <c r="SEY21" s="671"/>
      <c r="SEZ21" s="671"/>
      <c r="SFA21" s="671"/>
      <c r="SFB21" s="671"/>
      <c r="SFC21" s="671"/>
      <c r="SFD21" s="671"/>
      <c r="SFE21" s="671"/>
      <c r="SFF21" s="671"/>
      <c r="SFG21" s="671"/>
      <c r="SFH21" s="671"/>
      <c r="SFI21" s="671"/>
      <c r="SFJ21" s="671"/>
      <c r="SFK21" s="671"/>
      <c r="SFL21" s="671"/>
      <c r="SFM21" s="671"/>
      <c r="SFN21" s="671"/>
      <c r="SFO21" s="671"/>
      <c r="SFP21" s="671"/>
      <c r="SFQ21" s="671"/>
      <c r="SFR21" s="671"/>
      <c r="SFS21" s="671"/>
      <c r="SFT21" s="671"/>
      <c r="SFU21" s="671"/>
      <c r="SFV21" s="671"/>
      <c r="SFW21" s="671"/>
      <c r="SFX21" s="671"/>
      <c r="SFY21" s="671"/>
      <c r="SFZ21" s="671"/>
      <c r="SGA21" s="671"/>
      <c r="SGB21" s="671"/>
      <c r="SGC21" s="671"/>
      <c r="SGD21" s="671"/>
      <c r="SGE21" s="671"/>
      <c r="SGF21" s="671"/>
      <c r="SGG21" s="671"/>
      <c r="SGH21" s="671"/>
      <c r="SGI21" s="671"/>
      <c r="SGJ21" s="671"/>
      <c r="SGK21" s="671"/>
      <c r="SGL21" s="671"/>
      <c r="SGM21" s="671"/>
      <c r="SGN21" s="671"/>
      <c r="SGO21" s="671"/>
      <c r="SGP21" s="671"/>
      <c r="SGQ21" s="671"/>
      <c r="SGR21" s="671"/>
      <c r="SGS21" s="671"/>
      <c r="SGT21" s="671"/>
      <c r="SGU21" s="671"/>
      <c r="SGV21" s="671"/>
      <c r="SGW21" s="671"/>
      <c r="SGX21" s="671"/>
      <c r="SGY21" s="671"/>
      <c r="SGZ21" s="671"/>
      <c r="SHA21" s="671"/>
      <c r="SHB21" s="671"/>
      <c r="SHC21" s="671"/>
      <c r="SHD21" s="671"/>
      <c r="SHE21" s="671"/>
      <c r="SHF21" s="671"/>
      <c r="SHG21" s="671"/>
      <c r="SHH21" s="671"/>
      <c r="SHI21" s="671"/>
      <c r="SHJ21" s="671"/>
      <c r="SHK21" s="671"/>
      <c r="SHL21" s="671"/>
      <c r="SHM21" s="671"/>
      <c r="SHN21" s="671"/>
      <c r="SHO21" s="671"/>
      <c r="SHP21" s="671"/>
      <c r="SHQ21" s="671"/>
      <c r="SHR21" s="671"/>
      <c r="SHS21" s="671"/>
      <c r="SHT21" s="671"/>
      <c r="SHU21" s="671"/>
      <c r="SHV21" s="671"/>
      <c r="SHW21" s="671"/>
      <c r="SHX21" s="671"/>
      <c r="SHY21" s="671"/>
      <c r="SHZ21" s="671"/>
      <c r="SIA21" s="671"/>
      <c r="SIB21" s="671"/>
      <c r="SIC21" s="671"/>
      <c r="SID21" s="671"/>
      <c r="SIE21" s="671"/>
      <c r="SIF21" s="671"/>
      <c r="SIG21" s="671"/>
      <c r="SIH21" s="671"/>
      <c r="SII21" s="671"/>
      <c r="SIJ21" s="671"/>
      <c r="SIK21" s="671"/>
      <c r="SIL21" s="671"/>
      <c r="SIM21" s="671"/>
      <c r="SIN21" s="671"/>
      <c r="SIO21" s="671"/>
      <c r="SIP21" s="671"/>
      <c r="SIQ21" s="671"/>
      <c r="SIR21" s="671"/>
      <c r="SIS21" s="671"/>
      <c r="SIT21" s="671"/>
      <c r="SIU21" s="671"/>
      <c r="SIV21" s="671"/>
      <c r="SIW21" s="671"/>
      <c r="SIX21" s="671"/>
      <c r="SIY21" s="671"/>
      <c r="SIZ21" s="671"/>
      <c r="SJA21" s="671"/>
      <c r="SJB21" s="671"/>
      <c r="SJC21" s="671"/>
      <c r="SJD21" s="671"/>
      <c r="SJE21" s="671"/>
      <c r="SJF21" s="671"/>
      <c r="SJG21" s="671"/>
      <c r="SJH21" s="671"/>
      <c r="SJI21" s="671"/>
      <c r="SJJ21" s="671"/>
      <c r="SJK21" s="671"/>
      <c r="SJL21" s="671"/>
      <c r="SJM21" s="671"/>
      <c r="SJN21" s="671"/>
      <c r="SJO21" s="671"/>
      <c r="SJP21" s="671"/>
      <c r="SJQ21" s="671"/>
      <c r="SJR21" s="671"/>
      <c r="SJS21" s="671"/>
      <c r="SJT21" s="671"/>
      <c r="SJU21" s="671"/>
      <c r="SJV21" s="671"/>
      <c r="SJW21" s="671"/>
      <c r="SJX21" s="671"/>
      <c r="SJY21" s="671"/>
      <c r="SJZ21" s="671"/>
      <c r="SKA21" s="671"/>
      <c r="SKB21" s="671"/>
      <c r="SKC21" s="671"/>
      <c r="SKD21" s="671"/>
      <c r="SKE21" s="671"/>
      <c r="SKF21" s="671"/>
      <c r="SKG21" s="671"/>
      <c r="SKH21" s="671"/>
      <c r="SKI21" s="671"/>
      <c r="SKJ21" s="671"/>
      <c r="SKK21" s="671"/>
      <c r="SKL21" s="671"/>
      <c r="SKM21" s="671"/>
      <c r="SKN21" s="671"/>
      <c r="SKO21" s="671"/>
      <c r="SKP21" s="671"/>
      <c r="SKQ21" s="671"/>
      <c r="SKR21" s="671"/>
      <c r="SKS21" s="671"/>
      <c r="SKT21" s="671"/>
      <c r="SKU21" s="671"/>
      <c r="SKV21" s="671"/>
      <c r="SKW21" s="671"/>
      <c r="SKX21" s="671"/>
      <c r="SKY21" s="671"/>
      <c r="SKZ21" s="671"/>
      <c r="SLA21" s="671"/>
      <c r="SLB21" s="671"/>
      <c r="SLC21" s="671"/>
      <c r="SLD21" s="671"/>
      <c r="SLE21" s="671"/>
      <c r="SLF21" s="671"/>
      <c r="SLG21" s="671"/>
      <c r="SLH21" s="671"/>
      <c r="SLI21" s="671"/>
      <c r="SLJ21" s="671"/>
      <c r="SLK21" s="671"/>
      <c r="SLL21" s="671"/>
      <c r="SLM21" s="671"/>
      <c r="SLN21" s="671"/>
      <c r="SLO21" s="671"/>
      <c r="SLP21" s="671"/>
      <c r="SLQ21" s="671"/>
      <c r="SLR21" s="671"/>
      <c r="SLS21" s="671"/>
      <c r="SLT21" s="671"/>
      <c r="SLU21" s="671"/>
      <c r="SLV21" s="671"/>
      <c r="SLW21" s="671"/>
      <c r="SLX21" s="671"/>
      <c r="SLY21" s="671"/>
      <c r="SLZ21" s="671"/>
      <c r="SMA21" s="671"/>
      <c r="SMB21" s="671"/>
      <c r="SMC21" s="671"/>
      <c r="SMD21" s="671"/>
      <c r="SME21" s="671"/>
      <c r="SMF21" s="671"/>
      <c r="SMG21" s="671"/>
      <c r="SMH21" s="671"/>
      <c r="SMI21" s="671"/>
      <c r="SMJ21" s="671"/>
      <c r="SMK21" s="671"/>
      <c r="SML21" s="671"/>
      <c r="SMM21" s="671"/>
      <c r="SMN21" s="671"/>
      <c r="SMO21" s="671"/>
      <c r="SMP21" s="671"/>
      <c r="SMQ21" s="671"/>
      <c r="SMR21" s="671"/>
      <c r="SMS21" s="671"/>
      <c r="SMT21" s="671"/>
      <c r="SMU21" s="671"/>
      <c r="SMV21" s="671"/>
      <c r="SMW21" s="671"/>
      <c r="SMX21" s="671"/>
      <c r="SMY21" s="671"/>
      <c r="SMZ21" s="671"/>
      <c r="SNA21" s="671"/>
      <c r="SNB21" s="671"/>
      <c r="SNC21" s="671"/>
      <c r="SND21" s="671"/>
      <c r="SNE21" s="671"/>
      <c r="SNF21" s="671"/>
      <c r="SNG21" s="671"/>
      <c r="SNH21" s="671"/>
      <c r="SNI21" s="671"/>
      <c r="SNJ21" s="671"/>
      <c r="SNK21" s="671"/>
      <c r="SNL21" s="671"/>
      <c r="SNM21" s="671"/>
      <c r="SNN21" s="671"/>
      <c r="SNO21" s="671"/>
      <c r="SNP21" s="671"/>
      <c r="SNQ21" s="671"/>
      <c r="SNR21" s="671"/>
      <c r="SNS21" s="671"/>
      <c r="SNT21" s="671"/>
      <c r="SNU21" s="671"/>
      <c r="SNV21" s="671"/>
      <c r="SNW21" s="671"/>
      <c r="SNX21" s="671"/>
      <c r="SNY21" s="671"/>
      <c r="SNZ21" s="671"/>
      <c r="SOA21" s="671"/>
      <c r="SOB21" s="671"/>
      <c r="SOC21" s="671"/>
      <c r="SOD21" s="671"/>
      <c r="SOE21" s="671"/>
      <c r="SOF21" s="671"/>
      <c r="SOG21" s="671"/>
      <c r="SOH21" s="671"/>
      <c r="SOI21" s="671"/>
      <c r="SOJ21" s="671"/>
      <c r="SOK21" s="671"/>
      <c r="SOL21" s="671"/>
      <c r="SOM21" s="671"/>
      <c r="SON21" s="671"/>
      <c r="SOO21" s="671"/>
      <c r="SOP21" s="671"/>
      <c r="SOQ21" s="671"/>
      <c r="SOR21" s="671"/>
      <c r="SOS21" s="671"/>
      <c r="SOT21" s="671"/>
      <c r="SOU21" s="671"/>
      <c r="SOV21" s="671"/>
      <c r="SOW21" s="671"/>
      <c r="SOX21" s="671"/>
      <c r="SOY21" s="671"/>
      <c r="SOZ21" s="671"/>
      <c r="SPA21" s="671"/>
      <c r="SPB21" s="671"/>
      <c r="SPC21" s="671"/>
      <c r="SPD21" s="671"/>
      <c r="SPE21" s="671"/>
      <c r="SPF21" s="671"/>
      <c r="SPG21" s="671"/>
      <c r="SPH21" s="671"/>
      <c r="SPI21" s="671"/>
      <c r="SPJ21" s="671"/>
      <c r="SPK21" s="671"/>
      <c r="SPL21" s="671"/>
      <c r="SPM21" s="671"/>
      <c r="SPN21" s="671"/>
      <c r="SPO21" s="671"/>
      <c r="SPP21" s="671"/>
      <c r="SPQ21" s="671"/>
      <c r="SPR21" s="671"/>
      <c r="SPS21" s="671"/>
      <c r="SPT21" s="671"/>
      <c r="SPU21" s="671"/>
      <c r="SPV21" s="671"/>
      <c r="SPW21" s="671"/>
      <c r="SPX21" s="671"/>
      <c r="SPY21" s="671"/>
      <c r="SPZ21" s="671"/>
      <c r="SQA21" s="671"/>
      <c r="SQB21" s="671"/>
      <c r="SQC21" s="671"/>
      <c r="SQD21" s="671"/>
      <c r="SQE21" s="671"/>
      <c r="SQF21" s="671"/>
      <c r="SQG21" s="671"/>
      <c r="SQH21" s="671"/>
      <c r="SQI21" s="671"/>
      <c r="SQJ21" s="671"/>
      <c r="SQK21" s="671"/>
      <c r="SQL21" s="671"/>
      <c r="SQM21" s="671"/>
      <c r="SQN21" s="671"/>
      <c r="SQO21" s="671"/>
      <c r="SQP21" s="671"/>
      <c r="SQQ21" s="671"/>
      <c r="SQR21" s="671"/>
      <c r="SQS21" s="671"/>
      <c r="SQT21" s="671"/>
      <c r="SQU21" s="671"/>
      <c r="SQV21" s="671"/>
      <c r="SQW21" s="671"/>
      <c r="SQX21" s="671"/>
      <c r="SQY21" s="671"/>
      <c r="SQZ21" s="671"/>
      <c r="SRA21" s="671"/>
      <c r="SRB21" s="671"/>
      <c r="SRC21" s="671"/>
      <c r="SRD21" s="671"/>
      <c r="SRE21" s="671"/>
      <c r="SRF21" s="671"/>
      <c r="SRG21" s="671"/>
      <c r="SRH21" s="671"/>
      <c r="SRI21" s="671"/>
      <c r="SRJ21" s="671"/>
      <c r="SRK21" s="671"/>
      <c r="SRL21" s="671"/>
      <c r="SRM21" s="671"/>
      <c r="SRN21" s="671"/>
      <c r="SRO21" s="671"/>
      <c r="SRP21" s="671"/>
      <c r="SRQ21" s="671"/>
      <c r="SRR21" s="671"/>
      <c r="SRS21" s="671"/>
      <c r="SRT21" s="671"/>
      <c r="SRU21" s="671"/>
      <c r="SRV21" s="671"/>
      <c r="SRW21" s="671"/>
      <c r="SRX21" s="671"/>
      <c r="SRY21" s="671"/>
      <c r="SRZ21" s="671"/>
      <c r="SSA21" s="671"/>
      <c r="SSB21" s="671"/>
      <c r="SSC21" s="671"/>
      <c r="SSD21" s="671"/>
      <c r="SSE21" s="671"/>
      <c r="SSF21" s="671"/>
      <c r="SSG21" s="671"/>
      <c r="SSH21" s="671"/>
      <c r="SSI21" s="671"/>
      <c r="SSJ21" s="671"/>
      <c r="SSK21" s="671"/>
      <c r="SSL21" s="671"/>
      <c r="SSM21" s="671"/>
      <c r="SSN21" s="671"/>
      <c r="SSO21" s="671"/>
      <c r="SSP21" s="671"/>
      <c r="SSQ21" s="671"/>
      <c r="SSR21" s="671"/>
      <c r="SSS21" s="671"/>
      <c r="SST21" s="671"/>
      <c r="SSU21" s="671"/>
      <c r="SSV21" s="671"/>
      <c r="SSW21" s="671"/>
      <c r="SSX21" s="671"/>
      <c r="SSY21" s="671"/>
      <c r="SSZ21" s="671"/>
      <c r="STA21" s="671"/>
      <c r="STB21" s="671"/>
      <c r="STC21" s="671"/>
      <c r="STD21" s="671"/>
      <c r="STE21" s="671"/>
      <c r="STF21" s="671"/>
      <c r="STG21" s="671"/>
      <c r="STH21" s="671"/>
      <c r="STI21" s="671"/>
      <c r="STJ21" s="671"/>
      <c r="STK21" s="671"/>
      <c r="STL21" s="671"/>
      <c r="STM21" s="671"/>
      <c r="STN21" s="671"/>
      <c r="STO21" s="671"/>
      <c r="STP21" s="671"/>
      <c r="STQ21" s="671"/>
      <c r="STR21" s="671"/>
      <c r="STS21" s="671"/>
      <c r="STT21" s="671"/>
      <c r="STU21" s="671"/>
      <c r="STV21" s="671"/>
      <c r="STW21" s="671"/>
      <c r="STX21" s="671"/>
      <c r="STY21" s="671"/>
      <c r="STZ21" s="671"/>
      <c r="SUA21" s="671"/>
      <c r="SUB21" s="671"/>
      <c r="SUC21" s="671"/>
      <c r="SUD21" s="671"/>
      <c r="SUE21" s="671"/>
      <c r="SUF21" s="671"/>
      <c r="SUG21" s="671"/>
      <c r="SUH21" s="671"/>
      <c r="SUI21" s="671"/>
      <c r="SUJ21" s="671"/>
      <c r="SUK21" s="671"/>
      <c r="SUL21" s="671"/>
      <c r="SUM21" s="671"/>
      <c r="SUN21" s="671"/>
      <c r="SUO21" s="671"/>
      <c r="SUP21" s="671"/>
      <c r="SUQ21" s="671"/>
      <c r="SUR21" s="671"/>
      <c r="SUS21" s="671"/>
      <c r="SUT21" s="671"/>
      <c r="SUU21" s="671"/>
      <c r="SUV21" s="671"/>
      <c r="SUW21" s="671"/>
      <c r="SUX21" s="671"/>
      <c r="SUY21" s="671"/>
      <c r="SUZ21" s="671"/>
      <c r="SVA21" s="671"/>
      <c r="SVB21" s="671"/>
      <c r="SVC21" s="671"/>
      <c r="SVD21" s="671"/>
      <c r="SVE21" s="671"/>
      <c r="SVF21" s="671"/>
      <c r="SVG21" s="671"/>
      <c r="SVH21" s="671"/>
      <c r="SVI21" s="671"/>
      <c r="SVJ21" s="671"/>
      <c r="SVK21" s="671"/>
      <c r="SVL21" s="671"/>
      <c r="SVM21" s="671"/>
      <c r="SVN21" s="671"/>
      <c r="SVO21" s="671"/>
      <c r="SVP21" s="671"/>
      <c r="SVQ21" s="671"/>
      <c r="SVR21" s="671"/>
      <c r="SVS21" s="671"/>
      <c r="SVT21" s="671"/>
      <c r="SVU21" s="671"/>
      <c r="SVV21" s="671"/>
      <c r="SVW21" s="671"/>
      <c r="SVX21" s="671"/>
      <c r="SVY21" s="671"/>
      <c r="SVZ21" s="671"/>
      <c r="SWA21" s="671"/>
      <c r="SWB21" s="671"/>
      <c r="SWC21" s="671"/>
      <c r="SWD21" s="671"/>
      <c r="SWE21" s="671"/>
      <c r="SWF21" s="671"/>
      <c r="SWG21" s="671"/>
      <c r="SWH21" s="671"/>
      <c r="SWI21" s="671"/>
      <c r="SWJ21" s="671"/>
      <c r="SWK21" s="671"/>
      <c r="SWL21" s="671"/>
      <c r="SWM21" s="671"/>
      <c r="SWN21" s="671"/>
      <c r="SWO21" s="671"/>
      <c r="SWP21" s="671"/>
      <c r="SWQ21" s="671"/>
      <c r="SWR21" s="671"/>
      <c r="SWS21" s="671"/>
      <c r="SWT21" s="671"/>
      <c r="SWU21" s="671"/>
      <c r="SWV21" s="671"/>
      <c r="SWW21" s="671"/>
      <c r="SWX21" s="671"/>
      <c r="SWY21" s="671"/>
      <c r="SWZ21" s="671"/>
      <c r="SXA21" s="671"/>
      <c r="SXB21" s="671"/>
      <c r="SXC21" s="671"/>
      <c r="SXD21" s="671"/>
      <c r="SXE21" s="671"/>
      <c r="SXF21" s="671"/>
      <c r="SXG21" s="671"/>
      <c r="SXH21" s="671"/>
      <c r="SXI21" s="671"/>
      <c r="SXJ21" s="671"/>
      <c r="SXK21" s="671"/>
      <c r="SXL21" s="671"/>
      <c r="SXM21" s="671"/>
      <c r="SXN21" s="671"/>
      <c r="SXO21" s="671"/>
      <c r="SXP21" s="671"/>
      <c r="SXQ21" s="671"/>
      <c r="SXR21" s="671"/>
      <c r="SXS21" s="671"/>
      <c r="SXT21" s="671"/>
      <c r="SXU21" s="671"/>
      <c r="SXV21" s="671"/>
      <c r="SXW21" s="671"/>
      <c r="SXX21" s="671"/>
      <c r="SXY21" s="671"/>
      <c r="SXZ21" s="671"/>
      <c r="SYA21" s="671"/>
      <c r="SYB21" s="671"/>
      <c r="SYC21" s="671"/>
      <c r="SYD21" s="671"/>
      <c r="SYE21" s="671"/>
      <c r="SYF21" s="671"/>
      <c r="SYG21" s="671"/>
      <c r="SYH21" s="671"/>
      <c r="SYI21" s="671"/>
      <c r="SYJ21" s="671"/>
      <c r="SYK21" s="671"/>
      <c r="SYL21" s="671"/>
      <c r="SYM21" s="671"/>
      <c r="SYN21" s="671"/>
      <c r="SYO21" s="671"/>
      <c r="SYP21" s="671"/>
      <c r="SYQ21" s="671"/>
      <c r="SYR21" s="671"/>
      <c r="SYS21" s="671"/>
      <c r="SYT21" s="671"/>
      <c r="SYU21" s="671"/>
      <c r="SYV21" s="671"/>
      <c r="SYW21" s="671"/>
      <c r="SYX21" s="671"/>
      <c r="SYY21" s="671"/>
      <c r="SYZ21" s="671"/>
      <c r="SZA21" s="671"/>
      <c r="SZB21" s="671"/>
      <c r="SZC21" s="671"/>
      <c r="SZD21" s="671"/>
      <c r="SZE21" s="671"/>
      <c r="SZF21" s="671"/>
      <c r="SZG21" s="671"/>
      <c r="SZH21" s="671"/>
      <c r="SZI21" s="671"/>
      <c r="SZJ21" s="671"/>
      <c r="SZK21" s="671"/>
      <c r="SZL21" s="671"/>
      <c r="SZM21" s="671"/>
      <c r="SZN21" s="671"/>
      <c r="SZO21" s="671"/>
      <c r="SZP21" s="671"/>
      <c r="SZQ21" s="671"/>
      <c r="SZR21" s="671"/>
      <c r="SZS21" s="671"/>
      <c r="SZT21" s="671"/>
      <c r="SZU21" s="671"/>
      <c r="SZV21" s="671"/>
      <c r="SZW21" s="671"/>
      <c r="SZX21" s="671"/>
      <c r="SZY21" s="671"/>
      <c r="SZZ21" s="671"/>
      <c r="TAA21" s="671"/>
      <c r="TAB21" s="671"/>
      <c r="TAC21" s="671"/>
      <c r="TAD21" s="671"/>
      <c r="TAE21" s="671"/>
      <c r="TAF21" s="671"/>
      <c r="TAG21" s="671"/>
      <c r="TAH21" s="671"/>
      <c r="TAI21" s="671"/>
      <c r="TAJ21" s="671"/>
      <c r="TAK21" s="671"/>
      <c r="TAL21" s="671"/>
      <c r="TAM21" s="671"/>
      <c r="TAN21" s="671"/>
      <c r="TAO21" s="671"/>
      <c r="TAP21" s="671"/>
      <c r="TAQ21" s="671"/>
      <c r="TAR21" s="671"/>
      <c r="TAS21" s="671"/>
      <c r="TAT21" s="671"/>
      <c r="TAU21" s="671"/>
      <c r="TAV21" s="671"/>
      <c r="TAW21" s="671"/>
      <c r="TAX21" s="671"/>
      <c r="TAY21" s="671"/>
      <c r="TAZ21" s="671"/>
      <c r="TBA21" s="671"/>
      <c r="TBB21" s="671"/>
      <c r="TBC21" s="671"/>
      <c r="TBD21" s="671"/>
      <c r="TBE21" s="671"/>
      <c r="TBF21" s="671"/>
      <c r="TBG21" s="671"/>
      <c r="TBH21" s="671"/>
      <c r="TBI21" s="671"/>
      <c r="TBJ21" s="671"/>
      <c r="TBK21" s="671"/>
      <c r="TBL21" s="671"/>
      <c r="TBM21" s="671"/>
      <c r="TBN21" s="671"/>
      <c r="TBO21" s="671"/>
      <c r="TBP21" s="671"/>
      <c r="TBQ21" s="671"/>
      <c r="TBR21" s="671"/>
      <c r="TBS21" s="671"/>
      <c r="TBT21" s="671"/>
      <c r="TBU21" s="671"/>
      <c r="TBV21" s="671"/>
      <c r="TBW21" s="671"/>
      <c r="TBX21" s="671"/>
      <c r="TBY21" s="671"/>
      <c r="TBZ21" s="671"/>
      <c r="TCA21" s="671"/>
      <c r="TCB21" s="671"/>
      <c r="TCC21" s="671"/>
      <c r="TCD21" s="671"/>
      <c r="TCE21" s="671"/>
      <c r="TCF21" s="671"/>
      <c r="TCG21" s="671"/>
      <c r="TCH21" s="671"/>
      <c r="TCI21" s="671"/>
      <c r="TCJ21" s="671"/>
      <c r="TCK21" s="671"/>
      <c r="TCL21" s="671"/>
      <c r="TCM21" s="671"/>
      <c r="TCN21" s="671"/>
      <c r="TCO21" s="671"/>
      <c r="TCP21" s="671"/>
      <c r="TCQ21" s="671"/>
      <c r="TCR21" s="671"/>
      <c r="TCS21" s="671"/>
      <c r="TCT21" s="671"/>
      <c r="TCU21" s="671"/>
      <c r="TCV21" s="671"/>
      <c r="TCW21" s="671"/>
      <c r="TCX21" s="671"/>
      <c r="TCY21" s="671"/>
      <c r="TCZ21" s="671"/>
      <c r="TDA21" s="671"/>
      <c r="TDB21" s="671"/>
      <c r="TDC21" s="671"/>
      <c r="TDD21" s="671"/>
      <c r="TDE21" s="671"/>
      <c r="TDF21" s="671"/>
      <c r="TDG21" s="671"/>
      <c r="TDH21" s="671"/>
      <c r="TDI21" s="671"/>
      <c r="TDJ21" s="671"/>
      <c r="TDK21" s="671"/>
      <c r="TDL21" s="671"/>
      <c r="TDM21" s="671"/>
      <c r="TDN21" s="671"/>
      <c r="TDO21" s="671"/>
      <c r="TDP21" s="671"/>
      <c r="TDQ21" s="671"/>
      <c r="TDR21" s="671"/>
      <c r="TDS21" s="671"/>
      <c r="TDT21" s="671"/>
      <c r="TDU21" s="671"/>
      <c r="TDV21" s="671"/>
      <c r="TDW21" s="671"/>
      <c r="TDX21" s="671"/>
      <c r="TDY21" s="671"/>
      <c r="TDZ21" s="671"/>
      <c r="TEA21" s="671"/>
      <c r="TEB21" s="671"/>
      <c r="TEC21" s="671"/>
      <c r="TED21" s="671"/>
      <c r="TEE21" s="671"/>
      <c r="TEF21" s="671"/>
      <c r="TEG21" s="671"/>
      <c r="TEH21" s="671"/>
      <c r="TEI21" s="671"/>
      <c r="TEJ21" s="671"/>
      <c r="TEK21" s="671"/>
      <c r="TEL21" s="671"/>
      <c r="TEM21" s="671"/>
      <c r="TEN21" s="671"/>
      <c r="TEO21" s="671"/>
      <c r="TEP21" s="671"/>
      <c r="TEQ21" s="671"/>
      <c r="TER21" s="671"/>
      <c r="TES21" s="671"/>
      <c r="TET21" s="671"/>
      <c r="TEU21" s="671"/>
      <c r="TEV21" s="671"/>
      <c r="TEW21" s="671"/>
      <c r="TEX21" s="671"/>
      <c r="TEY21" s="671"/>
      <c r="TEZ21" s="671"/>
      <c r="TFA21" s="671"/>
      <c r="TFB21" s="671"/>
      <c r="TFC21" s="671"/>
      <c r="TFD21" s="671"/>
      <c r="TFE21" s="671"/>
      <c r="TFF21" s="671"/>
      <c r="TFG21" s="671"/>
      <c r="TFH21" s="671"/>
      <c r="TFI21" s="671"/>
      <c r="TFJ21" s="671"/>
      <c r="TFK21" s="671"/>
      <c r="TFL21" s="671"/>
      <c r="TFM21" s="671"/>
      <c r="TFN21" s="671"/>
      <c r="TFO21" s="671"/>
      <c r="TFP21" s="671"/>
      <c r="TFQ21" s="671"/>
      <c r="TFR21" s="671"/>
      <c r="TFS21" s="671"/>
      <c r="TFT21" s="671"/>
      <c r="TFU21" s="671"/>
      <c r="TFV21" s="671"/>
      <c r="TFW21" s="671"/>
      <c r="TFX21" s="671"/>
      <c r="TFY21" s="671"/>
      <c r="TFZ21" s="671"/>
      <c r="TGA21" s="671"/>
      <c r="TGB21" s="671"/>
      <c r="TGC21" s="671"/>
      <c r="TGD21" s="671"/>
      <c r="TGE21" s="671"/>
      <c r="TGF21" s="671"/>
      <c r="TGG21" s="671"/>
      <c r="TGH21" s="671"/>
      <c r="TGI21" s="671"/>
      <c r="TGJ21" s="671"/>
      <c r="TGK21" s="671"/>
      <c r="TGL21" s="671"/>
      <c r="TGM21" s="671"/>
      <c r="TGN21" s="671"/>
      <c r="TGO21" s="671"/>
      <c r="TGP21" s="671"/>
      <c r="TGQ21" s="671"/>
      <c r="TGR21" s="671"/>
      <c r="TGS21" s="671"/>
      <c r="TGT21" s="671"/>
      <c r="TGU21" s="671"/>
      <c r="TGV21" s="671"/>
      <c r="TGW21" s="671"/>
      <c r="TGX21" s="671"/>
      <c r="TGY21" s="671"/>
      <c r="TGZ21" s="671"/>
      <c r="THA21" s="671"/>
      <c r="THB21" s="671"/>
      <c r="THC21" s="671"/>
      <c r="THD21" s="671"/>
      <c r="THE21" s="671"/>
      <c r="THF21" s="671"/>
      <c r="THG21" s="671"/>
      <c r="THH21" s="671"/>
      <c r="THI21" s="671"/>
      <c r="THJ21" s="671"/>
      <c r="THK21" s="671"/>
      <c r="THL21" s="671"/>
      <c r="THM21" s="671"/>
      <c r="THN21" s="671"/>
      <c r="THO21" s="671"/>
      <c r="THP21" s="671"/>
      <c r="THQ21" s="671"/>
      <c r="THR21" s="671"/>
      <c r="THS21" s="671"/>
      <c r="THT21" s="671"/>
      <c r="THU21" s="671"/>
      <c r="THV21" s="671"/>
      <c r="THW21" s="671"/>
      <c r="THX21" s="671"/>
      <c r="THY21" s="671"/>
      <c r="THZ21" s="671"/>
      <c r="TIA21" s="671"/>
      <c r="TIB21" s="671"/>
      <c r="TIC21" s="671"/>
      <c r="TID21" s="671"/>
      <c r="TIE21" s="671"/>
      <c r="TIF21" s="671"/>
      <c r="TIG21" s="671"/>
      <c r="TIH21" s="671"/>
      <c r="TII21" s="671"/>
      <c r="TIJ21" s="671"/>
      <c r="TIK21" s="671"/>
      <c r="TIL21" s="671"/>
      <c r="TIM21" s="671"/>
      <c r="TIN21" s="671"/>
      <c r="TIO21" s="671"/>
      <c r="TIP21" s="671"/>
      <c r="TIQ21" s="671"/>
      <c r="TIR21" s="671"/>
      <c r="TIS21" s="671"/>
      <c r="TIT21" s="671"/>
      <c r="TIU21" s="671"/>
      <c r="TIV21" s="671"/>
      <c r="TIW21" s="671"/>
      <c r="TIX21" s="671"/>
      <c r="TIY21" s="671"/>
      <c r="TIZ21" s="671"/>
      <c r="TJA21" s="671"/>
      <c r="TJB21" s="671"/>
      <c r="TJC21" s="671"/>
      <c r="TJD21" s="671"/>
      <c r="TJE21" s="671"/>
      <c r="TJF21" s="671"/>
      <c r="TJG21" s="671"/>
      <c r="TJH21" s="671"/>
      <c r="TJI21" s="671"/>
      <c r="TJJ21" s="671"/>
      <c r="TJK21" s="671"/>
      <c r="TJL21" s="671"/>
      <c r="TJM21" s="671"/>
      <c r="TJN21" s="671"/>
      <c r="TJO21" s="671"/>
      <c r="TJP21" s="671"/>
      <c r="TJQ21" s="671"/>
      <c r="TJR21" s="671"/>
      <c r="TJS21" s="671"/>
      <c r="TJT21" s="671"/>
      <c r="TJU21" s="671"/>
      <c r="TJV21" s="671"/>
      <c r="TJW21" s="671"/>
      <c r="TJX21" s="671"/>
      <c r="TJY21" s="671"/>
      <c r="TJZ21" s="671"/>
      <c r="TKA21" s="671"/>
      <c r="TKB21" s="671"/>
      <c r="TKC21" s="671"/>
      <c r="TKD21" s="671"/>
      <c r="TKE21" s="671"/>
      <c r="TKF21" s="671"/>
      <c r="TKG21" s="671"/>
      <c r="TKH21" s="671"/>
      <c r="TKI21" s="671"/>
      <c r="TKJ21" s="671"/>
      <c r="TKK21" s="671"/>
      <c r="TKL21" s="671"/>
      <c r="TKM21" s="671"/>
      <c r="TKN21" s="671"/>
      <c r="TKO21" s="671"/>
      <c r="TKP21" s="671"/>
      <c r="TKQ21" s="671"/>
      <c r="TKR21" s="671"/>
      <c r="TKS21" s="671"/>
      <c r="TKT21" s="671"/>
      <c r="TKU21" s="671"/>
      <c r="TKV21" s="671"/>
      <c r="TKW21" s="671"/>
      <c r="TKX21" s="671"/>
      <c r="TKY21" s="671"/>
      <c r="TKZ21" s="671"/>
      <c r="TLA21" s="671"/>
      <c r="TLB21" s="671"/>
      <c r="TLC21" s="671"/>
      <c r="TLD21" s="671"/>
      <c r="TLE21" s="671"/>
      <c r="TLF21" s="671"/>
      <c r="TLG21" s="671"/>
      <c r="TLH21" s="671"/>
      <c r="TLI21" s="671"/>
      <c r="TLJ21" s="671"/>
      <c r="TLK21" s="671"/>
      <c r="TLL21" s="671"/>
      <c r="TLM21" s="671"/>
      <c r="TLN21" s="671"/>
      <c r="TLO21" s="671"/>
      <c r="TLP21" s="671"/>
      <c r="TLQ21" s="671"/>
      <c r="TLR21" s="671"/>
      <c r="TLS21" s="671"/>
      <c r="TLT21" s="671"/>
      <c r="TLU21" s="671"/>
      <c r="TLV21" s="671"/>
      <c r="TLW21" s="671"/>
      <c r="TLX21" s="671"/>
      <c r="TLY21" s="671"/>
      <c r="TLZ21" s="671"/>
      <c r="TMA21" s="671"/>
      <c r="TMB21" s="671"/>
      <c r="TMC21" s="671"/>
      <c r="TMD21" s="671"/>
      <c r="TME21" s="671"/>
      <c r="TMF21" s="671"/>
      <c r="TMG21" s="671"/>
      <c r="TMH21" s="671"/>
      <c r="TMI21" s="671"/>
      <c r="TMJ21" s="671"/>
      <c r="TMK21" s="671"/>
      <c r="TML21" s="671"/>
      <c r="TMM21" s="671"/>
      <c r="TMN21" s="671"/>
      <c r="TMO21" s="671"/>
      <c r="TMP21" s="671"/>
      <c r="TMQ21" s="671"/>
      <c r="TMR21" s="671"/>
      <c r="TMS21" s="671"/>
      <c r="TMT21" s="671"/>
      <c r="TMU21" s="671"/>
      <c r="TMV21" s="671"/>
      <c r="TMW21" s="671"/>
      <c r="TMX21" s="671"/>
      <c r="TMY21" s="671"/>
      <c r="TMZ21" s="671"/>
      <c r="TNA21" s="671"/>
      <c r="TNB21" s="671"/>
      <c r="TNC21" s="671"/>
      <c r="TND21" s="671"/>
      <c r="TNE21" s="671"/>
      <c r="TNF21" s="671"/>
      <c r="TNG21" s="671"/>
      <c r="TNH21" s="671"/>
      <c r="TNI21" s="671"/>
      <c r="TNJ21" s="671"/>
      <c r="TNK21" s="671"/>
      <c r="TNL21" s="671"/>
      <c r="TNM21" s="671"/>
      <c r="TNN21" s="671"/>
      <c r="TNO21" s="671"/>
      <c r="TNP21" s="671"/>
      <c r="TNQ21" s="671"/>
      <c r="TNR21" s="671"/>
      <c r="TNS21" s="671"/>
      <c r="TNT21" s="671"/>
      <c r="TNU21" s="671"/>
      <c r="TNV21" s="671"/>
      <c r="TNW21" s="671"/>
      <c r="TNX21" s="671"/>
      <c r="TNY21" s="671"/>
      <c r="TNZ21" s="671"/>
      <c r="TOA21" s="671"/>
      <c r="TOB21" s="671"/>
      <c r="TOC21" s="671"/>
      <c r="TOD21" s="671"/>
      <c r="TOE21" s="671"/>
      <c r="TOF21" s="671"/>
      <c r="TOG21" s="671"/>
      <c r="TOH21" s="671"/>
      <c r="TOI21" s="671"/>
      <c r="TOJ21" s="671"/>
      <c r="TOK21" s="671"/>
      <c r="TOL21" s="671"/>
      <c r="TOM21" s="671"/>
      <c r="TON21" s="671"/>
      <c r="TOO21" s="671"/>
      <c r="TOP21" s="671"/>
      <c r="TOQ21" s="671"/>
      <c r="TOR21" s="671"/>
      <c r="TOS21" s="671"/>
      <c r="TOT21" s="671"/>
      <c r="TOU21" s="671"/>
      <c r="TOV21" s="671"/>
      <c r="TOW21" s="671"/>
      <c r="TOX21" s="671"/>
      <c r="TOY21" s="671"/>
      <c r="TOZ21" s="671"/>
      <c r="TPA21" s="671"/>
      <c r="TPB21" s="671"/>
      <c r="TPC21" s="671"/>
      <c r="TPD21" s="671"/>
      <c r="TPE21" s="671"/>
      <c r="TPF21" s="671"/>
      <c r="TPG21" s="671"/>
      <c r="TPH21" s="671"/>
      <c r="TPI21" s="671"/>
      <c r="TPJ21" s="671"/>
      <c r="TPK21" s="671"/>
      <c r="TPL21" s="671"/>
      <c r="TPM21" s="671"/>
      <c r="TPN21" s="671"/>
      <c r="TPO21" s="671"/>
      <c r="TPP21" s="671"/>
      <c r="TPQ21" s="671"/>
      <c r="TPR21" s="671"/>
      <c r="TPS21" s="671"/>
      <c r="TPT21" s="671"/>
      <c r="TPU21" s="671"/>
      <c r="TPV21" s="671"/>
      <c r="TPW21" s="671"/>
      <c r="TPX21" s="671"/>
      <c r="TPY21" s="671"/>
      <c r="TPZ21" s="671"/>
      <c r="TQA21" s="671"/>
      <c r="TQB21" s="671"/>
      <c r="TQC21" s="671"/>
      <c r="TQD21" s="671"/>
      <c r="TQE21" s="671"/>
      <c r="TQF21" s="671"/>
      <c r="TQG21" s="671"/>
      <c r="TQH21" s="671"/>
      <c r="TQI21" s="671"/>
      <c r="TQJ21" s="671"/>
      <c r="TQK21" s="671"/>
      <c r="TQL21" s="671"/>
      <c r="TQM21" s="671"/>
      <c r="TQN21" s="671"/>
      <c r="TQO21" s="671"/>
      <c r="TQP21" s="671"/>
      <c r="TQQ21" s="671"/>
      <c r="TQR21" s="671"/>
      <c r="TQS21" s="671"/>
      <c r="TQT21" s="671"/>
      <c r="TQU21" s="671"/>
      <c r="TQV21" s="671"/>
      <c r="TQW21" s="671"/>
      <c r="TQX21" s="671"/>
      <c r="TQY21" s="671"/>
      <c r="TQZ21" s="671"/>
      <c r="TRA21" s="671"/>
      <c r="TRB21" s="671"/>
      <c r="TRC21" s="671"/>
      <c r="TRD21" s="671"/>
      <c r="TRE21" s="671"/>
      <c r="TRF21" s="671"/>
      <c r="TRG21" s="671"/>
      <c r="TRH21" s="671"/>
      <c r="TRI21" s="671"/>
      <c r="TRJ21" s="671"/>
      <c r="TRK21" s="671"/>
      <c r="TRL21" s="671"/>
      <c r="TRM21" s="671"/>
      <c r="TRN21" s="671"/>
      <c r="TRO21" s="671"/>
      <c r="TRP21" s="671"/>
      <c r="TRQ21" s="671"/>
      <c r="TRR21" s="671"/>
      <c r="TRS21" s="671"/>
      <c r="TRT21" s="671"/>
      <c r="TRU21" s="671"/>
      <c r="TRV21" s="671"/>
      <c r="TRW21" s="671"/>
      <c r="TRX21" s="671"/>
      <c r="TRY21" s="671"/>
      <c r="TRZ21" s="671"/>
      <c r="TSA21" s="671"/>
      <c r="TSB21" s="671"/>
      <c r="TSC21" s="671"/>
      <c r="TSD21" s="671"/>
      <c r="TSE21" s="671"/>
      <c r="TSF21" s="671"/>
      <c r="TSG21" s="671"/>
      <c r="TSH21" s="671"/>
      <c r="TSI21" s="671"/>
      <c r="TSJ21" s="671"/>
      <c r="TSK21" s="671"/>
      <c r="TSL21" s="671"/>
      <c r="TSM21" s="671"/>
      <c r="TSN21" s="671"/>
      <c r="TSO21" s="671"/>
      <c r="TSP21" s="671"/>
      <c r="TSQ21" s="671"/>
      <c r="TSR21" s="671"/>
      <c r="TSS21" s="671"/>
      <c r="TST21" s="671"/>
      <c r="TSU21" s="671"/>
      <c r="TSV21" s="671"/>
      <c r="TSW21" s="671"/>
      <c r="TSX21" s="671"/>
      <c r="TSY21" s="671"/>
      <c r="TSZ21" s="671"/>
      <c r="TTA21" s="671"/>
      <c r="TTB21" s="671"/>
      <c r="TTC21" s="671"/>
      <c r="TTD21" s="671"/>
      <c r="TTE21" s="671"/>
      <c r="TTF21" s="671"/>
      <c r="TTG21" s="671"/>
      <c r="TTH21" s="671"/>
      <c r="TTI21" s="671"/>
      <c r="TTJ21" s="671"/>
      <c r="TTK21" s="671"/>
      <c r="TTL21" s="671"/>
      <c r="TTM21" s="671"/>
      <c r="TTN21" s="671"/>
      <c r="TTO21" s="671"/>
      <c r="TTP21" s="671"/>
      <c r="TTQ21" s="671"/>
      <c r="TTR21" s="671"/>
      <c r="TTS21" s="671"/>
      <c r="TTT21" s="671"/>
      <c r="TTU21" s="671"/>
      <c r="TTV21" s="671"/>
      <c r="TTW21" s="671"/>
      <c r="TTX21" s="671"/>
      <c r="TTY21" s="671"/>
      <c r="TTZ21" s="671"/>
      <c r="TUA21" s="671"/>
      <c r="TUB21" s="671"/>
      <c r="TUC21" s="671"/>
      <c r="TUD21" s="671"/>
      <c r="TUE21" s="671"/>
      <c r="TUF21" s="671"/>
      <c r="TUG21" s="671"/>
      <c r="TUH21" s="671"/>
      <c r="TUI21" s="671"/>
      <c r="TUJ21" s="671"/>
      <c r="TUK21" s="671"/>
      <c r="TUL21" s="671"/>
      <c r="TUM21" s="671"/>
      <c r="TUN21" s="671"/>
      <c r="TUO21" s="671"/>
      <c r="TUP21" s="671"/>
      <c r="TUQ21" s="671"/>
      <c r="TUR21" s="671"/>
      <c r="TUS21" s="671"/>
      <c r="TUT21" s="671"/>
      <c r="TUU21" s="671"/>
      <c r="TUV21" s="671"/>
      <c r="TUW21" s="671"/>
      <c r="TUX21" s="671"/>
      <c r="TUY21" s="671"/>
      <c r="TUZ21" s="671"/>
      <c r="TVA21" s="671"/>
      <c r="TVB21" s="671"/>
      <c r="TVC21" s="671"/>
      <c r="TVD21" s="671"/>
      <c r="TVE21" s="671"/>
      <c r="TVF21" s="671"/>
      <c r="TVG21" s="671"/>
      <c r="TVH21" s="671"/>
      <c r="TVI21" s="671"/>
      <c r="TVJ21" s="671"/>
      <c r="TVK21" s="671"/>
      <c r="TVL21" s="671"/>
      <c r="TVM21" s="671"/>
      <c r="TVN21" s="671"/>
      <c r="TVO21" s="671"/>
      <c r="TVP21" s="671"/>
      <c r="TVQ21" s="671"/>
      <c r="TVR21" s="671"/>
      <c r="TVS21" s="671"/>
      <c r="TVT21" s="671"/>
      <c r="TVU21" s="671"/>
      <c r="TVV21" s="671"/>
      <c r="TVW21" s="671"/>
      <c r="TVX21" s="671"/>
      <c r="TVY21" s="671"/>
      <c r="TVZ21" s="671"/>
      <c r="TWA21" s="671"/>
      <c r="TWB21" s="671"/>
      <c r="TWC21" s="671"/>
      <c r="TWD21" s="671"/>
      <c r="TWE21" s="671"/>
      <c r="TWF21" s="671"/>
      <c r="TWG21" s="671"/>
      <c r="TWH21" s="671"/>
      <c r="TWI21" s="671"/>
      <c r="TWJ21" s="671"/>
      <c r="TWK21" s="671"/>
      <c r="TWL21" s="671"/>
      <c r="TWM21" s="671"/>
      <c r="TWN21" s="671"/>
      <c r="TWO21" s="671"/>
      <c r="TWP21" s="671"/>
      <c r="TWQ21" s="671"/>
      <c r="TWR21" s="671"/>
      <c r="TWS21" s="671"/>
      <c r="TWT21" s="671"/>
      <c r="TWU21" s="671"/>
      <c r="TWV21" s="671"/>
      <c r="TWW21" s="671"/>
      <c r="TWX21" s="671"/>
      <c r="TWY21" s="671"/>
      <c r="TWZ21" s="671"/>
      <c r="TXA21" s="671"/>
      <c r="TXB21" s="671"/>
      <c r="TXC21" s="671"/>
      <c r="TXD21" s="671"/>
      <c r="TXE21" s="671"/>
      <c r="TXF21" s="671"/>
      <c r="TXG21" s="671"/>
      <c r="TXH21" s="671"/>
      <c r="TXI21" s="671"/>
      <c r="TXJ21" s="671"/>
      <c r="TXK21" s="671"/>
      <c r="TXL21" s="671"/>
      <c r="TXM21" s="671"/>
      <c r="TXN21" s="671"/>
      <c r="TXO21" s="671"/>
      <c r="TXP21" s="671"/>
      <c r="TXQ21" s="671"/>
      <c r="TXR21" s="671"/>
      <c r="TXS21" s="671"/>
      <c r="TXT21" s="671"/>
      <c r="TXU21" s="671"/>
      <c r="TXV21" s="671"/>
      <c r="TXW21" s="671"/>
      <c r="TXX21" s="671"/>
      <c r="TXY21" s="671"/>
      <c r="TXZ21" s="671"/>
      <c r="TYA21" s="671"/>
      <c r="TYB21" s="671"/>
      <c r="TYC21" s="671"/>
      <c r="TYD21" s="671"/>
      <c r="TYE21" s="671"/>
      <c r="TYF21" s="671"/>
      <c r="TYG21" s="671"/>
      <c r="TYH21" s="671"/>
      <c r="TYI21" s="671"/>
      <c r="TYJ21" s="671"/>
      <c r="TYK21" s="671"/>
      <c r="TYL21" s="671"/>
      <c r="TYM21" s="671"/>
      <c r="TYN21" s="671"/>
      <c r="TYO21" s="671"/>
      <c r="TYP21" s="671"/>
      <c r="TYQ21" s="671"/>
      <c r="TYR21" s="671"/>
      <c r="TYS21" s="671"/>
      <c r="TYT21" s="671"/>
      <c r="TYU21" s="671"/>
      <c r="TYV21" s="671"/>
      <c r="TYW21" s="671"/>
      <c r="TYX21" s="671"/>
      <c r="TYY21" s="671"/>
      <c r="TYZ21" s="671"/>
      <c r="TZA21" s="671"/>
      <c r="TZB21" s="671"/>
      <c r="TZC21" s="671"/>
      <c r="TZD21" s="671"/>
      <c r="TZE21" s="671"/>
      <c r="TZF21" s="671"/>
      <c r="TZG21" s="671"/>
      <c r="TZH21" s="671"/>
      <c r="TZI21" s="671"/>
      <c r="TZJ21" s="671"/>
      <c r="TZK21" s="671"/>
      <c r="TZL21" s="671"/>
      <c r="TZM21" s="671"/>
      <c r="TZN21" s="671"/>
      <c r="TZO21" s="671"/>
      <c r="TZP21" s="671"/>
      <c r="TZQ21" s="671"/>
      <c r="TZR21" s="671"/>
      <c r="TZS21" s="671"/>
      <c r="TZT21" s="671"/>
      <c r="TZU21" s="671"/>
      <c r="TZV21" s="671"/>
      <c r="TZW21" s="671"/>
      <c r="TZX21" s="671"/>
      <c r="TZY21" s="671"/>
      <c r="TZZ21" s="671"/>
      <c r="UAA21" s="671"/>
      <c r="UAB21" s="671"/>
      <c r="UAC21" s="671"/>
      <c r="UAD21" s="671"/>
      <c r="UAE21" s="671"/>
      <c r="UAF21" s="671"/>
      <c r="UAG21" s="671"/>
      <c r="UAH21" s="671"/>
      <c r="UAI21" s="671"/>
      <c r="UAJ21" s="671"/>
      <c r="UAK21" s="671"/>
      <c r="UAL21" s="671"/>
      <c r="UAM21" s="671"/>
      <c r="UAN21" s="671"/>
      <c r="UAO21" s="671"/>
      <c r="UAP21" s="671"/>
      <c r="UAQ21" s="671"/>
      <c r="UAR21" s="671"/>
      <c r="UAS21" s="671"/>
      <c r="UAT21" s="671"/>
      <c r="UAU21" s="671"/>
      <c r="UAV21" s="671"/>
      <c r="UAW21" s="671"/>
      <c r="UAX21" s="671"/>
      <c r="UAY21" s="671"/>
      <c r="UAZ21" s="671"/>
      <c r="UBA21" s="671"/>
      <c r="UBB21" s="671"/>
      <c r="UBC21" s="671"/>
      <c r="UBD21" s="671"/>
      <c r="UBE21" s="671"/>
      <c r="UBF21" s="671"/>
      <c r="UBG21" s="671"/>
      <c r="UBH21" s="671"/>
      <c r="UBI21" s="671"/>
      <c r="UBJ21" s="671"/>
      <c r="UBK21" s="671"/>
      <c r="UBL21" s="671"/>
      <c r="UBM21" s="671"/>
      <c r="UBN21" s="671"/>
      <c r="UBO21" s="671"/>
      <c r="UBP21" s="671"/>
      <c r="UBQ21" s="671"/>
      <c r="UBR21" s="671"/>
      <c r="UBS21" s="671"/>
      <c r="UBT21" s="671"/>
      <c r="UBU21" s="671"/>
      <c r="UBV21" s="671"/>
      <c r="UBW21" s="671"/>
      <c r="UBX21" s="671"/>
      <c r="UBY21" s="671"/>
      <c r="UBZ21" s="671"/>
      <c r="UCA21" s="671"/>
      <c r="UCB21" s="671"/>
      <c r="UCC21" s="671"/>
      <c r="UCD21" s="671"/>
      <c r="UCE21" s="671"/>
      <c r="UCF21" s="671"/>
      <c r="UCG21" s="671"/>
      <c r="UCH21" s="671"/>
      <c r="UCI21" s="671"/>
      <c r="UCJ21" s="671"/>
      <c r="UCK21" s="671"/>
      <c r="UCL21" s="671"/>
      <c r="UCM21" s="671"/>
      <c r="UCN21" s="671"/>
      <c r="UCO21" s="671"/>
      <c r="UCP21" s="671"/>
      <c r="UCQ21" s="671"/>
      <c r="UCR21" s="671"/>
      <c r="UCS21" s="671"/>
      <c r="UCT21" s="671"/>
      <c r="UCU21" s="671"/>
      <c r="UCV21" s="671"/>
      <c r="UCW21" s="671"/>
      <c r="UCX21" s="671"/>
      <c r="UCY21" s="671"/>
      <c r="UCZ21" s="671"/>
      <c r="UDA21" s="671"/>
      <c r="UDB21" s="671"/>
      <c r="UDC21" s="671"/>
      <c r="UDD21" s="671"/>
      <c r="UDE21" s="671"/>
      <c r="UDF21" s="671"/>
      <c r="UDG21" s="671"/>
      <c r="UDH21" s="671"/>
      <c r="UDI21" s="671"/>
      <c r="UDJ21" s="671"/>
      <c r="UDK21" s="671"/>
      <c r="UDL21" s="671"/>
      <c r="UDM21" s="671"/>
      <c r="UDN21" s="671"/>
      <c r="UDO21" s="671"/>
      <c r="UDP21" s="671"/>
      <c r="UDQ21" s="671"/>
      <c r="UDR21" s="671"/>
      <c r="UDS21" s="671"/>
      <c r="UDT21" s="671"/>
      <c r="UDU21" s="671"/>
      <c r="UDV21" s="671"/>
      <c r="UDW21" s="671"/>
      <c r="UDX21" s="671"/>
      <c r="UDY21" s="671"/>
      <c r="UDZ21" s="671"/>
      <c r="UEA21" s="671"/>
      <c r="UEB21" s="671"/>
      <c r="UEC21" s="671"/>
      <c r="UED21" s="671"/>
      <c r="UEE21" s="671"/>
      <c r="UEF21" s="671"/>
      <c r="UEG21" s="671"/>
      <c r="UEH21" s="671"/>
      <c r="UEI21" s="671"/>
      <c r="UEJ21" s="671"/>
      <c r="UEK21" s="671"/>
      <c r="UEL21" s="671"/>
      <c r="UEM21" s="671"/>
      <c r="UEN21" s="671"/>
      <c r="UEO21" s="671"/>
      <c r="UEP21" s="671"/>
      <c r="UEQ21" s="671"/>
      <c r="UER21" s="671"/>
      <c r="UES21" s="671"/>
      <c r="UET21" s="671"/>
      <c r="UEU21" s="671"/>
      <c r="UEV21" s="671"/>
      <c r="UEW21" s="671"/>
      <c r="UEX21" s="671"/>
      <c r="UEY21" s="671"/>
      <c r="UEZ21" s="671"/>
      <c r="UFA21" s="671"/>
      <c r="UFB21" s="671"/>
      <c r="UFC21" s="671"/>
      <c r="UFD21" s="671"/>
      <c r="UFE21" s="671"/>
      <c r="UFF21" s="671"/>
      <c r="UFG21" s="671"/>
      <c r="UFH21" s="671"/>
      <c r="UFI21" s="671"/>
      <c r="UFJ21" s="671"/>
      <c r="UFK21" s="671"/>
      <c r="UFL21" s="671"/>
      <c r="UFM21" s="671"/>
      <c r="UFN21" s="671"/>
      <c r="UFO21" s="671"/>
      <c r="UFP21" s="671"/>
      <c r="UFQ21" s="671"/>
      <c r="UFR21" s="671"/>
      <c r="UFS21" s="671"/>
      <c r="UFT21" s="671"/>
      <c r="UFU21" s="671"/>
      <c r="UFV21" s="671"/>
      <c r="UFW21" s="671"/>
      <c r="UFX21" s="671"/>
      <c r="UFY21" s="671"/>
      <c r="UFZ21" s="671"/>
      <c r="UGA21" s="671"/>
      <c r="UGB21" s="671"/>
      <c r="UGC21" s="671"/>
      <c r="UGD21" s="671"/>
      <c r="UGE21" s="671"/>
      <c r="UGF21" s="671"/>
      <c r="UGG21" s="671"/>
      <c r="UGH21" s="671"/>
      <c r="UGI21" s="671"/>
      <c r="UGJ21" s="671"/>
      <c r="UGK21" s="671"/>
      <c r="UGL21" s="671"/>
      <c r="UGM21" s="671"/>
      <c r="UGN21" s="671"/>
      <c r="UGO21" s="671"/>
      <c r="UGP21" s="671"/>
      <c r="UGQ21" s="671"/>
      <c r="UGR21" s="671"/>
      <c r="UGS21" s="671"/>
      <c r="UGT21" s="671"/>
      <c r="UGU21" s="671"/>
      <c r="UGV21" s="671"/>
      <c r="UGW21" s="671"/>
      <c r="UGX21" s="671"/>
      <c r="UGY21" s="671"/>
      <c r="UGZ21" s="671"/>
      <c r="UHA21" s="671"/>
      <c r="UHB21" s="671"/>
      <c r="UHC21" s="671"/>
      <c r="UHD21" s="671"/>
      <c r="UHE21" s="671"/>
      <c r="UHF21" s="671"/>
      <c r="UHG21" s="671"/>
      <c r="UHH21" s="671"/>
      <c r="UHI21" s="671"/>
      <c r="UHJ21" s="671"/>
      <c r="UHK21" s="671"/>
      <c r="UHL21" s="671"/>
      <c r="UHM21" s="671"/>
      <c r="UHN21" s="671"/>
      <c r="UHO21" s="671"/>
      <c r="UHP21" s="671"/>
      <c r="UHQ21" s="671"/>
      <c r="UHR21" s="671"/>
      <c r="UHS21" s="671"/>
      <c r="UHT21" s="671"/>
      <c r="UHU21" s="671"/>
      <c r="UHV21" s="671"/>
      <c r="UHW21" s="671"/>
      <c r="UHX21" s="671"/>
      <c r="UHY21" s="671"/>
      <c r="UHZ21" s="671"/>
      <c r="UIA21" s="671"/>
      <c r="UIB21" s="671"/>
      <c r="UIC21" s="671"/>
      <c r="UID21" s="671"/>
      <c r="UIE21" s="671"/>
      <c r="UIF21" s="671"/>
      <c r="UIG21" s="671"/>
      <c r="UIH21" s="671"/>
      <c r="UII21" s="671"/>
      <c r="UIJ21" s="671"/>
      <c r="UIK21" s="671"/>
      <c r="UIL21" s="671"/>
      <c r="UIM21" s="671"/>
      <c r="UIN21" s="671"/>
      <c r="UIO21" s="671"/>
      <c r="UIP21" s="671"/>
      <c r="UIQ21" s="671"/>
      <c r="UIR21" s="671"/>
      <c r="UIS21" s="671"/>
      <c r="UIT21" s="671"/>
      <c r="UIU21" s="671"/>
      <c r="UIV21" s="671"/>
      <c r="UIW21" s="671"/>
      <c r="UIX21" s="671"/>
      <c r="UIY21" s="671"/>
      <c r="UIZ21" s="671"/>
      <c r="UJA21" s="671"/>
      <c r="UJB21" s="671"/>
      <c r="UJC21" s="671"/>
      <c r="UJD21" s="671"/>
      <c r="UJE21" s="671"/>
      <c r="UJF21" s="671"/>
      <c r="UJG21" s="671"/>
      <c r="UJH21" s="671"/>
      <c r="UJI21" s="671"/>
      <c r="UJJ21" s="671"/>
      <c r="UJK21" s="671"/>
      <c r="UJL21" s="671"/>
      <c r="UJM21" s="671"/>
      <c r="UJN21" s="671"/>
      <c r="UJO21" s="671"/>
      <c r="UJP21" s="671"/>
      <c r="UJQ21" s="671"/>
      <c r="UJR21" s="671"/>
      <c r="UJS21" s="671"/>
      <c r="UJT21" s="671"/>
      <c r="UJU21" s="671"/>
      <c r="UJV21" s="671"/>
      <c r="UJW21" s="671"/>
      <c r="UJX21" s="671"/>
      <c r="UJY21" s="671"/>
      <c r="UJZ21" s="671"/>
      <c r="UKA21" s="671"/>
      <c r="UKB21" s="671"/>
      <c r="UKC21" s="671"/>
      <c r="UKD21" s="671"/>
      <c r="UKE21" s="671"/>
      <c r="UKF21" s="671"/>
      <c r="UKG21" s="671"/>
      <c r="UKH21" s="671"/>
      <c r="UKI21" s="671"/>
      <c r="UKJ21" s="671"/>
      <c r="UKK21" s="671"/>
      <c r="UKL21" s="671"/>
      <c r="UKM21" s="671"/>
      <c r="UKN21" s="671"/>
      <c r="UKO21" s="671"/>
      <c r="UKP21" s="671"/>
      <c r="UKQ21" s="671"/>
      <c r="UKR21" s="671"/>
      <c r="UKS21" s="671"/>
      <c r="UKT21" s="671"/>
      <c r="UKU21" s="671"/>
      <c r="UKV21" s="671"/>
      <c r="UKW21" s="671"/>
      <c r="UKX21" s="671"/>
      <c r="UKY21" s="671"/>
      <c r="UKZ21" s="671"/>
      <c r="ULA21" s="671"/>
      <c r="ULB21" s="671"/>
      <c r="ULC21" s="671"/>
      <c r="ULD21" s="671"/>
      <c r="ULE21" s="671"/>
      <c r="ULF21" s="671"/>
      <c r="ULG21" s="671"/>
      <c r="ULH21" s="671"/>
      <c r="ULI21" s="671"/>
      <c r="ULJ21" s="671"/>
      <c r="ULK21" s="671"/>
      <c r="ULL21" s="671"/>
      <c r="ULM21" s="671"/>
      <c r="ULN21" s="671"/>
      <c r="ULO21" s="671"/>
      <c r="ULP21" s="671"/>
      <c r="ULQ21" s="671"/>
      <c r="ULR21" s="671"/>
      <c r="ULS21" s="671"/>
      <c r="ULT21" s="671"/>
      <c r="ULU21" s="671"/>
      <c r="ULV21" s="671"/>
      <c r="ULW21" s="671"/>
      <c r="ULX21" s="671"/>
      <c r="ULY21" s="671"/>
      <c r="ULZ21" s="671"/>
      <c r="UMA21" s="671"/>
      <c r="UMB21" s="671"/>
      <c r="UMC21" s="671"/>
      <c r="UMD21" s="671"/>
      <c r="UME21" s="671"/>
      <c r="UMF21" s="671"/>
      <c r="UMG21" s="671"/>
      <c r="UMH21" s="671"/>
      <c r="UMI21" s="671"/>
      <c r="UMJ21" s="671"/>
      <c r="UMK21" s="671"/>
      <c r="UML21" s="671"/>
      <c r="UMM21" s="671"/>
      <c r="UMN21" s="671"/>
      <c r="UMO21" s="671"/>
      <c r="UMP21" s="671"/>
      <c r="UMQ21" s="671"/>
      <c r="UMR21" s="671"/>
      <c r="UMS21" s="671"/>
      <c r="UMT21" s="671"/>
      <c r="UMU21" s="671"/>
      <c r="UMV21" s="671"/>
      <c r="UMW21" s="671"/>
      <c r="UMX21" s="671"/>
      <c r="UMY21" s="671"/>
      <c r="UMZ21" s="671"/>
      <c r="UNA21" s="671"/>
      <c r="UNB21" s="671"/>
      <c r="UNC21" s="671"/>
      <c r="UND21" s="671"/>
      <c r="UNE21" s="671"/>
      <c r="UNF21" s="671"/>
      <c r="UNG21" s="671"/>
      <c r="UNH21" s="671"/>
      <c r="UNI21" s="671"/>
      <c r="UNJ21" s="671"/>
      <c r="UNK21" s="671"/>
      <c r="UNL21" s="671"/>
      <c r="UNM21" s="671"/>
      <c r="UNN21" s="671"/>
      <c r="UNO21" s="671"/>
      <c r="UNP21" s="671"/>
      <c r="UNQ21" s="671"/>
      <c r="UNR21" s="671"/>
      <c r="UNS21" s="671"/>
      <c r="UNT21" s="671"/>
      <c r="UNU21" s="671"/>
      <c r="UNV21" s="671"/>
      <c r="UNW21" s="671"/>
      <c r="UNX21" s="671"/>
      <c r="UNY21" s="671"/>
      <c r="UNZ21" s="671"/>
      <c r="UOA21" s="671"/>
      <c r="UOB21" s="671"/>
      <c r="UOC21" s="671"/>
      <c r="UOD21" s="671"/>
      <c r="UOE21" s="671"/>
      <c r="UOF21" s="671"/>
      <c r="UOG21" s="671"/>
      <c r="UOH21" s="671"/>
      <c r="UOI21" s="671"/>
      <c r="UOJ21" s="671"/>
      <c r="UOK21" s="671"/>
      <c r="UOL21" s="671"/>
      <c r="UOM21" s="671"/>
      <c r="UON21" s="671"/>
      <c r="UOO21" s="671"/>
      <c r="UOP21" s="671"/>
      <c r="UOQ21" s="671"/>
      <c r="UOR21" s="671"/>
      <c r="UOS21" s="671"/>
      <c r="UOT21" s="671"/>
      <c r="UOU21" s="671"/>
      <c r="UOV21" s="671"/>
      <c r="UOW21" s="671"/>
      <c r="UOX21" s="671"/>
      <c r="UOY21" s="671"/>
      <c r="UOZ21" s="671"/>
      <c r="UPA21" s="671"/>
      <c r="UPB21" s="671"/>
      <c r="UPC21" s="671"/>
      <c r="UPD21" s="671"/>
      <c r="UPE21" s="671"/>
      <c r="UPF21" s="671"/>
      <c r="UPG21" s="671"/>
      <c r="UPH21" s="671"/>
      <c r="UPI21" s="671"/>
      <c r="UPJ21" s="671"/>
      <c r="UPK21" s="671"/>
      <c r="UPL21" s="671"/>
      <c r="UPM21" s="671"/>
      <c r="UPN21" s="671"/>
      <c r="UPO21" s="671"/>
      <c r="UPP21" s="671"/>
      <c r="UPQ21" s="671"/>
      <c r="UPR21" s="671"/>
      <c r="UPS21" s="671"/>
      <c r="UPT21" s="671"/>
      <c r="UPU21" s="671"/>
      <c r="UPV21" s="671"/>
      <c r="UPW21" s="671"/>
      <c r="UPX21" s="671"/>
      <c r="UPY21" s="671"/>
      <c r="UPZ21" s="671"/>
      <c r="UQA21" s="671"/>
      <c r="UQB21" s="671"/>
      <c r="UQC21" s="671"/>
      <c r="UQD21" s="671"/>
      <c r="UQE21" s="671"/>
      <c r="UQF21" s="671"/>
      <c r="UQG21" s="671"/>
      <c r="UQH21" s="671"/>
      <c r="UQI21" s="671"/>
      <c r="UQJ21" s="671"/>
      <c r="UQK21" s="671"/>
      <c r="UQL21" s="671"/>
      <c r="UQM21" s="671"/>
      <c r="UQN21" s="671"/>
      <c r="UQO21" s="671"/>
      <c r="UQP21" s="671"/>
      <c r="UQQ21" s="671"/>
      <c r="UQR21" s="671"/>
      <c r="UQS21" s="671"/>
      <c r="UQT21" s="671"/>
      <c r="UQU21" s="671"/>
      <c r="UQV21" s="671"/>
      <c r="UQW21" s="671"/>
      <c r="UQX21" s="671"/>
      <c r="UQY21" s="671"/>
      <c r="UQZ21" s="671"/>
      <c r="URA21" s="671"/>
      <c r="URB21" s="671"/>
      <c r="URC21" s="671"/>
      <c r="URD21" s="671"/>
      <c r="URE21" s="671"/>
      <c r="URF21" s="671"/>
      <c r="URG21" s="671"/>
      <c r="URH21" s="671"/>
      <c r="URI21" s="671"/>
      <c r="URJ21" s="671"/>
      <c r="URK21" s="671"/>
      <c r="URL21" s="671"/>
      <c r="URM21" s="671"/>
      <c r="URN21" s="671"/>
      <c r="URO21" s="671"/>
      <c r="URP21" s="671"/>
      <c r="URQ21" s="671"/>
      <c r="URR21" s="671"/>
      <c r="URS21" s="671"/>
      <c r="URT21" s="671"/>
      <c r="URU21" s="671"/>
      <c r="URV21" s="671"/>
      <c r="URW21" s="671"/>
      <c r="URX21" s="671"/>
      <c r="URY21" s="671"/>
      <c r="URZ21" s="671"/>
      <c r="USA21" s="671"/>
      <c r="USB21" s="671"/>
      <c r="USC21" s="671"/>
      <c r="USD21" s="671"/>
      <c r="USE21" s="671"/>
      <c r="USF21" s="671"/>
      <c r="USG21" s="671"/>
      <c r="USH21" s="671"/>
      <c r="USI21" s="671"/>
      <c r="USJ21" s="671"/>
      <c r="USK21" s="671"/>
      <c r="USL21" s="671"/>
      <c r="USM21" s="671"/>
      <c r="USN21" s="671"/>
      <c r="USO21" s="671"/>
      <c r="USP21" s="671"/>
      <c r="USQ21" s="671"/>
      <c r="USR21" s="671"/>
      <c r="USS21" s="671"/>
      <c r="UST21" s="671"/>
      <c r="USU21" s="671"/>
      <c r="USV21" s="671"/>
      <c r="USW21" s="671"/>
      <c r="USX21" s="671"/>
      <c r="USY21" s="671"/>
      <c r="USZ21" s="671"/>
      <c r="UTA21" s="671"/>
      <c r="UTB21" s="671"/>
      <c r="UTC21" s="671"/>
      <c r="UTD21" s="671"/>
      <c r="UTE21" s="671"/>
      <c r="UTF21" s="671"/>
      <c r="UTG21" s="671"/>
      <c r="UTH21" s="671"/>
      <c r="UTI21" s="671"/>
      <c r="UTJ21" s="671"/>
      <c r="UTK21" s="671"/>
      <c r="UTL21" s="671"/>
      <c r="UTM21" s="671"/>
      <c r="UTN21" s="671"/>
      <c r="UTO21" s="671"/>
      <c r="UTP21" s="671"/>
      <c r="UTQ21" s="671"/>
      <c r="UTR21" s="671"/>
      <c r="UTS21" s="671"/>
      <c r="UTT21" s="671"/>
      <c r="UTU21" s="671"/>
      <c r="UTV21" s="671"/>
      <c r="UTW21" s="671"/>
      <c r="UTX21" s="671"/>
      <c r="UTY21" s="671"/>
      <c r="UTZ21" s="671"/>
      <c r="UUA21" s="671"/>
      <c r="UUB21" s="671"/>
      <c r="UUC21" s="671"/>
      <c r="UUD21" s="671"/>
      <c r="UUE21" s="671"/>
      <c r="UUF21" s="671"/>
      <c r="UUG21" s="671"/>
      <c r="UUH21" s="671"/>
      <c r="UUI21" s="671"/>
      <c r="UUJ21" s="671"/>
      <c r="UUK21" s="671"/>
      <c r="UUL21" s="671"/>
      <c r="UUM21" s="671"/>
      <c r="UUN21" s="671"/>
      <c r="UUO21" s="671"/>
      <c r="UUP21" s="671"/>
      <c r="UUQ21" s="671"/>
      <c r="UUR21" s="671"/>
      <c r="UUS21" s="671"/>
      <c r="UUT21" s="671"/>
      <c r="UUU21" s="671"/>
      <c r="UUV21" s="671"/>
      <c r="UUW21" s="671"/>
      <c r="UUX21" s="671"/>
      <c r="UUY21" s="671"/>
      <c r="UUZ21" s="671"/>
      <c r="UVA21" s="671"/>
      <c r="UVB21" s="671"/>
      <c r="UVC21" s="671"/>
      <c r="UVD21" s="671"/>
      <c r="UVE21" s="671"/>
      <c r="UVF21" s="671"/>
      <c r="UVG21" s="671"/>
      <c r="UVH21" s="671"/>
      <c r="UVI21" s="671"/>
      <c r="UVJ21" s="671"/>
      <c r="UVK21" s="671"/>
      <c r="UVL21" s="671"/>
      <c r="UVM21" s="671"/>
      <c r="UVN21" s="671"/>
      <c r="UVO21" s="671"/>
      <c r="UVP21" s="671"/>
      <c r="UVQ21" s="671"/>
      <c r="UVR21" s="671"/>
      <c r="UVS21" s="671"/>
      <c r="UVT21" s="671"/>
      <c r="UVU21" s="671"/>
      <c r="UVV21" s="671"/>
      <c r="UVW21" s="671"/>
      <c r="UVX21" s="671"/>
      <c r="UVY21" s="671"/>
      <c r="UVZ21" s="671"/>
      <c r="UWA21" s="671"/>
      <c r="UWB21" s="671"/>
      <c r="UWC21" s="671"/>
      <c r="UWD21" s="671"/>
      <c r="UWE21" s="671"/>
      <c r="UWF21" s="671"/>
      <c r="UWG21" s="671"/>
      <c r="UWH21" s="671"/>
      <c r="UWI21" s="671"/>
      <c r="UWJ21" s="671"/>
      <c r="UWK21" s="671"/>
      <c r="UWL21" s="671"/>
      <c r="UWM21" s="671"/>
      <c r="UWN21" s="671"/>
      <c r="UWO21" s="671"/>
      <c r="UWP21" s="671"/>
      <c r="UWQ21" s="671"/>
      <c r="UWR21" s="671"/>
      <c r="UWS21" s="671"/>
      <c r="UWT21" s="671"/>
      <c r="UWU21" s="671"/>
      <c r="UWV21" s="671"/>
      <c r="UWW21" s="671"/>
      <c r="UWX21" s="671"/>
      <c r="UWY21" s="671"/>
      <c r="UWZ21" s="671"/>
      <c r="UXA21" s="671"/>
      <c r="UXB21" s="671"/>
      <c r="UXC21" s="671"/>
      <c r="UXD21" s="671"/>
      <c r="UXE21" s="671"/>
      <c r="UXF21" s="671"/>
      <c r="UXG21" s="671"/>
      <c r="UXH21" s="671"/>
      <c r="UXI21" s="671"/>
      <c r="UXJ21" s="671"/>
      <c r="UXK21" s="671"/>
      <c r="UXL21" s="671"/>
      <c r="UXM21" s="671"/>
      <c r="UXN21" s="671"/>
      <c r="UXO21" s="671"/>
      <c r="UXP21" s="671"/>
      <c r="UXQ21" s="671"/>
      <c r="UXR21" s="671"/>
      <c r="UXS21" s="671"/>
      <c r="UXT21" s="671"/>
      <c r="UXU21" s="671"/>
      <c r="UXV21" s="671"/>
      <c r="UXW21" s="671"/>
      <c r="UXX21" s="671"/>
      <c r="UXY21" s="671"/>
      <c r="UXZ21" s="671"/>
      <c r="UYA21" s="671"/>
      <c r="UYB21" s="671"/>
      <c r="UYC21" s="671"/>
      <c r="UYD21" s="671"/>
      <c r="UYE21" s="671"/>
      <c r="UYF21" s="671"/>
      <c r="UYG21" s="671"/>
      <c r="UYH21" s="671"/>
      <c r="UYI21" s="671"/>
      <c r="UYJ21" s="671"/>
      <c r="UYK21" s="671"/>
      <c r="UYL21" s="671"/>
      <c r="UYM21" s="671"/>
      <c r="UYN21" s="671"/>
      <c r="UYO21" s="671"/>
      <c r="UYP21" s="671"/>
      <c r="UYQ21" s="671"/>
      <c r="UYR21" s="671"/>
      <c r="UYS21" s="671"/>
      <c r="UYT21" s="671"/>
      <c r="UYU21" s="671"/>
      <c r="UYV21" s="671"/>
      <c r="UYW21" s="671"/>
      <c r="UYX21" s="671"/>
      <c r="UYY21" s="671"/>
      <c r="UYZ21" s="671"/>
      <c r="UZA21" s="671"/>
      <c r="UZB21" s="671"/>
      <c r="UZC21" s="671"/>
      <c r="UZD21" s="671"/>
      <c r="UZE21" s="671"/>
      <c r="UZF21" s="671"/>
      <c r="UZG21" s="671"/>
      <c r="UZH21" s="671"/>
      <c r="UZI21" s="671"/>
      <c r="UZJ21" s="671"/>
      <c r="UZK21" s="671"/>
      <c r="UZL21" s="671"/>
      <c r="UZM21" s="671"/>
      <c r="UZN21" s="671"/>
      <c r="UZO21" s="671"/>
      <c r="UZP21" s="671"/>
      <c r="UZQ21" s="671"/>
      <c r="UZR21" s="671"/>
      <c r="UZS21" s="671"/>
      <c r="UZT21" s="671"/>
      <c r="UZU21" s="671"/>
      <c r="UZV21" s="671"/>
      <c r="UZW21" s="671"/>
      <c r="UZX21" s="671"/>
      <c r="UZY21" s="671"/>
      <c r="UZZ21" s="671"/>
      <c r="VAA21" s="671"/>
      <c r="VAB21" s="671"/>
      <c r="VAC21" s="671"/>
      <c r="VAD21" s="671"/>
      <c r="VAE21" s="671"/>
      <c r="VAF21" s="671"/>
      <c r="VAG21" s="671"/>
      <c r="VAH21" s="671"/>
      <c r="VAI21" s="671"/>
      <c r="VAJ21" s="671"/>
      <c r="VAK21" s="671"/>
      <c r="VAL21" s="671"/>
      <c r="VAM21" s="671"/>
      <c r="VAN21" s="671"/>
      <c r="VAO21" s="671"/>
      <c r="VAP21" s="671"/>
      <c r="VAQ21" s="671"/>
      <c r="VAR21" s="671"/>
      <c r="VAS21" s="671"/>
      <c r="VAT21" s="671"/>
      <c r="VAU21" s="671"/>
      <c r="VAV21" s="671"/>
      <c r="VAW21" s="671"/>
      <c r="VAX21" s="671"/>
      <c r="VAY21" s="671"/>
      <c r="VAZ21" s="671"/>
      <c r="VBA21" s="671"/>
      <c r="VBB21" s="671"/>
      <c r="VBC21" s="671"/>
      <c r="VBD21" s="671"/>
      <c r="VBE21" s="671"/>
      <c r="VBF21" s="671"/>
      <c r="VBG21" s="671"/>
      <c r="VBH21" s="671"/>
      <c r="VBI21" s="671"/>
      <c r="VBJ21" s="671"/>
      <c r="VBK21" s="671"/>
      <c r="VBL21" s="671"/>
      <c r="VBM21" s="671"/>
      <c r="VBN21" s="671"/>
      <c r="VBO21" s="671"/>
      <c r="VBP21" s="671"/>
      <c r="VBQ21" s="671"/>
      <c r="VBR21" s="671"/>
      <c r="VBS21" s="671"/>
      <c r="VBT21" s="671"/>
      <c r="VBU21" s="671"/>
      <c r="VBV21" s="671"/>
      <c r="VBW21" s="671"/>
      <c r="VBX21" s="671"/>
      <c r="VBY21" s="671"/>
      <c r="VBZ21" s="671"/>
      <c r="VCA21" s="671"/>
      <c r="VCB21" s="671"/>
      <c r="VCC21" s="671"/>
      <c r="VCD21" s="671"/>
      <c r="VCE21" s="671"/>
      <c r="VCF21" s="671"/>
      <c r="VCG21" s="671"/>
      <c r="VCH21" s="671"/>
      <c r="VCI21" s="671"/>
      <c r="VCJ21" s="671"/>
      <c r="VCK21" s="671"/>
      <c r="VCL21" s="671"/>
      <c r="VCM21" s="671"/>
      <c r="VCN21" s="671"/>
      <c r="VCO21" s="671"/>
      <c r="VCP21" s="671"/>
      <c r="VCQ21" s="671"/>
      <c r="VCR21" s="671"/>
      <c r="VCS21" s="671"/>
      <c r="VCT21" s="671"/>
      <c r="VCU21" s="671"/>
      <c r="VCV21" s="671"/>
      <c r="VCW21" s="671"/>
      <c r="VCX21" s="671"/>
      <c r="VCY21" s="671"/>
      <c r="VCZ21" s="671"/>
      <c r="VDA21" s="671"/>
      <c r="VDB21" s="671"/>
      <c r="VDC21" s="671"/>
      <c r="VDD21" s="671"/>
      <c r="VDE21" s="671"/>
      <c r="VDF21" s="671"/>
      <c r="VDG21" s="671"/>
      <c r="VDH21" s="671"/>
      <c r="VDI21" s="671"/>
      <c r="VDJ21" s="671"/>
      <c r="VDK21" s="671"/>
      <c r="VDL21" s="671"/>
      <c r="VDM21" s="671"/>
      <c r="VDN21" s="671"/>
      <c r="VDO21" s="671"/>
      <c r="VDP21" s="671"/>
      <c r="VDQ21" s="671"/>
      <c r="VDR21" s="671"/>
      <c r="VDS21" s="671"/>
      <c r="VDT21" s="671"/>
      <c r="VDU21" s="671"/>
      <c r="VDV21" s="671"/>
      <c r="VDW21" s="671"/>
      <c r="VDX21" s="671"/>
      <c r="VDY21" s="671"/>
      <c r="VDZ21" s="671"/>
      <c r="VEA21" s="671"/>
      <c r="VEB21" s="671"/>
      <c r="VEC21" s="671"/>
      <c r="VED21" s="671"/>
      <c r="VEE21" s="671"/>
      <c r="VEF21" s="671"/>
      <c r="VEG21" s="671"/>
      <c r="VEH21" s="671"/>
      <c r="VEI21" s="671"/>
      <c r="VEJ21" s="671"/>
      <c r="VEK21" s="671"/>
      <c r="VEL21" s="671"/>
      <c r="VEM21" s="671"/>
      <c r="VEN21" s="671"/>
      <c r="VEO21" s="671"/>
      <c r="VEP21" s="671"/>
      <c r="VEQ21" s="671"/>
      <c r="VER21" s="671"/>
      <c r="VES21" s="671"/>
      <c r="VET21" s="671"/>
      <c r="VEU21" s="671"/>
      <c r="VEV21" s="671"/>
      <c r="VEW21" s="671"/>
      <c r="VEX21" s="671"/>
      <c r="VEY21" s="671"/>
      <c r="VEZ21" s="671"/>
      <c r="VFA21" s="671"/>
      <c r="VFB21" s="671"/>
      <c r="VFC21" s="671"/>
      <c r="VFD21" s="671"/>
      <c r="VFE21" s="671"/>
      <c r="VFF21" s="671"/>
      <c r="VFG21" s="671"/>
      <c r="VFH21" s="671"/>
      <c r="VFI21" s="671"/>
      <c r="VFJ21" s="671"/>
      <c r="VFK21" s="671"/>
      <c r="VFL21" s="671"/>
      <c r="VFM21" s="671"/>
      <c r="VFN21" s="671"/>
      <c r="VFO21" s="671"/>
      <c r="VFP21" s="671"/>
      <c r="VFQ21" s="671"/>
      <c r="VFR21" s="671"/>
      <c r="VFS21" s="671"/>
      <c r="VFT21" s="671"/>
      <c r="VFU21" s="671"/>
      <c r="VFV21" s="671"/>
      <c r="VFW21" s="671"/>
      <c r="VFX21" s="671"/>
      <c r="VFY21" s="671"/>
      <c r="VFZ21" s="671"/>
      <c r="VGA21" s="671"/>
      <c r="VGB21" s="671"/>
      <c r="VGC21" s="671"/>
      <c r="VGD21" s="671"/>
      <c r="VGE21" s="671"/>
      <c r="VGF21" s="671"/>
      <c r="VGG21" s="671"/>
      <c r="VGH21" s="671"/>
      <c r="VGI21" s="671"/>
      <c r="VGJ21" s="671"/>
      <c r="VGK21" s="671"/>
      <c r="VGL21" s="671"/>
      <c r="VGM21" s="671"/>
      <c r="VGN21" s="671"/>
      <c r="VGO21" s="671"/>
      <c r="VGP21" s="671"/>
      <c r="VGQ21" s="671"/>
      <c r="VGR21" s="671"/>
      <c r="VGS21" s="671"/>
      <c r="VGT21" s="671"/>
      <c r="VGU21" s="671"/>
      <c r="VGV21" s="671"/>
      <c r="VGW21" s="671"/>
      <c r="VGX21" s="671"/>
      <c r="VGY21" s="671"/>
      <c r="VGZ21" s="671"/>
      <c r="VHA21" s="671"/>
      <c r="VHB21" s="671"/>
      <c r="VHC21" s="671"/>
      <c r="VHD21" s="671"/>
      <c r="VHE21" s="671"/>
      <c r="VHF21" s="671"/>
      <c r="VHG21" s="671"/>
      <c r="VHH21" s="671"/>
      <c r="VHI21" s="671"/>
      <c r="VHJ21" s="671"/>
      <c r="VHK21" s="671"/>
      <c r="VHL21" s="671"/>
      <c r="VHM21" s="671"/>
      <c r="VHN21" s="671"/>
      <c r="VHO21" s="671"/>
      <c r="VHP21" s="671"/>
      <c r="VHQ21" s="671"/>
      <c r="VHR21" s="671"/>
      <c r="VHS21" s="671"/>
      <c r="VHT21" s="671"/>
      <c r="VHU21" s="671"/>
      <c r="VHV21" s="671"/>
      <c r="VHW21" s="671"/>
      <c r="VHX21" s="671"/>
      <c r="VHY21" s="671"/>
      <c r="VHZ21" s="671"/>
      <c r="VIA21" s="671"/>
      <c r="VIB21" s="671"/>
      <c r="VIC21" s="671"/>
      <c r="VID21" s="671"/>
      <c r="VIE21" s="671"/>
      <c r="VIF21" s="671"/>
      <c r="VIG21" s="671"/>
      <c r="VIH21" s="671"/>
      <c r="VII21" s="671"/>
      <c r="VIJ21" s="671"/>
      <c r="VIK21" s="671"/>
      <c r="VIL21" s="671"/>
      <c r="VIM21" s="671"/>
      <c r="VIN21" s="671"/>
      <c r="VIO21" s="671"/>
      <c r="VIP21" s="671"/>
      <c r="VIQ21" s="671"/>
      <c r="VIR21" s="671"/>
      <c r="VIS21" s="671"/>
      <c r="VIT21" s="671"/>
      <c r="VIU21" s="671"/>
      <c r="VIV21" s="671"/>
      <c r="VIW21" s="671"/>
      <c r="VIX21" s="671"/>
      <c r="VIY21" s="671"/>
      <c r="VIZ21" s="671"/>
      <c r="VJA21" s="671"/>
      <c r="VJB21" s="671"/>
      <c r="VJC21" s="671"/>
      <c r="VJD21" s="671"/>
      <c r="VJE21" s="671"/>
      <c r="VJF21" s="671"/>
      <c r="VJG21" s="671"/>
      <c r="VJH21" s="671"/>
      <c r="VJI21" s="671"/>
      <c r="VJJ21" s="671"/>
      <c r="VJK21" s="671"/>
      <c r="VJL21" s="671"/>
      <c r="VJM21" s="671"/>
      <c r="VJN21" s="671"/>
      <c r="VJO21" s="671"/>
      <c r="VJP21" s="671"/>
      <c r="VJQ21" s="671"/>
      <c r="VJR21" s="671"/>
      <c r="VJS21" s="671"/>
      <c r="VJT21" s="671"/>
      <c r="VJU21" s="671"/>
      <c r="VJV21" s="671"/>
      <c r="VJW21" s="671"/>
      <c r="VJX21" s="671"/>
      <c r="VJY21" s="671"/>
      <c r="VJZ21" s="671"/>
      <c r="VKA21" s="671"/>
      <c r="VKB21" s="671"/>
      <c r="VKC21" s="671"/>
      <c r="VKD21" s="671"/>
      <c r="VKE21" s="671"/>
      <c r="VKF21" s="671"/>
      <c r="VKG21" s="671"/>
      <c r="VKH21" s="671"/>
      <c r="VKI21" s="671"/>
      <c r="VKJ21" s="671"/>
      <c r="VKK21" s="671"/>
      <c r="VKL21" s="671"/>
      <c r="VKM21" s="671"/>
      <c r="VKN21" s="671"/>
      <c r="VKO21" s="671"/>
      <c r="VKP21" s="671"/>
      <c r="VKQ21" s="671"/>
      <c r="VKR21" s="671"/>
      <c r="VKS21" s="671"/>
      <c r="VKT21" s="671"/>
      <c r="VKU21" s="671"/>
      <c r="VKV21" s="671"/>
      <c r="VKW21" s="671"/>
      <c r="VKX21" s="671"/>
      <c r="VKY21" s="671"/>
      <c r="VKZ21" s="671"/>
      <c r="VLA21" s="671"/>
      <c r="VLB21" s="671"/>
      <c r="VLC21" s="671"/>
      <c r="VLD21" s="671"/>
      <c r="VLE21" s="671"/>
      <c r="VLF21" s="671"/>
      <c r="VLG21" s="671"/>
      <c r="VLH21" s="671"/>
      <c r="VLI21" s="671"/>
      <c r="VLJ21" s="671"/>
      <c r="VLK21" s="671"/>
      <c r="VLL21" s="671"/>
      <c r="VLM21" s="671"/>
      <c r="VLN21" s="671"/>
      <c r="VLO21" s="671"/>
      <c r="VLP21" s="671"/>
      <c r="VLQ21" s="671"/>
      <c r="VLR21" s="671"/>
      <c r="VLS21" s="671"/>
      <c r="VLT21" s="671"/>
      <c r="VLU21" s="671"/>
      <c r="VLV21" s="671"/>
      <c r="VLW21" s="671"/>
      <c r="VLX21" s="671"/>
      <c r="VLY21" s="671"/>
      <c r="VLZ21" s="671"/>
      <c r="VMA21" s="671"/>
      <c r="VMB21" s="671"/>
      <c r="VMC21" s="671"/>
      <c r="VMD21" s="671"/>
      <c r="VME21" s="671"/>
      <c r="VMF21" s="671"/>
      <c r="VMG21" s="671"/>
      <c r="VMH21" s="671"/>
      <c r="VMI21" s="671"/>
      <c r="VMJ21" s="671"/>
      <c r="VMK21" s="671"/>
      <c r="VML21" s="671"/>
      <c r="VMM21" s="671"/>
      <c r="VMN21" s="671"/>
      <c r="VMO21" s="671"/>
      <c r="VMP21" s="671"/>
      <c r="VMQ21" s="671"/>
      <c r="VMR21" s="671"/>
      <c r="VMS21" s="671"/>
      <c r="VMT21" s="671"/>
      <c r="VMU21" s="671"/>
      <c r="VMV21" s="671"/>
      <c r="VMW21" s="671"/>
      <c r="VMX21" s="671"/>
      <c r="VMY21" s="671"/>
      <c r="VMZ21" s="671"/>
      <c r="VNA21" s="671"/>
      <c r="VNB21" s="671"/>
      <c r="VNC21" s="671"/>
      <c r="VND21" s="671"/>
      <c r="VNE21" s="671"/>
      <c r="VNF21" s="671"/>
      <c r="VNG21" s="671"/>
      <c r="VNH21" s="671"/>
      <c r="VNI21" s="671"/>
      <c r="VNJ21" s="671"/>
      <c r="VNK21" s="671"/>
      <c r="VNL21" s="671"/>
      <c r="VNM21" s="671"/>
      <c r="VNN21" s="671"/>
      <c r="VNO21" s="671"/>
      <c r="VNP21" s="671"/>
      <c r="VNQ21" s="671"/>
      <c r="VNR21" s="671"/>
      <c r="VNS21" s="671"/>
      <c r="VNT21" s="671"/>
      <c r="VNU21" s="671"/>
      <c r="VNV21" s="671"/>
      <c r="VNW21" s="671"/>
      <c r="VNX21" s="671"/>
      <c r="VNY21" s="671"/>
      <c r="VNZ21" s="671"/>
      <c r="VOA21" s="671"/>
      <c r="VOB21" s="671"/>
      <c r="VOC21" s="671"/>
      <c r="VOD21" s="671"/>
      <c r="VOE21" s="671"/>
      <c r="VOF21" s="671"/>
      <c r="VOG21" s="671"/>
      <c r="VOH21" s="671"/>
      <c r="VOI21" s="671"/>
      <c r="VOJ21" s="671"/>
      <c r="VOK21" s="671"/>
      <c r="VOL21" s="671"/>
      <c r="VOM21" s="671"/>
      <c r="VON21" s="671"/>
      <c r="VOO21" s="671"/>
      <c r="VOP21" s="671"/>
      <c r="VOQ21" s="671"/>
      <c r="VOR21" s="671"/>
      <c r="VOS21" s="671"/>
      <c r="VOT21" s="671"/>
      <c r="VOU21" s="671"/>
      <c r="VOV21" s="671"/>
      <c r="VOW21" s="671"/>
      <c r="VOX21" s="671"/>
      <c r="VOY21" s="671"/>
      <c r="VOZ21" s="671"/>
      <c r="VPA21" s="671"/>
      <c r="VPB21" s="671"/>
      <c r="VPC21" s="671"/>
      <c r="VPD21" s="671"/>
      <c r="VPE21" s="671"/>
      <c r="VPF21" s="671"/>
      <c r="VPG21" s="671"/>
      <c r="VPH21" s="671"/>
      <c r="VPI21" s="671"/>
      <c r="VPJ21" s="671"/>
      <c r="VPK21" s="671"/>
      <c r="VPL21" s="671"/>
      <c r="VPM21" s="671"/>
      <c r="VPN21" s="671"/>
      <c r="VPO21" s="671"/>
      <c r="VPP21" s="671"/>
      <c r="VPQ21" s="671"/>
      <c r="VPR21" s="671"/>
      <c r="VPS21" s="671"/>
      <c r="VPT21" s="671"/>
      <c r="VPU21" s="671"/>
      <c r="VPV21" s="671"/>
      <c r="VPW21" s="671"/>
      <c r="VPX21" s="671"/>
      <c r="VPY21" s="671"/>
      <c r="VPZ21" s="671"/>
      <c r="VQA21" s="671"/>
      <c r="VQB21" s="671"/>
      <c r="VQC21" s="671"/>
      <c r="VQD21" s="671"/>
      <c r="VQE21" s="671"/>
      <c r="VQF21" s="671"/>
      <c r="VQG21" s="671"/>
      <c r="VQH21" s="671"/>
      <c r="VQI21" s="671"/>
      <c r="VQJ21" s="671"/>
      <c r="VQK21" s="671"/>
      <c r="VQL21" s="671"/>
      <c r="VQM21" s="671"/>
      <c r="VQN21" s="671"/>
      <c r="VQO21" s="671"/>
      <c r="VQP21" s="671"/>
      <c r="VQQ21" s="671"/>
      <c r="VQR21" s="671"/>
      <c r="VQS21" s="671"/>
      <c r="VQT21" s="671"/>
      <c r="VQU21" s="671"/>
      <c r="VQV21" s="671"/>
      <c r="VQW21" s="671"/>
      <c r="VQX21" s="671"/>
      <c r="VQY21" s="671"/>
      <c r="VQZ21" s="671"/>
      <c r="VRA21" s="671"/>
      <c r="VRB21" s="671"/>
      <c r="VRC21" s="671"/>
      <c r="VRD21" s="671"/>
      <c r="VRE21" s="671"/>
      <c r="VRF21" s="671"/>
      <c r="VRG21" s="671"/>
      <c r="VRH21" s="671"/>
      <c r="VRI21" s="671"/>
      <c r="VRJ21" s="671"/>
      <c r="VRK21" s="671"/>
      <c r="VRL21" s="671"/>
      <c r="VRM21" s="671"/>
      <c r="VRN21" s="671"/>
      <c r="VRO21" s="671"/>
      <c r="VRP21" s="671"/>
      <c r="VRQ21" s="671"/>
      <c r="VRR21" s="671"/>
      <c r="VRS21" s="671"/>
      <c r="VRT21" s="671"/>
      <c r="VRU21" s="671"/>
      <c r="VRV21" s="671"/>
      <c r="VRW21" s="671"/>
      <c r="VRX21" s="671"/>
      <c r="VRY21" s="671"/>
      <c r="VRZ21" s="671"/>
      <c r="VSA21" s="671"/>
      <c r="VSB21" s="671"/>
      <c r="VSC21" s="671"/>
      <c r="VSD21" s="671"/>
      <c r="VSE21" s="671"/>
      <c r="VSF21" s="671"/>
      <c r="VSG21" s="671"/>
      <c r="VSH21" s="671"/>
      <c r="VSI21" s="671"/>
      <c r="VSJ21" s="671"/>
      <c r="VSK21" s="671"/>
      <c r="VSL21" s="671"/>
      <c r="VSM21" s="671"/>
      <c r="VSN21" s="671"/>
      <c r="VSO21" s="671"/>
      <c r="VSP21" s="671"/>
      <c r="VSQ21" s="671"/>
      <c r="VSR21" s="671"/>
      <c r="VSS21" s="671"/>
      <c r="VST21" s="671"/>
      <c r="VSU21" s="671"/>
      <c r="VSV21" s="671"/>
      <c r="VSW21" s="671"/>
      <c r="VSX21" s="671"/>
      <c r="VSY21" s="671"/>
      <c r="VSZ21" s="671"/>
      <c r="VTA21" s="671"/>
      <c r="VTB21" s="671"/>
      <c r="VTC21" s="671"/>
      <c r="VTD21" s="671"/>
      <c r="VTE21" s="671"/>
      <c r="VTF21" s="671"/>
      <c r="VTG21" s="671"/>
      <c r="VTH21" s="671"/>
      <c r="VTI21" s="671"/>
      <c r="VTJ21" s="671"/>
      <c r="VTK21" s="671"/>
      <c r="VTL21" s="671"/>
      <c r="VTM21" s="671"/>
      <c r="VTN21" s="671"/>
      <c r="VTO21" s="671"/>
      <c r="VTP21" s="671"/>
      <c r="VTQ21" s="671"/>
      <c r="VTR21" s="671"/>
      <c r="VTS21" s="671"/>
      <c r="VTT21" s="671"/>
      <c r="VTU21" s="671"/>
      <c r="VTV21" s="671"/>
      <c r="VTW21" s="671"/>
      <c r="VTX21" s="671"/>
      <c r="VTY21" s="671"/>
      <c r="VTZ21" s="671"/>
      <c r="VUA21" s="671"/>
      <c r="VUB21" s="671"/>
      <c r="VUC21" s="671"/>
      <c r="VUD21" s="671"/>
      <c r="VUE21" s="671"/>
      <c r="VUF21" s="671"/>
      <c r="VUG21" s="671"/>
      <c r="VUH21" s="671"/>
      <c r="VUI21" s="671"/>
      <c r="VUJ21" s="671"/>
      <c r="VUK21" s="671"/>
      <c r="VUL21" s="671"/>
      <c r="VUM21" s="671"/>
      <c r="VUN21" s="671"/>
      <c r="VUO21" s="671"/>
      <c r="VUP21" s="671"/>
      <c r="VUQ21" s="671"/>
      <c r="VUR21" s="671"/>
      <c r="VUS21" s="671"/>
      <c r="VUT21" s="671"/>
      <c r="VUU21" s="671"/>
      <c r="VUV21" s="671"/>
      <c r="VUW21" s="671"/>
      <c r="VUX21" s="671"/>
      <c r="VUY21" s="671"/>
      <c r="VUZ21" s="671"/>
      <c r="VVA21" s="671"/>
      <c r="VVB21" s="671"/>
      <c r="VVC21" s="671"/>
      <c r="VVD21" s="671"/>
      <c r="VVE21" s="671"/>
      <c r="VVF21" s="671"/>
      <c r="VVG21" s="671"/>
      <c r="VVH21" s="671"/>
      <c r="VVI21" s="671"/>
      <c r="VVJ21" s="671"/>
      <c r="VVK21" s="671"/>
      <c r="VVL21" s="671"/>
      <c r="VVM21" s="671"/>
      <c r="VVN21" s="671"/>
      <c r="VVO21" s="671"/>
      <c r="VVP21" s="671"/>
      <c r="VVQ21" s="671"/>
      <c r="VVR21" s="671"/>
      <c r="VVS21" s="671"/>
      <c r="VVT21" s="671"/>
      <c r="VVU21" s="671"/>
      <c r="VVV21" s="671"/>
      <c r="VVW21" s="671"/>
      <c r="VVX21" s="671"/>
      <c r="VVY21" s="671"/>
      <c r="VVZ21" s="671"/>
      <c r="VWA21" s="671"/>
      <c r="VWB21" s="671"/>
      <c r="VWC21" s="671"/>
      <c r="VWD21" s="671"/>
      <c r="VWE21" s="671"/>
      <c r="VWF21" s="671"/>
      <c r="VWG21" s="671"/>
      <c r="VWH21" s="671"/>
      <c r="VWI21" s="671"/>
      <c r="VWJ21" s="671"/>
      <c r="VWK21" s="671"/>
      <c r="VWL21" s="671"/>
      <c r="VWM21" s="671"/>
      <c r="VWN21" s="671"/>
      <c r="VWO21" s="671"/>
      <c r="VWP21" s="671"/>
      <c r="VWQ21" s="671"/>
      <c r="VWR21" s="671"/>
      <c r="VWS21" s="671"/>
      <c r="VWT21" s="671"/>
      <c r="VWU21" s="671"/>
      <c r="VWV21" s="671"/>
      <c r="VWW21" s="671"/>
      <c r="VWX21" s="671"/>
      <c r="VWY21" s="671"/>
      <c r="VWZ21" s="671"/>
      <c r="VXA21" s="671"/>
      <c r="VXB21" s="671"/>
      <c r="VXC21" s="671"/>
      <c r="VXD21" s="671"/>
      <c r="VXE21" s="671"/>
      <c r="VXF21" s="671"/>
      <c r="VXG21" s="671"/>
      <c r="VXH21" s="671"/>
      <c r="VXI21" s="671"/>
      <c r="VXJ21" s="671"/>
      <c r="VXK21" s="671"/>
      <c r="VXL21" s="671"/>
      <c r="VXM21" s="671"/>
      <c r="VXN21" s="671"/>
      <c r="VXO21" s="671"/>
      <c r="VXP21" s="671"/>
      <c r="VXQ21" s="671"/>
      <c r="VXR21" s="671"/>
      <c r="VXS21" s="671"/>
      <c r="VXT21" s="671"/>
      <c r="VXU21" s="671"/>
      <c r="VXV21" s="671"/>
      <c r="VXW21" s="671"/>
      <c r="VXX21" s="671"/>
      <c r="VXY21" s="671"/>
      <c r="VXZ21" s="671"/>
      <c r="VYA21" s="671"/>
      <c r="VYB21" s="671"/>
      <c r="VYC21" s="671"/>
      <c r="VYD21" s="671"/>
      <c r="VYE21" s="671"/>
      <c r="VYF21" s="671"/>
      <c r="VYG21" s="671"/>
      <c r="VYH21" s="671"/>
      <c r="VYI21" s="671"/>
      <c r="VYJ21" s="671"/>
      <c r="VYK21" s="671"/>
      <c r="VYL21" s="671"/>
      <c r="VYM21" s="671"/>
      <c r="VYN21" s="671"/>
      <c r="VYO21" s="671"/>
      <c r="VYP21" s="671"/>
      <c r="VYQ21" s="671"/>
      <c r="VYR21" s="671"/>
      <c r="VYS21" s="671"/>
      <c r="VYT21" s="671"/>
      <c r="VYU21" s="671"/>
      <c r="VYV21" s="671"/>
      <c r="VYW21" s="671"/>
      <c r="VYX21" s="671"/>
      <c r="VYY21" s="671"/>
      <c r="VYZ21" s="671"/>
      <c r="VZA21" s="671"/>
      <c r="VZB21" s="671"/>
      <c r="VZC21" s="671"/>
      <c r="VZD21" s="671"/>
      <c r="VZE21" s="671"/>
      <c r="VZF21" s="671"/>
      <c r="VZG21" s="671"/>
      <c r="VZH21" s="671"/>
      <c r="VZI21" s="671"/>
      <c r="VZJ21" s="671"/>
      <c r="VZK21" s="671"/>
      <c r="VZL21" s="671"/>
      <c r="VZM21" s="671"/>
      <c r="VZN21" s="671"/>
      <c r="VZO21" s="671"/>
      <c r="VZP21" s="671"/>
      <c r="VZQ21" s="671"/>
      <c r="VZR21" s="671"/>
      <c r="VZS21" s="671"/>
      <c r="VZT21" s="671"/>
      <c r="VZU21" s="671"/>
      <c r="VZV21" s="671"/>
      <c r="VZW21" s="671"/>
      <c r="VZX21" s="671"/>
      <c r="VZY21" s="671"/>
      <c r="VZZ21" s="671"/>
      <c r="WAA21" s="671"/>
      <c r="WAB21" s="671"/>
      <c r="WAC21" s="671"/>
      <c r="WAD21" s="671"/>
      <c r="WAE21" s="671"/>
      <c r="WAF21" s="671"/>
      <c r="WAG21" s="671"/>
      <c r="WAH21" s="671"/>
      <c r="WAI21" s="671"/>
      <c r="WAJ21" s="671"/>
      <c r="WAK21" s="671"/>
      <c r="WAL21" s="671"/>
      <c r="WAM21" s="671"/>
      <c r="WAN21" s="671"/>
      <c r="WAO21" s="671"/>
      <c r="WAP21" s="671"/>
      <c r="WAQ21" s="671"/>
      <c r="WAR21" s="671"/>
      <c r="WAS21" s="671"/>
      <c r="WAT21" s="671"/>
      <c r="WAU21" s="671"/>
      <c r="WAV21" s="671"/>
      <c r="WAW21" s="671"/>
      <c r="WAX21" s="671"/>
      <c r="WAY21" s="671"/>
      <c r="WAZ21" s="671"/>
      <c r="WBA21" s="671"/>
      <c r="WBB21" s="671"/>
      <c r="WBC21" s="671"/>
      <c r="WBD21" s="671"/>
      <c r="WBE21" s="671"/>
      <c r="WBF21" s="671"/>
      <c r="WBG21" s="671"/>
      <c r="WBH21" s="671"/>
      <c r="WBI21" s="671"/>
      <c r="WBJ21" s="671"/>
      <c r="WBK21" s="671"/>
      <c r="WBL21" s="671"/>
      <c r="WBM21" s="671"/>
      <c r="WBN21" s="671"/>
      <c r="WBO21" s="671"/>
      <c r="WBP21" s="671"/>
      <c r="WBQ21" s="671"/>
      <c r="WBR21" s="671"/>
      <c r="WBS21" s="671"/>
      <c r="WBT21" s="671"/>
      <c r="WBU21" s="671"/>
      <c r="WBV21" s="671"/>
      <c r="WBW21" s="671"/>
      <c r="WBX21" s="671"/>
      <c r="WBY21" s="671"/>
      <c r="WBZ21" s="671"/>
      <c r="WCA21" s="671"/>
      <c r="WCB21" s="671"/>
      <c r="WCC21" s="671"/>
      <c r="WCD21" s="671"/>
      <c r="WCE21" s="671"/>
      <c r="WCF21" s="671"/>
      <c r="WCG21" s="671"/>
      <c r="WCH21" s="671"/>
      <c r="WCI21" s="671"/>
      <c r="WCJ21" s="671"/>
      <c r="WCK21" s="671"/>
      <c r="WCL21" s="671"/>
      <c r="WCM21" s="671"/>
      <c r="WCN21" s="671"/>
      <c r="WCO21" s="671"/>
      <c r="WCP21" s="671"/>
      <c r="WCQ21" s="671"/>
      <c r="WCR21" s="671"/>
      <c r="WCS21" s="671"/>
      <c r="WCT21" s="671"/>
      <c r="WCU21" s="671"/>
      <c r="WCV21" s="671"/>
      <c r="WCW21" s="671"/>
      <c r="WCX21" s="671"/>
      <c r="WCY21" s="671"/>
      <c r="WCZ21" s="671"/>
      <c r="WDA21" s="671"/>
      <c r="WDB21" s="671"/>
      <c r="WDC21" s="671"/>
      <c r="WDD21" s="671"/>
      <c r="WDE21" s="671"/>
      <c r="WDF21" s="671"/>
      <c r="WDG21" s="671"/>
      <c r="WDH21" s="671"/>
      <c r="WDI21" s="671"/>
      <c r="WDJ21" s="671"/>
      <c r="WDK21" s="671"/>
      <c r="WDL21" s="671"/>
      <c r="WDM21" s="671"/>
      <c r="WDN21" s="671"/>
      <c r="WDO21" s="671"/>
      <c r="WDP21" s="671"/>
      <c r="WDQ21" s="671"/>
      <c r="WDR21" s="671"/>
      <c r="WDS21" s="671"/>
      <c r="WDT21" s="671"/>
      <c r="WDU21" s="671"/>
      <c r="WDV21" s="671"/>
      <c r="WDW21" s="671"/>
      <c r="WDX21" s="671"/>
      <c r="WDY21" s="671"/>
      <c r="WDZ21" s="671"/>
      <c r="WEA21" s="671"/>
      <c r="WEB21" s="671"/>
      <c r="WEC21" s="671"/>
      <c r="WED21" s="671"/>
      <c r="WEE21" s="671"/>
      <c r="WEF21" s="671"/>
      <c r="WEG21" s="671"/>
      <c r="WEH21" s="671"/>
      <c r="WEI21" s="671"/>
      <c r="WEJ21" s="671"/>
      <c r="WEK21" s="671"/>
      <c r="WEL21" s="671"/>
      <c r="WEM21" s="671"/>
      <c r="WEN21" s="671"/>
      <c r="WEO21" s="671"/>
      <c r="WEP21" s="671"/>
      <c r="WEQ21" s="671"/>
      <c r="WER21" s="671"/>
      <c r="WES21" s="671"/>
      <c r="WET21" s="671"/>
      <c r="WEU21" s="671"/>
      <c r="WEV21" s="671"/>
      <c r="WEW21" s="671"/>
      <c r="WEX21" s="671"/>
      <c r="WEY21" s="671"/>
      <c r="WEZ21" s="671"/>
      <c r="WFA21" s="671"/>
      <c r="WFB21" s="671"/>
      <c r="WFC21" s="671"/>
      <c r="WFD21" s="671"/>
      <c r="WFE21" s="671"/>
      <c r="WFF21" s="671"/>
      <c r="WFG21" s="671"/>
      <c r="WFH21" s="671"/>
      <c r="WFI21" s="671"/>
      <c r="WFJ21" s="671"/>
      <c r="WFK21" s="671"/>
      <c r="WFL21" s="671"/>
      <c r="WFM21" s="671"/>
      <c r="WFN21" s="671"/>
      <c r="WFO21" s="671"/>
      <c r="WFP21" s="671"/>
      <c r="WFQ21" s="671"/>
      <c r="WFR21" s="671"/>
      <c r="WFS21" s="671"/>
      <c r="WFT21" s="671"/>
      <c r="WFU21" s="671"/>
      <c r="WFV21" s="671"/>
      <c r="WFW21" s="671"/>
      <c r="WFX21" s="671"/>
      <c r="WFY21" s="671"/>
      <c r="WFZ21" s="671"/>
      <c r="WGA21" s="671"/>
      <c r="WGB21" s="671"/>
      <c r="WGC21" s="671"/>
      <c r="WGD21" s="671"/>
      <c r="WGE21" s="671"/>
      <c r="WGF21" s="671"/>
      <c r="WGG21" s="671"/>
      <c r="WGH21" s="671"/>
      <c r="WGI21" s="671"/>
      <c r="WGJ21" s="671"/>
      <c r="WGK21" s="671"/>
      <c r="WGL21" s="671"/>
      <c r="WGM21" s="671"/>
      <c r="WGN21" s="671"/>
      <c r="WGO21" s="671"/>
      <c r="WGP21" s="671"/>
      <c r="WGQ21" s="671"/>
      <c r="WGR21" s="671"/>
      <c r="WGS21" s="671"/>
      <c r="WGT21" s="671"/>
      <c r="WGU21" s="671"/>
      <c r="WGV21" s="671"/>
      <c r="WGW21" s="671"/>
      <c r="WGX21" s="671"/>
      <c r="WGY21" s="671"/>
      <c r="WGZ21" s="671"/>
      <c r="WHA21" s="671"/>
      <c r="WHB21" s="671"/>
      <c r="WHC21" s="671"/>
      <c r="WHD21" s="671"/>
      <c r="WHE21" s="671"/>
      <c r="WHF21" s="671"/>
      <c r="WHG21" s="671"/>
      <c r="WHH21" s="671"/>
      <c r="WHI21" s="671"/>
      <c r="WHJ21" s="671"/>
      <c r="WHK21" s="671"/>
      <c r="WHL21" s="671"/>
      <c r="WHM21" s="671"/>
      <c r="WHN21" s="671"/>
      <c r="WHO21" s="671"/>
      <c r="WHP21" s="671"/>
      <c r="WHQ21" s="671"/>
      <c r="WHR21" s="671"/>
      <c r="WHS21" s="671"/>
      <c r="WHT21" s="671"/>
      <c r="WHU21" s="671"/>
      <c r="WHV21" s="671"/>
      <c r="WHW21" s="671"/>
      <c r="WHX21" s="671"/>
      <c r="WHY21" s="671"/>
      <c r="WHZ21" s="671"/>
      <c r="WIA21" s="671"/>
      <c r="WIB21" s="671"/>
      <c r="WIC21" s="671"/>
      <c r="WID21" s="671"/>
      <c r="WIE21" s="671"/>
      <c r="WIF21" s="671"/>
      <c r="WIG21" s="671"/>
      <c r="WIH21" s="671"/>
      <c r="WII21" s="671"/>
      <c r="WIJ21" s="671"/>
      <c r="WIK21" s="671"/>
      <c r="WIL21" s="671"/>
      <c r="WIM21" s="671"/>
      <c r="WIN21" s="671"/>
      <c r="WIO21" s="671"/>
      <c r="WIP21" s="671"/>
      <c r="WIQ21" s="671"/>
      <c r="WIR21" s="671"/>
      <c r="WIS21" s="671"/>
      <c r="WIT21" s="671"/>
      <c r="WIU21" s="671"/>
      <c r="WIV21" s="671"/>
      <c r="WIW21" s="671"/>
      <c r="WIX21" s="671"/>
      <c r="WIY21" s="671"/>
      <c r="WIZ21" s="671"/>
      <c r="WJA21" s="671"/>
      <c r="WJB21" s="671"/>
      <c r="WJC21" s="671"/>
      <c r="WJD21" s="671"/>
      <c r="WJE21" s="671"/>
      <c r="WJF21" s="671"/>
      <c r="WJG21" s="671"/>
      <c r="WJH21" s="671"/>
      <c r="WJI21" s="671"/>
      <c r="WJJ21" s="671"/>
      <c r="WJK21" s="671"/>
      <c r="WJL21" s="671"/>
      <c r="WJM21" s="671"/>
      <c r="WJN21" s="671"/>
      <c r="WJO21" s="671"/>
      <c r="WJP21" s="671"/>
      <c r="WJQ21" s="671"/>
      <c r="WJR21" s="671"/>
      <c r="WJS21" s="671"/>
      <c r="WJT21" s="671"/>
      <c r="WJU21" s="671"/>
      <c r="WJV21" s="671"/>
      <c r="WJW21" s="671"/>
      <c r="WJX21" s="671"/>
      <c r="WJY21" s="671"/>
      <c r="WJZ21" s="671"/>
      <c r="WKA21" s="671"/>
      <c r="WKB21" s="671"/>
      <c r="WKC21" s="671"/>
      <c r="WKD21" s="671"/>
      <c r="WKE21" s="671"/>
      <c r="WKF21" s="671"/>
      <c r="WKG21" s="671"/>
      <c r="WKH21" s="671"/>
      <c r="WKI21" s="671"/>
      <c r="WKJ21" s="671"/>
      <c r="WKK21" s="671"/>
      <c r="WKL21" s="671"/>
      <c r="WKM21" s="671"/>
      <c r="WKN21" s="671"/>
      <c r="WKO21" s="671"/>
      <c r="WKP21" s="671"/>
      <c r="WKQ21" s="671"/>
      <c r="WKR21" s="671"/>
      <c r="WKS21" s="671"/>
      <c r="WKT21" s="671"/>
      <c r="WKU21" s="671"/>
      <c r="WKV21" s="671"/>
      <c r="WKW21" s="671"/>
      <c r="WKX21" s="671"/>
      <c r="WKY21" s="671"/>
      <c r="WKZ21" s="671"/>
      <c r="WLA21" s="671"/>
      <c r="WLB21" s="671"/>
      <c r="WLC21" s="671"/>
      <c r="WLD21" s="671"/>
      <c r="WLE21" s="671"/>
      <c r="WLF21" s="671"/>
      <c r="WLG21" s="671"/>
      <c r="WLH21" s="671"/>
      <c r="WLI21" s="671"/>
      <c r="WLJ21" s="671"/>
      <c r="WLK21" s="671"/>
      <c r="WLL21" s="671"/>
      <c r="WLM21" s="671"/>
      <c r="WLN21" s="671"/>
      <c r="WLO21" s="671"/>
      <c r="WLP21" s="671"/>
      <c r="WLQ21" s="671"/>
      <c r="WLR21" s="671"/>
      <c r="WLS21" s="671"/>
      <c r="WLT21" s="671"/>
      <c r="WLU21" s="671"/>
      <c r="WLV21" s="671"/>
      <c r="WLW21" s="671"/>
      <c r="WLX21" s="671"/>
      <c r="WLY21" s="671"/>
      <c r="WLZ21" s="671"/>
      <c r="WMA21" s="671"/>
      <c r="WMB21" s="671"/>
      <c r="WMC21" s="671"/>
      <c r="WMD21" s="671"/>
      <c r="WME21" s="671"/>
      <c r="WMF21" s="671"/>
      <c r="WMG21" s="671"/>
      <c r="WMH21" s="671"/>
      <c r="WMI21" s="671"/>
      <c r="WMJ21" s="671"/>
      <c r="WMK21" s="671"/>
      <c r="WML21" s="671"/>
      <c r="WMM21" s="671"/>
      <c r="WMN21" s="671"/>
      <c r="WMO21" s="671"/>
      <c r="WMP21" s="671"/>
      <c r="WMQ21" s="671"/>
      <c r="WMR21" s="671"/>
      <c r="WMS21" s="671"/>
      <c r="WMT21" s="671"/>
      <c r="WMU21" s="671"/>
      <c r="WMV21" s="671"/>
      <c r="WMW21" s="671"/>
      <c r="WMX21" s="671"/>
      <c r="WMY21" s="671"/>
      <c r="WMZ21" s="671"/>
      <c r="WNA21" s="671"/>
      <c r="WNB21" s="671"/>
      <c r="WNC21" s="671"/>
      <c r="WND21" s="671"/>
      <c r="WNE21" s="671"/>
      <c r="WNF21" s="671"/>
      <c r="WNG21" s="671"/>
      <c r="WNH21" s="671"/>
      <c r="WNI21" s="671"/>
      <c r="WNJ21" s="671"/>
      <c r="WNK21" s="671"/>
      <c r="WNL21" s="671"/>
      <c r="WNM21" s="671"/>
      <c r="WNN21" s="671"/>
      <c r="WNO21" s="671"/>
      <c r="WNP21" s="671"/>
      <c r="WNQ21" s="671"/>
      <c r="WNR21" s="671"/>
      <c r="WNS21" s="671"/>
      <c r="WNT21" s="671"/>
      <c r="WNU21" s="671"/>
      <c r="WNV21" s="671"/>
      <c r="WNW21" s="671"/>
      <c r="WNX21" s="671"/>
      <c r="WNY21" s="671"/>
      <c r="WNZ21" s="671"/>
      <c r="WOA21" s="671"/>
      <c r="WOB21" s="671"/>
      <c r="WOC21" s="671"/>
      <c r="WOD21" s="671"/>
      <c r="WOE21" s="671"/>
      <c r="WOF21" s="671"/>
      <c r="WOG21" s="671"/>
      <c r="WOH21" s="671"/>
      <c r="WOI21" s="671"/>
      <c r="WOJ21" s="671"/>
      <c r="WOK21" s="671"/>
      <c r="WOL21" s="671"/>
      <c r="WOM21" s="671"/>
      <c r="WON21" s="671"/>
      <c r="WOO21" s="671"/>
      <c r="WOP21" s="671"/>
      <c r="WOQ21" s="671"/>
      <c r="WOR21" s="671"/>
      <c r="WOS21" s="671"/>
      <c r="WOT21" s="671"/>
      <c r="WOU21" s="671"/>
      <c r="WOV21" s="671"/>
      <c r="WOW21" s="671"/>
      <c r="WOX21" s="671"/>
      <c r="WOY21" s="671"/>
      <c r="WOZ21" s="671"/>
      <c r="WPA21" s="671"/>
      <c r="WPB21" s="671"/>
      <c r="WPC21" s="671"/>
      <c r="WPD21" s="671"/>
      <c r="WPE21" s="671"/>
      <c r="WPF21" s="671"/>
      <c r="WPG21" s="671"/>
      <c r="WPH21" s="671"/>
      <c r="WPI21" s="671"/>
      <c r="WPJ21" s="671"/>
      <c r="WPK21" s="671"/>
      <c r="WPL21" s="671"/>
      <c r="WPM21" s="671"/>
      <c r="WPN21" s="671"/>
      <c r="WPO21" s="671"/>
      <c r="WPP21" s="671"/>
      <c r="WPQ21" s="671"/>
      <c r="WPR21" s="671"/>
      <c r="WPS21" s="671"/>
      <c r="WPT21" s="671"/>
      <c r="WPU21" s="671"/>
      <c r="WPV21" s="671"/>
      <c r="WPW21" s="671"/>
      <c r="WPX21" s="671"/>
      <c r="WPY21" s="671"/>
      <c r="WPZ21" s="671"/>
      <c r="WQA21" s="671"/>
      <c r="WQB21" s="671"/>
      <c r="WQC21" s="671"/>
      <c r="WQD21" s="671"/>
      <c r="WQE21" s="671"/>
      <c r="WQF21" s="671"/>
      <c r="WQG21" s="671"/>
      <c r="WQH21" s="671"/>
      <c r="WQI21" s="671"/>
      <c r="WQJ21" s="671"/>
      <c r="WQK21" s="671"/>
      <c r="WQL21" s="671"/>
      <c r="WQM21" s="671"/>
      <c r="WQN21" s="671"/>
      <c r="WQO21" s="671"/>
      <c r="WQP21" s="671"/>
      <c r="WQQ21" s="671"/>
      <c r="WQR21" s="671"/>
      <c r="WQS21" s="671"/>
      <c r="WQT21" s="671"/>
      <c r="WQU21" s="671"/>
      <c r="WQV21" s="671"/>
      <c r="WQW21" s="671"/>
      <c r="WQX21" s="671"/>
      <c r="WQY21" s="671"/>
      <c r="WQZ21" s="671"/>
      <c r="WRA21" s="671"/>
      <c r="WRB21" s="671"/>
      <c r="WRC21" s="671"/>
      <c r="WRD21" s="671"/>
      <c r="WRE21" s="671"/>
      <c r="WRF21" s="671"/>
      <c r="WRG21" s="671"/>
      <c r="WRH21" s="671"/>
      <c r="WRI21" s="671"/>
      <c r="WRJ21" s="671"/>
      <c r="WRK21" s="671"/>
      <c r="WRL21" s="671"/>
      <c r="WRM21" s="671"/>
      <c r="WRN21" s="671"/>
      <c r="WRO21" s="671"/>
      <c r="WRP21" s="671"/>
      <c r="WRQ21" s="671"/>
      <c r="WRR21" s="671"/>
      <c r="WRS21" s="671"/>
      <c r="WRT21" s="671"/>
      <c r="WRU21" s="671"/>
      <c r="WRV21" s="671"/>
      <c r="WRW21" s="671"/>
      <c r="WRX21" s="671"/>
      <c r="WRY21" s="671"/>
      <c r="WRZ21" s="671"/>
      <c r="WSA21" s="671"/>
      <c r="WSB21" s="671"/>
      <c r="WSC21" s="671"/>
      <c r="WSD21" s="671"/>
      <c r="WSE21" s="671"/>
      <c r="WSF21" s="671"/>
      <c r="WSG21" s="671"/>
      <c r="WSH21" s="671"/>
      <c r="WSI21" s="671"/>
      <c r="WSJ21" s="671"/>
      <c r="WSK21" s="671"/>
      <c r="WSL21" s="671"/>
      <c r="WSM21" s="671"/>
      <c r="WSN21" s="671"/>
      <c r="WSO21" s="671"/>
      <c r="WSP21" s="671"/>
      <c r="WSQ21" s="671"/>
      <c r="WSR21" s="671"/>
      <c r="WSS21" s="671"/>
      <c r="WST21" s="671"/>
      <c r="WSU21" s="671"/>
      <c r="WSV21" s="671"/>
      <c r="WSW21" s="671"/>
      <c r="WSX21" s="671"/>
      <c r="WSY21" s="671"/>
      <c r="WSZ21" s="671"/>
      <c r="WTA21" s="671"/>
      <c r="WTB21" s="671"/>
      <c r="WTC21" s="671"/>
      <c r="WTD21" s="671"/>
      <c r="WTE21" s="671"/>
      <c r="WTF21" s="671"/>
      <c r="WTG21" s="671"/>
      <c r="WTH21" s="671"/>
      <c r="WTI21" s="671"/>
      <c r="WTJ21" s="671"/>
      <c r="WTK21" s="671"/>
      <c r="WTL21" s="671"/>
      <c r="WTM21" s="671"/>
      <c r="WTN21" s="671"/>
      <c r="WTO21" s="671"/>
      <c r="WTP21" s="671"/>
      <c r="WTQ21" s="671"/>
      <c r="WTR21" s="671"/>
      <c r="WTS21" s="671"/>
      <c r="WTT21" s="671"/>
      <c r="WTU21" s="671"/>
      <c r="WTV21" s="671"/>
      <c r="WTW21" s="671"/>
      <c r="WTX21" s="671"/>
      <c r="WTY21" s="671"/>
      <c r="WTZ21" s="671"/>
      <c r="WUA21" s="671"/>
      <c r="WUB21" s="671"/>
      <c r="WUC21" s="671"/>
      <c r="WUD21" s="671"/>
      <c r="WUE21" s="671"/>
      <c r="WUF21" s="671"/>
      <c r="WUG21" s="671"/>
      <c r="WUH21" s="671"/>
      <c r="WUI21" s="671"/>
      <c r="WUJ21" s="671"/>
      <c r="WUK21" s="671"/>
      <c r="WUL21" s="671"/>
      <c r="WUM21" s="671"/>
      <c r="WUN21" s="671"/>
      <c r="WUO21" s="671"/>
      <c r="WUP21" s="671"/>
      <c r="WUQ21" s="671"/>
      <c r="WUR21" s="671"/>
      <c r="WUS21" s="671"/>
      <c r="WUT21" s="671"/>
      <c r="WUU21" s="671"/>
      <c r="WUV21" s="671"/>
      <c r="WUW21" s="671"/>
      <c r="WUX21" s="671"/>
      <c r="WUY21" s="671"/>
      <c r="WUZ21" s="671"/>
      <c r="WVA21" s="671"/>
      <c r="WVB21" s="671"/>
      <c r="WVC21" s="671"/>
      <c r="WVD21" s="671"/>
      <c r="WVE21" s="671"/>
      <c r="WVF21" s="671"/>
      <c r="WVG21" s="671"/>
      <c r="WVH21" s="671"/>
      <c r="WVI21" s="671"/>
      <c r="WVJ21" s="671"/>
      <c r="WVK21" s="671"/>
      <c r="WVL21" s="671"/>
      <c r="WVM21" s="671"/>
      <c r="WVN21" s="671"/>
      <c r="WVO21" s="671"/>
      <c r="WVP21" s="671"/>
      <c r="WVQ21" s="671"/>
      <c r="WVR21" s="671"/>
      <c r="WVS21" s="671"/>
      <c r="WVT21" s="671"/>
      <c r="WVU21" s="671"/>
      <c r="WVV21" s="671"/>
      <c r="WVW21" s="671"/>
      <c r="WVX21" s="671"/>
      <c r="WVY21" s="671"/>
      <c r="WVZ21" s="671"/>
      <c r="WWA21" s="671"/>
      <c r="WWB21" s="671"/>
      <c r="WWC21" s="671"/>
      <c r="WWD21" s="671"/>
      <c r="WWE21" s="671"/>
      <c r="WWF21" s="671"/>
      <c r="WWG21" s="671"/>
      <c r="WWH21" s="671"/>
      <c r="WWI21" s="671"/>
      <c r="WWJ21" s="671"/>
      <c r="WWK21" s="671"/>
      <c r="WWL21" s="671"/>
      <c r="WWM21" s="671"/>
      <c r="WWN21" s="671"/>
      <c r="WWO21" s="671"/>
      <c r="WWP21" s="671"/>
      <c r="WWQ21" s="671"/>
      <c r="WWR21" s="671"/>
      <c r="WWS21" s="671"/>
      <c r="WWT21" s="671"/>
      <c r="WWU21" s="671"/>
      <c r="WWV21" s="671"/>
      <c r="WWW21" s="671"/>
      <c r="WWX21" s="671"/>
      <c r="WWY21" s="671"/>
      <c r="WWZ21" s="671"/>
      <c r="WXA21" s="671"/>
      <c r="WXB21" s="671"/>
      <c r="WXC21" s="671"/>
      <c r="WXD21" s="671"/>
      <c r="WXE21" s="671"/>
      <c r="WXF21" s="671"/>
      <c r="WXG21" s="671"/>
      <c r="WXH21" s="671"/>
      <c r="WXI21" s="671"/>
      <c r="WXJ21" s="671"/>
      <c r="WXK21" s="671"/>
      <c r="WXL21" s="671"/>
      <c r="WXM21" s="671"/>
      <c r="WXN21" s="671"/>
      <c r="WXO21" s="671"/>
      <c r="WXP21" s="671"/>
      <c r="WXQ21" s="671"/>
      <c r="WXR21" s="671"/>
      <c r="WXS21" s="671"/>
      <c r="WXT21" s="671"/>
      <c r="WXU21" s="671"/>
      <c r="WXV21" s="671"/>
      <c r="WXW21" s="671"/>
      <c r="WXX21" s="671"/>
      <c r="WXY21" s="671"/>
      <c r="WXZ21" s="671"/>
      <c r="WYA21" s="671"/>
      <c r="WYB21" s="671"/>
      <c r="WYC21" s="671"/>
      <c r="WYD21" s="671"/>
      <c r="WYE21" s="671"/>
      <c r="WYF21" s="671"/>
      <c r="WYG21" s="671"/>
      <c r="WYH21" s="671"/>
      <c r="WYI21" s="671"/>
      <c r="WYJ21" s="671"/>
      <c r="WYK21" s="671"/>
      <c r="WYL21" s="671"/>
      <c r="WYM21" s="671"/>
      <c r="WYN21" s="671"/>
      <c r="WYO21" s="671"/>
      <c r="WYP21" s="671"/>
      <c r="WYQ21" s="671"/>
      <c r="WYR21" s="671"/>
      <c r="WYS21" s="671"/>
      <c r="WYT21" s="671"/>
      <c r="WYU21" s="671"/>
      <c r="WYV21" s="671"/>
      <c r="WYW21" s="671"/>
      <c r="WYX21" s="671"/>
      <c r="WYY21" s="671"/>
      <c r="WYZ21" s="671"/>
      <c r="WZA21" s="671"/>
      <c r="WZB21" s="671"/>
      <c r="WZC21" s="671"/>
      <c r="WZD21" s="671"/>
      <c r="WZE21" s="671"/>
      <c r="WZF21" s="671"/>
      <c r="WZG21" s="671"/>
      <c r="WZH21" s="671"/>
      <c r="WZI21" s="671"/>
      <c r="WZJ21" s="671"/>
      <c r="WZK21" s="671"/>
      <c r="WZL21" s="671"/>
      <c r="WZM21" s="671"/>
      <c r="WZN21" s="671"/>
      <c r="WZO21" s="671"/>
      <c r="WZP21" s="671"/>
      <c r="WZQ21" s="671"/>
      <c r="WZR21" s="671"/>
      <c r="WZS21" s="671"/>
      <c r="WZT21" s="671"/>
      <c r="WZU21" s="671"/>
      <c r="WZV21" s="671"/>
      <c r="WZW21" s="671"/>
      <c r="WZX21" s="671"/>
      <c r="WZY21" s="671"/>
      <c r="WZZ21" s="671"/>
      <c r="XAA21" s="671"/>
      <c r="XAB21" s="671"/>
      <c r="XAC21" s="671"/>
      <c r="XAD21" s="671"/>
      <c r="XAE21" s="671"/>
      <c r="XAF21" s="671"/>
      <c r="XAG21" s="671"/>
      <c r="XAH21" s="671"/>
      <c r="XAI21" s="671"/>
      <c r="XAJ21" s="671"/>
      <c r="XAK21" s="671"/>
      <c r="XAL21" s="671"/>
      <c r="XAM21" s="671"/>
      <c r="XAN21" s="671"/>
      <c r="XAO21" s="671"/>
      <c r="XAP21" s="671"/>
      <c r="XAQ21" s="671"/>
      <c r="XAR21" s="671"/>
      <c r="XAS21" s="671"/>
      <c r="XAT21" s="671"/>
      <c r="XAU21" s="671"/>
      <c r="XAV21" s="671"/>
      <c r="XAW21" s="671"/>
      <c r="XAX21" s="671"/>
      <c r="XAY21" s="671"/>
      <c r="XAZ21" s="671"/>
      <c r="XBA21" s="671"/>
      <c r="XBB21" s="671"/>
      <c r="XBC21" s="671"/>
      <c r="XBD21" s="671"/>
      <c r="XBE21" s="671"/>
      <c r="XBF21" s="671"/>
      <c r="XBG21" s="671"/>
      <c r="XBH21" s="671"/>
      <c r="XBI21" s="671"/>
      <c r="XBJ21" s="671"/>
      <c r="XBK21" s="671"/>
      <c r="XBL21" s="671"/>
      <c r="XBM21" s="671"/>
      <c r="XBN21" s="671"/>
      <c r="XBO21" s="671"/>
      <c r="XBP21" s="671"/>
      <c r="XBQ21" s="671"/>
      <c r="XBR21" s="671"/>
      <c r="XBS21" s="671"/>
      <c r="XBT21" s="671"/>
      <c r="XBU21" s="671"/>
      <c r="XBV21" s="671"/>
      <c r="XBW21" s="671"/>
      <c r="XBX21" s="671"/>
      <c r="XBY21" s="671"/>
      <c r="XBZ21" s="671"/>
      <c r="XCA21" s="671"/>
      <c r="XCB21" s="671"/>
      <c r="XCC21" s="671"/>
      <c r="XCD21" s="671"/>
      <c r="XCE21" s="671"/>
      <c r="XCF21" s="671"/>
      <c r="XCG21" s="671"/>
      <c r="XCH21" s="671"/>
      <c r="XCI21" s="671"/>
      <c r="XCJ21" s="671"/>
      <c r="XCK21" s="671"/>
      <c r="XCL21" s="671"/>
      <c r="XCM21" s="671"/>
      <c r="XCN21" s="671"/>
      <c r="XCO21" s="671"/>
      <c r="XCP21" s="671"/>
      <c r="XCQ21" s="671"/>
      <c r="XCR21" s="671"/>
      <c r="XCS21" s="671"/>
      <c r="XCT21" s="671"/>
      <c r="XCU21" s="671"/>
      <c r="XCV21" s="671"/>
      <c r="XCW21" s="671"/>
      <c r="XCX21" s="671"/>
      <c r="XCY21" s="671"/>
      <c r="XCZ21" s="671"/>
      <c r="XDA21" s="671"/>
      <c r="XDB21" s="671"/>
      <c r="XDC21" s="671"/>
      <c r="XDD21" s="671"/>
      <c r="XDE21" s="671"/>
      <c r="XDF21" s="671"/>
      <c r="XDG21" s="671"/>
      <c r="XDH21" s="671"/>
      <c r="XDI21" s="671"/>
      <c r="XDJ21" s="671"/>
      <c r="XDK21" s="671"/>
      <c r="XDL21" s="671"/>
      <c r="XDM21" s="671"/>
      <c r="XDN21" s="671"/>
      <c r="XDO21" s="671"/>
      <c r="XDP21" s="671"/>
      <c r="XDQ21" s="671"/>
      <c r="XDR21" s="671"/>
      <c r="XDS21" s="671"/>
      <c r="XDT21" s="671"/>
      <c r="XDU21" s="671"/>
      <c r="XDV21" s="671"/>
      <c r="XDW21" s="671"/>
      <c r="XDX21" s="671"/>
      <c r="XDY21" s="671"/>
      <c r="XDZ21" s="671"/>
      <c r="XEA21" s="671"/>
      <c r="XEB21" s="671"/>
      <c r="XEC21" s="671"/>
      <c r="XED21" s="671"/>
      <c r="XEE21" s="671"/>
      <c r="XEF21" s="671"/>
      <c r="XEG21" s="671"/>
      <c r="XEH21" s="671"/>
      <c r="XEI21" s="671"/>
      <c r="XEJ21" s="671"/>
      <c r="XEK21" s="671"/>
      <c r="XEL21" s="671"/>
      <c r="XEM21" s="671"/>
      <c r="XEN21" s="671"/>
      <c r="XEO21" s="671"/>
      <c r="XEP21" s="671"/>
      <c r="XEQ21" s="671"/>
      <c r="XER21" s="671"/>
      <c r="XES21" s="671"/>
      <c r="XET21" s="671"/>
    </row>
    <row r="22" spans="1:16374" s="768" customFormat="1" ht="13.5" customHeight="1" x14ac:dyDescent="0.2">
      <c r="A22" s="669"/>
      <c r="B22" s="665" t="s">
        <v>289</v>
      </c>
      <c r="C22" s="669"/>
      <c r="D22" s="669"/>
      <c r="E22" s="669"/>
      <c r="F22" s="669"/>
      <c r="G22" s="669"/>
      <c r="H22" s="669"/>
      <c r="I22" s="669"/>
      <c r="J22" s="669"/>
      <c r="K22" s="669"/>
      <c r="L22" s="669"/>
      <c r="M22" s="669"/>
      <c r="N22" s="669"/>
      <c r="O22" s="669">
        <v>2.7720000000000002E-2</v>
      </c>
      <c r="P22" s="669">
        <v>2.7720000000000002E-2</v>
      </c>
      <c r="Q22" s="669">
        <v>2.7720000000000002E-2</v>
      </c>
      <c r="R22" s="669">
        <v>2.7720000000000002E-2</v>
      </c>
      <c r="S22" s="669">
        <v>2.7720000000000002E-2</v>
      </c>
      <c r="T22" s="669">
        <v>2.7720000000000002E-2</v>
      </c>
      <c r="U22" s="669">
        <v>2.7720000000000002E-2</v>
      </c>
      <c r="V22" s="669">
        <v>2.7720000000000002E-2</v>
      </c>
      <c r="W22" s="669">
        <v>2.7720000000000002E-2</v>
      </c>
      <c r="X22" s="669">
        <v>2.7720000000000002E-2</v>
      </c>
      <c r="Y22" s="669">
        <v>2.7720000000000002E-2</v>
      </c>
      <c r="Z22" s="669">
        <v>2.7720000000000002E-2</v>
      </c>
      <c r="AA22" s="669">
        <v>2.7720000000000002E-2</v>
      </c>
      <c r="AB22" s="669">
        <v>2.7720000000000002E-2</v>
      </c>
      <c r="AC22" s="669">
        <v>2.7720000000000002E-2</v>
      </c>
      <c r="AD22" s="669">
        <v>2.7720000000000002E-2</v>
      </c>
      <c r="AE22" s="669">
        <v>2.7720000000000002E-2</v>
      </c>
      <c r="AF22" s="669">
        <v>2.7720000000000002E-2</v>
      </c>
      <c r="AG22" s="669">
        <v>2.7720000000000002E-2</v>
      </c>
      <c r="AH22" s="669">
        <v>2.7720000000000002E-2</v>
      </c>
      <c r="AI22" s="669">
        <v>2.7720000000000002E-2</v>
      </c>
      <c r="AJ22" s="669">
        <v>2.7720000000000002E-2</v>
      </c>
      <c r="AK22" s="669">
        <v>2.7720000000000002E-2</v>
      </c>
      <c r="AL22" s="669">
        <v>2.7720000000000002E-2</v>
      </c>
      <c r="AM22" s="669">
        <v>2.7720000000000002E-2</v>
      </c>
      <c r="AN22" s="669">
        <v>2.7720000000000002E-2</v>
      </c>
      <c r="AO22" s="669">
        <v>2.7720000000000002E-2</v>
      </c>
      <c r="AP22" s="669">
        <v>2.7720000000000002E-2</v>
      </c>
      <c r="AQ22" s="669">
        <v>2.7720000000000002E-2</v>
      </c>
      <c r="AR22" s="669">
        <v>2.7720000000000002E-2</v>
      </c>
      <c r="AS22" s="669">
        <v>2.7720000000000002E-2</v>
      </c>
      <c r="AT22" s="669">
        <v>2.7720000000000002E-2</v>
      </c>
      <c r="AU22" s="669">
        <v>2.7720000000000002E-2</v>
      </c>
      <c r="AV22" s="669">
        <v>3.764E-2</v>
      </c>
      <c r="AW22" s="669">
        <v>3.764E-2</v>
      </c>
      <c r="AX22" s="669">
        <v>3.764E-2</v>
      </c>
      <c r="AY22" s="669">
        <v>3.8629999999999998E-2</v>
      </c>
      <c r="AZ22" s="669">
        <v>3.8629999999999998E-2</v>
      </c>
      <c r="BA22" s="669">
        <v>3.8629999999999998E-2</v>
      </c>
      <c r="BB22" s="671">
        <f t="shared" ref="BB22:CG22" si="11">+BB7+BB11+BB$19</f>
        <v>8.9529999999999998E-2</v>
      </c>
      <c r="BC22" s="671">
        <f t="shared" si="11"/>
        <v>8.9529999999999998E-2</v>
      </c>
      <c r="BD22" s="671">
        <f t="shared" si="11"/>
        <v>8.9529999999999998E-2</v>
      </c>
      <c r="BE22" s="671">
        <f t="shared" si="11"/>
        <v>8.9529999999999998E-2</v>
      </c>
      <c r="BF22" s="671">
        <f t="shared" si="11"/>
        <v>8.9529999999999998E-2</v>
      </c>
      <c r="BG22" s="671">
        <f t="shared" si="11"/>
        <v>8.8540000000000008E-2</v>
      </c>
      <c r="BH22" s="671">
        <f t="shared" si="11"/>
        <v>9.4539999999999999E-2</v>
      </c>
      <c r="BI22" s="671">
        <f t="shared" si="11"/>
        <v>9.4539999999999999E-2</v>
      </c>
      <c r="BJ22" s="671">
        <f t="shared" si="11"/>
        <v>9.4539999999999999E-2</v>
      </c>
      <c r="BK22" s="671">
        <f t="shared" si="11"/>
        <v>9.5530000000000004E-2</v>
      </c>
      <c r="BL22" s="671">
        <f t="shared" si="11"/>
        <v>9.5530000000000004E-2</v>
      </c>
      <c r="BM22" s="671">
        <f t="shared" si="11"/>
        <v>9.5530000000000004E-2</v>
      </c>
      <c r="BN22" s="671">
        <f t="shared" si="11"/>
        <v>9.5530000000000004E-2</v>
      </c>
      <c r="BO22" s="671">
        <f t="shared" si="11"/>
        <v>9.5530000000000004E-2</v>
      </c>
      <c r="BP22" s="671">
        <f t="shared" si="11"/>
        <v>9.5530000000000004E-2</v>
      </c>
      <c r="BQ22" s="671">
        <f t="shared" si="11"/>
        <v>9.5530000000000004E-2</v>
      </c>
      <c r="BR22" s="671">
        <f t="shared" si="11"/>
        <v>9.5530000000000004E-2</v>
      </c>
      <c r="BS22" s="671">
        <f t="shared" si="11"/>
        <v>9.4539999999999999E-2</v>
      </c>
      <c r="BT22" s="671">
        <f t="shared" si="11"/>
        <v>9.4539999999999999E-2</v>
      </c>
      <c r="BU22" s="671">
        <f t="shared" si="11"/>
        <v>9.4539999999999999E-2</v>
      </c>
      <c r="BV22" s="671">
        <f t="shared" si="11"/>
        <v>9.4539999999999999E-2</v>
      </c>
      <c r="BW22" s="671">
        <f t="shared" si="11"/>
        <v>9.5530000000000004E-2</v>
      </c>
      <c r="BX22" s="671">
        <f t="shared" si="11"/>
        <v>9.5530000000000004E-2</v>
      </c>
      <c r="BY22" s="671">
        <f t="shared" si="11"/>
        <v>9.5530000000000004E-2</v>
      </c>
      <c r="BZ22" s="671">
        <f t="shared" si="11"/>
        <v>9.5530000000000004E-2</v>
      </c>
      <c r="CA22" s="671">
        <f t="shared" si="11"/>
        <v>9.5530000000000004E-2</v>
      </c>
      <c r="CB22" s="671">
        <f t="shared" si="11"/>
        <v>9.5530000000000004E-2</v>
      </c>
      <c r="CC22" s="671">
        <f t="shared" si="11"/>
        <v>9.5530000000000004E-2</v>
      </c>
      <c r="CD22" s="671">
        <f t="shared" si="11"/>
        <v>9.5530000000000004E-2</v>
      </c>
      <c r="CE22" s="671">
        <f t="shared" si="11"/>
        <v>9.4539999999999999E-2</v>
      </c>
      <c r="CF22" s="671">
        <f t="shared" si="11"/>
        <v>9.4539999999999999E-2</v>
      </c>
      <c r="CG22" s="671">
        <f t="shared" si="11"/>
        <v>9.4539999999999999E-2</v>
      </c>
      <c r="CH22" s="671">
        <f t="shared" ref="CH22:DM22" si="12">+CH7+CH11+CH$19</f>
        <v>9.4539999999999999E-2</v>
      </c>
      <c r="CI22" s="671">
        <f t="shared" si="12"/>
        <v>9.5530000000000004E-2</v>
      </c>
      <c r="CJ22" s="671">
        <f t="shared" si="12"/>
        <v>9.8819999999999991E-2</v>
      </c>
      <c r="CK22" s="671">
        <f t="shared" si="12"/>
        <v>9.8819999999999991E-2</v>
      </c>
      <c r="CL22" s="671">
        <f t="shared" si="12"/>
        <v>9.9239999999999995E-2</v>
      </c>
      <c r="CM22" s="671">
        <f t="shared" si="12"/>
        <v>9.9239999999999995E-2</v>
      </c>
      <c r="CN22" s="671">
        <f t="shared" si="12"/>
        <v>9.9239999999999995E-2</v>
      </c>
      <c r="CO22" s="671">
        <f t="shared" si="12"/>
        <v>9.9709999999999993E-2</v>
      </c>
      <c r="CP22" s="671">
        <f t="shared" si="12"/>
        <v>9.9709999999999993E-2</v>
      </c>
      <c r="CQ22" s="671">
        <f t="shared" si="12"/>
        <v>9.8720000000000002E-2</v>
      </c>
      <c r="CR22" s="671">
        <f t="shared" si="12"/>
        <v>0.10249</v>
      </c>
      <c r="CS22" s="671">
        <f t="shared" si="12"/>
        <v>0.10249</v>
      </c>
      <c r="CT22" s="671">
        <f t="shared" si="12"/>
        <v>0.10249</v>
      </c>
      <c r="CU22" s="671">
        <f t="shared" si="12"/>
        <v>0.10433999999999999</v>
      </c>
      <c r="CV22" s="671">
        <f t="shared" si="12"/>
        <v>0.10433999999999999</v>
      </c>
      <c r="CW22" s="671">
        <f t="shared" si="12"/>
        <v>0.10433999999999999</v>
      </c>
      <c r="CX22" s="671">
        <f t="shared" si="12"/>
        <v>0.10392</v>
      </c>
      <c r="CY22" s="671">
        <f t="shared" si="12"/>
        <v>0.10392</v>
      </c>
      <c r="CZ22" s="671">
        <f t="shared" si="12"/>
        <v>0.10392</v>
      </c>
      <c r="DA22" s="671">
        <f t="shared" si="12"/>
        <v>0.10458000000000001</v>
      </c>
      <c r="DB22" s="671">
        <f t="shared" si="12"/>
        <v>0.10458000000000001</v>
      </c>
      <c r="DC22" s="671">
        <f t="shared" si="12"/>
        <v>0.10359</v>
      </c>
      <c r="DD22" s="671">
        <f t="shared" si="12"/>
        <v>0.10949</v>
      </c>
      <c r="DE22" s="671">
        <f t="shared" si="12"/>
        <v>0.10949</v>
      </c>
      <c r="DF22" s="671">
        <f t="shared" si="12"/>
        <v>0.10949</v>
      </c>
      <c r="DG22" s="671">
        <f t="shared" si="12"/>
        <v>0.11408000000000001</v>
      </c>
      <c r="DH22" s="671">
        <f t="shared" si="12"/>
        <v>0.11408000000000001</v>
      </c>
      <c r="DI22" s="671">
        <f t="shared" si="12"/>
        <v>0.11408000000000001</v>
      </c>
      <c r="DJ22" s="671">
        <f t="shared" si="12"/>
        <v>0.11049999999999999</v>
      </c>
      <c r="DK22" s="671">
        <f t="shared" si="12"/>
        <v>0.11049999999999999</v>
      </c>
      <c r="DL22" s="671">
        <f t="shared" si="12"/>
        <v>0.11049999999999999</v>
      </c>
      <c r="DM22" s="671">
        <f t="shared" si="12"/>
        <v>0.11135999999999999</v>
      </c>
      <c r="DN22" s="671">
        <f t="shared" ref="DN22:ES22" si="13">+DN7+DN11+DN$19</f>
        <v>0.11135999999999999</v>
      </c>
      <c r="DO22" s="671">
        <f t="shared" si="13"/>
        <v>0.11037</v>
      </c>
      <c r="DP22" s="671">
        <f t="shared" si="13"/>
        <v>0.1099</v>
      </c>
      <c r="DQ22" s="671">
        <f t="shared" si="13"/>
        <v>0.1099</v>
      </c>
      <c r="DR22" s="671">
        <f t="shared" si="13"/>
        <v>0.1099</v>
      </c>
      <c r="DS22" s="671">
        <f t="shared" si="13"/>
        <v>0.11269999999999999</v>
      </c>
      <c r="DT22" s="671">
        <f t="shared" si="13"/>
        <v>0.11269999999999999</v>
      </c>
      <c r="DU22" s="671">
        <f t="shared" si="13"/>
        <v>0.11269999999999999</v>
      </c>
      <c r="DV22" s="671">
        <f t="shared" si="13"/>
        <v>0.10746</v>
      </c>
      <c r="DW22" s="671">
        <f t="shared" si="13"/>
        <v>0.10746</v>
      </c>
      <c r="DX22" s="671">
        <f t="shared" si="13"/>
        <v>0.10746</v>
      </c>
      <c r="DY22" s="736">
        <f t="shared" si="13"/>
        <v>9.9019999999999997E-2</v>
      </c>
      <c r="DZ22" s="671">
        <f t="shared" si="13"/>
        <v>0.10117999999999999</v>
      </c>
      <c r="EA22" s="671">
        <f t="shared" si="13"/>
        <v>0.10019</v>
      </c>
      <c r="EB22" s="671">
        <f t="shared" si="13"/>
        <v>0.10616</v>
      </c>
      <c r="EC22" s="671">
        <f t="shared" si="13"/>
        <v>0.10616</v>
      </c>
      <c r="ED22" s="671">
        <f t="shared" si="13"/>
        <v>0.10616</v>
      </c>
      <c r="EE22" s="671">
        <f t="shared" si="13"/>
        <v>0.11068</v>
      </c>
      <c r="EF22" s="671">
        <f t="shared" si="13"/>
        <v>0.11068</v>
      </c>
      <c r="EG22" s="671">
        <f t="shared" si="13"/>
        <v>0.11068</v>
      </c>
      <c r="EH22" s="671">
        <f t="shared" si="13"/>
        <v>0.11570999999999999</v>
      </c>
      <c r="EI22" s="671">
        <f t="shared" si="13"/>
        <v>0.11570999999999999</v>
      </c>
      <c r="EJ22" s="671">
        <f t="shared" si="13"/>
        <v>0.11570999999999999</v>
      </c>
      <c r="EK22" s="671">
        <f t="shared" si="13"/>
        <v>0.11791</v>
      </c>
      <c r="EL22" s="671">
        <f t="shared" si="13"/>
        <v>0.11791</v>
      </c>
      <c r="EM22" s="671">
        <f t="shared" si="13"/>
        <v>0.11692</v>
      </c>
      <c r="EN22" s="671">
        <f t="shared" si="13"/>
        <v>0.11495</v>
      </c>
      <c r="EO22" s="671">
        <f t="shared" si="13"/>
        <v>0.11495</v>
      </c>
      <c r="EP22" s="671">
        <f t="shared" si="13"/>
        <v>0.11495</v>
      </c>
      <c r="EQ22" s="671">
        <f t="shared" si="13"/>
        <v>0.12084</v>
      </c>
      <c r="ER22" s="671">
        <f t="shared" si="13"/>
        <v>0.12084</v>
      </c>
      <c r="ES22" s="671">
        <f t="shared" si="13"/>
        <v>0.12084</v>
      </c>
      <c r="ET22" s="671">
        <f t="shared" ref="ET22:FW22" si="14">+ET7+ET11+ET$19</f>
        <v>0.12304000000000001</v>
      </c>
      <c r="EU22" s="671">
        <f t="shared" si="14"/>
        <v>0.12304000000000001</v>
      </c>
      <c r="EV22" s="671">
        <f t="shared" si="14"/>
        <v>0.12304000000000001</v>
      </c>
      <c r="EW22" s="671">
        <f t="shared" si="14"/>
        <v>0.1242</v>
      </c>
      <c r="EX22" s="671">
        <f t="shared" si="14"/>
        <v>0.1242</v>
      </c>
      <c r="EY22" s="671">
        <f t="shared" si="14"/>
        <v>0.12321000000000001</v>
      </c>
      <c r="EZ22" s="671">
        <f t="shared" si="14"/>
        <v>0.13078000000000001</v>
      </c>
      <c r="FA22" s="671">
        <f t="shared" si="14"/>
        <v>0.13078000000000001</v>
      </c>
      <c r="FB22" s="671">
        <f t="shared" si="14"/>
        <v>0.13078000000000001</v>
      </c>
      <c r="FC22" s="671">
        <f t="shared" si="14"/>
        <v>0.13261000000000001</v>
      </c>
      <c r="FD22" s="671">
        <f t="shared" si="14"/>
        <v>0.13261000000000001</v>
      </c>
      <c r="FE22" s="671">
        <f t="shared" si="14"/>
        <v>0.13261000000000001</v>
      </c>
      <c r="FF22" s="671">
        <f t="shared" si="14"/>
        <v>0.13524</v>
      </c>
      <c r="FG22" s="671">
        <f t="shared" si="14"/>
        <v>0.13524</v>
      </c>
      <c r="FH22" s="671">
        <f t="shared" si="14"/>
        <v>0.13524</v>
      </c>
      <c r="FI22" s="671">
        <f t="shared" si="14"/>
        <v>0.13936000000000001</v>
      </c>
      <c r="FJ22" s="671">
        <f t="shared" si="14"/>
        <v>0.13936000000000001</v>
      </c>
      <c r="FK22" s="671">
        <f t="shared" si="14"/>
        <v>0.13836999999999999</v>
      </c>
      <c r="FL22" s="671">
        <f t="shared" si="14"/>
        <v>0.14111000000000001</v>
      </c>
      <c r="FM22" s="671">
        <f t="shared" si="14"/>
        <v>0.14111000000000001</v>
      </c>
      <c r="FN22" s="671">
        <f t="shared" si="14"/>
        <v>0.14111000000000001</v>
      </c>
      <c r="FO22" s="671">
        <f t="shared" si="14"/>
        <v>0.14182</v>
      </c>
      <c r="FP22" s="671">
        <f t="shared" si="14"/>
        <v>0.14182</v>
      </c>
      <c r="FQ22" s="671">
        <f t="shared" si="14"/>
        <v>0.14182</v>
      </c>
      <c r="FR22" s="671">
        <f t="shared" si="14"/>
        <v>0.14152000000000001</v>
      </c>
      <c r="FS22" s="671">
        <f t="shared" si="14"/>
        <v>0.14152000000000001</v>
      </c>
      <c r="FT22" s="671">
        <f t="shared" si="14"/>
        <v>0.14152000000000001</v>
      </c>
      <c r="FU22" s="671">
        <f t="shared" si="14"/>
        <v>0.13858999999999999</v>
      </c>
      <c r="FV22" s="671">
        <f t="shared" si="14"/>
        <v>0.13858999999999999</v>
      </c>
      <c r="FW22" s="671">
        <f t="shared" si="14"/>
        <v>0.1376</v>
      </c>
      <c r="FX22" s="1008">
        <f t="shared" ref="FX22:GC22" si="15">+FX7+FX11+FX$19</f>
        <v>0.14273</v>
      </c>
      <c r="FY22" s="1008">
        <f t="shared" si="15"/>
        <v>0.14273</v>
      </c>
      <c r="FZ22" s="1008">
        <f t="shared" si="15"/>
        <v>0.14273</v>
      </c>
      <c r="GA22" s="1008">
        <f t="shared" si="15"/>
        <v>0.14468</v>
      </c>
      <c r="GB22" s="1008">
        <f t="shared" si="15"/>
        <v>0.14468</v>
      </c>
      <c r="GC22" s="1008">
        <f t="shared" si="15"/>
        <v>0.14468</v>
      </c>
      <c r="GD22" s="671"/>
      <c r="GE22" s="671"/>
      <c r="GF22" s="671"/>
      <c r="GG22" s="671"/>
      <c r="GH22" s="671"/>
      <c r="GI22" s="671"/>
      <c r="GJ22" s="671"/>
      <c r="GK22" s="671"/>
      <c r="GL22" s="671"/>
      <c r="GM22" s="671"/>
      <c r="GN22" s="671"/>
      <c r="GO22" s="671"/>
      <c r="GP22" s="671"/>
      <c r="GQ22" s="671"/>
      <c r="GR22" s="671"/>
      <c r="GS22" s="671"/>
      <c r="GT22" s="671"/>
      <c r="GU22" s="671"/>
      <c r="GV22" s="671"/>
      <c r="GW22" s="671"/>
      <c r="GX22" s="671"/>
      <c r="GY22" s="671"/>
      <c r="GZ22" s="671"/>
      <c r="HA22" s="671"/>
      <c r="HB22" s="671"/>
      <c r="HC22" s="671"/>
      <c r="HD22" s="671"/>
      <c r="HE22" s="671"/>
      <c r="HF22" s="671"/>
      <c r="HG22" s="671"/>
      <c r="HH22" s="671"/>
      <c r="HI22" s="671"/>
      <c r="HJ22" s="671"/>
      <c r="HK22" s="671"/>
      <c r="HL22" s="671"/>
      <c r="HM22" s="671"/>
      <c r="HN22" s="671"/>
      <c r="HO22" s="671"/>
      <c r="HP22" s="671"/>
      <c r="HQ22" s="671"/>
      <c r="HR22" s="671"/>
      <c r="HS22" s="671"/>
      <c r="HT22" s="671"/>
      <c r="HU22" s="671"/>
      <c r="HV22" s="671"/>
      <c r="HW22" s="671"/>
      <c r="HX22" s="671"/>
      <c r="HY22" s="671"/>
      <c r="HZ22" s="671"/>
      <c r="IA22" s="671"/>
      <c r="IB22" s="671"/>
      <c r="IC22" s="671"/>
      <c r="ID22" s="671"/>
      <c r="IE22" s="671"/>
      <c r="IF22" s="671"/>
      <c r="IG22" s="671"/>
      <c r="IH22" s="671"/>
      <c r="II22" s="671"/>
      <c r="IJ22" s="671"/>
      <c r="IK22" s="671"/>
      <c r="IL22" s="671"/>
      <c r="IM22" s="671"/>
      <c r="IN22" s="671"/>
      <c r="IO22" s="671"/>
      <c r="IP22" s="671"/>
      <c r="IQ22" s="671"/>
      <c r="IR22" s="671"/>
      <c r="IS22" s="671"/>
      <c r="IT22" s="671"/>
      <c r="IU22" s="671"/>
      <c r="IV22" s="671"/>
      <c r="IW22" s="671"/>
      <c r="IX22" s="671"/>
      <c r="IY22" s="671"/>
      <c r="IZ22" s="671"/>
      <c r="JA22" s="671"/>
      <c r="JB22" s="671"/>
      <c r="JC22" s="671"/>
      <c r="JD22" s="671"/>
      <c r="JE22" s="671"/>
      <c r="JF22" s="671"/>
      <c r="JG22" s="671"/>
      <c r="JH22" s="671"/>
      <c r="JI22" s="671"/>
      <c r="JJ22" s="671"/>
      <c r="JK22" s="671"/>
      <c r="JL22" s="671"/>
      <c r="JM22" s="671"/>
      <c r="JN22" s="671"/>
      <c r="JO22" s="671"/>
      <c r="JP22" s="671"/>
      <c r="JQ22" s="671"/>
      <c r="JR22" s="671"/>
      <c r="JS22" s="671"/>
      <c r="JT22" s="671"/>
      <c r="JU22" s="671"/>
      <c r="JV22" s="671"/>
      <c r="JW22" s="671"/>
      <c r="JX22" s="671"/>
      <c r="JY22" s="671"/>
      <c r="JZ22" s="671"/>
      <c r="KA22" s="671"/>
      <c r="KB22" s="671"/>
      <c r="KC22" s="671"/>
      <c r="KD22" s="671"/>
      <c r="KE22" s="671"/>
      <c r="KF22" s="671"/>
      <c r="KG22" s="671"/>
      <c r="KH22" s="671"/>
      <c r="KI22" s="671"/>
      <c r="KJ22" s="671"/>
      <c r="KK22" s="671"/>
      <c r="KL22" s="671"/>
      <c r="KM22" s="671"/>
      <c r="KN22" s="671"/>
      <c r="KO22" s="671"/>
      <c r="KP22" s="671"/>
      <c r="KQ22" s="671"/>
      <c r="KR22" s="671"/>
      <c r="KS22" s="671"/>
      <c r="KT22" s="671"/>
      <c r="KU22" s="671"/>
      <c r="KV22" s="671"/>
      <c r="KW22" s="671"/>
      <c r="KX22" s="671"/>
      <c r="KY22" s="671"/>
      <c r="KZ22" s="671"/>
      <c r="LA22" s="671"/>
      <c r="LB22" s="671"/>
      <c r="LC22" s="671"/>
      <c r="LD22" s="671"/>
      <c r="LE22" s="671"/>
      <c r="LF22" s="671"/>
      <c r="LG22" s="671"/>
      <c r="LH22" s="671"/>
      <c r="LI22" s="671"/>
      <c r="LJ22" s="671"/>
      <c r="LK22" s="671"/>
      <c r="LL22" s="671"/>
      <c r="LM22" s="671"/>
      <c r="LN22" s="671"/>
      <c r="LO22" s="671"/>
      <c r="LP22" s="671"/>
      <c r="LQ22" s="671"/>
      <c r="LR22" s="671"/>
      <c r="LS22" s="671"/>
      <c r="LT22" s="671"/>
      <c r="LU22" s="671"/>
      <c r="LV22" s="671"/>
      <c r="LW22" s="671"/>
      <c r="LX22" s="671"/>
      <c r="LY22" s="671"/>
      <c r="LZ22" s="671"/>
      <c r="MA22" s="671"/>
      <c r="MB22" s="671"/>
      <c r="MC22" s="671"/>
      <c r="MD22" s="671"/>
      <c r="ME22" s="671"/>
      <c r="MF22" s="671"/>
      <c r="MG22" s="671"/>
      <c r="MH22" s="671"/>
      <c r="MI22" s="671"/>
      <c r="MJ22" s="671"/>
      <c r="MK22" s="671"/>
      <c r="ML22" s="671"/>
      <c r="MM22" s="671"/>
      <c r="MN22" s="671"/>
      <c r="MO22" s="671"/>
      <c r="MP22" s="671"/>
      <c r="MQ22" s="671"/>
      <c r="MR22" s="671"/>
      <c r="MS22" s="671"/>
      <c r="MT22" s="671"/>
      <c r="MU22" s="671"/>
      <c r="MV22" s="671"/>
      <c r="MW22" s="671"/>
      <c r="MX22" s="671"/>
      <c r="MY22" s="671"/>
      <c r="MZ22" s="671"/>
      <c r="NA22" s="671"/>
      <c r="NB22" s="671"/>
      <c r="NC22" s="671"/>
      <c r="ND22" s="671"/>
      <c r="NE22" s="671"/>
      <c r="NF22" s="671"/>
      <c r="NG22" s="671"/>
      <c r="NH22" s="671"/>
      <c r="NI22" s="671"/>
      <c r="NJ22" s="671"/>
      <c r="NK22" s="671"/>
      <c r="NL22" s="671"/>
      <c r="NM22" s="671"/>
      <c r="NN22" s="671"/>
      <c r="NO22" s="671"/>
      <c r="NP22" s="671"/>
      <c r="NQ22" s="671"/>
      <c r="NR22" s="671"/>
      <c r="NS22" s="671"/>
      <c r="NT22" s="671"/>
      <c r="NU22" s="671"/>
      <c r="NV22" s="671"/>
      <c r="NW22" s="671"/>
      <c r="NX22" s="671"/>
      <c r="NY22" s="671"/>
      <c r="NZ22" s="671"/>
      <c r="OA22" s="671"/>
      <c r="OB22" s="671"/>
      <c r="OC22" s="671"/>
      <c r="OD22" s="671"/>
      <c r="OE22" s="671"/>
      <c r="OF22" s="671"/>
      <c r="OG22" s="671"/>
      <c r="OH22" s="671"/>
      <c r="OI22" s="671"/>
      <c r="OJ22" s="671"/>
      <c r="OK22" s="671"/>
      <c r="OL22" s="671"/>
      <c r="OM22" s="671"/>
      <c r="ON22" s="671"/>
      <c r="OO22" s="671"/>
      <c r="OP22" s="671"/>
      <c r="OQ22" s="671"/>
      <c r="OR22" s="671"/>
      <c r="OS22" s="671"/>
      <c r="OT22" s="671"/>
      <c r="OU22" s="671"/>
      <c r="OV22" s="671"/>
      <c r="OW22" s="671"/>
      <c r="OX22" s="671"/>
      <c r="OY22" s="671"/>
      <c r="OZ22" s="671"/>
      <c r="PA22" s="671"/>
      <c r="PB22" s="671"/>
      <c r="PC22" s="671"/>
      <c r="PD22" s="671"/>
      <c r="PE22" s="671"/>
      <c r="PF22" s="671"/>
      <c r="PG22" s="671"/>
      <c r="PH22" s="671"/>
      <c r="PI22" s="671"/>
      <c r="PJ22" s="671"/>
      <c r="PK22" s="671"/>
      <c r="PL22" s="671"/>
      <c r="PM22" s="671"/>
      <c r="PN22" s="671"/>
      <c r="PO22" s="671"/>
      <c r="PP22" s="671"/>
      <c r="PQ22" s="671"/>
      <c r="PR22" s="671"/>
      <c r="PS22" s="671"/>
      <c r="PT22" s="671"/>
      <c r="PU22" s="671"/>
      <c r="PV22" s="671"/>
      <c r="PW22" s="671"/>
      <c r="PX22" s="671"/>
      <c r="PY22" s="671"/>
      <c r="PZ22" s="671"/>
      <c r="QA22" s="671"/>
      <c r="QB22" s="671"/>
      <c r="QC22" s="671"/>
      <c r="QD22" s="671"/>
      <c r="QE22" s="671"/>
      <c r="QF22" s="671"/>
      <c r="QG22" s="671"/>
      <c r="QH22" s="671"/>
      <c r="QI22" s="671"/>
      <c r="QJ22" s="671"/>
      <c r="QK22" s="671"/>
      <c r="QL22" s="671"/>
      <c r="QM22" s="671"/>
      <c r="QN22" s="671"/>
      <c r="QO22" s="671"/>
      <c r="QP22" s="671"/>
      <c r="QQ22" s="671"/>
      <c r="QR22" s="671"/>
      <c r="QS22" s="671"/>
      <c r="QT22" s="671"/>
      <c r="QU22" s="671"/>
      <c r="QV22" s="671"/>
      <c r="QW22" s="671"/>
      <c r="QX22" s="671"/>
      <c r="QY22" s="671"/>
      <c r="QZ22" s="671"/>
      <c r="RA22" s="671"/>
      <c r="RB22" s="671"/>
      <c r="RC22" s="671"/>
      <c r="RD22" s="671"/>
      <c r="RE22" s="671"/>
      <c r="RF22" s="671"/>
      <c r="RG22" s="671"/>
      <c r="RH22" s="671"/>
      <c r="RI22" s="671"/>
      <c r="RJ22" s="671"/>
      <c r="RK22" s="671"/>
      <c r="RL22" s="671"/>
      <c r="RM22" s="671"/>
      <c r="RN22" s="671"/>
      <c r="RO22" s="671"/>
      <c r="RP22" s="671"/>
      <c r="RQ22" s="671"/>
      <c r="RR22" s="671"/>
      <c r="RS22" s="671"/>
      <c r="RT22" s="671"/>
      <c r="RU22" s="671"/>
      <c r="RV22" s="671"/>
      <c r="RW22" s="671"/>
      <c r="RX22" s="671"/>
      <c r="RY22" s="671"/>
      <c r="RZ22" s="671"/>
      <c r="SA22" s="671"/>
      <c r="SB22" s="671"/>
      <c r="SC22" s="671"/>
      <c r="SD22" s="671"/>
      <c r="SE22" s="671"/>
      <c r="SF22" s="671"/>
      <c r="SG22" s="671"/>
      <c r="SH22" s="671"/>
      <c r="SI22" s="671"/>
      <c r="SJ22" s="671"/>
      <c r="SK22" s="671"/>
      <c r="SL22" s="671"/>
      <c r="SM22" s="671"/>
      <c r="SN22" s="671"/>
      <c r="SO22" s="671"/>
      <c r="SP22" s="671"/>
      <c r="SQ22" s="671"/>
      <c r="SR22" s="671"/>
      <c r="SS22" s="671"/>
      <c r="ST22" s="671"/>
      <c r="SU22" s="671"/>
      <c r="SV22" s="671"/>
      <c r="SW22" s="671"/>
      <c r="SX22" s="671"/>
      <c r="SY22" s="671"/>
      <c r="SZ22" s="671"/>
      <c r="TA22" s="671"/>
      <c r="TB22" s="671"/>
      <c r="TC22" s="671"/>
      <c r="TD22" s="671"/>
      <c r="TE22" s="671"/>
      <c r="TF22" s="671"/>
      <c r="TG22" s="671"/>
      <c r="TH22" s="671"/>
      <c r="TI22" s="671"/>
      <c r="TJ22" s="671"/>
      <c r="TK22" s="671"/>
      <c r="TL22" s="671"/>
      <c r="TM22" s="671"/>
      <c r="TN22" s="671"/>
      <c r="TO22" s="671"/>
      <c r="TP22" s="671"/>
      <c r="TQ22" s="671"/>
      <c r="TR22" s="671"/>
      <c r="TS22" s="671"/>
      <c r="TT22" s="671"/>
      <c r="TU22" s="671"/>
      <c r="TV22" s="671"/>
      <c r="TW22" s="671"/>
      <c r="TX22" s="671"/>
      <c r="TY22" s="671"/>
      <c r="TZ22" s="671"/>
      <c r="UA22" s="671"/>
      <c r="UB22" s="671"/>
      <c r="UC22" s="671"/>
      <c r="UD22" s="671"/>
      <c r="UE22" s="671"/>
      <c r="UF22" s="671"/>
      <c r="UG22" s="671"/>
      <c r="UH22" s="671"/>
      <c r="UI22" s="671"/>
      <c r="UJ22" s="671"/>
      <c r="UK22" s="671"/>
      <c r="UL22" s="671"/>
      <c r="UM22" s="671"/>
      <c r="UN22" s="671"/>
      <c r="UO22" s="671"/>
      <c r="UP22" s="671"/>
      <c r="UQ22" s="671"/>
      <c r="UR22" s="671"/>
      <c r="US22" s="671"/>
      <c r="UT22" s="671"/>
      <c r="UU22" s="671"/>
      <c r="UV22" s="671"/>
      <c r="UW22" s="671"/>
      <c r="UX22" s="671"/>
      <c r="UY22" s="671"/>
      <c r="UZ22" s="671"/>
      <c r="VA22" s="671"/>
      <c r="VB22" s="671"/>
      <c r="VC22" s="671"/>
      <c r="VD22" s="671"/>
      <c r="VE22" s="671"/>
      <c r="VF22" s="671"/>
      <c r="VG22" s="671"/>
      <c r="VH22" s="671"/>
      <c r="VI22" s="671"/>
      <c r="VJ22" s="671"/>
      <c r="VK22" s="671"/>
      <c r="VL22" s="671"/>
      <c r="VM22" s="671"/>
      <c r="VN22" s="671"/>
      <c r="VO22" s="671"/>
      <c r="VP22" s="671"/>
      <c r="VQ22" s="671"/>
      <c r="VR22" s="671"/>
      <c r="VS22" s="671"/>
      <c r="VT22" s="671"/>
      <c r="VU22" s="671"/>
      <c r="VV22" s="671"/>
      <c r="VW22" s="671"/>
      <c r="VX22" s="671"/>
      <c r="VY22" s="671"/>
      <c r="VZ22" s="671"/>
      <c r="WA22" s="671"/>
      <c r="WB22" s="671"/>
      <c r="WC22" s="671"/>
      <c r="WD22" s="671"/>
      <c r="WE22" s="671"/>
      <c r="WF22" s="671"/>
      <c r="WG22" s="671"/>
      <c r="WH22" s="671"/>
      <c r="WI22" s="671"/>
      <c r="WJ22" s="671"/>
      <c r="WK22" s="671"/>
      <c r="WL22" s="671"/>
      <c r="WM22" s="671"/>
      <c r="WN22" s="671"/>
      <c r="WO22" s="671"/>
      <c r="WP22" s="671"/>
      <c r="WQ22" s="671"/>
      <c r="WR22" s="671"/>
      <c r="WS22" s="671"/>
      <c r="WT22" s="671"/>
      <c r="WU22" s="671"/>
      <c r="WV22" s="671"/>
      <c r="WW22" s="671"/>
      <c r="WX22" s="671"/>
      <c r="WY22" s="671"/>
      <c r="WZ22" s="671"/>
      <c r="XA22" s="671"/>
      <c r="XB22" s="671"/>
      <c r="XC22" s="671"/>
      <c r="XD22" s="671"/>
      <c r="XE22" s="671"/>
      <c r="XF22" s="671"/>
      <c r="XG22" s="671"/>
      <c r="XH22" s="671"/>
      <c r="XI22" s="671"/>
      <c r="XJ22" s="671"/>
      <c r="XK22" s="671"/>
      <c r="XL22" s="671"/>
      <c r="XM22" s="671"/>
      <c r="XN22" s="671"/>
      <c r="XO22" s="671"/>
      <c r="XP22" s="671"/>
      <c r="XQ22" s="671"/>
      <c r="XR22" s="671"/>
      <c r="XS22" s="671"/>
      <c r="XT22" s="671"/>
      <c r="XU22" s="671"/>
      <c r="XV22" s="671"/>
      <c r="XW22" s="671"/>
      <c r="XX22" s="671"/>
      <c r="XY22" s="671"/>
      <c r="XZ22" s="671"/>
      <c r="YA22" s="671"/>
      <c r="YB22" s="671"/>
      <c r="YC22" s="671"/>
      <c r="YD22" s="671"/>
      <c r="YE22" s="671"/>
      <c r="YF22" s="671"/>
      <c r="YG22" s="671"/>
      <c r="YH22" s="671"/>
      <c r="YI22" s="671"/>
      <c r="YJ22" s="671"/>
      <c r="YK22" s="671"/>
      <c r="YL22" s="671"/>
      <c r="YM22" s="671"/>
      <c r="YN22" s="671"/>
      <c r="YO22" s="671"/>
      <c r="YP22" s="671"/>
      <c r="YQ22" s="671"/>
      <c r="YR22" s="671"/>
      <c r="YS22" s="671"/>
      <c r="YT22" s="671"/>
      <c r="YU22" s="671"/>
      <c r="YV22" s="671"/>
      <c r="YW22" s="671"/>
      <c r="YX22" s="671"/>
      <c r="YY22" s="671"/>
      <c r="YZ22" s="671"/>
      <c r="ZA22" s="671"/>
      <c r="ZB22" s="671"/>
      <c r="ZC22" s="671"/>
      <c r="ZD22" s="671"/>
      <c r="ZE22" s="671"/>
      <c r="ZF22" s="671"/>
      <c r="ZG22" s="671"/>
      <c r="ZH22" s="671"/>
      <c r="ZI22" s="671"/>
      <c r="ZJ22" s="671"/>
      <c r="ZK22" s="671"/>
      <c r="ZL22" s="671"/>
      <c r="ZM22" s="671"/>
      <c r="ZN22" s="671"/>
      <c r="ZO22" s="671"/>
      <c r="ZP22" s="671"/>
      <c r="ZQ22" s="671"/>
      <c r="ZR22" s="671"/>
      <c r="ZS22" s="671"/>
      <c r="ZT22" s="671"/>
      <c r="ZU22" s="671"/>
      <c r="ZV22" s="671"/>
      <c r="ZW22" s="671"/>
      <c r="ZX22" s="671"/>
      <c r="ZY22" s="671"/>
      <c r="ZZ22" s="671"/>
      <c r="AAA22" s="671"/>
      <c r="AAB22" s="671"/>
      <c r="AAC22" s="671"/>
      <c r="AAD22" s="671"/>
      <c r="AAE22" s="671"/>
      <c r="AAF22" s="671"/>
      <c r="AAG22" s="671"/>
      <c r="AAH22" s="671"/>
      <c r="AAI22" s="671"/>
      <c r="AAJ22" s="671"/>
      <c r="AAK22" s="671"/>
      <c r="AAL22" s="671"/>
      <c r="AAM22" s="671"/>
      <c r="AAN22" s="671"/>
      <c r="AAO22" s="671"/>
      <c r="AAP22" s="671"/>
      <c r="AAQ22" s="671"/>
      <c r="AAR22" s="671"/>
      <c r="AAS22" s="671"/>
      <c r="AAT22" s="671"/>
      <c r="AAU22" s="671"/>
      <c r="AAV22" s="671"/>
      <c r="AAW22" s="671"/>
      <c r="AAX22" s="671"/>
      <c r="AAY22" s="671"/>
      <c r="AAZ22" s="671"/>
      <c r="ABA22" s="671"/>
      <c r="ABB22" s="671"/>
      <c r="ABC22" s="671"/>
      <c r="ABD22" s="671"/>
      <c r="ABE22" s="671"/>
      <c r="ABF22" s="671"/>
      <c r="ABG22" s="671"/>
      <c r="ABH22" s="671"/>
      <c r="ABI22" s="671"/>
      <c r="ABJ22" s="671"/>
      <c r="ABK22" s="671"/>
      <c r="ABL22" s="671"/>
      <c r="ABM22" s="671"/>
      <c r="ABN22" s="671"/>
      <c r="ABO22" s="671"/>
      <c r="ABP22" s="671"/>
      <c r="ABQ22" s="671"/>
      <c r="ABR22" s="671"/>
      <c r="ABS22" s="671"/>
      <c r="ABT22" s="671"/>
      <c r="ABU22" s="671"/>
      <c r="ABV22" s="671"/>
      <c r="ABW22" s="671"/>
      <c r="ABX22" s="671"/>
      <c r="ABY22" s="671"/>
      <c r="ABZ22" s="671"/>
      <c r="ACA22" s="671"/>
      <c r="ACB22" s="671"/>
      <c r="ACC22" s="671"/>
      <c r="ACD22" s="671"/>
      <c r="ACE22" s="671"/>
      <c r="ACF22" s="671"/>
      <c r="ACG22" s="671"/>
      <c r="ACH22" s="671"/>
      <c r="ACI22" s="671"/>
      <c r="ACJ22" s="671"/>
      <c r="ACK22" s="671"/>
      <c r="ACL22" s="671"/>
      <c r="ACM22" s="671"/>
      <c r="ACN22" s="671"/>
      <c r="ACO22" s="671"/>
      <c r="ACP22" s="671"/>
      <c r="ACQ22" s="671"/>
      <c r="ACR22" s="671"/>
      <c r="ACS22" s="671"/>
      <c r="ACT22" s="671"/>
      <c r="ACU22" s="671"/>
      <c r="ACV22" s="671"/>
      <c r="ACW22" s="671"/>
      <c r="ACX22" s="671"/>
      <c r="ACY22" s="671"/>
      <c r="ACZ22" s="671"/>
      <c r="ADA22" s="671"/>
      <c r="ADB22" s="671"/>
      <c r="ADC22" s="671"/>
      <c r="ADD22" s="671"/>
      <c r="ADE22" s="671"/>
      <c r="ADF22" s="671"/>
      <c r="ADG22" s="671"/>
      <c r="ADH22" s="671"/>
      <c r="ADI22" s="671"/>
      <c r="ADJ22" s="671"/>
      <c r="ADK22" s="671"/>
      <c r="ADL22" s="671"/>
      <c r="ADM22" s="671"/>
      <c r="ADN22" s="671"/>
      <c r="ADO22" s="671"/>
      <c r="ADP22" s="671"/>
      <c r="ADQ22" s="671"/>
      <c r="ADR22" s="671"/>
      <c r="ADS22" s="671"/>
      <c r="ADT22" s="671"/>
      <c r="ADU22" s="671"/>
      <c r="ADV22" s="671"/>
      <c r="ADW22" s="671"/>
      <c r="ADX22" s="671"/>
      <c r="ADY22" s="671"/>
      <c r="ADZ22" s="671"/>
      <c r="AEA22" s="671"/>
      <c r="AEB22" s="671"/>
      <c r="AEC22" s="671"/>
      <c r="AED22" s="671"/>
      <c r="AEE22" s="671"/>
      <c r="AEF22" s="671"/>
      <c r="AEG22" s="671"/>
      <c r="AEH22" s="671"/>
      <c r="AEI22" s="671"/>
      <c r="AEJ22" s="671"/>
      <c r="AEK22" s="671"/>
      <c r="AEL22" s="671"/>
      <c r="AEM22" s="671"/>
      <c r="AEN22" s="671"/>
      <c r="AEO22" s="671"/>
      <c r="AEP22" s="671"/>
      <c r="AEQ22" s="671"/>
      <c r="AER22" s="671"/>
      <c r="AES22" s="671"/>
      <c r="AET22" s="671"/>
      <c r="AEU22" s="671"/>
      <c r="AEV22" s="671"/>
      <c r="AEW22" s="671"/>
      <c r="AEX22" s="671"/>
      <c r="AEY22" s="671"/>
      <c r="AEZ22" s="671"/>
      <c r="AFA22" s="671"/>
      <c r="AFB22" s="671"/>
      <c r="AFC22" s="671"/>
      <c r="AFD22" s="671"/>
      <c r="AFE22" s="671"/>
      <c r="AFF22" s="671"/>
      <c r="AFG22" s="671"/>
      <c r="AFH22" s="671"/>
      <c r="AFI22" s="671"/>
      <c r="AFJ22" s="671"/>
      <c r="AFK22" s="671"/>
      <c r="AFL22" s="671"/>
      <c r="AFM22" s="671"/>
      <c r="AFN22" s="671"/>
      <c r="AFO22" s="671"/>
      <c r="AFP22" s="671"/>
      <c r="AFQ22" s="671"/>
      <c r="AFR22" s="671"/>
      <c r="AFS22" s="671"/>
      <c r="AFT22" s="671"/>
      <c r="AFU22" s="671"/>
      <c r="AFV22" s="671"/>
      <c r="AFW22" s="671"/>
      <c r="AFX22" s="671"/>
      <c r="AFY22" s="671"/>
      <c r="AFZ22" s="671"/>
      <c r="AGA22" s="671"/>
      <c r="AGB22" s="671"/>
      <c r="AGC22" s="671"/>
      <c r="AGD22" s="671"/>
      <c r="AGE22" s="671"/>
      <c r="AGF22" s="671"/>
      <c r="AGG22" s="671"/>
      <c r="AGH22" s="671"/>
      <c r="AGI22" s="671"/>
      <c r="AGJ22" s="671"/>
      <c r="AGK22" s="671"/>
      <c r="AGL22" s="671"/>
      <c r="AGM22" s="671"/>
      <c r="AGN22" s="671"/>
      <c r="AGO22" s="671"/>
      <c r="AGP22" s="671"/>
      <c r="AGQ22" s="671"/>
      <c r="AGR22" s="671"/>
      <c r="AGS22" s="671"/>
      <c r="AGT22" s="671"/>
      <c r="AGU22" s="671"/>
      <c r="AGV22" s="671"/>
      <c r="AGW22" s="671"/>
      <c r="AGX22" s="671"/>
      <c r="AGY22" s="671"/>
      <c r="AGZ22" s="671"/>
      <c r="AHA22" s="671"/>
      <c r="AHB22" s="671"/>
      <c r="AHC22" s="671"/>
      <c r="AHD22" s="671"/>
      <c r="AHE22" s="671"/>
      <c r="AHF22" s="671"/>
      <c r="AHG22" s="671"/>
      <c r="AHH22" s="671"/>
      <c r="AHI22" s="671"/>
      <c r="AHJ22" s="671"/>
      <c r="AHK22" s="671"/>
      <c r="AHL22" s="671"/>
      <c r="AHM22" s="671"/>
      <c r="AHN22" s="671"/>
      <c r="AHO22" s="671"/>
      <c r="AHP22" s="671"/>
      <c r="AHQ22" s="671"/>
      <c r="AHR22" s="671"/>
      <c r="AHS22" s="671"/>
      <c r="AHT22" s="671"/>
      <c r="AHU22" s="671"/>
      <c r="AHV22" s="671"/>
      <c r="AHW22" s="671"/>
      <c r="AHX22" s="671"/>
      <c r="AHY22" s="671"/>
      <c r="AHZ22" s="671"/>
      <c r="AIA22" s="671"/>
      <c r="AIB22" s="671"/>
      <c r="AIC22" s="671"/>
      <c r="AID22" s="671"/>
      <c r="AIE22" s="671"/>
      <c r="AIF22" s="671"/>
      <c r="AIG22" s="671"/>
      <c r="AIH22" s="671"/>
      <c r="AII22" s="671"/>
      <c r="AIJ22" s="671"/>
      <c r="AIK22" s="671"/>
      <c r="AIL22" s="671"/>
      <c r="AIM22" s="671"/>
      <c r="AIN22" s="671"/>
      <c r="AIO22" s="671"/>
      <c r="AIP22" s="671"/>
      <c r="AIQ22" s="671"/>
      <c r="AIR22" s="671"/>
      <c r="AIS22" s="671"/>
      <c r="AIT22" s="671"/>
      <c r="AIU22" s="671"/>
      <c r="AIV22" s="671"/>
      <c r="AIW22" s="671"/>
      <c r="AIX22" s="671"/>
      <c r="AIY22" s="671"/>
      <c r="AIZ22" s="671"/>
      <c r="AJA22" s="671"/>
      <c r="AJB22" s="671"/>
      <c r="AJC22" s="671"/>
      <c r="AJD22" s="671"/>
      <c r="AJE22" s="671"/>
      <c r="AJF22" s="671"/>
      <c r="AJG22" s="671"/>
      <c r="AJH22" s="671"/>
      <c r="AJI22" s="671"/>
      <c r="AJJ22" s="671"/>
      <c r="AJK22" s="671"/>
      <c r="AJL22" s="671"/>
      <c r="AJM22" s="671"/>
      <c r="AJN22" s="671"/>
      <c r="AJO22" s="671"/>
      <c r="AJP22" s="671"/>
      <c r="AJQ22" s="671"/>
      <c r="AJR22" s="671"/>
      <c r="AJS22" s="671"/>
      <c r="AJT22" s="671"/>
      <c r="AJU22" s="671"/>
      <c r="AJV22" s="671"/>
      <c r="AJW22" s="671"/>
      <c r="AJX22" s="671"/>
      <c r="AJY22" s="671"/>
      <c r="AJZ22" s="671"/>
      <c r="AKA22" s="671"/>
      <c r="AKB22" s="671"/>
      <c r="AKC22" s="671"/>
      <c r="AKD22" s="671"/>
      <c r="AKE22" s="671"/>
      <c r="AKF22" s="671"/>
      <c r="AKG22" s="671"/>
      <c r="AKH22" s="671"/>
      <c r="AKI22" s="671"/>
      <c r="AKJ22" s="671"/>
      <c r="AKK22" s="671"/>
      <c r="AKL22" s="671"/>
      <c r="AKM22" s="671"/>
      <c r="AKN22" s="671"/>
      <c r="AKO22" s="671"/>
      <c r="AKP22" s="671"/>
      <c r="AKQ22" s="671"/>
      <c r="AKR22" s="671"/>
      <c r="AKS22" s="671"/>
      <c r="AKT22" s="671"/>
      <c r="AKU22" s="671"/>
      <c r="AKV22" s="671"/>
      <c r="AKW22" s="671"/>
      <c r="AKX22" s="671"/>
      <c r="AKY22" s="671"/>
      <c r="AKZ22" s="671"/>
      <c r="ALA22" s="671"/>
      <c r="ALB22" s="671"/>
      <c r="ALC22" s="671"/>
      <c r="ALD22" s="671"/>
      <c r="ALE22" s="671"/>
      <c r="ALF22" s="671"/>
      <c r="ALG22" s="671"/>
      <c r="ALH22" s="671"/>
      <c r="ALI22" s="671"/>
      <c r="ALJ22" s="671"/>
      <c r="ALK22" s="671"/>
      <c r="ALL22" s="671"/>
      <c r="ALM22" s="671"/>
      <c r="ALN22" s="671"/>
      <c r="ALO22" s="671"/>
      <c r="ALP22" s="671"/>
      <c r="ALQ22" s="671"/>
      <c r="ALR22" s="671"/>
      <c r="ALS22" s="671"/>
      <c r="ALT22" s="671"/>
      <c r="ALU22" s="671"/>
      <c r="ALV22" s="671"/>
      <c r="ALW22" s="671"/>
      <c r="ALX22" s="671"/>
      <c r="ALY22" s="671"/>
      <c r="ALZ22" s="671"/>
      <c r="AMA22" s="671"/>
      <c r="AMB22" s="671"/>
      <c r="AMC22" s="671"/>
      <c r="AMD22" s="671"/>
      <c r="AME22" s="671"/>
      <c r="AMF22" s="671"/>
      <c r="AMG22" s="671"/>
      <c r="AMH22" s="671"/>
      <c r="AMI22" s="671"/>
      <c r="AMJ22" s="671"/>
      <c r="AMK22" s="671"/>
      <c r="AML22" s="671"/>
      <c r="AMM22" s="671"/>
      <c r="AMN22" s="671"/>
      <c r="AMO22" s="671"/>
      <c r="AMP22" s="671"/>
      <c r="AMQ22" s="671"/>
      <c r="AMR22" s="671"/>
      <c r="AMS22" s="671"/>
      <c r="AMT22" s="671"/>
      <c r="AMU22" s="671"/>
      <c r="AMV22" s="671"/>
      <c r="AMW22" s="671"/>
      <c r="AMX22" s="671"/>
      <c r="AMY22" s="671"/>
      <c r="AMZ22" s="671"/>
      <c r="ANA22" s="671"/>
      <c r="ANB22" s="671"/>
      <c r="ANC22" s="671"/>
      <c r="AND22" s="671"/>
      <c r="ANE22" s="671"/>
      <c r="ANF22" s="671"/>
      <c r="ANG22" s="671"/>
      <c r="ANH22" s="671"/>
      <c r="ANI22" s="671"/>
      <c r="ANJ22" s="671"/>
      <c r="ANK22" s="671"/>
      <c r="ANL22" s="671"/>
      <c r="ANM22" s="671"/>
      <c r="ANN22" s="671"/>
      <c r="ANO22" s="671"/>
      <c r="ANP22" s="671"/>
      <c r="ANQ22" s="671"/>
      <c r="ANR22" s="671"/>
      <c r="ANS22" s="671"/>
      <c r="ANT22" s="671"/>
      <c r="ANU22" s="671"/>
      <c r="ANV22" s="671"/>
      <c r="ANW22" s="671"/>
      <c r="ANX22" s="671"/>
      <c r="ANY22" s="671"/>
      <c r="ANZ22" s="671"/>
      <c r="AOA22" s="671"/>
      <c r="AOB22" s="671"/>
      <c r="AOC22" s="671"/>
      <c r="AOD22" s="671"/>
      <c r="AOE22" s="671"/>
      <c r="AOF22" s="671"/>
      <c r="AOG22" s="671"/>
      <c r="AOH22" s="671"/>
      <c r="AOI22" s="671"/>
      <c r="AOJ22" s="671"/>
      <c r="AOK22" s="671"/>
      <c r="AOL22" s="671"/>
      <c r="AOM22" s="671"/>
      <c r="AON22" s="671"/>
      <c r="AOO22" s="671"/>
      <c r="AOP22" s="671"/>
      <c r="AOQ22" s="671"/>
      <c r="AOR22" s="671"/>
      <c r="AOS22" s="671"/>
      <c r="AOT22" s="671"/>
      <c r="AOU22" s="671"/>
      <c r="AOV22" s="671"/>
      <c r="AOW22" s="671"/>
      <c r="AOX22" s="671"/>
      <c r="AOY22" s="671"/>
      <c r="AOZ22" s="671"/>
      <c r="APA22" s="671"/>
      <c r="APB22" s="671"/>
      <c r="APC22" s="671"/>
      <c r="APD22" s="671"/>
      <c r="APE22" s="671"/>
      <c r="APF22" s="671"/>
      <c r="APG22" s="671"/>
      <c r="APH22" s="671"/>
      <c r="API22" s="671"/>
      <c r="APJ22" s="671"/>
      <c r="APK22" s="671"/>
      <c r="APL22" s="671"/>
      <c r="APM22" s="671"/>
      <c r="APN22" s="671"/>
      <c r="APO22" s="671"/>
      <c r="APP22" s="671"/>
      <c r="APQ22" s="671"/>
      <c r="APR22" s="671"/>
      <c r="APS22" s="671"/>
      <c r="APT22" s="671"/>
      <c r="APU22" s="671"/>
      <c r="APV22" s="671"/>
      <c r="APW22" s="671"/>
      <c r="APX22" s="671"/>
      <c r="APY22" s="671"/>
      <c r="APZ22" s="671"/>
      <c r="AQA22" s="671"/>
      <c r="AQB22" s="671"/>
      <c r="AQC22" s="671"/>
      <c r="AQD22" s="671"/>
      <c r="AQE22" s="671"/>
      <c r="AQF22" s="671"/>
      <c r="AQG22" s="671"/>
      <c r="AQH22" s="671"/>
      <c r="AQI22" s="671"/>
      <c r="AQJ22" s="671"/>
      <c r="AQK22" s="671"/>
      <c r="AQL22" s="671"/>
      <c r="AQM22" s="671"/>
      <c r="AQN22" s="671"/>
      <c r="AQO22" s="671"/>
      <c r="AQP22" s="671"/>
      <c r="AQQ22" s="671"/>
      <c r="AQR22" s="671"/>
      <c r="AQS22" s="671"/>
      <c r="AQT22" s="671"/>
      <c r="AQU22" s="671"/>
      <c r="AQV22" s="671"/>
      <c r="AQW22" s="671"/>
      <c r="AQX22" s="671"/>
      <c r="AQY22" s="671"/>
      <c r="AQZ22" s="671"/>
      <c r="ARA22" s="671"/>
      <c r="ARB22" s="671"/>
      <c r="ARC22" s="671"/>
      <c r="ARD22" s="671"/>
      <c r="ARE22" s="671"/>
      <c r="ARF22" s="671"/>
      <c r="ARG22" s="671"/>
      <c r="ARH22" s="671"/>
      <c r="ARI22" s="671"/>
      <c r="ARJ22" s="671"/>
      <c r="ARK22" s="671"/>
      <c r="ARL22" s="671"/>
      <c r="ARM22" s="671"/>
      <c r="ARN22" s="671"/>
      <c r="ARO22" s="671"/>
      <c r="ARP22" s="671"/>
      <c r="ARQ22" s="671"/>
      <c r="ARR22" s="671"/>
      <c r="ARS22" s="671"/>
      <c r="ART22" s="671"/>
      <c r="ARU22" s="671"/>
      <c r="ARV22" s="671"/>
      <c r="ARW22" s="671"/>
      <c r="ARX22" s="671"/>
      <c r="ARY22" s="671"/>
      <c r="ARZ22" s="671"/>
      <c r="ASA22" s="671"/>
      <c r="ASB22" s="671"/>
      <c r="ASC22" s="671"/>
      <c r="ASD22" s="671"/>
      <c r="ASE22" s="671"/>
      <c r="ASF22" s="671"/>
      <c r="ASG22" s="671"/>
      <c r="ASH22" s="671"/>
      <c r="ASI22" s="671"/>
      <c r="ASJ22" s="671"/>
      <c r="ASK22" s="671"/>
      <c r="ASL22" s="671"/>
      <c r="ASM22" s="671"/>
      <c r="ASN22" s="671"/>
      <c r="ASO22" s="671"/>
      <c r="ASP22" s="671"/>
      <c r="ASQ22" s="671"/>
      <c r="ASR22" s="671"/>
      <c r="ASS22" s="671"/>
      <c r="AST22" s="671"/>
      <c r="ASU22" s="671"/>
      <c r="ASV22" s="671"/>
      <c r="ASW22" s="671"/>
      <c r="ASX22" s="671"/>
      <c r="ASY22" s="671"/>
      <c r="ASZ22" s="671"/>
      <c r="ATA22" s="671"/>
      <c r="ATB22" s="671"/>
      <c r="ATC22" s="671"/>
      <c r="ATD22" s="671"/>
      <c r="ATE22" s="671"/>
      <c r="ATF22" s="671"/>
      <c r="ATG22" s="671"/>
      <c r="ATH22" s="671"/>
      <c r="ATI22" s="671"/>
      <c r="ATJ22" s="671"/>
      <c r="ATK22" s="671"/>
      <c r="ATL22" s="671"/>
      <c r="ATM22" s="671"/>
      <c r="ATN22" s="671"/>
      <c r="ATO22" s="671"/>
      <c r="ATP22" s="671"/>
      <c r="ATQ22" s="671"/>
      <c r="ATR22" s="671"/>
      <c r="ATS22" s="671"/>
      <c r="ATT22" s="671"/>
      <c r="ATU22" s="671"/>
      <c r="ATV22" s="671"/>
      <c r="ATW22" s="671"/>
      <c r="ATX22" s="671"/>
      <c r="ATY22" s="671"/>
      <c r="ATZ22" s="671"/>
      <c r="AUA22" s="671"/>
      <c r="AUB22" s="671"/>
      <c r="AUC22" s="671"/>
      <c r="AUD22" s="671"/>
      <c r="AUE22" s="671"/>
      <c r="AUF22" s="671"/>
      <c r="AUG22" s="671"/>
      <c r="AUH22" s="671"/>
      <c r="AUI22" s="671"/>
      <c r="AUJ22" s="671"/>
      <c r="AUK22" s="671"/>
      <c r="AUL22" s="671"/>
      <c r="AUM22" s="671"/>
      <c r="AUN22" s="671"/>
      <c r="AUO22" s="671"/>
      <c r="AUP22" s="671"/>
      <c r="AUQ22" s="671"/>
      <c r="AUR22" s="671"/>
      <c r="AUS22" s="671"/>
      <c r="AUT22" s="671"/>
      <c r="AUU22" s="671"/>
      <c r="AUV22" s="671"/>
      <c r="AUW22" s="671"/>
      <c r="AUX22" s="671"/>
      <c r="AUY22" s="671"/>
      <c r="AUZ22" s="671"/>
      <c r="AVA22" s="671"/>
      <c r="AVB22" s="671"/>
      <c r="AVC22" s="671"/>
      <c r="AVD22" s="671"/>
      <c r="AVE22" s="671"/>
      <c r="AVF22" s="671"/>
      <c r="AVG22" s="671"/>
      <c r="AVH22" s="671"/>
      <c r="AVI22" s="671"/>
      <c r="AVJ22" s="671"/>
      <c r="AVK22" s="671"/>
      <c r="AVL22" s="671"/>
      <c r="AVM22" s="671"/>
      <c r="AVN22" s="671"/>
      <c r="AVO22" s="671"/>
      <c r="AVP22" s="671"/>
      <c r="AVQ22" s="671"/>
      <c r="AVR22" s="671"/>
      <c r="AVS22" s="671"/>
      <c r="AVT22" s="671"/>
      <c r="AVU22" s="671"/>
      <c r="AVV22" s="671"/>
      <c r="AVW22" s="671"/>
      <c r="AVX22" s="671"/>
      <c r="AVY22" s="671"/>
      <c r="AVZ22" s="671"/>
      <c r="AWA22" s="671"/>
      <c r="AWB22" s="671"/>
      <c r="AWC22" s="671"/>
      <c r="AWD22" s="671"/>
      <c r="AWE22" s="671"/>
      <c r="AWF22" s="671"/>
      <c r="AWG22" s="671"/>
      <c r="AWH22" s="671"/>
      <c r="AWI22" s="671"/>
      <c r="AWJ22" s="671"/>
      <c r="AWK22" s="671"/>
      <c r="AWL22" s="671"/>
      <c r="AWM22" s="671"/>
      <c r="AWN22" s="671"/>
      <c r="AWO22" s="671"/>
      <c r="AWP22" s="671"/>
      <c r="AWQ22" s="671"/>
      <c r="AWR22" s="671"/>
      <c r="AWS22" s="671"/>
      <c r="AWT22" s="671"/>
      <c r="AWU22" s="671"/>
      <c r="AWV22" s="671"/>
      <c r="AWW22" s="671"/>
      <c r="AWX22" s="671"/>
      <c r="AWY22" s="671"/>
      <c r="AWZ22" s="671"/>
      <c r="AXA22" s="671"/>
      <c r="AXB22" s="671"/>
      <c r="AXC22" s="671"/>
      <c r="AXD22" s="671"/>
      <c r="AXE22" s="671"/>
      <c r="AXF22" s="671"/>
      <c r="AXG22" s="671"/>
      <c r="AXH22" s="671"/>
      <c r="AXI22" s="671"/>
      <c r="AXJ22" s="671"/>
      <c r="AXK22" s="671"/>
      <c r="AXL22" s="671"/>
      <c r="AXM22" s="671"/>
      <c r="AXN22" s="671"/>
      <c r="AXO22" s="671"/>
      <c r="AXP22" s="671"/>
      <c r="AXQ22" s="671"/>
      <c r="AXR22" s="671"/>
      <c r="AXS22" s="671"/>
      <c r="AXT22" s="671"/>
      <c r="AXU22" s="671"/>
      <c r="AXV22" s="671"/>
      <c r="AXW22" s="671"/>
      <c r="AXX22" s="671"/>
      <c r="AXY22" s="671"/>
      <c r="AXZ22" s="671"/>
      <c r="AYA22" s="671"/>
      <c r="AYB22" s="671"/>
      <c r="AYC22" s="671"/>
      <c r="AYD22" s="671"/>
      <c r="AYE22" s="671"/>
      <c r="AYF22" s="671"/>
      <c r="AYG22" s="671"/>
      <c r="AYH22" s="671"/>
      <c r="AYI22" s="671"/>
      <c r="AYJ22" s="671"/>
      <c r="AYK22" s="671"/>
      <c r="AYL22" s="671"/>
      <c r="AYM22" s="671"/>
      <c r="AYN22" s="671"/>
      <c r="AYO22" s="671"/>
      <c r="AYP22" s="671"/>
      <c r="AYQ22" s="671"/>
      <c r="AYR22" s="671"/>
      <c r="AYS22" s="671"/>
      <c r="AYT22" s="671"/>
      <c r="AYU22" s="671"/>
      <c r="AYV22" s="671"/>
      <c r="AYW22" s="671"/>
      <c r="AYX22" s="671"/>
      <c r="AYY22" s="671"/>
      <c r="AYZ22" s="671"/>
      <c r="AZA22" s="671"/>
      <c r="AZB22" s="671"/>
      <c r="AZC22" s="671"/>
      <c r="AZD22" s="671"/>
      <c r="AZE22" s="671"/>
      <c r="AZF22" s="671"/>
      <c r="AZG22" s="671"/>
      <c r="AZH22" s="671"/>
      <c r="AZI22" s="671"/>
      <c r="AZJ22" s="671"/>
      <c r="AZK22" s="671"/>
      <c r="AZL22" s="671"/>
      <c r="AZM22" s="671"/>
      <c r="AZN22" s="671"/>
      <c r="AZO22" s="671"/>
      <c r="AZP22" s="671"/>
      <c r="AZQ22" s="671"/>
      <c r="AZR22" s="671"/>
      <c r="AZS22" s="671"/>
      <c r="AZT22" s="671"/>
      <c r="AZU22" s="671"/>
      <c r="AZV22" s="671"/>
      <c r="AZW22" s="671"/>
      <c r="AZX22" s="671"/>
      <c r="AZY22" s="671"/>
      <c r="AZZ22" s="671"/>
      <c r="BAA22" s="671"/>
      <c r="BAB22" s="671"/>
      <c r="BAC22" s="671"/>
      <c r="BAD22" s="671"/>
      <c r="BAE22" s="671"/>
      <c r="BAF22" s="671"/>
      <c r="BAG22" s="671"/>
      <c r="BAH22" s="671"/>
      <c r="BAI22" s="671"/>
      <c r="BAJ22" s="671"/>
      <c r="BAK22" s="671"/>
      <c r="BAL22" s="671"/>
      <c r="BAM22" s="671"/>
      <c r="BAN22" s="671"/>
      <c r="BAO22" s="671"/>
      <c r="BAP22" s="671"/>
      <c r="BAQ22" s="671"/>
      <c r="BAR22" s="671"/>
      <c r="BAS22" s="671"/>
      <c r="BAT22" s="671"/>
      <c r="BAU22" s="671"/>
      <c r="BAV22" s="671"/>
      <c r="BAW22" s="671"/>
      <c r="BAX22" s="671"/>
      <c r="BAY22" s="671"/>
      <c r="BAZ22" s="671"/>
      <c r="BBA22" s="671"/>
      <c r="BBB22" s="671"/>
      <c r="BBC22" s="671"/>
      <c r="BBD22" s="671"/>
      <c r="BBE22" s="671"/>
      <c r="BBF22" s="671"/>
      <c r="BBG22" s="671"/>
      <c r="BBH22" s="671"/>
      <c r="BBI22" s="671"/>
      <c r="BBJ22" s="671"/>
      <c r="BBK22" s="671"/>
      <c r="BBL22" s="671"/>
      <c r="BBM22" s="671"/>
      <c r="BBN22" s="671"/>
      <c r="BBO22" s="671"/>
      <c r="BBP22" s="671"/>
      <c r="BBQ22" s="671"/>
      <c r="BBR22" s="671"/>
      <c r="BBS22" s="671"/>
      <c r="BBT22" s="671"/>
      <c r="BBU22" s="671"/>
      <c r="BBV22" s="671"/>
      <c r="BBW22" s="671"/>
      <c r="BBX22" s="671"/>
      <c r="BBY22" s="671"/>
      <c r="BBZ22" s="671"/>
      <c r="BCA22" s="671"/>
      <c r="BCB22" s="671"/>
      <c r="BCC22" s="671"/>
      <c r="BCD22" s="671"/>
      <c r="BCE22" s="671"/>
      <c r="BCF22" s="671"/>
      <c r="BCG22" s="671"/>
      <c r="BCH22" s="671"/>
      <c r="BCI22" s="671"/>
      <c r="BCJ22" s="671"/>
      <c r="BCK22" s="671"/>
      <c r="BCL22" s="671"/>
      <c r="BCM22" s="671"/>
      <c r="BCN22" s="671"/>
      <c r="BCO22" s="671"/>
      <c r="BCP22" s="671"/>
      <c r="BCQ22" s="671"/>
      <c r="BCR22" s="671"/>
      <c r="BCS22" s="671"/>
      <c r="BCT22" s="671"/>
      <c r="BCU22" s="671"/>
      <c r="BCV22" s="671"/>
      <c r="BCW22" s="671"/>
      <c r="BCX22" s="671"/>
      <c r="BCY22" s="671"/>
      <c r="BCZ22" s="671"/>
      <c r="BDA22" s="671"/>
      <c r="BDB22" s="671"/>
      <c r="BDC22" s="671"/>
      <c r="BDD22" s="671"/>
      <c r="BDE22" s="671"/>
      <c r="BDF22" s="671"/>
      <c r="BDG22" s="671"/>
      <c r="BDH22" s="671"/>
      <c r="BDI22" s="671"/>
      <c r="BDJ22" s="671"/>
      <c r="BDK22" s="671"/>
      <c r="BDL22" s="671"/>
      <c r="BDM22" s="671"/>
      <c r="BDN22" s="671"/>
      <c r="BDO22" s="671"/>
      <c r="BDP22" s="671"/>
      <c r="BDQ22" s="671"/>
      <c r="BDR22" s="671"/>
      <c r="BDS22" s="671"/>
      <c r="BDT22" s="671"/>
      <c r="BDU22" s="671"/>
      <c r="BDV22" s="671"/>
      <c r="BDW22" s="671"/>
      <c r="BDX22" s="671"/>
      <c r="BDY22" s="671"/>
      <c r="BDZ22" s="671"/>
      <c r="BEA22" s="671"/>
      <c r="BEB22" s="671"/>
      <c r="BEC22" s="671"/>
      <c r="BED22" s="671"/>
      <c r="BEE22" s="671"/>
      <c r="BEF22" s="671"/>
      <c r="BEG22" s="671"/>
      <c r="BEH22" s="671"/>
      <c r="BEI22" s="671"/>
      <c r="BEJ22" s="671"/>
      <c r="BEK22" s="671"/>
      <c r="BEL22" s="671"/>
      <c r="BEM22" s="671"/>
      <c r="BEN22" s="671"/>
      <c r="BEO22" s="671"/>
      <c r="BEP22" s="671"/>
      <c r="BEQ22" s="671"/>
      <c r="BER22" s="671"/>
      <c r="BES22" s="671"/>
      <c r="BET22" s="671"/>
      <c r="BEU22" s="671"/>
      <c r="BEV22" s="671"/>
      <c r="BEW22" s="671"/>
      <c r="BEX22" s="671"/>
      <c r="BEY22" s="671"/>
      <c r="BEZ22" s="671"/>
      <c r="BFA22" s="671"/>
      <c r="BFB22" s="671"/>
      <c r="BFC22" s="671"/>
      <c r="BFD22" s="671"/>
      <c r="BFE22" s="671"/>
      <c r="BFF22" s="671"/>
      <c r="BFG22" s="671"/>
      <c r="BFH22" s="671"/>
      <c r="BFI22" s="671"/>
      <c r="BFJ22" s="671"/>
      <c r="BFK22" s="671"/>
      <c r="BFL22" s="671"/>
      <c r="BFM22" s="671"/>
      <c r="BFN22" s="671"/>
      <c r="BFO22" s="671"/>
      <c r="BFP22" s="671"/>
      <c r="BFQ22" s="671"/>
      <c r="BFR22" s="671"/>
      <c r="BFS22" s="671"/>
      <c r="BFT22" s="671"/>
      <c r="BFU22" s="671"/>
      <c r="BFV22" s="671"/>
      <c r="BFW22" s="671"/>
      <c r="BFX22" s="671"/>
      <c r="BFY22" s="671"/>
      <c r="BFZ22" s="671"/>
      <c r="BGA22" s="671"/>
      <c r="BGB22" s="671"/>
      <c r="BGC22" s="671"/>
      <c r="BGD22" s="671"/>
      <c r="BGE22" s="671"/>
      <c r="BGF22" s="671"/>
      <c r="BGG22" s="671"/>
      <c r="BGH22" s="671"/>
      <c r="BGI22" s="671"/>
      <c r="BGJ22" s="671"/>
      <c r="BGK22" s="671"/>
      <c r="BGL22" s="671"/>
      <c r="BGM22" s="671"/>
      <c r="BGN22" s="671"/>
      <c r="BGO22" s="671"/>
      <c r="BGP22" s="671"/>
      <c r="BGQ22" s="671"/>
      <c r="BGR22" s="671"/>
      <c r="BGS22" s="671"/>
      <c r="BGT22" s="671"/>
      <c r="BGU22" s="671"/>
      <c r="BGV22" s="671"/>
      <c r="BGW22" s="671"/>
      <c r="BGX22" s="671"/>
      <c r="BGY22" s="671"/>
      <c r="BGZ22" s="671"/>
      <c r="BHA22" s="671"/>
      <c r="BHB22" s="671"/>
      <c r="BHC22" s="671"/>
      <c r="BHD22" s="671"/>
      <c r="BHE22" s="671"/>
      <c r="BHF22" s="671"/>
      <c r="BHG22" s="671"/>
      <c r="BHH22" s="671"/>
      <c r="BHI22" s="671"/>
      <c r="BHJ22" s="671"/>
      <c r="BHK22" s="671"/>
      <c r="BHL22" s="671"/>
      <c r="BHM22" s="671"/>
      <c r="BHN22" s="671"/>
      <c r="BHO22" s="671"/>
      <c r="BHP22" s="671"/>
      <c r="BHQ22" s="671"/>
      <c r="BHR22" s="671"/>
      <c r="BHS22" s="671"/>
      <c r="BHT22" s="671"/>
      <c r="BHU22" s="671"/>
      <c r="BHV22" s="671"/>
      <c r="BHW22" s="671"/>
      <c r="BHX22" s="671"/>
      <c r="BHY22" s="671"/>
      <c r="BHZ22" s="671"/>
      <c r="BIA22" s="671"/>
      <c r="BIB22" s="671"/>
      <c r="BIC22" s="671"/>
      <c r="BID22" s="671"/>
      <c r="BIE22" s="671"/>
      <c r="BIF22" s="671"/>
      <c r="BIG22" s="671"/>
      <c r="BIH22" s="671"/>
      <c r="BII22" s="671"/>
      <c r="BIJ22" s="671"/>
      <c r="BIK22" s="671"/>
      <c r="BIL22" s="671"/>
      <c r="BIM22" s="671"/>
      <c r="BIN22" s="671"/>
      <c r="BIO22" s="671"/>
      <c r="BIP22" s="671"/>
      <c r="BIQ22" s="671"/>
      <c r="BIR22" s="671"/>
      <c r="BIS22" s="671"/>
      <c r="BIT22" s="671"/>
      <c r="BIU22" s="671"/>
      <c r="BIV22" s="671"/>
      <c r="BIW22" s="671"/>
      <c r="BIX22" s="671"/>
      <c r="BIY22" s="671"/>
      <c r="BIZ22" s="671"/>
      <c r="BJA22" s="671"/>
      <c r="BJB22" s="671"/>
      <c r="BJC22" s="671"/>
      <c r="BJD22" s="671"/>
      <c r="BJE22" s="671"/>
      <c r="BJF22" s="671"/>
      <c r="BJG22" s="671"/>
      <c r="BJH22" s="671"/>
      <c r="BJI22" s="671"/>
      <c r="BJJ22" s="671"/>
      <c r="BJK22" s="671"/>
      <c r="BJL22" s="671"/>
      <c r="BJM22" s="671"/>
      <c r="BJN22" s="671"/>
      <c r="BJO22" s="671"/>
      <c r="BJP22" s="671"/>
      <c r="BJQ22" s="671"/>
      <c r="BJR22" s="671"/>
      <c r="BJS22" s="671"/>
      <c r="BJT22" s="671"/>
      <c r="BJU22" s="671"/>
      <c r="BJV22" s="671"/>
      <c r="BJW22" s="671"/>
      <c r="BJX22" s="671"/>
      <c r="BJY22" s="671"/>
      <c r="BJZ22" s="671"/>
      <c r="BKA22" s="671"/>
      <c r="BKB22" s="671"/>
      <c r="BKC22" s="671"/>
      <c r="BKD22" s="671"/>
      <c r="BKE22" s="671"/>
      <c r="BKF22" s="671"/>
      <c r="BKG22" s="671"/>
      <c r="BKH22" s="671"/>
      <c r="BKI22" s="671"/>
      <c r="BKJ22" s="671"/>
      <c r="BKK22" s="671"/>
      <c r="BKL22" s="671"/>
      <c r="BKM22" s="671"/>
      <c r="BKN22" s="671"/>
      <c r="BKO22" s="671"/>
      <c r="BKP22" s="671"/>
      <c r="BKQ22" s="671"/>
      <c r="BKR22" s="671"/>
      <c r="BKS22" s="671"/>
      <c r="BKT22" s="671"/>
      <c r="BKU22" s="671"/>
      <c r="BKV22" s="671"/>
      <c r="BKW22" s="671"/>
      <c r="BKX22" s="671"/>
      <c r="BKY22" s="671"/>
      <c r="BKZ22" s="671"/>
      <c r="BLA22" s="671"/>
      <c r="BLB22" s="671"/>
      <c r="BLC22" s="671"/>
      <c r="BLD22" s="671"/>
      <c r="BLE22" s="671"/>
      <c r="BLF22" s="671"/>
      <c r="BLG22" s="671"/>
      <c r="BLH22" s="671"/>
      <c r="BLI22" s="671"/>
      <c r="BLJ22" s="671"/>
      <c r="BLK22" s="671"/>
      <c r="BLL22" s="671"/>
      <c r="BLM22" s="671"/>
      <c r="BLN22" s="671"/>
      <c r="BLO22" s="671"/>
      <c r="BLP22" s="671"/>
      <c r="BLQ22" s="671"/>
      <c r="BLR22" s="671"/>
      <c r="BLS22" s="671"/>
      <c r="BLT22" s="671"/>
      <c r="BLU22" s="671"/>
      <c r="BLV22" s="671"/>
      <c r="BLW22" s="671"/>
      <c r="BLX22" s="671"/>
      <c r="BLY22" s="671"/>
      <c r="BLZ22" s="671"/>
      <c r="BMA22" s="671"/>
      <c r="BMB22" s="671"/>
      <c r="BMC22" s="671"/>
      <c r="BMD22" s="671"/>
      <c r="BME22" s="671"/>
      <c r="BMF22" s="671"/>
      <c r="BMG22" s="671"/>
      <c r="BMH22" s="671"/>
      <c r="BMI22" s="671"/>
      <c r="BMJ22" s="671"/>
      <c r="BMK22" s="671"/>
      <c r="BML22" s="671"/>
      <c r="BMM22" s="671"/>
      <c r="BMN22" s="671"/>
      <c r="BMO22" s="671"/>
      <c r="BMP22" s="671"/>
      <c r="BMQ22" s="671"/>
      <c r="BMR22" s="671"/>
      <c r="BMS22" s="671"/>
      <c r="BMT22" s="671"/>
      <c r="BMU22" s="671"/>
      <c r="BMV22" s="671"/>
      <c r="BMW22" s="671"/>
      <c r="BMX22" s="671"/>
      <c r="BMY22" s="671"/>
      <c r="BMZ22" s="671"/>
      <c r="BNA22" s="671"/>
      <c r="BNB22" s="671"/>
      <c r="BNC22" s="671"/>
      <c r="BND22" s="671"/>
      <c r="BNE22" s="671"/>
      <c r="BNF22" s="671"/>
      <c r="BNG22" s="671"/>
      <c r="BNH22" s="671"/>
      <c r="BNI22" s="671"/>
      <c r="BNJ22" s="671"/>
      <c r="BNK22" s="671"/>
      <c r="BNL22" s="671"/>
      <c r="BNM22" s="671"/>
      <c r="BNN22" s="671"/>
      <c r="BNO22" s="671"/>
      <c r="BNP22" s="671"/>
      <c r="BNQ22" s="671"/>
      <c r="BNR22" s="671"/>
      <c r="BNS22" s="671"/>
      <c r="BNT22" s="671"/>
      <c r="BNU22" s="671"/>
      <c r="BNV22" s="671"/>
      <c r="BNW22" s="671"/>
      <c r="BNX22" s="671"/>
      <c r="BNY22" s="671"/>
      <c r="BNZ22" s="671"/>
      <c r="BOA22" s="671"/>
      <c r="BOB22" s="671"/>
      <c r="BOC22" s="671"/>
      <c r="BOD22" s="671"/>
      <c r="BOE22" s="671"/>
      <c r="BOF22" s="671"/>
      <c r="BOG22" s="671"/>
      <c r="BOH22" s="671"/>
      <c r="BOI22" s="671"/>
      <c r="BOJ22" s="671"/>
      <c r="BOK22" s="671"/>
      <c r="BOL22" s="671"/>
      <c r="BOM22" s="671"/>
      <c r="BON22" s="671"/>
      <c r="BOO22" s="671"/>
      <c r="BOP22" s="671"/>
      <c r="BOQ22" s="671"/>
      <c r="BOR22" s="671"/>
      <c r="BOS22" s="671"/>
      <c r="BOT22" s="671"/>
      <c r="BOU22" s="671"/>
      <c r="BOV22" s="671"/>
      <c r="BOW22" s="671"/>
      <c r="BOX22" s="671"/>
      <c r="BOY22" s="671"/>
      <c r="BOZ22" s="671"/>
      <c r="BPA22" s="671"/>
      <c r="BPB22" s="671"/>
      <c r="BPC22" s="671"/>
      <c r="BPD22" s="671"/>
      <c r="BPE22" s="671"/>
      <c r="BPF22" s="671"/>
      <c r="BPG22" s="671"/>
      <c r="BPH22" s="671"/>
      <c r="BPI22" s="671"/>
      <c r="BPJ22" s="671"/>
      <c r="BPK22" s="671"/>
      <c r="BPL22" s="671"/>
      <c r="BPM22" s="671"/>
      <c r="BPN22" s="671"/>
      <c r="BPO22" s="671"/>
      <c r="BPP22" s="671"/>
      <c r="BPQ22" s="671"/>
      <c r="BPR22" s="671"/>
      <c r="BPS22" s="671"/>
      <c r="BPT22" s="671"/>
      <c r="BPU22" s="671"/>
      <c r="BPV22" s="671"/>
      <c r="BPW22" s="671"/>
      <c r="BPX22" s="671"/>
      <c r="BPY22" s="671"/>
      <c r="BPZ22" s="671"/>
      <c r="BQA22" s="671"/>
      <c r="BQB22" s="671"/>
      <c r="BQC22" s="671"/>
      <c r="BQD22" s="671"/>
      <c r="BQE22" s="671"/>
      <c r="BQF22" s="671"/>
      <c r="BQG22" s="671"/>
      <c r="BQH22" s="671"/>
      <c r="BQI22" s="671"/>
      <c r="BQJ22" s="671"/>
      <c r="BQK22" s="671"/>
      <c r="BQL22" s="671"/>
      <c r="BQM22" s="671"/>
      <c r="BQN22" s="671"/>
      <c r="BQO22" s="671"/>
      <c r="BQP22" s="671"/>
      <c r="BQQ22" s="671"/>
      <c r="BQR22" s="671"/>
      <c r="BQS22" s="671"/>
      <c r="BQT22" s="671"/>
      <c r="BQU22" s="671"/>
      <c r="BQV22" s="671"/>
      <c r="BQW22" s="671"/>
      <c r="BQX22" s="671"/>
      <c r="BQY22" s="671"/>
      <c r="BQZ22" s="671"/>
      <c r="BRA22" s="671"/>
      <c r="BRB22" s="671"/>
      <c r="BRC22" s="671"/>
      <c r="BRD22" s="671"/>
      <c r="BRE22" s="671"/>
      <c r="BRF22" s="671"/>
      <c r="BRG22" s="671"/>
      <c r="BRH22" s="671"/>
      <c r="BRI22" s="671"/>
      <c r="BRJ22" s="671"/>
      <c r="BRK22" s="671"/>
      <c r="BRL22" s="671"/>
      <c r="BRM22" s="671"/>
      <c r="BRN22" s="671"/>
      <c r="BRO22" s="671"/>
      <c r="BRP22" s="671"/>
      <c r="BRQ22" s="671"/>
      <c r="BRR22" s="671"/>
      <c r="BRS22" s="671"/>
      <c r="BRT22" s="671"/>
      <c r="BRU22" s="671"/>
      <c r="BRV22" s="671"/>
      <c r="BRW22" s="671"/>
      <c r="BRX22" s="671"/>
      <c r="BRY22" s="671"/>
      <c r="BRZ22" s="671"/>
      <c r="BSA22" s="671"/>
      <c r="BSB22" s="671"/>
      <c r="BSC22" s="671"/>
      <c r="BSD22" s="671"/>
      <c r="BSE22" s="671"/>
      <c r="BSF22" s="671"/>
      <c r="BSG22" s="671"/>
      <c r="BSH22" s="671"/>
      <c r="BSI22" s="671"/>
      <c r="BSJ22" s="671"/>
      <c r="BSK22" s="671"/>
      <c r="BSL22" s="671"/>
      <c r="BSM22" s="671"/>
      <c r="BSN22" s="671"/>
      <c r="BSO22" s="671"/>
      <c r="BSP22" s="671"/>
      <c r="BSQ22" s="671"/>
      <c r="BSR22" s="671"/>
      <c r="BSS22" s="671"/>
      <c r="BST22" s="671"/>
      <c r="BSU22" s="671"/>
      <c r="BSV22" s="671"/>
      <c r="BSW22" s="671"/>
      <c r="BSX22" s="671"/>
      <c r="BSY22" s="671"/>
      <c r="BSZ22" s="671"/>
      <c r="BTA22" s="671"/>
      <c r="BTB22" s="671"/>
      <c r="BTC22" s="671"/>
      <c r="BTD22" s="671"/>
      <c r="BTE22" s="671"/>
      <c r="BTF22" s="671"/>
      <c r="BTG22" s="671"/>
      <c r="BTH22" s="671"/>
      <c r="BTI22" s="671"/>
      <c r="BTJ22" s="671"/>
      <c r="BTK22" s="671"/>
      <c r="BTL22" s="671"/>
      <c r="BTM22" s="671"/>
      <c r="BTN22" s="671"/>
      <c r="BTO22" s="671"/>
      <c r="BTP22" s="671"/>
      <c r="BTQ22" s="671"/>
      <c r="BTR22" s="671"/>
      <c r="BTS22" s="671"/>
      <c r="BTT22" s="671"/>
      <c r="BTU22" s="671"/>
      <c r="BTV22" s="671"/>
      <c r="BTW22" s="671"/>
      <c r="BTX22" s="671"/>
      <c r="BTY22" s="671"/>
      <c r="BTZ22" s="671"/>
      <c r="BUA22" s="671"/>
      <c r="BUB22" s="671"/>
      <c r="BUC22" s="671"/>
      <c r="BUD22" s="671"/>
      <c r="BUE22" s="671"/>
      <c r="BUF22" s="671"/>
      <c r="BUG22" s="671"/>
      <c r="BUH22" s="671"/>
      <c r="BUI22" s="671"/>
      <c r="BUJ22" s="671"/>
      <c r="BUK22" s="671"/>
      <c r="BUL22" s="671"/>
      <c r="BUM22" s="671"/>
      <c r="BUN22" s="671"/>
      <c r="BUO22" s="671"/>
      <c r="BUP22" s="671"/>
      <c r="BUQ22" s="671"/>
      <c r="BUR22" s="671"/>
      <c r="BUS22" s="671"/>
      <c r="BUT22" s="671"/>
      <c r="BUU22" s="671"/>
      <c r="BUV22" s="671"/>
      <c r="BUW22" s="671"/>
      <c r="BUX22" s="671"/>
      <c r="BUY22" s="671"/>
      <c r="BUZ22" s="671"/>
      <c r="BVA22" s="671"/>
      <c r="BVB22" s="671"/>
      <c r="BVC22" s="671"/>
      <c r="BVD22" s="671"/>
      <c r="BVE22" s="671"/>
      <c r="BVF22" s="671"/>
      <c r="BVG22" s="671"/>
      <c r="BVH22" s="671"/>
      <c r="BVI22" s="671"/>
      <c r="BVJ22" s="671"/>
      <c r="BVK22" s="671"/>
      <c r="BVL22" s="671"/>
      <c r="BVM22" s="671"/>
      <c r="BVN22" s="671"/>
      <c r="BVO22" s="671"/>
      <c r="BVP22" s="671"/>
      <c r="BVQ22" s="671"/>
      <c r="BVR22" s="671"/>
      <c r="BVS22" s="671"/>
      <c r="BVT22" s="671"/>
      <c r="BVU22" s="671"/>
      <c r="BVV22" s="671"/>
      <c r="BVW22" s="671"/>
      <c r="BVX22" s="671"/>
      <c r="BVY22" s="671"/>
      <c r="BVZ22" s="671"/>
      <c r="BWA22" s="671"/>
      <c r="BWB22" s="671"/>
      <c r="BWC22" s="671"/>
      <c r="BWD22" s="671"/>
      <c r="BWE22" s="671"/>
      <c r="BWF22" s="671"/>
      <c r="BWG22" s="671"/>
      <c r="BWH22" s="671"/>
      <c r="BWI22" s="671"/>
      <c r="BWJ22" s="671"/>
      <c r="BWK22" s="671"/>
      <c r="BWL22" s="671"/>
      <c r="BWM22" s="671"/>
      <c r="BWN22" s="671"/>
      <c r="BWO22" s="671"/>
      <c r="BWP22" s="671"/>
      <c r="BWQ22" s="671"/>
      <c r="BWR22" s="671"/>
      <c r="BWS22" s="671"/>
      <c r="BWT22" s="671"/>
      <c r="BWU22" s="671"/>
      <c r="BWV22" s="671"/>
      <c r="BWW22" s="671"/>
      <c r="BWX22" s="671"/>
      <c r="BWY22" s="671"/>
      <c r="BWZ22" s="671"/>
      <c r="BXA22" s="671"/>
      <c r="BXB22" s="671"/>
      <c r="BXC22" s="671"/>
      <c r="BXD22" s="671"/>
      <c r="BXE22" s="671"/>
      <c r="BXF22" s="671"/>
      <c r="BXG22" s="671"/>
      <c r="BXH22" s="671"/>
      <c r="BXI22" s="671"/>
      <c r="BXJ22" s="671"/>
      <c r="BXK22" s="671"/>
      <c r="BXL22" s="671"/>
      <c r="BXM22" s="671"/>
      <c r="BXN22" s="671"/>
      <c r="BXO22" s="671"/>
      <c r="BXP22" s="671"/>
      <c r="BXQ22" s="671"/>
      <c r="BXR22" s="671"/>
      <c r="BXS22" s="671"/>
      <c r="BXT22" s="671"/>
      <c r="BXU22" s="671"/>
      <c r="BXV22" s="671"/>
      <c r="BXW22" s="671"/>
      <c r="BXX22" s="671"/>
      <c r="BXY22" s="671"/>
      <c r="BXZ22" s="671"/>
      <c r="BYA22" s="671"/>
      <c r="BYB22" s="671"/>
      <c r="BYC22" s="671"/>
      <c r="BYD22" s="671"/>
      <c r="BYE22" s="671"/>
      <c r="BYF22" s="671"/>
      <c r="BYG22" s="671"/>
      <c r="BYH22" s="671"/>
      <c r="BYI22" s="671"/>
      <c r="BYJ22" s="671"/>
      <c r="BYK22" s="671"/>
      <c r="BYL22" s="671"/>
      <c r="BYM22" s="671"/>
      <c r="BYN22" s="671"/>
      <c r="BYO22" s="671"/>
      <c r="BYP22" s="671"/>
      <c r="BYQ22" s="671"/>
      <c r="BYR22" s="671"/>
      <c r="BYS22" s="671"/>
      <c r="BYT22" s="671"/>
      <c r="BYU22" s="671"/>
      <c r="BYV22" s="671"/>
      <c r="BYW22" s="671"/>
      <c r="BYX22" s="671"/>
      <c r="BYY22" s="671"/>
      <c r="BYZ22" s="671"/>
      <c r="BZA22" s="671"/>
      <c r="BZB22" s="671"/>
      <c r="BZC22" s="671"/>
      <c r="BZD22" s="671"/>
      <c r="BZE22" s="671"/>
      <c r="BZF22" s="671"/>
      <c r="BZG22" s="671"/>
      <c r="BZH22" s="671"/>
      <c r="BZI22" s="671"/>
      <c r="BZJ22" s="671"/>
      <c r="BZK22" s="671"/>
      <c r="BZL22" s="671"/>
      <c r="BZM22" s="671"/>
      <c r="BZN22" s="671"/>
      <c r="BZO22" s="671"/>
      <c r="BZP22" s="671"/>
      <c r="BZQ22" s="671"/>
      <c r="BZR22" s="671"/>
      <c r="BZS22" s="671"/>
      <c r="BZT22" s="671"/>
      <c r="BZU22" s="671"/>
      <c r="BZV22" s="671"/>
      <c r="BZW22" s="671"/>
      <c r="BZX22" s="671"/>
      <c r="BZY22" s="671"/>
      <c r="BZZ22" s="671"/>
      <c r="CAA22" s="671"/>
      <c r="CAB22" s="671"/>
      <c r="CAC22" s="671"/>
      <c r="CAD22" s="671"/>
      <c r="CAE22" s="671"/>
      <c r="CAF22" s="671"/>
      <c r="CAG22" s="671"/>
      <c r="CAH22" s="671"/>
      <c r="CAI22" s="671"/>
      <c r="CAJ22" s="671"/>
      <c r="CAK22" s="671"/>
      <c r="CAL22" s="671"/>
      <c r="CAM22" s="671"/>
      <c r="CAN22" s="671"/>
      <c r="CAO22" s="671"/>
      <c r="CAP22" s="671"/>
      <c r="CAQ22" s="671"/>
      <c r="CAR22" s="671"/>
      <c r="CAS22" s="671"/>
      <c r="CAT22" s="671"/>
      <c r="CAU22" s="671"/>
      <c r="CAV22" s="671"/>
      <c r="CAW22" s="671"/>
      <c r="CAX22" s="671"/>
      <c r="CAY22" s="671"/>
      <c r="CAZ22" s="671"/>
      <c r="CBA22" s="671"/>
      <c r="CBB22" s="671"/>
      <c r="CBC22" s="671"/>
      <c r="CBD22" s="671"/>
      <c r="CBE22" s="671"/>
      <c r="CBF22" s="671"/>
      <c r="CBG22" s="671"/>
      <c r="CBH22" s="671"/>
      <c r="CBI22" s="671"/>
      <c r="CBJ22" s="671"/>
      <c r="CBK22" s="671"/>
      <c r="CBL22" s="671"/>
      <c r="CBM22" s="671"/>
      <c r="CBN22" s="671"/>
      <c r="CBO22" s="671"/>
      <c r="CBP22" s="671"/>
      <c r="CBQ22" s="671"/>
      <c r="CBR22" s="671"/>
      <c r="CBS22" s="671"/>
      <c r="CBT22" s="671"/>
      <c r="CBU22" s="671"/>
      <c r="CBV22" s="671"/>
      <c r="CBW22" s="671"/>
      <c r="CBX22" s="671"/>
      <c r="CBY22" s="671"/>
      <c r="CBZ22" s="671"/>
      <c r="CCA22" s="671"/>
      <c r="CCB22" s="671"/>
      <c r="CCC22" s="671"/>
      <c r="CCD22" s="671"/>
      <c r="CCE22" s="671"/>
      <c r="CCF22" s="671"/>
      <c r="CCG22" s="671"/>
      <c r="CCH22" s="671"/>
      <c r="CCI22" s="671"/>
      <c r="CCJ22" s="671"/>
      <c r="CCK22" s="671"/>
      <c r="CCL22" s="671"/>
      <c r="CCM22" s="671"/>
      <c r="CCN22" s="671"/>
      <c r="CCO22" s="671"/>
      <c r="CCP22" s="671"/>
      <c r="CCQ22" s="671"/>
      <c r="CCR22" s="671"/>
      <c r="CCS22" s="671"/>
      <c r="CCT22" s="671"/>
      <c r="CCU22" s="671"/>
      <c r="CCV22" s="671"/>
      <c r="CCW22" s="671"/>
      <c r="CCX22" s="671"/>
      <c r="CCY22" s="671"/>
      <c r="CCZ22" s="671"/>
      <c r="CDA22" s="671"/>
      <c r="CDB22" s="671"/>
      <c r="CDC22" s="671"/>
      <c r="CDD22" s="671"/>
      <c r="CDE22" s="671"/>
      <c r="CDF22" s="671"/>
      <c r="CDG22" s="671"/>
      <c r="CDH22" s="671"/>
      <c r="CDI22" s="671"/>
      <c r="CDJ22" s="671"/>
      <c r="CDK22" s="671"/>
      <c r="CDL22" s="671"/>
      <c r="CDM22" s="671"/>
      <c r="CDN22" s="671"/>
      <c r="CDO22" s="671"/>
      <c r="CDP22" s="671"/>
      <c r="CDQ22" s="671"/>
      <c r="CDR22" s="671"/>
      <c r="CDS22" s="671"/>
      <c r="CDT22" s="671"/>
      <c r="CDU22" s="671"/>
      <c r="CDV22" s="671"/>
      <c r="CDW22" s="671"/>
      <c r="CDX22" s="671"/>
      <c r="CDY22" s="671"/>
      <c r="CDZ22" s="671"/>
      <c r="CEA22" s="671"/>
      <c r="CEB22" s="671"/>
      <c r="CEC22" s="671"/>
      <c r="CED22" s="671"/>
      <c r="CEE22" s="671"/>
      <c r="CEF22" s="671"/>
      <c r="CEG22" s="671"/>
      <c r="CEH22" s="671"/>
      <c r="CEI22" s="671"/>
      <c r="CEJ22" s="671"/>
      <c r="CEK22" s="671"/>
      <c r="CEL22" s="671"/>
      <c r="CEM22" s="671"/>
      <c r="CEN22" s="671"/>
      <c r="CEO22" s="671"/>
      <c r="CEP22" s="671"/>
      <c r="CEQ22" s="671"/>
      <c r="CER22" s="671"/>
      <c r="CES22" s="671"/>
      <c r="CET22" s="671"/>
      <c r="CEU22" s="671"/>
      <c r="CEV22" s="671"/>
      <c r="CEW22" s="671"/>
      <c r="CEX22" s="671"/>
      <c r="CEY22" s="671"/>
      <c r="CEZ22" s="671"/>
      <c r="CFA22" s="671"/>
      <c r="CFB22" s="671"/>
      <c r="CFC22" s="671"/>
      <c r="CFD22" s="671"/>
      <c r="CFE22" s="671"/>
      <c r="CFF22" s="671"/>
      <c r="CFG22" s="671"/>
      <c r="CFH22" s="671"/>
      <c r="CFI22" s="671"/>
      <c r="CFJ22" s="671"/>
      <c r="CFK22" s="671"/>
      <c r="CFL22" s="671"/>
      <c r="CFM22" s="671"/>
      <c r="CFN22" s="671"/>
      <c r="CFO22" s="671"/>
      <c r="CFP22" s="671"/>
      <c r="CFQ22" s="671"/>
      <c r="CFR22" s="671"/>
      <c r="CFS22" s="671"/>
      <c r="CFT22" s="671"/>
      <c r="CFU22" s="671"/>
      <c r="CFV22" s="671"/>
      <c r="CFW22" s="671"/>
      <c r="CFX22" s="671"/>
      <c r="CFY22" s="671"/>
      <c r="CFZ22" s="671"/>
      <c r="CGA22" s="671"/>
      <c r="CGB22" s="671"/>
      <c r="CGC22" s="671"/>
      <c r="CGD22" s="671"/>
      <c r="CGE22" s="671"/>
      <c r="CGF22" s="671"/>
      <c r="CGG22" s="671"/>
      <c r="CGH22" s="671"/>
      <c r="CGI22" s="671"/>
      <c r="CGJ22" s="671"/>
      <c r="CGK22" s="671"/>
      <c r="CGL22" s="671"/>
      <c r="CGM22" s="671"/>
      <c r="CGN22" s="671"/>
      <c r="CGO22" s="671"/>
      <c r="CGP22" s="671"/>
      <c r="CGQ22" s="671"/>
      <c r="CGR22" s="671"/>
      <c r="CGS22" s="671"/>
      <c r="CGT22" s="671"/>
      <c r="CGU22" s="671"/>
      <c r="CGV22" s="671"/>
      <c r="CGW22" s="671"/>
      <c r="CGX22" s="671"/>
      <c r="CGY22" s="671"/>
      <c r="CGZ22" s="671"/>
      <c r="CHA22" s="671"/>
      <c r="CHB22" s="671"/>
      <c r="CHC22" s="671"/>
      <c r="CHD22" s="671"/>
      <c r="CHE22" s="671"/>
      <c r="CHF22" s="671"/>
      <c r="CHG22" s="671"/>
      <c r="CHH22" s="671"/>
      <c r="CHI22" s="671"/>
      <c r="CHJ22" s="671"/>
      <c r="CHK22" s="671"/>
      <c r="CHL22" s="671"/>
      <c r="CHM22" s="671"/>
      <c r="CHN22" s="671"/>
      <c r="CHO22" s="671"/>
      <c r="CHP22" s="671"/>
      <c r="CHQ22" s="671"/>
      <c r="CHR22" s="671"/>
      <c r="CHS22" s="671"/>
      <c r="CHT22" s="671"/>
      <c r="CHU22" s="671"/>
      <c r="CHV22" s="671"/>
      <c r="CHW22" s="671"/>
      <c r="CHX22" s="671"/>
      <c r="CHY22" s="671"/>
      <c r="CHZ22" s="671"/>
      <c r="CIA22" s="671"/>
      <c r="CIB22" s="671"/>
      <c r="CIC22" s="671"/>
      <c r="CID22" s="671"/>
      <c r="CIE22" s="671"/>
      <c r="CIF22" s="671"/>
      <c r="CIG22" s="671"/>
      <c r="CIH22" s="671"/>
      <c r="CII22" s="671"/>
      <c r="CIJ22" s="671"/>
      <c r="CIK22" s="671"/>
      <c r="CIL22" s="671"/>
      <c r="CIM22" s="671"/>
      <c r="CIN22" s="671"/>
      <c r="CIO22" s="671"/>
      <c r="CIP22" s="671"/>
      <c r="CIQ22" s="671"/>
      <c r="CIR22" s="671"/>
      <c r="CIS22" s="671"/>
      <c r="CIT22" s="671"/>
      <c r="CIU22" s="671"/>
      <c r="CIV22" s="671"/>
      <c r="CIW22" s="671"/>
      <c r="CIX22" s="671"/>
      <c r="CIY22" s="671"/>
      <c r="CIZ22" s="671"/>
      <c r="CJA22" s="671"/>
      <c r="CJB22" s="671"/>
      <c r="CJC22" s="671"/>
      <c r="CJD22" s="671"/>
      <c r="CJE22" s="671"/>
      <c r="CJF22" s="671"/>
      <c r="CJG22" s="671"/>
      <c r="CJH22" s="671"/>
      <c r="CJI22" s="671"/>
      <c r="CJJ22" s="671"/>
      <c r="CJK22" s="671"/>
      <c r="CJL22" s="671"/>
      <c r="CJM22" s="671"/>
      <c r="CJN22" s="671"/>
      <c r="CJO22" s="671"/>
      <c r="CJP22" s="671"/>
      <c r="CJQ22" s="671"/>
      <c r="CJR22" s="671"/>
      <c r="CJS22" s="671"/>
      <c r="CJT22" s="671"/>
      <c r="CJU22" s="671"/>
      <c r="CJV22" s="671"/>
      <c r="CJW22" s="671"/>
      <c r="CJX22" s="671"/>
      <c r="CJY22" s="671"/>
      <c r="CJZ22" s="671"/>
      <c r="CKA22" s="671"/>
      <c r="CKB22" s="671"/>
      <c r="CKC22" s="671"/>
      <c r="CKD22" s="671"/>
      <c r="CKE22" s="671"/>
      <c r="CKF22" s="671"/>
      <c r="CKG22" s="671"/>
      <c r="CKH22" s="671"/>
      <c r="CKI22" s="671"/>
      <c r="CKJ22" s="671"/>
      <c r="CKK22" s="671"/>
      <c r="CKL22" s="671"/>
      <c r="CKM22" s="671"/>
      <c r="CKN22" s="671"/>
      <c r="CKO22" s="671"/>
      <c r="CKP22" s="671"/>
      <c r="CKQ22" s="671"/>
      <c r="CKR22" s="671"/>
      <c r="CKS22" s="671"/>
      <c r="CKT22" s="671"/>
      <c r="CKU22" s="671"/>
      <c r="CKV22" s="671"/>
      <c r="CKW22" s="671"/>
      <c r="CKX22" s="671"/>
      <c r="CKY22" s="671"/>
      <c r="CKZ22" s="671"/>
      <c r="CLA22" s="671"/>
      <c r="CLB22" s="671"/>
      <c r="CLC22" s="671"/>
      <c r="CLD22" s="671"/>
      <c r="CLE22" s="671"/>
      <c r="CLF22" s="671"/>
      <c r="CLG22" s="671"/>
      <c r="CLH22" s="671"/>
      <c r="CLI22" s="671"/>
      <c r="CLJ22" s="671"/>
      <c r="CLK22" s="671"/>
      <c r="CLL22" s="671"/>
      <c r="CLM22" s="671"/>
      <c r="CLN22" s="671"/>
      <c r="CLO22" s="671"/>
      <c r="CLP22" s="671"/>
      <c r="CLQ22" s="671"/>
      <c r="CLR22" s="671"/>
      <c r="CLS22" s="671"/>
      <c r="CLT22" s="671"/>
      <c r="CLU22" s="671"/>
      <c r="CLV22" s="671"/>
      <c r="CLW22" s="671"/>
      <c r="CLX22" s="671"/>
      <c r="CLY22" s="671"/>
      <c r="CLZ22" s="671"/>
      <c r="CMA22" s="671"/>
      <c r="CMB22" s="671"/>
      <c r="CMC22" s="671"/>
      <c r="CMD22" s="671"/>
      <c r="CME22" s="671"/>
      <c r="CMF22" s="671"/>
      <c r="CMG22" s="671"/>
      <c r="CMH22" s="671"/>
      <c r="CMI22" s="671"/>
      <c r="CMJ22" s="671"/>
      <c r="CMK22" s="671"/>
      <c r="CML22" s="671"/>
      <c r="CMM22" s="671"/>
      <c r="CMN22" s="671"/>
      <c r="CMO22" s="671"/>
      <c r="CMP22" s="671"/>
      <c r="CMQ22" s="671"/>
      <c r="CMR22" s="671"/>
      <c r="CMS22" s="671"/>
      <c r="CMT22" s="671"/>
      <c r="CMU22" s="671"/>
      <c r="CMV22" s="671"/>
      <c r="CMW22" s="671"/>
      <c r="CMX22" s="671"/>
      <c r="CMY22" s="671"/>
      <c r="CMZ22" s="671"/>
      <c r="CNA22" s="671"/>
      <c r="CNB22" s="671"/>
      <c r="CNC22" s="671"/>
      <c r="CND22" s="671"/>
      <c r="CNE22" s="671"/>
      <c r="CNF22" s="671"/>
      <c r="CNG22" s="671"/>
      <c r="CNH22" s="671"/>
      <c r="CNI22" s="671"/>
      <c r="CNJ22" s="671"/>
      <c r="CNK22" s="671"/>
      <c r="CNL22" s="671"/>
      <c r="CNM22" s="671"/>
      <c r="CNN22" s="671"/>
      <c r="CNO22" s="671"/>
      <c r="CNP22" s="671"/>
      <c r="CNQ22" s="671"/>
      <c r="CNR22" s="671"/>
      <c r="CNS22" s="671"/>
      <c r="CNT22" s="671"/>
      <c r="CNU22" s="671"/>
      <c r="CNV22" s="671"/>
      <c r="CNW22" s="671"/>
      <c r="CNX22" s="671"/>
      <c r="CNY22" s="671"/>
      <c r="CNZ22" s="671"/>
      <c r="COA22" s="671"/>
      <c r="COB22" s="671"/>
      <c r="COC22" s="671"/>
      <c r="COD22" s="671"/>
      <c r="COE22" s="671"/>
      <c r="COF22" s="671"/>
      <c r="COG22" s="671"/>
      <c r="COH22" s="671"/>
      <c r="COI22" s="671"/>
      <c r="COJ22" s="671"/>
      <c r="COK22" s="671"/>
      <c r="COL22" s="671"/>
      <c r="COM22" s="671"/>
      <c r="CON22" s="671"/>
      <c r="COO22" s="671"/>
      <c r="COP22" s="671"/>
      <c r="COQ22" s="671"/>
      <c r="COR22" s="671"/>
      <c r="COS22" s="671"/>
      <c r="COT22" s="671"/>
      <c r="COU22" s="671"/>
      <c r="COV22" s="671"/>
      <c r="COW22" s="671"/>
      <c r="COX22" s="671"/>
      <c r="COY22" s="671"/>
      <c r="COZ22" s="671"/>
      <c r="CPA22" s="671"/>
      <c r="CPB22" s="671"/>
      <c r="CPC22" s="671"/>
      <c r="CPD22" s="671"/>
      <c r="CPE22" s="671"/>
      <c r="CPF22" s="671"/>
      <c r="CPG22" s="671"/>
      <c r="CPH22" s="671"/>
      <c r="CPI22" s="671"/>
      <c r="CPJ22" s="671"/>
      <c r="CPK22" s="671"/>
      <c r="CPL22" s="671"/>
      <c r="CPM22" s="671"/>
      <c r="CPN22" s="671"/>
      <c r="CPO22" s="671"/>
      <c r="CPP22" s="671"/>
      <c r="CPQ22" s="671"/>
      <c r="CPR22" s="671"/>
      <c r="CPS22" s="671"/>
      <c r="CPT22" s="671"/>
      <c r="CPU22" s="671"/>
      <c r="CPV22" s="671"/>
      <c r="CPW22" s="671"/>
      <c r="CPX22" s="671"/>
      <c r="CPY22" s="671"/>
      <c r="CPZ22" s="671"/>
      <c r="CQA22" s="671"/>
      <c r="CQB22" s="671"/>
      <c r="CQC22" s="671"/>
      <c r="CQD22" s="671"/>
      <c r="CQE22" s="671"/>
      <c r="CQF22" s="671"/>
      <c r="CQG22" s="671"/>
      <c r="CQH22" s="671"/>
      <c r="CQI22" s="671"/>
      <c r="CQJ22" s="671"/>
      <c r="CQK22" s="671"/>
      <c r="CQL22" s="671"/>
      <c r="CQM22" s="671"/>
      <c r="CQN22" s="671"/>
      <c r="CQO22" s="671"/>
      <c r="CQP22" s="671"/>
      <c r="CQQ22" s="671"/>
      <c r="CQR22" s="671"/>
      <c r="CQS22" s="671"/>
      <c r="CQT22" s="671"/>
      <c r="CQU22" s="671"/>
      <c r="CQV22" s="671"/>
      <c r="CQW22" s="671"/>
      <c r="CQX22" s="671"/>
      <c r="CQY22" s="671"/>
      <c r="CQZ22" s="671"/>
      <c r="CRA22" s="671"/>
      <c r="CRB22" s="671"/>
      <c r="CRC22" s="671"/>
      <c r="CRD22" s="671"/>
      <c r="CRE22" s="671"/>
      <c r="CRF22" s="671"/>
      <c r="CRG22" s="671"/>
      <c r="CRH22" s="671"/>
      <c r="CRI22" s="671"/>
      <c r="CRJ22" s="671"/>
      <c r="CRK22" s="671"/>
      <c r="CRL22" s="671"/>
      <c r="CRM22" s="671"/>
      <c r="CRN22" s="671"/>
      <c r="CRO22" s="671"/>
      <c r="CRP22" s="671"/>
      <c r="CRQ22" s="671"/>
      <c r="CRR22" s="671"/>
      <c r="CRS22" s="671"/>
      <c r="CRT22" s="671"/>
      <c r="CRU22" s="671"/>
      <c r="CRV22" s="671"/>
      <c r="CRW22" s="671"/>
      <c r="CRX22" s="671"/>
      <c r="CRY22" s="671"/>
      <c r="CRZ22" s="671"/>
      <c r="CSA22" s="671"/>
      <c r="CSB22" s="671"/>
      <c r="CSC22" s="671"/>
      <c r="CSD22" s="671"/>
      <c r="CSE22" s="671"/>
      <c r="CSF22" s="671"/>
      <c r="CSG22" s="671"/>
      <c r="CSH22" s="671"/>
      <c r="CSI22" s="671"/>
      <c r="CSJ22" s="671"/>
      <c r="CSK22" s="671"/>
      <c r="CSL22" s="671"/>
      <c r="CSM22" s="671"/>
      <c r="CSN22" s="671"/>
      <c r="CSO22" s="671"/>
      <c r="CSP22" s="671"/>
      <c r="CSQ22" s="671"/>
      <c r="CSR22" s="671"/>
      <c r="CSS22" s="671"/>
      <c r="CST22" s="671"/>
      <c r="CSU22" s="671"/>
      <c r="CSV22" s="671"/>
      <c r="CSW22" s="671"/>
      <c r="CSX22" s="671"/>
      <c r="CSY22" s="671"/>
      <c r="CSZ22" s="671"/>
      <c r="CTA22" s="671"/>
      <c r="CTB22" s="671"/>
      <c r="CTC22" s="671"/>
      <c r="CTD22" s="671"/>
      <c r="CTE22" s="671"/>
      <c r="CTF22" s="671"/>
      <c r="CTG22" s="671"/>
      <c r="CTH22" s="671"/>
      <c r="CTI22" s="671"/>
      <c r="CTJ22" s="671"/>
      <c r="CTK22" s="671"/>
      <c r="CTL22" s="671"/>
      <c r="CTM22" s="671"/>
      <c r="CTN22" s="671"/>
      <c r="CTO22" s="671"/>
      <c r="CTP22" s="671"/>
      <c r="CTQ22" s="671"/>
      <c r="CTR22" s="671"/>
      <c r="CTS22" s="671"/>
      <c r="CTT22" s="671"/>
      <c r="CTU22" s="671"/>
      <c r="CTV22" s="671"/>
      <c r="CTW22" s="671"/>
      <c r="CTX22" s="671"/>
      <c r="CTY22" s="671"/>
      <c r="CTZ22" s="671"/>
      <c r="CUA22" s="671"/>
      <c r="CUB22" s="671"/>
      <c r="CUC22" s="671"/>
      <c r="CUD22" s="671"/>
      <c r="CUE22" s="671"/>
      <c r="CUF22" s="671"/>
      <c r="CUG22" s="671"/>
      <c r="CUH22" s="671"/>
      <c r="CUI22" s="671"/>
      <c r="CUJ22" s="671"/>
      <c r="CUK22" s="671"/>
      <c r="CUL22" s="671"/>
      <c r="CUM22" s="671"/>
      <c r="CUN22" s="671"/>
      <c r="CUO22" s="671"/>
      <c r="CUP22" s="671"/>
      <c r="CUQ22" s="671"/>
      <c r="CUR22" s="671"/>
      <c r="CUS22" s="671"/>
      <c r="CUT22" s="671"/>
      <c r="CUU22" s="671"/>
      <c r="CUV22" s="671"/>
      <c r="CUW22" s="671"/>
      <c r="CUX22" s="671"/>
      <c r="CUY22" s="671"/>
      <c r="CUZ22" s="671"/>
      <c r="CVA22" s="671"/>
      <c r="CVB22" s="671"/>
      <c r="CVC22" s="671"/>
      <c r="CVD22" s="671"/>
      <c r="CVE22" s="671"/>
      <c r="CVF22" s="671"/>
      <c r="CVG22" s="671"/>
      <c r="CVH22" s="671"/>
      <c r="CVI22" s="671"/>
      <c r="CVJ22" s="671"/>
      <c r="CVK22" s="671"/>
      <c r="CVL22" s="671"/>
      <c r="CVM22" s="671"/>
      <c r="CVN22" s="671"/>
      <c r="CVO22" s="671"/>
      <c r="CVP22" s="671"/>
      <c r="CVQ22" s="671"/>
      <c r="CVR22" s="671"/>
      <c r="CVS22" s="671"/>
      <c r="CVT22" s="671"/>
      <c r="CVU22" s="671"/>
      <c r="CVV22" s="671"/>
      <c r="CVW22" s="671"/>
      <c r="CVX22" s="671"/>
      <c r="CVY22" s="671"/>
      <c r="CVZ22" s="671"/>
      <c r="CWA22" s="671"/>
      <c r="CWB22" s="671"/>
      <c r="CWC22" s="671"/>
      <c r="CWD22" s="671"/>
      <c r="CWE22" s="671"/>
      <c r="CWF22" s="671"/>
      <c r="CWG22" s="671"/>
      <c r="CWH22" s="671"/>
      <c r="CWI22" s="671"/>
      <c r="CWJ22" s="671"/>
      <c r="CWK22" s="671"/>
      <c r="CWL22" s="671"/>
      <c r="CWM22" s="671"/>
      <c r="CWN22" s="671"/>
      <c r="CWO22" s="671"/>
      <c r="CWP22" s="671"/>
      <c r="CWQ22" s="671"/>
      <c r="CWR22" s="671"/>
      <c r="CWS22" s="671"/>
      <c r="CWT22" s="671"/>
      <c r="CWU22" s="671"/>
      <c r="CWV22" s="671"/>
      <c r="CWW22" s="671"/>
      <c r="CWX22" s="671"/>
      <c r="CWY22" s="671"/>
      <c r="CWZ22" s="671"/>
      <c r="CXA22" s="671"/>
      <c r="CXB22" s="671"/>
      <c r="CXC22" s="671"/>
      <c r="CXD22" s="671"/>
      <c r="CXE22" s="671"/>
      <c r="CXF22" s="671"/>
      <c r="CXG22" s="671"/>
      <c r="CXH22" s="671"/>
      <c r="CXI22" s="671"/>
      <c r="CXJ22" s="671"/>
      <c r="CXK22" s="671"/>
      <c r="CXL22" s="671"/>
      <c r="CXM22" s="671"/>
      <c r="CXN22" s="671"/>
      <c r="CXO22" s="671"/>
      <c r="CXP22" s="671"/>
      <c r="CXQ22" s="671"/>
      <c r="CXR22" s="671"/>
      <c r="CXS22" s="671"/>
      <c r="CXT22" s="671"/>
      <c r="CXU22" s="671"/>
      <c r="CXV22" s="671"/>
      <c r="CXW22" s="671"/>
      <c r="CXX22" s="671"/>
      <c r="CXY22" s="671"/>
      <c r="CXZ22" s="671"/>
      <c r="CYA22" s="671"/>
      <c r="CYB22" s="671"/>
      <c r="CYC22" s="671"/>
      <c r="CYD22" s="671"/>
      <c r="CYE22" s="671"/>
      <c r="CYF22" s="671"/>
      <c r="CYG22" s="671"/>
      <c r="CYH22" s="671"/>
      <c r="CYI22" s="671"/>
      <c r="CYJ22" s="671"/>
      <c r="CYK22" s="671"/>
      <c r="CYL22" s="671"/>
      <c r="CYM22" s="671"/>
      <c r="CYN22" s="671"/>
      <c r="CYO22" s="671"/>
      <c r="CYP22" s="671"/>
      <c r="CYQ22" s="671"/>
      <c r="CYR22" s="671"/>
      <c r="CYS22" s="671"/>
      <c r="CYT22" s="671"/>
      <c r="CYU22" s="671"/>
      <c r="CYV22" s="671"/>
      <c r="CYW22" s="671"/>
      <c r="CYX22" s="671"/>
      <c r="CYY22" s="671"/>
      <c r="CYZ22" s="671"/>
      <c r="CZA22" s="671"/>
      <c r="CZB22" s="671"/>
      <c r="CZC22" s="671"/>
      <c r="CZD22" s="671"/>
      <c r="CZE22" s="671"/>
      <c r="CZF22" s="671"/>
      <c r="CZG22" s="671"/>
      <c r="CZH22" s="671"/>
      <c r="CZI22" s="671"/>
      <c r="CZJ22" s="671"/>
      <c r="CZK22" s="671"/>
      <c r="CZL22" s="671"/>
      <c r="CZM22" s="671"/>
      <c r="CZN22" s="671"/>
      <c r="CZO22" s="671"/>
      <c r="CZP22" s="671"/>
      <c r="CZQ22" s="671"/>
      <c r="CZR22" s="671"/>
      <c r="CZS22" s="671"/>
      <c r="CZT22" s="671"/>
      <c r="CZU22" s="671"/>
      <c r="CZV22" s="671"/>
      <c r="CZW22" s="671"/>
      <c r="CZX22" s="671"/>
      <c r="CZY22" s="671"/>
      <c r="CZZ22" s="671"/>
      <c r="DAA22" s="671"/>
      <c r="DAB22" s="671"/>
      <c r="DAC22" s="671"/>
      <c r="DAD22" s="671"/>
      <c r="DAE22" s="671"/>
      <c r="DAF22" s="671"/>
      <c r="DAG22" s="671"/>
      <c r="DAH22" s="671"/>
      <c r="DAI22" s="671"/>
      <c r="DAJ22" s="671"/>
      <c r="DAK22" s="671"/>
      <c r="DAL22" s="671"/>
      <c r="DAM22" s="671"/>
      <c r="DAN22" s="671"/>
      <c r="DAO22" s="671"/>
      <c r="DAP22" s="671"/>
      <c r="DAQ22" s="671"/>
      <c r="DAR22" s="671"/>
      <c r="DAS22" s="671"/>
      <c r="DAT22" s="671"/>
      <c r="DAU22" s="671"/>
      <c r="DAV22" s="671"/>
      <c r="DAW22" s="671"/>
      <c r="DAX22" s="671"/>
      <c r="DAY22" s="671"/>
      <c r="DAZ22" s="671"/>
      <c r="DBA22" s="671"/>
      <c r="DBB22" s="671"/>
      <c r="DBC22" s="671"/>
      <c r="DBD22" s="671"/>
      <c r="DBE22" s="671"/>
      <c r="DBF22" s="671"/>
      <c r="DBG22" s="671"/>
      <c r="DBH22" s="671"/>
      <c r="DBI22" s="671"/>
      <c r="DBJ22" s="671"/>
      <c r="DBK22" s="671"/>
      <c r="DBL22" s="671"/>
      <c r="DBM22" s="671"/>
      <c r="DBN22" s="671"/>
      <c r="DBO22" s="671"/>
      <c r="DBP22" s="671"/>
      <c r="DBQ22" s="671"/>
      <c r="DBR22" s="671"/>
      <c r="DBS22" s="671"/>
      <c r="DBT22" s="671"/>
      <c r="DBU22" s="671"/>
      <c r="DBV22" s="671"/>
      <c r="DBW22" s="671"/>
      <c r="DBX22" s="671"/>
      <c r="DBY22" s="671"/>
      <c r="DBZ22" s="671"/>
      <c r="DCA22" s="671"/>
      <c r="DCB22" s="671"/>
      <c r="DCC22" s="671"/>
      <c r="DCD22" s="671"/>
      <c r="DCE22" s="671"/>
      <c r="DCF22" s="671"/>
      <c r="DCG22" s="671"/>
      <c r="DCH22" s="671"/>
      <c r="DCI22" s="671"/>
      <c r="DCJ22" s="671"/>
      <c r="DCK22" s="671"/>
      <c r="DCL22" s="671"/>
      <c r="DCM22" s="671"/>
      <c r="DCN22" s="671"/>
      <c r="DCO22" s="671"/>
      <c r="DCP22" s="671"/>
      <c r="DCQ22" s="671"/>
      <c r="DCR22" s="671"/>
      <c r="DCS22" s="671"/>
      <c r="DCT22" s="671"/>
      <c r="DCU22" s="671"/>
      <c r="DCV22" s="671"/>
      <c r="DCW22" s="671"/>
      <c r="DCX22" s="671"/>
      <c r="DCY22" s="671"/>
      <c r="DCZ22" s="671"/>
      <c r="DDA22" s="671"/>
      <c r="DDB22" s="671"/>
      <c r="DDC22" s="671"/>
      <c r="DDD22" s="671"/>
      <c r="DDE22" s="671"/>
      <c r="DDF22" s="671"/>
      <c r="DDG22" s="671"/>
      <c r="DDH22" s="671"/>
      <c r="DDI22" s="671"/>
      <c r="DDJ22" s="671"/>
      <c r="DDK22" s="671"/>
      <c r="DDL22" s="671"/>
      <c r="DDM22" s="671"/>
      <c r="DDN22" s="671"/>
      <c r="DDO22" s="671"/>
      <c r="DDP22" s="671"/>
      <c r="DDQ22" s="671"/>
      <c r="DDR22" s="671"/>
      <c r="DDS22" s="671"/>
      <c r="DDT22" s="671"/>
      <c r="DDU22" s="671"/>
      <c r="DDV22" s="671"/>
      <c r="DDW22" s="671"/>
      <c r="DDX22" s="671"/>
      <c r="DDY22" s="671"/>
      <c r="DDZ22" s="671"/>
      <c r="DEA22" s="671"/>
      <c r="DEB22" s="671"/>
      <c r="DEC22" s="671"/>
      <c r="DED22" s="671"/>
      <c r="DEE22" s="671"/>
      <c r="DEF22" s="671"/>
      <c r="DEG22" s="671"/>
      <c r="DEH22" s="671"/>
      <c r="DEI22" s="671"/>
      <c r="DEJ22" s="671"/>
      <c r="DEK22" s="671"/>
      <c r="DEL22" s="671"/>
      <c r="DEM22" s="671"/>
      <c r="DEN22" s="671"/>
      <c r="DEO22" s="671"/>
      <c r="DEP22" s="671"/>
      <c r="DEQ22" s="671"/>
      <c r="DER22" s="671"/>
      <c r="DES22" s="671"/>
      <c r="DET22" s="671"/>
      <c r="DEU22" s="671"/>
      <c r="DEV22" s="671"/>
      <c r="DEW22" s="671"/>
      <c r="DEX22" s="671"/>
      <c r="DEY22" s="671"/>
      <c r="DEZ22" s="671"/>
      <c r="DFA22" s="671"/>
      <c r="DFB22" s="671"/>
      <c r="DFC22" s="671"/>
      <c r="DFD22" s="671"/>
      <c r="DFE22" s="671"/>
      <c r="DFF22" s="671"/>
      <c r="DFG22" s="671"/>
      <c r="DFH22" s="671"/>
      <c r="DFI22" s="671"/>
      <c r="DFJ22" s="671"/>
      <c r="DFK22" s="671"/>
      <c r="DFL22" s="671"/>
      <c r="DFM22" s="671"/>
      <c r="DFN22" s="671"/>
      <c r="DFO22" s="671"/>
      <c r="DFP22" s="671"/>
      <c r="DFQ22" s="671"/>
      <c r="DFR22" s="671"/>
      <c r="DFS22" s="671"/>
      <c r="DFT22" s="671"/>
      <c r="DFU22" s="671"/>
      <c r="DFV22" s="671"/>
      <c r="DFW22" s="671"/>
      <c r="DFX22" s="671"/>
      <c r="DFY22" s="671"/>
      <c r="DFZ22" s="671"/>
      <c r="DGA22" s="671"/>
      <c r="DGB22" s="671"/>
      <c r="DGC22" s="671"/>
      <c r="DGD22" s="671"/>
      <c r="DGE22" s="671"/>
      <c r="DGF22" s="671"/>
      <c r="DGG22" s="671"/>
      <c r="DGH22" s="671"/>
      <c r="DGI22" s="671"/>
      <c r="DGJ22" s="671"/>
      <c r="DGK22" s="671"/>
      <c r="DGL22" s="671"/>
      <c r="DGM22" s="671"/>
      <c r="DGN22" s="671"/>
      <c r="DGO22" s="671"/>
      <c r="DGP22" s="671"/>
      <c r="DGQ22" s="671"/>
      <c r="DGR22" s="671"/>
      <c r="DGS22" s="671"/>
      <c r="DGT22" s="671"/>
      <c r="DGU22" s="671"/>
      <c r="DGV22" s="671"/>
      <c r="DGW22" s="671"/>
      <c r="DGX22" s="671"/>
      <c r="DGY22" s="671"/>
      <c r="DGZ22" s="671"/>
      <c r="DHA22" s="671"/>
      <c r="DHB22" s="671"/>
      <c r="DHC22" s="671"/>
      <c r="DHD22" s="671"/>
      <c r="DHE22" s="671"/>
      <c r="DHF22" s="671"/>
      <c r="DHG22" s="671"/>
      <c r="DHH22" s="671"/>
      <c r="DHI22" s="671"/>
      <c r="DHJ22" s="671"/>
      <c r="DHK22" s="671"/>
      <c r="DHL22" s="671"/>
      <c r="DHM22" s="671"/>
      <c r="DHN22" s="671"/>
      <c r="DHO22" s="671"/>
      <c r="DHP22" s="671"/>
      <c r="DHQ22" s="671"/>
      <c r="DHR22" s="671"/>
      <c r="DHS22" s="671"/>
      <c r="DHT22" s="671"/>
      <c r="DHU22" s="671"/>
      <c r="DHV22" s="671"/>
      <c r="DHW22" s="671"/>
      <c r="DHX22" s="671"/>
      <c r="DHY22" s="671"/>
      <c r="DHZ22" s="671"/>
      <c r="DIA22" s="671"/>
      <c r="DIB22" s="671"/>
      <c r="DIC22" s="671"/>
      <c r="DID22" s="671"/>
      <c r="DIE22" s="671"/>
      <c r="DIF22" s="671"/>
      <c r="DIG22" s="671"/>
      <c r="DIH22" s="671"/>
      <c r="DII22" s="671"/>
      <c r="DIJ22" s="671"/>
      <c r="DIK22" s="671"/>
      <c r="DIL22" s="671"/>
      <c r="DIM22" s="671"/>
      <c r="DIN22" s="671"/>
      <c r="DIO22" s="671"/>
      <c r="DIP22" s="671"/>
      <c r="DIQ22" s="671"/>
      <c r="DIR22" s="671"/>
      <c r="DIS22" s="671"/>
      <c r="DIT22" s="671"/>
      <c r="DIU22" s="671"/>
      <c r="DIV22" s="671"/>
      <c r="DIW22" s="671"/>
      <c r="DIX22" s="671"/>
      <c r="DIY22" s="671"/>
      <c r="DIZ22" s="671"/>
      <c r="DJA22" s="671"/>
      <c r="DJB22" s="671"/>
      <c r="DJC22" s="671"/>
      <c r="DJD22" s="671"/>
      <c r="DJE22" s="671"/>
      <c r="DJF22" s="671"/>
      <c r="DJG22" s="671"/>
      <c r="DJH22" s="671"/>
      <c r="DJI22" s="671"/>
      <c r="DJJ22" s="671"/>
      <c r="DJK22" s="671"/>
      <c r="DJL22" s="671"/>
      <c r="DJM22" s="671"/>
      <c r="DJN22" s="671"/>
      <c r="DJO22" s="671"/>
      <c r="DJP22" s="671"/>
      <c r="DJQ22" s="671"/>
      <c r="DJR22" s="671"/>
      <c r="DJS22" s="671"/>
      <c r="DJT22" s="671"/>
      <c r="DJU22" s="671"/>
      <c r="DJV22" s="671"/>
      <c r="DJW22" s="671"/>
      <c r="DJX22" s="671"/>
      <c r="DJY22" s="671"/>
      <c r="DJZ22" s="671"/>
      <c r="DKA22" s="671"/>
      <c r="DKB22" s="671"/>
      <c r="DKC22" s="671"/>
      <c r="DKD22" s="671"/>
      <c r="DKE22" s="671"/>
      <c r="DKF22" s="671"/>
      <c r="DKG22" s="671"/>
      <c r="DKH22" s="671"/>
      <c r="DKI22" s="671"/>
      <c r="DKJ22" s="671"/>
      <c r="DKK22" s="671"/>
      <c r="DKL22" s="671"/>
      <c r="DKM22" s="671"/>
      <c r="DKN22" s="671"/>
      <c r="DKO22" s="671"/>
      <c r="DKP22" s="671"/>
      <c r="DKQ22" s="671"/>
      <c r="DKR22" s="671"/>
      <c r="DKS22" s="671"/>
      <c r="DKT22" s="671"/>
      <c r="DKU22" s="671"/>
      <c r="DKV22" s="671"/>
      <c r="DKW22" s="671"/>
      <c r="DKX22" s="671"/>
      <c r="DKY22" s="671"/>
      <c r="DKZ22" s="671"/>
      <c r="DLA22" s="671"/>
      <c r="DLB22" s="671"/>
      <c r="DLC22" s="671"/>
      <c r="DLD22" s="671"/>
      <c r="DLE22" s="671"/>
      <c r="DLF22" s="671"/>
      <c r="DLG22" s="671"/>
      <c r="DLH22" s="671"/>
      <c r="DLI22" s="671"/>
      <c r="DLJ22" s="671"/>
      <c r="DLK22" s="671"/>
      <c r="DLL22" s="671"/>
      <c r="DLM22" s="671"/>
      <c r="DLN22" s="671"/>
      <c r="DLO22" s="671"/>
      <c r="DLP22" s="671"/>
      <c r="DLQ22" s="671"/>
      <c r="DLR22" s="671"/>
      <c r="DLS22" s="671"/>
      <c r="DLT22" s="671"/>
      <c r="DLU22" s="671"/>
      <c r="DLV22" s="671"/>
      <c r="DLW22" s="671"/>
      <c r="DLX22" s="671"/>
      <c r="DLY22" s="671"/>
      <c r="DLZ22" s="671"/>
      <c r="DMA22" s="671"/>
      <c r="DMB22" s="671"/>
      <c r="DMC22" s="671"/>
      <c r="DMD22" s="671"/>
      <c r="DME22" s="671"/>
      <c r="DMF22" s="671"/>
      <c r="DMG22" s="671"/>
      <c r="DMH22" s="671"/>
      <c r="DMI22" s="671"/>
      <c r="DMJ22" s="671"/>
      <c r="DMK22" s="671"/>
      <c r="DML22" s="671"/>
      <c r="DMM22" s="671"/>
      <c r="DMN22" s="671"/>
      <c r="DMO22" s="671"/>
      <c r="DMP22" s="671"/>
      <c r="DMQ22" s="671"/>
      <c r="DMR22" s="671"/>
      <c r="DMS22" s="671"/>
      <c r="DMT22" s="671"/>
      <c r="DMU22" s="671"/>
      <c r="DMV22" s="671"/>
      <c r="DMW22" s="671"/>
      <c r="DMX22" s="671"/>
      <c r="DMY22" s="671"/>
      <c r="DMZ22" s="671"/>
      <c r="DNA22" s="671"/>
      <c r="DNB22" s="671"/>
      <c r="DNC22" s="671"/>
      <c r="DND22" s="671"/>
      <c r="DNE22" s="671"/>
      <c r="DNF22" s="671"/>
      <c r="DNG22" s="671"/>
      <c r="DNH22" s="671"/>
      <c r="DNI22" s="671"/>
      <c r="DNJ22" s="671"/>
      <c r="DNK22" s="671"/>
      <c r="DNL22" s="671"/>
      <c r="DNM22" s="671"/>
      <c r="DNN22" s="671"/>
      <c r="DNO22" s="671"/>
      <c r="DNP22" s="671"/>
      <c r="DNQ22" s="671"/>
      <c r="DNR22" s="671"/>
      <c r="DNS22" s="671"/>
      <c r="DNT22" s="671"/>
      <c r="DNU22" s="671"/>
      <c r="DNV22" s="671"/>
      <c r="DNW22" s="671"/>
      <c r="DNX22" s="671"/>
      <c r="DNY22" s="671"/>
      <c r="DNZ22" s="671"/>
      <c r="DOA22" s="671"/>
      <c r="DOB22" s="671"/>
      <c r="DOC22" s="671"/>
      <c r="DOD22" s="671"/>
      <c r="DOE22" s="671"/>
      <c r="DOF22" s="671"/>
      <c r="DOG22" s="671"/>
      <c r="DOH22" s="671"/>
      <c r="DOI22" s="671"/>
      <c r="DOJ22" s="671"/>
      <c r="DOK22" s="671"/>
      <c r="DOL22" s="671"/>
      <c r="DOM22" s="671"/>
      <c r="DON22" s="671"/>
      <c r="DOO22" s="671"/>
      <c r="DOP22" s="671"/>
      <c r="DOQ22" s="671"/>
      <c r="DOR22" s="671"/>
      <c r="DOS22" s="671"/>
      <c r="DOT22" s="671"/>
      <c r="DOU22" s="671"/>
      <c r="DOV22" s="671"/>
      <c r="DOW22" s="671"/>
      <c r="DOX22" s="671"/>
      <c r="DOY22" s="671"/>
      <c r="DOZ22" s="671"/>
      <c r="DPA22" s="671"/>
      <c r="DPB22" s="671"/>
      <c r="DPC22" s="671"/>
      <c r="DPD22" s="671"/>
      <c r="DPE22" s="671"/>
      <c r="DPF22" s="671"/>
      <c r="DPG22" s="671"/>
      <c r="DPH22" s="671"/>
      <c r="DPI22" s="671"/>
      <c r="DPJ22" s="671"/>
      <c r="DPK22" s="671"/>
      <c r="DPL22" s="671"/>
      <c r="DPM22" s="671"/>
      <c r="DPN22" s="671"/>
      <c r="DPO22" s="671"/>
      <c r="DPP22" s="671"/>
      <c r="DPQ22" s="671"/>
      <c r="DPR22" s="671"/>
      <c r="DPS22" s="671"/>
      <c r="DPT22" s="671"/>
      <c r="DPU22" s="671"/>
      <c r="DPV22" s="671"/>
      <c r="DPW22" s="671"/>
      <c r="DPX22" s="671"/>
      <c r="DPY22" s="671"/>
      <c r="DPZ22" s="671"/>
      <c r="DQA22" s="671"/>
      <c r="DQB22" s="671"/>
      <c r="DQC22" s="671"/>
      <c r="DQD22" s="671"/>
      <c r="DQE22" s="671"/>
      <c r="DQF22" s="671"/>
      <c r="DQG22" s="671"/>
      <c r="DQH22" s="671"/>
      <c r="DQI22" s="671"/>
      <c r="DQJ22" s="671"/>
      <c r="DQK22" s="671"/>
      <c r="DQL22" s="671"/>
      <c r="DQM22" s="671"/>
      <c r="DQN22" s="671"/>
      <c r="DQO22" s="671"/>
      <c r="DQP22" s="671"/>
      <c r="DQQ22" s="671"/>
      <c r="DQR22" s="671"/>
      <c r="DQS22" s="671"/>
      <c r="DQT22" s="671"/>
      <c r="DQU22" s="671"/>
      <c r="DQV22" s="671"/>
      <c r="DQW22" s="671"/>
      <c r="DQX22" s="671"/>
      <c r="DQY22" s="671"/>
      <c r="DQZ22" s="671"/>
      <c r="DRA22" s="671"/>
      <c r="DRB22" s="671"/>
      <c r="DRC22" s="671"/>
      <c r="DRD22" s="671"/>
      <c r="DRE22" s="671"/>
      <c r="DRF22" s="671"/>
      <c r="DRG22" s="671"/>
      <c r="DRH22" s="671"/>
      <c r="DRI22" s="671"/>
      <c r="DRJ22" s="671"/>
      <c r="DRK22" s="671"/>
      <c r="DRL22" s="671"/>
      <c r="DRM22" s="671"/>
      <c r="DRN22" s="671"/>
      <c r="DRO22" s="671"/>
      <c r="DRP22" s="671"/>
      <c r="DRQ22" s="671"/>
      <c r="DRR22" s="671"/>
      <c r="DRS22" s="671"/>
      <c r="DRT22" s="671"/>
      <c r="DRU22" s="671"/>
      <c r="DRV22" s="671"/>
      <c r="DRW22" s="671"/>
      <c r="DRX22" s="671"/>
      <c r="DRY22" s="671"/>
      <c r="DRZ22" s="671"/>
      <c r="DSA22" s="671"/>
      <c r="DSB22" s="671"/>
      <c r="DSC22" s="671"/>
      <c r="DSD22" s="671"/>
      <c r="DSE22" s="671"/>
      <c r="DSF22" s="671"/>
      <c r="DSG22" s="671"/>
      <c r="DSH22" s="671"/>
      <c r="DSI22" s="671"/>
      <c r="DSJ22" s="671"/>
      <c r="DSK22" s="671"/>
      <c r="DSL22" s="671"/>
      <c r="DSM22" s="671"/>
      <c r="DSN22" s="671"/>
      <c r="DSO22" s="671"/>
      <c r="DSP22" s="671"/>
      <c r="DSQ22" s="671"/>
      <c r="DSR22" s="671"/>
      <c r="DSS22" s="671"/>
      <c r="DST22" s="671"/>
      <c r="DSU22" s="671"/>
      <c r="DSV22" s="671"/>
      <c r="DSW22" s="671"/>
      <c r="DSX22" s="671"/>
      <c r="DSY22" s="671"/>
      <c r="DSZ22" s="671"/>
      <c r="DTA22" s="671"/>
      <c r="DTB22" s="671"/>
      <c r="DTC22" s="671"/>
      <c r="DTD22" s="671"/>
      <c r="DTE22" s="671"/>
      <c r="DTF22" s="671"/>
      <c r="DTG22" s="671"/>
      <c r="DTH22" s="671"/>
      <c r="DTI22" s="671"/>
      <c r="DTJ22" s="671"/>
      <c r="DTK22" s="671"/>
      <c r="DTL22" s="671"/>
      <c r="DTM22" s="671"/>
      <c r="DTN22" s="671"/>
      <c r="DTO22" s="671"/>
      <c r="DTP22" s="671"/>
      <c r="DTQ22" s="671"/>
      <c r="DTR22" s="671"/>
      <c r="DTS22" s="671"/>
      <c r="DTT22" s="671"/>
      <c r="DTU22" s="671"/>
      <c r="DTV22" s="671"/>
      <c r="DTW22" s="671"/>
      <c r="DTX22" s="671"/>
      <c r="DTY22" s="671"/>
      <c r="DTZ22" s="671"/>
      <c r="DUA22" s="671"/>
      <c r="DUB22" s="671"/>
      <c r="DUC22" s="671"/>
      <c r="DUD22" s="671"/>
      <c r="DUE22" s="671"/>
      <c r="DUF22" s="671"/>
      <c r="DUG22" s="671"/>
      <c r="DUH22" s="671"/>
      <c r="DUI22" s="671"/>
      <c r="DUJ22" s="671"/>
      <c r="DUK22" s="671"/>
      <c r="DUL22" s="671"/>
      <c r="DUM22" s="671"/>
      <c r="DUN22" s="671"/>
      <c r="DUO22" s="671"/>
      <c r="DUP22" s="671"/>
      <c r="DUQ22" s="671"/>
      <c r="DUR22" s="671"/>
      <c r="DUS22" s="671"/>
      <c r="DUT22" s="671"/>
      <c r="DUU22" s="671"/>
      <c r="DUV22" s="671"/>
      <c r="DUW22" s="671"/>
      <c r="DUX22" s="671"/>
      <c r="DUY22" s="671"/>
      <c r="DUZ22" s="671"/>
      <c r="DVA22" s="671"/>
      <c r="DVB22" s="671"/>
      <c r="DVC22" s="671"/>
      <c r="DVD22" s="671"/>
      <c r="DVE22" s="671"/>
      <c r="DVF22" s="671"/>
      <c r="DVG22" s="671"/>
      <c r="DVH22" s="671"/>
      <c r="DVI22" s="671"/>
      <c r="DVJ22" s="671"/>
      <c r="DVK22" s="671"/>
      <c r="DVL22" s="671"/>
      <c r="DVM22" s="671"/>
      <c r="DVN22" s="671"/>
      <c r="DVO22" s="671"/>
      <c r="DVP22" s="671"/>
      <c r="DVQ22" s="671"/>
      <c r="DVR22" s="671"/>
      <c r="DVS22" s="671"/>
      <c r="DVT22" s="671"/>
      <c r="DVU22" s="671"/>
      <c r="DVV22" s="671"/>
      <c r="DVW22" s="671"/>
      <c r="DVX22" s="671"/>
      <c r="DVY22" s="671"/>
      <c r="DVZ22" s="671"/>
      <c r="DWA22" s="671"/>
      <c r="DWB22" s="671"/>
      <c r="DWC22" s="671"/>
      <c r="DWD22" s="671"/>
      <c r="DWE22" s="671"/>
      <c r="DWF22" s="671"/>
      <c r="DWG22" s="671"/>
      <c r="DWH22" s="671"/>
      <c r="DWI22" s="671"/>
      <c r="DWJ22" s="671"/>
      <c r="DWK22" s="671"/>
      <c r="DWL22" s="671"/>
      <c r="DWM22" s="671"/>
      <c r="DWN22" s="671"/>
      <c r="DWO22" s="671"/>
      <c r="DWP22" s="671"/>
      <c r="DWQ22" s="671"/>
      <c r="DWR22" s="671"/>
      <c r="DWS22" s="671"/>
      <c r="DWT22" s="671"/>
      <c r="DWU22" s="671"/>
      <c r="DWV22" s="671"/>
      <c r="DWW22" s="671"/>
      <c r="DWX22" s="671"/>
      <c r="DWY22" s="671"/>
      <c r="DWZ22" s="671"/>
      <c r="DXA22" s="671"/>
      <c r="DXB22" s="671"/>
      <c r="DXC22" s="671"/>
      <c r="DXD22" s="671"/>
      <c r="DXE22" s="671"/>
      <c r="DXF22" s="671"/>
      <c r="DXG22" s="671"/>
      <c r="DXH22" s="671"/>
      <c r="DXI22" s="671"/>
      <c r="DXJ22" s="671"/>
      <c r="DXK22" s="671"/>
      <c r="DXL22" s="671"/>
      <c r="DXM22" s="671"/>
      <c r="DXN22" s="671"/>
      <c r="DXO22" s="671"/>
      <c r="DXP22" s="671"/>
      <c r="DXQ22" s="671"/>
      <c r="DXR22" s="671"/>
      <c r="DXS22" s="671"/>
      <c r="DXT22" s="671"/>
      <c r="DXU22" s="671"/>
      <c r="DXV22" s="671"/>
      <c r="DXW22" s="671"/>
      <c r="DXX22" s="671"/>
      <c r="DXY22" s="671"/>
      <c r="DXZ22" s="671"/>
      <c r="DYA22" s="671"/>
      <c r="DYB22" s="671"/>
      <c r="DYC22" s="671"/>
      <c r="DYD22" s="671"/>
      <c r="DYE22" s="671"/>
      <c r="DYF22" s="671"/>
      <c r="DYG22" s="671"/>
      <c r="DYH22" s="671"/>
      <c r="DYI22" s="671"/>
      <c r="DYJ22" s="671"/>
      <c r="DYK22" s="671"/>
      <c r="DYL22" s="671"/>
      <c r="DYM22" s="671"/>
      <c r="DYN22" s="671"/>
      <c r="DYO22" s="671"/>
      <c r="DYP22" s="671"/>
      <c r="DYQ22" s="671"/>
      <c r="DYR22" s="671"/>
      <c r="DYS22" s="671"/>
      <c r="DYT22" s="671"/>
      <c r="DYU22" s="671"/>
      <c r="DYV22" s="671"/>
      <c r="DYW22" s="671"/>
      <c r="DYX22" s="671"/>
      <c r="DYY22" s="671"/>
      <c r="DYZ22" s="671"/>
      <c r="DZA22" s="671"/>
      <c r="DZB22" s="671"/>
      <c r="DZC22" s="671"/>
      <c r="DZD22" s="671"/>
      <c r="DZE22" s="671"/>
      <c r="DZF22" s="671"/>
      <c r="DZG22" s="671"/>
      <c r="DZH22" s="671"/>
      <c r="DZI22" s="671"/>
      <c r="DZJ22" s="671"/>
      <c r="DZK22" s="671"/>
      <c r="DZL22" s="671"/>
      <c r="DZM22" s="671"/>
      <c r="DZN22" s="671"/>
      <c r="DZO22" s="671"/>
      <c r="DZP22" s="671"/>
      <c r="DZQ22" s="671"/>
      <c r="DZR22" s="671"/>
      <c r="DZS22" s="671"/>
      <c r="DZT22" s="671"/>
      <c r="DZU22" s="671"/>
      <c r="DZV22" s="671"/>
      <c r="DZW22" s="671"/>
      <c r="DZX22" s="671"/>
      <c r="DZY22" s="671"/>
      <c r="DZZ22" s="671"/>
      <c r="EAA22" s="671"/>
      <c r="EAB22" s="671"/>
      <c r="EAC22" s="671"/>
      <c r="EAD22" s="671"/>
      <c r="EAE22" s="671"/>
      <c r="EAF22" s="671"/>
      <c r="EAG22" s="671"/>
      <c r="EAH22" s="671"/>
      <c r="EAI22" s="671"/>
      <c r="EAJ22" s="671"/>
      <c r="EAK22" s="671"/>
      <c r="EAL22" s="671"/>
      <c r="EAM22" s="671"/>
      <c r="EAN22" s="671"/>
      <c r="EAO22" s="671"/>
      <c r="EAP22" s="671"/>
      <c r="EAQ22" s="671"/>
      <c r="EAR22" s="671"/>
      <c r="EAS22" s="671"/>
      <c r="EAT22" s="671"/>
      <c r="EAU22" s="671"/>
      <c r="EAV22" s="671"/>
      <c r="EAW22" s="671"/>
      <c r="EAX22" s="671"/>
      <c r="EAY22" s="671"/>
      <c r="EAZ22" s="671"/>
      <c r="EBA22" s="671"/>
      <c r="EBB22" s="671"/>
      <c r="EBC22" s="671"/>
      <c r="EBD22" s="671"/>
      <c r="EBE22" s="671"/>
      <c r="EBF22" s="671"/>
      <c r="EBG22" s="671"/>
      <c r="EBH22" s="671"/>
      <c r="EBI22" s="671"/>
      <c r="EBJ22" s="671"/>
      <c r="EBK22" s="671"/>
      <c r="EBL22" s="671"/>
      <c r="EBM22" s="671"/>
      <c r="EBN22" s="671"/>
      <c r="EBO22" s="671"/>
      <c r="EBP22" s="671"/>
      <c r="EBQ22" s="671"/>
      <c r="EBR22" s="671"/>
      <c r="EBS22" s="671"/>
      <c r="EBT22" s="671"/>
      <c r="EBU22" s="671"/>
      <c r="EBV22" s="671"/>
      <c r="EBW22" s="671"/>
      <c r="EBX22" s="671"/>
      <c r="EBY22" s="671"/>
      <c r="EBZ22" s="671"/>
      <c r="ECA22" s="671"/>
      <c r="ECB22" s="671"/>
      <c r="ECC22" s="671"/>
      <c r="ECD22" s="671"/>
      <c r="ECE22" s="671"/>
      <c r="ECF22" s="671"/>
      <c r="ECG22" s="671"/>
      <c r="ECH22" s="671"/>
      <c r="ECI22" s="671"/>
      <c r="ECJ22" s="671"/>
      <c r="ECK22" s="671"/>
      <c r="ECL22" s="671"/>
      <c r="ECM22" s="671"/>
      <c r="ECN22" s="671"/>
      <c r="ECO22" s="671"/>
      <c r="ECP22" s="671"/>
      <c r="ECQ22" s="671"/>
      <c r="ECR22" s="671"/>
      <c r="ECS22" s="671"/>
      <c r="ECT22" s="671"/>
      <c r="ECU22" s="671"/>
      <c r="ECV22" s="671"/>
      <c r="ECW22" s="671"/>
      <c r="ECX22" s="671"/>
      <c r="ECY22" s="671"/>
      <c r="ECZ22" s="671"/>
      <c r="EDA22" s="671"/>
      <c r="EDB22" s="671"/>
      <c r="EDC22" s="671"/>
      <c r="EDD22" s="671"/>
      <c r="EDE22" s="671"/>
      <c r="EDF22" s="671"/>
      <c r="EDG22" s="671"/>
      <c r="EDH22" s="671"/>
      <c r="EDI22" s="671"/>
      <c r="EDJ22" s="671"/>
      <c r="EDK22" s="671"/>
      <c r="EDL22" s="671"/>
      <c r="EDM22" s="671"/>
      <c r="EDN22" s="671"/>
      <c r="EDO22" s="671"/>
      <c r="EDP22" s="671"/>
      <c r="EDQ22" s="671"/>
      <c r="EDR22" s="671"/>
      <c r="EDS22" s="671"/>
      <c r="EDT22" s="671"/>
      <c r="EDU22" s="671"/>
      <c r="EDV22" s="671"/>
      <c r="EDW22" s="671"/>
      <c r="EDX22" s="671"/>
      <c r="EDY22" s="671"/>
      <c r="EDZ22" s="671"/>
      <c r="EEA22" s="671"/>
      <c r="EEB22" s="671"/>
      <c r="EEC22" s="671"/>
      <c r="EED22" s="671"/>
      <c r="EEE22" s="671"/>
      <c r="EEF22" s="671"/>
      <c r="EEG22" s="671"/>
      <c r="EEH22" s="671"/>
      <c r="EEI22" s="671"/>
      <c r="EEJ22" s="671"/>
      <c r="EEK22" s="671"/>
      <c r="EEL22" s="671"/>
      <c r="EEM22" s="671"/>
      <c r="EEN22" s="671"/>
      <c r="EEO22" s="671"/>
      <c r="EEP22" s="671"/>
      <c r="EEQ22" s="671"/>
      <c r="EER22" s="671"/>
      <c r="EES22" s="671"/>
      <c r="EET22" s="671"/>
      <c r="EEU22" s="671"/>
      <c r="EEV22" s="671"/>
      <c r="EEW22" s="671"/>
      <c r="EEX22" s="671"/>
      <c r="EEY22" s="671"/>
      <c r="EEZ22" s="671"/>
      <c r="EFA22" s="671"/>
      <c r="EFB22" s="671"/>
      <c r="EFC22" s="671"/>
      <c r="EFD22" s="671"/>
      <c r="EFE22" s="671"/>
      <c r="EFF22" s="671"/>
      <c r="EFG22" s="671"/>
      <c r="EFH22" s="671"/>
      <c r="EFI22" s="671"/>
      <c r="EFJ22" s="671"/>
      <c r="EFK22" s="671"/>
      <c r="EFL22" s="671"/>
      <c r="EFM22" s="671"/>
      <c r="EFN22" s="671"/>
      <c r="EFO22" s="671"/>
      <c r="EFP22" s="671"/>
      <c r="EFQ22" s="671"/>
      <c r="EFR22" s="671"/>
      <c r="EFS22" s="671"/>
      <c r="EFT22" s="671"/>
      <c r="EFU22" s="671"/>
      <c r="EFV22" s="671"/>
      <c r="EFW22" s="671"/>
      <c r="EFX22" s="671"/>
      <c r="EFY22" s="671"/>
      <c r="EFZ22" s="671"/>
      <c r="EGA22" s="671"/>
      <c r="EGB22" s="671"/>
      <c r="EGC22" s="671"/>
      <c r="EGD22" s="671"/>
      <c r="EGE22" s="671"/>
      <c r="EGF22" s="671"/>
      <c r="EGG22" s="671"/>
      <c r="EGH22" s="671"/>
      <c r="EGI22" s="671"/>
      <c r="EGJ22" s="671"/>
      <c r="EGK22" s="671"/>
      <c r="EGL22" s="671"/>
      <c r="EGM22" s="671"/>
      <c r="EGN22" s="671"/>
      <c r="EGO22" s="671"/>
      <c r="EGP22" s="671"/>
      <c r="EGQ22" s="671"/>
      <c r="EGR22" s="671"/>
      <c r="EGS22" s="671"/>
      <c r="EGT22" s="671"/>
      <c r="EGU22" s="671"/>
      <c r="EGV22" s="671"/>
      <c r="EGW22" s="671"/>
      <c r="EGX22" s="671"/>
      <c r="EGY22" s="671"/>
      <c r="EGZ22" s="671"/>
      <c r="EHA22" s="671"/>
      <c r="EHB22" s="671"/>
      <c r="EHC22" s="671"/>
      <c r="EHD22" s="671"/>
      <c r="EHE22" s="671"/>
      <c r="EHF22" s="671"/>
      <c r="EHG22" s="671"/>
      <c r="EHH22" s="671"/>
      <c r="EHI22" s="671"/>
      <c r="EHJ22" s="671"/>
      <c r="EHK22" s="671"/>
      <c r="EHL22" s="671"/>
      <c r="EHM22" s="671"/>
      <c r="EHN22" s="671"/>
      <c r="EHO22" s="671"/>
      <c r="EHP22" s="671"/>
      <c r="EHQ22" s="671"/>
      <c r="EHR22" s="671"/>
      <c r="EHS22" s="671"/>
      <c r="EHT22" s="671"/>
      <c r="EHU22" s="671"/>
      <c r="EHV22" s="671"/>
      <c r="EHW22" s="671"/>
      <c r="EHX22" s="671"/>
      <c r="EHY22" s="671"/>
      <c r="EHZ22" s="671"/>
      <c r="EIA22" s="671"/>
      <c r="EIB22" s="671"/>
      <c r="EIC22" s="671"/>
      <c r="EID22" s="671"/>
      <c r="EIE22" s="671"/>
      <c r="EIF22" s="671"/>
      <c r="EIG22" s="671"/>
      <c r="EIH22" s="671"/>
      <c r="EII22" s="671"/>
      <c r="EIJ22" s="671"/>
      <c r="EIK22" s="671"/>
      <c r="EIL22" s="671"/>
      <c r="EIM22" s="671"/>
      <c r="EIN22" s="671"/>
      <c r="EIO22" s="671"/>
      <c r="EIP22" s="671"/>
      <c r="EIQ22" s="671"/>
      <c r="EIR22" s="671"/>
      <c r="EIS22" s="671"/>
      <c r="EIT22" s="671"/>
      <c r="EIU22" s="671"/>
      <c r="EIV22" s="671"/>
      <c r="EIW22" s="671"/>
      <c r="EIX22" s="671"/>
      <c r="EIY22" s="671"/>
      <c r="EIZ22" s="671"/>
      <c r="EJA22" s="671"/>
      <c r="EJB22" s="671"/>
      <c r="EJC22" s="671"/>
      <c r="EJD22" s="671"/>
      <c r="EJE22" s="671"/>
      <c r="EJF22" s="671"/>
      <c r="EJG22" s="671"/>
      <c r="EJH22" s="671"/>
      <c r="EJI22" s="671"/>
      <c r="EJJ22" s="671"/>
      <c r="EJK22" s="671"/>
      <c r="EJL22" s="671"/>
      <c r="EJM22" s="671"/>
      <c r="EJN22" s="671"/>
      <c r="EJO22" s="671"/>
      <c r="EJP22" s="671"/>
      <c r="EJQ22" s="671"/>
      <c r="EJR22" s="671"/>
      <c r="EJS22" s="671"/>
      <c r="EJT22" s="671"/>
      <c r="EJU22" s="671"/>
      <c r="EJV22" s="671"/>
      <c r="EJW22" s="671"/>
      <c r="EJX22" s="671"/>
      <c r="EJY22" s="671"/>
      <c r="EJZ22" s="671"/>
      <c r="EKA22" s="671"/>
      <c r="EKB22" s="671"/>
      <c r="EKC22" s="671"/>
      <c r="EKD22" s="671"/>
      <c r="EKE22" s="671"/>
      <c r="EKF22" s="671"/>
      <c r="EKG22" s="671"/>
      <c r="EKH22" s="671"/>
      <c r="EKI22" s="671"/>
      <c r="EKJ22" s="671"/>
      <c r="EKK22" s="671"/>
      <c r="EKL22" s="671"/>
      <c r="EKM22" s="671"/>
      <c r="EKN22" s="671"/>
      <c r="EKO22" s="671"/>
      <c r="EKP22" s="671"/>
      <c r="EKQ22" s="671"/>
      <c r="EKR22" s="671"/>
      <c r="EKS22" s="671"/>
      <c r="EKT22" s="671"/>
      <c r="EKU22" s="671"/>
      <c r="EKV22" s="671"/>
      <c r="EKW22" s="671"/>
      <c r="EKX22" s="671"/>
      <c r="EKY22" s="671"/>
      <c r="EKZ22" s="671"/>
      <c r="ELA22" s="671"/>
      <c r="ELB22" s="671"/>
      <c r="ELC22" s="671"/>
      <c r="ELD22" s="671"/>
      <c r="ELE22" s="671"/>
      <c r="ELF22" s="671"/>
      <c r="ELG22" s="671"/>
      <c r="ELH22" s="671"/>
      <c r="ELI22" s="671"/>
      <c r="ELJ22" s="671"/>
      <c r="ELK22" s="671"/>
      <c r="ELL22" s="671"/>
      <c r="ELM22" s="671"/>
      <c r="ELN22" s="671"/>
      <c r="ELO22" s="671"/>
      <c r="ELP22" s="671"/>
      <c r="ELQ22" s="671"/>
      <c r="ELR22" s="671"/>
      <c r="ELS22" s="671"/>
      <c r="ELT22" s="671"/>
      <c r="ELU22" s="671"/>
      <c r="ELV22" s="671"/>
      <c r="ELW22" s="671"/>
      <c r="ELX22" s="671"/>
      <c r="ELY22" s="671"/>
      <c r="ELZ22" s="671"/>
      <c r="EMA22" s="671"/>
      <c r="EMB22" s="671"/>
      <c r="EMC22" s="671"/>
      <c r="EMD22" s="671"/>
      <c r="EME22" s="671"/>
      <c r="EMF22" s="671"/>
      <c r="EMG22" s="671"/>
      <c r="EMH22" s="671"/>
      <c r="EMI22" s="671"/>
      <c r="EMJ22" s="671"/>
      <c r="EMK22" s="671"/>
      <c r="EML22" s="671"/>
      <c r="EMM22" s="671"/>
      <c r="EMN22" s="671"/>
      <c r="EMO22" s="671"/>
      <c r="EMP22" s="671"/>
      <c r="EMQ22" s="671"/>
      <c r="EMR22" s="671"/>
      <c r="EMS22" s="671"/>
      <c r="EMT22" s="671"/>
      <c r="EMU22" s="671"/>
      <c r="EMV22" s="671"/>
      <c r="EMW22" s="671"/>
      <c r="EMX22" s="671"/>
      <c r="EMY22" s="671"/>
      <c r="EMZ22" s="671"/>
      <c r="ENA22" s="671"/>
      <c r="ENB22" s="671"/>
      <c r="ENC22" s="671"/>
      <c r="END22" s="671"/>
      <c r="ENE22" s="671"/>
      <c r="ENF22" s="671"/>
      <c r="ENG22" s="671"/>
      <c r="ENH22" s="671"/>
      <c r="ENI22" s="671"/>
      <c r="ENJ22" s="671"/>
      <c r="ENK22" s="671"/>
      <c r="ENL22" s="671"/>
      <c r="ENM22" s="671"/>
      <c r="ENN22" s="671"/>
      <c r="ENO22" s="671"/>
      <c r="ENP22" s="671"/>
      <c r="ENQ22" s="671"/>
      <c r="ENR22" s="671"/>
      <c r="ENS22" s="671"/>
      <c r="ENT22" s="671"/>
      <c r="ENU22" s="671"/>
      <c r="ENV22" s="671"/>
      <c r="ENW22" s="671"/>
      <c r="ENX22" s="671"/>
      <c r="ENY22" s="671"/>
      <c r="ENZ22" s="671"/>
      <c r="EOA22" s="671"/>
      <c r="EOB22" s="671"/>
      <c r="EOC22" s="671"/>
      <c r="EOD22" s="671"/>
      <c r="EOE22" s="671"/>
      <c r="EOF22" s="671"/>
      <c r="EOG22" s="671"/>
      <c r="EOH22" s="671"/>
      <c r="EOI22" s="671"/>
      <c r="EOJ22" s="671"/>
      <c r="EOK22" s="671"/>
      <c r="EOL22" s="671"/>
      <c r="EOM22" s="671"/>
      <c r="EON22" s="671"/>
      <c r="EOO22" s="671"/>
      <c r="EOP22" s="671"/>
      <c r="EOQ22" s="671"/>
      <c r="EOR22" s="671"/>
      <c r="EOS22" s="671"/>
      <c r="EOT22" s="671"/>
      <c r="EOU22" s="671"/>
      <c r="EOV22" s="671"/>
      <c r="EOW22" s="671"/>
      <c r="EOX22" s="671"/>
      <c r="EOY22" s="671"/>
      <c r="EOZ22" s="671"/>
      <c r="EPA22" s="671"/>
      <c r="EPB22" s="671"/>
      <c r="EPC22" s="671"/>
      <c r="EPD22" s="671"/>
      <c r="EPE22" s="671"/>
      <c r="EPF22" s="671"/>
      <c r="EPG22" s="671"/>
      <c r="EPH22" s="671"/>
      <c r="EPI22" s="671"/>
      <c r="EPJ22" s="671"/>
      <c r="EPK22" s="671"/>
      <c r="EPL22" s="671"/>
      <c r="EPM22" s="671"/>
      <c r="EPN22" s="671"/>
      <c r="EPO22" s="671"/>
      <c r="EPP22" s="671"/>
      <c r="EPQ22" s="671"/>
      <c r="EPR22" s="671"/>
      <c r="EPS22" s="671"/>
      <c r="EPT22" s="671"/>
      <c r="EPU22" s="671"/>
      <c r="EPV22" s="671"/>
      <c r="EPW22" s="671"/>
      <c r="EPX22" s="671"/>
      <c r="EPY22" s="671"/>
      <c r="EPZ22" s="671"/>
      <c r="EQA22" s="671"/>
      <c r="EQB22" s="671"/>
      <c r="EQC22" s="671"/>
      <c r="EQD22" s="671"/>
      <c r="EQE22" s="671"/>
      <c r="EQF22" s="671"/>
      <c r="EQG22" s="671"/>
      <c r="EQH22" s="671"/>
      <c r="EQI22" s="671"/>
      <c r="EQJ22" s="671"/>
      <c r="EQK22" s="671"/>
      <c r="EQL22" s="671"/>
      <c r="EQM22" s="671"/>
      <c r="EQN22" s="671"/>
      <c r="EQO22" s="671"/>
      <c r="EQP22" s="671"/>
      <c r="EQQ22" s="671"/>
      <c r="EQR22" s="671"/>
      <c r="EQS22" s="671"/>
      <c r="EQT22" s="671"/>
      <c r="EQU22" s="671"/>
      <c r="EQV22" s="671"/>
      <c r="EQW22" s="671"/>
      <c r="EQX22" s="671"/>
      <c r="EQY22" s="671"/>
      <c r="EQZ22" s="671"/>
      <c r="ERA22" s="671"/>
      <c r="ERB22" s="671"/>
      <c r="ERC22" s="671"/>
      <c r="ERD22" s="671"/>
      <c r="ERE22" s="671"/>
      <c r="ERF22" s="671"/>
      <c r="ERG22" s="671"/>
      <c r="ERH22" s="671"/>
      <c r="ERI22" s="671"/>
      <c r="ERJ22" s="671"/>
      <c r="ERK22" s="671"/>
      <c r="ERL22" s="671"/>
      <c r="ERM22" s="671"/>
      <c r="ERN22" s="671"/>
      <c r="ERO22" s="671"/>
      <c r="ERP22" s="671"/>
      <c r="ERQ22" s="671"/>
      <c r="ERR22" s="671"/>
      <c r="ERS22" s="671"/>
      <c r="ERT22" s="671"/>
      <c r="ERU22" s="671"/>
      <c r="ERV22" s="671"/>
      <c r="ERW22" s="671"/>
      <c r="ERX22" s="671"/>
      <c r="ERY22" s="671"/>
      <c r="ERZ22" s="671"/>
      <c r="ESA22" s="671"/>
      <c r="ESB22" s="671"/>
      <c r="ESC22" s="671"/>
      <c r="ESD22" s="671"/>
      <c r="ESE22" s="671"/>
      <c r="ESF22" s="671"/>
      <c r="ESG22" s="671"/>
      <c r="ESH22" s="671"/>
      <c r="ESI22" s="671"/>
      <c r="ESJ22" s="671"/>
      <c r="ESK22" s="671"/>
      <c r="ESL22" s="671"/>
      <c r="ESM22" s="671"/>
      <c r="ESN22" s="671"/>
      <c r="ESO22" s="671"/>
      <c r="ESP22" s="671"/>
      <c r="ESQ22" s="671"/>
      <c r="ESR22" s="671"/>
      <c r="ESS22" s="671"/>
      <c r="EST22" s="671"/>
      <c r="ESU22" s="671"/>
      <c r="ESV22" s="671"/>
      <c r="ESW22" s="671"/>
      <c r="ESX22" s="671"/>
      <c r="ESY22" s="671"/>
      <c r="ESZ22" s="671"/>
      <c r="ETA22" s="671"/>
      <c r="ETB22" s="671"/>
      <c r="ETC22" s="671"/>
      <c r="ETD22" s="671"/>
      <c r="ETE22" s="671"/>
      <c r="ETF22" s="671"/>
      <c r="ETG22" s="671"/>
      <c r="ETH22" s="671"/>
      <c r="ETI22" s="671"/>
      <c r="ETJ22" s="671"/>
      <c r="ETK22" s="671"/>
      <c r="ETL22" s="671"/>
      <c r="ETM22" s="671"/>
      <c r="ETN22" s="671"/>
      <c r="ETO22" s="671"/>
      <c r="ETP22" s="671"/>
      <c r="ETQ22" s="671"/>
      <c r="ETR22" s="671"/>
      <c r="ETS22" s="671"/>
      <c r="ETT22" s="671"/>
      <c r="ETU22" s="671"/>
      <c r="ETV22" s="671"/>
      <c r="ETW22" s="671"/>
      <c r="ETX22" s="671"/>
      <c r="ETY22" s="671"/>
      <c r="ETZ22" s="671"/>
      <c r="EUA22" s="671"/>
      <c r="EUB22" s="671"/>
      <c r="EUC22" s="671"/>
      <c r="EUD22" s="671"/>
      <c r="EUE22" s="671"/>
      <c r="EUF22" s="671"/>
      <c r="EUG22" s="671"/>
      <c r="EUH22" s="671"/>
      <c r="EUI22" s="671"/>
      <c r="EUJ22" s="671"/>
      <c r="EUK22" s="671"/>
      <c r="EUL22" s="671"/>
      <c r="EUM22" s="671"/>
      <c r="EUN22" s="671"/>
      <c r="EUO22" s="671"/>
      <c r="EUP22" s="671"/>
      <c r="EUQ22" s="671"/>
      <c r="EUR22" s="671"/>
      <c r="EUS22" s="671"/>
      <c r="EUT22" s="671"/>
      <c r="EUU22" s="671"/>
      <c r="EUV22" s="671"/>
      <c r="EUW22" s="671"/>
      <c r="EUX22" s="671"/>
      <c r="EUY22" s="671"/>
      <c r="EUZ22" s="671"/>
      <c r="EVA22" s="671"/>
      <c r="EVB22" s="671"/>
      <c r="EVC22" s="671"/>
      <c r="EVD22" s="671"/>
      <c r="EVE22" s="671"/>
      <c r="EVF22" s="671"/>
      <c r="EVG22" s="671"/>
      <c r="EVH22" s="671"/>
      <c r="EVI22" s="671"/>
      <c r="EVJ22" s="671"/>
      <c r="EVK22" s="671"/>
      <c r="EVL22" s="671"/>
      <c r="EVM22" s="671"/>
      <c r="EVN22" s="671"/>
      <c r="EVO22" s="671"/>
      <c r="EVP22" s="671"/>
      <c r="EVQ22" s="671"/>
      <c r="EVR22" s="671"/>
      <c r="EVS22" s="671"/>
      <c r="EVT22" s="671"/>
      <c r="EVU22" s="671"/>
      <c r="EVV22" s="671"/>
      <c r="EVW22" s="671"/>
      <c r="EVX22" s="671"/>
      <c r="EVY22" s="671"/>
      <c r="EVZ22" s="671"/>
      <c r="EWA22" s="671"/>
      <c r="EWB22" s="671"/>
      <c r="EWC22" s="671"/>
      <c r="EWD22" s="671"/>
      <c r="EWE22" s="671"/>
      <c r="EWF22" s="671"/>
      <c r="EWG22" s="671"/>
      <c r="EWH22" s="671"/>
      <c r="EWI22" s="671"/>
      <c r="EWJ22" s="671"/>
      <c r="EWK22" s="671"/>
      <c r="EWL22" s="671"/>
      <c r="EWM22" s="671"/>
      <c r="EWN22" s="671"/>
      <c r="EWO22" s="671"/>
      <c r="EWP22" s="671"/>
      <c r="EWQ22" s="671"/>
      <c r="EWR22" s="671"/>
      <c r="EWS22" s="671"/>
      <c r="EWT22" s="671"/>
      <c r="EWU22" s="671"/>
      <c r="EWV22" s="671"/>
      <c r="EWW22" s="671"/>
      <c r="EWX22" s="671"/>
      <c r="EWY22" s="671"/>
      <c r="EWZ22" s="671"/>
      <c r="EXA22" s="671"/>
      <c r="EXB22" s="671"/>
      <c r="EXC22" s="671"/>
      <c r="EXD22" s="671"/>
      <c r="EXE22" s="671"/>
      <c r="EXF22" s="671"/>
      <c r="EXG22" s="671"/>
      <c r="EXH22" s="671"/>
      <c r="EXI22" s="671"/>
      <c r="EXJ22" s="671"/>
      <c r="EXK22" s="671"/>
      <c r="EXL22" s="671"/>
      <c r="EXM22" s="671"/>
      <c r="EXN22" s="671"/>
      <c r="EXO22" s="671"/>
      <c r="EXP22" s="671"/>
      <c r="EXQ22" s="671"/>
      <c r="EXR22" s="671"/>
      <c r="EXS22" s="671"/>
      <c r="EXT22" s="671"/>
      <c r="EXU22" s="671"/>
      <c r="EXV22" s="671"/>
      <c r="EXW22" s="671"/>
      <c r="EXX22" s="671"/>
      <c r="EXY22" s="671"/>
      <c r="EXZ22" s="671"/>
      <c r="EYA22" s="671"/>
      <c r="EYB22" s="671"/>
      <c r="EYC22" s="671"/>
      <c r="EYD22" s="671"/>
      <c r="EYE22" s="671"/>
      <c r="EYF22" s="671"/>
      <c r="EYG22" s="671"/>
      <c r="EYH22" s="671"/>
      <c r="EYI22" s="671"/>
      <c r="EYJ22" s="671"/>
      <c r="EYK22" s="671"/>
      <c r="EYL22" s="671"/>
      <c r="EYM22" s="671"/>
      <c r="EYN22" s="671"/>
      <c r="EYO22" s="671"/>
      <c r="EYP22" s="671"/>
      <c r="EYQ22" s="671"/>
      <c r="EYR22" s="671"/>
      <c r="EYS22" s="671"/>
      <c r="EYT22" s="671"/>
      <c r="EYU22" s="671"/>
      <c r="EYV22" s="671"/>
      <c r="EYW22" s="671"/>
      <c r="EYX22" s="671"/>
      <c r="EYY22" s="671"/>
      <c r="EYZ22" s="671"/>
      <c r="EZA22" s="671"/>
      <c r="EZB22" s="671"/>
      <c r="EZC22" s="671"/>
      <c r="EZD22" s="671"/>
      <c r="EZE22" s="671"/>
      <c r="EZF22" s="671"/>
      <c r="EZG22" s="671"/>
      <c r="EZH22" s="671"/>
      <c r="EZI22" s="671"/>
      <c r="EZJ22" s="671"/>
      <c r="EZK22" s="671"/>
      <c r="EZL22" s="671"/>
      <c r="EZM22" s="671"/>
      <c r="EZN22" s="671"/>
      <c r="EZO22" s="671"/>
      <c r="EZP22" s="671"/>
      <c r="EZQ22" s="671"/>
      <c r="EZR22" s="671"/>
      <c r="EZS22" s="671"/>
      <c r="EZT22" s="671"/>
      <c r="EZU22" s="671"/>
      <c r="EZV22" s="671"/>
      <c r="EZW22" s="671"/>
      <c r="EZX22" s="671"/>
      <c r="EZY22" s="671"/>
      <c r="EZZ22" s="671"/>
      <c r="FAA22" s="671"/>
      <c r="FAB22" s="671"/>
      <c r="FAC22" s="671"/>
      <c r="FAD22" s="671"/>
      <c r="FAE22" s="671"/>
      <c r="FAF22" s="671"/>
      <c r="FAG22" s="671"/>
      <c r="FAH22" s="671"/>
      <c r="FAI22" s="671"/>
      <c r="FAJ22" s="671"/>
      <c r="FAK22" s="671"/>
      <c r="FAL22" s="671"/>
      <c r="FAM22" s="671"/>
      <c r="FAN22" s="671"/>
      <c r="FAO22" s="671"/>
      <c r="FAP22" s="671"/>
      <c r="FAQ22" s="671"/>
      <c r="FAR22" s="671"/>
      <c r="FAS22" s="671"/>
      <c r="FAT22" s="671"/>
      <c r="FAU22" s="671"/>
      <c r="FAV22" s="671"/>
      <c r="FAW22" s="671"/>
      <c r="FAX22" s="671"/>
      <c r="FAY22" s="671"/>
      <c r="FAZ22" s="671"/>
      <c r="FBA22" s="671"/>
      <c r="FBB22" s="671"/>
      <c r="FBC22" s="671"/>
      <c r="FBD22" s="671"/>
      <c r="FBE22" s="671"/>
      <c r="FBF22" s="671"/>
      <c r="FBG22" s="671"/>
      <c r="FBH22" s="671"/>
      <c r="FBI22" s="671"/>
      <c r="FBJ22" s="671"/>
      <c r="FBK22" s="671"/>
      <c r="FBL22" s="671"/>
      <c r="FBM22" s="671"/>
      <c r="FBN22" s="671"/>
      <c r="FBO22" s="671"/>
      <c r="FBP22" s="671"/>
      <c r="FBQ22" s="671"/>
      <c r="FBR22" s="671"/>
      <c r="FBS22" s="671"/>
      <c r="FBT22" s="671"/>
      <c r="FBU22" s="671"/>
      <c r="FBV22" s="671"/>
      <c r="FBW22" s="671"/>
      <c r="FBX22" s="671"/>
      <c r="FBY22" s="671"/>
      <c r="FBZ22" s="671"/>
      <c r="FCA22" s="671"/>
      <c r="FCB22" s="671"/>
      <c r="FCC22" s="671"/>
      <c r="FCD22" s="671"/>
      <c r="FCE22" s="671"/>
      <c r="FCF22" s="671"/>
      <c r="FCG22" s="671"/>
      <c r="FCH22" s="671"/>
      <c r="FCI22" s="671"/>
      <c r="FCJ22" s="671"/>
      <c r="FCK22" s="671"/>
      <c r="FCL22" s="671"/>
      <c r="FCM22" s="671"/>
      <c r="FCN22" s="671"/>
      <c r="FCO22" s="671"/>
      <c r="FCP22" s="671"/>
      <c r="FCQ22" s="671"/>
      <c r="FCR22" s="671"/>
      <c r="FCS22" s="671"/>
      <c r="FCT22" s="671"/>
      <c r="FCU22" s="671"/>
      <c r="FCV22" s="671"/>
      <c r="FCW22" s="671"/>
      <c r="FCX22" s="671"/>
      <c r="FCY22" s="671"/>
      <c r="FCZ22" s="671"/>
      <c r="FDA22" s="671"/>
      <c r="FDB22" s="671"/>
      <c r="FDC22" s="671"/>
      <c r="FDD22" s="671"/>
      <c r="FDE22" s="671"/>
      <c r="FDF22" s="671"/>
      <c r="FDG22" s="671"/>
      <c r="FDH22" s="671"/>
      <c r="FDI22" s="671"/>
      <c r="FDJ22" s="671"/>
      <c r="FDK22" s="671"/>
      <c r="FDL22" s="671"/>
      <c r="FDM22" s="671"/>
      <c r="FDN22" s="671"/>
      <c r="FDO22" s="671"/>
      <c r="FDP22" s="671"/>
      <c r="FDQ22" s="671"/>
      <c r="FDR22" s="671"/>
      <c r="FDS22" s="671"/>
      <c r="FDT22" s="671"/>
      <c r="FDU22" s="671"/>
      <c r="FDV22" s="671"/>
      <c r="FDW22" s="671"/>
      <c r="FDX22" s="671"/>
      <c r="FDY22" s="671"/>
      <c r="FDZ22" s="671"/>
      <c r="FEA22" s="671"/>
      <c r="FEB22" s="671"/>
      <c r="FEC22" s="671"/>
      <c r="FED22" s="671"/>
      <c r="FEE22" s="671"/>
      <c r="FEF22" s="671"/>
      <c r="FEG22" s="671"/>
      <c r="FEH22" s="671"/>
      <c r="FEI22" s="671"/>
      <c r="FEJ22" s="671"/>
      <c r="FEK22" s="671"/>
      <c r="FEL22" s="671"/>
      <c r="FEM22" s="671"/>
      <c r="FEN22" s="671"/>
      <c r="FEO22" s="671"/>
      <c r="FEP22" s="671"/>
      <c r="FEQ22" s="671"/>
      <c r="FER22" s="671"/>
      <c r="FES22" s="671"/>
      <c r="FET22" s="671"/>
      <c r="FEU22" s="671"/>
      <c r="FEV22" s="671"/>
      <c r="FEW22" s="671"/>
      <c r="FEX22" s="671"/>
      <c r="FEY22" s="671"/>
      <c r="FEZ22" s="671"/>
      <c r="FFA22" s="671"/>
      <c r="FFB22" s="671"/>
      <c r="FFC22" s="671"/>
      <c r="FFD22" s="671"/>
      <c r="FFE22" s="671"/>
      <c r="FFF22" s="671"/>
      <c r="FFG22" s="671"/>
      <c r="FFH22" s="671"/>
      <c r="FFI22" s="671"/>
      <c r="FFJ22" s="671"/>
      <c r="FFK22" s="671"/>
      <c r="FFL22" s="671"/>
      <c r="FFM22" s="671"/>
      <c r="FFN22" s="671"/>
      <c r="FFO22" s="671"/>
      <c r="FFP22" s="671"/>
      <c r="FFQ22" s="671"/>
      <c r="FFR22" s="671"/>
      <c r="FFS22" s="671"/>
      <c r="FFT22" s="671"/>
      <c r="FFU22" s="671"/>
      <c r="FFV22" s="671"/>
      <c r="FFW22" s="671"/>
      <c r="FFX22" s="671"/>
      <c r="FFY22" s="671"/>
      <c r="FFZ22" s="671"/>
      <c r="FGA22" s="671"/>
      <c r="FGB22" s="671"/>
      <c r="FGC22" s="671"/>
      <c r="FGD22" s="671"/>
      <c r="FGE22" s="671"/>
      <c r="FGF22" s="671"/>
      <c r="FGG22" s="671"/>
      <c r="FGH22" s="671"/>
      <c r="FGI22" s="671"/>
      <c r="FGJ22" s="671"/>
      <c r="FGK22" s="671"/>
      <c r="FGL22" s="671"/>
      <c r="FGM22" s="671"/>
      <c r="FGN22" s="671"/>
      <c r="FGO22" s="671"/>
      <c r="FGP22" s="671"/>
      <c r="FGQ22" s="671"/>
      <c r="FGR22" s="671"/>
      <c r="FGS22" s="671"/>
      <c r="FGT22" s="671"/>
      <c r="FGU22" s="671"/>
      <c r="FGV22" s="671"/>
      <c r="FGW22" s="671"/>
      <c r="FGX22" s="671"/>
      <c r="FGY22" s="671"/>
      <c r="FGZ22" s="671"/>
      <c r="FHA22" s="671"/>
      <c r="FHB22" s="671"/>
      <c r="FHC22" s="671"/>
      <c r="FHD22" s="671"/>
      <c r="FHE22" s="671"/>
      <c r="FHF22" s="671"/>
      <c r="FHG22" s="671"/>
      <c r="FHH22" s="671"/>
      <c r="FHI22" s="671"/>
      <c r="FHJ22" s="671"/>
      <c r="FHK22" s="671"/>
      <c r="FHL22" s="671"/>
      <c r="FHM22" s="671"/>
      <c r="FHN22" s="671"/>
      <c r="FHO22" s="671"/>
      <c r="FHP22" s="671"/>
      <c r="FHQ22" s="671"/>
      <c r="FHR22" s="671"/>
      <c r="FHS22" s="671"/>
      <c r="FHT22" s="671"/>
      <c r="FHU22" s="671"/>
      <c r="FHV22" s="671"/>
      <c r="FHW22" s="671"/>
      <c r="FHX22" s="671"/>
      <c r="FHY22" s="671"/>
      <c r="FHZ22" s="671"/>
      <c r="FIA22" s="671"/>
      <c r="FIB22" s="671"/>
      <c r="FIC22" s="671"/>
      <c r="FID22" s="671"/>
      <c r="FIE22" s="671"/>
      <c r="FIF22" s="671"/>
      <c r="FIG22" s="671"/>
      <c r="FIH22" s="671"/>
      <c r="FII22" s="671"/>
      <c r="FIJ22" s="671"/>
      <c r="FIK22" s="671"/>
      <c r="FIL22" s="671"/>
      <c r="FIM22" s="671"/>
      <c r="FIN22" s="671"/>
      <c r="FIO22" s="671"/>
      <c r="FIP22" s="671"/>
      <c r="FIQ22" s="671"/>
      <c r="FIR22" s="671"/>
      <c r="FIS22" s="671"/>
      <c r="FIT22" s="671"/>
      <c r="FIU22" s="671"/>
      <c r="FIV22" s="671"/>
      <c r="FIW22" s="671"/>
      <c r="FIX22" s="671"/>
      <c r="FIY22" s="671"/>
      <c r="FIZ22" s="671"/>
      <c r="FJA22" s="671"/>
      <c r="FJB22" s="671"/>
      <c r="FJC22" s="671"/>
      <c r="FJD22" s="671"/>
      <c r="FJE22" s="671"/>
      <c r="FJF22" s="671"/>
      <c r="FJG22" s="671"/>
      <c r="FJH22" s="671"/>
      <c r="FJI22" s="671"/>
      <c r="FJJ22" s="671"/>
      <c r="FJK22" s="671"/>
      <c r="FJL22" s="671"/>
      <c r="FJM22" s="671"/>
      <c r="FJN22" s="671"/>
      <c r="FJO22" s="671"/>
      <c r="FJP22" s="671"/>
      <c r="FJQ22" s="671"/>
      <c r="FJR22" s="671"/>
      <c r="FJS22" s="671"/>
      <c r="FJT22" s="671"/>
      <c r="FJU22" s="671"/>
      <c r="FJV22" s="671"/>
      <c r="FJW22" s="671"/>
      <c r="FJX22" s="671"/>
      <c r="FJY22" s="671"/>
      <c r="FJZ22" s="671"/>
      <c r="FKA22" s="671"/>
      <c r="FKB22" s="671"/>
      <c r="FKC22" s="671"/>
      <c r="FKD22" s="671"/>
      <c r="FKE22" s="671"/>
      <c r="FKF22" s="671"/>
      <c r="FKG22" s="671"/>
      <c r="FKH22" s="671"/>
      <c r="FKI22" s="671"/>
      <c r="FKJ22" s="671"/>
      <c r="FKK22" s="671"/>
      <c r="FKL22" s="671"/>
      <c r="FKM22" s="671"/>
      <c r="FKN22" s="671"/>
      <c r="FKO22" s="671"/>
      <c r="FKP22" s="671"/>
      <c r="FKQ22" s="671"/>
      <c r="FKR22" s="671"/>
      <c r="FKS22" s="671"/>
      <c r="FKT22" s="671"/>
      <c r="FKU22" s="671"/>
      <c r="FKV22" s="671"/>
      <c r="FKW22" s="671"/>
      <c r="FKX22" s="671"/>
      <c r="FKY22" s="671"/>
      <c r="FKZ22" s="671"/>
      <c r="FLA22" s="671"/>
      <c r="FLB22" s="671"/>
      <c r="FLC22" s="671"/>
      <c r="FLD22" s="671"/>
      <c r="FLE22" s="671"/>
      <c r="FLF22" s="671"/>
      <c r="FLG22" s="671"/>
      <c r="FLH22" s="671"/>
      <c r="FLI22" s="671"/>
      <c r="FLJ22" s="671"/>
      <c r="FLK22" s="671"/>
      <c r="FLL22" s="671"/>
      <c r="FLM22" s="671"/>
      <c r="FLN22" s="671"/>
      <c r="FLO22" s="671"/>
      <c r="FLP22" s="671"/>
      <c r="FLQ22" s="671"/>
      <c r="FLR22" s="671"/>
      <c r="FLS22" s="671"/>
      <c r="FLT22" s="671"/>
      <c r="FLU22" s="671"/>
      <c r="FLV22" s="671"/>
      <c r="FLW22" s="671"/>
      <c r="FLX22" s="671"/>
      <c r="FLY22" s="671"/>
      <c r="FLZ22" s="671"/>
      <c r="FMA22" s="671"/>
      <c r="FMB22" s="671"/>
      <c r="FMC22" s="671"/>
      <c r="FMD22" s="671"/>
      <c r="FME22" s="671"/>
      <c r="FMF22" s="671"/>
      <c r="FMG22" s="671"/>
      <c r="FMH22" s="671"/>
      <c r="FMI22" s="671"/>
      <c r="FMJ22" s="671"/>
      <c r="FMK22" s="671"/>
      <c r="FML22" s="671"/>
      <c r="FMM22" s="671"/>
      <c r="FMN22" s="671"/>
      <c r="FMO22" s="671"/>
      <c r="FMP22" s="671"/>
      <c r="FMQ22" s="671"/>
      <c r="FMR22" s="671"/>
      <c r="FMS22" s="671"/>
      <c r="FMT22" s="671"/>
      <c r="FMU22" s="671"/>
      <c r="FMV22" s="671"/>
      <c r="FMW22" s="671"/>
      <c r="FMX22" s="671"/>
      <c r="FMY22" s="671"/>
      <c r="FMZ22" s="671"/>
      <c r="FNA22" s="671"/>
      <c r="FNB22" s="671"/>
      <c r="FNC22" s="671"/>
      <c r="FND22" s="671"/>
      <c r="FNE22" s="671"/>
      <c r="FNF22" s="671"/>
      <c r="FNG22" s="671"/>
      <c r="FNH22" s="671"/>
      <c r="FNI22" s="671"/>
      <c r="FNJ22" s="671"/>
      <c r="FNK22" s="671"/>
      <c r="FNL22" s="671"/>
      <c r="FNM22" s="671"/>
      <c r="FNN22" s="671"/>
      <c r="FNO22" s="671"/>
      <c r="FNP22" s="671"/>
      <c r="FNQ22" s="671"/>
      <c r="FNR22" s="671"/>
      <c r="FNS22" s="671"/>
      <c r="FNT22" s="671"/>
      <c r="FNU22" s="671"/>
      <c r="FNV22" s="671"/>
      <c r="FNW22" s="671"/>
      <c r="FNX22" s="671"/>
      <c r="FNY22" s="671"/>
      <c r="FNZ22" s="671"/>
      <c r="FOA22" s="671"/>
      <c r="FOB22" s="671"/>
      <c r="FOC22" s="671"/>
      <c r="FOD22" s="671"/>
      <c r="FOE22" s="671"/>
      <c r="FOF22" s="671"/>
      <c r="FOG22" s="671"/>
      <c r="FOH22" s="671"/>
      <c r="FOI22" s="671"/>
      <c r="FOJ22" s="671"/>
      <c r="FOK22" s="671"/>
      <c r="FOL22" s="671"/>
      <c r="FOM22" s="671"/>
      <c r="FON22" s="671"/>
      <c r="FOO22" s="671"/>
      <c r="FOP22" s="671"/>
      <c r="FOQ22" s="671"/>
      <c r="FOR22" s="671"/>
      <c r="FOS22" s="671"/>
      <c r="FOT22" s="671"/>
      <c r="FOU22" s="671"/>
      <c r="FOV22" s="671"/>
      <c r="FOW22" s="671"/>
      <c r="FOX22" s="671"/>
      <c r="FOY22" s="671"/>
      <c r="FOZ22" s="671"/>
      <c r="FPA22" s="671"/>
      <c r="FPB22" s="671"/>
      <c r="FPC22" s="671"/>
      <c r="FPD22" s="671"/>
      <c r="FPE22" s="671"/>
      <c r="FPF22" s="671"/>
      <c r="FPG22" s="671"/>
      <c r="FPH22" s="671"/>
      <c r="FPI22" s="671"/>
      <c r="FPJ22" s="671"/>
      <c r="FPK22" s="671"/>
      <c r="FPL22" s="671"/>
      <c r="FPM22" s="671"/>
      <c r="FPN22" s="671"/>
      <c r="FPO22" s="671"/>
      <c r="FPP22" s="671"/>
      <c r="FPQ22" s="671"/>
      <c r="FPR22" s="671"/>
      <c r="FPS22" s="671"/>
      <c r="FPT22" s="671"/>
      <c r="FPU22" s="671"/>
      <c r="FPV22" s="671"/>
      <c r="FPW22" s="671"/>
      <c r="FPX22" s="671"/>
      <c r="FPY22" s="671"/>
      <c r="FPZ22" s="671"/>
      <c r="FQA22" s="671"/>
      <c r="FQB22" s="671"/>
      <c r="FQC22" s="671"/>
      <c r="FQD22" s="671"/>
      <c r="FQE22" s="671"/>
      <c r="FQF22" s="671"/>
      <c r="FQG22" s="671"/>
      <c r="FQH22" s="671"/>
      <c r="FQI22" s="671"/>
      <c r="FQJ22" s="671"/>
      <c r="FQK22" s="671"/>
      <c r="FQL22" s="671"/>
      <c r="FQM22" s="671"/>
      <c r="FQN22" s="671"/>
      <c r="FQO22" s="671"/>
      <c r="FQP22" s="671"/>
      <c r="FQQ22" s="671"/>
      <c r="FQR22" s="671"/>
      <c r="FQS22" s="671"/>
      <c r="FQT22" s="671"/>
      <c r="FQU22" s="671"/>
      <c r="FQV22" s="671"/>
      <c r="FQW22" s="671"/>
      <c r="FQX22" s="671"/>
      <c r="FQY22" s="671"/>
      <c r="FQZ22" s="671"/>
      <c r="FRA22" s="671"/>
      <c r="FRB22" s="671"/>
      <c r="FRC22" s="671"/>
      <c r="FRD22" s="671"/>
      <c r="FRE22" s="671"/>
      <c r="FRF22" s="671"/>
      <c r="FRG22" s="671"/>
      <c r="FRH22" s="671"/>
      <c r="FRI22" s="671"/>
      <c r="FRJ22" s="671"/>
      <c r="FRK22" s="671"/>
      <c r="FRL22" s="671"/>
      <c r="FRM22" s="671"/>
      <c r="FRN22" s="671"/>
      <c r="FRO22" s="671"/>
      <c r="FRP22" s="671"/>
      <c r="FRQ22" s="671"/>
      <c r="FRR22" s="671"/>
      <c r="FRS22" s="671"/>
      <c r="FRT22" s="671"/>
      <c r="FRU22" s="671"/>
      <c r="FRV22" s="671"/>
      <c r="FRW22" s="671"/>
      <c r="FRX22" s="671"/>
      <c r="FRY22" s="671"/>
      <c r="FRZ22" s="671"/>
      <c r="FSA22" s="671"/>
      <c r="FSB22" s="671"/>
      <c r="FSC22" s="671"/>
      <c r="FSD22" s="671"/>
      <c r="FSE22" s="671"/>
      <c r="FSF22" s="671"/>
      <c r="FSG22" s="671"/>
      <c r="FSH22" s="671"/>
      <c r="FSI22" s="671"/>
      <c r="FSJ22" s="671"/>
      <c r="FSK22" s="671"/>
      <c r="FSL22" s="671"/>
      <c r="FSM22" s="671"/>
      <c r="FSN22" s="671"/>
      <c r="FSO22" s="671"/>
      <c r="FSP22" s="671"/>
      <c r="FSQ22" s="671"/>
      <c r="FSR22" s="671"/>
      <c r="FSS22" s="671"/>
      <c r="FST22" s="671"/>
      <c r="FSU22" s="671"/>
      <c r="FSV22" s="671"/>
      <c r="FSW22" s="671"/>
      <c r="FSX22" s="671"/>
      <c r="FSY22" s="671"/>
      <c r="FSZ22" s="671"/>
      <c r="FTA22" s="671"/>
      <c r="FTB22" s="671"/>
      <c r="FTC22" s="671"/>
      <c r="FTD22" s="671"/>
      <c r="FTE22" s="671"/>
      <c r="FTF22" s="671"/>
      <c r="FTG22" s="671"/>
      <c r="FTH22" s="671"/>
      <c r="FTI22" s="671"/>
      <c r="FTJ22" s="671"/>
      <c r="FTK22" s="671"/>
      <c r="FTL22" s="671"/>
      <c r="FTM22" s="671"/>
      <c r="FTN22" s="671"/>
      <c r="FTO22" s="671"/>
      <c r="FTP22" s="671"/>
      <c r="FTQ22" s="671"/>
      <c r="FTR22" s="671"/>
      <c r="FTS22" s="671"/>
      <c r="FTT22" s="671"/>
      <c r="FTU22" s="671"/>
      <c r="FTV22" s="671"/>
      <c r="FTW22" s="671"/>
      <c r="FTX22" s="671"/>
      <c r="FTY22" s="671"/>
      <c r="FTZ22" s="671"/>
      <c r="FUA22" s="671"/>
      <c r="FUB22" s="671"/>
      <c r="FUC22" s="671"/>
      <c r="FUD22" s="671"/>
      <c r="FUE22" s="671"/>
      <c r="FUF22" s="671"/>
      <c r="FUG22" s="671"/>
      <c r="FUH22" s="671"/>
      <c r="FUI22" s="671"/>
      <c r="FUJ22" s="671"/>
      <c r="FUK22" s="671"/>
      <c r="FUL22" s="671"/>
      <c r="FUM22" s="671"/>
      <c r="FUN22" s="671"/>
      <c r="FUO22" s="671"/>
      <c r="FUP22" s="671"/>
      <c r="FUQ22" s="671"/>
      <c r="FUR22" s="671"/>
      <c r="FUS22" s="671"/>
      <c r="FUT22" s="671"/>
      <c r="FUU22" s="671"/>
      <c r="FUV22" s="671"/>
      <c r="FUW22" s="671"/>
      <c r="FUX22" s="671"/>
      <c r="FUY22" s="671"/>
      <c r="FUZ22" s="671"/>
      <c r="FVA22" s="671"/>
      <c r="FVB22" s="671"/>
      <c r="FVC22" s="671"/>
      <c r="FVD22" s="671"/>
      <c r="FVE22" s="671"/>
      <c r="FVF22" s="671"/>
      <c r="FVG22" s="671"/>
      <c r="FVH22" s="671"/>
      <c r="FVI22" s="671"/>
      <c r="FVJ22" s="671"/>
      <c r="FVK22" s="671"/>
      <c r="FVL22" s="671"/>
      <c r="FVM22" s="671"/>
      <c r="FVN22" s="671"/>
      <c r="FVO22" s="671"/>
      <c r="FVP22" s="671"/>
      <c r="FVQ22" s="671"/>
      <c r="FVR22" s="671"/>
      <c r="FVS22" s="671"/>
      <c r="FVT22" s="671"/>
      <c r="FVU22" s="671"/>
      <c r="FVV22" s="671"/>
      <c r="FVW22" s="671"/>
      <c r="FVX22" s="671"/>
      <c r="FVY22" s="671"/>
      <c r="FVZ22" s="671"/>
      <c r="FWA22" s="671"/>
      <c r="FWB22" s="671"/>
      <c r="FWC22" s="671"/>
      <c r="FWD22" s="671"/>
      <c r="FWE22" s="671"/>
      <c r="FWF22" s="671"/>
      <c r="FWG22" s="671"/>
      <c r="FWH22" s="671"/>
      <c r="FWI22" s="671"/>
      <c r="FWJ22" s="671"/>
      <c r="FWK22" s="671"/>
      <c r="FWL22" s="671"/>
      <c r="FWM22" s="671"/>
      <c r="FWN22" s="671"/>
      <c r="FWO22" s="671"/>
      <c r="FWP22" s="671"/>
      <c r="FWQ22" s="671"/>
      <c r="FWR22" s="671"/>
      <c r="FWS22" s="671"/>
      <c r="FWT22" s="671"/>
      <c r="FWU22" s="671"/>
      <c r="FWV22" s="671"/>
      <c r="FWW22" s="671"/>
      <c r="FWX22" s="671"/>
      <c r="FWY22" s="671"/>
      <c r="FWZ22" s="671"/>
      <c r="FXA22" s="671"/>
      <c r="FXB22" s="671"/>
      <c r="FXC22" s="671"/>
      <c r="FXD22" s="671"/>
      <c r="FXE22" s="671"/>
      <c r="FXF22" s="671"/>
      <c r="FXG22" s="671"/>
      <c r="FXH22" s="671"/>
      <c r="FXI22" s="671"/>
      <c r="FXJ22" s="671"/>
      <c r="FXK22" s="671"/>
      <c r="FXL22" s="671"/>
      <c r="FXM22" s="671"/>
      <c r="FXN22" s="671"/>
      <c r="FXO22" s="671"/>
      <c r="FXP22" s="671"/>
      <c r="FXQ22" s="671"/>
      <c r="FXR22" s="671"/>
      <c r="FXS22" s="671"/>
      <c r="FXT22" s="671"/>
      <c r="FXU22" s="671"/>
      <c r="FXV22" s="671"/>
      <c r="FXW22" s="671"/>
      <c r="FXX22" s="671"/>
      <c r="FXY22" s="671"/>
      <c r="FXZ22" s="671"/>
      <c r="FYA22" s="671"/>
      <c r="FYB22" s="671"/>
      <c r="FYC22" s="671"/>
      <c r="FYD22" s="671"/>
      <c r="FYE22" s="671"/>
      <c r="FYF22" s="671"/>
      <c r="FYG22" s="671"/>
      <c r="FYH22" s="671"/>
      <c r="FYI22" s="671"/>
      <c r="FYJ22" s="671"/>
      <c r="FYK22" s="671"/>
      <c r="FYL22" s="671"/>
      <c r="FYM22" s="671"/>
      <c r="FYN22" s="671"/>
      <c r="FYO22" s="671"/>
      <c r="FYP22" s="671"/>
      <c r="FYQ22" s="671"/>
      <c r="FYR22" s="671"/>
      <c r="FYS22" s="671"/>
      <c r="FYT22" s="671"/>
      <c r="FYU22" s="671"/>
      <c r="FYV22" s="671"/>
      <c r="FYW22" s="671"/>
      <c r="FYX22" s="671"/>
      <c r="FYY22" s="671"/>
      <c r="FYZ22" s="671"/>
      <c r="FZA22" s="671"/>
      <c r="FZB22" s="671"/>
      <c r="FZC22" s="671"/>
      <c r="FZD22" s="671"/>
      <c r="FZE22" s="671"/>
      <c r="FZF22" s="671"/>
      <c r="FZG22" s="671"/>
      <c r="FZH22" s="671"/>
      <c r="FZI22" s="671"/>
      <c r="FZJ22" s="671"/>
      <c r="FZK22" s="671"/>
      <c r="FZL22" s="671"/>
      <c r="FZM22" s="671"/>
      <c r="FZN22" s="671"/>
      <c r="FZO22" s="671"/>
      <c r="FZP22" s="671"/>
      <c r="FZQ22" s="671"/>
      <c r="FZR22" s="671"/>
      <c r="FZS22" s="671"/>
      <c r="FZT22" s="671"/>
      <c r="FZU22" s="671"/>
      <c r="FZV22" s="671"/>
      <c r="FZW22" s="671"/>
      <c r="FZX22" s="671"/>
      <c r="FZY22" s="671"/>
      <c r="FZZ22" s="671"/>
      <c r="GAA22" s="671"/>
      <c r="GAB22" s="671"/>
      <c r="GAC22" s="671"/>
      <c r="GAD22" s="671"/>
      <c r="GAE22" s="671"/>
      <c r="GAF22" s="671"/>
      <c r="GAG22" s="671"/>
      <c r="GAH22" s="671"/>
      <c r="GAI22" s="671"/>
      <c r="GAJ22" s="671"/>
      <c r="GAK22" s="671"/>
      <c r="GAL22" s="671"/>
      <c r="GAM22" s="671"/>
      <c r="GAN22" s="671"/>
      <c r="GAO22" s="671"/>
      <c r="GAP22" s="671"/>
      <c r="GAQ22" s="671"/>
      <c r="GAR22" s="671"/>
      <c r="GAS22" s="671"/>
      <c r="GAT22" s="671"/>
      <c r="GAU22" s="671"/>
      <c r="GAV22" s="671"/>
      <c r="GAW22" s="671"/>
      <c r="GAX22" s="671"/>
      <c r="GAY22" s="671"/>
      <c r="GAZ22" s="671"/>
      <c r="GBA22" s="671"/>
      <c r="GBB22" s="671"/>
      <c r="GBC22" s="671"/>
      <c r="GBD22" s="671"/>
      <c r="GBE22" s="671"/>
      <c r="GBF22" s="671"/>
      <c r="GBG22" s="671"/>
      <c r="GBH22" s="671"/>
      <c r="GBI22" s="671"/>
      <c r="GBJ22" s="671"/>
      <c r="GBK22" s="671"/>
      <c r="GBL22" s="671"/>
      <c r="GBM22" s="671"/>
      <c r="GBN22" s="671"/>
      <c r="GBO22" s="671"/>
      <c r="GBP22" s="671"/>
      <c r="GBQ22" s="671"/>
      <c r="GBR22" s="671"/>
      <c r="GBS22" s="671"/>
      <c r="GBT22" s="671"/>
      <c r="GBU22" s="671"/>
      <c r="GBV22" s="671"/>
      <c r="GBW22" s="671"/>
      <c r="GBX22" s="671"/>
      <c r="GBY22" s="671"/>
      <c r="GBZ22" s="671"/>
      <c r="GCA22" s="671"/>
      <c r="GCB22" s="671"/>
      <c r="GCC22" s="671"/>
      <c r="GCD22" s="671"/>
      <c r="GCE22" s="671"/>
      <c r="GCF22" s="671"/>
      <c r="GCG22" s="671"/>
      <c r="GCH22" s="671"/>
      <c r="GCI22" s="671"/>
      <c r="GCJ22" s="671"/>
      <c r="GCK22" s="671"/>
      <c r="GCL22" s="671"/>
      <c r="GCM22" s="671"/>
      <c r="GCN22" s="671"/>
      <c r="GCO22" s="671"/>
      <c r="GCP22" s="671"/>
      <c r="GCQ22" s="671"/>
      <c r="GCR22" s="671"/>
      <c r="GCS22" s="671"/>
      <c r="GCT22" s="671"/>
      <c r="GCU22" s="671"/>
      <c r="GCV22" s="671"/>
      <c r="GCW22" s="671"/>
      <c r="GCX22" s="671"/>
      <c r="GCY22" s="671"/>
      <c r="GCZ22" s="671"/>
      <c r="GDA22" s="671"/>
      <c r="GDB22" s="671"/>
      <c r="GDC22" s="671"/>
      <c r="GDD22" s="671"/>
      <c r="GDE22" s="671"/>
      <c r="GDF22" s="671"/>
      <c r="GDG22" s="671"/>
      <c r="GDH22" s="671"/>
      <c r="GDI22" s="671"/>
      <c r="GDJ22" s="671"/>
      <c r="GDK22" s="671"/>
      <c r="GDL22" s="671"/>
      <c r="GDM22" s="671"/>
      <c r="GDN22" s="671"/>
      <c r="GDO22" s="671"/>
      <c r="GDP22" s="671"/>
      <c r="GDQ22" s="671"/>
      <c r="GDR22" s="671"/>
      <c r="GDS22" s="671"/>
      <c r="GDT22" s="671"/>
      <c r="GDU22" s="671"/>
      <c r="GDV22" s="671"/>
      <c r="GDW22" s="671"/>
      <c r="GDX22" s="671"/>
      <c r="GDY22" s="671"/>
      <c r="GDZ22" s="671"/>
      <c r="GEA22" s="671"/>
      <c r="GEB22" s="671"/>
      <c r="GEC22" s="671"/>
      <c r="GED22" s="671"/>
      <c r="GEE22" s="671"/>
      <c r="GEF22" s="671"/>
      <c r="GEG22" s="671"/>
      <c r="GEH22" s="671"/>
      <c r="GEI22" s="671"/>
      <c r="GEJ22" s="671"/>
      <c r="GEK22" s="671"/>
      <c r="GEL22" s="671"/>
      <c r="GEM22" s="671"/>
      <c r="GEN22" s="671"/>
      <c r="GEO22" s="671"/>
      <c r="GEP22" s="671"/>
      <c r="GEQ22" s="671"/>
      <c r="GER22" s="671"/>
      <c r="GES22" s="671"/>
      <c r="GET22" s="671"/>
      <c r="GEU22" s="671"/>
      <c r="GEV22" s="671"/>
      <c r="GEW22" s="671"/>
      <c r="GEX22" s="671"/>
      <c r="GEY22" s="671"/>
      <c r="GEZ22" s="671"/>
      <c r="GFA22" s="671"/>
      <c r="GFB22" s="671"/>
      <c r="GFC22" s="671"/>
      <c r="GFD22" s="671"/>
      <c r="GFE22" s="671"/>
      <c r="GFF22" s="671"/>
      <c r="GFG22" s="671"/>
      <c r="GFH22" s="671"/>
      <c r="GFI22" s="671"/>
      <c r="GFJ22" s="671"/>
      <c r="GFK22" s="671"/>
      <c r="GFL22" s="671"/>
      <c r="GFM22" s="671"/>
      <c r="GFN22" s="671"/>
      <c r="GFO22" s="671"/>
      <c r="GFP22" s="671"/>
      <c r="GFQ22" s="671"/>
      <c r="GFR22" s="671"/>
      <c r="GFS22" s="671"/>
      <c r="GFT22" s="671"/>
      <c r="GFU22" s="671"/>
      <c r="GFV22" s="671"/>
      <c r="GFW22" s="671"/>
      <c r="GFX22" s="671"/>
      <c r="GFY22" s="671"/>
      <c r="GFZ22" s="671"/>
      <c r="GGA22" s="671"/>
      <c r="GGB22" s="671"/>
      <c r="GGC22" s="671"/>
      <c r="GGD22" s="671"/>
      <c r="GGE22" s="671"/>
      <c r="GGF22" s="671"/>
      <c r="GGG22" s="671"/>
      <c r="GGH22" s="671"/>
      <c r="GGI22" s="671"/>
      <c r="GGJ22" s="671"/>
      <c r="GGK22" s="671"/>
      <c r="GGL22" s="671"/>
      <c r="GGM22" s="671"/>
      <c r="GGN22" s="671"/>
      <c r="GGO22" s="671"/>
      <c r="GGP22" s="671"/>
      <c r="GGQ22" s="671"/>
      <c r="GGR22" s="671"/>
      <c r="GGS22" s="671"/>
      <c r="GGT22" s="671"/>
      <c r="GGU22" s="671"/>
      <c r="GGV22" s="671"/>
      <c r="GGW22" s="671"/>
      <c r="GGX22" s="671"/>
      <c r="GGY22" s="671"/>
      <c r="GGZ22" s="671"/>
      <c r="GHA22" s="671"/>
      <c r="GHB22" s="671"/>
      <c r="GHC22" s="671"/>
      <c r="GHD22" s="671"/>
      <c r="GHE22" s="671"/>
      <c r="GHF22" s="671"/>
      <c r="GHG22" s="671"/>
      <c r="GHH22" s="671"/>
      <c r="GHI22" s="671"/>
      <c r="GHJ22" s="671"/>
      <c r="GHK22" s="671"/>
      <c r="GHL22" s="671"/>
      <c r="GHM22" s="671"/>
      <c r="GHN22" s="671"/>
      <c r="GHO22" s="671"/>
      <c r="GHP22" s="671"/>
      <c r="GHQ22" s="671"/>
      <c r="GHR22" s="671"/>
      <c r="GHS22" s="671"/>
      <c r="GHT22" s="671"/>
      <c r="GHU22" s="671"/>
      <c r="GHV22" s="671"/>
      <c r="GHW22" s="671"/>
      <c r="GHX22" s="671"/>
      <c r="GHY22" s="671"/>
      <c r="GHZ22" s="671"/>
      <c r="GIA22" s="671"/>
      <c r="GIB22" s="671"/>
      <c r="GIC22" s="671"/>
      <c r="GID22" s="671"/>
      <c r="GIE22" s="671"/>
      <c r="GIF22" s="671"/>
      <c r="GIG22" s="671"/>
      <c r="GIH22" s="671"/>
      <c r="GII22" s="671"/>
      <c r="GIJ22" s="671"/>
      <c r="GIK22" s="671"/>
      <c r="GIL22" s="671"/>
      <c r="GIM22" s="671"/>
      <c r="GIN22" s="671"/>
      <c r="GIO22" s="671"/>
      <c r="GIP22" s="671"/>
      <c r="GIQ22" s="671"/>
      <c r="GIR22" s="671"/>
      <c r="GIS22" s="671"/>
      <c r="GIT22" s="671"/>
      <c r="GIU22" s="671"/>
      <c r="GIV22" s="671"/>
      <c r="GIW22" s="671"/>
      <c r="GIX22" s="671"/>
      <c r="GIY22" s="671"/>
      <c r="GIZ22" s="671"/>
      <c r="GJA22" s="671"/>
      <c r="GJB22" s="671"/>
      <c r="GJC22" s="671"/>
      <c r="GJD22" s="671"/>
      <c r="GJE22" s="671"/>
      <c r="GJF22" s="671"/>
      <c r="GJG22" s="671"/>
      <c r="GJH22" s="671"/>
      <c r="GJI22" s="671"/>
      <c r="GJJ22" s="671"/>
      <c r="GJK22" s="671"/>
      <c r="GJL22" s="671"/>
      <c r="GJM22" s="671"/>
      <c r="GJN22" s="671"/>
      <c r="GJO22" s="671"/>
      <c r="GJP22" s="671"/>
      <c r="GJQ22" s="671"/>
      <c r="GJR22" s="671"/>
      <c r="GJS22" s="671"/>
      <c r="GJT22" s="671"/>
      <c r="GJU22" s="671"/>
      <c r="GJV22" s="671"/>
      <c r="GJW22" s="671"/>
      <c r="GJX22" s="671"/>
      <c r="GJY22" s="671"/>
      <c r="GJZ22" s="671"/>
      <c r="GKA22" s="671"/>
      <c r="GKB22" s="671"/>
      <c r="GKC22" s="671"/>
      <c r="GKD22" s="671"/>
      <c r="GKE22" s="671"/>
      <c r="GKF22" s="671"/>
      <c r="GKG22" s="671"/>
      <c r="GKH22" s="671"/>
      <c r="GKI22" s="671"/>
      <c r="GKJ22" s="671"/>
      <c r="GKK22" s="671"/>
      <c r="GKL22" s="671"/>
      <c r="GKM22" s="671"/>
      <c r="GKN22" s="671"/>
      <c r="GKO22" s="671"/>
      <c r="GKP22" s="671"/>
      <c r="GKQ22" s="671"/>
      <c r="GKR22" s="671"/>
      <c r="GKS22" s="671"/>
      <c r="GKT22" s="671"/>
      <c r="GKU22" s="671"/>
      <c r="GKV22" s="671"/>
      <c r="GKW22" s="671"/>
      <c r="GKX22" s="671"/>
      <c r="GKY22" s="671"/>
      <c r="GKZ22" s="671"/>
      <c r="GLA22" s="671"/>
      <c r="GLB22" s="671"/>
      <c r="GLC22" s="671"/>
      <c r="GLD22" s="671"/>
      <c r="GLE22" s="671"/>
      <c r="GLF22" s="671"/>
      <c r="GLG22" s="671"/>
      <c r="GLH22" s="671"/>
      <c r="GLI22" s="671"/>
      <c r="GLJ22" s="671"/>
      <c r="GLK22" s="671"/>
      <c r="GLL22" s="671"/>
      <c r="GLM22" s="671"/>
      <c r="GLN22" s="671"/>
      <c r="GLO22" s="671"/>
      <c r="GLP22" s="671"/>
      <c r="GLQ22" s="671"/>
      <c r="GLR22" s="671"/>
      <c r="GLS22" s="671"/>
      <c r="GLT22" s="671"/>
      <c r="GLU22" s="671"/>
      <c r="GLV22" s="671"/>
      <c r="GLW22" s="671"/>
      <c r="GLX22" s="671"/>
      <c r="GLY22" s="671"/>
      <c r="GLZ22" s="671"/>
      <c r="GMA22" s="671"/>
      <c r="GMB22" s="671"/>
      <c r="GMC22" s="671"/>
      <c r="GMD22" s="671"/>
      <c r="GME22" s="671"/>
      <c r="GMF22" s="671"/>
      <c r="GMG22" s="671"/>
      <c r="GMH22" s="671"/>
      <c r="GMI22" s="671"/>
      <c r="GMJ22" s="671"/>
      <c r="GMK22" s="671"/>
      <c r="GML22" s="671"/>
      <c r="GMM22" s="671"/>
      <c r="GMN22" s="671"/>
      <c r="GMO22" s="671"/>
      <c r="GMP22" s="671"/>
      <c r="GMQ22" s="671"/>
      <c r="GMR22" s="671"/>
      <c r="GMS22" s="671"/>
      <c r="GMT22" s="671"/>
      <c r="GMU22" s="671"/>
      <c r="GMV22" s="671"/>
      <c r="GMW22" s="671"/>
      <c r="GMX22" s="671"/>
      <c r="GMY22" s="671"/>
      <c r="GMZ22" s="671"/>
      <c r="GNA22" s="671"/>
      <c r="GNB22" s="671"/>
      <c r="GNC22" s="671"/>
      <c r="GND22" s="671"/>
      <c r="GNE22" s="671"/>
      <c r="GNF22" s="671"/>
      <c r="GNG22" s="671"/>
      <c r="GNH22" s="671"/>
      <c r="GNI22" s="671"/>
      <c r="GNJ22" s="671"/>
      <c r="GNK22" s="671"/>
      <c r="GNL22" s="671"/>
      <c r="GNM22" s="671"/>
      <c r="GNN22" s="671"/>
      <c r="GNO22" s="671"/>
      <c r="GNP22" s="671"/>
      <c r="GNQ22" s="671"/>
      <c r="GNR22" s="671"/>
      <c r="GNS22" s="671"/>
      <c r="GNT22" s="671"/>
      <c r="GNU22" s="671"/>
      <c r="GNV22" s="671"/>
      <c r="GNW22" s="671"/>
      <c r="GNX22" s="671"/>
      <c r="GNY22" s="671"/>
      <c r="GNZ22" s="671"/>
      <c r="GOA22" s="671"/>
      <c r="GOB22" s="671"/>
      <c r="GOC22" s="671"/>
      <c r="GOD22" s="671"/>
      <c r="GOE22" s="671"/>
      <c r="GOF22" s="671"/>
      <c r="GOG22" s="671"/>
      <c r="GOH22" s="671"/>
      <c r="GOI22" s="671"/>
      <c r="GOJ22" s="671"/>
      <c r="GOK22" s="671"/>
      <c r="GOL22" s="671"/>
      <c r="GOM22" s="671"/>
      <c r="GON22" s="671"/>
      <c r="GOO22" s="671"/>
      <c r="GOP22" s="671"/>
      <c r="GOQ22" s="671"/>
      <c r="GOR22" s="671"/>
      <c r="GOS22" s="671"/>
      <c r="GOT22" s="671"/>
      <c r="GOU22" s="671"/>
      <c r="GOV22" s="671"/>
      <c r="GOW22" s="671"/>
      <c r="GOX22" s="671"/>
      <c r="GOY22" s="671"/>
      <c r="GOZ22" s="671"/>
      <c r="GPA22" s="671"/>
      <c r="GPB22" s="671"/>
      <c r="GPC22" s="671"/>
      <c r="GPD22" s="671"/>
      <c r="GPE22" s="671"/>
      <c r="GPF22" s="671"/>
      <c r="GPG22" s="671"/>
      <c r="GPH22" s="671"/>
      <c r="GPI22" s="671"/>
      <c r="GPJ22" s="671"/>
      <c r="GPK22" s="671"/>
      <c r="GPL22" s="671"/>
      <c r="GPM22" s="671"/>
      <c r="GPN22" s="671"/>
      <c r="GPO22" s="671"/>
      <c r="GPP22" s="671"/>
      <c r="GPQ22" s="671"/>
      <c r="GPR22" s="671"/>
      <c r="GPS22" s="671"/>
      <c r="GPT22" s="671"/>
      <c r="GPU22" s="671"/>
      <c r="GPV22" s="671"/>
      <c r="GPW22" s="671"/>
      <c r="GPX22" s="671"/>
      <c r="GPY22" s="671"/>
      <c r="GPZ22" s="671"/>
      <c r="GQA22" s="671"/>
      <c r="GQB22" s="671"/>
      <c r="GQC22" s="671"/>
      <c r="GQD22" s="671"/>
      <c r="GQE22" s="671"/>
      <c r="GQF22" s="671"/>
      <c r="GQG22" s="671"/>
      <c r="GQH22" s="671"/>
      <c r="GQI22" s="671"/>
      <c r="GQJ22" s="671"/>
      <c r="GQK22" s="671"/>
      <c r="GQL22" s="671"/>
      <c r="GQM22" s="671"/>
      <c r="GQN22" s="671"/>
      <c r="GQO22" s="671"/>
      <c r="GQP22" s="671"/>
      <c r="GQQ22" s="671"/>
      <c r="GQR22" s="671"/>
      <c r="GQS22" s="671"/>
      <c r="GQT22" s="671"/>
      <c r="GQU22" s="671"/>
      <c r="GQV22" s="671"/>
      <c r="GQW22" s="671"/>
      <c r="GQX22" s="671"/>
      <c r="GQY22" s="671"/>
      <c r="GQZ22" s="671"/>
      <c r="GRA22" s="671"/>
      <c r="GRB22" s="671"/>
      <c r="GRC22" s="671"/>
      <c r="GRD22" s="671"/>
      <c r="GRE22" s="671"/>
      <c r="GRF22" s="671"/>
      <c r="GRG22" s="671"/>
      <c r="GRH22" s="671"/>
      <c r="GRI22" s="671"/>
      <c r="GRJ22" s="671"/>
      <c r="GRK22" s="671"/>
      <c r="GRL22" s="671"/>
      <c r="GRM22" s="671"/>
      <c r="GRN22" s="671"/>
      <c r="GRO22" s="671"/>
      <c r="GRP22" s="671"/>
      <c r="GRQ22" s="671"/>
      <c r="GRR22" s="671"/>
      <c r="GRS22" s="671"/>
      <c r="GRT22" s="671"/>
      <c r="GRU22" s="671"/>
      <c r="GRV22" s="671"/>
      <c r="GRW22" s="671"/>
      <c r="GRX22" s="671"/>
      <c r="GRY22" s="671"/>
      <c r="GRZ22" s="671"/>
      <c r="GSA22" s="671"/>
      <c r="GSB22" s="671"/>
      <c r="GSC22" s="671"/>
      <c r="GSD22" s="671"/>
      <c r="GSE22" s="671"/>
      <c r="GSF22" s="671"/>
      <c r="GSG22" s="671"/>
      <c r="GSH22" s="671"/>
      <c r="GSI22" s="671"/>
      <c r="GSJ22" s="671"/>
      <c r="GSK22" s="671"/>
      <c r="GSL22" s="671"/>
      <c r="GSM22" s="671"/>
      <c r="GSN22" s="671"/>
      <c r="GSO22" s="671"/>
      <c r="GSP22" s="671"/>
      <c r="GSQ22" s="671"/>
      <c r="GSR22" s="671"/>
      <c r="GSS22" s="671"/>
      <c r="GST22" s="671"/>
      <c r="GSU22" s="671"/>
      <c r="GSV22" s="671"/>
      <c r="GSW22" s="671"/>
      <c r="GSX22" s="671"/>
      <c r="GSY22" s="671"/>
      <c r="GSZ22" s="671"/>
      <c r="GTA22" s="671"/>
      <c r="GTB22" s="671"/>
      <c r="GTC22" s="671"/>
      <c r="GTD22" s="671"/>
      <c r="GTE22" s="671"/>
      <c r="GTF22" s="671"/>
      <c r="GTG22" s="671"/>
      <c r="GTH22" s="671"/>
      <c r="GTI22" s="671"/>
      <c r="GTJ22" s="671"/>
      <c r="GTK22" s="671"/>
      <c r="GTL22" s="671"/>
      <c r="GTM22" s="671"/>
      <c r="GTN22" s="671"/>
      <c r="GTO22" s="671"/>
      <c r="GTP22" s="671"/>
      <c r="GTQ22" s="671"/>
      <c r="GTR22" s="671"/>
      <c r="GTS22" s="671"/>
      <c r="GTT22" s="671"/>
      <c r="GTU22" s="671"/>
      <c r="GTV22" s="671"/>
      <c r="GTW22" s="671"/>
      <c r="GTX22" s="671"/>
      <c r="GTY22" s="671"/>
      <c r="GTZ22" s="671"/>
      <c r="GUA22" s="671"/>
      <c r="GUB22" s="671"/>
      <c r="GUC22" s="671"/>
      <c r="GUD22" s="671"/>
      <c r="GUE22" s="671"/>
      <c r="GUF22" s="671"/>
      <c r="GUG22" s="671"/>
      <c r="GUH22" s="671"/>
      <c r="GUI22" s="671"/>
      <c r="GUJ22" s="671"/>
      <c r="GUK22" s="671"/>
      <c r="GUL22" s="671"/>
      <c r="GUM22" s="671"/>
      <c r="GUN22" s="671"/>
      <c r="GUO22" s="671"/>
      <c r="GUP22" s="671"/>
      <c r="GUQ22" s="671"/>
      <c r="GUR22" s="671"/>
      <c r="GUS22" s="671"/>
      <c r="GUT22" s="671"/>
      <c r="GUU22" s="671"/>
      <c r="GUV22" s="671"/>
      <c r="GUW22" s="671"/>
      <c r="GUX22" s="671"/>
      <c r="GUY22" s="671"/>
      <c r="GUZ22" s="671"/>
      <c r="GVA22" s="671"/>
      <c r="GVB22" s="671"/>
      <c r="GVC22" s="671"/>
      <c r="GVD22" s="671"/>
      <c r="GVE22" s="671"/>
      <c r="GVF22" s="671"/>
      <c r="GVG22" s="671"/>
      <c r="GVH22" s="671"/>
      <c r="GVI22" s="671"/>
      <c r="GVJ22" s="671"/>
      <c r="GVK22" s="671"/>
      <c r="GVL22" s="671"/>
      <c r="GVM22" s="671"/>
      <c r="GVN22" s="671"/>
      <c r="GVO22" s="671"/>
      <c r="GVP22" s="671"/>
      <c r="GVQ22" s="671"/>
      <c r="GVR22" s="671"/>
      <c r="GVS22" s="671"/>
      <c r="GVT22" s="671"/>
      <c r="GVU22" s="671"/>
      <c r="GVV22" s="671"/>
      <c r="GVW22" s="671"/>
      <c r="GVX22" s="671"/>
      <c r="GVY22" s="671"/>
      <c r="GVZ22" s="671"/>
      <c r="GWA22" s="671"/>
      <c r="GWB22" s="671"/>
      <c r="GWC22" s="671"/>
      <c r="GWD22" s="671"/>
      <c r="GWE22" s="671"/>
      <c r="GWF22" s="671"/>
      <c r="GWG22" s="671"/>
      <c r="GWH22" s="671"/>
      <c r="GWI22" s="671"/>
      <c r="GWJ22" s="671"/>
      <c r="GWK22" s="671"/>
      <c r="GWL22" s="671"/>
      <c r="GWM22" s="671"/>
      <c r="GWN22" s="671"/>
      <c r="GWO22" s="671"/>
      <c r="GWP22" s="671"/>
      <c r="GWQ22" s="671"/>
      <c r="GWR22" s="671"/>
      <c r="GWS22" s="671"/>
      <c r="GWT22" s="671"/>
      <c r="GWU22" s="671"/>
      <c r="GWV22" s="671"/>
      <c r="GWW22" s="671"/>
      <c r="GWX22" s="671"/>
      <c r="GWY22" s="671"/>
      <c r="GWZ22" s="671"/>
      <c r="GXA22" s="671"/>
      <c r="GXB22" s="671"/>
      <c r="GXC22" s="671"/>
      <c r="GXD22" s="671"/>
      <c r="GXE22" s="671"/>
      <c r="GXF22" s="671"/>
      <c r="GXG22" s="671"/>
      <c r="GXH22" s="671"/>
      <c r="GXI22" s="671"/>
      <c r="GXJ22" s="671"/>
      <c r="GXK22" s="671"/>
      <c r="GXL22" s="671"/>
      <c r="GXM22" s="671"/>
      <c r="GXN22" s="671"/>
      <c r="GXO22" s="671"/>
      <c r="GXP22" s="671"/>
      <c r="GXQ22" s="671"/>
      <c r="GXR22" s="671"/>
      <c r="GXS22" s="671"/>
      <c r="GXT22" s="671"/>
      <c r="GXU22" s="671"/>
      <c r="GXV22" s="671"/>
      <c r="GXW22" s="671"/>
      <c r="GXX22" s="671"/>
      <c r="GXY22" s="671"/>
      <c r="GXZ22" s="671"/>
      <c r="GYA22" s="671"/>
      <c r="GYB22" s="671"/>
      <c r="GYC22" s="671"/>
      <c r="GYD22" s="671"/>
      <c r="GYE22" s="671"/>
      <c r="GYF22" s="671"/>
      <c r="GYG22" s="671"/>
      <c r="GYH22" s="671"/>
      <c r="GYI22" s="671"/>
      <c r="GYJ22" s="671"/>
      <c r="GYK22" s="671"/>
      <c r="GYL22" s="671"/>
      <c r="GYM22" s="671"/>
      <c r="GYN22" s="671"/>
      <c r="GYO22" s="671"/>
      <c r="GYP22" s="671"/>
      <c r="GYQ22" s="671"/>
      <c r="GYR22" s="671"/>
      <c r="GYS22" s="671"/>
      <c r="GYT22" s="671"/>
      <c r="GYU22" s="671"/>
      <c r="GYV22" s="671"/>
      <c r="GYW22" s="671"/>
      <c r="GYX22" s="671"/>
      <c r="GYY22" s="671"/>
      <c r="GYZ22" s="671"/>
      <c r="GZA22" s="671"/>
      <c r="GZB22" s="671"/>
      <c r="GZC22" s="671"/>
      <c r="GZD22" s="671"/>
      <c r="GZE22" s="671"/>
      <c r="GZF22" s="671"/>
      <c r="GZG22" s="671"/>
      <c r="GZH22" s="671"/>
      <c r="GZI22" s="671"/>
      <c r="GZJ22" s="671"/>
      <c r="GZK22" s="671"/>
      <c r="GZL22" s="671"/>
      <c r="GZM22" s="671"/>
      <c r="GZN22" s="671"/>
      <c r="GZO22" s="671"/>
      <c r="GZP22" s="671"/>
      <c r="GZQ22" s="671"/>
      <c r="GZR22" s="671"/>
      <c r="GZS22" s="671"/>
      <c r="GZT22" s="671"/>
      <c r="GZU22" s="671"/>
      <c r="GZV22" s="671"/>
      <c r="GZW22" s="671"/>
      <c r="GZX22" s="671"/>
      <c r="GZY22" s="671"/>
      <c r="GZZ22" s="671"/>
      <c r="HAA22" s="671"/>
      <c r="HAB22" s="671"/>
      <c r="HAC22" s="671"/>
      <c r="HAD22" s="671"/>
      <c r="HAE22" s="671"/>
      <c r="HAF22" s="671"/>
      <c r="HAG22" s="671"/>
      <c r="HAH22" s="671"/>
      <c r="HAI22" s="671"/>
      <c r="HAJ22" s="671"/>
      <c r="HAK22" s="671"/>
      <c r="HAL22" s="671"/>
      <c r="HAM22" s="671"/>
      <c r="HAN22" s="671"/>
      <c r="HAO22" s="671"/>
      <c r="HAP22" s="671"/>
      <c r="HAQ22" s="671"/>
      <c r="HAR22" s="671"/>
      <c r="HAS22" s="671"/>
      <c r="HAT22" s="671"/>
      <c r="HAU22" s="671"/>
      <c r="HAV22" s="671"/>
      <c r="HAW22" s="671"/>
      <c r="HAX22" s="671"/>
      <c r="HAY22" s="671"/>
      <c r="HAZ22" s="671"/>
      <c r="HBA22" s="671"/>
      <c r="HBB22" s="671"/>
      <c r="HBC22" s="671"/>
      <c r="HBD22" s="671"/>
      <c r="HBE22" s="671"/>
      <c r="HBF22" s="671"/>
      <c r="HBG22" s="671"/>
      <c r="HBH22" s="671"/>
      <c r="HBI22" s="671"/>
      <c r="HBJ22" s="671"/>
      <c r="HBK22" s="671"/>
      <c r="HBL22" s="671"/>
      <c r="HBM22" s="671"/>
      <c r="HBN22" s="671"/>
      <c r="HBO22" s="671"/>
      <c r="HBP22" s="671"/>
      <c r="HBQ22" s="671"/>
      <c r="HBR22" s="671"/>
      <c r="HBS22" s="671"/>
      <c r="HBT22" s="671"/>
      <c r="HBU22" s="671"/>
      <c r="HBV22" s="671"/>
      <c r="HBW22" s="671"/>
      <c r="HBX22" s="671"/>
      <c r="HBY22" s="671"/>
      <c r="HBZ22" s="671"/>
      <c r="HCA22" s="671"/>
      <c r="HCB22" s="671"/>
      <c r="HCC22" s="671"/>
      <c r="HCD22" s="671"/>
      <c r="HCE22" s="671"/>
      <c r="HCF22" s="671"/>
      <c r="HCG22" s="671"/>
      <c r="HCH22" s="671"/>
      <c r="HCI22" s="671"/>
      <c r="HCJ22" s="671"/>
      <c r="HCK22" s="671"/>
      <c r="HCL22" s="671"/>
      <c r="HCM22" s="671"/>
      <c r="HCN22" s="671"/>
      <c r="HCO22" s="671"/>
      <c r="HCP22" s="671"/>
      <c r="HCQ22" s="671"/>
      <c r="HCR22" s="671"/>
      <c r="HCS22" s="671"/>
      <c r="HCT22" s="671"/>
      <c r="HCU22" s="671"/>
      <c r="HCV22" s="671"/>
      <c r="HCW22" s="671"/>
      <c r="HCX22" s="671"/>
      <c r="HCY22" s="671"/>
      <c r="HCZ22" s="671"/>
      <c r="HDA22" s="671"/>
      <c r="HDB22" s="671"/>
      <c r="HDC22" s="671"/>
      <c r="HDD22" s="671"/>
      <c r="HDE22" s="671"/>
      <c r="HDF22" s="671"/>
      <c r="HDG22" s="671"/>
      <c r="HDH22" s="671"/>
      <c r="HDI22" s="671"/>
      <c r="HDJ22" s="671"/>
      <c r="HDK22" s="671"/>
      <c r="HDL22" s="671"/>
      <c r="HDM22" s="671"/>
      <c r="HDN22" s="671"/>
      <c r="HDO22" s="671"/>
      <c r="HDP22" s="671"/>
      <c r="HDQ22" s="671"/>
      <c r="HDR22" s="671"/>
      <c r="HDS22" s="671"/>
      <c r="HDT22" s="671"/>
      <c r="HDU22" s="671"/>
      <c r="HDV22" s="671"/>
      <c r="HDW22" s="671"/>
      <c r="HDX22" s="671"/>
      <c r="HDY22" s="671"/>
      <c r="HDZ22" s="671"/>
      <c r="HEA22" s="671"/>
      <c r="HEB22" s="671"/>
      <c r="HEC22" s="671"/>
      <c r="HED22" s="671"/>
      <c r="HEE22" s="671"/>
      <c r="HEF22" s="671"/>
      <c r="HEG22" s="671"/>
      <c r="HEH22" s="671"/>
      <c r="HEI22" s="671"/>
      <c r="HEJ22" s="671"/>
      <c r="HEK22" s="671"/>
      <c r="HEL22" s="671"/>
      <c r="HEM22" s="671"/>
      <c r="HEN22" s="671"/>
      <c r="HEO22" s="671"/>
      <c r="HEP22" s="671"/>
      <c r="HEQ22" s="671"/>
      <c r="HER22" s="671"/>
      <c r="HES22" s="671"/>
      <c r="HET22" s="671"/>
      <c r="HEU22" s="671"/>
      <c r="HEV22" s="671"/>
      <c r="HEW22" s="671"/>
      <c r="HEX22" s="671"/>
      <c r="HEY22" s="671"/>
      <c r="HEZ22" s="671"/>
      <c r="HFA22" s="671"/>
      <c r="HFB22" s="671"/>
      <c r="HFC22" s="671"/>
      <c r="HFD22" s="671"/>
      <c r="HFE22" s="671"/>
      <c r="HFF22" s="671"/>
      <c r="HFG22" s="671"/>
      <c r="HFH22" s="671"/>
      <c r="HFI22" s="671"/>
      <c r="HFJ22" s="671"/>
      <c r="HFK22" s="671"/>
      <c r="HFL22" s="671"/>
      <c r="HFM22" s="671"/>
      <c r="HFN22" s="671"/>
      <c r="HFO22" s="671"/>
      <c r="HFP22" s="671"/>
      <c r="HFQ22" s="671"/>
      <c r="HFR22" s="671"/>
      <c r="HFS22" s="671"/>
      <c r="HFT22" s="671"/>
      <c r="HFU22" s="671"/>
      <c r="HFV22" s="671"/>
      <c r="HFW22" s="671"/>
      <c r="HFX22" s="671"/>
      <c r="HFY22" s="671"/>
      <c r="HFZ22" s="671"/>
      <c r="HGA22" s="671"/>
      <c r="HGB22" s="671"/>
      <c r="HGC22" s="671"/>
      <c r="HGD22" s="671"/>
      <c r="HGE22" s="671"/>
      <c r="HGF22" s="671"/>
      <c r="HGG22" s="671"/>
      <c r="HGH22" s="671"/>
      <c r="HGI22" s="671"/>
      <c r="HGJ22" s="671"/>
      <c r="HGK22" s="671"/>
      <c r="HGL22" s="671"/>
      <c r="HGM22" s="671"/>
      <c r="HGN22" s="671"/>
      <c r="HGO22" s="671"/>
      <c r="HGP22" s="671"/>
      <c r="HGQ22" s="671"/>
      <c r="HGR22" s="671"/>
      <c r="HGS22" s="671"/>
      <c r="HGT22" s="671"/>
      <c r="HGU22" s="671"/>
      <c r="HGV22" s="671"/>
      <c r="HGW22" s="671"/>
      <c r="HGX22" s="671"/>
      <c r="HGY22" s="671"/>
      <c r="HGZ22" s="671"/>
      <c r="HHA22" s="671"/>
      <c r="HHB22" s="671"/>
      <c r="HHC22" s="671"/>
      <c r="HHD22" s="671"/>
      <c r="HHE22" s="671"/>
      <c r="HHF22" s="671"/>
      <c r="HHG22" s="671"/>
      <c r="HHH22" s="671"/>
      <c r="HHI22" s="671"/>
      <c r="HHJ22" s="671"/>
      <c r="HHK22" s="671"/>
      <c r="HHL22" s="671"/>
      <c r="HHM22" s="671"/>
      <c r="HHN22" s="671"/>
      <c r="HHO22" s="671"/>
      <c r="HHP22" s="671"/>
      <c r="HHQ22" s="671"/>
      <c r="HHR22" s="671"/>
      <c r="HHS22" s="671"/>
      <c r="HHT22" s="671"/>
      <c r="HHU22" s="671"/>
      <c r="HHV22" s="671"/>
      <c r="HHW22" s="671"/>
      <c r="HHX22" s="671"/>
      <c r="HHY22" s="671"/>
      <c r="HHZ22" s="671"/>
      <c r="HIA22" s="671"/>
      <c r="HIB22" s="671"/>
      <c r="HIC22" s="671"/>
      <c r="HID22" s="671"/>
      <c r="HIE22" s="671"/>
      <c r="HIF22" s="671"/>
      <c r="HIG22" s="671"/>
      <c r="HIH22" s="671"/>
      <c r="HII22" s="671"/>
      <c r="HIJ22" s="671"/>
      <c r="HIK22" s="671"/>
      <c r="HIL22" s="671"/>
      <c r="HIM22" s="671"/>
      <c r="HIN22" s="671"/>
      <c r="HIO22" s="671"/>
      <c r="HIP22" s="671"/>
      <c r="HIQ22" s="671"/>
      <c r="HIR22" s="671"/>
      <c r="HIS22" s="671"/>
      <c r="HIT22" s="671"/>
      <c r="HIU22" s="671"/>
      <c r="HIV22" s="671"/>
      <c r="HIW22" s="671"/>
      <c r="HIX22" s="671"/>
      <c r="HIY22" s="671"/>
      <c r="HIZ22" s="671"/>
      <c r="HJA22" s="671"/>
      <c r="HJB22" s="671"/>
      <c r="HJC22" s="671"/>
      <c r="HJD22" s="671"/>
      <c r="HJE22" s="671"/>
      <c r="HJF22" s="671"/>
      <c r="HJG22" s="671"/>
      <c r="HJH22" s="671"/>
      <c r="HJI22" s="671"/>
      <c r="HJJ22" s="671"/>
      <c r="HJK22" s="671"/>
      <c r="HJL22" s="671"/>
      <c r="HJM22" s="671"/>
      <c r="HJN22" s="671"/>
      <c r="HJO22" s="671"/>
      <c r="HJP22" s="671"/>
      <c r="HJQ22" s="671"/>
      <c r="HJR22" s="671"/>
      <c r="HJS22" s="671"/>
      <c r="HJT22" s="671"/>
      <c r="HJU22" s="671"/>
      <c r="HJV22" s="671"/>
      <c r="HJW22" s="671"/>
      <c r="HJX22" s="671"/>
      <c r="HJY22" s="671"/>
      <c r="HJZ22" s="671"/>
      <c r="HKA22" s="671"/>
      <c r="HKB22" s="671"/>
      <c r="HKC22" s="671"/>
      <c r="HKD22" s="671"/>
      <c r="HKE22" s="671"/>
      <c r="HKF22" s="671"/>
      <c r="HKG22" s="671"/>
      <c r="HKH22" s="671"/>
      <c r="HKI22" s="671"/>
      <c r="HKJ22" s="671"/>
      <c r="HKK22" s="671"/>
      <c r="HKL22" s="671"/>
      <c r="HKM22" s="671"/>
      <c r="HKN22" s="671"/>
      <c r="HKO22" s="671"/>
      <c r="HKP22" s="671"/>
      <c r="HKQ22" s="671"/>
      <c r="HKR22" s="671"/>
      <c r="HKS22" s="671"/>
      <c r="HKT22" s="671"/>
      <c r="HKU22" s="671"/>
      <c r="HKV22" s="671"/>
      <c r="HKW22" s="671"/>
      <c r="HKX22" s="671"/>
      <c r="HKY22" s="671"/>
      <c r="HKZ22" s="671"/>
      <c r="HLA22" s="671"/>
      <c r="HLB22" s="671"/>
      <c r="HLC22" s="671"/>
      <c r="HLD22" s="671"/>
      <c r="HLE22" s="671"/>
      <c r="HLF22" s="671"/>
      <c r="HLG22" s="671"/>
      <c r="HLH22" s="671"/>
      <c r="HLI22" s="671"/>
      <c r="HLJ22" s="671"/>
      <c r="HLK22" s="671"/>
      <c r="HLL22" s="671"/>
      <c r="HLM22" s="671"/>
      <c r="HLN22" s="671"/>
      <c r="HLO22" s="671"/>
      <c r="HLP22" s="671"/>
      <c r="HLQ22" s="671"/>
      <c r="HLR22" s="671"/>
      <c r="HLS22" s="671"/>
      <c r="HLT22" s="671"/>
      <c r="HLU22" s="671"/>
      <c r="HLV22" s="671"/>
      <c r="HLW22" s="671"/>
      <c r="HLX22" s="671"/>
      <c r="HLY22" s="671"/>
      <c r="HLZ22" s="671"/>
      <c r="HMA22" s="671"/>
      <c r="HMB22" s="671"/>
      <c r="HMC22" s="671"/>
      <c r="HMD22" s="671"/>
      <c r="HME22" s="671"/>
      <c r="HMF22" s="671"/>
      <c r="HMG22" s="671"/>
      <c r="HMH22" s="671"/>
      <c r="HMI22" s="671"/>
      <c r="HMJ22" s="671"/>
      <c r="HMK22" s="671"/>
      <c r="HML22" s="671"/>
      <c r="HMM22" s="671"/>
      <c r="HMN22" s="671"/>
      <c r="HMO22" s="671"/>
      <c r="HMP22" s="671"/>
      <c r="HMQ22" s="671"/>
      <c r="HMR22" s="671"/>
      <c r="HMS22" s="671"/>
      <c r="HMT22" s="671"/>
      <c r="HMU22" s="671"/>
      <c r="HMV22" s="671"/>
      <c r="HMW22" s="671"/>
      <c r="HMX22" s="671"/>
      <c r="HMY22" s="671"/>
      <c r="HMZ22" s="671"/>
      <c r="HNA22" s="671"/>
      <c r="HNB22" s="671"/>
      <c r="HNC22" s="671"/>
      <c r="HND22" s="671"/>
      <c r="HNE22" s="671"/>
      <c r="HNF22" s="671"/>
      <c r="HNG22" s="671"/>
      <c r="HNH22" s="671"/>
      <c r="HNI22" s="671"/>
      <c r="HNJ22" s="671"/>
      <c r="HNK22" s="671"/>
      <c r="HNL22" s="671"/>
      <c r="HNM22" s="671"/>
      <c r="HNN22" s="671"/>
      <c r="HNO22" s="671"/>
      <c r="HNP22" s="671"/>
      <c r="HNQ22" s="671"/>
      <c r="HNR22" s="671"/>
      <c r="HNS22" s="671"/>
      <c r="HNT22" s="671"/>
      <c r="HNU22" s="671"/>
      <c r="HNV22" s="671"/>
      <c r="HNW22" s="671"/>
      <c r="HNX22" s="671"/>
      <c r="HNY22" s="671"/>
      <c r="HNZ22" s="671"/>
      <c r="HOA22" s="671"/>
      <c r="HOB22" s="671"/>
      <c r="HOC22" s="671"/>
      <c r="HOD22" s="671"/>
      <c r="HOE22" s="671"/>
      <c r="HOF22" s="671"/>
      <c r="HOG22" s="671"/>
      <c r="HOH22" s="671"/>
      <c r="HOI22" s="671"/>
      <c r="HOJ22" s="671"/>
      <c r="HOK22" s="671"/>
      <c r="HOL22" s="671"/>
      <c r="HOM22" s="671"/>
      <c r="HON22" s="671"/>
      <c r="HOO22" s="671"/>
      <c r="HOP22" s="671"/>
      <c r="HOQ22" s="671"/>
      <c r="HOR22" s="671"/>
      <c r="HOS22" s="671"/>
      <c r="HOT22" s="671"/>
      <c r="HOU22" s="671"/>
      <c r="HOV22" s="671"/>
      <c r="HOW22" s="671"/>
      <c r="HOX22" s="671"/>
      <c r="HOY22" s="671"/>
      <c r="HOZ22" s="671"/>
      <c r="HPA22" s="671"/>
      <c r="HPB22" s="671"/>
      <c r="HPC22" s="671"/>
      <c r="HPD22" s="671"/>
      <c r="HPE22" s="671"/>
      <c r="HPF22" s="671"/>
      <c r="HPG22" s="671"/>
      <c r="HPH22" s="671"/>
      <c r="HPI22" s="671"/>
      <c r="HPJ22" s="671"/>
      <c r="HPK22" s="671"/>
      <c r="HPL22" s="671"/>
      <c r="HPM22" s="671"/>
      <c r="HPN22" s="671"/>
      <c r="HPO22" s="671"/>
      <c r="HPP22" s="671"/>
      <c r="HPQ22" s="671"/>
      <c r="HPR22" s="671"/>
      <c r="HPS22" s="671"/>
      <c r="HPT22" s="671"/>
      <c r="HPU22" s="671"/>
      <c r="HPV22" s="671"/>
      <c r="HPW22" s="671"/>
      <c r="HPX22" s="671"/>
      <c r="HPY22" s="671"/>
      <c r="HPZ22" s="671"/>
      <c r="HQA22" s="671"/>
      <c r="HQB22" s="671"/>
      <c r="HQC22" s="671"/>
      <c r="HQD22" s="671"/>
      <c r="HQE22" s="671"/>
      <c r="HQF22" s="671"/>
      <c r="HQG22" s="671"/>
      <c r="HQH22" s="671"/>
      <c r="HQI22" s="671"/>
      <c r="HQJ22" s="671"/>
      <c r="HQK22" s="671"/>
      <c r="HQL22" s="671"/>
      <c r="HQM22" s="671"/>
      <c r="HQN22" s="671"/>
      <c r="HQO22" s="671"/>
      <c r="HQP22" s="671"/>
      <c r="HQQ22" s="671"/>
      <c r="HQR22" s="671"/>
      <c r="HQS22" s="671"/>
      <c r="HQT22" s="671"/>
      <c r="HQU22" s="671"/>
      <c r="HQV22" s="671"/>
      <c r="HQW22" s="671"/>
      <c r="HQX22" s="671"/>
      <c r="HQY22" s="671"/>
      <c r="HQZ22" s="671"/>
      <c r="HRA22" s="671"/>
      <c r="HRB22" s="671"/>
      <c r="HRC22" s="671"/>
      <c r="HRD22" s="671"/>
      <c r="HRE22" s="671"/>
      <c r="HRF22" s="671"/>
      <c r="HRG22" s="671"/>
      <c r="HRH22" s="671"/>
      <c r="HRI22" s="671"/>
      <c r="HRJ22" s="671"/>
      <c r="HRK22" s="671"/>
      <c r="HRL22" s="671"/>
      <c r="HRM22" s="671"/>
      <c r="HRN22" s="671"/>
      <c r="HRO22" s="671"/>
      <c r="HRP22" s="671"/>
      <c r="HRQ22" s="671"/>
      <c r="HRR22" s="671"/>
      <c r="HRS22" s="671"/>
      <c r="HRT22" s="671"/>
      <c r="HRU22" s="671"/>
      <c r="HRV22" s="671"/>
      <c r="HRW22" s="671"/>
      <c r="HRX22" s="671"/>
      <c r="HRY22" s="671"/>
      <c r="HRZ22" s="671"/>
      <c r="HSA22" s="671"/>
      <c r="HSB22" s="671"/>
      <c r="HSC22" s="671"/>
      <c r="HSD22" s="671"/>
      <c r="HSE22" s="671"/>
      <c r="HSF22" s="671"/>
      <c r="HSG22" s="671"/>
      <c r="HSH22" s="671"/>
      <c r="HSI22" s="671"/>
      <c r="HSJ22" s="671"/>
      <c r="HSK22" s="671"/>
      <c r="HSL22" s="671"/>
      <c r="HSM22" s="671"/>
      <c r="HSN22" s="671"/>
      <c r="HSO22" s="671"/>
      <c r="HSP22" s="671"/>
      <c r="HSQ22" s="671"/>
      <c r="HSR22" s="671"/>
      <c r="HSS22" s="671"/>
      <c r="HST22" s="671"/>
      <c r="HSU22" s="671"/>
      <c r="HSV22" s="671"/>
      <c r="HSW22" s="671"/>
      <c r="HSX22" s="671"/>
      <c r="HSY22" s="671"/>
      <c r="HSZ22" s="671"/>
      <c r="HTA22" s="671"/>
      <c r="HTB22" s="671"/>
      <c r="HTC22" s="671"/>
      <c r="HTD22" s="671"/>
      <c r="HTE22" s="671"/>
      <c r="HTF22" s="671"/>
      <c r="HTG22" s="671"/>
      <c r="HTH22" s="671"/>
      <c r="HTI22" s="671"/>
      <c r="HTJ22" s="671"/>
      <c r="HTK22" s="671"/>
      <c r="HTL22" s="671"/>
      <c r="HTM22" s="671"/>
      <c r="HTN22" s="671"/>
      <c r="HTO22" s="671"/>
      <c r="HTP22" s="671"/>
      <c r="HTQ22" s="671"/>
      <c r="HTR22" s="671"/>
      <c r="HTS22" s="671"/>
      <c r="HTT22" s="671"/>
      <c r="HTU22" s="671"/>
      <c r="HTV22" s="671"/>
      <c r="HTW22" s="671"/>
      <c r="HTX22" s="671"/>
      <c r="HTY22" s="671"/>
      <c r="HTZ22" s="671"/>
      <c r="HUA22" s="671"/>
      <c r="HUB22" s="671"/>
      <c r="HUC22" s="671"/>
      <c r="HUD22" s="671"/>
      <c r="HUE22" s="671"/>
      <c r="HUF22" s="671"/>
      <c r="HUG22" s="671"/>
      <c r="HUH22" s="671"/>
      <c r="HUI22" s="671"/>
      <c r="HUJ22" s="671"/>
      <c r="HUK22" s="671"/>
      <c r="HUL22" s="671"/>
      <c r="HUM22" s="671"/>
      <c r="HUN22" s="671"/>
      <c r="HUO22" s="671"/>
      <c r="HUP22" s="671"/>
      <c r="HUQ22" s="671"/>
      <c r="HUR22" s="671"/>
      <c r="HUS22" s="671"/>
      <c r="HUT22" s="671"/>
      <c r="HUU22" s="671"/>
      <c r="HUV22" s="671"/>
      <c r="HUW22" s="671"/>
      <c r="HUX22" s="671"/>
      <c r="HUY22" s="671"/>
      <c r="HUZ22" s="671"/>
      <c r="HVA22" s="671"/>
      <c r="HVB22" s="671"/>
      <c r="HVC22" s="671"/>
      <c r="HVD22" s="671"/>
      <c r="HVE22" s="671"/>
      <c r="HVF22" s="671"/>
      <c r="HVG22" s="671"/>
      <c r="HVH22" s="671"/>
      <c r="HVI22" s="671"/>
      <c r="HVJ22" s="671"/>
      <c r="HVK22" s="671"/>
      <c r="HVL22" s="671"/>
      <c r="HVM22" s="671"/>
      <c r="HVN22" s="671"/>
      <c r="HVO22" s="671"/>
      <c r="HVP22" s="671"/>
      <c r="HVQ22" s="671"/>
      <c r="HVR22" s="671"/>
      <c r="HVS22" s="671"/>
      <c r="HVT22" s="671"/>
      <c r="HVU22" s="671"/>
      <c r="HVV22" s="671"/>
      <c r="HVW22" s="671"/>
      <c r="HVX22" s="671"/>
      <c r="HVY22" s="671"/>
      <c r="HVZ22" s="671"/>
      <c r="HWA22" s="671"/>
      <c r="HWB22" s="671"/>
      <c r="HWC22" s="671"/>
      <c r="HWD22" s="671"/>
      <c r="HWE22" s="671"/>
      <c r="HWF22" s="671"/>
      <c r="HWG22" s="671"/>
      <c r="HWH22" s="671"/>
      <c r="HWI22" s="671"/>
      <c r="HWJ22" s="671"/>
      <c r="HWK22" s="671"/>
      <c r="HWL22" s="671"/>
      <c r="HWM22" s="671"/>
      <c r="HWN22" s="671"/>
      <c r="HWO22" s="671"/>
      <c r="HWP22" s="671"/>
      <c r="HWQ22" s="671"/>
      <c r="HWR22" s="671"/>
      <c r="HWS22" s="671"/>
      <c r="HWT22" s="671"/>
      <c r="HWU22" s="671"/>
      <c r="HWV22" s="671"/>
      <c r="HWW22" s="671"/>
      <c r="HWX22" s="671"/>
      <c r="HWY22" s="671"/>
      <c r="HWZ22" s="671"/>
      <c r="HXA22" s="671"/>
      <c r="HXB22" s="671"/>
      <c r="HXC22" s="671"/>
      <c r="HXD22" s="671"/>
      <c r="HXE22" s="671"/>
      <c r="HXF22" s="671"/>
      <c r="HXG22" s="671"/>
      <c r="HXH22" s="671"/>
      <c r="HXI22" s="671"/>
      <c r="HXJ22" s="671"/>
      <c r="HXK22" s="671"/>
      <c r="HXL22" s="671"/>
      <c r="HXM22" s="671"/>
      <c r="HXN22" s="671"/>
      <c r="HXO22" s="671"/>
      <c r="HXP22" s="671"/>
      <c r="HXQ22" s="671"/>
      <c r="HXR22" s="671"/>
      <c r="HXS22" s="671"/>
      <c r="HXT22" s="671"/>
      <c r="HXU22" s="671"/>
      <c r="HXV22" s="671"/>
      <c r="HXW22" s="671"/>
      <c r="HXX22" s="671"/>
      <c r="HXY22" s="671"/>
      <c r="HXZ22" s="671"/>
      <c r="HYA22" s="671"/>
      <c r="HYB22" s="671"/>
      <c r="HYC22" s="671"/>
      <c r="HYD22" s="671"/>
      <c r="HYE22" s="671"/>
      <c r="HYF22" s="671"/>
      <c r="HYG22" s="671"/>
      <c r="HYH22" s="671"/>
      <c r="HYI22" s="671"/>
      <c r="HYJ22" s="671"/>
      <c r="HYK22" s="671"/>
      <c r="HYL22" s="671"/>
      <c r="HYM22" s="671"/>
      <c r="HYN22" s="671"/>
      <c r="HYO22" s="671"/>
      <c r="HYP22" s="671"/>
      <c r="HYQ22" s="671"/>
      <c r="HYR22" s="671"/>
      <c r="HYS22" s="671"/>
      <c r="HYT22" s="671"/>
      <c r="HYU22" s="671"/>
      <c r="HYV22" s="671"/>
      <c r="HYW22" s="671"/>
      <c r="HYX22" s="671"/>
      <c r="HYY22" s="671"/>
      <c r="HYZ22" s="671"/>
      <c r="HZA22" s="671"/>
      <c r="HZB22" s="671"/>
      <c r="HZC22" s="671"/>
      <c r="HZD22" s="671"/>
      <c r="HZE22" s="671"/>
      <c r="HZF22" s="671"/>
      <c r="HZG22" s="671"/>
      <c r="HZH22" s="671"/>
      <c r="HZI22" s="671"/>
      <c r="HZJ22" s="671"/>
      <c r="HZK22" s="671"/>
      <c r="HZL22" s="671"/>
      <c r="HZM22" s="671"/>
      <c r="HZN22" s="671"/>
      <c r="HZO22" s="671"/>
      <c r="HZP22" s="671"/>
      <c r="HZQ22" s="671"/>
      <c r="HZR22" s="671"/>
      <c r="HZS22" s="671"/>
      <c r="HZT22" s="671"/>
      <c r="HZU22" s="671"/>
      <c r="HZV22" s="671"/>
      <c r="HZW22" s="671"/>
      <c r="HZX22" s="671"/>
      <c r="HZY22" s="671"/>
      <c r="HZZ22" s="671"/>
      <c r="IAA22" s="671"/>
      <c r="IAB22" s="671"/>
      <c r="IAC22" s="671"/>
      <c r="IAD22" s="671"/>
      <c r="IAE22" s="671"/>
      <c r="IAF22" s="671"/>
      <c r="IAG22" s="671"/>
      <c r="IAH22" s="671"/>
      <c r="IAI22" s="671"/>
      <c r="IAJ22" s="671"/>
      <c r="IAK22" s="671"/>
      <c r="IAL22" s="671"/>
      <c r="IAM22" s="671"/>
      <c r="IAN22" s="671"/>
      <c r="IAO22" s="671"/>
      <c r="IAP22" s="671"/>
      <c r="IAQ22" s="671"/>
      <c r="IAR22" s="671"/>
      <c r="IAS22" s="671"/>
      <c r="IAT22" s="671"/>
      <c r="IAU22" s="671"/>
      <c r="IAV22" s="671"/>
      <c r="IAW22" s="671"/>
      <c r="IAX22" s="671"/>
      <c r="IAY22" s="671"/>
      <c r="IAZ22" s="671"/>
      <c r="IBA22" s="671"/>
      <c r="IBB22" s="671"/>
      <c r="IBC22" s="671"/>
      <c r="IBD22" s="671"/>
      <c r="IBE22" s="671"/>
      <c r="IBF22" s="671"/>
      <c r="IBG22" s="671"/>
      <c r="IBH22" s="671"/>
      <c r="IBI22" s="671"/>
      <c r="IBJ22" s="671"/>
      <c r="IBK22" s="671"/>
      <c r="IBL22" s="671"/>
      <c r="IBM22" s="671"/>
      <c r="IBN22" s="671"/>
      <c r="IBO22" s="671"/>
      <c r="IBP22" s="671"/>
      <c r="IBQ22" s="671"/>
      <c r="IBR22" s="671"/>
      <c r="IBS22" s="671"/>
      <c r="IBT22" s="671"/>
      <c r="IBU22" s="671"/>
      <c r="IBV22" s="671"/>
      <c r="IBW22" s="671"/>
      <c r="IBX22" s="671"/>
      <c r="IBY22" s="671"/>
      <c r="IBZ22" s="671"/>
      <c r="ICA22" s="671"/>
      <c r="ICB22" s="671"/>
      <c r="ICC22" s="671"/>
      <c r="ICD22" s="671"/>
      <c r="ICE22" s="671"/>
      <c r="ICF22" s="671"/>
      <c r="ICG22" s="671"/>
      <c r="ICH22" s="671"/>
      <c r="ICI22" s="671"/>
      <c r="ICJ22" s="671"/>
      <c r="ICK22" s="671"/>
      <c r="ICL22" s="671"/>
      <c r="ICM22" s="671"/>
      <c r="ICN22" s="671"/>
      <c r="ICO22" s="671"/>
      <c r="ICP22" s="671"/>
      <c r="ICQ22" s="671"/>
      <c r="ICR22" s="671"/>
      <c r="ICS22" s="671"/>
      <c r="ICT22" s="671"/>
      <c r="ICU22" s="671"/>
      <c r="ICV22" s="671"/>
      <c r="ICW22" s="671"/>
      <c r="ICX22" s="671"/>
      <c r="ICY22" s="671"/>
      <c r="ICZ22" s="671"/>
      <c r="IDA22" s="671"/>
      <c r="IDB22" s="671"/>
      <c r="IDC22" s="671"/>
      <c r="IDD22" s="671"/>
      <c r="IDE22" s="671"/>
      <c r="IDF22" s="671"/>
      <c r="IDG22" s="671"/>
      <c r="IDH22" s="671"/>
      <c r="IDI22" s="671"/>
      <c r="IDJ22" s="671"/>
      <c r="IDK22" s="671"/>
      <c r="IDL22" s="671"/>
      <c r="IDM22" s="671"/>
      <c r="IDN22" s="671"/>
      <c r="IDO22" s="671"/>
      <c r="IDP22" s="671"/>
      <c r="IDQ22" s="671"/>
      <c r="IDR22" s="671"/>
      <c r="IDS22" s="671"/>
      <c r="IDT22" s="671"/>
      <c r="IDU22" s="671"/>
      <c r="IDV22" s="671"/>
      <c r="IDW22" s="671"/>
      <c r="IDX22" s="671"/>
      <c r="IDY22" s="671"/>
      <c r="IDZ22" s="671"/>
      <c r="IEA22" s="671"/>
      <c r="IEB22" s="671"/>
      <c r="IEC22" s="671"/>
      <c r="IED22" s="671"/>
      <c r="IEE22" s="671"/>
      <c r="IEF22" s="671"/>
      <c r="IEG22" s="671"/>
      <c r="IEH22" s="671"/>
      <c r="IEI22" s="671"/>
      <c r="IEJ22" s="671"/>
      <c r="IEK22" s="671"/>
      <c r="IEL22" s="671"/>
      <c r="IEM22" s="671"/>
      <c r="IEN22" s="671"/>
      <c r="IEO22" s="671"/>
      <c r="IEP22" s="671"/>
      <c r="IEQ22" s="671"/>
      <c r="IER22" s="671"/>
      <c r="IES22" s="671"/>
      <c r="IET22" s="671"/>
      <c r="IEU22" s="671"/>
      <c r="IEV22" s="671"/>
      <c r="IEW22" s="671"/>
      <c r="IEX22" s="671"/>
      <c r="IEY22" s="671"/>
      <c r="IEZ22" s="671"/>
      <c r="IFA22" s="671"/>
      <c r="IFB22" s="671"/>
      <c r="IFC22" s="671"/>
      <c r="IFD22" s="671"/>
      <c r="IFE22" s="671"/>
      <c r="IFF22" s="671"/>
      <c r="IFG22" s="671"/>
      <c r="IFH22" s="671"/>
      <c r="IFI22" s="671"/>
      <c r="IFJ22" s="671"/>
      <c r="IFK22" s="671"/>
      <c r="IFL22" s="671"/>
      <c r="IFM22" s="671"/>
      <c r="IFN22" s="671"/>
      <c r="IFO22" s="671"/>
      <c r="IFP22" s="671"/>
      <c r="IFQ22" s="671"/>
      <c r="IFR22" s="671"/>
      <c r="IFS22" s="671"/>
      <c r="IFT22" s="671"/>
      <c r="IFU22" s="671"/>
      <c r="IFV22" s="671"/>
      <c r="IFW22" s="671"/>
      <c r="IFX22" s="671"/>
      <c r="IFY22" s="671"/>
      <c r="IFZ22" s="671"/>
      <c r="IGA22" s="671"/>
      <c r="IGB22" s="671"/>
      <c r="IGC22" s="671"/>
      <c r="IGD22" s="671"/>
      <c r="IGE22" s="671"/>
      <c r="IGF22" s="671"/>
      <c r="IGG22" s="671"/>
      <c r="IGH22" s="671"/>
      <c r="IGI22" s="671"/>
      <c r="IGJ22" s="671"/>
      <c r="IGK22" s="671"/>
      <c r="IGL22" s="671"/>
      <c r="IGM22" s="671"/>
      <c r="IGN22" s="671"/>
      <c r="IGO22" s="671"/>
      <c r="IGP22" s="671"/>
      <c r="IGQ22" s="671"/>
      <c r="IGR22" s="671"/>
      <c r="IGS22" s="671"/>
      <c r="IGT22" s="671"/>
      <c r="IGU22" s="671"/>
      <c r="IGV22" s="671"/>
      <c r="IGW22" s="671"/>
      <c r="IGX22" s="671"/>
      <c r="IGY22" s="671"/>
      <c r="IGZ22" s="671"/>
      <c r="IHA22" s="671"/>
      <c r="IHB22" s="671"/>
      <c r="IHC22" s="671"/>
      <c r="IHD22" s="671"/>
      <c r="IHE22" s="671"/>
      <c r="IHF22" s="671"/>
      <c r="IHG22" s="671"/>
      <c r="IHH22" s="671"/>
      <c r="IHI22" s="671"/>
      <c r="IHJ22" s="671"/>
      <c r="IHK22" s="671"/>
      <c r="IHL22" s="671"/>
      <c r="IHM22" s="671"/>
      <c r="IHN22" s="671"/>
      <c r="IHO22" s="671"/>
      <c r="IHP22" s="671"/>
      <c r="IHQ22" s="671"/>
      <c r="IHR22" s="671"/>
      <c r="IHS22" s="671"/>
      <c r="IHT22" s="671"/>
      <c r="IHU22" s="671"/>
      <c r="IHV22" s="671"/>
      <c r="IHW22" s="671"/>
      <c r="IHX22" s="671"/>
      <c r="IHY22" s="671"/>
      <c r="IHZ22" s="671"/>
      <c r="IIA22" s="671"/>
      <c r="IIB22" s="671"/>
      <c r="IIC22" s="671"/>
      <c r="IID22" s="671"/>
      <c r="IIE22" s="671"/>
      <c r="IIF22" s="671"/>
      <c r="IIG22" s="671"/>
      <c r="IIH22" s="671"/>
      <c r="III22" s="671"/>
      <c r="IIJ22" s="671"/>
      <c r="IIK22" s="671"/>
      <c r="IIL22" s="671"/>
      <c r="IIM22" s="671"/>
      <c r="IIN22" s="671"/>
      <c r="IIO22" s="671"/>
      <c r="IIP22" s="671"/>
      <c r="IIQ22" s="671"/>
      <c r="IIR22" s="671"/>
      <c r="IIS22" s="671"/>
      <c r="IIT22" s="671"/>
      <c r="IIU22" s="671"/>
      <c r="IIV22" s="671"/>
      <c r="IIW22" s="671"/>
      <c r="IIX22" s="671"/>
      <c r="IIY22" s="671"/>
      <c r="IIZ22" s="671"/>
      <c r="IJA22" s="671"/>
      <c r="IJB22" s="671"/>
      <c r="IJC22" s="671"/>
      <c r="IJD22" s="671"/>
      <c r="IJE22" s="671"/>
      <c r="IJF22" s="671"/>
      <c r="IJG22" s="671"/>
      <c r="IJH22" s="671"/>
      <c r="IJI22" s="671"/>
      <c r="IJJ22" s="671"/>
      <c r="IJK22" s="671"/>
      <c r="IJL22" s="671"/>
      <c r="IJM22" s="671"/>
      <c r="IJN22" s="671"/>
      <c r="IJO22" s="671"/>
      <c r="IJP22" s="671"/>
      <c r="IJQ22" s="671"/>
      <c r="IJR22" s="671"/>
      <c r="IJS22" s="671"/>
      <c r="IJT22" s="671"/>
      <c r="IJU22" s="671"/>
      <c r="IJV22" s="671"/>
      <c r="IJW22" s="671"/>
      <c r="IJX22" s="671"/>
      <c r="IJY22" s="671"/>
      <c r="IJZ22" s="671"/>
      <c r="IKA22" s="671"/>
      <c r="IKB22" s="671"/>
      <c r="IKC22" s="671"/>
      <c r="IKD22" s="671"/>
      <c r="IKE22" s="671"/>
      <c r="IKF22" s="671"/>
      <c r="IKG22" s="671"/>
      <c r="IKH22" s="671"/>
      <c r="IKI22" s="671"/>
      <c r="IKJ22" s="671"/>
      <c r="IKK22" s="671"/>
      <c r="IKL22" s="671"/>
      <c r="IKM22" s="671"/>
      <c r="IKN22" s="671"/>
      <c r="IKO22" s="671"/>
      <c r="IKP22" s="671"/>
      <c r="IKQ22" s="671"/>
      <c r="IKR22" s="671"/>
      <c r="IKS22" s="671"/>
      <c r="IKT22" s="671"/>
      <c r="IKU22" s="671"/>
      <c r="IKV22" s="671"/>
      <c r="IKW22" s="671"/>
      <c r="IKX22" s="671"/>
      <c r="IKY22" s="671"/>
      <c r="IKZ22" s="671"/>
      <c r="ILA22" s="671"/>
      <c r="ILB22" s="671"/>
      <c r="ILC22" s="671"/>
      <c r="ILD22" s="671"/>
      <c r="ILE22" s="671"/>
      <c r="ILF22" s="671"/>
      <c r="ILG22" s="671"/>
      <c r="ILH22" s="671"/>
      <c r="ILI22" s="671"/>
      <c r="ILJ22" s="671"/>
      <c r="ILK22" s="671"/>
      <c r="ILL22" s="671"/>
      <c r="ILM22" s="671"/>
      <c r="ILN22" s="671"/>
      <c r="ILO22" s="671"/>
      <c r="ILP22" s="671"/>
      <c r="ILQ22" s="671"/>
      <c r="ILR22" s="671"/>
      <c r="ILS22" s="671"/>
      <c r="ILT22" s="671"/>
      <c r="ILU22" s="671"/>
      <c r="ILV22" s="671"/>
      <c r="ILW22" s="671"/>
      <c r="ILX22" s="671"/>
      <c r="ILY22" s="671"/>
      <c r="ILZ22" s="671"/>
      <c r="IMA22" s="671"/>
      <c r="IMB22" s="671"/>
      <c r="IMC22" s="671"/>
      <c r="IMD22" s="671"/>
      <c r="IME22" s="671"/>
      <c r="IMF22" s="671"/>
      <c r="IMG22" s="671"/>
      <c r="IMH22" s="671"/>
      <c r="IMI22" s="671"/>
      <c r="IMJ22" s="671"/>
      <c r="IMK22" s="671"/>
      <c r="IML22" s="671"/>
      <c r="IMM22" s="671"/>
      <c r="IMN22" s="671"/>
      <c r="IMO22" s="671"/>
      <c r="IMP22" s="671"/>
      <c r="IMQ22" s="671"/>
      <c r="IMR22" s="671"/>
      <c r="IMS22" s="671"/>
      <c r="IMT22" s="671"/>
      <c r="IMU22" s="671"/>
      <c r="IMV22" s="671"/>
      <c r="IMW22" s="671"/>
      <c r="IMX22" s="671"/>
      <c r="IMY22" s="671"/>
      <c r="IMZ22" s="671"/>
      <c r="INA22" s="671"/>
      <c r="INB22" s="671"/>
      <c r="INC22" s="671"/>
      <c r="IND22" s="671"/>
      <c r="INE22" s="671"/>
      <c r="INF22" s="671"/>
      <c r="ING22" s="671"/>
      <c r="INH22" s="671"/>
      <c r="INI22" s="671"/>
      <c r="INJ22" s="671"/>
      <c r="INK22" s="671"/>
      <c r="INL22" s="671"/>
      <c r="INM22" s="671"/>
      <c r="INN22" s="671"/>
      <c r="INO22" s="671"/>
      <c r="INP22" s="671"/>
      <c r="INQ22" s="671"/>
      <c r="INR22" s="671"/>
      <c r="INS22" s="671"/>
      <c r="INT22" s="671"/>
      <c r="INU22" s="671"/>
      <c r="INV22" s="671"/>
      <c r="INW22" s="671"/>
      <c r="INX22" s="671"/>
      <c r="INY22" s="671"/>
      <c r="INZ22" s="671"/>
      <c r="IOA22" s="671"/>
      <c r="IOB22" s="671"/>
      <c r="IOC22" s="671"/>
      <c r="IOD22" s="671"/>
      <c r="IOE22" s="671"/>
      <c r="IOF22" s="671"/>
      <c r="IOG22" s="671"/>
      <c r="IOH22" s="671"/>
      <c r="IOI22" s="671"/>
      <c r="IOJ22" s="671"/>
      <c r="IOK22" s="671"/>
      <c r="IOL22" s="671"/>
      <c r="IOM22" s="671"/>
      <c r="ION22" s="671"/>
      <c r="IOO22" s="671"/>
      <c r="IOP22" s="671"/>
      <c r="IOQ22" s="671"/>
      <c r="IOR22" s="671"/>
      <c r="IOS22" s="671"/>
      <c r="IOT22" s="671"/>
      <c r="IOU22" s="671"/>
      <c r="IOV22" s="671"/>
      <c r="IOW22" s="671"/>
      <c r="IOX22" s="671"/>
      <c r="IOY22" s="671"/>
      <c r="IOZ22" s="671"/>
      <c r="IPA22" s="671"/>
      <c r="IPB22" s="671"/>
      <c r="IPC22" s="671"/>
      <c r="IPD22" s="671"/>
      <c r="IPE22" s="671"/>
      <c r="IPF22" s="671"/>
      <c r="IPG22" s="671"/>
      <c r="IPH22" s="671"/>
      <c r="IPI22" s="671"/>
      <c r="IPJ22" s="671"/>
      <c r="IPK22" s="671"/>
      <c r="IPL22" s="671"/>
      <c r="IPM22" s="671"/>
      <c r="IPN22" s="671"/>
      <c r="IPO22" s="671"/>
      <c r="IPP22" s="671"/>
      <c r="IPQ22" s="671"/>
      <c r="IPR22" s="671"/>
      <c r="IPS22" s="671"/>
      <c r="IPT22" s="671"/>
      <c r="IPU22" s="671"/>
      <c r="IPV22" s="671"/>
      <c r="IPW22" s="671"/>
      <c r="IPX22" s="671"/>
      <c r="IPY22" s="671"/>
      <c r="IPZ22" s="671"/>
      <c r="IQA22" s="671"/>
      <c r="IQB22" s="671"/>
      <c r="IQC22" s="671"/>
      <c r="IQD22" s="671"/>
      <c r="IQE22" s="671"/>
      <c r="IQF22" s="671"/>
      <c r="IQG22" s="671"/>
      <c r="IQH22" s="671"/>
      <c r="IQI22" s="671"/>
      <c r="IQJ22" s="671"/>
      <c r="IQK22" s="671"/>
      <c r="IQL22" s="671"/>
      <c r="IQM22" s="671"/>
      <c r="IQN22" s="671"/>
      <c r="IQO22" s="671"/>
      <c r="IQP22" s="671"/>
      <c r="IQQ22" s="671"/>
      <c r="IQR22" s="671"/>
      <c r="IQS22" s="671"/>
      <c r="IQT22" s="671"/>
      <c r="IQU22" s="671"/>
      <c r="IQV22" s="671"/>
      <c r="IQW22" s="671"/>
      <c r="IQX22" s="671"/>
      <c r="IQY22" s="671"/>
      <c r="IQZ22" s="671"/>
      <c r="IRA22" s="671"/>
      <c r="IRB22" s="671"/>
      <c r="IRC22" s="671"/>
      <c r="IRD22" s="671"/>
      <c r="IRE22" s="671"/>
      <c r="IRF22" s="671"/>
      <c r="IRG22" s="671"/>
      <c r="IRH22" s="671"/>
      <c r="IRI22" s="671"/>
      <c r="IRJ22" s="671"/>
      <c r="IRK22" s="671"/>
      <c r="IRL22" s="671"/>
      <c r="IRM22" s="671"/>
      <c r="IRN22" s="671"/>
      <c r="IRO22" s="671"/>
      <c r="IRP22" s="671"/>
      <c r="IRQ22" s="671"/>
      <c r="IRR22" s="671"/>
      <c r="IRS22" s="671"/>
      <c r="IRT22" s="671"/>
      <c r="IRU22" s="671"/>
      <c r="IRV22" s="671"/>
      <c r="IRW22" s="671"/>
      <c r="IRX22" s="671"/>
      <c r="IRY22" s="671"/>
      <c r="IRZ22" s="671"/>
      <c r="ISA22" s="671"/>
      <c r="ISB22" s="671"/>
      <c r="ISC22" s="671"/>
      <c r="ISD22" s="671"/>
      <c r="ISE22" s="671"/>
      <c r="ISF22" s="671"/>
      <c r="ISG22" s="671"/>
      <c r="ISH22" s="671"/>
      <c r="ISI22" s="671"/>
      <c r="ISJ22" s="671"/>
      <c r="ISK22" s="671"/>
      <c r="ISL22" s="671"/>
      <c r="ISM22" s="671"/>
      <c r="ISN22" s="671"/>
      <c r="ISO22" s="671"/>
      <c r="ISP22" s="671"/>
      <c r="ISQ22" s="671"/>
      <c r="ISR22" s="671"/>
      <c r="ISS22" s="671"/>
      <c r="IST22" s="671"/>
      <c r="ISU22" s="671"/>
      <c r="ISV22" s="671"/>
      <c r="ISW22" s="671"/>
      <c r="ISX22" s="671"/>
      <c r="ISY22" s="671"/>
      <c r="ISZ22" s="671"/>
      <c r="ITA22" s="671"/>
      <c r="ITB22" s="671"/>
      <c r="ITC22" s="671"/>
      <c r="ITD22" s="671"/>
      <c r="ITE22" s="671"/>
      <c r="ITF22" s="671"/>
      <c r="ITG22" s="671"/>
      <c r="ITH22" s="671"/>
      <c r="ITI22" s="671"/>
      <c r="ITJ22" s="671"/>
      <c r="ITK22" s="671"/>
      <c r="ITL22" s="671"/>
      <c r="ITM22" s="671"/>
      <c r="ITN22" s="671"/>
      <c r="ITO22" s="671"/>
      <c r="ITP22" s="671"/>
      <c r="ITQ22" s="671"/>
      <c r="ITR22" s="671"/>
      <c r="ITS22" s="671"/>
      <c r="ITT22" s="671"/>
      <c r="ITU22" s="671"/>
      <c r="ITV22" s="671"/>
      <c r="ITW22" s="671"/>
      <c r="ITX22" s="671"/>
      <c r="ITY22" s="671"/>
      <c r="ITZ22" s="671"/>
      <c r="IUA22" s="671"/>
      <c r="IUB22" s="671"/>
      <c r="IUC22" s="671"/>
      <c r="IUD22" s="671"/>
      <c r="IUE22" s="671"/>
      <c r="IUF22" s="671"/>
      <c r="IUG22" s="671"/>
      <c r="IUH22" s="671"/>
      <c r="IUI22" s="671"/>
      <c r="IUJ22" s="671"/>
      <c r="IUK22" s="671"/>
      <c r="IUL22" s="671"/>
      <c r="IUM22" s="671"/>
      <c r="IUN22" s="671"/>
      <c r="IUO22" s="671"/>
      <c r="IUP22" s="671"/>
      <c r="IUQ22" s="671"/>
      <c r="IUR22" s="671"/>
      <c r="IUS22" s="671"/>
      <c r="IUT22" s="671"/>
      <c r="IUU22" s="671"/>
      <c r="IUV22" s="671"/>
      <c r="IUW22" s="671"/>
      <c r="IUX22" s="671"/>
      <c r="IUY22" s="671"/>
      <c r="IUZ22" s="671"/>
      <c r="IVA22" s="671"/>
      <c r="IVB22" s="671"/>
      <c r="IVC22" s="671"/>
      <c r="IVD22" s="671"/>
      <c r="IVE22" s="671"/>
      <c r="IVF22" s="671"/>
      <c r="IVG22" s="671"/>
      <c r="IVH22" s="671"/>
      <c r="IVI22" s="671"/>
      <c r="IVJ22" s="671"/>
      <c r="IVK22" s="671"/>
      <c r="IVL22" s="671"/>
      <c r="IVM22" s="671"/>
      <c r="IVN22" s="671"/>
      <c r="IVO22" s="671"/>
      <c r="IVP22" s="671"/>
      <c r="IVQ22" s="671"/>
      <c r="IVR22" s="671"/>
      <c r="IVS22" s="671"/>
      <c r="IVT22" s="671"/>
      <c r="IVU22" s="671"/>
      <c r="IVV22" s="671"/>
      <c r="IVW22" s="671"/>
      <c r="IVX22" s="671"/>
      <c r="IVY22" s="671"/>
      <c r="IVZ22" s="671"/>
      <c r="IWA22" s="671"/>
      <c r="IWB22" s="671"/>
      <c r="IWC22" s="671"/>
      <c r="IWD22" s="671"/>
      <c r="IWE22" s="671"/>
      <c r="IWF22" s="671"/>
      <c r="IWG22" s="671"/>
      <c r="IWH22" s="671"/>
      <c r="IWI22" s="671"/>
      <c r="IWJ22" s="671"/>
      <c r="IWK22" s="671"/>
      <c r="IWL22" s="671"/>
      <c r="IWM22" s="671"/>
      <c r="IWN22" s="671"/>
      <c r="IWO22" s="671"/>
      <c r="IWP22" s="671"/>
      <c r="IWQ22" s="671"/>
      <c r="IWR22" s="671"/>
      <c r="IWS22" s="671"/>
      <c r="IWT22" s="671"/>
      <c r="IWU22" s="671"/>
      <c r="IWV22" s="671"/>
      <c r="IWW22" s="671"/>
      <c r="IWX22" s="671"/>
      <c r="IWY22" s="671"/>
      <c r="IWZ22" s="671"/>
      <c r="IXA22" s="671"/>
      <c r="IXB22" s="671"/>
      <c r="IXC22" s="671"/>
      <c r="IXD22" s="671"/>
      <c r="IXE22" s="671"/>
      <c r="IXF22" s="671"/>
      <c r="IXG22" s="671"/>
      <c r="IXH22" s="671"/>
      <c r="IXI22" s="671"/>
      <c r="IXJ22" s="671"/>
      <c r="IXK22" s="671"/>
      <c r="IXL22" s="671"/>
      <c r="IXM22" s="671"/>
      <c r="IXN22" s="671"/>
      <c r="IXO22" s="671"/>
      <c r="IXP22" s="671"/>
      <c r="IXQ22" s="671"/>
      <c r="IXR22" s="671"/>
      <c r="IXS22" s="671"/>
      <c r="IXT22" s="671"/>
      <c r="IXU22" s="671"/>
      <c r="IXV22" s="671"/>
      <c r="IXW22" s="671"/>
      <c r="IXX22" s="671"/>
      <c r="IXY22" s="671"/>
      <c r="IXZ22" s="671"/>
      <c r="IYA22" s="671"/>
      <c r="IYB22" s="671"/>
      <c r="IYC22" s="671"/>
      <c r="IYD22" s="671"/>
      <c r="IYE22" s="671"/>
      <c r="IYF22" s="671"/>
      <c r="IYG22" s="671"/>
      <c r="IYH22" s="671"/>
      <c r="IYI22" s="671"/>
      <c r="IYJ22" s="671"/>
      <c r="IYK22" s="671"/>
      <c r="IYL22" s="671"/>
      <c r="IYM22" s="671"/>
      <c r="IYN22" s="671"/>
      <c r="IYO22" s="671"/>
      <c r="IYP22" s="671"/>
      <c r="IYQ22" s="671"/>
      <c r="IYR22" s="671"/>
      <c r="IYS22" s="671"/>
      <c r="IYT22" s="671"/>
      <c r="IYU22" s="671"/>
      <c r="IYV22" s="671"/>
      <c r="IYW22" s="671"/>
      <c r="IYX22" s="671"/>
      <c r="IYY22" s="671"/>
      <c r="IYZ22" s="671"/>
      <c r="IZA22" s="671"/>
      <c r="IZB22" s="671"/>
      <c r="IZC22" s="671"/>
      <c r="IZD22" s="671"/>
      <c r="IZE22" s="671"/>
      <c r="IZF22" s="671"/>
      <c r="IZG22" s="671"/>
      <c r="IZH22" s="671"/>
      <c r="IZI22" s="671"/>
      <c r="IZJ22" s="671"/>
      <c r="IZK22" s="671"/>
      <c r="IZL22" s="671"/>
      <c r="IZM22" s="671"/>
      <c r="IZN22" s="671"/>
      <c r="IZO22" s="671"/>
      <c r="IZP22" s="671"/>
      <c r="IZQ22" s="671"/>
      <c r="IZR22" s="671"/>
      <c r="IZS22" s="671"/>
      <c r="IZT22" s="671"/>
      <c r="IZU22" s="671"/>
      <c r="IZV22" s="671"/>
      <c r="IZW22" s="671"/>
      <c r="IZX22" s="671"/>
      <c r="IZY22" s="671"/>
      <c r="IZZ22" s="671"/>
      <c r="JAA22" s="671"/>
      <c r="JAB22" s="671"/>
      <c r="JAC22" s="671"/>
      <c r="JAD22" s="671"/>
      <c r="JAE22" s="671"/>
      <c r="JAF22" s="671"/>
      <c r="JAG22" s="671"/>
      <c r="JAH22" s="671"/>
      <c r="JAI22" s="671"/>
      <c r="JAJ22" s="671"/>
      <c r="JAK22" s="671"/>
      <c r="JAL22" s="671"/>
      <c r="JAM22" s="671"/>
      <c r="JAN22" s="671"/>
      <c r="JAO22" s="671"/>
      <c r="JAP22" s="671"/>
      <c r="JAQ22" s="671"/>
      <c r="JAR22" s="671"/>
      <c r="JAS22" s="671"/>
      <c r="JAT22" s="671"/>
      <c r="JAU22" s="671"/>
      <c r="JAV22" s="671"/>
      <c r="JAW22" s="671"/>
      <c r="JAX22" s="671"/>
      <c r="JAY22" s="671"/>
      <c r="JAZ22" s="671"/>
      <c r="JBA22" s="671"/>
      <c r="JBB22" s="671"/>
      <c r="JBC22" s="671"/>
      <c r="JBD22" s="671"/>
      <c r="JBE22" s="671"/>
      <c r="JBF22" s="671"/>
      <c r="JBG22" s="671"/>
      <c r="JBH22" s="671"/>
      <c r="JBI22" s="671"/>
      <c r="JBJ22" s="671"/>
      <c r="JBK22" s="671"/>
      <c r="JBL22" s="671"/>
      <c r="JBM22" s="671"/>
      <c r="JBN22" s="671"/>
      <c r="JBO22" s="671"/>
      <c r="JBP22" s="671"/>
      <c r="JBQ22" s="671"/>
      <c r="JBR22" s="671"/>
      <c r="JBS22" s="671"/>
      <c r="JBT22" s="671"/>
      <c r="JBU22" s="671"/>
      <c r="JBV22" s="671"/>
      <c r="JBW22" s="671"/>
      <c r="JBX22" s="671"/>
      <c r="JBY22" s="671"/>
      <c r="JBZ22" s="671"/>
      <c r="JCA22" s="671"/>
      <c r="JCB22" s="671"/>
      <c r="JCC22" s="671"/>
      <c r="JCD22" s="671"/>
      <c r="JCE22" s="671"/>
      <c r="JCF22" s="671"/>
      <c r="JCG22" s="671"/>
      <c r="JCH22" s="671"/>
      <c r="JCI22" s="671"/>
      <c r="JCJ22" s="671"/>
      <c r="JCK22" s="671"/>
      <c r="JCL22" s="671"/>
      <c r="JCM22" s="671"/>
      <c r="JCN22" s="671"/>
      <c r="JCO22" s="671"/>
      <c r="JCP22" s="671"/>
      <c r="JCQ22" s="671"/>
      <c r="JCR22" s="671"/>
      <c r="JCS22" s="671"/>
      <c r="JCT22" s="671"/>
      <c r="JCU22" s="671"/>
      <c r="JCV22" s="671"/>
      <c r="JCW22" s="671"/>
      <c r="JCX22" s="671"/>
      <c r="JCY22" s="671"/>
      <c r="JCZ22" s="671"/>
      <c r="JDA22" s="671"/>
      <c r="JDB22" s="671"/>
      <c r="JDC22" s="671"/>
      <c r="JDD22" s="671"/>
      <c r="JDE22" s="671"/>
      <c r="JDF22" s="671"/>
      <c r="JDG22" s="671"/>
      <c r="JDH22" s="671"/>
      <c r="JDI22" s="671"/>
      <c r="JDJ22" s="671"/>
      <c r="JDK22" s="671"/>
      <c r="JDL22" s="671"/>
      <c r="JDM22" s="671"/>
      <c r="JDN22" s="671"/>
      <c r="JDO22" s="671"/>
      <c r="JDP22" s="671"/>
      <c r="JDQ22" s="671"/>
      <c r="JDR22" s="671"/>
      <c r="JDS22" s="671"/>
      <c r="JDT22" s="671"/>
      <c r="JDU22" s="671"/>
      <c r="JDV22" s="671"/>
      <c r="JDW22" s="671"/>
      <c r="JDX22" s="671"/>
      <c r="JDY22" s="671"/>
      <c r="JDZ22" s="671"/>
      <c r="JEA22" s="671"/>
      <c r="JEB22" s="671"/>
      <c r="JEC22" s="671"/>
      <c r="JED22" s="671"/>
      <c r="JEE22" s="671"/>
      <c r="JEF22" s="671"/>
      <c r="JEG22" s="671"/>
      <c r="JEH22" s="671"/>
      <c r="JEI22" s="671"/>
      <c r="JEJ22" s="671"/>
      <c r="JEK22" s="671"/>
      <c r="JEL22" s="671"/>
      <c r="JEM22" s="671"/>
      <c r="JEN22" s="671"/>
      <c r="JEO22" s="671"/>
      <c r="JEP22" s="671"/>
      <c r="JEQ22" s="671"/>
      <c r="JER22" s="671"/>
      <c r="JES22" s="671"/>
      <c r="JET22" s="671"/>
      <c r="JEU22" s="671"/>
      <c r="JEV22" s="671"/>
      <c r="JEW22" s="671"/>
      <c r="JEX22" s="671"/>
      <c r="JEY22" s="671"/>
      <c r="JEZ22" s="671"/>
      <c r="JFA22" s="671"/>
      <c r="JFB22" s="671"/>
      <c r="JFC22" s="671"/>
      <c r="JFD22" s="671"/>
      <c r="JFE22" s="671"/>
      <c r="JFF22" s="671"/>
      <c r="JFG22" s="671"/>
      <c r="JFH22" s="671"/>
      <c r="JFI22" s="671"/>
      <c r="JFJ22" s="671"/>
      <c r="JFK22" s="671"/>
      <c r="JFL22" s="671"/>
      <c r="JFM22" s="671"/>
      <c r="JFN22" s="671"/>
      <c r="JFO22" s="671"/>
      <c r="JFP22" s="671"/>
      <c r="JFQ22" s="671"/>
      <c r="JFR22" s="671"/>
      <c r="JFS22" s="671"/>
      <c r="JFT22" s="671"/>
      <c r="JFU22" s="671"/>
      <c r="JFV22" s="671"/>
      <c r="JFW22" s="671"/>
      <c r="JFX22" s="671"/>
      <c r="JFY22" s="671"/>
      <c r="JFZ22" s="671"/>
      <c r="JGA22" s="671"/>
      <c r="JGB22" s="671"/>
      <c r="JGC22" s="671"/>
      <c r="JGD22" s="671"/>
      <c r="JGE22" s="671"/>
      <c r="JGF22" s="671"/>
      <c r="JGG22" s="671"/>
      <c r="JGH22" s="671"/>
      <c r="JGI22" s="671"/>
      <c r="JGJ22" s="671"/>
      <c r="JGK22" s="671"/>
      <c r="JGL22" s="671"/>
      <c r="JGM22" s="671"/>
      <c r="JGN22" s="671"/>
      <c r="JGO22" s="671"/>
      <c r="JGP22" s="671"/>
      <c r="JGQ22" s="671"/>
      <c r="JGR22" s="671"/>
      <c r="JGS22" s="671"/>
      <c r="JGT22" s="671"/>
      <c r="JGU22" s="671"/>
      <c r="JGV22" s="671"/>
      <c r="JGW22" s="671"/>
      <c r="JGX22" s="671"/>
      <c r="JGY22" s="671"/>
      <c r="JGZ22" s="671"/>
      <c r="JHA22" s="671"/>
      <c r="JHB22" s="671"/>
      <c r="JHC22" s="671"/>
      <c r="JHD22" s="671"/>
      <c r="JHE22" s="671"/>
      <c r="JHF22" s="671"/>
      <c r="JHG22" s="671"/>
      <c r="JHH22" s="671"/>
      <c r="JHI22" s="671"/>
      <c r="JHJ22" s="671"/>
      <c r="JHK22" s="671"/>
      <c r="JHL22" s="671"/>
      <c r="JHM22" s="671"/>
      <c r="JHN22" s="671"/>
      <c r="JHO22" s="671"/>
      <c r="JHP22" s="671"/>
      <c r="JHQ22" s="671"/>
      <c r="JHR22" s="671"/>
      <c r="JHS22" s="671"/>
      <c r="JHT22" s="671"/>
      <c r="JHU22" s="671"/>
      <c r="JHV22" s="671"/>
      <c r="JHW22" s="671"/>
      <c r="JHX22" s="671"/>
      <c r="JHY22" s="671"/>
      <c r="JHZ22" s="671"/>
      <c r="JIA22" s="671"/>
      <c r="JIB22" s="671"/>
      <c r="JIC22" s="671"/>
      <c r="JID22" s="671"/>
      <c r="JIE22" s="671"/>
      <c r="JIF22" s="671"/>
      <c r="JIG22" s="671"/>
      <c r="JIH22" s="671"/>
      <c r="JII22" s="671"/>
      <c r="JIJ22" s="671"/>
      <c r="JIK22" s="671"/>
      <c r="JIL22" s="671"/>
      <c r="JIM22" s="671"/>
      <c r="JIN22" s="671"/>
      <c r="JIO22" s="671"/>
      <c r="JIP22" s="671"/>
      <c r="JIQ22" s="671"/>
      <c r="JIR22" s="671"/>
      <c r="JIS22" s="671"/>
      <c r="JIT22" s="671"/>
      <c r="JIU22" s="671"/>
      <c r="JIV22" s="671"/>
      <c r="JIW22" s="671"/>
      <c r="JIX22" s="671"/>
      <c r="JIY22" s="671"/>
      <c r="JIZ22" s="671"/>
      <c r="JJA22" s="671"/>
      <c r="JJB22" s="671"/>
      <c r="JJC22" s="671"/>
      <c r="JJD22" s="671"/>
      <c r="JJE22" s="671"/>
      <c r="JJF22" s="671"/>
      <c r="JJG22" s="671"/>
      <c r="JJH22" s="671"/>
      <c r="JJI22" s="671"/>
      <c r="JJJ22" s="671"/>
      <c r="JJK22" s="671"/>
      <c r="JJL22" s="671"/>
      <c r="JJM22" s="671"/>
      <c r="JJN22" s="671"/>
      <c r="JJO22" s="671"/>
      <c r="JJP22" s="671"/>
      <c r="JJQ22" s="671"/>
      <c r="JJR22" s="671"/>
      <c r="JJS22" s="671"/>
      <c r="JJT22" s="671"/>
      <c r="JJU22" s="671"/>
      <c r="JJV22" s="671"/>
      <c r="JJW22" s="671"/>
      <c r="JJX22" s="671"/>
      <c r="JJY22" s="671"/>
      <c r="JJZ22" s="671"/>
      <c r="JKA22" s="671"/>
      <c r="JKB22" s="671"/>
      <c r="JKC22" s="671"/>
      <c r="JKD22" s="671"/>
      <c r="JKE22" s="671"/>
      <c r="JKF22" s="671"/>
      <c r="JKG22" s="671"/>
      <c r="JKH22" s="671"/>
      <c r="JKI22" s="671"/>
      <c r="JKJ22" s="671"/>
      <c r="JKK22" s="671"/>
      <c r="JKL22" s="671"/>
      <c r="JKM22" s="671"/>
      <c r="JKN22" s="671"/>
      <c r="JKO22" s="671"/>
      <c r="JKP22" s="671"/>
      <c r="JKQ22" s="671"/>
      <c r="JKR22" s="671"/>
      <c r="JKS22" s="671"/>
      <c r="JKT22" s="671"/>
      <c r="JKU22" s="671"/>
      <c r="JKV22" s="671"/>
      <c r="JKW22" s="671"/>
      <c r="JKX22" s="671"/>
      <c r="JKY22" s="671"/>
      <c r="JKZ22" s="671"/>
      <c r="JLA22" s="671"/>
      <c r="JLB22" s="671"/>
      <c r="JLC22" s="671"/>
      <c r="JLD22" s="671"/>
      <c r="JLE22" s="671"/>
      <c r="JLF22" s="671"/>
      <c r="JLG22" s="671"/>
      <c r="JLH22" s="671"/>
      <c r="JLI22" s="671"/>
      <c r="JLJ22" s="671"/>
      <c r="JLK22" s="671"/>
      <c r="JLL22" s="671"/>
      <c r="JLM22" s="671"/>
      <c r="JLN22" s="671"/>
      <c r="JLO22" s="671"/>
      <c r="JLP22" s="671"/>
      <c r="JLQ22" s="671"/>
      <c r="JLR22" s="671"/>
      <c r="JLS22" s="671"/>
      <c r="JLT22" s="671"/>
      <c r="JLU22" s="671"/>
      <c r="JLV22" s="671"/>
      <c r="JLW22" s="671"/>
      <c r="JLX22" s="671"/>
      <c r="JLY22" s="671"/>
      <c r="JLZ22" s="671"/>
      <c r="JMA22" s="671"/>
      <c r="JMB22" s="671"/>
      <c r="JMC22" s="671"/>
      <c r="JMD22" s="671"/>
      <c r="JME22" s="671"/>
      <c r="JMF22" s="671"/>
      <c r="JMG22" s="671"/>
      <c r="JMH22" s="671"/>
      <c r="JMI22" s="671"/>
      <c r="JMJ22" s="671"/>
      <c r="JMK22" s="671"/>
      <c r="JML22" s="671"/>
      <c r="JMM22" s="671"/>
      <c r="JMN22" s="671"/>
      <c r="JMO22" s="671"/>
      <c r="JMP22" s="671"/>
      <c r="JMQ22" s="671"/>
      <c r="JMR22" s="671"/>
      <c r="JMS22" s="671"/>
      <c r="JMT22" s="671"/>
      <c r="JMU22" s="671"/>
      <c r="JMV22" s="671"/>
      <c r="JMW22" s="671"/>
      <c r="JMX22" s="671"/>
      <c r="JMY22" s="671"/>
      <c r="JMZ22" s="671"/>
      <c r="JNA22" s="671"/>
      <c r="JNB22" s="671"/>
      <c r="JNC22" s="671"/>
      <c r="JND22" s="671"/>
      <c r="JNE22" s="671"/>
      <c r="JNF22" s="671"/>
      <c r="JNG22" s="671"/>
      <c r="JNH22" s="671"/>
      <c r="JNI22" s="671"/>
      <c r="JNJ22" s="671"/>
      <c r="JNK22" s="671"/>
      <c r="JNL22" s="671"/>
      <c r="JNM22" s="671"/>
      <c r="JNN22" s="671"/>
      <c r="JNO22" s="671"/>
      <c r="JNP22" s="671"/>
      <c r="JNQ22" s="671"/>
      <c r="JNR22" s="671"/>
      <c r="JNS22" s="671"/>
      <c r="JNT22" s="671"/>
      <c r="JNU22" s="671"/>
      <c r="JNV22" s="671"/>
      <c r="JNW22" s="671"/>
      <c r="JNX22" s="671"/>
      <c r="JNY22" s="671"/>
      <c r="JNZ22" s="671"/>
      <c r="JOA22" s="671"/>
      <c r="JOB22" s="671"/>
      <c r="JOC22" s="671"/>
      <c r="JOD22" s="671"/>
      <c r="JOE22" s="671"/>
      <c r="JOF22" s="671"/>
      <c r="JOG22" s="671"/>
      <c r="JOH22" s="671"/>
      <c r="JOI22" s="671"/>
      <c r="JOJ22" s="671"/>
      <c r="JOK22" s="671"/>
      <c r="JOL22" s="671"/>
      <c r="JOM22" s="671"/>
      <c r="JON22" s="671"/>
      <c r="JOO22" s="671"/>
      <c r="JOP22" s="671"/>
      <c r="JOQ22" s="671"/>
      <c r="JOR22" s="671"/>
      <c r="JOS22" s="671"/>
      <c r="JOT22" s="671"/>
      <c r="JOU22" s="671"/>
      <c r="JOV22" s="671"/>
      <c r="JOW22" s="671"/>
      <c r="JOX22" s="671"/>
      <c r="JOY22" s="671"/>
      <c r="JOZ22" s="671"/>
      <c r="JPA22" s="671"/>
      <c r="JPB22" s="671"/>
      <c r="JPC22" s="671"/>
      <c r="JPD22" s="671"/>
      <c r="JPE22" s="671"/>
      <c r="JPF22" s="671"/>
      <c r="JPG22" s="671"/>
      <c r="JPH22" s="671"/>
      <c r="JPI22" s="671"/>
      <c r="JPJ22" s="671"/>
      <c r="JPK22" s="671"/>
      <c r="JPL22" s="671"/>
      <c r="JPM22" s="671"/>
      <c r="JPN22" s="671"/>
      <c r="JPO22" s="671"/>
      <c r="JPP22" s="671"/>
      <c r="JPQ22" s="671"/>
      <c r="JPR22" s="671"/>
      <c r="JPS22" s="671"/>
      <c r="JPT22" s="671"/>
      <c r="JPU22" s="671"/>
      <c r="JPV22" s="671"/>
      <c r="JPW22" s="671"/>
      <c r="JPX22" s="671"/>
      <c r="JPY22" s="671"/>
      <c r="JPZ22" s="671"/>
      <c r="JQA22" s="671"/>
      <c r="JQB22" s="671"/>
      <c r="JQC22" s="671"/>
      <c r="JQD22" s="671"/>
      <c r="JQE22" s="671"/>
      <c r="JQF22" s="671"/>
      <c r="JQG22" s="671"/>
      <c r="JQH22" s="671"/>
      <c r="JQI22" s="671"/>
      <c r="JQJ22" s="671"/>
      <c r="JQK22" s="671"/>
      <c r="JQL22" s="671"/>
      <c r="JQM22" s="671"/>
      <c r="JQN22" s="671"/>
      <c r="JQO22" s="671"/>
      <c r="JQP22" s="671"/>
      <c r="JQQ22" s="671"/>
      <c r="JQR22" s="671"/>
      <c r="JQS22" s="671"/>
      <c r="JQT22" s="671"/>
      <c r="JQU22" s="671"/>
      <c r="JQV22" s="671"/>
      <c r="JQW22" s="671"/>
      <c r="JQX22" s="671"/>
      <c r="JQY22" s="671"/>
      <c r="JQZ22" s="671"/>
      <c r="JRA22" s="671"/>
      <c r="JRB22" s="671"/>
      <c r="JRC22" s="671"/>
      <c r="JRD22" s="671"/>
      <c r="JRE22" s="671"/>
      <c r="JRF22" s="671"/>
      <c r="JRG22" s="671"/>
      <c r="JRH22" s="671"/>
      <c r="JRI22" s="671"/>
      <c r="JRJ22" s="671"/>
      <c r="JRK22" s="671"/>
      <c r="JRL22" s="671"/>
      <c r="JRM22" s="671"/>
      <c r="JRN22" s="671"/>
      <c r="JRO22" s="671"/>
      <c r="JRP22" s="671"/>
      <c r="JRQ22" s="671"/>
      <c r="JRR22" s="671"/>
      <c r="JRS22" s="671"/>
      <c r="JRT22" s="671"/>
      <c r="JRU22" s="671"/>
      <c r="JRV22" s="671"/>
      <c r="JRW22" s="671"/>
      <c r="JRX22" s="671"/>
      <c r="JRY22" s="671"/>
      <c r="JRZ22" s="671"/>
      <c r="JSA22" s="671"/>
      <c r="JSB22" s="671"/>
      <c r="JSC22" s="671"/>
      <c r="JSD22" s="671"/>
      <c r="JSE22" s="671"/>
      <c r="JSF22" s="671"/>
      <c r="JSG22" s="671"/>
      <c r="JSH22" s="671"/>
      <c r="JSI22" s="671"/>
      <c r="JSJ22" s="671"/>
      <c r="JSK22" s="671"/>
      <c r="JSL22" s="671"/>
      <c r="JSM22" s="671"/>
      <c r="JSN22" s="671"/>
      <c r="JSO22" s="671"/>
      <c r="JSP22" s="671"/>
      <c r="JSQ22" s="671"/>
      <c r="JSR22" s="671"/>
      <c r="JSS22" s="671"/>
      <c r="JST22" s="671"/>
      <c r="JSU22" s="671"/>
      <c r="JSV22" s="671"/>
      <c r="JSW22" s="671"/>
      <c r="JSX22" s="671"/>
      <c r="JSY22" s="671"/>
      <c r="JSZ22" s="671"/>
      <c r="JTA22" s="671"/>
      <c r="JTB22" s="671"/>
      <c r="JTC22" s="671"/>
      <c r="JTD22" s="671"/>
      <c r="JTE22" s="671"/>
      <c r="JTF22" s="671"/>
      <c r="JTG22" s="671"/>
      <c r="JTH22" s="671"/>
      <c r="JTI22" s="671"/>
      <c r="JTJ22" s="671"/>
      <c r="JTK22" s="671"/>
      <c r="JTL22" s="671"/>
      <c r="JTM22" s="671"/>
      <c r="JTN22" s="671"/>
      <c r="JTO22" s="671"/>
      <c r="JTP22" s="671"/>
      <c r="JTQ22" s="671"/>
      <c r="JTR22" s="671"/>
      <c r="JTS22" s="671"/>
      <c r="JTT22" s="671"/>
      <c r="JTU22" s="671"/>
      <c r="JTV22" s="671"/>
      <c r="JTW22" s="671"/>
      <c r="JTX22" s="671"/>
      <c r="JTY22" s="671"/>
      <c r="JTZ22" s="671"/>
      <c r="JUA22" s="671"/>
      <c r="JUB22" s="671"/>
      <c r="JUC22" s="671"/>
      <c r="JUD22" s="671"/>
      <c r="JUE22" s="671"/>
      <c r="JUF22" s="671"/>
      <c r="JUG22" s="671"/>
      <c r="JUH22" s="671"/>
      <c r="JUI22" s="671"/>
      <c r="JUJ22" s="671"/>
      <c r="JUK22" s="671"/>
      <c r="JUL22" s="671"/>
      <c r="JUM22" s="671"/>
      <c r="JUN22" s="671"/>
      <c r="JUO22" s="671"/>
      <c r="JUP22" s="671"/>
      <c r="JUQ22" s="671"/>
      <c r="JUR22" s="671"/>
      <c r="JUS22" s="671"/>
      <c r="JUT22" s="671"/>
      <c r="JUU22" s="671"/>
      <c r="JUV22" s="671"/>
      <c r="JUW22" s="671"/>
      <c r="JUX22" s="671"/>
      <c r="JUY22" s="671"/>
      <c r="JUZ22" s="671"/>
      <c r="JVA22" s="671"/>
      <c r="JVB22" s="671"/>
      <c r="JVC22" s="671"/>
      <c r="JVD22" s="671"/>
      <c r="JVE22" s="671"/>
      <c r="JVF22" s="671"/>
      <c r="JVG22" s="671"/>
      <c r="JVH22" s="671"/>
      <c r="JVI22" s="671"/>
      <c r="JVJ22" s="671"/>
      <c r="JVK22" s="671"/>
      <c r="JVL22" s="671"/>
      <c r="JVM22" s="671"/>
      <c r="JVN22" s="671"/>
      <c r="JVO22" s="671"/>
      <c r="JVP22" s="671"/>
      <c r="JVQ22" s="671"/>
      <c r="JVR22" s="671"/>
      <c r="JVS22" s="671"/>
      <c r="JVT22" s="671"/>
      <c r="JVU22" s="671"/>
      <c r="JVV22" s="671"/>
      <c r="JVW22" s="671"/>
      <c r="JVX22" s="671"/>
      <c r="JVY22" s="671"/>
      <c r="JVZ22" s="671"/>
      <c r="JWA22" s="671"/>
      <c r="JWB22" s="671"/>
      <c r="JWC22" s="671"/>
      <c r="JWD22" s="671"/>
      <c r="JWE22" s="671"/>
      <c r="JWF22" s="671"/>
      <c r="JWG22" s="671"/>
      <c r="JWH22" s="671"/>
      <c r="JWI22" s="671"/>
      <c r="JWJ22" s="671"/>
      <c r="JWK22" s="671"/>
      <c r="JWL22" s="671"/>
      <c r="JWM22" s="671"/>
      <c r="JWN22" s="671"/>
      <c r="JWO22" s="671"/>
      <c r="JWP22" s="671"/>
      <c r="JWQ22" s="671"/>
      <c r="JWR22" s="671"/>
      <c r="JWS22" s="671"/>
      <c r="JWT22" s="671"/>
      <c r="JWU22" s="671"/>
      <c r="JWV22" s="671"/>
      <c r="JWW22" s="671"/>
      <c r="JWX22" s="671"/>
      <c r="JWY22" s="671"/>
      <c r="JWZ22" s="671"/>
      <c r="JXA22" s="671"/>
      <c r="JXB22" s="671"/>
      <c r="JXC22" s="671"/>
      <c r="JXD22" s="671"/>
      <c r="JXE22" s="671"/>
      <c r="JXF22" s="671"/>
      <c r="JXG22" s="671"/>
      <c r="JXH22" s="671"/>
      <c r="JXI22" s="671"/>
      <c r="JXJ22" s="671"/>
      <c r="JXK22" s="671"/>
      <c r="JXL22" s="671"/>
      <c r="JXM22" s="671"/>
      <c r="JXN22" s="671"/>
      <c r="JXO22" s="671"/>
      <c r="JXP22" s="671"/>
      <c r="JXQ22" s="671"/>
      <c r="JXR22" s="671"/>
      <c r="JXS22" s="671"/>
      <c r="JXT22" s="671"/>
      <c r="JXU22" s="671"/>
      <c r="JXV22" s="671"/>
      <c r="JXW22" s="671"/>
      <c r="JXX22" s="671"/>
      <c r="JXY22" s="671"/>
      <c r="JXZ22" s="671"/>
      <c r="JYA22" s="671"/>
      <c r="JYB22" s="671"/>
      <c r="JYC22" s="671"/>
      <c r="JYD22" s="671"/>
      <c r="JYE22" s="671"/>
      <c r="JYF22" s="671"/>
      <c r="JYG22" s="671"/>
      <c r="JYH22" s="671"/>
      <c r="JYI22" s="671"/>
      <c r="JYJ22" s="671"/>
      <c r="JYK22" s="671"/>
      <c r="JYL22" s="671"/>
      <c r="JYM22" s="671"/>
      <c r="JYN22" s="671"/>
      <c r="JYO22" s="671"/>
      <c r="JYP22" s="671"/>
      <c r="JYQ22" s="671"/>
      <c r="JYR22" s="671"/>
      <c r="JYS22" s="671"/>
      <c r="JYT22" s="671"/>
      <c r="JYU22" s="671"/>
      <c r="JYV22" s="671"/>
      <c r="JYW22" s="671"/>
      <c r="JYX22" s="671"/>
      <c r="JYY22" s="671"/>
      <c r="JYZ22" s="671"/>
      <c r="JZA22" s="671"/>
      <c r="JZB22" s="671"/>
      <c r="JZC22" s="671"/>
      <c r="JZD22" s="671"/>
      <c r="JZE22" s="671"/>
      <c r="JZF22" s="671"/>
      <c r="JZG22" s="671"/>
      <c r="JZH22" s="671"/>
      <c r="JZI22" s="671"/>
      <c r="JZJ22" s="671"/>
      <c r="JZK22" s="671"/>
      <c r="JZL22" s="671"/>
      <c r="JZM22" s="671"/>
      <c r="JZN22" s="671"/>
      <c r="JZO22" s="671"/>
      <c r="JZP22" s="671"/>
      <c r="JZQ22" s="671"/>
      <c r="JZR22" s="671"/>
      <c r="JZS22" s="671"/>
      <c r="JZT22" s="671"/>
      <c r="JZU22" s="671"/>
      <c r="JZV22" s="671"/>
      <c r="JZW22" s="671"/>
      <c r="JZX22" s="671"/>
      <c r="JZY22" s="671"/>
      <c r="JZZ22" s="671"/>
      <c r="KAA22" s="671"/>
      <c r="KAB22" s="671"/>
      <c r="KAC22" s="671"/>
      <c r="KAD22" s="671"/>
      <c r="KAE22" s="671"/>
      <c r="KAF22" s="671"/>
      <c r="KAG22" s="671"/>
      <c r="KAH22" s="671"/>
      <c r="KAI22" s="671"/>
      <c r="KAJ22" s="671"/>
      <c r="KAK22" s="671"/>
      <c r="KAL22" s="671"/>
      <c r="KAM22" s="671"/>
      <c r="KAN22" s="671"/>
      <c r="KAO22" s="671"/>
      <c r="KAP22" s="671"/>
      <c r="KAQ22" s="671"/>
      <c r="KAR22" s="671"/>
      <c r="KAS22" s="671"/>
      <c r="KAT22" s="671"/>
      <c r="KAU22" s="671"/>
      <c r="KAV22" s="671"/>
      <c r="KAW22" s="671"/>
      <c r="KAX22" s="671"/>
      <c r="KAY22" s="671"/>
      <c r="KAZ22" s="671"/>
      <c r="KBA22" s="671"/>
      <c r="KBB22" s="671"/>
      <c r="KBC22" s="671"/>
      <c r="KBD22" s="671"/>
      <c r="KBE22" s="671"/>
      <c r="KBF22" s="671"/>
      <c r="KBG22" s="671"/>
      <c r="KBH22" s="671"/>
      <c r="KBI22" s="671"/>
      <c r="KBJ22" s="671"/>
      <c r="KBK22" s="671"/>
      <c r="KBL22" s="671"/>
      <c r="KBM22" s="671"/>
      <c r="KBN22" s="671"/>
      <c r="KBO22" s="671"/>
      <c r="KBP22" s="671"/>
      <c r="KBQ22" s="671"/>
      <c r="KBR22" s="671"/>
      <c r="KBS22" s="671"/>
      <c r="KBT22" s="671"/>
      <c r="KBU22" s="671"/>
      <c r="KBV22" s="671"/>
      <c r="KBW22" s="671"/>
      <c r="KBX22" s="671"/>
      <c r="KBY22" s="671"/>
      <c r="KBZ22" s="671"/>
      <c r="KCA22" s="671"/>
      <c r="KCB22" s="671"/>
      <c r="KCC22" s="671"/>
      <c r="KCD22" s="671"/>
      <c r="KCE22" s="671"/>
      <c r="KCF22" s="671"/>
      <c r="KCG22" s="671"/>
      <c r="KCH22" s="671"/>
      <c r="KCI22" s="671"/>
      <c r="KCJ22" s="671"/>
      <c r="KCK22" s="671"/>
      <c r="KCL22" s="671"/>
      <c r="KCM22" s="671"/>
      <c r="KCN22" s="671"/>
      <c r="KCO22" s="671"/>
      <c r="KCP22" s="671"/>
      <c r="KCQ22" s="671"/>
      <c r="KCR22" s="671"/>
      <c r="KCS22" s="671"/>
      <c r="KCT22" s="671"/>
      <c r="KCU22" s="671"/>
      <c r="KCV22" s="671"/>
      <c r="KCW22" s="671"/>
      <c r="KCX22" s="671"/>
      <c r="KCY22" s="671"/>
      <c r="KCZ22" s="671"/>
      <c r="KDA22" s="671"/>
      <c r="KDB22" s="671"/>
      <c r="KDC22" s="671"/>
      <c r="KDD22" s="671"/>
      <c r="KDE22" s="671"/>
      <c r="KDF22" s="671"/>
      <c r="KDG22" s="671"/>
      <c r="KDH22" s="671"/>
      <c r="KDI22" s="671"/>
      <c r="KDJ22" s="671"/>
      <c r="KDK22" s="671"/>
      <c r="KDL22" s="671"/>
      <c r="KDM22" s="671"/>
      <c r="KDN22" s="671"/>
      <c r="KDO22" s="671"/>
      <c r="KDP22" s="671"/>
      <c r="KDQ22" s="671"/>
      <c r="KDR22" s="671"/>
      <c r="KDS22" s="671"/>
      <c r="KDT22" s="671"/>
      <c r="KDU22" s="671"/>
      <c r="KDV22" s="671"/>
      <c r="KDW22" s="671"/>
      <c r="KDX22" s="671"/>
      <c r="KDY22" s="671"/>
      <c r="KDZ22" s="671"/>
      <c r="KEA22" s="671"/>
      <c r="KEB22" s="671"/>
      <c r="KEC22" s="671"/>
      <c r="KED22" s="671"/>
      <c r="KEE22" s="671"/>
      <c r="KEF22" s="671"/>
      <c r="KEG22" s="671"/>
      <c r="KEH22" s="671"/>
      <c r="KEI22" s="671"/>
      <c r="KEJ22" s="671"/>
      <c r="KEK22" s="671"/>
      <c r="KEL22" s="671"/>
      <c r="KEM22" s="671"/>
      <c r="KEN22" s="671"/>
      <c r="KEO22" s="671"/>
      <c r="KEP22" s="671"/>
      <c r="KEQ22" s="671"/>
      <c r="KER22" s="671"/>
      <c r="KES22" s="671"/>
      <c r="KET22" s="671"/>
      <c r="KEU22" s="671"/>
      <c r="KEV22" s="671"/>
      <c r="KEW22" s="671"/>
      <c r="KEX22" s="671"/>
      <c r="KEY22" s="671"/>
      <c r="KEZ22" s="671"/>
      <c r="KFA22" s="671"/>
      <c r="KFB22" s="671"/>
      <c r="KFC22" s="671"/>
      <c r="KFD22" s="671"/>
      <c r="KFE22" s="671"/>
      <c r="KFF22" s="671"/>
      <c r="KFG22" s="671"/>
      <c r="KFH22" s="671"/>
      <c r="KFI22" s="671"/>
      <c r="KFJ22" s="671"/>
      <c r="KFK22" s="671"/>
      <c r="KFL22" s="671"/>
      <c r="KFM22" s="671"/>
      <c r="KFN22" s="671"/>
      <c r="KFO22" s="671"/>
      <c r="KFP22" s="671"/>
      <c r="KFQ22" s="671"/>
      <c r="KFR22" s="671"/>
      <c r="KFS22" s="671"/>
      <c r="KFT22" s="671"/>
      <c r="KFU22" s="671"/>
      <c r="KFV22" s="671"/>
      <c r="KFW22" s="671"/>
      <c r="KFX22" s="671"/>
      <c r="KFY22" s="671"/>
      <c r="KFZ22" s="671"/>
      <c r="KGA22" s="671"/>
      <c r="KGB22" s="671"/>
      <c r="KGC22" s="671"/>
      <c r="KGD22" s="671"/>
      <c r="KGE22" s="671"/>
      <c r="KGF22" s="671"/>
      <c r="KGG22" s="671"/>
      <c r="KGH22" s="671"/>
      <c r="KGI22" s="671"/>
      <c r="KGJ22" s="671"/>
      <c r="KGK22" s="671"/>
      <c r="KGL22" s="671"/>
      <c r="KGM22" s="671"/>
      <c r="KGN22" s="671"/>
      <c r="KGO22" s="671"/>
      <c r="KGP22" s="671"/>
      <c r="KGQ22" s="671"/>
      <c r="KGR22" s="671"/>
      <c r="KGS22" s="671"/>
      <c r="KGT22" s="671"/>
      <c r="KGU22" s="671"/>
      <c r="KGV22" s="671"/>
      <c r="KGW22" s="671"/>
      <c r="KGX22" s="671"/>
      <c r="KGY22" s="671"/>
      <c r="KGZ22" s="671"/>
      <c r="KHA22" s="671"/>
      <c r="KHB22" s="671"/>
      <c r="KHC22" s="671"/>
      <c r="KHD22" s="671"/>
      <c r="KHE22" s="671"/>
      <c r="KHF22" s="671"/>
      <c r="KHG22" s="671"/>
      <c r="KHH22" s="671"/>
      <c r="KHI22" s="671"/>
      <c r="KHJ22" s="671"/>
      <c r="KHK22" s="671"/>
      <c r="KHL22" s="671"/>
      <c r="KHM22" s="671"/>
      <c r="KHN22" s="671"/>
      <c r="KHO22" s="671"/>
      <c r="KHP22" s="671"/>
      <c r="KHQ22" s="671"/>
      <c r="KHR22" s="671"/>
      <c r="KHS22" s="671"/>
      <c r="KHT22" s="671"/>
      <c r="KHU22" s="671"/>
      <c r="KHV22" s="671"/>
      <c r="KHW22" s="671"/>
      <c r="KHX22" s="671"/>
      <c r="KHY22" s="671"/>
      <c r="KHZ22" s="671"/>
      <c r="KIA22" s="671"/>
      <c r="KIB22" s="671"/>
      <c r="KIC22" s="671"/>
      <c r="KID22" s="671"/>
      <c r="KIE22" s="671"/>
      <c r="KIF22" s="671"/>
      <c r="KIG22" s="671"/>
      <c r="KIH22" s="671"/>
      <c r="KII22" s="671"/>
      <c r="KIJ22" s="671"/>
      <c r="KIK22" s="671"/>
      <c r="KIL22" s="671"/>
      <c r="KIM22" s="671"/>
      <c r="KIN22" s="671"/>
      <c r="KIO22" s="671"/>
      <c r="KIP22" s="671"/>
      <c r="KIQ22" s="671"/>
      <c r="KIR22" s="671"/>
      <c r="KIS22" s="671"/>
      <c r="KIT22" s="671"/>
      <c r="KIU22" s="671"/>
      <c r="KIV22" s="671"/>
      <c r="KIW22" s="671"/>
      <c r="KIX22" s="671"/>
      <c r="KIY22" s="671"/>
      <c r="KIZ22" s="671"/>
      <c r="KJA22" s="671"/>
      <c r="KJB22" s="671"/>
      <c r="KJC22" s="671"/>
      <c r="KJD22" s="671"/>
      <c r="KJE22" s="671"/>
      <c r="KJF22" s="671"/>
      <c r="KJG22" s="671"/>
      <c r="KJH22" s="671"/>
      <c r="KJI22" s="671"/>
      <c r="KJJ22" s="671"/>
      <c r="KJK22" s="671"/>
      <c r="KJL22" s="671"/>
      <c r="KJM22" s="671"/>
      <c r="KJN22" s="671"/>
      <c r="KJO22" s="671"/>
      <c r="KJP22" s="671"/>
      <c r="KJQ22" s="671"/>
      <c r="KJR22" s="671"/>
      <c r="KJS22" s="671"/>
      <c r="KJT22" s="671"/>
      <c r="KJU22" s="671"/>
      <c r="KJV22" s="671"/>
      <c r="KJW22" s="671"/>
      <c r="KJX22" s="671"/>
      <c r="KJY22" s="671"/>
      <c r="KJZ22" s="671"/>
      <c r="KKA22" s="671"/>
      <c r="KKB22" s="671"/>
      <c r="KKC22" s="671"/>
      <c r="KKD22" s="671"/>
      <c r="KKE22" s="671"/>
      <c r="KKF22" s="671"/>
      <c r="KKG22" s="671"/>
      <c r="KKH22" s="671"/>
      <c r="KKI22" s="671"/>
      <c r="KKJ22" s="671"/>
      <c r="KKK22" s="671"/>
      <c r="KKL22" s="671"/>
      <c r="KKM22" s="671"/>
      <c r="KKN22" s="671"/>
      <c r="KKO22" s="671"/>
      <c r="KKP22" s="671"/>
      <c r="KKQ22" s="671"/>
      <c r="KKR22" s="671"/>
      <c r="KKS22" s="671"/>
      <c r="KKT22" s="671"/>
      <c r="KKU22" s="671"/>
      <c r="KKV22" s="671"/>
      <c r="KKW22" s="671"/>
      <c r="KKX22" s="671"/>
      <c r="KKY22" s="671"/>
      <c r="KKZ22" s="671"/>
      <c r="KLA22" s="671"/>
      <c r="KLB22" s="671"/>
      <c r="KLC22" s="671"/>
      <c r="KLD22" s="671"/>
      <c r="KLE22" s="671"/>
      <c r="KLF22" s="671"/>
      <c r="KLG22" s="671"/>
      <c r="KLH22" s="671"/>
      <c r="KLI22" s="671"/>
      <c r="KLJ22" s="671"/>
      <c r="KLK22" s="671"/>
      <c r="KLL22" s="671"/>
      <c r="KLM22" s="671"/>
      <c r="KLN22" s="671"/>
      <c r="KLO22" s="671"/>
      <c r="KLP22" s="671"/>
      <c r="KLQ22" s="671"/>
      <c r="KLR22" s="671"/>
      <c r="KLS22" s="671"/>
      <c r="KLT22" s="671"/>
      <c r="KLU22" s="671"/>
      <c r="KLV22" s="671"/>
      <c r="KLW22" s="671"/>
      <c r="KLX22" s="671"/>
      <c r="KLY22" s="671"/>
      <c r="KLZ22" s="671"/>
      <c r="KMA22" s="671"/>
      <c r="KMB22" s="671"/>
      <c r="KMC22" s="671"/>
      <c r="KMD22" s="671"/>
      <c r="KME22" s="671"/>
      <c r="KMF22" s="671"/>
      <c r="KMG22" s="671"/>
      <c r="KMH22" s="671"/>
      <c r="KMI22" s="671"/>
      <c r="KMJ22" s="671"/>
      <c r="KMK22" s="671"/>
      <c r="KML22" s="671"/>
      <c r="KMM22" s="671"/>
      <c r="KMN22" s="671"/>
      <c r="KMO22" s="671"/>
      <c r="KMP22" s="671"/>
      <c r="KMQ22" s="671"/>
      <c r="KMR22" s="671"/>
      <c r="KMS22" s="671"/>
      <c r="KMT22" s="671"/>
      <c r="KMU22" s="671"/>
      <c r="KMV22" s="671"/>
      <c r="KMW22" s="671"/>
      <c r="KMX22" s="671"/>
      <c r="KMY22" s="671"/>
      <c r="KMZ22" s="671"/>
      <c r="KNA22" s="671"/>
      <c r="KNB22" s="671"/>
      <c r="KNC22" s="671"/>
      <c r="KND22" s="671"/>
      <c r="KNE22" s="671"/>
      <c r="KNF22" s="671"/>
      <c r="KNG22" s="671"/>
      <c r="KNH22" s="671"/>
      <c r="KNI22" s="671"/>
      <c r="KNJ22" s="671"/>
      <c r="KNK22" s="671"/>
      <c r="KNL22" s="671"/>
      <c r="KNM22" s="671"/>
      <c r="KNN22" s="671"/>
      <c r="KNO22" s="671"/>
      <c r="KNP22" s="671"/>
      <c r="KNQ22" s="671"/>
      <c r="KNR22" s="671"/>
      <c r="KNS22" s="671"/>
      <c r="KNT22" s="671"/>
      <c r="KNU22" s="671"/>
      <c r="KNV22" s="671"/>
      <c r="KNW22" s="671"/>
      <c r="KNX22" s="671"/>
      <c r="KNY22" s="671"/>
      <c r="KNZ22" s="671"/>
      <c r="KOA22" s="671"/>
      <c r="KOB22" s="671"/>
      <c r="KOC22" s="671"/>
      <c r="KOD22" s="671"/>
      <c r="KOE22" s="671"/>
      <c r="KOF22" s="671"/>
      <c r="KOG22" s="671"/>
      <c r="KOH22" s="671"/>
      <c r="KOI22" s="671"/>
      <c r="KOJ22" s="671"/>
      <c r="KOK22" s="671"/>
      <c r="KOL22" s="671"/>
      <c r="KOM22" s="671"/>
      <c r="KON22" s="671"/>
      <c r="KOO22" s="671"/>
      <c r="KOP22" s="671"/>
      <c r="KOQ22" s="671"/>
      <c r="KOR22" s="671"/>
      <c r="KOS22" s="671"/>
      <c r="KOT22" s="671"/>
      <c r="KOU22" s="671"/>
      <c r="KOV22" s="671"/>
      <c r="KOW22" s="671"/>
      <c r="KOX22" s="671"/>
      <c r="KOY22" s="671"/>
      <c r="KOZ22" s="671"/>
      <c r="KPA22" s="671"/>
      <c r="KPB22" s="671"/>
      <c r="KPC22" s="671"/>
      <c r="KPD22" s="671"/>
      <c r="KPE22" s="671"/>
      <c r="KPF22" s="671"/>
      <c r="KPG22" s="671"/>
      <c r="KPH22" s="671"/>
      <c r="KPI22" s="671"/>
      <c r="KPJ22" s="671"/>
      <c r="KPK22" s="671"/>
      <c r="KPL22" s="671"/>
      <c r="KPM22" s="671"/>
      <c r="KPN22" s="671"/>
      <c r="KPO22" s="671"/>
      <c r="KPP22" s="671"/>
      <c r="KPQ22" s="671"/>
      <c r="KPR22" s="671"/>
      <c r="KPS22" s="671"/>
      <c r="KPT22" s="671"/>
      <c r="KPU22" s="671"/>
      <c r="KPV22" s="671"/>
      <c r="KPW22" s="671"/>
      <c r="KPX22" s="671"/>
      <c r="KPY22" s="671"/>
      <c r="KPZ22" s="671"/>
      <c r="KQA22" s="671"/>
      <c r="KQB22" s="671"/>
      <c r="KQC22" s="671"/>
      <c r="KQD22" s="671"/>
      <c r="KQE22" s="671"/>
      <c r="KQF22" s="671"/>
      <c r="KQG22" s="671"/>
      <c r="KQH22" s="671"/>
      <c r="KQI22" s="671"/>
      <c r="KQJ22" s="671"/>
      <c r="KQK22" s="671"/>
      <c r="KQL22" s="671"/>
      <c r="KQM22" s="671"/>
      <c r="KQN22" s="671"/>
      <c r="KQO22" s="671"/>
      <c r="KQP22" s="671"/>
      <c r="KQQ22" s="671"/>
      <c r="KQR22" s="671"/>
      <c r="KQS22" s="671"/>
      <c r="KQT22" s="671"/>
      <c r="KQU22" s="671"/>
      <c r="KQV22" s="671"/>
      <c r="KQW22" s="671"/>
      <c r="KQX22" s="671"/>
      <c r="KQY22" s="671"/>
      <c r="KQZ22" s="671"/>
      <c r="KRA22" s="671"/>
      <c r="KRB22" s="671"/>
      <c r="KRC22" s="671"/>
      <c r="KRD22" s="671"/>
      <c r="KRE22" s="671"/>
      <c r="KRF22" s="671"/>
      <c r="KRG22" s="671"/>
      <c r="KRH22" s="671"/>
      <c r="KRI22" s="671"/>
      <c r="KRJ22" s="671"/>
      <c r="KRK22" s="671"/>
      <c r="KRL22" s="671"/>
      <c r="KRM22" s="671"/>
      <c r="KRN22" s="671"/>
      <c r="KRO22" s="671"/>
      <c r="KRP22" s="671"/>
      <c r="KRQ22" s="671"/>
      <c r="KRR22" s="671"/>
      <c r="KRS22" s="671"/>
      <c r="KRT22" s="671"/>
      <c r="KRU22" s="671"/>
      <c r="KRV22" s="671"/>
      <c r="KRW22" s="671"/>
      <c r="KRX22" s="671"/>
      <c r="KRY22" s="671"/>
      <c r="KRZ22" s="671"/>
      <c r="KSA22" s="671"/>
      <c r="KSB22" s="671"/>
      <c r="KSC22" s="671"/>
      <c r="KSD22" s="671"/>
      <c r="KSE22" s="671"/>
      <c r="KSF22" s="671"/>
      <c r="KSG22" s="671"/>
      <c r="KSH22" s="671"/>
      <c r="KSI22" s="671"/>
      <c r="KSJ22" s="671"/>
      <c r="KSK22" s="671"/>
      <c r="KSL22" s="671"/>
      <c r="KSM22" s="671"/>
      <c r="KSN22" s="671"/>
      <c r="KSO22" s="671"/>
      <c r="KSP22" s="671"/>
      <c r="KSQ22" s="671"/>
      <c r="KSR22" s="671"/>
      <c r="KSS22" s="671"/>
      <c r="KST22" s="671"/>
      <c r="KSU22" s="671"/>
      <c r="KSV22" s="671"/>
      <c r="KSW22" s="671"/>
      <c r="KSX22" s="671"/>
      <c r="KSY22" s="671"/>
      <c r="KSZ22" s="671"/>
      <c r="KTA22" s="671"/>
      <c r="KTB22" s="671"/>
      <c r="KTC22" s="671"/>
      <c r="KTD22" s="671"/>
      <c r="KTE22" s="671"/>
      <c r="KTF22" s="671"/>
      <c r="KTG22" s="671"/>
      <c r="KTH22" s="671"/>
      <c r="KTI22" s="671"/>
      <c r="KTJ22" s="671"/>
      <c r="KTK22" s="671"/>
      <c r="KTL22" s="671"/>
      <c r="KTM22" s="671"/>
      <c r="KTN22" s="671"/>
      <c r="KTO22" s="671"/>
      <c r="KTP22" s="671"/>
      <c r="KTQ22" s="671"/>
      <c r="KTR22" s="671"/>
      <c r="KTS22" s="671"/>
      <c r="KTT22" s="671"/>
      <c r="KTU22" s="671"/>
      <c r="KTV22" s="671"/>
      <c r="KTW22" s="671"/>
      <c r="KTX22" s="671"/>
      <c r="KTY22" s="671"/>
      <c r="KTZ22" s="671"/>
      <c r="KUA22" s="671"/>
      <c r="KUB22" s="671"/>
      <c r="KUC22" s="671"/>
      <c r="KUD22" s="671"/>
      <c r="KUE22" s="671"/>
      <c r="KUF22" s="671"/>
      <c r="KUG22" s="671"/>
      <c r="KUH22" s="671"/>
      <c r="KUI22" s="671"/>
      <c r="KUJ22" s="671"/>
      <c r="KUK22" s="671"/>
      <c r="KUL22" s="671"/>
      <c r="KUM22" s="671"/>
      <c r="KUN22" s="671"/>
      <c r="KUO22" s="671"/>
      <c r="KUP22" s="671"/>
      <c r="KUQ22" s="671"/>
      <c r="KUR22" s="671"/>
      <c r="KUS22" s="671"/>
      <c r="KUT22" s="671"/>
      <c r="KUU22" s="671"/>
      <c r="KUV22" s="671"/>
      <c r="KUW22" s="671"/>
      <c r="KUX22" s="671"/>
      <c r="KUY22" s="671"/>
      <c r="KUZ22" s="671"/>
      <c r="KVA22" s="671"/>
      <c r="KVB22" s="671"/>
      <c r="KVC22" s="671"/>
      <c r="KVD22" s="671"/>
      <c r="KVE22" s="671"/>
      <c r="KVF22" s="671"/>
      <c r="KVG22" s="671"/>
      <c r="KVH22" s="671"/>
      <c r="KVI22" s="671"/>
      <c r="KVJ22" s="671"/>
      <c r="KVK22" s="671"/>
      <c r="KVL22" s="671"/>
      <c r="KVM22" s="671"/>
      <c r="KVN22" s="671"/>
      <c r="KVO22" s="671"/>
      <c r="KVP22" s="671"/>
      <c r="KVQ22" s="671"/>
      <c r="KVR22" s="671"/>
      <c r="KVS22" s="671"/>
      <c r="KVT22" s="671"/>
      <c r="KVU22" s="671"/>
      <c r="KVV22" s="671"/>
      <c r="KVW22" s="671"/>
      <c r="KVX22" s="671"/>
      <c r="KVY22" s="671"/>
      <c r="KVZ22" s="671"/>
      <c r="KWA22" s="671"/>
      <c r="KWB22" s="671"/>
      <c r="KWC22" s="671"/>
      <c r="KWD22" s="671"/>
      <c r="KWE22" s="671"/>
      <c r="KWF22" s="671"/>
      <c r="KWG22" s="671"/>
      <c r="KWH22" s="671"/>
      <c r="KWI22" s="671"/>
      <c r="KWJ22" s="671"/>
      <c r="KWK22" s="671"/>
      <c r="KWL22" s="671"/>
      <c r="KWM22" s="671"/>
      <c r="KWN22" s="671"/>
      <c r="KWO22" s="671"/>
      <c r="KWP22" s="671"/>
      <c r="KWQ22" s="671"/>
      <c r="KWR22" s="671"/>
      <c r="KWS22" s="671"/>
      <c r="KWT22" s="671"/>
      <c r="KWU22" s="671"/>
      <c r="KWV22" s="671"/>
      <c r="KWW22" s="671"/>
      <c r="KWX22" s="671"/>
      <c r="KWY22" s="671"/>
      <c r="KWZ22" s="671"/>
      <c r="KXA22" s="671"/>
      <c r="KXB22" s="671"/>
      <c r="KXC22" s="671"/>
      <c r="KXD22" s="671"/>
      <c r="KXE22" s="671"/>
      <c r="KXF22" s="671"/>
      <c r="KXG22" s="671"/>
      <c r="KXH22" s="671"/>
      <c r="KXI22" s="671"/>
      <c r="KXJ22" s="671"/>
      <c r="KXK22" s="671"/>
      <c r="KXL22" s="671"/>
      <c r="KXM22" s="671"/>
      <c r="KXN22" s="671"/>
      <c r="KXO22" s="671"/>
      <c r="KXP22" s="671"/>
      <c r="KXQ22" s="671"/>
      <c r="KXR22" s="671"/>
      <c r="KXS22" s="671"/>
      <c r="KXT22" s="671"/>
      <c r="KXU22" s="671"/>
      <c r="KXV22" s="671"/>
      <c r="KXW22" s="671"/>
      <c r="KXX22" s="671"/>
      <c r="KXY22" s="671"/>
      <c r="KXZ22" s="671"/>
      <c r="KYA22" s="671"/>
      <c r="KYB22" s="671"/>
      <c r="KYC22" s="671"/>
      <c r="KYD22" s="671"/>
      <c r="KYE22" s="671"/>
      <c r="KYF22" s="671"/>
      <c r="KYG22" s="671"/>
      <c r="KYH22" s="671"/>
      <c r="KYI22" s="671"/>
      <c r="KYJ22" s="671"/>
      <c r="KYK22" s="671"/>
      <c r="KYL22" s="671"/>
      <c r="KYM22" s="671"/>
      <c r="KYN22" s="671"/>
      <c r="KYO22" s="671"/>
      <c r="KYP22" s="671"/>
      <c r="KYQ22" s="671"/>
      <c r="KYR22" s="671"/>
      <c r="KYS22" s="671"/>
      <c r="KYT22" s="671"/>
      <c r="KYU22" s="671"/>
      <c r="KYV22" s="671"/>
      <c r="KYW22" s="671"/>
      <c r="KYX22" s="671"/>
      <c r="KYY22" s="671"/>
      <c r="KYZ22" s="671"/>
      <c r="KZA22" s="671"/>
      <c r="KZB22" s="671"/>
      <c r="KZC22" s="671"/>
      <c r="KZD22" s="671"/>
      <c r="KZE22" s="671"/>
      <c r="KZF22" s="671"/>
      <c r="KZG22" s="671"/>
      <c r="KZH22" s="671"/>
      <c r="KZI22" s="671"/>
      <c r="KZJ22" s="671"/>
      <c r="KZK22" s="671"/>
      <c r="KZL22" s="671"/>
      <c r="KZM22" s="671"/>
      <c r="KZN22" s="671"/>
      <c r="KZO22" s="671"/>
      <c r="KZP22" s="671"/>
      <c r="KZQ22" s="671"/>
      <c r="KZR22" s="671"/>
      <c r="KZS22" s="671"/>
      <c r="KZT22" s="671"/>
      <c r="KZU22" s="671"/>
      <c r="KZV22" s="671"/>
      <c r="KZW22" s="671"/>
      <c r="KZX22" s="671"/>
      <c r="KZY22" s="671"/>
      <c r="KZZ22" s="671"/>
      <c r="LAA22" s="671"/>
      <c r="LAB22" s="671"/>
      <c r="LAC22" s="671"/>
      <c r="LAD22" s="671"/>
      <c r="LAE22" s="671"/>
      <c r="LAF22" s="671"/>
      <c r="LAG22" s="671"/>
      <c r="LAH22" s="671"/>
      <c r="LAI22" s="671"/>
      <c r="LAJ22" s="671"/>
      <c r="LAK22" s="671"/>
      <c r="LAL22" s="671"/>
      <c r="LAM22" s="671"/>
      <c r="LAN22" s="671"/>
      <c r="LAO22" s="671"/>
      <c r="LAP22" s="671"/>
      <c r="LAQ22" s="671"/>
      <c r="LAR22" s="671"/>
      <c r="LAS22" s="671"/>
      <c r="LAT22" s="671"/>
      <c r="LAU22" s="671"/>
      <c r="LAV22" s="671"/>
      <c r="LAW22" s="671"/>
      <c r="LAX22" s="671"/>
      <c r="LAY22" s="671"/>
      <c r="LAZ22" s="671"/>
      <c r="LBA22" s="671"/>
      <c r="LBB22" s="671"/>
      <c r="LBC22" s="671"/>
      <c r="LBD22" s="671"/>
      <c r="LBE22" s="671"/>
      <c r="LBF22" s="671"/>
      <c r="LBG22" s="671"/>
      <c r="LBH22" s="671"/>
      <c r="LBI22" s="671"/>
      <c r="LBJ22" s="671"/>
      <c r="LBK22" s="671"/>
      <c r="LBL22" s="671"/>
      <c r="LBM22" s="671"/>
      <c r="LBN22" s="671"/>
      <c r="LBO22" s="671"/>
      <c r="LBP22" s="671"/>
      <c r="LBQ22" s="671"/>
      <c r="LBR22" s="671"/>
      <c r="LBS22" s="671"/>
      <c r="LBT22" s="671"/>
      <c r="LBU22" s="671"/>
      <c r="LBV22" s="671"/>
      <c r="LBW22" s="671"/>
      <c r="LBX22" s="671"/>
      <c r="LBY22" s="671"/>
      <c r="LBZ22" s="671"/>
      <c r="LCA22" s="671"/>
      <c r="LCB22" s="671"/>
      <c r="LCC22" s="671"/>
      <c r="LCD22" s="671"/>
      <c r="LCE22" s="671"/>
      <c r="LCF22" s="671"/>
      <c r="LCG22" s="671"/>
      <c r="LCH22" s="671"/>
      <c r="LCI22" s="671"/>
      <c r="LCJ22" s="671"/>
      <c r="LCK22" s="671"/>
      <c r="LCL22" s="671"/>
      <c r="LCM22" s="671"/>
      <c r="LCN22" s="671"/>
      <c r="LCO22" s="671"/>
      <c r="LCP22" s="671"/>
      <c r="LCQ22" s="671"/>
      <c r="LCR22" s="671"/>
      <c r="LCS22" s="671"/>
      <c r="LCT22" s="671"/>
      <c r="LCU22" s="671"/>
      <c r="LCV22" s="671"/>
      <c r="LCW22" s="671"/>
      <c r="LCX22" s="671"/>
      <c r="LCY22" s="671"/>
      <c r="LCZ22" s="671"/>
      <c r="LDA22" s="671"/>
      <c r="LDB22" s="671"/>
      <c r="LDC22" s="671"/>
      <c r="LDD22" s="671"/>
      <c r="LDE22" s="671"/>
      <c r="LDF22" s="671"/>
      <c r="LDG22" s="671"/>
      <c r="LDH22" s="671"/>
      <c r="LDI22" s="671"/>
      <c r="LDJ22" s="671"/>
      <c r="LDK22" s="671"/>
      <c r="LDL22" s="671"/>
      <c r="LDM22" s="671"/>
      <c r="LDN22" s="671"/>
      <c r="LDO22" s="671"/>
      <c r="LDP22" s="671"/>
      <c r="LDQ22" s="671"/>
      <c r="LDR22" s="671"/>
      <c r="LDS22" s="671"/>
      <c r="LDT22" s="671"/>
      <c r="LDU22" s="671"/>
      <c r="LDV22" s="671"/>
      <c r="LDW22" s="671"/>
      <c r="LDX22" s="671"/>
      <c r="LDY22" s="671"/>
      <c r="LDZ22" s="671"/>
      <c r="LEA22" s="671"/>
      <c r="LEB22" s="671"/>
      <c r="LEC22" s="671"/>
      <c r="LED22" s="671"/>
      <c r="LEE22" s="671"/>
      <c r="LEF22" s="671"/>
      <c r="LEG22" s="671"/>
      <c r="LEH22" s="671"/>
      <c r="LEI22" s="671"/>
      <c r="LEJ22" s="671"/>
      <c r="LEK22" s="671"/>
      <c r="LEL22" s="671"/>
      <c r="LEM22" s="671"/>
      <c r="LEN22" s="671"/>
      <c r="LEO22" s="671"/>
      <c r="LEP22" s="671"/>
      <c r="LEQ22" s="671"/>
      <c r="LER22" s="671"/>
      <c r="LES22" s="671"/>
      <c r="LET22" s="671"/>
      <c r="LEU22" s="671"/>
      <c r="LEV22" s="671"/>
      <c r="LEW22" s="671"/>
      <c r="LEX22" s="671"/>
      <c r="LEY22" s="671"/>
      <c r="LEZ22" s="671"/>
      <c r="LFA22" s="671"/>
      <c r="LFB22" s="671"/>
      <c r="LFC22" s="671"/>
      <c r="LFD22" s="671"/>
      <c r="LFE22" s="671"/>
      <c r="LFF22" s="671"/>
      <c r="LFG22" s="671"/>
      <c r="LFH22" s="671"/>
      <c r="LFI22" s="671"/>
      <c r="LFJ22" s="671"/>
      <c r="LFK22" s="671"/>
      <c r="LFL22" s="671"/>
      <c r="LFM22" s="671"/>
      <c r="LFN22" s="671"/>
      <c r="LFO22" s="671"/>
      <c r="LFP22" s="671"/>
      <c r="LFQ22" s="671"/>
      <c r="LFR22" s="671"/>
      <c r="LFS22" s="671"/>
      <c r="LFT22" s="671"/>
      <c r="LFU22" s="671"/>
      <c r="LFV22" s="671"/>
      <c r="LFW22" s="671"/>
      <c r="LFX22" s="671"/>
      <c r="LFY22" s="671"/>
      <c r="LFZ22" s="671"/>
      <c r="LGA22" s="671"/>
      <c r="LGB22" s="671"/>
      <c r="LGC22" s="671"/>
      <c r="LGD22" s="671"/>
      <c r="LGE22" s="671"/>
      <c r="LGF22" s="671"/>
      <c r="LGG22" s="671"/>
      <c r="LGH22" s="671"/>
      <c r="LGI22" s="671"/>
      <c r="LGJ22" s="671"/>
      <c r="LGK22" s="671"/>
      <c r="LGL22" s="671"/>
      <c r="LGM22" s="671"/>
      <c r="LGN22" s="671"/>
      <c r="LGO22" s="671"/>
      <c r="LGP22" s="671"/>
      <c r="LGQ22" s="671"/>
      <c r="LGR22" s="671"/>
      <c r="LGS22" s="671"/>
      <c r="LGT22" s="671"/>
      <c r="LGU22" s="671"/>
      <c r="LGV22" s="671"/>
      <c r="LGW22" s="671"/>
      <c r="LGX22" s="671"/>
      <c r="LGY22" s="671"/>
      <c r="LGZ22" s="671"/>
      <c r="LHA22" s="671"/>
      <c r="LHB22" s="671"/>
      <c r="LHC22" s="671"/>
      <c r="LHD22" s="671"/>
      <c r="LHE22" s="671"/>
      <c r="LHF22" s="671"/>
      <c r="LHG22" s="671"/>
      <c r="LHH22" s="671"/>
      <c r="LHI22" s="671"/>
      <c r="LHJ22" s="671"/>
      <c r="LHK22" s="671"/>
      <c r="LHL22" s="671"/>
      <c r="LHM22" s="671"/>
      <c r="LHN22" s="671"/>
      <c r="LHO22" s="671"/>
      <c r="LHP22" s="671"/>
      <c r="LHQ22" s="671"/>
      <c r="LHR22" s="671"/>
      <c r="LHS22" s="671"/>
      <c r="LHT22" s="671"/>
      <c r="LHU22" s="671"/>
      <c r="LHV22" s="671"/>
      <c r="LHW22" s="671"/>
      <c r="LHX22" s="671"/>
      <c r="LHY22" s="671"/>
      <c r="LHZ22" s="671"/>
      <c r="LIA22" s="671"/>
      <c r="LIB22" s="671"/>
      <c r="LIC22" s="671"/>
      <c r="LID22" s="671"/>
      <c r="LIE22" s="671"/>
      <c r="LIF22" s="671"/>
      <c r="LIG22" s="671"/>
      <c r="LIH22" s="671"/>
      <c r="LII22" s="671"/>
      <c r="LIJ22" s="671"/>
      <c r="LIK22" s="671"/>
      <c r="LIL22" s="671"/>
      <c r="LIM22" s="671"/>
      <c r="LIN22" s="671"/>
      <c r="LIO22" s="671"/>
      <c r="LIP22" s="671"/>
      <c r="LIQ22" s="671"/>
      <c r="LIR22" s="671"/>
      <c r="LIS22" s="671"/>
      <c r="LIT22" s="671"/>
      <c r="LIU22" s="671"/>
      <c r="LIV22" s="671"/>
      <c r="LIW22" s="671"/>
      <c r="LIX22" s="671"/>
      <c r="LIY22" s="671"/>
      <c r="LIZ22" s="671"/>
      <c r="LJA22" s="671"/>
      <c r="LJB22" s="671"/>
      <c r="LJC22" s="671"/>
      <c r="LJD22" s="671"/>
      <c r="LJE22" s="671"/>
      <c r="LJF22" s="671"/>
      <c r="LJG22" s="671"/>
      <c r="LJH22" s="671"/>
      <c r="LJI22" s="671"/>
      <c r="LJJ22" s="671"/>
      <c r="LJK22" s="671"/>
      <c r="LJL22" s="671"/>
      <c r="LJM22" s="671"/>
      <c r="LJN22" s="671"/>
      <c r="LJO22" s="671"/>
      <c r="LJP22" s="671"/>
      <c r="LJQ22" s="671"/>
      <c r="LJR22" s="671"/>
      <c r="LJS22" s="671"/>
      <c r="LJT22" s="671"/>
      <c r="LJU22" s="671"/>
      <c r="LJV22" s="671"/>
      <c r="LJW22" s="671"/>
      <c r="LJX22" s="671"/>
      <c r="LJY22" s="671"/>
      <c r="LJZ22" s="671"/>
      <c r="LKA22" s="671"/>
      <c r="LKB22" s="671"/>
      <c r="LKC22" s="671"/>
      <c r="LKD22" s="671"/>
      <c r="LKE22" s="671"/>
      <c r="LKF22" s="671"/>
      <c r="LKG22" s="671"/>
      <c r="LKH22" s="671"/>
      <c r="LKI22" s="671"/>
      <c r="LKJ22" s="671"/>
      <c r="LKK22" s="671"/>
      <c r="LKL22" s="671"/>
      <c r="LKM22" s="671"/>
      <c r="LKN22" s="671"/>
      <c r="LKO22" s="671"/>
      <c r="LKP22" s="671"/>
      <c r="LKQ22" s="671"/>
      <c r="LKR22" s="671"/>
      <c r="LKS22" s="671"/>
      <c r="LKT22" s="671"/>
      <c r="LKU22" s="671"/>
      <c r="LKV22" s="671"/>
      <c r="LKW22" s="671"/>
      <c r="LKX22" s="671"/>
      <c r="LKY22" s="671"/>
      <c r="LKZ22" s="671"/>
      <c r="LLA22" s="671"/>
      <c r="LLB22" s="671"/>
      <c r="LLC22" s="671"/>
      <c r="LLD22" s="671"/>
      <c r="LLE22" s="671"/>
      <c r="LLF22" s="671"/>
      <c r="LLG22" s="671"/>
      <c r="LLH22" s="671"/>
      <c r="LLI22" s="671"/>
      <c r="LLJ22" s="671"/>
      <c r="LLK22" s="671"/>
      <c r="LLL22" s="671"/>
      <c r="LLM22" s="671"/>
      <c r="LLN22" s="671"/>
      <c r="LLO22" s="671"/>
      <c r="LLP22" s="671"/>
      <c r="LLQ22" s="671"/>
      <c r="LLR22" s="671"/>
      <c r="LLS22" s="671"/>
      <c r="LLT22" s="671"/>
      <c r="LLU22" s="671"/>
      <c r="LLV22" s="671"/>
      <c r="LLW22" s="671"/>
      <c r="LLX22" s="671"/>
      <c r="LLY22" s="671"/>
      <c r="LLZ22" s="671"/>
      <c r="LMA22" s="671"/>
      <c r="LMB22" s="671"/>
      <c r="LMC22" s="671"/>
      <c r="LMD22" s="671"/>
      <c r="LME22" s="671"/>
      <c r="LMF22" s="671"/>
      <c r="LMG22" s="671"/>
      <c r="LMH22" s="671"/>
      <c r="LMI22" s="671"/>
      <c r="LMJ22" s="671"/>
      <c r="LMK22" s="671"/>
      <c r="LML22" s="671"/>
      <c r="LMM22" s="671"/>
      <c r="LMN22" s="671"/>
      <c r="LMO22" s="671"/>
      <c r="LMP22" s="671"/>
      <c r="LMQ22" s="671"/>
      <c r="LMR22" s="671"/>
      <c r="LMS22" s="671"/>
      <c r="LMT22" s="671"/>
      <c r="LMU22" s="671"/>
      <c r="LMV22" s="671"/>
      <c r="LMW22" s="671"/>
      <c r="LMX22" s="671"/>
      <c r="LMY22" s="671"/>
      <c r="LMZ22" s="671"/>
      <c r="LNA22" s="671"/>
      <c r="LNB22" s="671"/>
      <c r="LNC22" s="671"/>
      <c r="LND22" s="671"/>
      <c r="LNE22" s="671"/>
      <c r="LNF22" s="671"/>
      <c r="LNG22" s="671"/>
      <c r="LNH22" s="671"/>
      <c r="LNI22" s="671"/>
      <c r="LNJ22" s="671"/>
      <c r="LNK22" s="671"/>
      <c r="LNL22" s="671"/>
      <c r="LNM22" s="671"/>
      <c r="LNN22" s="671"/>
      <c r="LNO22" s="671"/>
      <c r="LNP22" s="671"/>
      <c r="LNQ22" s="671"/>
      <c r="LNR22" s="671"/>
      <c r="LNS22" s="671"/>
      <c r="LNT22" s="671"/>
      <c r="LNU22" s="671"/>
      <c r="LNV22" s="671"/>
      <c r="LNW22" s="671"/>
      <c r="LNX22" s="671"/>
      <c r="LNY22" s="671"/>
      <c r="LNZ22" s="671"/>
      <c r="LOA22" s="671"/>
      <c r="LOB22" s="671"/>
      <c r="LOC22" s="671"/>
      <c r="LOD22" s="671"/>
      <c r="LOE22" s="671"/>
      <c r="LOF22" s="671"/>
      <c r="LOG22" s="671"/>
      <c r="LOH22" s="671"/>
      <c r="LOI22" s="671"/>
      <c r="LOJ22" s="671"/>
      <c r="LOK22" s="671"/>
      <c r="LOL22" s="671"/>
      <c r="LOM22" s="671"/>
      <c r="LON22" s="671"/>
      <c r="LOO22" s="671"/>
      <c r="LOP22" s="671"/>
      <c r="LOQ22" s="671"/>
      <c r="LOR22" s="671"/>
      <c r="LOS22" s="671"/>
      <c r="LOT22" s="671"/>
      <c r="LOU22" s="671"/>
      <c r="LOV22" s="671"/>
      <c r="LOW22" s="671"/>
      <c r="LOX22" s="671"/>
      <c r="LOY22" s="671"/>
      <c r="LOZ22" s="671"/>
      <c r="LPA22" s="671"/>
      <c r="LPB22" s="671"/>
      <c r="LPC22" s="671"/>
      <c r="LPD22" s="671"/>
      <c r="LPE22" s="671"/>
      <c r="LPF22" s="671"/>
      <c r="LPG22" s="671"/>
      <c r="LPH22" s="671"/>
      <c r="LPI22" s="671"/>
      <c r="LPJ22" s="671"/>
      <c r="LPK22" s="671"/>
      <c r="LPL22" s="671"/>
      <c r="LPM22" s="671"/>
      <c r="LPN22" s="671"/>
      <c r="LPO22" s="671"/>
      <c r="LPP22" s="671"/>
      <c r="LPQ22" s="671"/>
      <c r="LPR22" s="671"/>
      <c r="LPS22" s="671"/>
      <c r="LPT22" s="671"/>
      <c r="LPU22" s="671"/>
      <c r="LPV22" s="671"/>
      <c r="LPW22" s="671"/>
      <c r="LPX22" s="671"/>
      <c r="LPY22" s="671"/>
      <c r="LPZ22" s="671"/>
      <c r="LQA22" s="671"/>
      <c r="LQB22" s="671"/>
      <c r="LQC22" s="671"/>
      <c r="LQD22" s="671"/>
      <c r="LQE22" s="671"/>
      <c r="LQF22" s="671"/>
      <c r="LQG22" s="671"/>
      <c r="LQH22" s="671"/>
      <c r="LQI22" s="671"/>
      <c r="LQJ22" s="671"/>
      <c r="LQK22" s="671"/>
      <c r="LQL22" s="671"/>
      <c r="LQM22" s="671"/>
      <c r="LQN22" s="671"/>
      <c r="LQO22" s="671"/>
      <c r="LQP22" s="671"/>
      <c r="LQQ22" s="671"/>
      <c r="LQR22" s="671"/>
      <c r="LQS22" s="671"/>
      <c r="LQT22" s="671"/>
      <c r="LQU22" s="671"/>
      <c r="LQV22" s="671"/>
      <c r="LQW22" s="671"/>
      <c r="LQX22" s="671"/>
      <c r="LQY22" s="671"/>
      <c r="LQZ22" s="671"/>
      <c r="LRA22" s="671"/>
      <c r="LRB22" s="671"/>
      <c r="LRC22" s="671"/>
      <c r="LRD22" s="671"/>
      <c r="LRE22" s="671"/>
      <c r="LRF22" s="671"/>
      <c r="LRG22" s="671"/>
      <c r="LRH22" s="671"/>
      <c r="LRI22" s="671"/>
      <c r="LRJ22" s="671"/>
      <c r="LRK22" s="671"/>
      <c r="LRL22" s="671"/>
      <c r="LRM22" s="671"/>
      <c r="LRN22" s="671"/>
      <c r="LRO22" s="671"/>
      <c r="LRP22" s="671"/>
      <c r="LRQ22" s="671"/>
      <c r="LRR22" s="671"/>
      <c r="LRS22" s="671"/>
      <c r="LRT22" s="671"/>
      <c r="LRU22" s="671"/>
      <c r="LRV22" s="671"/>
      <c r="LRW22" s="671"/>
      <c r="LRX22" s="671"/>
      <c r="LRY22" s="671"/>
      <c r="LRZ22" s="671"/>
      <c r="LSA22" s="671"/>
      <c r="LSB22" s="671"/>
      <c r="LSC22" s="671"/>
      <c r="LSD22" s="671"/>
      <c r="LSE22" s="671"/>
      <c r="LSF22" s="671"/>
      <c r="LSG22" s="671"/>
      <c r="LSH22" s="671"/>
      <c r="LSI22" s="671"/>
      <c r="LSJ22" s="671"/>
      <c r="LSK22" s="671"/>
      <c r="LSL22" s="671"/>
      <c r="LSM22" s="671"/>
      <c r="LSN22" s="671"/>
      <c r="LSO22" s="671"/>
      <c r="LSP22" s="671"/>
      <c r="LSQ22" s="671"/>
      <c r="LSR22" s="671"/>
      <c r="LSS22" s="671"/>
      <c r="LST22" s="671"/>
      <c r="LSU22" s="671"/>
      <c r="LSV22" s="671"/>
      <c r="LSW22" s="671"/>
      <c r="LSX22" s="671"/>
      <c r="LSY22" s="671"/>
      <c r="LSZ22" s="671"/>
      <c r="LTA22" s="671"/>
      <c r="LTB22" s="671"/>
      <c r="LTC22" s="671"/>
      <c r="LTD22" s="671"/>
      <c r="LTE22" s="671"/>
      <c r="LTF22" s="671"/>
      <c r="LTG22" s="671"/>
      <c r="LTH22" s="671"/>
      <c r="LTI22" s="671"/>
      <c r="LTJ22" s="671"/>
      <c r="LTK22" s="671"/>
      <c r="LTL22" s="671"/>
      <c r="LTM22" s="671"/>
      <c r="LTN22" s="671"/>
      <c r="LTO22" s="671"/>
      <c r="LTP22" s="671"/>
      <c r="LTQ22" s="671"/>
      <c r="LTR22" s="671"/>
      <c r="LTS22" s="671"/>
      <c r="LTT22" s="671"/>
      <c r="LTU22" s="671"/>
      <c r="LTV22" s="671"/>
      <c r="LTW22" s="671"/>
      <c r="LTX22" s="671"/>
      <c r="LTY22" s="671"/>
      <c r="LTZ22" s="671"/>
      <c r="LUA22" s="671"/>
      <c r="LUB22" s="671"/>
      <c r="LUC22" s="671"/>
      <c r="LUD22" s="671"/>
      <c r="LUE22" s="671"/>
      <c r="LUF22" s="671"/>
      <c r="LUG22" s="671"/>
      <c r="LUH22" s="671"/>
      <c r="LUI22" s="671"/>
      <c r="LUJ22" s="671"/>
      <c r="LUK22" s="671"/>
      <c r="LUL22" s="671"/>
      <c r="LUM22" s="671"/>
      <c r="LUN22" s="671"/>
      <c r="LUO22" s="671"/>
      <c r="LUP22" s="671"/>
      <c r="LUQ22" s="671"/>
      <c r="LUR22" s="671"/>
      <c r="LUS22" s="671"/>
      <c r="LUT22" s="671"/>
      <c r="LUU22" s="671"/>
      <c r="LUV22" s="671"/>
      <c r="LUW22" s="671"/>
      <c r="LUX22" s="671"/>
      <c r="LUY22" s="671"/>
      <c r="LUZ22" s="671"/>
      <c r="LVA22" s="671"/>
      <c r="LVB22" s="671"/>
      <c r="LVC22" s="671"/>
      <c r="LVD22" s="671"/>
      <c r="LVE22" s="671"/>
      <c r="LVF22" s="671"/>
      <c r="LVG22" s="671"/>
      <c r="LVH22" s="671"/>
      <c r="LVI22" s="671"/>
      <c r="LVJ22" s="671"/>
      <c r="LVK22" s="671"/>
      <c r="LVL22" s="671"/>
      <c r="LVM22" s="671"/>
      <c r="LVN22" s="671"/>
      <c r="LVO22" s="671"/>
      <c r="LVP22" s="671"/>
      <c r="LVQ22" s="671"/>
      <c r="LVR22" s="671"/>
      <c r="LVS22" s="671"/>
      <c r="LVT22" s="671"/>
      <c r="LVU22" s="671"/>
      <c r="LVV22" s="671"/>
      <c r="LVW22" s="671"/>
      <c r="LVX22" s="671"/>
      <c r="LVY22" s="671"/>
      <c r="LVZ22" s="671"/>
      <c r="LWA22" s="671"/>
      <c r="LWB22" s="671"/>
      <c r="LWC22" s="671"/>
      <c r="LWD22" s="671"/>
      <c r="LWE22" s="671"/>
      <c r="LWF22" s="671"/>
      <c r="LWG22" s="671"/>
      <c r="LWH22" s="671"/>
      <c r="LWI22" s="671"/>
      <c r="LWJ22" s="671"/>
      <c r="LWK22" s="671"/>
      <c r="LWL22" s="671"/>
      <c r="LWM22" s="671"/>
      <c r="LWN22" s="671"/>
      <c r="LWO22" s="671"/>
      <c r="LWP22" s="671"/>
      <c r="LWQ22" s="671"/>
      <c r="LWR22" s="671"/>
      <c r="LWS22" s="671"/>
      <c r="LWT22" s="671"/>
      <c r="LWU22" s="671"/>
      <c r="LWV22" s="671"/>
      <c r="LWW22" s="671"/>
      <c r="LWX22" s="671"/>
      <c r="LWY22" s="671"/>
      <c r="LWZ22" s="671"/>
      <c r="LXA22" s="671"/>
      <c r="LXB22" s="671"/>
      <c r="LXC22" s="671"/>
      <c r="LXD22" s="671"/>
      <c r="LXE22" s="671"/>
      <c r="LXF22" s="671"/>
      <c r="LXG22" s="671"/>
      <c r="LXH22" s="671"/>
      <c r="LXI22" s="671"/>
      <c r="LXJ22" s="671"/>
      <c r="LXK22" s="671"/>
      <c r="LXL22" s="671"/>
      <c r="LXM22" s="671"/>
      <c r="LXN22" s="671"/>
      <c r="LXO22" s="671"/>
      <c r="LXP22" s="671"/>
      <c r="LXQ22" s="671"/>
      <c r="LXR22" s="671"/>
      <c r="LXS22" s="671"/>
      <c r="LXT22" s="671"/>
      <c r="LXU22" s="671"/>
      <c r="LXV22" s="671"/>
      <c r="LXW22" s="671"/>
      <c r="LXX22" s="671"/>
      <c r="LXY22" s="671"/>
      <c r="LXZ22" s="671"/>
      <c r="LYA22" s="671"/>
      <c r="LYB22" s="671"/>
      <c r="LYC22" s="671"/>
      <c r="LYD22" s="671"/>
      <c r="LYE22" s="671"/>
      <c r="LYF22" s="671"/>
      <c r="LYG22" s="671"/>
      <c r="LYH22" s="671"/>
      <c r="LYI22" s="671"/>
      <c r="LYJ22" s="671"/>
      <c r="LYK22" s="671"/>
      <c r="LYL22" s="671"/>
      <c r="LYM22" s="671"/>
      <c r="LYN22" s="671"/>
      <c r="LYO22" s="671"/>
      <c r="LYP22" s="671"/>
      <c r="LYQ22" s="671"/>
      <c r="LYR22" s="671"/>
      <c r="LYS22" s="671"/>
      <c r="LYT22" s="671"/>
      <c r="LYU22" s="671"/>
      <c r="LYV22" s="671"/>
      <c r="LYW22" s="671"/>
      <c r="LYX22" s="671"/>
      <c r="LYY22" s="671"/>
      <c r="LYZ22" s="671"/>
      <c r="LZA22" s="671"/>
      <c r="LZB22" s="671"/>
      <c r="LZC22" s="671"/>
      <c r="LZD22" s="671"/>
      <c r="LZE22" s="671"/>
      <c r="LZF22" s="671"/>
      <c r="LZG22" s="671"/>
      <c r="LZH22" s="671"/>
      <c r="LZI22" s="671"/>
      <c r="LZJ22" s="671"/>
      <c r="LZK22" s="671"/>
      <c r="LZL22" s="671"/>
      <c r="LZM22" s="671"/>
      <c r="LZN22" s="671"/>
      <c r="LZO22" s="671"/>
      <c r="LZP22" s="671"/>
      <c r="LZQ22" s="671"/>
      <c r="LZR22" s="671"/>
      <c r="LZS22" s="671"/>
      <c r="LZT22" s="671"/>
      <c r="LZU22" s="671"/>
      <c r="LZV22" s="671"/>
      <c r="LZW22" s="671"/>
      <c r="LZX22" s="671"/>
      <c r="LZY22" s="671"/>
      <c r="LZZ22" s="671"/>
      <c r="MAA22" s="671"/>
      <c r="MAB22" s="671"/>
      <c r="MAC22" s="671"/>
      <c r="MAD22" s="671"/>
      <c r="MAE22" s="671"/>
      <c r="MAF22" s="671"/>
      <c r="MAG22" s="671"/>
      <c r="MAH22" s="671"/>
      <c r="MAI22" s="671"/>
      <c r="MAJ22" s="671"/>
      <c r="MAK22" s="671"/>
      <c r="MAL22" s="671"/>
      <c r="MAM22" s="671"/>
      <c r="MAN22" s="671"/>
      <c r="MAO22" s="671"/>
      <c r="MAP22" s="671"/>
      <c r="MAQ22" s="671"/>
      <c r="MAR22" s="671"/>
      <c r="MAS22" s="671"/>
      <c r="MAT22" s="671"/>
      <c r="MAU22" s="671"/>
      <c r="MAV22" s="671"/>
      <c r="MAW22" s="671"/>
      <c r="MAX22" s="671"/>
      <c r="MAY22" s="671"/>
      <c r="MAZ22" s="671"/>
      <c r="MBA22" s="671"/>
      <c r="MBB22" s="671"/>
      <c r="MBC22" s="671"/>
      <c r="MBD22" s="671"/>
      <c r="MBE22" s="671"/>
      <c r="MBF22" s="671"/>
      <c r="MBG22" s="671"/>
      <c r="MBH22" s="671"/>
      <c r="MBI22" s="671"/>
      <c r="MBJ22" s="671"/>
      <c r="MBK22" s="671"/>
      <c r="MBL22" s="671"/>
      <c r="MBM22" s="671"/>
      <c r="MBN22" s="671"/>
      <c r="MBO22" s="671"/>
      <c r="MBP22" s="671"/>
      <c r="MBQ22" s="671"/>
      <c r="MBR22" s="671"/>
      <c r="MBS22" s="671"/>
      <c r="MBT22" s="671"/>
      <c r="MBU22" s="671"/>
      <c r="MBV22" s="671"/>
      <c r="MBW22" s="671"/>
      <c r="MBX22" s="671"/>
      <c r="MBY22" s="671"/>
      <c r="MBZ22" s="671"/>
      <c r="MCA22" s="671"/>
      <c r="MCB22" s="671"/>
      <c r="MCC22" s="671"/>
      <c r="MCD22" s="671"/>
      <c r="MCE22" s="671"/>
      <c r="MCF22" s="671"/>
      <c r="MCG22" s="671"/>
      <c r="MCH22" s="671"/>
      <c r="MCI22" s="671"/>
      <c r="MCJ22" s="671"/>
      <c r="MCK22" s="671"/>
      <c r="MCL22" s="671"/>
      <c r="MCM22" s="671"/>
      <c r="MCN22" s="671"/>
      <c r="MCO22" s="671"/>
      <c r="MCP22" s="671"/>
      <c r="MCQ22" s="671"/>
      <c r="MCR22" s="671"/>
      <c r="MCS22" s="671"/>
      <c r="MCT22" s="671"/>
      <c r="MCU22" s="671"/>
      <c r="MCV22" s="671"/>
      <c r="MCW22" s="671"/>
      <c r="MCX22" s="671"/>
      <c r="MCY22" s="671"/>
      <c r="MCZ22" s="671"/>
      <c r="MDA22" s="671"/>
      <c r="MDB22" s="671"/>
      <c r="MDC22" s="671"/>
      <c r="MDD22" s="671"/>
      <c r="MDE22" s="671"/>
      <c r="MDF22" s="671"/>
      <c r="MDG22" s="671"/>
      <c r="MDH22" s="671"/>
      <c r="MDI22" s="671"/>
      <c r="MDJ22" s="671"/>
      <c r="MDK22" s="671"/>
      <c r="MDL22" s="671"/>
      <c r="MDM22" s="671"/>
      <c r="MDN22" s="671"/>
      <c r="MDO22" s="671"/>
      <c r="MDP22" s="671"/>
      <c r="MDQ22" s="671"/>
      <c r="MDR22" s="671"/>
      <c r="MDS22" s="671"/>
      <c r="MDT22" s="671"/>
      <c r="MDU22" s="671"/>
      <c r="MDV22" s="671"/>
      <c r="MDW22" s="671"/>
      <c r="MDX22" s="671"/>
      <c r="MDY22" s="671"/>
      <c r="MDZ22" s="671"/>
      <c r="MEA22" s="671"/>
      <c r="MEB22" s="671"/>
      <c r="MEC22" s="671"/>
      <c r="MED22" s="671"/>
      <c r="MEE22" s="671"/>
      <c r="MEF22" s="671"/>
      <c r="MEG22" s="671"/>
      <c r="MEH22" s="671"/>
      <c r="MEI22" s="671"/>
      <c r="MEJ22" s="671"/>
      <c r="MEK22" s="671"/>
      <c r="MEL22" s="671"/>
      <c r="MEM22" s="671"/>
      <c r="MEN22" s="671"/>
      <c r="MEO22" s="671"/>
      <c r="MEP22" s="671"/>
      <c r="MEQ22" s="671"/>
      <c r="MER22" s="671"/>
      <c r="MES22" s="671"/>
      <c r="MET22" s="671"/>
      <c r="MEU22" s="671"/>
      <c r="MEV22" s="671"/>
      <c r="MEW22" s="671"/>
      <c r="MEX22" s="671"/>
      <c r="MEY22" s="671"/>
      <c r="MEZ22" s="671"/>
      <c r="MFA22" s="671"/>
      <c r="MFB22" s="671"/>
      <c r="MFC22" s="671"/>
      <c r="MFD22" s="671"/>
      <c r="MFE22" s="671"/>
      <c r="MFF22" s="671"/>
      <c r="MFG22" s="671"/>
      <c r="MFH22" s="671"/>
      <c r="MFI22" s="671"/>
      <c r="MFJ22" s="671"/>
      <c r="MFK22" s="671"/>
      <c r="MFL22" s="671"/>
      <c r="MFM22" s="671"/>
      <c r="MFN22" s="671"/>
      <c r="MFO22" s="671"/>
      <c r="MFP22" s="671"/>
      <c r="MFQ22" s="671"/>
      <c r="MFR22" s="671"/>
      <c r="MFS22" s="671"/>
      <c r="MFT22" s="671"/>
      <c r="MFU22" s="671"/>
      <c r="MFV22" s="671"/>
      <c r="MFW22" s="671"/>
      <c r="MFX22" s="671"/>
      <c r="MFY22" s="671"/>
      <c r="MFZ22" s="671"/>
      <c r="MGA22" s="671"/>
      <c r="MGB22" s="671"/>
      <c r="MGC22" s="671"/>
      <c r="MGD22" s="671"/>
      <c r="MGE22" s="671"/>
      <c r="MGF22" s="671"/>
      <c r="MGG22" s="671"/>
      <c r="MGH22" s="671"/>
      <c r="MGI22" s="671"/>
      <c r="MGJ22" s="671"/>
      <c r="MGK22" s="671"/>
      <c r="MGL22" s="671"/>
      <c r="MGM22" s="671"/>
      <c r="MGN22" s="671"/>
      <c r="MGO22" s="671"/>
      <c r="MGP22" s="671"/>
      <c r="MGQ22" s="671"/>
      <c r="MGR22" s="671"/>
      <c r="MGS22" s="671"/>
      <c r="MGT22" s="671"/>
      <c r="MGU22" s="671"/>
      <c r="MGV22" s="671"/>
      <c r="MGW22" s="671"/>
      <c r="MGX22" s="671"/>
      <c r="MGY22" s="671"/>
      <c r="MGZ22" s="671"/>
      <c r="MHA22" s="671"/>
      <c r="MHB22" s="671"/>
      <c r="MHC22" s="671"/>
      <c r="MHD22" s="671"/>
      <c r="MHE22" s="671"/>
      <c r="MHF22" s="671"/>
      <c r="MHG22" s="671"/>
      <c r="MHH22" s="671"/>
      <c r="MHI22" s="671"/>
      <c r="MHJ22" s="671"/>
      <c r="MHK22" s="671"/>
      <c r="MHL22" s="671"/>
      <c r="MHM22" s="671"/>
      <c r="MHN22" s="671"/>
      <c r="MHO22" s="671"/>
      <c r="MHP22" s="671"/>
      <c r="MHQ22" s="671"/>
      <c r="MHR22" s="671"/>
      <c r="MHS22" s="671"/>
      <c r="MHT22" s="671"/>
      <c r="MHU22" s="671"/>
      <c r="MHV22" s="671"/>
      <c r="MHW22" s="671"/>
      <c r="MHX22" s="671"/>
      <c r="MHY22" s="671"/>
      <c r="MHZ22" s="671"/>
      <c r="MIA22" s="671"/>
      <c r="MIB22" s="671"/>
      <c r="MIC22" s="671"/>
      <c r="MID22" s="671"/>
      <c r="MIE22" s="671"/>
      <c r="MIF22" s="671"/>
      <c r="MIG22" s="671"/>
      <c r="MIH22" s="671"/>
      <c r="MII22" s="671"/>
      <c r="MIJ22" s="671"/>
      <c r="MIK22" s="671"/>
      <c r="MIL22" s="671"/>
      <c r="MIM22" s="671"/>
      <c r="MIN22" s="671"/>
      <c r="MIO22" s="671"/>
      <c r="MIP22" s="671"/>
      <c r="MIQ22" s="671"/>
      <c r="MIR22" s="671"/>
      <c r="MIS22" s="671"/>
      <c r="MIT22" s="671"/>
      <c r="MIU22" s="671"/>
      <c r="MIV22" s="671"/>
      <c r="MIW22" s="671"/>
      <c r="MIX22" s="671"/>
      <c r="MIY22" s="671"/>
      <c r="MIZ22" s="671"/>
      <c r="MJA22" s="671"/>
      <c r="MJB22" s="671"/>
      <c r="MJC22" s="671"/>
      <c r="MJD22" s="671"/>
      <c r="MJE22" s="671"/>
      <c r="MJF22" s="671"/>
      <c r="MJG22" s="671"/>
      <c r="MJH22" s="671"/>
      <c r="MJI22" s="671"/>
      <c r="MJJ22" s="671"/>
      <c r="MJK22" s="671"/>
      <c r="MJL22" s="671"/>
      <c r="MJM22" s="671"/>
      <c r="MJN22" s="671"/>
      <c r="MJO22" s="671"/>
      <c r="MJP22" s="671"/>
      <c r="MJQ22" s="671"/>
      <c r="MJR22" s="671"/>
      <c r="MJS22" s="671"/>
      <c r="MJT22" s="671"/>
      <c r="MJU22" s="671"/>
      <c r="MJV22" s="671"/>
      <c r="MJW22" s="671"/>
      <c r="MJX22" s="671"/>
      <c r="MJY22" s="671"/>
      <c r="MJZ22" s="671"/>
      <c r="MKA22" s="671"/>
      <c r="MKB22" s="671"/>
      <c r="MKC22" s="671"/>
      <c r="MKD22" s="671"/>
      <c r="MKE22" s="671"/>
      <c r="MKF22" s="671"/>
      <c r="MKG22" s="671"/>
      <c r="MKH22" s="671"/>
      <c r="MKI22" s="671"/>
      <c r="MKJ22" s="671"/>
      <c r="MKK22" s="671"/>
      <c r="MKL22" s="671"/>
      <c r="MKM22" s="671"/>
      <c r="MKN22" s="671"/>
      <c r="MKO22" s="671"/>
      <c r="MKP22" s="671"/>
      <c r="MKQ22" s="671"/>
      <c r="MKR22" s="671"/>
      <c r="MKS22" s="671"/>
      <c r="MKT22" s="671"/>
      <c r="MKU22" s="671"/>
      <c r="MKV22" s="671"/>
      <c r="MKW22" s="671"/>
      <c r="MKX22" s="671"/>
      <c r="MKY22" s="671"/>
      <c r="MKZ22" s="671"/>
      <c r="MLA22" s="671"/>
      <c r="MLB22" s="671"/>
      <c r="MLC22" s="671"/>
      <c r="MLD22" s="671"/>
      <c r="MLE22" s="671"/>
      <c r="MLF22" s="671"/>
      <c r="MLG22" s="671"/>
      <c r="MLH22" s="671"/>
      <c r="MLI22" s="671"/>
      <c r="MLJ22" s="671"/>
      <c r="MLK22" s="671"/>
      <c r="MLL22" s="671"/>
      <c r="MLM22" s="671"/>
      <c r="MLN22" s="671"/>
      <c r="MLO22" s="671"/>
      <c r="MLP22" s="671"/>
      <c r="MLQ22" s="671"/>
      <c r="MLR22" s="671"/>
      <c r="MLS22" s="671"/>
      <c r="MLT22" s="671"/>
      <c r="MLU22" s="671"/>
      <c r="MLV22" s="671"/>
      <c r="MLW22" s="671"/>
      <c r="MLX22" s="671"/>
      <c r="MLY22" s="671"/>
      <c r="MLZ22" s="671"/>
      <c r="MMA22" s="671"/>
      <c r="MMB22" s="671"/>
      <c r="MMC22" s="671"/>
      <c r="MMD22" s="671"/>
      <c r="MME22" s="671"/>
      <c r="MMF22" s="671"/>
      <c r="MMG22" s="671"/>
      <c r="MMH22" s="671"/>
      <c r="MMI22" s="671"/>
      <c r="MMJ22" s="671"/>
      <c r="MMK22" s="671"/>
      <c r="MML22" s="671"/>
      <c r="MMM22" s="671"/>
      <c r="MMN22" s="671"/>
      <c r="MMO22" s="671"/>
      <c r="MMP22" s="671"/>
      <c r="MMQ22" s="671"/>
      <c r="MMR22" s="671"/>
      <c r="MMS22" s="671"/>
      <c r="MMT22" s="671"/>
      <c r="MMU22" s="671"/>
      <c r="MMV22" s="671"/>
      <c r="MMW22" s="671"/>
      <c r="MMX22" s="671"/>
      <c r="MMY22" s="671"/>
      <c r="MMZ22" s="671"/>
      <c r="MNA22" s="671"/>
      <c r="MNB22" s="671"/>
      <c r="MNC22" s="671"/>
      <c r="MND22" s="671"/>
      <c r="MNE22" s="671"/>
      <c r="MNF22" s="671"/>
      <c r="MNG22" s="671"/>
      <c r="MNH22" s="671"/>
      <c r="MNI22" s="671"/>
      <c r="MNJ22" s="671"/>
      <c r="MNK22" s="671"/>
      <c r="MNL22" s="671"/>
      <c r="MNM22" s="671"/>
      <c r="MNN22" s="671"/>
      <c r="MNO22" s="671"/>
      <c r="MNP22" s="671"/>
      <c r="MNQ22" s="671"/>
      <c r="MNR22" s="671"/>
      <c r="MNS22" s="671"/>
      <c r="MNT22" s="671"/>
      <c r="MNU22" s="671"/>
      <c r="MNV22" s="671"/>
      <c r="MNW22" s="671"/>
      <c r="MNX22" s="671"/>
      <c r="MNY22" s="671"/>
      <c r="MNZ22" s="671"/>
      <c r="MOA22" s="671"/>
      <c r="MOB22" s="671"/>
      <c r="MOC22" s="671"/>
      <c r="MOD22" s="671"/>
      <c r="MOE22" s="671"/>
      <c r="MOF22" s="671"/>
      <c r="MOG22" s="671"/>
      <c r="MOH22" s="671"/>
      <c r="MOI22" s="671"/>
      <c r="MOJ22" s="671"/>
      <c r="MOK22" s="671"/>
      <c r="MOL22" s="671"/>
      <c r="MOM22" s="671"/>
      <c r="MON22" s="671"/>
      <c r="MOO22" s="671"/>
      <c r="MOP22" s="671"/>
      <c r="MOQ22" s="671"/>
      <c r="MOR22" s="671"/>
      <c r="MOS22" s="671"/>
      <c r="MOT22" s="671"/>
      <c r="MOU22" s="671"/>
      <c r="MOV22" s="671"/>
      <c r="MOW22" s="671"/>
      <c r="MOX22" s="671"/>
      <c r="MOY22" s="671"/>
      <c r="MOZ22" s="671"/>
      <c r="MPA22" s="671"/>
      <c r="MPB22" s="671"/>
      <c r="MPC22" s="671"/>
      <c r="MPD22" s="671"/>
      <c r="MPE22" s="671"/>
      <c r="MPF22" s="671"/>
      <c r="MPG22" s="671"/>
      <c r="MPH22" s="671"/>
      <c r="MPI22" s="671"/>
      <c r="MPJ22" s="671"/>
      <c r="MPK22" s="671"/>
      <c r="MPL22" s="671"/>
      <c r="MPM22" s="671"/>
      <c r="MPN22" s="671"/>
      <c r="MPO22" s="671"/>
      <c r="MPP22" s="671"/>
      <c r="MPQ22" s="671"/>
      <c r="MPR22" s="671"/>
      <c r="MPS22" s="671"/>
      <c r="MPT22" s="671"/>
      <c r="MPU22" s="671"/>
      <c r="MPV22" s="671"/>
      <c r="MPW22" s="671"/>
      <c r="MPX22" s="671"/>
      <c r="MPY22" s="671"/>
      <c r="MPZ22" s="671"/>
      <c r="MQA22" s="671"/>
      <c r="MQB22" s="671"/>
      <c r="MQC22" s="671"/>
      <c r="MQD22" s="671"/>
      <c r="MQE22" s="671"/>
      <c r="MQF22" s="671"/>
      <c r="MQG22" s="671"/>
      <c r="MQH22" s="671"/>
      <c r="MQI22" s="671"/>
      <c r="MQJ22" s="671"/>
      <c r="MQK22" s="671"/>
      <c r="MQL22" s="671"/>
      <c r="MQM22" s="671"/>
      <c r="MQN22" s="671"/>
      <c r="MQO22" s="671"/>
      <c r="MQP22" s="671"/>
      <c r="MQQ22" s="671"/>
      <c r="MQR22" s="671"/>
      <c r="MQS22" s="671"/>
      <c r="MQT22" s="671"/>
      <c r="MQU22" s="671"/>
      <c r="MQV22" s="671"/>
      <c r="MQW22" s="671"/>
      <c r="MQX22" s="671"/>
      <c r="MQY22" s="671"/>
      <c r="MQZ22" s="671"/>
      <c r="MRA22" s="671"/>
      <c r="MRB22" s="671"/>
      <c r="MRC22" s="671"/>
      <c r="MRD22" s="671"/>
      <c r="MRE22" s="671"/>
      <c r="MRF22" s="671"/>
      <c r="MRG22" s="671"/>
      <c r="MRH22" s="671"/>
      <c r="MRI22" s="671"/>
      <c r="MRJ22" s="671"/>
      <c r="MRK22" s="671"/>
      <c r="MRL22" s="671"/>
      <c r="MRM22" s="671"/>
      <c r="MRN22" s="671"/>
      <c r="MRO22" s="671"/>
      <c r="MRP22" s="671"/>
      <c r="MRQ22" s="671"/>
      <c r="MRR22" s="671"/>
      <c r="MRS22" s="671"/>
      <c r="MRT22" s="671"/>
      <c r="MRU22" s="671"/>
      <c r="MRV22" s="671"/>
      <c r="MRW22" s="671"/>
      <c r="MRX22" s="671"/>
      <c r="MRY22" s="671"/>
      <c r="MRZ22" s="671"/>
      <c r="MSA22" s="671"/>
      <c r="MSB22" s="671"/>
      <c r="MSC22" s="671"/>
      <c r="MSD22" s="671"/>
      <c r="MSE22" s="671"/>
      <c r="MSF22" s="671"/>
      <c r="MSG22" s="671"/>
      <c r="MSH22" s="671"/>
      <c r="MSI22" s="671"/>
      <c r="MSJ22" s="671"/>
      <c r="MSK22" s="671"/>
      <c r="MSL22" s="671"/>
      <c r="MSM22" s="671"/>
      <c r="MSN22" s="671"/>
      <c r="MSO22" s="671"/>
      <c r="MSP22" s="671"/>
      <c r="MSQ22" s="671"/>
      <c r="MSR22" s="671"/>
      <c r="MSS22" s="671"/>
      <c r="MST22" s="671"/>
      <c r="MSU22" s="671"/>
      <c r="MSV22" s="671"/>
      <c r="MSW22" s="671"/>
      <c r="MSX22" s="671"/>
      <c r="MSY22" s="671"/>
      <c r="MSZ22" s="671"/>
      <c r="MTA22" s="671"/>
      <c r="MTB22" s="671"/>
      <c r="MTC22" s="671"/>
      <c r="MTD22" s="671"/>
      <c r="MTE22" s="671"/>
      <c r="MTF22" s="671"/>
      <c r="MTG22" s="671"/>
      <c r="MTH22" s="671"/>
      <c r="MTI22" s="671"/>
      <c r="MTJ22" s="671"/>
      <c r="MTK22" s="671"/>
      <c r="MTL22" s="671"/>
      <c r="MTM22" s="671"/>
      <c r="MTN22" s="671"/>
      <c r="MTO22" s="671"/>
      <c r="MTP22" s="671"/>
      <c r="MTQ22" s="671"/>
      <c r="MTR22" s="671"/>
      <c r="MTS22" s="671"/>
      <c r="MTT22" s="671"/>
      <c r="MTU22" s="671"/>
      <c r="MTV22" s="671"/>
      <c r="MTW22" s="671"/>
      <c r="MTX22" s="671"/>
      <c r="MTY22" s="671"/>
      <c r="MTZ22" s="671"/>
      <c r="MUA22" s="671"/>
      <c r="MUB22" s="671"/>
      <c r="MUC22" s="671"/>
      <c r="MUD22" s="671"/>
      <c r="MUE22" s="671"/>
      <c r="MUF22" s="671"/>
      <c r="MUG22" s="671"/>
      <c r="MUH22" s="671"/>
      <c r="MUI22" s="671"/>
      <c r="MUJ22" s="671"/>
      <c r="MUK22" s="671"/>
      <c r="MUL22" s="671"/>
      <c r="MUM22" s="671"/>
      <c r="MUN22" s="671"/>
      <c r="MUO22" s="671"/>
      <c r="MUP22" s="671"/>
      <c r="MUQ22" s="671"/>
      <c r="MUR22" s="671"/>
      <c r="MUS22" s="671"/>
      <c r="MUT22" s="671"/>
      <c r="MUU22" s="671"/>
      <c r="MUV22" s="671"/>
      <c r="MUW22" s="671"/>
      <c r="MUX22" s="671"/>
      <c r="MUY22" s="671"/>
      <c r="MUZ22" s="671"/>
      <c r="MVA22" s="671"/>
      <c r="MVB22" s="671"/>
      <c r="MVC22" s="671"/>
      <c r="MVD22" s="671"/>
      <c r="MVE22" s="671"/>
      <c r="MVF22" s="671"/>
      <c r="MVG22" s="671"/>
      <c r="MVH22" s="671"/>
      <c r="MVI22" s="671"/>
      <c r="MVJ22" s="671"/>
      <c r="MVK22" s="671"/>
      <c r="MVL22" s="671"/>
      <c r="MVM22" s="671"/>
      <c r="MVN22" s="671"/>
      <c r="MVO22" s="671"/>
      <c r="MVP22" s="671"/>
      <c r="MVQ22" s="671"/>
      <c r="MVR22" s="671"/>
      <c r="MVS22" s="671"/>
      <c r="MVT22" s="671"/>
      <c r="MVU22" s="671"/>
      <c r="MVV22" s="671"/>
      <c r="MVW22" s="671"/>
      <c r="MVX22" s="671"/>
      <c r="MVY22" s="671"/>
      <c r="MVZ22" s="671"/>
      <c r="MWA22" s="671"/>
      <c r="MWB22" s="671"/>
      <c r="MWC22" s="671"/>
      <c r="MWD22" s="671"/>
      <c r="MWE22" s="671"/>
      <c r="MWF22" s="671"/>
      <c r="MWG22" s="671"/>
      <c r="MWH22" s="671"/>
      <c r="MWI22" s="671"/>
      <c r="MWJ22" s="671"/>
      <c r="MWK22" s="671"/>
      <c r="MWL22" s="671"/>
      <c r="MWM22" s="671"/>
      <c r="MWN22" s="671"/>
      <c r="MWO22" s="671"/>
      <c r="MWP22" s="671"/>
      <c r="MWQ22" s="671"/>
      <c r="MWR22" s="671"/>
      <c r="MWS22" s="671"/>
      <c r="MWT22" s="671"/>
      <c r="MWU22" s="671"/>
      <c r="MWV22" s="671"/>
      <c r="MWW22" s="671"/>
      <c r="MWX22" s="671"/>
      <c r="MWY22" s="671"/>
      <c r="MWZ22" s="671"/>
      <c r="MXA22" s="671"/>
      <c r="MXB22" s="671"/>
      <c r="MXC22" s="671"/>
      <c r="MXD22" s="671"/>
      <c r="MXE22" s="671"/>
      <c r="MXF22" s="671"/>
      <c r="MXG22" s="671"/>
      <c r="MXH22" s="671"/>
      <c r="MXI22" s="671"/>
      <c r="MXJ22" s="671"/>
      <c r="MXK22" s="671"/>
      <c r="MXL22" s="671"/>
      <c r="MXM22" s="671"/>
      <c r="MXN22" s="671"/>
      <c r="MXO22" s="671"/>
      <c r="MXP22" s="671"/>
      <c r="MXQ22" s="671"/>
      <c r="MXR22" s="671"/>
      <c r="MXS22" s="671"/>
      <c r="MXT22" s="671"/>
      <c r="MXU22" s="671"/>
      <c r="MXV22" s="671"/>
      <c r="MXW22" s="671"/>
      <c r="MXX22" s="671"/>
      <c r="MXY22" s="671"/>
      <c r="MXZ22" s="671"/>
      <c r="MYA22" s="671"/>
      <c r="MYB22" s="671"/>
      <c r="MYC22" s="671"/>
      <c r="MYD22" s="671"/>
      <c r="MYE22" s="671"/>
      <c r="MYF22" s="671"/>
      <c r="MYG22" s="671"/>
      <c r="MYH22" s="671"/>
      <c r="MYI22" s="671"/>
      <c r="MYJ22" s="671"/>
      <c r="MYK22" s="671"/>
      <c r="MYL22" s="671"/>
      <c r="MYM22" s="671"/>
      <c r="MYN22" s="671"/>
      <c r="MYO22" s="671"/>
      <c r="MYP22" s="671"/>
      <c r="MYQ22" s="671"/>
      <c r="MYR22" s="671"/>
      <c r="MYS22" s="671"/>
      <c r="MYT22" s="671"/>
      <c r="MYU22" s="671"/>
      <c r="MYV22" s="671"/>
      <c r="MYW22" s="671"/>
      <c r="MYX22" s="671"/>
      <c r="MYY22" s="671"/>
      <c r="MYZ22" s="671"/>
      <c r="MZA22" s="671"/>
      <c r="MZB22" s="671"/>
      <c r="MZC22" s="671"/>
      <c r="MZD22" s="671"/>
      <c r="MZE22" s="671"/>
      <c r="MZF22" s="671"/>
      <c r="MZG22" s="671"/>
      <c r="MZH22" s="671"/>
      <c r="MZI22" s="671"/>
      <c r="MZJ22" s="671"/>
      <c r="MZK22" s="671"/>
      <c r="MZL22" s="671"/>
      <c r="MZM22" s="671"/>
      <c r="MZN22" s="671"/>
      <c r="MZO22" s="671"/>
      <c r="MZP22" s="671"/>
      <c r="MZQ22" s="671"/>
      <c r="MZR22" s="671"/>
      <c r="MZS22" s="671"/>
      <c r="MZT22" s="671"/>
      <c r="MZU22" s="671"/>
      <c r="MZV22" s="671"/>
      <c r="MZW22" s="671"/>
      <c r="MZX22" s="671"/>
      <c r="MZY22" s="671"/>
      <c r="MZZ22" s="671"/>
      <c r="NAA22" s="671"/>
      <c r="NAB22" s="671"/>
      <c r="NAC22" s="671"/>
      <c r="NAD22" s="671"/>
      <c r="NAE22" s="671"/>
      <c r="NAF22" s="671"/>
      <c r="NAG22" s="671"/>
      <c r="NAH22" s="671"/>
      <c r="NAI22" s="671"/>
      <c r="NAJ22" s="671"/>
      <c r="NAK22" s="671"/>
      <c r="NAL22" s="671"/>
      <c r="NAM22" s="671"/>
      <c r="NAN22" s="671"/>
      <c r="NAO22" s="671"/>
      <c r="NAP22" s="671"/>
      <c r="NAQ22" s="671"/>
      <c r="NAR22" s="671"/>
      <c r="NAS22" s="671"/>
      <c r="NAT22" s="671"/>
      <c r="NAU22" s="671"/>
      <c r="NAV22" s="671"/>
      <c r="NAW22" s="671"/>
      <c r="NAX22" s="671"/>
      <c r="NAY22" s="671"/>
      <c r="NAZ22" s="671"/>
      <c r="NBA22" s="671"/>
      <c r="NBB22" s="671"/>
      <c r="NBC22" s="671"/>
      <c r="NBD22" s="671"/>
      <c r="NBE22" s="671"/>
      <c r="NBF22" s="671"/>
      <c r="NBG22" s="671"/>
      <c r="NBH22" s="671"/>
      <c r="NBI22" s="671"/>
      <c r="NBJ22" s="671"/>
      <c r="NBK22" s="671"/>
      <c r="NBL22" s="671"/>
      <c r="NBM22" s="671"/>
      <c r="NBN22" s="671"/>
      <c r="NBO22" s="671"/>
      <c r="NBP22" s="671"/>
      <c r="NBQ22" s="671"/>
      <c r="NBR22" s="671"/>
      <c r="NBS22" s="671"/>
      <c r="NBT22" s="671"/>
      <c r="NBU22" s="671"/>
      <c r="NBV22" s="671"/>
      <c r="NBW22" s="671"/>
      <c r="NBX22" s="671"/>
      <c r="NBY22" s="671"/>
      <c r="NBZ22" s="671"/>
      <c r="NCA22" s="671"/>
      <c r="NCB22" s="671"/>
      <c r="NCC22" s="671"/>
      <c r="NCD22" s="671"/>
      <c r="NCE22" s="671"/>
      <c r="NCF22" s="671"/>
      <c r="NCG22" s="671"/>
      <c r="NCH22" s="671"/>
      <c r="NCI22" s="671"/>
      <c r="NCJ22" s="671"/>
      <c r="NCK22" s="671"/>
      <c r="NCL22" s="671"/>
      <c r="NCM22" s="671"/>
      <c r="NCN22" s="671"/>
      <c r="NCO22" s="671"/>
      <c r="NCP22" s="671"/>
      <c r="NCQ22" s="671"/>
      <c r="NCR22" s="671"/>
      <c r="NCS22" s="671"/>
      <c r="NCT22" s="671"/>
      <c r="NCU22" s="671"/>
      <c r="NCV22" s="671"/>
      <c r="NCW22" s="671"/>
      <c r="NCX22" s="671"/>
      <c r="NCY22" s="671"/>
      <c r="NCZ22" s="671"/>
      <c r="NDA22" s="671"/>
      <c r="NDB22" s="671"/>
      <c r="NDC22" s="671"/>
      <c r="NDD22" s="671"/>
      <c r="NDE22" s="671"/>
      <c r="NDF22" s="671"/>
      <c r="NDG22" s="671"/>
      <c r="NDH22" s="671"/>
      <c r="NDI22" s="671"/>
      <c r="NDJ22" s="671"/>
      <c r="NDK22" s="671"/>
      <c r="NDL22" s="671"/>
      <c r="NDM22" s="671"/>
      <c r="NDN22" s="671"/>
      <c r="NDO22" s="671"/>
      <c r="NDP22" s="671"/>
      <c r="NDQ22" s="671"/>
      <c r="NDR22" s="671"/>
      <c r="NDS22" s="671"/>
      <c r="NDT22" s="671"/>
      <c r="NDU22" s="671"/>
      <c r="NDV22" s="671"/>
      <c r="NDW22" s="671"/>
      <c r="NDX22" s="671"/>
      <c r="NDY22" s="671"/>
      <c r="NDZ22" s="671"/>
      <c r="NEA22" s="671"/>
      <c r="NEB22" s="671"/>
      <c r="NEC22" s="671"/>
      <c r="NED22" s="671"/>
      <c r="NEE22" s="671"/>
      <c r="NEF22" s="671"/>
      <c r="NEG22" s="671"/>
      <c r="NEH22" s="671"/>
      <c r="NEI22" s="671"/>
      <c r="NEJ22" s="671"/>
      <c r="NEK22" s="671"/>
      <c r="NEL22" s="671"/>
      <c r="NEM22" s="671"/>
      <c r="NEN22" s="671"/>
      <c r="NEO22" s="671"/>
      <c r="NEP22" s="671"/>
      <c r="NEQ22" s="671"/>
      <c r="NER22" s="671"/>
      <c r="NES22" s="671"/>
      <c r="NET22" s="671"/>
      <c r="NEU22" s="671"/>
      <c r="NEV22" s="671"/>
      <c r="NEW22" s="671"/>
      <c r="NEX22" s="671"/>
      <c r="NEY22" s="671"/>
      <c r="NEZ22" s="671"/>
      <c r="NFA22" s="671"/>
      <c r="NFB22" s="671"/>
      <c r="NFC22" s="671"/>
      <c r="NFD22" s="671"/>
      <c r="NFE22" s="671"/>
      <c r="NFF22" s="671"/>
      <c r="NFG22" s="671"/>
      <c r="NFH22" s="671"/>
      <c r="NFI22" s="671"/>
      <c r="NFJ22" s="671"/>
      <c r="NFK22" s="671"/>
      <c r="NFL22" s="671"/>
      <c r="NFM22" s="671"/>
      <c r="NFN22" s="671"/>
      <c r="NFO22" s="671"/>
      <c r="NFP22" s="671"/>
      <c r="NFQ22" s="671"/>
      <c r="NFR22" s="671"/>
      <c r="NFS22" s="671"/>
      <c r="NFT22" s="671"/>
      <c r="NFU22" s="671"/>
      <c r="NFV22" s="671"/>
      <c r="NFW22" s="671"/>
      <c r="NFX22" s="671"/>
      <c r="NFY22" s="671"/>
      <c r="NFZ22" s="671"/>
      <c r="NGA22" s="671"/>
      <c r="NGB22" s="671"/>
      <c r="NGC22" s="671"/>
      <c r="NGD22" s="671"/>
      <c r="NGE22" s="671"/>
      <c r="NGF22" s="671"/>
      <c r="NGG22" s="671"/>
      <c r="NGH22" s="671"/>
      <c r="NGI22" s="671"/>
      <c r="NGJ22" s="671"/>
      <c r="NGK22" s="671"/>
      <c r="NGL22" s="671"/>
      <c r="NGM22" s="671"/>
      <c r="NGN22" s="671"/>
      <c r="NGO22" s="671"/>
      <c r="NGP22" s="671"/>
      <c r="NGQ22" s="671"/>
      <c r="NGR22" s="671"/>
      <c r="NGS22" s="671"/>
      <c r="NGT22" s="671"/>
      <c r="NGU22" s="671"/>
      <c r="NGV22" s="671"/>
      <c r="NGW22" s="671"/>
      <c r="NGX22" s="671"/>
      <c r="NGY22" s="671"/>
      <c r="NGZ22" s="671"/>
      <c r="NHA22" s="671"/>
      <c r="NHB22" s="671"/>
      <c r="NHC22" s="671"/>
      <c r="NHD22" s="671"/>
      <c r="NHE22" s="671"/>
      <c r="NHF22" s="671"/>
      <c r="NHG22" s="671"/>
      <c r="NHH22" s="671"/>
      <c r="NHI22" s="671"/>
      <c r="NHJ22" s="671"/>
      <c r="NHK22" s="671"/>
      <c r="NHL22" s="671"/>
      <c r="NHM22" s="671"/>
      <c r="NHN22" s="671"/>
      <c r="NHO22" s="671"/>
      <c r="NHP22" s="671"/>
      <c r="NHQ22" s="671"/>
      <c r="NHR22" s="671"/>
      <c r="NHS22" s="671"/>
      <c r="NHT22" s="671"/>
      <c r="NHU22" s="671"/>
      <c r="NHV22" s="671"/>
      <c r="NHW22" s="671"/>
      <c r="NHX22" s="671"/>
      <c r="NHY22" s="671"/>
      <c r="NHZ22" s="671"/>
      <c r="NIA22" s="671"/>
      <c r="NIB22" s="671"/>
      <c r="NIC22" s="671"/>
      <c r="NID22" s="671"/>
      <c r="NIE22" s="671"/>
      <c r="NIF22" s="671"/>
      <c r="NIG22" s="671"/>
      <c r="NIH22" s="671"/>
      <c r="NII22" s="671"/>
      <c r="NIJ22" s="671"/>
      <c r="NIK22" s="671"/>
      <c r="NIL22" s="671"/>
      <c r="NIM22" s="671"/>
      <c r="NIN22" s="671"/>
      <c r="NIO22" s="671"/>
      <c r="NIP22" s="671"/>
      <c r="NIQ22" s="671"/>
      <c r="NIR22" s="671"/>
      <c r="NIS22" s="671"/>
      <c r="NIT22" s="671"/>
      <c r="NIU22" s="671"/>
      <c r="NIV22" s="671"/>
      <c r="NIW22" s="671"/>
      <c r="NIX22" s="671"/>
      <c r="NIY22" s="671"/>
      <c r="NIZ22" s="671"/>
      <c r="NJA22" s="671"/>
      <c r="NJB22" s="671"/>
      <c r="NJC22" s="671"/>
      <c r="NJD22" s="671"/>
      <c r="NJE22" s="671"/>
      <c r="NJF22" s="671"/>
      <c r="NJG22" s="671"/>
      <c r="NJH22" s="671"/>
      <c r="NJI22" s="671"/>
      <c r="NJJ22" s="671"/>
      <c r="NJK22" s="671"/>
      <c r="NJL22" s="671"/>
      <c r="NJM22" s="671"/>
      <c r="NJN22" s="671"/>
      <c r="NJO22" s="671"/>
      <c r="NJP22" s="671"/>
      <c r="NJQ22" s="671"/>
      <c r="NJR22" s="671"/>
      <c r="NJS22" s="671"/>
      <c r="NJT22" s="671"/>
      <c r="NJU22" s="671"/>
      <c r="NJV22" s="671"/>
      <c r="NJW22" s="671"/>
      <c r="NJX22" s="671"/>
      <c r="NJY22" s="671"/>
      <c r="NJZ22" s="671"/>
      <c r="NKA22" s="671"/>
      <c r="NKB22" s="671"/>
      <c r="NKC22" s="671"/>
      <c r="NKD22" s="671"/>
      <c r="NKE22" s="671"/>
      <c r="NKF22" s="671"/>
      <c r="NKG22" s="671"/>
      <c r="NKH22" s="671"/>
      <c r="NKI22" s="671"/>
      <c r="NKJ22" s="671"/>
      <c r="NKK22" s="671"/>
      <c r="NKL22" s="671"/>
      <c r="NKM22" s="671"/>
      <c r="NKN22" s="671"/>
      <c r="NKO22" s="671"/>
      <c r="NKP22" s="671"/>
      <c r="NKQ22" s="671"/>
      <c r="NKR22" s="671"/>
      <c r="NKS22" s="671"/>
      <c r="NKT22" s="671"/>
      <c r="NKU22" s="671"/>
      <c r="NKV22" s="671"/>
      <c r="NKW22" s="671"/>
      <c r="NKX22" s="671"/>
      <c r="NKY22" s="671"/>
      <c r="NKZ22" s="671"/>
      <c r="NLA22" s="671"/>
      <c r="NLB22" s="671"/>
      <c r="NLC22" s="671"/>
      <c r="NLD22" s="671"/>
      <c r="NLE22" s="671"/>
      <c r="NLF22" s="671"/>
      <c r="NLG22" s="671"/>
      <c r="NLH22" s="671"/>
      <c r="NLI22" s="671"/>
      <c r="NLJ22" s="671"/>
      <c r="NLK22" s="671"/>
      <c r="NLL22" s="671"/>
      <c r="NLM22" s="671"/>
      <c r="NLN22" s="671"/>
      <c r="NLO22" s="671"/>
      <c r="NLP22" s="671"/>
      <c r="NLQ22" s="671"/>
      <c r="NLR22" s="671"/>
      <c r="NLS22" s="671"/>
      <c r="NLT22" s="671"/>
      <c r="NLU22" s="671"/>
      <c r="NLV22" s="671"/>
      <c r="NLW22" s="671"/>
      <c r="NLX22" s="671"/>
      <c r="NLY22" s="671"/>
      <c r="NLZ22" s="671"/>
      <c r="NMA22" s="671"/>
      <c r="NMB22" s="671"/>
      <c r="NMC22" s="671"/>
      <c r="NMD22" s="671"/>
      <c r="NME22" s="671"/>
      <c r="NMF22" s="671"/>
      <c r="NMG22" s="671"/>
      <c r="NMH22" s="671"/>
      <c r="NMI22" s="671"/>
      <c r="NMJ22" s="671"/>
      <c r="NMK22" s="671"/>
      <c r="NML22" s="671"/>
      <c r="NMM22" s="671"/>
      <c r="NMN22" s="671"/>
      <c r="NMO22" s="671"/>
      <c r="NMP22" s="671"/>
      <c r="NMQ22" s="671"/>
      <c r="NMR22" s="671"/>
      <c r="NMS22" s="671"/>
      <c r="NMT22" s="671"/>
      <c r="NMU22" s="671"/>
      <c r="NMV22" s="671"/>
      <c r="NMW22" s="671"/>
      <c r="NMX22" s="671"/>
      <c r="NMY22" s="671"/>
      <c r="NMZ22" s="671"/>
      <c r="NNA22" s="671"/>
      <c r="NNB22" s="671"/>
      <c r="NNC22" s="671"/>
      <c r="NND22" s="671"/>
      <c r="NNE22" s="671"/>
      <c r="NNF22" s="671"/>
      <c r="NNG22" s="671"/>
      <c r="NNH22" s="671"/>
      <c r="NNI22" s="671"/>
      <c r="NNJ22" s="671"/>
      <c r="NNK22" s="671"/>
      <c r="NNL22" s="671"/>
      <c r="NNM22" s="671"/>
      <c r="NNN22" s="671"/>
      <c r="NNO22" s="671"/>
      <c r="NNP22" s="671"/>
      <c r="NNQ22" s="671"/>
      <c r="NNR22" s="671"/>
      <c r="NNS22" s="671"/>
      <c r="NNT22" s="671"/>
      <c r="NNU22" s="671"/>
      <c r="NNV22" s="671"/>
      <c r="NNW22" s="671"/>
      <c r="NNX22" s="671"/>
      <c r="NNY22" s="671"/>
      <c r="NNZ22" s="671"/>
      <c r="NOA22" s="671"/>
      <c r="NOB22" s="671"/>
      <c r="NOC22" s="671"/>
      <c r="NOD22" s="671"/>
      <c r="NOE22" s="671"/>
      <c r="NOF22" s="671"/>
      <c r="NOG22" s="671"/>
      <c r="NOH22" s="671"/>
      <c r="NOI22" s="671"/>
      <c r="NOJ22" s="671"/>
      <c r="NOK22" s="671"/>
      <c r="NOL22" s="671"/>
      <c r="NOM22" s="671"/>
      <c r="NON22" s="671"/>
      <c r="NOO22" s="671"/>
      <c r="NOP22" s="671"/>
      <c r="NOQ22" s="671"/>
      <c r="NOR22" s="671"/>
      <c r="NOS22" s="671"/>
      <c r="NOT22" s="671"/>
      <c r="NOU22" s="671"/>
      <c r="NOV22" s="671"/>
      <c r="NOW22" s="671"/>
      <c r="NOX22" s="671"/>
      <c r="NOY22" s="671"/>
      <c r="NOZ22" s="671"/>
      <c r="NPA22" s="671"/>
      <c r="NPB22" s="671"/>
      <c r="NPC22" s="671"/>
      <c r="NPD22" s="671"/>
      <c r="NPE22" s="671"/>
      <c r="NPF22" s="671"/>
      <c r="NPG22" s="671"/>
      <c r="NPH22" s="671"/>
      <c r="NPI22" s="671"/>
      <c r="NPJ22" s="671"/>
      <c r="NPK22" s="671"/>
      <c r="NPL22" s="671"/>
      <c r="NPM22" s="671"/>
      <c r="NPN22" s="671"/>
      <c r="NPO22" s="671"/>
      <c r="NPP22" s="671"/>
      <c r="NPQ22" s="671"/>
      <c r="NPR22" s="671"/>
      <c r="NPS22" s="671"/>
      <c r="NPT22" s="671"/>
      <c r="NPU22" s="671"/>
      <c r="NPV22" s="671"/>
      <c r="NPW22" s="671"/>
      <c r="NPX22" s="671"/>
      <c r="NPY22" s="671"/>
      <c r="NPZ22" s="671"/>
      <c r="NQA22" s="671"/>
      <c r="NQB22" s="671"/>
      <c r="NQC22" s="671"/>
      <c r="NQD22" s="671"/>
      <c r="NQE22" s="671"/>
      <c r="NQF22" s="671"/>
      <c r="NQG22" s="671"/>
      <c r="NQH22" s="671"/>
      <c r="NQI22" s="671"/>
      <c r="NQJ22" s="671"/>
      <c r="NQK22" s="671"/>
      <c r="NQL22" s="671"/>
      <c r="NQM22" s="671"/>
      <c r="NQN22" s="671"/>
      <c r="NQO22" s="671"/>
      <c r="NQP22" s="671"/>
      <c r="NQQ22" s="671"/>
      <c r="NQR22" s="671"/>
      <c r="NQS22" s="671"/>
      <c r="NQT22" s="671"/>
      <c r="NQU22" s="671"/>
      <c r="NQV22" s="671"/>
      <c r="NQW22" s="671"/>
      <c r="NQX22" s="671"/>
      <c r="NQY22" s="671"/>
      <c r="NQZ22" s="671"/>
      <c r="NRA22" s="671"/>
      <c r="NRB22" s="671"/>
      <c r="NRC22" s="671"/>
      <c r="NRD22" s="671"/>
      <c r="NRE22" s="671"/>
      <c r="NRF22" s="671"/>
      <c r="NRG22" s="671"/>
      <c r="NRH22" s="671"/>
      <c r="NRI22" s="671"/>
      <c r="NRJ22" s="671"/>
      <c r="NRK22" s="671"/>
      <c r="NRL22" s="671"/>
      <c r="NRM22" s="671"/>
      <c r="NRN22" s="671"/>
      <c r="NRO22" s="671"/>
      <c r="NRP22" s="671"/>
      <c r="NRQ22" s="671"/>
      <c r="NRR22" s="671"/>
      <c r="NRS22" s="671"/>
      <c r="NRT22" s="671"/>
      <c r="NRU22" s="671"/>
      <c r="NRV22" s="671"/>
      <c r="NRW22" s="671"/>
      <c r="NRX22" s="671"/>
      <c r="NRY22" s="671"/>
      <c r="NRZ22" s="671"/>
      <c r="NSA22" s="671"/>
      <c r="NSB22" s="671"/>
      <c r="NSC22" s="671"/>
      <c r="NSD22" s="671"/>
      <c r="NSE22" s="671"/>
      <c r="NSF22" s="671"/>
      <c r="NSG22" s="671"/>
      <c r="NSH22" s="671"/>
      <c r="NSI22" s="671"/>
      <c r="NSJ22" s="671"/>
      <c r="NSK22" s="671"/>
      <c r="NSL22" s="671"/>
      <c r="NSM22" s="671"/>
      <c r="NSN22" s="671"/>
      <c r="NSO22" s="671"/>
      <c r="NSP22" s="671"/>
      <c r="NSQ22" s="671"/>
      <c r="NSR22" s="671"/>
      <c r="NSS22" s="671"/>
      <c r="NST22" s="671"/>
      <c r="NSU22" s="671"/>
      <c r="NSV22" s="671"/>
      <c r="NSW22" s="671"/>
      <c r="NSX22" s="671"/>
      <c r="NSY22" s="671"/>
      <c r="NSZ22" s="671"/>
      <c r="NTA22" s="671"/>
      <c r="NTB22" s="671"/>
      <c r="NTC22" s="671"/>
      <c r="NTD22" s="671"/>
      <c r="NTE22" s="671"/>
      <c r="NTF22" s="671"/>
      <c r="NTG22" s="671"/>
      <c r="NTH22" s="671"/>
      <c r="NTI22" s="671"/>
      <c r="NTJ22" s="671"/>
      <c r="NTK22" s="671"/>
      <c r="NTL22" s="671"/>
      <c r="NTM22" s="671"/>
      <c r="NTN22" s="671"/>
      <c r="NTO22" s="671"/>
      <c r="NTP22" s="671"/>
      <c r="NTQ22" s="671"/>
      <c r="NTR22" s="671"/>
      <c r="NTS22" s="671"/>
      <c r="NTT22" s="671"/>
      <c r="NTU22" s="671"/>
      <c r="NTV22" s="671"/>
      <c r="NTW22" s="671"/>
      <c r="NTX22" s="671"/>
      <c r="NTY22" s="671"/>
      <c r="NTZ22" s="671"/>
      <c r="NUA22" s="671"/>
      <c r="NUB22" s="671"/>
      <c r="NUC22" s="671"/>
      <c r="NUD22" s="671"/>
      <c r="NUE22" s="671"/>
      <c r="NUF22" s="671"/>
      <c r="NUG22" s="671"/>
      <c r="NUH22" s="671"/>
      <c r="NUI22" s="671"/>
      <c r="NUJ22" s="671"/>
      <c r="NUK22" s="671"/>
      <c r="NUL22" s="671"/>
      <c r="NUM22" s="671"/>
      <c r="NUN22" s="671"/>
      <c r="NUO22" s="671"/>
      <c r="NUP22" s="671"/>
      <c r="NUQ22" s="671"/>
      <c r="NUR22" s="671"/>
      <c r="NUS22" s="671"/>
      <c r="NUT22" s="671"/>
      <c r="NUU22" s="671"/>
      <c r="NUV22" s="671"/>
      <c r="NUW22" s="671"/>
      <c r="NUX22" s="671"/>
      <c r="NUY22" s="671"/>
      <c r="NUZ22" s="671"/>
      <c r="NVA22" s="671"/>
      <c r="NVB22" s="671"/>
      <c r="NVC22" s="671"/>
      <c r="NVD22" s="671"/>
      <c r="NVE22" s="671"/>
      <c r="NVF22" s="671"/>
      <c r="NVG22" s="671"/>
      <c r="NVH22" s="671"/>
      <c r="NVI22" s="671"/>
      <c r="NVJ22" s="671"/>
      <c r="NVK22" s="671"/>
      <c r="NVL22" s="671"/>
      <c r="NVM22" s="671"/>
      <c r="NVN22" s="671"/>
      <c r="NVO22" s="671"/>
      <c r="NVP22" s="671"/>
      <c r="NVQ22" s="671"/>
      <c r="NVR22" s="671"/>
      <c r="NVS22" s="671"/>
      <c r="NVT22" s="671"/>
      <c r="NVU22" s="671"/>
      <c r="NVV22" s="671"/>
      <c r="NVW22" s="671"/>
      <c r="NVX22" s="671"/>
      <c r="NVY22" s="671"/>
      <c r="NVZ22" s="671"/>
      <c r="NWA22" s="671"/>
      <c r="NWB22" s="671"/>
      <c r="NWC22" s="671"/>
      <c r="NWD22" s="671"/>
      <c r="NWE22" s="671"/>
      <c r="NWF22" s="671"/>
      <c r="NWG22" s="671"/>
      <c r="NWH22" s="671"/>
      <c r="NWI22" s="671"/>
      <c r="NWJ22" s="671"/>
      <c r="NWK22" s="671"/>
      <c r="NWL22" s="671"/>
      <c r="NWM22" s="671"/>
      <c r="NWN22" s="671"/>
      <c r="NWO22" s="671"/>
      <c r="NWP22" s="671"/>
      <c r="NWQ22" s="671"/>
      <c r="NWR22" s="671"/>
      <c r="NWS22" s="671"/>
      <c r="NWT22" s="671"/>
      <c r="NWU22" s="671"/>
      <c r="NWV22" s="671"/>
      <c r="NWW22" s="671"/>
      <c r="NWX22" s="671"/>
      <c r="NWY22" s="671"/>
      <c r="NWZ22" s="671"/>
      <c r="NXA22" s="671"/>
      <c r="NXB22" s="671"/>
      <c r="NXC22" s="671"/>
      <c r="NXD22" s="671"/>
      <c r="NXE22" s="671"/>
      <c r="NXF22" s="671"/>
      <c r="NXG22" s="671"/>
      <c r="NXH22" s="671"/>
      <c r="NXI22" s="671"/>
      <c r="NXJ22" s="671"/>
      <c r="NXK22" s="671"/>
      <c r="NXL22" s="671"/>
      <c r="NXM22" s="671"/>
      <c r="NXN22" s="671"/>
      <c r="NXO22" s="671"/>
      <c r="NXP22" s="671"/>
      <c r="NXQ22" s="671"/>
      <c r="NXR22" s="671"/>
      <c r="NXS22" s="671"/>
      <c r="NXT22" s="671"/>
      <c r="NXU22" s="671"/>
      <c r="NXV22" s="671"/>
      <c r="NXW22" s="671"/>
      <c r="NXX22" s="671"/>
      <c r="NXY22" s="671"/>
      <c r="NXZ22" s="671"/>
      <c r="NYA22" s="671"/>
      <c r="NYB22" s="671"/>
      <c r="NYC22" s="671"/>
      <c r="NYD22" s="671"/>
      <c r="NYE22" s="671"/>
      <c r="NYF22" s="671"/>
      <c r="NYG22" s="671"/>
      <c r="NYH22" s="671"/>
      <c r="NYI22" s="671"/>
      <c r="NYJ22" s="671"/>
      <c r="NYK22" s="671"/>
      <c r="NYL22" s="671"/>
      <c r="NYM22" s="671"/>
      <c r="NYN22" s="671"/>
      <c r="NYO22" s="671"/>
      <c r="NYP22" s="671"/>
      <c r="NYQ22" s="671"/>
      <c r="NYR22" s="671"/>
      <c r="NYS22" s="671"/>
      <c r="NYT22" s="671"/>
      <c r="NYU22" s="671"/>
      <c r="NYV22" s="671"/>
      <c r="NYW22" s="671"/>
      <c r="NYX22" s="671"/>
      <c r="NYY22" s="671"/>
      <c r="NYZ22" s="671"/>
      <c r="NZA22" s="671"/>
      <c r="NZB22" s="671"/>
      <c r="NZC22" s="671"/>
      <c r="NZD22" s="671"/>
      <c r="NZE22" s="671"/>
      <c r="NZF22" s="671"/>
      <c r="NZG22" s="671"/>
      <c r="NZH22" s="671"/>
      <c r="NZI22" s="671"/>
      <c r="NZJ22" s="671"/>
      <c r="NZK22" s="671"/>
      <c r="NZL22" s="671"/>
      <c r="NZM22" s="671"/>
      <c r="NZN22" s="671"/>
      <c r="NZO22" s="671"/>
      <c r="NZP22" s="671"/>
      <c r="NZQ22" s="671"/>
      <c r="NZR22" s="671"/>
      <c r="NZS22" s="671"/>
      <c r="NZT22" s="671"/>
      <c r="NZU22" s="671"/>
      <c r="NZV22" s="671"/>
      <c r="NZW22" s="671"/>
      <c r="NZX22" s="671"/>
      <c r="NZY22" s="671"/>
      <c r="NZZ22" s="671"/>
      <c r="OAA22" s="671"/>
      <c r="OAB22" s="671"/>
      <c r="OAC22" s="671"/>
      <c r="OAD22" s="671"/>
      <c r="OAE22" s="671"/>
      <c r="OAF22" s="671"/>
      <c r="OAG22" s="671"/>
      <c r="OAH22" s="671"/>
      <c r="OAI22" s="671"/>
      <c r="OAJ22" s="671"/>
      <c r="OAK22" s="671"/>
      <c r="OAL22" s="671"/>
      <c r="OAM22" s="671"/>
      <c r="OAN22" s="671"/>
      <c r="OAO22" s="671"/>
      <c r="OAP22" s="671"/>
      <c r="OAQ22" s="671"/>
      <c r="OAR22" s="671"/>
      <c r="OAS22" s="671"/>
      <c r="OAT22" s="671"/>
      <c r="OAU22" s="671"/>
      <c r="OAV22" s="671"/>
      <c r="OAW22" s="671"/>
      <c r="OAX22" s="671"/>
      <c r="OAY22" s="671"/>
      <c r="OAZ22" s="671"/>
      <c r="OBA22" s="671"/>
      <c r="OBB22" s="671"/>
      <c r="OBC22" s="671"/>
      <c r="OBD22" s="671"/>
      <c r="OBE22" s="671"/>
      <c r="OBF22" s="671"/>
      <c r="OBG22" s="671"/>
      <c r="OBH22" s="671"/>
      <c r="OBI22" s="671"/>
      <c r="OBJ22" s="671"/>
      <c r="OBK22" s="671"/>
      <c r="OBL22" s="671"/>
      <c r="OBM22" s="671"/>
      <c r="OBN22" s="671"/>
      <c r="OBO22" s="671"/>
      <c r="OBP22" s="671"/>
      <c r="OBQ22" s="671"/>
      <c r="OBR22" s="671"/>
      <c r="OBS22" s="671"/>
      <c r="OBT22" s="671"/>
      <c r="OBU22" s="671"/>
      <c r="OBV22" s="671"/>
      <c r="OBW22" s="671"/>
      <c r="OBX22" s="671"/>
      <c r="OBY22" s="671"/>
      <c r="OBZ22" s="671"/>
      <c r="OCA22" s="671"/>
      <c r="OCB22" s="671"/>
      <c r="OCC22" s="671"/>
      <c r="OCD22" s="671"/>
      <c r="OCE22" s="671"/>
      <c r="OCF22" s="671"/>
      <c r="OCG22" s="671"/>
      <c r="OCH22" s="671"/>
      <c r="OCI22" s="671"/>
      <c r="OCJ22" s="671"/>
      <c r="OCK22" s="671"/>
      <c r="OCL22" s="671"/>
      <c r="OCM22" s="671"/>
      <c r="OCN22" s="671"/>
      <c r="OCO22" s="671"/>
      <c r="OCP22" s="671"/>
      <c r="OCQ22" s="671"/>
      <c r="OCR22" s="671"/>
      <c r="OCS22" s="671"/>
      <c r="OCT22" s="671"/>
      <c r="OCU22" s="671"/>
      <c r="OCV22" s="671"/>
      <c r="OCW22" s="671"/>
      <c r="OCX22" s="671"/>
      <c r="OCY22" s="671"/>
      <c r="OCZ22" s="671"/>
      <c r="ODA22" s="671"/>
      <c r="ODB22" s="671"/>
      <c r="ODC22" s="671"/>
      <c r="ODD22" s="671"/>
      <c r="ODE22" s="671"/>
      <c r="ODF22" s="671"/>
      <c r="ODG22" s="671"/>
      <c r="ODH22" s="671"/>
      <c r="ODI22" s="671"/>
      <c r="ODJ22" s="671"/>
      <c r="ODK22" s="671"/>
      <c r="ODL22" s="671"/>
      <c r="ODM22" s="671"/>
      <c r="ODN22" s="671"/>
      <c r="ODO22" s="671"/>
      <c r="ODP22" s="671"/>
      <c r="ODQ22" s="671"/>
      <c r="ODR22" s="671"/>
      <c r="ODS22" s="671"/>
      <c r="ODT22" s="671"/>
      <c r="ODU22" s="671"/>
      <c r="ODV22" s="671"/>
      <c r="ODW22" s="671"/>
      <c r="ODX22" s="671"/>
      <c r="ODY22" s="671"/>
      <c r="ODZ22" s="671"/>
      <c r="OEA22" s="671"/>
      <c r="OEB22" s="671"/>
      <c r="OEC22" s="671"/>
      <c r="OED22" s="671"/>
      <c r="OEE22" s="671"/>
      <c r="OEF22" s="671"/>
      <c r="OEG22" s="671"/>
      <c r="OEH22" s="671"/>
      <c r="OEI22" s="671"/>
      <c r="OEJ22" s="671"/>
      <c r="OEK22" s="671"/>
      <c r="OEL22" s="671"/>
      <c r="OEM22" s="671"/>
      <c r="OEN22" s="671"/>
      <c r="OEO22" s="671"/>
      <c r="OEP22" s="671"/>
      <c r="OEQ22" s="671"/>
      <c r="OER22" s="671"/>
      <c r="OES22" s="671"/>
      <c r="OET22" s="671"/>
      <c r="OEU22" s="671"/>
      <c r="OEV22" s="671"/>
      <c r="OEW22" s="671"/>
      <c r="OEX22" s="671"/>
      <c r="OEY22" s="671"/>
      <c r="OEZ22" s="671"/>
      <c r="OFA22" s="671"/>
      <c r="OFB22" s="671"/>
      <c r="OFC22" s="671"/>
      <c r="OFD22" s="671"/>
      <c r="OFE22" s="671"/>
      <c r="OFF22" s="671"/>
      <c r="OFG22" s="671"/>
      <c r="OFH22" s="671"/>
      <c r="OFI22" s="671"/>
      <c r="OFJ22" s="671"/>
      <c r="OFK22" s="671"/>
      <c r="OFL22" s="671"/>
      <c r="OFM22" s="671"/>
      <c r="OFN22" s="671"/>
      <c r="OFO22" s="671"/>
      <c r="OFP22" s="671"/>
      <c r="OFQ22" s="671"/>
      <c r="OFR22" s="671"/>
      <c r="OFS22" s="671"/>
      <c r="OFT22" s="671"/>
      <c r="OFU22" s="671"/>
      <c r="OFV22" s="671"/>
      <c r="OFW22" s="671"/>
      <c r="OFX22" s="671"/>
      <c r="OFY22" s="671"/>
      <c r="OFZ22" s="671"/>
      <c r="OGA22" s="671"/>
      <c r="OGB22" s="671"/>
      <c r="OGC22" s="671"/>
      <c r="OGD22" s="671"/>
      <c r="OGE22" s="671"/>
      <c r="OGF22" s="671"/>
      <c r="OGG22" s="671"/>
      <c r="OGH22" s="671"/>
      <c r="OGI22" s="671"/>
      <c r="OGJ22" s="671"/>
      <c r="OGK22" s="671"/>
      <c r="OGL22" s="671"/>
      <c r="OGM22" s="671"/>
      <c r="OGN22" s="671"/>
      <c r="OGO22" s="671"/>
      <c r="OGP22" s="671"/>
      <c r="OGQ22" s="671"/>
      <c r="OGR22" s="671"/>
      <c r="OGS22" s="671"/>
      <c r="OGT22" s="671"/>
      <c r="OGU22" s="671"/>
      <c r="OGV22" s="671"/>
      <c r="OGW22" s="671"/>
      <c r="OGX22" s="671"/>
      <c r="OGY22" s="671"/>
      <c r="OGZ22" s="671"/>
      <c r="OHA22" s="671"/>
      <c r="OHB22" s="671"/>
      <c r="OHC22" s="671"/>
      <c r="OHD22" s="671"/>
      <c r="OHE22" s="671"/>
      <c r="OHF22" s="671"/>
      <c r="OHG22" s="671"/>
      <c r="OHH22" s="671"/>
      <c r="OHI22" s="671"/>
      <c r="OHJ22" s="671"/>
      <c r="OHK22" s="671"/>
      <c r="OHL22" s="671"/>
      <c r="OHM22" s="671"/>
      <c r="OHN22" s="671"/>
      <c r="OHO22" s="671"/>
      <c r="OHP22" s="671"/>
      <c r="OHQ22" s="671"/>
      <c r="OHR22" s="671"/>
      <c r="OHS22" s="671"/>
      <c r="OHT22" s="671"/>
      <c r="OHU22" s="671"/>
      <c r="OHV22" s="671"/>
      <c r="OHW22" s="671"/>
      <c r="OHX22" s="671"/>
      <c r="OHY22" s="671"/>
      <c r="OHZ22" s="671"/>
      <c r="OIA22" s="671"/>
      <c r="OIB22" s="671"/>
      <c r="OIC22" s="671"/>
      <c r="OID22" s="671"/>
      <c r="OIE22" s="671"/>
      <c r="OIF22" s="671"/>
      <c r="OIG22" s="671"/>
      <c r="OIH22" s="671"/>
      <c r="OII22" s="671"/>
      <c r="OIJ22" s="671"/>
      <c r="OIK22" s="671"/>
      <c r="OIL22" s="671"/>
      <c r="OIM22" s="671"/>
      <c r="OIN22" s="671"/>
      <c r="OIO22" s="671"/>
      <c r="OIP22" s="671"/>
      <c r="OIQ22" s="671"/>
      <c r="OIR22" s="671"/>
      <c r="OIS22" s="671"/>
      <c r="OIT22" s="671"/>
      <c r="OIU22" s="671"/>
      <c r="OIV22" s="671"/>
      <c r="OIW22" s="671"/>
      <c r="OIX22" s="671"/>
      <c r="OIY22" s="671"/>
      <c r="OIZ22" s="671"/>
      <c r="OJA22" s="671"/>
      <c r="OJB22" s="671"/>
      <c r="OJC22" s="671"/>
      <c r="OJD22" s="671"/>
      <c r="OJE22" s="671"/>
      <c r="OJF22" s="671"/>
      <c r="OJG22" s="671"/>
      <c r="OJH22" s="671"/>
      <c r="OJI22" s="671"/>
      <c r="OJJ22" s="671"/>
      <c r="OJK22" s="671"/>
      <c r="OJL22" s="671"/>
      <c r="OJM22" s="671"/>
      <c r="OJN22" s="671"/>
      <c r="OJO22" s="671"/>
      <c r="OJP22" s="671"/>
      <c r="OJQ22" s="671"/>
      <c r="OJR22" s="671"/>
      <c r="OJS22" s="671"/>
      <c r="OJT22" s="671"/>
      <c r="OJU22" s="671"/>
      <c r="OJV22" s="671"/>
      <c r="OJW22" s="671"/>
      <c r="OJX22" s="671"/>
      <c r="OJY22" s="671"/>
      <c r="OJZ22" s="671"/>
      <c r="OKA22" s="671"/>
      <c r="OKB22" s="671"/>
      <c r="OKC22" s="671"/>
      <c r="OKD22" s="671"/>
      <c r="OKE22" s="671"/>
      <c r="OKF22" s="671"/>
      <c r="OKG22" s="671"/>
      <c r="OKH22" s="671"/>
      <c r="OKI22" s="671"/>
      <c r="OKJ22" s="671"/>
      <c r="OKK22" s="671"/>
      <c r="OKL22" s="671"/>
      <c r="OKM22" s="671"/>
      <c r="OKN22" s="671"/>
      <c r="OKO22" s="671"/>
      <c r="OKP22" s="671"/>
      <c r="OKQ22" s="671"/>
      <c r="OKR22" s="671"/>
      <c r="OKS22" s="671"/>
      <c r="OKT22" s="671"/>
      <c r="OKU22" s="671"/>
      <c r="OKV22" s="671"/>
      <c r="OKW22" s="671"/>
      <c r="OKX22" s="671"/>
      <c r="OKY22" s="671"/>
      <c r="OKZ22" s="671"/>
      <c r="OLA22" s="671"/>
      <c r="OLB22" s="671"/>
      <c r="OLC22" s="671"/>
      <c r="OLD22" s="671"/>
      <c r="OLE22" s="671"/>
      <c r="OLF22" s="671"/>
      <c r="OLG22" s="671"/>
      <c r="OLH22" s="671"/>
      <c r="OLI22" s="671"/>
      <c r="OLJ22" s="671"/>
      <c r="OLK22" s="671"/>
      <c r="OLL22" s="671"/>
      <c r="OLM22" s="671"/>
      <c r="OLN22" s="671"/>
      <c r="OLO22" s="671"/>
      <c r="OLP22" s="671"/>
      <c r="OLQ22" s="671"/>
      <c r="OLR22" s="671"/>
      <c r="OLS22" s="671"/>
      <c r="OLT22" s="671"/>
      <c r="OLU22" s="671"/>
      <c r="OLV22" s="671"/>
      <c r="OLW22" s="671"/>
      <c r="OLX22" s="671"/>
      <c r="OLY22" s="671"/>
      <c r="OLZ22" s="671"/>
      <c r="OMA22" s="671"/>
      <c r="OMB22" s="671"/>
      <c r="OMC22" s="671"/>
      <c r="OMD22" s="671"/>
      <c r="OME22" s="671"/>
      <c r="OMF22" s="671"/>
      <c r="OMG22" s="671"/>
      <c r="OMH22" s="671"/>
      <c r="OMI22" s="671"/>
      <c r="OMJ22" s="671"/>
      <c r="OMK22" s="671"/>
      <c r="OML22" s="671"/>
      <c r="OMM22" s="671"/>
      <c r="OMN22" s="671"/>
      <c r="OMO22" s="671"/>
      <c r="OMP22" s="671"/>
      <c r="OMQ22" s="671"/>
      <c r="OMR22" s="671"/>
      <c r="OMS22" s="671"/>
      <c r="OMT22" s="671"/>
      <c r="OMU22" s="671"/>
      <c r="OMV22" s="671"/>
      <c r="OMW22" s="671"/>
      <c r="OMX22" s="671"/>
      <c r="OMY22" s="671"/>
      <c r="OMZ22" s="671"/>
      <c r="ONA22" s="671"/>
      <c r="ONB22" s="671"/>
      <c r="ONC22" s="671"/>
      <c r="OND22" s="671"/>
      <c r="ONE22" s="671"/>
      <c r="ONF22" s="671"/>
      <c r="ONG22" s="671"/>
      <c r="ONH22" s="671"/>
      <c r="ONI22" s="671"/>
      <c r="ONJ22" s="671"/>
      <c r="ONK22" s="671"/>
      <c r="ONL22" s="671"/>
      <c r="ONM22" s="671"/>
      <c r="ONN22" s="671"/>
      <c r="ONO22" s="671"/>
      <c r="ONP22" s="671"/>
      <c r="ONQ22" s="671"/>
      <c r="ONR22" s="671"/>
      <c r="ONS22" s="671"/>
      <c r="ONT22" s="671"/>
      <c r="ONU22" s="671"/>
      <c r="ONV22" s="671"/>
      <c r="ONW22" s="671"/>
      <c r="ONX22" s="671"/>
      <c r="ONY22" s="671"/>
      <c r="ONZ22" s="671"/>
      <c r="OOA22" s="671"/>
      <c r="OOB22" s="671"/>
      <c r="OOC22" s="671"/>
      <c r="OOD22" s="671"/>
      <c r="OOE22" s="671"/>
      <c r="OOF22" s="671"/>
      <c r="OOG22" s="671"/>
      <c r="OOH22" s="671"/>
      <c r="OOI22" s="671"/>
      <c r="OOJ22" s="671"/>
      <c r="OOK22" s="671"/>
      <c r="OOL22" s="671"/>
      <c r="OOM22" s="671"/>
      <c r="OON22" s="671"/>
      <c r="OOO22" s="671"/>
      <c r="OOP22" s="671"/>
      <c r="OOQ22" s="671"/>
      <c r="OOR22" s="671"/>
      <c r="OOS22" s="671"/>
      <c r="OOT22" s="671"/>
      <c r="OOU22" s="671"/>
      <c r="OOV22" s="671"/>
      <c r="OOW22" s="671"/>
      <c r="OOX22" s="671"/>
      <c r="OOY22" s="671"/>
      <c r="OOZ22" s="671"/>
      <c r="OPA22" s="671"/>
      <c r="OPB22" s="671"/>
      <c r="OPC22" s="671"/>
      <c r="OPD22" s="671"/>
      <c r="OPE22" s="671"/>
      <c r="OPF22" s="671"/>
      <c r="OPG22" s="671"/>
      <c r="OPH22" s="671"/>
      <c r="OPI22" s="671"/>
      <c r="OPJ22" s="671"/>
      <c r="OPK22" s="671"/>
      <c r="OPL22" s="671"/>
      <c r="OPM22" s="671"/>
      <c r="OPN22" s="671"/>
      <c r="OPO22" s="671"/>
      <c r="OPP22" s="671"/>
      <c r="OPQ22" s="671"/>
      <c r="OPR22" s="671"/>
      <c r="OPS22" s="671"/>
      <c r="OPT22" s="671"/>
      <c r="OPU22" s="671"/>
      <c r="OPV22" s="671"/>
      <c r="OPW22" s="671"/>
      <c r="OPX22" s="671"/>
      <c r="OPY22" s="671"/>
      <c r="OPZ22" s="671"/>
      <c r="OQA22" s="671"/>
      <c r="OQB22" s="671"/>
      <c r="OQC22" s="671"/>
      <c r="OQD22" s="671"/>
      <c r="OQE22" s="671"/>
      <c r="OQF22" s="671"/>
      <c r="OQG22" s="671"/>
      <c r="OQH22" s="671"/>
      <c r="OQI22" s="671"/>
      <c r="OQJ22" s="671"/>
      <c r="OQK22" s="671"/>
      <c r="OQL22" s="671"/>
      <c r="OQM22" s="671"/>
      <c r="OQN22" s="671"/>
      <c r="OQO22" s="671"/>
      <c r="OQP22" s="671"/>
      <c r="OQQ22" s="671"/>
      <c r="OQR22" s="671"/>
      <c r="OQS22" s="671"/>
      <c r="OQT22" s="671"/>
      <c r="OQU22" s="671"/>
      <c r="OQV22" s="671"/>
      <c r="OQW22" s="671"/>
      <c r="OQX22" s="671"/>
      <c r="OQY22" s="671"/>
      <c r="OQZ22" s="671"/>
      <c r="ORA22" s="671"/>
      <c r="ORB22" s="671"/>
      <c r="ORC22" s="671"/>
      <c r="ORD22" s="671"/>
      <c r="ORE22" s="671"/>
      <c r="ORF22" s="671"/>
      <c r="ORG22" s="671"/>
      <c r="ORH22" s="671"/>
      <c r="ORI22" s="671"/>
      <c r="ORJ22" s="671"/>
      <c r="ORK22" s="671"/>
      <c r="ORL22" s="671"/>
      <c r="ORM22" s="671"/>
      <c r="ORN22" s="671"/>
      <c r="ORO22" s="671"/>
      <c r="ORP22" s="671"/>
      <c r="ORQ22" s="671"/>
      <c r="ORR22" s="671"/>
      <c r="ORS22" s="671"/>
      <c r="ORT22" s="671"/>
      <c r="ORU22" s="671"/>
      <c r="ORV22" s="671"/>
      <c r="ORW22" s="671"/>
      <c r="ORX22" s="671"/>
      <c r="ORY22" s="671"/>
      <c r="ORZ22" s="671"/>
      <c r="OSA22" s="671"/>
      <c r="OSB22" s="671"/>
      <c r="OSC22" s="671"/>
      <c r="OSD22" s="671"/>
      <c r="OSE22" s="671"/>
      <c r="OSF22" s="671"/>
      <c r="OSG22" s="671"/>
      <c r="OSH22" s="671"/>
      <c r="OSI22" s="671"/>
      <c r="OSJ22" s="671"/>
      <c r="OSK22" s="671"/>
      <c r="OSL22" s="671"/>
      <c r="OSM22" s="671"/>
      <c r="OSN22" s="671"/>
      <c r="OSO22" s="671"/>
      <c r="OSP22" s="671"/>
      <c r="OSQ22" s="671"/>
      <c r="OSR22" s="671"/>
      <c r="OSS22" s="671"/>
      <c r="OST22" s="671"/>
      <c r="OSU22" s="671"/>
      <c r="OSV22" s="671"/>
      <c r="OSW22" s="671"/>
      <c r="OSX22" s="671"/>
      <c r="OSY22" s="671"/>
      <c r="OSZ22" s="671"/>
      <c r="OTA22" s="671"/>
      <c r="OTB22" s="671"/>
      <c r="OTC22" s="671"/>
      <c r="OTD22" s="671"/>
      <c r="OTE22" s="671"/>
      <c r="OTF22" s="671"/>
      <c r="OTG22" s="671"/>
      <c r="OTH22" s="671"/>
      <c r="OTI22" s="671"/>
      <c r="OTJ22" s="671"/>
      <c r="OTK22" s="671"/>
      <c r="OTL22" s="671"/>
      <c r="OTM22" s="671"/>
      <c r="OTN22" s="671"/>
      <c r="OTO22" s="671"/>
      <c r="OTP22" s="671"/>
      <c r="OTQ22" s="671"/>
      <c r="OTR22" s="671"/>
      <c r="OTS22" s="671"/>
      <c r="OTT22" s="671"/>
      <c r="OTU22" s="671"/>
      <c r="OTV22" s="671"/>
      <c r="OTW22" s="671"/>
      <c r="OTX22" s="671"/>
      <c r="OTY22" s="671"/>
      <c r="OTZ22" s="671"/>
      <c r="OUA22" s="671"/>
      <c r="OUB22" s="671"/>
      <c r="OUC22" s="671"/>
      <c r="OUD22" s="671"/>
      <c r="OUE22" s="671"/>
      <c r="OUF22" s="671"/>
      <c r="OUG22" s="671"/>
      <c r="OUH22" s="671"/>
      <c r="OUI22" s="671"/>
      <c r="OUJ22" s="671"/>
      <c r="OUK22" s="671"/>
      <c r="OUL22" s="671"/>
      <c r="OUM22" s="671"/>
      <c r="OUN22" s="671"/>
      <c r="OUO22" s="671"/>
      <c r="OUP22" s="671"/>
      <c r="OUQ22" s="671"/>
      <c r="OUR22" s="671"/>
      <c r="OUS22" s="671"/>
      <c r="OUT22" s="671"/>
      <c r="OUU22" s="671"/>
      <c r="OUV22" s="671"/>
      <c r="OUW22" s="671"/>
      <c r="OUX22" s="671"/>
      <c r="OUY22" s="671"/>
      <c r="OUZ22" s="671"/>
      <c r="OVA22" s="671"/>
      <c r="OVB22" s="671"/>
      <c r="OVC22" s="671"/>
      <c r="OVD22" s="671"/>
      <c r="OVE22" s="671"/>
      <c r="OVF22" s="671"/>
      <c r="OVG22" s="671"/>
      <c r="OVH22" s="671"/>
      <c r="OVI22" s="671"/>
      <c r="OVJ22" s="671"/>
      <c r="OVK22" s="671"/>
      <c r="OVL22" s="671"/>
      <c r="OVM22" s="671"/>
      <c r="OVN22" s="671"/>
      <c r="OVO22" s="671"/>
      <c r="OVP22" s="671"/>
      <c r="OVQ22" s="671"/>
      <c r="OVR22" s="671"/>
      <c r="OVS22" s="671"/>
      <c r="OVT22" s="671"/>
      <c r="OVU22" s="671"/>
      <c r="OVV22" s="671"/>
      <c r="OVW22" s="671"/>
      <c r="OVX22" s="671"/>
      <c r="OVY22" s="671"/>
      <c r="OVZ22" s="671"/>
      <c r="OWA22" s="671"/>
      <c r="OWB22" s="671"/>
      <c r="OWC22" s="671"/>
      <c r="OWD22" s="671"/>
      <c r="OWE22" s="671"/>
      <c r="OWF22" s="671"/>
      <c r="OWG22" s="671"/>
      <c r="OWH22" s="671"/>
      <c r="OWI22" s="671"/>
      <c r="OWJ22" s="671"/>
      <c r="OWK22" s="671"/>
      <c r="OWL22" s="671"/>
      <c r="OWM22" s="671"/>
      <c r="OWN22" s="671"/>
      <c r="OWO22" s="671"/>
      <c r="OWP22" s="671"/>
      <c r="OWQ22" s="671"/>
      <c r="OWR22" s="671"/>
      <c r="OWS22" s="671"/>
      <c r="OWT22" s="671"/>
      <c r="OWU22" s="671"/>
      <c r="OWV22" s="671"/>
      <c r="OWW22" s="671"/>
      <c r="OWX22" s="671"/>
      <c r="OWY22" s="671"/>
      <c r="OWZ22" s="671"/>
      <c r="OXA22" s="671"/>
      <c r="OXB22" s="671"/>
      <c r="OXC22" s="671"/>
      <c r="OXD22" s="671"/>
      <c r="OXE22" s="671"/>
      <c r="OXF22" s="671"/>
      <c r="OXG22" s="671"/>
      <c r="OXH22" s="671"/>
      <c r="OXI22" s="671"/>
      <c r="OXJ22" s="671"/>
      <c r="OXK22" s="671"/>
      <c r="OXL22" s="671"/>
      <c r="OXM22" s="671"/>
      <c r="OXN22" s="671"/>
      <c r="OXO22" s="671"/>
      <c r="OXP22" s="671"/>
      <c r="OXQ22" s="671"/>
      <c r="OXR22" s="671"/>
      <c r="OXS22" s="671"/>
      <c r="OXT22" s="671"/>
      <c r="OXU22" s="671"/>
      <c r="OXV22" s="671"/>
      <c r="OXW22" s="671"/>
      <c r="OXX22" s="671"/>
      <c r="OXY22" s="671"/>
      <c r="OXZ22" s="671"/>
      <c r="OYA22" s="671"/>
      <c r="OYB22" s="671"/>
      <c r="OYC22" s="671"/>
      <c r="OYD22" s="671"/>
      <c r="OYE22" s="671"/>
      <c r="OYF22" s="671"/>
      <c r="OYG22" s="671"/>
      <c r="OYH22" s="671"/>
      <c r="OYI22" s="671"/>
      <c r="OYJ22" s="671"/>
      <c r="OYK22" s="671"/>
      <c r="OYL22" s="671"/>
      <c r="OYM22" s="671"/>
      <c r="OYN22" s="671"/>
      <c r="OYO22" s="671"/>
      <c r="OYP22" s="671"/>
      <c r="OYQ22" s="671"/>
      <c r="OYR22" s="671"/>
      <c r="OYS22" s="671"/>
      <c r="OYT22" s="671"/>
      <c r="OYU22" s="671"/>
      <c r="OYV22" s="671"/>
      <c r="OYW22" s="671"/>
      <c r="OYX22" s="671"/>
      <c r="OYY22" s="671"/>
      <c r="OYZ22" s="671"/>
      <c r="OZA22" s="671"/>
      <c r="OZB22" s="671"/>
      <c r="OZC22" s="671"/>
      <c r="OZD22" s="671"/>
      <c r="OZE22" s="671"/>
      <c r="OZF22" s="671"/>
      <c r="OZG22" s="671"/>
      <c r="OZH22" s="671"/>
      <c r="OZI22" s="671"/>
      <c r="OZJ22" s="671"/>
      <c r="OZK22" s="671"/>
      <c r="OZL22" s="671"/>
      <c r="OZM22" s="671"/>
      <c r="OZN22" s="671"/>
      <c r="OZO22" s="671"/>
      <c r="OZP22" s="671"/>
      <c r="OZQ22" s="671"/>
      <c r="OZR22" s="671"/>
      <c r="OZS22" s="671"/>
      <c r="OZT22" s="671"/>
      <c r="OZU22" s="671"/>
      <c r="OZV22" s="671"/>
      <c r="OZW22" s="671"/>
      <c r="OZX22" s="671"/>
      <c r="OZY22" s="671"/>
      <c r="OZZ22" s="671"/>
      <c r="PAA22" s="671"/>
      <c r="PAB22" s="671"/>
      <c r="PAC22" s="671"/>
      <c r="PAD22" s="671"/>
      <c r="PAE22" s="671"/>
      <c r="PAF22" s="671"/>
      <c r="PAG22" s="671"/>
      <c r="PAH22" s="671"/>
      <c r="PAI22" s="671"/>
      <c r="PAJ22" s="671"/>
      <c r="PAK22" s="671"/>
      <c r="PAL22" s="671"/>
      <c r="PAM22" s="671"/>
      <c r="PAN22" s="671"/>
      <c r="PAO22" s="671"/>
      <c r="PAP22" s="671"/>
      <c r="PAQ22" s="671"/>
      <c r="PAR22" s="671"/>
      <c r="PAS22" s="671"/>
      <c r="PAT22" s="671"/>
      <c r="PAU22" s="671"/>
      <c r="PAV22" s="671"/>
      <c r="PAW22" s="671"/>
      <c r="PAX22" s="671"/>
      <c r="PAY22" s="671"/>
      <c r="PAZ22" s="671"/>
      <c r="PBA22" s="671"/>
      <c r="PBB22" s="671"/>
      <c r="PBC22" s="671"/>
      <c r="PBD22" s="671"/>
      <c r="PBE22" s="671"/>
      <c r="PBF22" s="671"/>
      <c r="PBG22" s="671"/>
      <c r="PBH22" s="671"/>
      <c r="PBI22" s="671"/>
      <c r="PBJ22" s="671"/>
      <c r="PBK22" s="671"/>
      <c r="PBL22" s="671"/>
      <c r="PBM22" s="671"/>
      <c r="PBN22" s="671"/>
      <c r="PBO22" s="671"/>
      <c r="PBP22" s="671"/>
      <c r="PBQ22" s="671"/>
      <c r="PBR22" s="671"/>
      <c r="PBS22" s="671"/>
      <c r="PBT22" s="671"/>
      <c r="PBU22" s="671"/>
      <c r="PBV22" s="671"/>
      <c r="PBW22" s="671"/>
      <c r="PBX22" s="671"/>
      <c r="PBY22" s="671"/>
      <c r="PBZ22" s="671"/>
      <c r="PCA22" s="671"/>
      <c r="PCB22" s="671"/>
      <c r="PCC22" s="671"/>
      <c r="PCD22" s="671"/>
      <c r="PCE22" s="671"/>
      <c r="PCF22" s="671"/>
      <c r="PCG22" s="671"/>
      <c r="PCH22" s="671"/>
      <c r="PCI22" s="671"/>
      <c r="PCJ22" s="671"/>
      <c r="PCK22" s="671"/>
      <c r="PCL22" s="671"/>
      <c r="PCM22" s="671"/>
      <c r="PCN22" s="671"/>
      <c r="PCO22" s="671"/>
      <c r="PCP22" s="671"/>
      <c r="PCQ22" s="671"/>
      <c r="PCR22" s="671"/>
      <c r="PCS22" s="671"/>
      <c r="PCT22" s="671"/>
      <c r="PCU22" s="671"/>
      <c r="PCV22" s="671"/>
      <c r="PCW22" s="671"/>
      <c r="PCX22" s="671"/>
      <c r="PCY22" s="671"/>
      <c r="PCZ22" s="671"/>
      <c r="PDA22" s="671"/>
      <c r="PDB22" s="671"/>
      <c r="PDC22" s="671"/>
      <c r="PDD22" s="671"/>
      <c r="PDE22" s="671"/>
      <c r="PDF22" s="671"/>
      <c r="PDG22" s="671"/>
      <c r="PDH22" s="671"/>
      <c r="PDI22" s="671"/>
      <c r="PDJ22" s="671"/>
      <c r="PDK22" s="671"/>
      <c r="PDL22" s="671"/>
      <c r="PDM22" s="671"/>
      <c r="PDN22" s="671"/>
      <c r="PDO22" s="671"/>
      <c r="PDP22" s="671"/>
      <c r="PDQ22" s="671"/>
      <c r="PDR22" s="671"/>
      <c r="PDS22" s="671"/>
      <c r="PDT22" s="671"/>
      <c r="PDU22" s="671"/>
      <c r="PDV22" s="671"/>
      <c r="PDW22" s="671"/>
      <c r="PDX22" s="671"/>
      <c r="PDY22" s="671"/>
      <c r="PDZ22" s="671"/>
      <c r="PEA22" s="671"/>
      <c r="PEB22" s="671"/>
      <c r="PEC22" s="671"/>
      <c r="PED22" s="671"/>
      <c r="PEE22" s="671"/>
      <c r="PEF22" s="671"/>
      <c r="PEG22" s="671"/>
      <c r="PEH22" s="671"/>
      <c r="PEI22" s="671"/>
      <c r="PEJ22" s="671"/>
      <c r="PEK22" s="671"/>
      <c r="PEL22" s="671"/>
      <c r="PEM22" s="671"/>
      <c r="PEN22" s="671"/>
      <c r="PEO22" s="671"/>
      <c r="PEP22" s="671"/>
      <c r="PEQ22" s="671"/>
      <c r="PER22" s="671"/>
      <c r="PES22" s="671"/>
      <c r="PET22" s="671"/>
      <c r="PEU22" s="671"/>
      <c r="PEV22" s="671"/>
      <c r="PEW22" s="671"/>
      <c r="PEX22" s="671"/>
      <c r="PEY22" s="671"/>
      <c r="PEZ22" s="671"/>
      <c r="PFA22" s="671"/>
      <c r="PFB22" s="671"/>
      <c r="PFC22" s="671"/>
      <c r="PFD22" s="671"/>
      <c r="PFE22" s="671"/>
      <c r="PFF22" s="671"/>
      <c r="PFG22" s="671"/>
      <c r="PFH22" s="671"/>
      <c r="PFI22" s="671"/>
      <c r="PFJ22" s="671"/>
      <c r="PFK22" s="671"/>
      <c r="PFL22" s="671"/>
      <c r="PFM22" s="671"/>
      <c r="PFN22" s="671"/>
      <c r="PFO22" s="671"/>
      <c r="PFP22" s="671"/>
      <c r="PFQ22" s="671"/>
      <c r="PFR22" s="671"/>
      <c r="PFS22" s="671"/>
      <c r="PFT22" s="671"/>
      <c r="PFU22" s="671"/>
      <c r="PFV22" s="671"/>
      <c r="PFW22" s="671"/>
      <c r="PFX22" s="671"/>
      <c r="PFY22" s="671"/>
      <c r="PFZ22" s="671"/>
      <c r="PGA22" s="671"/>
      <c r="PGB22" s="671"/>
      <c r="PGC22" s="671"/>
      <c r="PGD22" s="671"/>
      <c r="PGE22" s="671"/>
      <c r="PGF22" s="671"/>
      <c r="PGG22" s="671"/>
      <c r="PGH22" s="671"/>
      <c r="PGI22" s="671"/>
      <c r="PGJ22" s="671"/>
      <c r="PGK22" s="671"/>
      <c r="PGL22" s="671"/>
      <c r="PGM22" s="671"/>
      <c r="PGN22" s="671"/>
      <c r="PGO22" s="671"/>
      <c r="PGP22" s="671"/>
      <c r="PGQ22" s="671"/>
      <c r="PGR22" s="671"/>
      <c r="PGS22" s="671"/>
      <c r="PGT22" s="671"/>
      <c r="PGU22" s="671"/>
      <c r="PGV22" s="671"/>
      <c r="PGW22" s="671"/>
      <c r="PGX22" s="671"/>
      <c r="PGY22" s="671"/>
      <c r="PGZ22" s="671"/>
      <c r="PHA22" s="671"/>
      <c r="PHB22" s="671"/>
      <c r="PHC22" s="671"/>
      <c r="PHD22" s="671"/>
      <c r="PHE22" s="671"/>
      <c r="PHF22" s="671"/>
      <c r="PHG22" s="671"/>
      <c r="PHH22" s="671"/>
      <c r="PHI22" s="671"/>
      <c r="PHJ22" s="671"/>
      <c r="PHK22" s="671"/>
      <c r="PHL22" s="671"/>
      <c r="PHM22" s="671"/>
      <c r="PHN22" s="671"/>
      <c r="PHO22" s="671"/>
      <c r="PHP22" s="671"/>
      <c r="PHQ22" s="671"/>
      <c r="PHR22" s="671"/>
      <c r="PHS22" s="671"/>
      <c r="PHT22" s="671"/>
      <c r="PHU22" s="671"/>
      <c r="PHV22" s="671"/>
      <c r="PHW22" s="671"/>
      <c r="PHX22" s="671"/>
      <c r="PHY22" s="671"/>
      <c r="PHZ22" s="671"/>
      <c r="PIA22" s="671"/>
      <c r="PIB22" s="671"/>
      <c r="PIC22" s="671"/>
      <c r="PID22" s="671"/>
      <c r="PIE22" s="671"/>
      <c r="PIF22" s="671"/>
      <c r="PIG22" s="671"/>
      <c r="PIH22" s="671"/>
      <c r="PII22" s="671"/>
      <c r="PIJ22" s="671"/>
      <c r="PIK22" s="671"/>
      <c r="PIL22" s="671"/>
      <c r="PIM22" s="671"/>
      <c r="PIN22" s="671"/>
      <c r="PIO22" s="671"/>
      <c r="PIP22" s="671"/>
      <c r="PIQ22" s="671"/>
      <c r="PIR22" s="671"/>
      <c r="PIS22" s="671"/>
      <c r="PIT22" s="671"/>
      <c r="PIU22" s="671"/>
      <c r="PIV22" s="671"/>
      <c r="PIW22" s="671"/>
      <c r="PIX22" s="671"/>
      <c r="PIY22" s="671"/>
      <c r="PIZ22" s="671"/>
      <c r="PJA22" s="671"/>
      <c r="PJB22" s="671"/>
      <c r="PJC22" s="671"/>
      <c r="PJD22" s="671"/>
      <c r="PJE22" s="671"/>
      <c r="PJF22" s="671"/>
      <c r="PJG22" s="671"/>
      <c r="PJH22" s="671"/>
      <c r="PJI22" s="671"/>
      <c r="PJJ22" s="671"/>
      <c r="PJK22" s="671"/>
      <c r="PJL22" s="671"/>
      <c r="PJM22" s="671"/>
      <c r="PJN22" s="671"/>
      <c r="PJO22" s="671"/>
      <c r="PJP22" s="671"/>
      <c r="PJQ22" s="671"/>
      <c r="PJR22" s="671"/>
      <c r="PJS22" s="671"/>
      <c r="PJT22" s="671"/>
      <c r="PJU22" s="671"/>
      <c r="PJV22" s="671"/>
      <c r="PJW22" s="671"/>
      <c r="PJX22" s="671"/>
      <c r="PJY22" s="671"/>
      <c r="PJZ22" s="671"/>
      <c r="PKA22" s="671"/>
      <c r="PKB22" s="671"/>
      <c r="PKC22" s="671"/>
      <c r="PKD22" s="671"/>
      <c r="PKE22" s="671"/>
      <c r="PKF22" s="671"/>
      <c r="PKG22" s="671"/>
      <c r="PKH22" s="671"/>
      <c r="PKI22" s="671"/>
      <c r="PKJ22" s="671"/>
      <c r="PKK22" s="671"/>
      <c r="PKL22" s="671"/>
      <c r="PKM22" s="671"/>
      <c r="PKN22" s="671"/>
      <c r="PKO22" s="671"/>
      <c r="PKP22" s="671"/>
      <c r="PKQ22" s="671"/>
      <c r="PKR22" s="671"/>
      <c r="PKS22" s="671"/>
      <c r="PKT22" s="671"/>
      <c r="PKU22" s="671"/>
      <c r="PKV22" s="671"/>
      <c r="PKW22" s="671"/>
      <c r="PKX22" s="671"/>
      <c r="PKY22" s="671"/>
      <c r="PKZ22" s="671"/>
      <c r="PLA22" s="671"/>
      <c r="PLB22" s="671"/>
      <c r="PLC22" s="671"/>
      <c r="PLD22" s="671"/>
      <c r="PLE22" s="671"/>
      <c r="PLF22" s="671"/>
      <c r="PLG22" s="671"/>
      <c r="PLH22" s="671"/>
      <c r="PLI22" s="671"/>
      <c r="PLJ22" s="671"/>
      <c r="PLK22" s="671"/>
      <c r="PLL22" s="671"/>
      <c r="PLM22" s="671"/>
      <c r="PLN22" s="671"/>
      <c r="PLO22" s="671"/>
      <c r="PLP22" s="671"/>
      <c r="PLQ22" s="671"/>
      <c r="PLR22" s="671"/>
      <c r="PLS22" s="671"/>
      <c r="PLT22" s="671"/>
      <c r="PLU22" s="671"/>
      <c r="PLV22" s="671"/>
      <c r="PLW22" s="671"/>
      <c r="PLX22" s="671"/>
      <c r="PLY22" s="671"/>
      <c r="PLZ22" s="671"/>
      <c r="PMA22" s="671"/>
      <c r="PMB22" s="671"/>
      <c r="PMC22" s="671"/>
      <c r="PMD22" s="671"/>
      <c r="PME22" s="671"/>
      <c r="PMF22" s="671"/>
      <c r="PMG22" s="671"/>
      <c r="PMH22" s="671"/>
      <c r="PMI22" s="671"/>
      <c r="PMJ22" s="671"/>
      <c r="PMK22" s="671"/>
      <c r="PML22" s="671"/>
      <c r="PMM22" s="671"/>
      <c r="PMN22" s="671"/>
      <c r="PMO22" s="671"/>
      <c r="PMP22" s="671"/>
      <c r="PMQ22" s="671"/>
      <c r="PMR22" s="671"/>
      <c r="PMS22" s="671"/>
      <c r="PMT22" s="671"/>
      <c r="PMU22" s="671"/>
      <c r="PMV22" s="671"/>
      <c r="PMW22" s="671"/>
      <c r="PMX22" s="671"/>
      <c r="PMY22" s="671"/>
      <c r="PMZ22" s="671"/>
      <c r="PNA22" s="671"/>
      <c r="PNB22" s="671"/>
      <c r="PNC22" s="671"/>
      <c r="PND22" s="671"/>
      <c r="PNE22" s="671"/>
      <c r="PNF22" s="671"/>
      <c r="PNG22" s="671"/>
      <c r="PNH22" s="671"/>
      <c r="PNI22" s="671"/>
      <c r="PNJ22" s="671"/>
      <c r="PNK22" s="671"/>
      <c r="PNL22" s="671"/>
      <c r="PNM22" s="671"/>
      <c r="PNN22" s="671"/>
      <c r="PNO22" s="671"/>
      <c r="PNP22" s="671"/>
      <c r="PNQ22" s="671"/>
      <c r="PNR22" s="671"/>
      <c r="PNS22" s="671"/>
      <c r="PNT22" s="671"/>
      <c r="PNU22" s="671"/>
      <c r="PNV22" s="671"/>
      <c r="PNW22" s="671"/>
      <c r="PNX22" s="671"/>
      <c r="PNY22" s="671"/>
      <c r="PNZ22" s="671"/>
      <c r="POA22" s="671"/>
      <c r="POB22" s="671"/>
      <c r="POC22" s="671"/>
      <c r="POD22" s="671"/>
      <c r="POE22" s="671"/>
      <c r="POF22" s="671"/>
      <c r="POG22" s="671"/>
      <c r="POH22" s="671"/>
      <c r="POI22" s="671"/>
      <c r="POJ22" s="671"/>
      <c r="POK22" s="671"/>
      <c r="POL22" s="671"/>
      <c r="POM22" s="671"/>
      <c r="PON22" s="671"/>
      <c r="POO22" s="671"/>
      <c r="POP22" s="671"/>
      <c r="POQ22" s="671"/>
      <c r="POR22" s="671"/>
      <c r="POS22" s="671"/>
      <c r="POT22" s="671"/>
      <c r="POU22" s="671"/>
      <c r="POV22" s="671"/>
      <c r="POW22" s="671"/>
      <c r="POX22" s="671"/>
      <c r="POY22" s="671"/>
      <c r="POZ22" s="671"/>
      <c r="PPA22" s="671"/>
      <c r="PPB22" s="671"/>
      <c r="PPC22" s="671"/>
      <c r="PPD22" s="671"/>
      <c r="PPE22" s="671"/>
      <c r="PPF22" s="671"/>
      <c r="PPG22" s="671"/>
      <c r="PPH22" s="671"/>
      <c r="PPI22" s="671"/>
      <c r="PPJ22" s="671"/>
      <c r="PPK22" s="671"/>
      <c r="PPL22" s="671"/>
      <c r="PPM22" s="671"/>
      <c r="PPN22" s="671"/>
      <c r="PPO22" s="671"/>
      <c r="PPP22" s="671"/>
      <c r="PPQ22" s="671"/>
      <c r="PPR22" s="671"/>
      <c r="PPS22" s="671"/>
      <c r="PPT22" s="671"/>
      <c r="PPU22" s="671"/>
      <c r="PPV22" s="671"/>
      <c r="PPW22" s="671"/>
      <c r="PPX22" s="671"/>
      <c r="PPY22" s="671"/>
      <c r="PPZ22" s="671"/>
      <c r="PQA22" s="671"/>
      <c r="PQB22" s="671"/>
      <c r="PQC22" s="671"/>
      <c r="PQD22" s="671"/>
      <c r="PQE22" s="671"/>
      <c r="PQF22" s="671"/>
      <c r="PQG22" s="671"/>
      <c r="PQH22" s="671"/>
      <c r="PQI22" s="671"/>
      <c r="PQJ22" s="671"/>
      <c r="PQK22" s="671"/>
      <c r="PQL22" s="671"/>
      <c r="PQM22" s="671"/>
      <c r="PQN22" s="671"/>
      <c r="PQO22" s="671"/>
      <c r="PQP22" s="671"/>
      <c r="PQQ22" s="671"/>
      <c r="PQR22" s="671"/>
      <c r="PQS22" s="671"/>
      <c r="PQT22" s="671"/>
      <c r="PQU22" s="671"/>
      <c r="PQV22" s="671"/>
      <c r="PQW22" s="671"/>
      <c r="PQX22" s="671"/>
      <c r="PQY22" s="671"/>
      <c r="PQZ22" s="671"/>
      <c r="PRA22" s="671"/>
      <c r="PRB22" s="671"/>
      <c r="PRC22" s="671"/>
      <c r="PRD22" s="671"/>
      <c r="PRE22" s="671"/>
      <c r="PRF22" s="671"/>
      <c r="PRG22" s="671"/>
      <c r="PRH22" s="671"/>
      <c r="PRI22" s="671"/>
      <c r="PRJ22" s="671"/>
      <c r="PRK22" s="671"/>
      <c r="PRL22" s="671"/>
      <c r="PRM22" s="671"/>
      <c r="PRN22" s="671"/>
      <c r="PRO22" s="671"/>
      <c r="PRP22" s="671"/>
      <c r="PRQ22" s="671"/>
      <c r="PRR22" s="671"/>
      <c r="PRS22" s="671"/>
      <c r="PRT22" s="671"/>
      <c r="PRU22" s="671"/>
      <c r="PRV22" s="671"/>
      <c r="PRW22" s="671"/>
      <c r="PRX22" s="671"/>
      <c r="PRY22" s="671"/>
      <c r="PRZ22" s="671"/>
      <c r="PSA22" s="671"/>
      <c r="PSB22" s="671"/>
      <c r="PSC22" s="671"/>
      <c r="PSD22" s="671"/>
      <c r="PSE22" s="671"/>
      <c r="PSF22" s="671"/>
      <c r="PSG22" s="671"/>
      <c r="PSH22" s="671"/>
      <c r="PSI22" s="671"/>
      <c r="PSJ22" s="671"/>
      <c r="PSK22" s="671"/>
      <c r="PSL22" s="671"/>
      <c r="PSM22" s="671"/>
      <c r="PSN22" s="671"/>
      <c r="PSO22" s="671"/>
      <c r="PSP22" s="671"/>
      <c r="PSQ22" s="671"/>
      <c r="PSR22" s="671"/>
      <c r="PSS22" s="671"/>
      <c r="PST22" s="671"/>
      <c r="PSU22" s="671"/>
      <c r="PSV22" s="671"/>
      <c r="PSW22" s="671"/>
      <c r="PSX22" s="671"/>
      <c r="PSY22" s="671"/>
      <c r="PSZ22" s="671"/>
      <c r="PTA22" s="671"/>
      <c r="PTB22" s="671"/>
      <c r="PTC22" s="671"/>
      <c r="PTD22" s="671"/>
      <c r="PTE22" s="671"/>
      <c r="PTF22" s="671"/>
      <c r="PTG22" s="671"/>
      <c r="PTH22" s="671"/>
      <c r="PTI22" s="671"/>
      <c r="PTJ22" s="671"/>
      <c r="PTK22" s="671"/>
      <c r="PTL22" s="671"/>
      <c r="PTM22" s="671"/>
      <c r="PTN22" s="671"/>
      <c r="PTO22" s="671"/>
      <c r="PTP22" s="671"/>
      <c r="PTQ22" s="671"/>
      <c r="PTR22" s="671"/>
      <c r="PTS22" s="671"/>
      <c r="PTT22" s="671"/>
      <c r="PTU22" s="671"/>
      <c r="PTV22" s="671"/>
      <c r="PTW22" s="671"/>
      <c r="PTX22" s="671"/>
      <c r="PTY22" s="671"/>
      <c r="PTZ22" s="671"/>
      <c r="PUA22" s="671"/>
      <c r="PUB22" s="671"/>
      <c r="PUC22" s="671"/>
      <c r="PUD22" s="671"/>
      <c r="PUE22" s="671"/>
      <c r="PUF22" s="671"/>
      <c r="PUG22" s="671"/>
      <c r="PUH22" s="671"/>
      <c r="PUI22" s="671"/>
      <c r="PUJ22" s="671"/>
      <c r="PUK22" s="671"/>
      <c r="PUL22" s="671"/>
      <c r="PUM22" s="671"/>
      <c r="PUN22" s="671"/>
      <c r="PUO22" s="671"/>
      <c r="PUP22" s="671"/>
      <c r="PUQ22" s="671"/>
      <c r="PUR22" s="671"/>
      <c r="PUS22" s="671"/>
      <c r="PUT22" s="671"/>
      <c r="PUU22" s="671"/>
      <c r="PUV22" s="671"/>
      <c r="PUW22" s="671"/>
      <c r="PUX22" s="671"/>
      <c r="PUY22" s="671"/>
      <c r="PUZ22" s="671"/>
      <c r="PVA22" s="671"/>
      <c r="PVB22" s="671"/>
      <c r="PVC22" s="671"/>
      <c r="PVD22" s="671"/>
      <c r="PVE22" s="671"/>
      <c r="PVF22" s="671"/>
      <c r="PVG22" s="671"/>
      <c r="PVH22" s="671"/>
      <c r="PVI22" s="671"/>
      <c r="PVJ22" s="671"/>
      <c r="PVK22" s="671"/>
      <c r="PVL22" s="671"/>
      <c r="PVM22" s="671"/>
      <c r="PVN22" s="671"/>
      <c r="PVO22" s="671"/>
      <c r="PVP22" s="671"/>
      <c r="PVQ22" s="671"/>
      <c r="PVR22" s="671"/>
      <c r="PVS22" s="671"/>
      <c r="PVT22" s="671"/>
      <c r="PVU22" s="671"/>
      <c r="PVV22" s="671"/>
      <c r="PVW22" s="671"/>
      <c r="PVX22" s="671"/>
      <c r="PVY22" s="671"/>
      <c r="PVZ22" s="671"/>
      <c r="PWA22" s="671"/>
      <c r="PWB22" s="671"/>
      <c r="PWC22" s="671"/>
      <c r="PWD22" s="671"/>
      <c r="PWE22" s="671"/>
      <c r="PWF22" s="671"/>
      <c r="PWG22" s="671"/>
      <c r="PWH22" s="671"/>
      <c r="PWI22" s="671"/>
      <c r="PWJ22" s="671"/>
      <c r="PWK22" s="671"/>
      <c r="PWL22" s="671"/>
      <c r="PWM22" s="671"/>
      <c r="PWN22" s="671"/>
      <c r="PWO22" s="671"/>
      <c r="PWP22" s="671"/>
      <c r="PWQ22" s="671"/>
      <c r="PWR22" s="671"/>
      <c r="PWS22" s="671"/>
      <c r="PWT22" s="671"/>
      <c r="PWU22" s="671"/>
      <c r="PWV22" s="671"/>
      <c r="PWW22" s="671"/>
      <c r="PWX22" s="671"/>
      <c r="PWY22" s="671"/>
      <c r="PWZ22" s="671"/>
      <c r="PXA22" s="671"/>
      <c r="PXB22" s="671"/>
      <c r="PXC22" s="671"/>
      <c r="PXD22" s="671"/>
      <c r="PXE22" s="671"/>
      <c r="PXF22" s="671"/>
      <c r="PXG22" s="671"/>
      <c r="PXH22" s="671"/>
      <c r="PXI22" s="671"/>
      <c r="PXJ22" s="671"/>
      <c r="PXK22" s="671"/>
      <c r="PXL22" s="671"/>
      <c r="PXM22" s="671"/>
      <c r="PXN22" s="671"/>
      <c r="PXO22" s="671"/>
      <c r="PXP22" s="671"/>
      <c r="PXQ22" s="671"/>
      <c r="PXR22" s="671"/>
      <c r="PXS22" s="671"/>
      <c r="PXT22" s="671"/>
      <c r="PXU22" s="671"/>
      <c r="PXV22" s="671"/>
      <c r="PXW22" s="671"/>
      <c r="PXX22" s="671"/>
      <c r="PXY22" s="671"/>
      <c r="PXZ22" s="671"/>
      <c r="PYA22" s="671"/>
      <c r="PYB22" s="671"/>
      <c r="PYC22" s="671"/>
      <c r="PYD22" s="671"/>
      <c r="PYE22" s="671"/>
      <c r="PYF22" s="671"/>
      <c r="PYG22" s="671"/>
      <c r="PYH22" s="671"/>
      <c r="PYI22" s="671"/>
      <c r="PYJ22" s="671"/>
      <c r="PYK22" s="671"/>
      <c r="PYL22" s="671"/>
      <c r="PYM22" s="671"/>
      <c r="PYN22" s="671"/>
      <c r="PYO22" s="671"/>
      <c r="PYP22" s="671"/>
      <c r="PYQ22" s="671"/>
      <c r="PYR22" s="671"/>
      <c r="PYS22" s="671"/>
      <c r="PYT22" s="671"/>
      <c r="PYU22" s="671"/>
      <c r="PYV22" s="671"/>
      <c r="PYW22" s="671"/>
      <c r="PYX22" s="671"/>
      <c r="PYY22" s="671"/>
      <c r="PYZ22" s="671"/>
      <c r="PZA22" s="671"/>
      <c r="PZB22" s="671"/>
      <c r="PZC22" s="671"/>
      <c r="PZD22" s="671"/>
      <c r="PZE22" s="671"/>
      <c r="PZF22" s="671"/>
      <c r="PZG22" s="671"/>
      <c r="PZH22" s="671"/>
      <c r="PZI22" s="671"/>
      <c r="PZJ22" s="671"/>
      <c r="PZK22" s="671"/>
      <c r="PZL22" s="671"/>
      <c r="PZM22" s="671"/>
      <c r="PZN22" s="671"/>
      <c r="PZO22" s="671"/>
      <c r="PZP22" s="671"/>
      <c r="PZQ22" s="671"/>
      <c r="PZR22" s="671"/>
      <c r="PZS22" s="671"/>
      <c r="PZT22" s="671"/>
      <c r="PZU22" s="671"/>
      <c r="PZV22" s="671"/>
      <c r="PZW22" s="671"/>
      <c r="PZX22" s="671"/>
      <c r="PZY22" s="671"/>
      <c r="PZZ22" s="671"/>
      <c r="QAA22" s="671"/>
      <c r="QAB22" s="671"/>
      <c r="QAC22" s="671"/>
      <c r="QAD22" s="671"/>
      <c r="QAE22" s="671"/>
      <c r="QAF22" s="671"/>
      <c r="QAG22" s="671"/>
      <c r="QAH22" s="671"/>
      <c r="QAI22" s="671"/>
      <c r="QAJ22" s="671"/>
      <c r="QAK22" s="671"/>
      <c r="QAL22" s="671"/>
      <c r="QAM22" s="671"/>
      <c r="QAN22" s="671"/>
      <c r="QAO22" s="671"/>
      <c r="QAP22" s="671"/>
      <c r="QAQ22" s="671"/>
      <c r="QAR22" s="671"/>
      <c r="QAS22" s="671"/>
      <c r="QAT22" s="671"/>
      <c r="QAU22" s="671"/>
      <c r="QAV22" s="671"/>
      <c r="QAW22" s="671"/>
      <c r="QAX22" s="671"/>
      <c r="QAY22" s="671"/>
      <c r="QAZ22" s="671"/>
      <c r="QBA22" s="671"/>
      <c r="QBB22" s="671"/>
      <c r="QBC22" s="671"/>
      <c r="QBD22" s="671"/>
      <c r="QBE22" s="671"/>
      <c r="QBF22" s="671"/>
      <c r="QBG22" s="671"/>
      <c r="QBH22" s="671"/>
      <c r="QBI22" s="671"/>
      <c r="QBJ22" s="671"/>
      <c r="QBK22" s="671"/>
      <c r="QBL22" s="671"/>
      <c r="QBM22" s="671"/>
      <c r="QBN22" s="671"/>
      <c r="QBO22" s="671"/>
      <c r="QBP22" s="671"/>
      <c r="QBQ22" s="671"/>
      <c r="QBR22" s="671"/>
      <c r="QBS22" s="671"/>
      <c r="QBT22" s="671"/>
      <c r="QBU22" s="671"/>
      <c r="QBV22" s="671"/>
      <c r="QBW22" s="671"/>
      <c r="QBX22" s="671"/>
      <c r="QBY22" s="671"/>
      <c r="QBZ22" s="671"/>
      <c r="QCA22" s="671"/>
      <c r="QCB22" s="671"/>
      <c r="QCC22" s="671"/>
      <c r="QCD22" s="671"/>
      <c r="QCE22" s="671"/>
      <c r="QCF22" s="671"/>
      <c r="QCG22" s="671"/>
      <c r="QCH22" s="671"/>
      <c r="QCI22" s="671"/>
      <c r="QCJ22" s="671"/>
      <c r="QCK22" s="671"/>
      <c r="QCL22" s="671"/>
      <c r="QCM22" s="671"/>
      <c r="QCN22" s="671"/>
      <c r="QCO22" s="671"/>
      <c r="QCP22" s="671"/>
      <c r="QCQ22" s="671"/>
      <c r="QCR22" s="671"/>
      <c r="QCS22" s="671"/>
      <c r="QCT22" s="671"/>
      <c r="QCU22" s="671"/>
      <c r="QCV22" s="671"/>
      <c r="QCW22" s="671"/>
      <c r="QCX22" s="671"/>
      <c r="QCY22" s="671"/>
      <c r="QCZ22" s="671"/>
      <c r="QDA22" s="671"/>
      <c r="QDB22" s="671"/>
      <c r="QDC22" s="671"/>
      <c r="QDD22" s="671"/>
      <c r="QDE22" s="671"/>
      <c r="QDF22" s="671"/>
      <c r="QDG22" s="671"/>
      <c r="QDH22" s="671"/>
      <c r="QDI22" s="671"/>
      <c r="QDJ22" s="671"/>
      <c r="QDK22" s="671"/>
      <c r="QDL22" s="671"/>
      <c r="QDM22" s="671"/>
      <c r="QDN22" s="671"/>
      <c r="QDO22" s="671"/>
      <c r="QDP22" s="671"/>
      <c r="QDQ22" s="671"/>
      <c r="QDR22" s="671"/>
      <c r="QDS22" s="671"/>
      <c r="QDT22" s="671"/>
      <c r="QDU22" s="671"/>
      <c r="QDV22" s="671"/>
      <c r="QDW22" s="671"/>
      <c r="QDX22" s="671"/>
      <c r="QDY22" s="671"/>
      <c r="QDZ22" s="671"/>
      <c r="QEA22" s="671"/>
      <c r="QEB22" s="671"/>
      <c r="QEC22" s="671"/>
      <c r="QED22" s="671"/>
      <c r="QEE22" s="671"/>
      <c r="QEF22" s="671"/>
      <c r="QEG22" s="671"/>
      <c r="QEH22" s="671"/>
      <c r="QEI22" s="671"/>
      <c r="QEJ22" s="671"/>
      <c r="QEK22" s="671"/>
      <c r="QEL22" s="671"/>
      <c r="QEM22" s="671"/>
      <c r="QEN22" s="671"/>
      <c r="QEO22" s="671"/>
      <c r="QEP22" s="671"/>
      <c r="QEQ22" s="671"/>
      <c r="QER22" s="671"/>
      <c r="QES22" s="671"/>
      <c r="QET22" s="671"/>
      <c r="QEU22" s="671"/>
      <c r="QEV22" s="671"/>
      <c r="QEW22" s="671"/>
      <c r="QEX22" s="671"/>
      <c r="QEY22" s="671"/>
      <c r="QEZ22" s="671"/>
      <c r="QFA22" s="671"/>
      <c r="QFB22" s="671"/>
      <c r="QFC22" s="671"/>
      <c r="QFD22" s="671"/>
      <c r="QFE22" s="671"/>
      <c r="QFF22" s="671"/>
      <c r="QFG22" s="671"/>
      <c r="QFH22" s="671"/>
      <c r="QFI22" s="671"/>
      <c r="QFJ22" s="671"/>
      <c r="QFK22" s="671"/>
      <c r="QFL22" s="671"/>
      <c r="QFM22" s="671"/>
      <c r="QFN22" s="671"/>
      <c r="QFO22" s="671"/>
      <c r="QFP22" s="671"/>
      <c r="QFQ22" s="671"/>
      <c r="QFR22" s="671"/>
      <c r="QFS22" s="671"/>
      <c r="QFT22" s="671"/>
      <c r="QFU22" s="671"/>
      <c r="QFV22" s="671"/>
      <c r="QFW22" s="671"/>
      <c r="QFX22" s="671"/>
      <c r="QFY22" s="671"/>
      <c r="QFZ22" s="671"/>
      <c r="QGA22" s="671"/>
      <c r="QGB22" s="671"/>
      <c r="QGC22" s="671"/>
      <c r="QGD22" s="671"/>
      <c r="QGE22" s="671"/>
      <c r="QGF22" s="671"/>
      <c r="QGG22" s="671"/>
      <c r="QGH22" s="671"/>
      <c r="QGI22" s="671"/>
      <c r="QGJ22" s="671"/>
      <c r="QGK22" s="671"/>
      <c r="QGL22" s="671"/>
      <c r="QGM22" s="671"/>
      <c r="QGN22" s="671"/>
      <c r="QGO22" s="671"/>
      <c r="QGP22" s="671"/>
      <c r="QGQ22" s="671"/>
      <c r="QGR22" s="671"/>
      <c r="QGS22" s="671"/>
      <c r="QGT22" s="671"/>
      <c r="QGU22" s="671"/>
      <c r="QGV22" s="671"/>
      <c r="QGW22" s="671"/>
      <c r="QGX22" s="671"/>
      <c r="QGY22" s="671"/>
      <c r="QGZ22" s="671"/>
      <c r="QHA22" s="671"/>
      <c r="QHB22" s="671"/>
      <c r="QHC22" s="671"/>
      <c r="QHD22" s="671"/>
      <c r="QHE22" s="671"/>
      <c r="QHF22" s="671"/>
      <c r="QHG22" s="671"/>
      <c r="QHH22" s="671"/>
      <c r="QHI22" s="671"/>
      <c r="QHJ22" s="671"/>
      <c r="QHK22" s="671"/>
      <c r="QHL22" s="671"/>
      <c r="QHM22" s="671"/>
      <c r="QHN22" s="671"/>
      <c r="QHO22" s="671"/>
      <c r="QHP22" s="671"/>
      <c r="QHQ22" s="671"/>
      <c r="QHR22" s="671"/>
      <c r="QHS22" s="671"/>
      <c r="QHT22" s="671"/>
      <c r="QHU22" s="671"/>
      <c r="QHV22" s="671"/>
      <c r="QHW22" s="671"/>
      <c r="QHX22" s="671"/>
      <c r="QHY22" s="671"/>
      <c r="QHZ22" s="671"/>
      <c r="QIA22" s="671"/>
      <c r="QIB22" s="671"/>
      <c r="QIC22" s="671"/>
      <c r="QID22" s="671"/>
      <c r="QIE22" s="671"/>
      <c r="QIF22" s="671"/>
      <c r="QIG22" s="671"/>
      <c r="QIH22" s="671"/>
      <c r="QII22" s="671"/>
      <c r="QIJ22" s="671"/>
      <c r="QIK22" s="671"/>
      <c r="QIL22" s="671"/>
      <c r="QIM22" s="671"/>
      <c r="QIN22" s="671"/>
      <c r="QIO22" s="671"/>
      <c r="QIP22" s="671"/>
      <c r="QIQ22" s="671"/>
      <c r="QIR22" s="671"/>
      <c r="QIS22" s="671"/>
      <c r="QIT22" s="671"/>
      <c r="QIU22" s="671"/>
      <c r="QIV22" s="671"/>
      <c r="QIW22" s="671"/>
      <c r="QIX22" s="671"/>
      <c r="QIY22" s="671"/>
      <c r="QIZ22" s="671"/>
      <c r="QJA22" s="671"/>
      <c r="QJB22" s="671"/>
      <c r="QJC22" s="671"/>
      <c r="QJD22" s="671"/>
      <c r="QJE22" s="671"/>
      <c r="QJF22" s="671"/>
      <c r="QJG22" s="671"/>
      <c r="QJH22" s="671"/>
      <c r="QJI22" s="671"/>
      <c r="QJJ22" s="671"/>
      <c r="QJK22" s="671"/>
      <c r="QJL22" s="671"/>
      <c r="QJM22" s="671"/>
      <c r="QJN22" s="671"/>
      <c r="QJO22" s="671"/>
      <c r="QJP22" s="671"/>
      <c r="QJQ22" s="671"/>
      <c r="QJR22" s="671"/>
      <c r="QJS22" s="671"/>
      <c r="QJT22" s="671"/>
      <c r="QJU22" s="671"/>
      <c r="QJV22" s="671"/>
      <c r="QJW22" s="671"/>
      <c r="QJX22" s="671"/>
      <c r="QJY22" s="671"/>
      <c r="QJZ22" s="671"/>
      <c r="QKA22" s="671"/>
      <c r="QKB22" s="671"/>
      <c r="QKC22" s="671"/>
      <c r="QKD22" s="671"/>
      <c r="QKE22" s="671"/>
      <c r="QKF22" s="671"/>
      <c r="QKG22" s="671"/>
      <c r="QKH22" s="671"/>
      <c r="QKI22" s="671"/>
      <c r="QKJ22" s="671"/>
      <c r="QKK22" s="671"/>
      <c r="QKL22" s="671"/>
      <c r="QKM22" s="671"/>
      <c r="QKN22" s="671"/>
      <c r="QKO22" s="671"/>
      <c r="QKP22" s="671"/>
      <c r="QKQ22" s="671"/>
      <c r="QKR22" s="671"/>
      <c r="QKS22" s="671"/>
      <c r="QKT22" s="671"/>
      <c r="QKU22" s="671"/>
      <c r="QKV22" s="671"/>
      <c r="QKW22" s="671"/>
      <c r="QKX22" s="671"/>
      <c r="QKY22" s="671"/>
      <c r="QKZ22" s="671"/>
      <c r="QLA22" s="671"/>
      <c r="QLB22" s="671"/>
      <c r="QLC22" s="671"/>
      <c r="QLD22" s="671"/>
      <c r="QLE22" s="671"/>
      <c r="QLF22" s="671"/>
      <c r="QLG22" s="671"/>
      <c r="QLH22" s="671"/>
      <c r="QLI22" s="671"/>
      <c r="QLJ22" s="671"/>
      <c r="QLK22" s="671"/>
      <c r="QLL22" s="671"/>
      <c r="QLM22" s="671"/>
      <c r="QLN22" s="671"/>
      <c r="QLO22" s="671"/>
      <c r="QLP22" s="671"/>
      <c r="QLQ22" s="671"/>
      <c r="QLR22" s="671"/>
      <c r="QLS22" s="671"/>
      <c r="QLT22" s="671"/>
      <c r="QLU22" s="671"/>
      <c r="QLV22" s="671"/>
      <c r="QLW22" s="671"/>
      <c r="QLX22" s="671"/>
      <c r="QLY22" s="671"/>
      <c r="QLZ22" s="671"/>
      <c r="QMA22" s="671"/>
      <c r="QMB22" s="671"/>
      <c r="QMC22" s="671"/>
      <c r="QMD22" s="671"/>
      <c r="QME22" s="671"/>
      <c r="QMF22" s="671"/>
      <c r="QMG22" s="671"/>
      <c r="QMH22" s="671"/>
      <c r="QMI22" s="671"/>
      <c r="QMJ22" s="671"/>
      <c r="QMK22" s="671"/>
      <c r="QML22" s="671"/>
      <c r="QMM22" s="671"/>
      <c r="QMN22" s="671"/>
      <c r="QMO22" s="671"/>
      <c r="QMP22" s="671"/>
      <c r="QMQ22" s="671"/>
      <c r="QMR22" s="671"/>
      <c r="QMS22" s="671"/>
      <c r="QMT22" s="671"/>
      <c r="QMU22" s="671"/>
      <c r="QMV22" s="671"/>
      <c r="QMW22" s="671"/>
      <c r="QMX22" s="671"/>
      <c r="QMY22" s="671"/>
      <c r="QMZ22" s="671"/>
      <c r="QNA22" s="671"/>
      <c r="QNB22" s="671"/>
      <c r="QNC22" s="671"/>
      <c r="QND22" s="671"/>
      <c r="QNE22" s="671"/>
      <c r="QNF22" s="671"/>
      <c r="QNG22" s="671"/>
      <c r="QNH22" s="671"/>
      <c r="QNI22" s="671"/>
      <c r="QNJ22" s="671"/>
      <c r="QNK22" s="671"/>
      <c r="QNL22" s="671"/>
      <c r="QNM22" s="671"/>
      <c r="QNN22" s="671"/>
      <c r="QNO22" s="671"/>
      <c r="QNP22" s="671"/>
      <c r="QNQ22" s="671"/>
      <c r="QNR22" s="671"/>
      <c r="QNS22" s="671"/>
      <c r="QNT22" s="671"/>
      <c r="QNU22" s="671"/>
      <c r="QNV22" s="671"/>
      <c r="QNW22" s="671"/>
      <c r="QNX22" s="671"/>
      <c r="QNY22" s="671"/>
      <c r="QNZ22" s="671"/>
      <c r="QOA22" s="671"/>
      <c r="QOB22" s="671"/>
      <c r="QOC22" s="671"/>
      <c r="QOD22" s="671"/>
      <c r="QOE22" s="671"/>
      <c r="QOF22" s="671"/>
      <c r="QOG22" s="671"/>
      <c r="QOH22" s="671"/>
      <c r="QOI22" s="671"/>
      <c r="QOJ22" s="671"/>
      <c r="QOK22" s="671"/>
      <c r="QOL22" s="671"/>
      <c r="QOM22" s="671"/>
      <c r="QON22" s="671"/>
      <c r="QOO22" s="671"/>
      <c r="QOP22" s="671"/>
      <c r="QOQ22" s="671"/>
      <c r="QOR22" s="671"/>
      <c r="QOS22" s="671"/>
      <c r="QOT22" s="671"/>
      <c r="QOU22" s="671"/>
      <c r="QOV22" s="671"/>
      <c r="QOW22" s="671"/>
      <c r="QOX22" s="671"/>
      <c r="QOY22" s="671"/>
      <c r="QOZ22" s="671"/>
      <c r="QPA22" s="671"/>
      <c r="QPB22" s="671"/>
      <c r="QPC22" s="671"/>
      <c r="QPD22" s="671"/>
      <c r="QPE22" s="671"/>
      <c r="QPF22" s="671"/>
      <c r="QPG22" s="671"/>
      <c r="QPH22" s="671"/>
      <c r="QPI22" s="671"/>
      <c r="QPJ22" s="671"/>
      <c r="QPK22" s="671"/>
      <c r="QPL22" s="671"/>
      <c r="QPM22" s="671"/>
      <c r="QPN22" s="671"/>
      <c r="QPO22" s="671"/>
      <c r="QPP22" s="671"/>
      <c r="QPQ22" s="671"/>
      <c r="QPR22" s="671"/>
      <c r="QPS22" s="671"/>
      <c r="QPT22" s="671"/>
      <c r="QPU22" s="671"/>
      <c r="QPV22" s="671"/>
      <c r="QPW22" s="671"/>
      <c r="QPX22" s="671"/>
      <c r="QPY22" s="671"/>
      <c r="QPZ22" s="671"/>
      <c r="QQA22" s="671"/>
      <c r="QQB22" s="671"/>
      <c r="QQC22" s="671"/>
      <c r="QQD22" s="671"/>
      <c r="QQE22" s="671"/>
      <c r="QQF22" s="671"/>
      <c r="QQG22" s="671"/>
      <c r="QQH22" s="671"/>
      <c r="QQI22" s="671"/>
      <c r="QQJ22" s="671"/>
      <c r="QQK22" s="671"/>
      <c r="QQL22" s="671"/>
      <c r="QQM22" s="671"/>
      <c r="QQN22" s="671"/>
      <c r="QQO22" s="671"/>
      <c r="QQP22" s="671"/>
      <c r="QQQ22" s="671"/>
      <c r="QQR22" s="671"/>
      <c r="QQS22" s="671"/>
      <c r="QQT22" s="671"/>
      <c r="QQU22" s="671"/>
      <c r="QQV22" s="671"/>
      <c r="QQW22" s="671"/>
      <c r="QQX22" s="671"/>
      <c r="QQY22" s="671"/>
      <c r="QQZ22" s="671"/>
      <c r="QRA22" s="671"/>
      <c r="QRB22" s="671"/>
      <c r="QRC22" s="671"/>
      <c r="QRD22" s="671"/>
      <c r="QRE22" s="671"/>
      <c r="QRF22" s="671"/>
      <c r="QRG22" s="671"/>
      <c r="QRH22" s="671"/>
      <c r="QRI22" s="671"/>
      <c r="QRJ22" s="671"/>
      <c r="QRK22" s="671"/>
      <c r="QRL22" s="671"/>
      <c r="QRM22" s="671"/>
      <c r="QRN22" s="671"/>
      <c r="QRO22" s="671"/>
      <c r="QRP22" s="671"/>
      <c r="QRQ22" s="671"/>
      <c r="QRR22" s="671"/>
      <c r="QRS22" s="671"/>
      <c r="QRT22" s="671"/>
      <c r="QRU22" s="671"/>
      <c r="QRV22" s="671"/>
      <c r="QRW22" s="671"/>
      <c r="QRX22" s="671"/>
      <c r="QRY22" s="671"/>
      <c r="QRZ22" s="671"/>
      <c r="QSA22" s="671"/>
      <c r="QSB22" s="671"/>
      <c r="QSC22" s="671"/>
      <c r="QSD22" s="671"/>
      <c r="QSE22" s="671"/>
      <c r="QSF22" s="671"/>
      <c r="QSG22" s="671"/>
      <c r="QSH22" s="671"/>
      <c r="QSI22" s="671"/>
      <c r="QSJ22" s="671"/>
      <c r="QSK22" s="671"/>
      <c r="QSL22" s="671"/>
      <c r="QSM22" s="671"/>
      <c r="QSN22" s="671"/>
      <c r="QSO22" s="671"/>
      <c r="QSP22" s="671"/>
      <c r="QSQ22" s="671"/>
      <c r="QSR22" s="671"/>
      <c r="QSS22" s="671"/>
      <c r="QST22" s="671"/>
      <c r="QSU22" s="671"/>
      <c r="QSV22" s="671"/>
      <c r="QSW22" s="671"/>
      <c r="QSX22" s="671"/>
      <c r="QSY22" s="671"/>
      <c r="QSZ22" s="671"/>
      <c r="QTA22" s="671"/>
      <c r="QTB22" s="671"/>
      <c r="QTC22" s="671"/>
      <c r="QTD22" s="671"/>
      <c r="QTE22" s="671"/>
      <c r="QTF22" s="671"/>
      <c r="QTG22" s="671"/>
      <c r="QTH22" s="671"/>
      <c r="QTI22" s="671"/>
      <c r="QTJ22" s="671"/>
      <c r="QTK22" s="671"/>
      <c r="QTL22" s="671"/>
      <c r="QTM22" s="671"/>
      <c r="QTN22" s="671"/>
      <c r="QTO22" s="671"/>
      <c r="QTP22" s="671"/>
      <c r="QTQ22" s="671"/>
      <c r="QTR22" s="671"/>
      <c r="QTS22" s="671"/>
      <c r="QTT22" s="671"/>
      <c r="QTU22" s="671"/>
      <c r="QTV22" s="671"/>
      <c r="QTW22" s="671"/>
      <c r="QTX22" s="671"/>
      <c r="QTY22" s="671"/>
      <c r="QTZ22" s="671"/>
      <c r="QUA22" s="671"/>
      <c r="QUB22" s="671"/>
      <c r="QUC22" s="671"/>
      <c r="QUD22" s="671"/>
      <c r="QUE22" s="671"/>
      <c r="QUF22" s="671"/>
      <c r="QUG22" s="671"/>
      <c r="QUH22" s="671"/>
      <c r="QUI22" s="671"/>
      <c r="QUJ22" s="671"/>
      <c r="QUK22" s="671"/>
      <c r="QUL22" s="671"/>
      <c r="QUM22" s="671"/>
      <c r="QUN22" s="671"/>
      <c r="QUO22" s="671"/>
      <c r="QUP22" s="671"/>
      <c r="QUQ22" s="671"/>
      <c r="QUR22" s="671"/>
      <c r="QUS22" s="671"/>
      <c r="QUT22" s="671"/>
      <c r="QUU22" s="671"/>
      <c r="QUV22" s="671"/>
      <c r="QUW22" s="671"/>
      <c r="QUX22" s="671"/>
      <c r="QUY22" s="671"/>
      <c r="QUZ22" s="671"/>
      <c r="QVA22" s="671"/>
      <c r="QVB22" s="671"/>
      <c r="QVC22" s="671"/>
      <c r="QVD22" s="671"/>
      <c r="QVE22" s="671"/>
      <c r="QVF22" s="671"/>
      <c r="QVG22" s="671"/>
      <c r="QVH22" s="671"/>
      <c r="QVI22" s="671"/>
      <c r="QVJ22" s="671"/>
      <c r="QVK22" s="671"/>
      <c r="QVL22" s="671"/>
      <c r="QVM22" s="671"/>
      <c r="QVN22" s="671"/>
      <c r="QVO22" s="671"/>
      <c r="QVP22" s="671"/>
      <c r="QVQ22" s="671"/>
      <c r="QVR22" s="671"/>
      <c r="QVS22" s="671"/>
      <c r="QVT22" s="671"/>
      <c r="QVU22" s="671"/>
      <c r="QVV22" s="671"/>
      <c r="QVW22" s="671"/>
      <c r="QVX22" s="671"/>
      <c r="QVY22" s="671"/>
      <c r="QVZ22" s="671"/>
      <c r="QWA22" s="671"/>
      <c r="QWB22" s="671"/>
      <c r="QWC22" s="671"/>
      <c r="QWD22" s="671"/>
      <c r="QWE22" s="671"/>
      <c r="QWF22" s="671"/>
      <c r="QWG22" s="671"/>
      <c r="QWH22" s="671"/>
      <c r="QWI22" s="671"/>
      <c r="QWJ22" s="671"/>
      <c r="QWK22" s="671"/>
      <c r="QWL22" s="671"/>
      <c r="QWM22" s="671"/>
      <c r="QWN22" s="671"/>
      <c r="QWO22" s="671"/>
      <c r="QWP22" s="671"/>
      <c r="QWQ22" s="671"/>
      <c r="QWR22" s="671"/>
      <c r="QWS22" s="671"/>
      <c r="QWT22" s="671"/>
      <c r="QWU22" s="671"/>
      <c r="QWV22" s="671"/>
      <c r="QWW22" s="671"/>
      <c r="QWX22" s="671"/>
      <c r="QWY22" s="671"/>
      <c r="QWZ22" s="671"/>
      <c r="QXA22" s="671"/>
      <c r="QXB22" s="671"/>
      <c r="QXC22" s="671"/>
      <c r="QXD22" s="671"/>
      <c r="QXE22" s="671"/>
      <c r="QXF22" s="671"/>
      <c r="QXG22" s="671"/>
      <c r="QXH22" s="671"/>
      <c r="QXI22" s="671"/>
      <c r="QXJ22" s="671"/>
      <c r="QXK22" s="671"/>
      <c r="QXL22" s="671"/>
      <c r="QXM22" s="671"/>
      <c r="QXN22" s="671"/>
      <c r="QXO22" s="671"/>
      <c r="QXP22" s="671"/>
      <c r="QXQ22" s="671"/>
      <c r="QXR22" s="671"/>
      <c r="QXS22" s="671"/>
      <c r="QXT22" s="671"/>
      <c r="QXU22" s="671"/>
      <c r="QXV22" s="671"/>
      <c r="QXW22" s="671"/>
      <c r="QXX22" s="671"/>
      <c r="QXY22" s="671"/>
      <c r="QXZ22" s="671"/>
      <c r="QYA22" s="671"/>
      <c r="QYB22" s="671"/>
      <c r="QYC22" s="671"/>
      <c r="QYD22" s="671"/>
      <c r="QYE22" s="671"/>
      <c r="QYF22" s="671"/>
      <c r="QYG22" s="671"/>
      <c r="QYH22" s="671"/>
      <c r="QYI22" s="671"/>
      <c r="QYJ22" s="671"/>
      <c r="QYK22" s="671"/>
      <c r="QYL22" s="671"/>
      <c r="QYM22" s="671"/>
      <c r="QYN22" s="671"/>
      <c r="QYO22" s="671"/>
      <c r="QYP22" s="671"/>
      <c r="QYQ22" s="671"/>
      <c r="QYR22" s="671"/>
      <c r="QYS22" s="671"/>
      <c r="QYT22" s="671"/>
      <c r="QYU22" s="671"/>
      <c r="QYV22" s="671"/>
      <c r="QYW22" s="671"/>
      <c r="QYX22" s="671"/>
      <c r="QYY22" s="671"/>
      <c r="QYZ22" s="671"/>
      <c r="QZA22" s="671"/>
      <c r="QZB22" s="671"/>
      <c r="QZC22" s="671"/>
      <c r="QZD22" s="671"/>
      <c r="QZE22" s="671"/>
      <c r="QZF22" s="671"/>
      <c r="QZG22" s="671"/>
      <c r="QZH22" s="671"/>
      <c r="QZI22" s="671"/>
      <c r="QZJ22" s="671"/>
      <c r="QZK22" s="671"/>
      <c r="QZL22" s="671"/>
      <c r="QZM22" s="671"/>
      <c r="QZN22" s="671"/>
      <c r="QZO22" s="671"/>
      <c r="QZP22" s="671"/>
      <c r="QZQ22" s="671"/>
      <c r="QZR22" s="671"/>
      <c r="QZS22" s="671"/>
      <c r="QZT22" s="671"/>
      <c r="QZU22" s="671"/>
      <c r="QZV22" s="671"/>
      <c r="QZW22" s="671"/>
      <c r="QZX22" s="671"/>
      <c r="QZY22" s="671"/>
      <c r="QZZ22" s="671"/>
      <c r="RAA22" s="671"/>
      <c r="RAB22" s="671"/>
      <c r="RAC22" s="671"/>
      <c r="RAD22" s="671"/>
      <c r="RAE22" s="671"/>
      <c r="RAF22" s="671"/>
      <c r="RAG22" s="671"/>
      <c r="RAH22" s="671"/>
      <c r="RAI22" s="671"/>
      <c r="RAJ22" s="671"/>
      <c r="RAK22" s="671"/>
      <c r="RAL22" s="671"/>
      <c r="RAM22" s="671"/>
      <c r="RAN22" s="671"/>
      <c r="RAO22" s="671"/>
      <c r="RAP22" s="671"/>
      <c r="RAQ22" s="671"/>
      <c r="RAR22" s="671"/>
      <c r="RAS22" s="671"/>
      <c r="RAT22" s="671"/>
      <c r="RAU22" s="671"/>
      <c r="RAV22" s="671"/>
      <c r="RAW22" s="671"/>
      <c r="RAX22" s="671"/>
      <c r="RAY22" s="671"/>
      <c r="RAZ22" s="671"/>
      <c r="RBA22" s="671"/>
      <c r="RBB22" s="671"/>
      <c r="RBC22" s="671"/>
      <c r="RBD22" s="671"/>
      <c r="RBE22" s="671"/>
      <c r="RBF22" s="671"/>
      <c r="RBG22" s="671"/>
      <c r="RBH22" s="671"/>
      <c r="RBI22" s="671"/>
      <c r="RBJ22" s="671"/>
      <c r="RBK22" s="671"/>
      <c r="RBL22" s="671"/>
      <c r="RBM22" s="671"/>
      <c r="RBN22" s="671"/>
      <c r="RBO22" s="671"/>
      <c r="RBP22" s="671"/>
      <c r="RBQ22" s="671"/>
      <c r="RBR22" s="671"/>
      <c r="RBS22" s="671"/>
      <c r="RBT22" s="671"/>
      <c r="RBU22" s="671"/>
      <c r="RBV22" s="671"/>
      <c r="RBW22" s="671"/>
      <c r="RBX22" s="671"/>
      <c r="RBY22" s="671"/>
      <c r="RBZ22" s="671"/>
      <c r="RCA22" s="671"/>
      <c r="RCB22" s="671"/>
      <c r="RCC22" s="671"/>
      <c r="RCD22" s="671"/>
      <c r="RCE22" s="671"/>
      <c r="RCF22" s="671"/>
      <c r="RCG22" s="671"/>
      <c r="RCH22" s="671"/>
      <c r="RCI22" s="671"/>
      <c r="RCJ22" s="671"/>
      <c r="RCK22" s="671"/>
      <c r="RCL22" s="671"/>
      <c r="RCM22" s="671"/>
      <c r="RCN22" s="671"/>
      <c r="RCO22" s="671"/>
      <c r="RCP22" s="671"/>
      <c r="RCQ22" s="671"/>
      <c r="RCR22" s="671"/>
      <c r="RCS22" s="671"/>
      <c r="RCT22" s="671"/>
      <c r="RCU22" s="671"/>
      <c r="RCV22" s="671"/>
      <c r="RCW22" s="671"/>
      <c r="RCX22" s="671"/>
      <c r="RCY22" s="671"/>
      <c r="RCZ22" s="671"/>
      <c r="RDA22" s="671"/>
      <c r="RDB22" s="671"/>
      <c r="RDC22" s="671"/>
      <c r="RDD22" s="671"/>
      <c r="RDE22" s="671"/>
      <c r="RDF22" s="671"/>
      <c r="RDG22" s="671"/>
      <c r="RDH22" s="671"/>
      <c r="RDI22" s="671"/>
      <c r="RDJ22" s="671"/>
      <c r="RDK22" s="671"/>
      <c r="RDL22" s="671"/>
      <c r="RDM22" s="671"/>
      <c r="RDN22" s="671"/>
      <c r="RDO22" s="671"/>
      <c r="RDP22" s="671"/>
      <c r="RDQ22" s="671"/>
      <c r="RDR22" s="671"/>
      <c r="RDS22" s="671"/>
      <c r="RDT22" s="671"/>
      <c r="RDU22" s="671"/>
      <c r="RDV22" s="671"/>
      <c r="RDW22" s="671"/>
      <c r="RDX22" s="671"/>
      <c r="RDY22" s="671"/>
      <c r="RDZ22" s="671"/>
      <c r="REA22" s="671"/>
      <c r="REB22" s="671"/>
      <c r="REC22" s="671"/>
      <c r="RED22" s="671"/>
      <c r="REE22" s="671"/>
      <c r="REF22" s="671"/>
      <c r="REG22" s="671"/>
      <c r="REH22" s="671"/>
      <c r="REI22" s="671"/>
      <c r="REJ22" s="671"/>
      <c r="REK22" s="671"/>
      <c r="REL22" s="671"/>
      <c r="REM22" s="671"/>
      <c r="REN22" s="671"/>
      <c r="REO22" s="671"/>
      <c r="REP22" s="671"/>
      <c r="REQ22" s="671"/>
      <c r="RER22" s="671"/>
      <c r="RES22" s="671"/>
      <c r="RET22" s="671"/>
      <c r="REU22" s="671"/>
      <c r="REV22" s="671"/>
      <c r="REW22" s="671"/>
      <c r="REX22" s="671"/>
      <c r="REY22" s="671"/>
      <c r="REZ22" s="671"/>
      <c r="RFA22" s="671"/>
      <c r="RFB22" s="671"/>
      <c r="RFC22" s="671"/>
      <c r="RFD22" s="671"/>
      <c r="RFE22" s="671"/>
      <c r="RFF22" s="671"/>
      <c r="RFG22" s="671"/>
      <c r="RFH22" s="671"/>
      <c r="RFI22" s="671"/>
      <c r="RFJ22" s="671"/>
      <c r="RFK22" s="671"/>
      <c r="RFL22" s="671"/>
      <c r="RFM22" s="671"/>
      <c r="RFN22" s="671"/>
      <c r="RFO22" s="671"/>
      <c r="RFP22" s="671"/>
      <c r="RFQ22" s="671"/>
      <c r="RFR22" s="671"/>
      <c r="RFS22" s="671"/>
      <c r="RFT22" s="671"/>
      <c r="RFU22" s="671"/>
      <c r="RFV22" s="671"/>
      <c r="RFW22" s="671"/>
      <c r="RFX22" s="671"/>
      <c r="RFY22" s="671"/>
      <c r="RFZ22" s="671"/>
      <c r="RGA22" s="671"/>
      <c r="RGB22" s="671"/>
      <c r="RGC22" s="671"/>
      <c r="RGD22" s="671"/>
      <c r="RGE22" s="671"/>
      <c r="RGF22" s="671"/>
      <c r="RGG22" s="671"/>
      <c r="RGH22" s="671"/>
      <c r="RGI22" s="671"/>
      <c r="RGJ22" s="671"/>
      <c r="RGK22" s="671"/>
      <c r="RGL22" s="671"/>
      <c r="RGM22" s="671"/>
      <c r="RGN22" s="671"/>
      <c r="RGO22" s="671"/>
      <c r="RGP22" s="671"/>
      <c r="RGQ22" s="671"/>
      <c r="RGR22" s="671"/>
      <c r="RGS22" s="671"/>
      <c r="RGT22" s="671"/>
      <c r="RGU22" s="671"/>
      <c r="RGV22" s="671"/>
      <c r="RGW22" s="671"/>
      <c r="RGX22" s="671"/>
      <c r="RGY22" s="671"/>
      <c r="RGZ22" s="671"/>
      <c r="RHA22" s="671"/>
      <c r="RHB22" s="671"/>
      <c r="RHC22" s="671"/>
      <c r="RHD22" s="671"/>
      <c r="RHE22" s="671"/>
      <c r="RHF22" s="671"/>
      <c r="RHG22" s="671"/>
      <c r="RHH22" s="671"/>
      <c r="RHI22" s="671"/>
      <c r="RHJ22" s="671"/>
      <c r="RHK22" s="671"/>
      <c r="RHL22" s="671"/>
      <c r="RHM22" s="671"/>
      <c r="RHN22" s="671"/>
      <c r="RHO22" s="671"/>
      <c r="RHP22" s="671"/>
      <c r="RHQ22" s="671"/>
      <c r="RHR22" s="671"/>
      <c r="RHS22" s="671"/>
      <c r="RHT22" s="671"/>
      <c r="RHU22" s="671"/>
      <c r="RHV22" s="671"/>
      <c r="RHW22" s="671"/>
      <c r="RHX22" s="671"/>
      <c r="RHY22" s="671"/>
      <c r="RHZ22" s="671"/>
      <c r="RIA22" s="671"/>
      <c r="RIB22" s="671"/>
      <c r="RIC22" s="671"/>
      <c r="RID22" s="671"/>
      <c r="RIE22" s="671"/>
      <c r="RIF22" s="671"/>
      <c r="RIG22" s="671"/>
      <c r="RIH22" s="671"/>
      <c r="RII22" s="671"/>
      <c r="RIJ22" s="671"/>
      <c r="RIK22" s="671"/>
      <c r="RIL22" s="671"/>
      <c r="RIM22" s="671"/>
      <c r="RIN22" s="671"/>
      <c r="RIO22" s="671"/>
      <c r="RIP22" s="671"/>
      <c r="RIQ22" s="671"/>
      <c r="RIR22" s="671"/>
      <c r="RIS22" s="671"/>
      <c r="RIT22" s="671"/>
      <c r="RIU22" s="671"/>
      <c r="RIV22" s="671"/>
      <c r="RIW22" s="671"/>
      <c r="RIX22" s="671"/>
      <c r="RIY22" s="671"/>
      <c r="RIZ22" s="671"/>
      <c r="RJA22" s="671"/>
      <c r="RJB22" s="671"/>
      <c r="RJC22" s="671"/>
      <c r="RJD22" s="671"/>
      <c r="RJE22" s="671"/>
      <c r="RJF22" s="671"/>
      <c r="RJG22" s="671"/>
      <c r="RJH22" s="671"/>
      <c r="RJI22" s="671"/>
      <c r="RJJ22" s="671"/>
      <c r="RJK22" s="671"/>
      <c r="RJL22" s="671"/>
      <c r="RJM22" s="671"/>
      <c r="RJN22" s="671"/>
      <c r="RJO22" s="671"/>
      <c r="RJP22" s="671"/>
      <c r="RJQ22" s="671"/>
      <c r="RJR22" s="671"/>
      <c r="RJS22" s="671"/>
      <c r="RJT22" s="671"/>
      <c r="RJU22" s="671"/>
      <c r="RJV22" s="671"/>
      <c r="RJW22" s="671"/>
      <c r="RJX22" s="671"/>
      <c r="RJY22" s="671"/>
      <c r="RJZ22" s="671"/>
      <c r="RKA22" s="671"/>
      <c r="RKB22" s="671"/>
      <c r="RKC22" s="671"/>
      <c r="RKD22" s="671"/>
      <c r="RKE22" s="671"/>
      <c r="RKF22" s="671"/>
      <c r="RKG22" s="671"/>
      <c r="RKH22" s="671"/>
      <c r="RKI22" s="671"/>
      <c r="RKJ22" s="671"/>
      <c r="RKK22" s="671"/>
      <c r="RKL22" s="671"/>
      <c r="RKM22" s="671"/>
      <c r="RKN22" s="671"/>
      <c r="RKO22" s="671"/>
      <c r="RKP22" s="671"/>
      <c r="RKQ22" s="671"/>
      <c r="RKR22" s="671"/>
      <c r="RKS22" s="671"/>
      <c r="RKT22" s="671"/>
      <c r="RKU22" s="671"/>
      <c r="RKV22" s="671"/>
      <c r="RKW22" s="671"/>
      <c r="RKX22" s="671"/>
      <c r="RKY22" s="671"/>
      <c r="RKZ22" s="671"/>
      <c r="RLA22" s="671"/>
      <c r="RLB22" s="671"/>
      <c r="RLC22" s="671"/>
      <c r="RLD22" s="671"/>
      <c r="RLE22" s="671"/>
      <c r="RLF22" s="671"/>
      <c r="RLG22" s="671"/>
      <c r="RLH22" s="671"/>
      <c r="RLI22" s="671"/>
      <c r="RLJ22" s="671"/>
      <c r="RLK22" s="671"/>
      <c r="RLL22" s="671"/>
      <c r="RLM22" s="671"/>
      <c r="RLN22" s="671"/>
      <c r="RLO22" s="671"/>
      <c r="RLP22" s="671"/>
      <c r="RLQ22" s="671"/>
      <c r="RLR22" s="671"/>
      <c r="RLS22" s="671"/>
      <c r="RLT22" s="671"/>
      <c r="RLU22" s="671"/>
      <c r="RLV22" s="671"/>
      <c r="RLW22" s="671"/>
      <c r="RLX22" s="671"/>
      <c r="RLY22" s="671"/>
      <c r="RLZ22" s="671"/>
      <c r="RMA22" s="671"/>
      <c r="RMB22" s="671"/>
      <c r="RMC22" s="671"/>
      <c r="RMD22" s="671"/>
      <c r="RME22" s="671"/>
      <c r="RMF22" s="671"/>
      <c r="RMG22" s="671"/>
      <c r="RMH22" s="671"/>
      <c r="RMI22" s="671"/>
      <c r="RMJ22" s="671"/>
      <c r="RMK22" s="671"/>
      <c r="RML22" s="671"/>
      <c r="RMM22" s="671"/>
      <c r="RMN22" s="671"/>
      <c r="RMO22" s="671"/>
      <c r="RMP22" s="671"/>
      <c r="RMQ22" s="671"/>
      <c r="RMR22" s="671"/>
      <c r="RMS22" s="671"/>
      <c r="RMT22" s="671"/>
      <c r="RMU22" s="671"/>
      <c r="RMV22" s="671"/>
      <c r="RMW22" s="671"/>
      <c r="RMX22" s="671"/>
      <c r="RMY22" s="671"/>
      <c r="RMZ22" s="671"/>
      <c r="RNA22" s="671"/>
      <c r="RNB22" s="671"/>
      <c r="RNC22" s="671"/>
      <c r="RND22" s="671"/>
      <c r="RNE22" s="671"/>
      <c r="RNF22" s="671"/>
      <c r="RNG22" s="671"/>
      <c r="RNH22" s="671"/>
      <c r="RNI22" s="671"/>
      <c r="RNJ22" s="671"/>
      <c r="RNK22" s="671"/>
      <c r="RNL22" s="671"/>
      <c r="RNM22" s="671"/>
      <c r="RNN22" s="671"/>
      <c r="RNO22" s="671"/>
      <c r="RNP22" s="671"/>
      <c r="RNQ22" s="671"/>
      <c r="RNR22" s="671"/>
      <c r="RNS22" s="671"/>
      <c r="RNT22" s="671"/>
      <c r="RNU22" s="671"/>
      <c r="RNV22" s="671"/>
      <c r="RNW22" s="671"/>
      <c r="RNX22" s="671"/>
      <c r="RNY22" s="671"/>
      <c r="RNZ22" s="671"/>
      <c r="ROA22" s="671"/>
      <c r="ROB22" s="671"/>
      <c r="ROC22" s="671"/>
      <c r="ROD22" s="671"/>
      <c r="ROE22" s="671"/>
      <c r="ROF22" s="671"/>
      <c r="ROG22" s="671"/>
      <c r="ROH22" s="671"/>
      <c r="ROI22" s="671"/>
      <c r="ROJ22" s="671"/>
      <c r="ROK22" s="671"/>
      <c r="ROL22" s="671"/>
      <c r="ROM22" s="671"/>
      <c r="RON22" s="671"/>
      <c r="ROO22" s="671"/>
      <c r="ROP22" s="671"/>
      <c r="ROQ22" s="671"/>
      <c r="ROR22" s="671"/>
      <c r="ROS22" s="671"/>
      <c r="ROT22" s="671"/>
      <c r="ROU22" s="671"/>
      <c r="ROV22" s="671"/>
      <c r="ROW22" s="671"/>
      <c r="ROX22" s="671"/>
      <c r="ROY22" s="671"/>
      <c r="ROZ22" s="671"/>
      <c r="RPA22" s="671"/>
      <c r="RPB22" s="671"/>
      <c r="RPC22" s="671"/>
      <c r="RPD22" s="671"/>
      <c r="RPE22" s="671"/>
      <c r="RPF22" s="671"/>
      <c r="RPG22" s="671"/>
      <c r="RPH22" s="671"/>
      <c r="RPI22" s="671"/>
      <c r="RPJ22" s="671"/>
      <c r="RPK22" s="671"/>
      <c r="RPL22" s="671"/>
      <c r="RPM22" s="671"/>
      <c r="RPN22" s="671"/>
      <c r="RPO22" s="671"/>
      <c r="RPP22" s="671"/>
      <c r="RPQ22" s="671"/>
      <c r="RPR22" s="671"/>
      <c r="RPS22" s="671"/>
      <c r="RPT22" s="671"/>
      <c r="RPU22" s="671"/>
      <c r="RPV22" s="671"/>
      <c r="RPW22" s="671"/>
      <c r="RPX22" s="671"/>
      <c r="RPY22" s="671"/>
      <c r="RPZ22" s="671"/>
      <c r="RQA22" s="671"/>
      <c r="RQB22" s="671"/>
      <c r="RQC22" s="671"/>
      <c r="RQD22" s="671"/>
      <c r="RQE22" s="671"/>
      <c r="RQF22" s="671"/>
      <c r="RQG22" s="671"/>
      <c r="RQH22" s="671"/>
      <c r="RQI22" s="671"/>
      <c r="RQJ22" s="671"/>
      <c r="RQK22" s="671"/>
      <c r="RQL22" s="671"/>
      <c r="RQM22" s="671"/>
      <c r="RQN22" s="671"/>
      <c r="RQO22" s="671"/>
      <c r="RQP22" s="671"/>
      <c r="RQQ22" s="671"/>
      <c r="RQR22" s="671"/>
      <c r="RQS22" s="671"/>
      <c r="RQT22" s="671"/>
      <c r="RQU22" s="671"/>
      <c r="RQV22" s="671"/>
      <c r="RQW22" s="671"/>
      <c r="RQX22" s="671"/>
      <c r="RQY22" s="671"/>
      <c r="RQZ22" s="671"/>
      <c r="RRA22" s="671"/>
      <c r="RRB22" s="671"/>
      <c r="RRC22" s="671"/>
      <c r="RRD22" s="671"/>
      <c r="RRE22" s="671"/>
      <c r="RRF22" s="671"/>
      <c r="RRG22" s="671"/>
      <c r="RRH22" s="671"/>
      <c r="RRI22" s="671"/>
      <c r="RRJ22" s="671"/>
      <c r="RRK22" s="671"/>
      <c r="RRL22" s="671"/>
      <c r="RRM22" s="671"/>
      <c r="RRN22" s="671"/>
      <c r="RRO22" s="671"/>
      <c r="RRP22" s="671"/>
      <c r="RRQ22" s="671"/>
      <c r="RRR22" s="671"/>
      <c r="RRS22" s="671"/>
      <c r="RRT22" s="671"/>
      <c r="RRU22" s="671"/>
      <c r="RRV22" s="671"/>
      <c r="RRW22" s="671"/>
      <c r="RRX22" s="671"/>
      <c r="RRY22" s="671"/>
      <c r="RRZ22" s="671"/>
      <c r="RSA22" s="671"/>
      <c r="RSB22" s="671"/>
      <c r="RSC22" s="671"/>
      <c r="RSD22" s="671"/>
      <c r="RSE22" s="671"/>
      <c r="RSF22" s="671"/>
      <c r="RSG22" s="671"/>
      <c r="RSH22" s="671"/>
      <c r="RSI22" s="671"/>
      <c r="RSJ22" s="671"/>
      <c r="RSK22" s="671"/>
      <c r="RSL22" s="671"/>
      <c r="RSM22" s="671"/>
      <c r="RSN22" s="671"/>
      <c r="RSO22" s="671"/>
      <c r="RSP22" s="671"/>
      <c r="RSQ22" s="671"/>
      <c r="RSR22" s="671"/>
      <c r="RSS22" s="671"/>
      <c r="RST22" s="671"/>
      <c r="RSU22" s="671"/>
      <c r="RSV22" s="671"/>
      <c r="RSW22" s="671"/>
      <c r="RSX22" s="671"/>
      <c r="RSY22" s="671"/>
      <c r="RSZ22" s="671"/>
      <c r="RTA22" s="671"/>
      <c r="RTB22" s="671"/>
      <c r="RTC22" s="671"/>
      <c r="RTD22" s="671"/>
      <c r="RTE22" s="671"/>
      <c r="RTF22" s="671"/>
      <c r="RTG22" s="671"/>
      <c r="RTH22" s="671"/>
      <c r="RTI22" s="671"/>
      <c r="RTJ22" s="671"/>
      <c r="RTK22" s="671"/>
      <c r="RTL22" s="671"/>
      <c r="RTM22" s="671"/>
      <c r="RTN22" s="671"/>
      <c r="RTO22" s="671"/>
      <c r="RTP22" s="671"/>
      <c r="RTQ22" s="671"/>
      <c r="RTR22" s="671"/>
      <c r="RTS22" s="671"/>
      <c r="RTT22" s="671"/>
      <c r="RTU22" s="671"/>
      <c r="RTV22" s="671"/>
      <c r="RTW22" s="671"/>
      <c r="RTX22" s="671"/>
      <c r="RTY22" s="671"/>
      <c r="RTZ22" s="671"/>
      <c r="RUA22" s="671"/>
      <c r="RUB22" s="671"/>
      <c r="RUC22" s="671"/>
      <c r="RUD22" s="671"/>
      <c r="RUE22" s="671"/>
      <c r="RUF22" s="671"/>
      <c r="RUG22" s="671"/>
      <c r="RUH22" s="671"/>
      <c r="RUI22" s="671"/>
      <c r="RUJ22" s="671"/>
      <c r="RUK22" s="671"/>
      <c r="RUL22" s="671"/>
      <c r="RUM22" s="671"/>
      <c r="RUN22" s="671"/>
      <c r="RUO22" s="671"/>
      <c r="RUP22" s="671"/>
      <c r="RUQ22" s="671"/>
      <c r="RUR22" s="671"/>
      <c r="RUS22" s="671"/>
      <c r="RUT22" s="671"/>
      <c r="RUU22" s="671"/>
      <c r="RUV22" s="671"/>
      <c r="RUW22" s="671"/>
      <c r="RUX22" s="671"/>
      <c r="RUY22" s="671"/>
      <c r="RUZ22" s="671"/>
      <c r="RVA22" s="671"/>
      <c r="RVB22" s="671"/>
      <c r="RVC22" s="671"/>
      <c r="RVD22" s="671"/>
      <c r="RVE22" s="671"/>
      <c r="RVF22" s="671"/>
      <c r="RVG22" s="671"/>
      <c r="RVH22" s="671"/>
      <c r="RVI22" s="671"/>
      <c r="RVJ22" s="671"/>
      <c r="RVK22" s="671"/>
      <c r="RVL22" s="671"/>
      <c r="RVM22" s="671"/>
      <c r="RVN22" s="671"/>
      <c r="RVO22" s="671"/>
      <c r="RVP22" s="671"/>
      <c r="RVQ22" s="671"/>
      <c r="RVR22" s="671"/>
      <c r="RVS22" s="671"/>
      <c r="RVT22" s="671"/>
      <c r="RVU22" s="671"/>
      <c r="RVV22" s="671"/>
      <c r="RVW22" s="671"/>
      <c r="RVX22" s="671"/>
      <c r="RVY22" s="671"/>
      <c r="RVZ22" s="671"/>
      <c r="RWA22" s="671"/>
      <c r="RWB22" s="671"/>
      <c r="RWC22" s="671"/>
      <c r="RWD22" s="671"/>
      <c r="RWE22" s="671"/>
      <c r="RWF22" s="671"/>
      <c r="RWG22" s="671"/>
      <c r="RWH22" s="671"/>
      <c r="RWI22" s="671"/>
      <c r="RWJ22" s="671"/>
      <c r="RWK22" s="671"/>
      <c r="RWL22" s="671"/>
      <c r="RWM22" s="671"/>
      <c r="RWN22" s="671"/>
      <c r="RWO22" s="671"/>
      <c r="RWP22" s="671"/>
      <c r="RWQ22" s="671"/>
      <c r="RWR22" s="671"/>
      <c r="RWS22" s="671"/>
      <c r="RWT22" s="671"/>
      <c r="RWU22" s="671"/>
      <c r="RWV22" s="671"/>
      <c r="RWW22" s="671"/>
      <c r="RWX22" s="671"/>
      <c r="RWY22" s="671"/>
      <c r="RWZ22" s="671"/>
      <c r="RXA22" s="671"/>
      <c r="RXB22" s="671"/>
      <c r="RXC22" s="671"/>
      <c r="RXD22" s="671"/>
      <c r="RXE22" s="671"/>
      <c r="RXF22" s="671"/>
      <c r="RXG22" s="671"/>
      <c r="RXH22" s="671"/>
      <c r="RXI22" s="671"/>
      <c r="RXJ22" s="671"/>
      <c r="RXK22" s="671"/>
      <c r="RXL22" s="671"/>
      <c r="RXM22" s="671"/>
      <c r="RXN22" s="671"/>
      <c r="RXO22" s="671"/>
      <c r="RXP22" s="671"/>
      <c r="RXQ22" s="671"/>
      <c r="RXR22" s="671"/>
      <c r="RXS22" s="671"/>
      <c r="RXT22" s="671"/>
      <c r="RXU22" s="671"/>
      <c r="RXV22" s="671"/>
      <c r="RXW22" s="671"/>
      <c r="RXX22" s="671"/>
      <c r="RXY22" s="671"/>
      <c r="RXZ22" s="671"/>
      <c r="RYA22" s="671"/>
      <c r="RYB22" s="671"/>
      <c r="RYC22" s="671"/>
      <c r="RYD22" s="671"/>
      <c r="RYE22" s="671"/>
      <c r="RYF22" s="671"/>
      <c r="RYG22" s="671"/>
      <c r="RYH22" s="671"/>
      <c r="RYI22" s="671"/>
      <c r="RYJ22" s="671"/>
      <c r="RYK22" s="671"/>
      <c r="RYL22" s="671"/>
      <c r="RYM22" s="671"/>
      <c r="RYN22" s="671"/>
      <c r="RYO22" s="671"/>
      <c r="RYP22" s="671"/>
      <c r="RYQ22" s="671"/>
      <c r="RYR22" s="671"/>
      <c r="RYS22" s="671"/>
      <c r="RYT22" s="671"/>
      <c r="RYU22" s="671"/>
      <c r="RYV22" s="671"/>
      <c r="RYW22" s="671"/>
      <c r="RYX22" s="671"/>
      <c r="RYY22" s="671"/>
      <c r="RYZ22" s="671"/>
      <c r="RZA22" s="671"/>
      <c r="RZB22" s="671"/>
      <c r="RZC22" s="671"/>
      <c r="RZD22" s="671"/>
      <c r="RZE22" s="671"/>
      <c r="RZF22" s="671"/>
      <c r="RZG22" s="671"/>
      <c r="RZH22" s="671"/>
      <c r="RZI22" s="671"/>
      <c r="RZJ22" s="671"/>
      <c r="RZK22" s="671"/>
      <c r="RZL22" s="671"/>
      <c r="RZM22" s="671"/>
      <c r="RZN22" s="671"/>
      <c r="RZO22" s="671"/>
      <c r="RZP22" s="671"/>
      <c r="RZQ22" s="671"/>
      <c r="RZR22" s="671"/>
      <c r="RZS22" s="671"/>
      <c r="RZT22" s="671"/>
      <c r="RZU22" s="671"/>
      <c r="RZV22" s="671"/>
      <c r="RZW22" s="671"/>
      <c r="RZX22" s="671"/>
      <c r="RZY22" s="671"/>
      <c r="RZZ22" s="671"/>
      <c r="SAA22" s="671"/>
      <c r="SAB22" s="671"/>
      <c r="SAC22" s="671"/>
      <c r="SAD22" s="671"/>
      <c r="SAE22" s="671"/>
      <c r="SAF22" s="671"/>
      <c r="SAG22" s="671"/>
      <c r="SAH22" s="671"/>
      <c r="SAI22" s="671"/>
      <c r="SAJ22" s="671"/>
      <c r="SAK22" s="671"/>
      <c r="SAL22" s="671"/>
      <c r="SAM22" s="671"/>
      <c r="SAN22" s="671"/>
      <c r="SAO22" s="671"/>
      <c r="SAP22" s="671"/>
      <c r="SAQ22" s="671"/>
      <c r="SAR22" s="671"/>
      <c r="SAS22" s="671"/>
      <c r="SAT22" s="671"/>
      <c r="SAU22" s="671"/>
      <c r="SAV22" s="671"/>
      <c r="SAW22" s="671"/>
      <c r="SAX22" s="671"/>
      <c r="SAY22" s="671"/>
      <c r="SAZ22" s="671"/>
      <c r="SBA22" s="671"/>
      <c r="SBB22" s="671"/>
      <c r="SBC22" s="671"/>
      <c r="SBD22" s="671"/>
      <c r="SBE22" s="671"/>
      <c r="SBF22" s="671"/>
      <c r="SBG22" s="671"/>
      <c r="SBH22" s="671"/>
      <c r="SBI22" s="671"/>
      <c r="SBJ22" s="671"/>
      <c r="SBK22" s="671"/>
      <c r="SBL22" s="671"/>
      <c r="SBM22" s="671"/>
      <c r="SBN22" s="671"/>
      <c r="SBO22" s="671"/>
      <c r="SBP22" s="671"/>
      <c r="SBQ22" s="671"/>
      <c r="SBR22" s="671"/>
      <c r="SBS22" s="671"/>
      <c r="SBT22" s="671"/>
      <c r="SBU22" s="671"/>
      <c r="SBV22" s="671"/>
      <c r="SBW22" s="671"/>
      <c r="SBX22" s="671"/>
      <c r="SBY22" s="671"/>
      <c r="SBZ22" s="671"/>
      <c r="SCA22" s="671"/>
      <c r="SCB22" s="671"/>
      <c r="SCC22" s="671"/>
      <c r="SCD22" s="671"/>
      <c r="SCE22" s="671"/>
      <c r="SCF22" s="671"/>
      <c r="SCG22" s="671"/>
      <c r="SCH22" s="671"/>
      <c r="SCI22" s="671"/>
      <c r="SCJ22" s="671"/>
      <c r="SCK22" s="671"/>
      <c r="SCL22" s="671"/>
      <c r="SCM22" s="671"/>
      <c r="SCN22" s="671"/>
      <c r="SCO22" s="671"/>
      <c r="SCP22" s="671"/>
      <c r="SCQ22" s="671"/>
      <c r="SCR22" s="671"/>
      <c r="SCS22" s="671"/>
      <c r="SCT22" s="671"/>
      <c r="SCU22" s="671"/>
      <c r="SCV22" s="671"/>
      <c r="SCW22" s="671"/>
      <c r="SCX22" s="671"/>
      <c r="SCY22" s="671"/>
      <c r="SCZ22" s="671"/>
      <c r="SDA22" s="671"/>
      <c r="SDB22" s="671"/>
      <c r="SDC22" s="671"/>
      <c r="SDD22" s="671"/>
      <c r="SDE22" s="671"/>
      <c r="SDF22" s="671"/>
      <c r="SDG22" s="671"/>
      <c r="SDH22" s="671"/>
      <c r="SDI22" s="671"/>
      <c r="SDJ22" s="671"/>
      <c r="SDK22" s="671"/>
      <c r="SDL22" s="671"/>
      <c r="SDM22" s="671"/>
      <c r="SDN22" s="671"/>
      <c r="SDO22" s="671"/>
      <c r="SDP22" s="671"/>
      <c r="SDQ22" s="671"/>
      <c r="SDR22" s="671"/>
      <c r="SDS22" s="671"/>
      <c r="SDT22" s="671"/>
      <c r="SDU22" s="671"/>
      <c r="SDV22" s="671"/>
      <c r="SDW22" s="671"/>
      <c r="SDX22" s="671"/>
      <c r="SDY22" s="671"/>
      <c r="SDZ22" s="671"/>
      <c r="SEA22" s="671"/>
      <c r="SEB22" s="671"/>
      <c r="SEC22" s="671"/>
      <c r="SED22" s="671"/>
      <c r="SEE22" s="671"/>
      <c r="SEF22" s="671"/>
      <c r="SEG22" s="671"/>
      <c r="SEH22" s="671"/>
      <c r="SEI22" s="671"/>
      <c r="SEJ22" s="671"/>
      <c r="SEK22" s="671"/>
      <c r="SEL22" s="671"/>
      <c r="SEM22" s="671"/>
      <c r="SEN22" s="671"/>
      <c r="SEO22" s="671"/>
      <c r="SEP22" s="671"/>
      <c r="SEQ22" s="671"/>
      <c r="SER22" s="671"/>
      <c r="SES22" s="671"/>
      <c r="SET22" s="671"/>
      <c r="SEU22" s="671"/>
      <c r="SEV22" s="671"/>
      <c r="SEW22" s="671"/>
      <c r="SEX22" s="671"/>
      <c r="SEY22" s="671"/>
      <c r="SEZ22" s="671"/>
      <c r="SFA22" s="671"/>
      <c r="SFB22" s="671"/>
      <c r="SFC22" s="671"/>
      <c r="SFD22" s="671"/>
      <c r="SFE22" s="671"/>
      <c r="SFF22" s="671"/>
      <c r="SFG22" s="671"/>
      <c r="SFH22" s="671"/>
      <c r="SFI22" s="671"/>
      <c r="SFJ22" s="671"/>
      <c r="SFK22" s="671"/>
      <c r="SFL22" s="671"/>
      <c r="SFM22" s="671"/>
      <c r="SFN22" s="671"/>
      <c r="SFO22" s="671"/>
      <c r="SFP22" s="671"/>
      <c r="SFQ22" s="671"/>
      <c r="SFR22" s="671"/>
      <c r="SFS22" s="671"/>
      <c r="SFT22" s="671"/>
      <c r="SFU22" s="671"/>
      <c r="SFV22" s="671"/>
      <c r="SFW22" s="671"/>
      <c r="SFX22" s="671"/>
      <c r="SFY22" s="671"/>
      <c r="SFZ22" s="671"/>
      <c r="SGA22" s="671"/>
      <c r="SGB22" s="671"/>
      <c r="SGC22" s="671"/>
      <c r="SGD22" s="671"/>
      <c r="SGE22" s="671"/>
      <c r="SGF22" s="671"/>
      <c r="SGG22" s="671"/>
      <c r="SGH22" s="671"/>
      <c r="SGI22" s="671"/>
      <c r="SGJ22" s="671"/>
      <c r="SGK22" s="671"/>
      <c r="SGL22" s="671"/>
      <c r="SGM22" s="671"/>
      <c r="SGN22" s="671"/>
      <c r="SGO22" s="671"/>
      <c r="SGP22" s="671"/>
      <c r="SGQ22" s="671"/>
      <c r="SGR22" s="671"/>
      <c r="SGS22" s="671"/>
      <c r="SGT22" s="671"/>
      <c r="SGU22" s="671"/>
      <c r="SGV22" s="671"/>
      <c r="SGW22" s="671"/>
      <c r="SGX22" s="671"/>
      <c r="SGY22" s="671"/>
      <c r="SGZ22" s="671"/>
      <c r="SHA22" s="671"/>
      <c r="SHB22" s="671"/>
      <c r="SHC22" s="671"/>
      <c r="SHD22" s="671"/>
      <c r="SHE22" s="671"/>
      <c r="SHF22" s="671"/>
      <c r="SHG22" s="671"/>
      <c r="SHH22" s="671"/>
      <c r="SHI22" s="671"/>
      <c r="SHJ22" s="671"/>
      <c r="SHK22" s="671"/>
      <c r="SHL22" s="671"/>
      <c r="SHM22" s="671"/>
      <c r="SHN22" s="671"/>
      <c r="SHO22" s="671"/>
      <c r="SHP22" s="671"/>
      <c r="SHQ22" s="671"/>
      <c r="SHR22" s="671"/>
      <c r="SHS22" s="671"/>
      <c r="SHT22" s="671"/>
      <c r="SHU22" s="671"/>
      <c r="SHV22" s="671"/>
      <c r="SHW22" s="671"/>
      <c r="SHX22" s="671"/>
      <c r="SHY22" s="671"/>
      <c r="SHZ22" s="671"/>
      <c r="SIA22" s="671"/>
      <c r="SIB22" s="671"/>
      <c r="SIC22" s="671"/>
      <c r="SID22" s="671"/>
      <c r="SIE22" s="671"/>
      <c r="SIF22" s="671"/>
      <c r="SIG22" s="671"/>
      <c r="SIH22" s="671"/>
      <c r="SII22" s="671"/>
      <c r="SIJ22" s="671"/>
      <c r="SIK22" s="671"/>
      <c r="SIL22" s="671"/>
      <c r="SIM22" s="671"/>
      <c r="SIN22" s="671"/>
      <c r="SIO22" s="671"/>
      <c r="SIP22" s="671"/>
      <c r="SIQ22" s="671"/>
      <c r="SIR22" s="671"/>
      <c r="SIS22" s="671"/>
      <c r="SIT22" s="671"/>
      <c r="SIU22" s="671"/>
      <c r="SIV22" s="671"/>
      <c r="SIW22" s="671"/>
      <c r="SIX22" s="671"/>
      <c r="SIY22" s="671"/>
      <c r="SIZ22" s="671"/>
      <c r="SJA22" s="671"/>
      <c r="SJB22" s="671"/>
      <c r="SJC22" s="671"/>
      <c r="SJD22" s="671"/>
      <c r="SJE22" s="671"/>
      <c r="SJF22" s="671"/>
      <c r="SJG22" s="671"/>
      <c r="SJH22" s="671"/>
      <c r="SJI22" s="671"/>
      <c r="SJJ22" s="671"/>
      <c r="SJK22" s="671"/>
      <c r="SJL22" s="671"/>
      <c r="SJM22" s="671"/>
      <c r="SJN22" s="671"/>
      <c r="SJO22" s="671"/>
      <c r="SJP22" s="671"/>
      <c r="SJQ22" s="671"/>
      <c r="SJR22" s="671"/>
      <c r="SJS22" s="671"/>
      <c r="SJT22" s="671"/>
      <c r="SJU22" s="671"/>
      <c r="SJV22" s="671"/>
      <c r="SJW22" s="671"/>
      <c r="SJX22" s="671"/>
      <c r="SJY22" s="671"/>
      <c r="SJZ22" s="671"/>
      <c r="SKA22" s="671"/>
      <c r="SKB22" s="671"/>
      <c r="SKC22" s="671"/>
      <c r="SKD22" s="671"/>
      <c r="SKE22" s="671"/>
      <c r="SKF22" s="671"/>
      <c r="SKG22" s="671"/>
      <c r="SKH22" s="671"/>
      <c r="SKI22" s="671"/>
      <c r="SKJ22" s="671"/>
      <c r="SKK22" s="671"/>
      <c r="SKL22" s="671"/>
      <c r="SKM22" s="671"/>
      <c r="SKN22" s="671"/>
      <c r="SKO22" s="671"/>
      <c r="SKP22" s="671"/>
      <c r="SKQ22" s="671"/>
      <c r="SKR22" s="671"/>
      <c r="SKS22" s="671"/>
      <c r="SKT22" s="671"/>
      <c r="SKU22" s="671"/>
      <c r="SKV22" s="671"/>
      <c r="SKW22" s="671"/>
      <c r="SKX22" s="671"/>
      <c r="SKY22" s="671"/>
      <c r="SKZ22" s="671"/>
      <c r="SLA22" s="671"/>
      <c r="SLB22" s="671"/>
      <c r="SLC22" s="671"/>
      <c r="SLD22" s="671"/>
      <c r="SLE22" s="671"/>
      <c r="SLF22" s="671"/>
      <c r="SLG22" s="671"/>
      <c r="SLH22" s="671"/>
      <c r="SLI22" s="671"/>
      <c r="SLJ22" s="671"/>
      <c r="SLK22" s="671"/>
      <c r="SLL22" s="671"/>
      <c r="SLM22" s="671"/>
      <c r="SLN22" s="671"/>
      <c r="SLO22" s="671"/>
      <c r="SLP22" s="671"/>
      <c r="SLQ22" s="671"/>
      <c r="SLR22" s="671"/>
      <c r="SLS22" s="671"/>
      <c r="SLT22" s="671"/>
      <c r="SLU22" s="671"/>
      <c r="SLV22" s="671"/>
      <c r="SLW22" s="671"/>
      <c r="SLX22" s="671"/>
      <c r="SLY22" s="671"/>
      <c r="SLZ22" s="671"/>
      <c r="SMA22" s="671"/>
      <c r="SMB22" s="671"/>
      <c r="SMC22" s="671"/>
      <c r="SMD22" s="671"/>
      <c r="SME22" s="671"/>
      <c r="SMF22" s="671"/>
      <c r="SMG22" s="671"/>
      <c r="SMH22" s="671"/>
      <c r="SMI22" s="671"/>
      <c r="SMJ22" s="671"/>
      <c r="SMK22" s="671"/>
      <c r="SML22" s="671"/>
      <c r="SMM22" s="671"/>
      <c r="SMN22" s="671"/>
      <c r="SMO22" s="671"/>
      <c r="SMP22" s="671"/>
      <c r="SMQ22" s="671"/>
      <c r="SMR22" s="671"/>
      <c r="SMS22" s="671"/>
      <c r="SMT22" s="671"/>
      <c r="SMU22" s="671"/>
      <c r="SMV22" s="671"/>
      <c r="SMW22" s="671"/>
      <c r="SMX22" s="671"/>
      <c r="SMY22" s="671"/>
      <c r="SMZ22" s="671"/>
      <c r="SNA22" s="671"/>
      <c r="SNB22" s="671"/>
      <c r="SNC22" s="671"/>
      <c r="SND22" s="671"/>
      <c r="SNE22" s="671"/>
      <c r="SNF22" s="671"/>
      <c r="SNG22" s="671"/>
      <c r="SNH22" s="671"/>
      <c r="SNI22" s="671"/>
      <c r="SNJ22" s="671"/>
      <c r="SNK22" s="671"/>
      <c r="SNL22" s="671"/>
      <c r="SNM22" s="671"/>
      <c r="SNN22" s="671"/>
      <c r="SNO22" s="671"/>
      <c r="SNP22" s="671"/>
      <c r="SNQ22" s="671"/>
      <c r="SNR22" s="671"/>
      <c r="SNS22" s="671"/>
      <c r="SNT22" s="671"/>
      <c r="SNU22" s="671"/>
      <c r="SNV22" s="671"/>
      <c r="SNW22" s="671"/>
      <c r="SNX22" s="671"/>
      <c r="SNY22" s="671"/>
      <c r="SNZ22" s="671"/>
      <c r="SOA22" s="671"/>
      <c r="SOB22" s="671"/>
      <c r="SOC22" s="671"/>
      <c r="SOD22" s="671"/>
      <c r="SOE22" s="671"/>
      <c r="SOF22" s="671"/>
      <c r="SOG22" s="671"/>
      <c r="SOH22" s="671"/>
      <c r="SOI22" s="671"/>
      <c r="SOJ22" s="671"/>
      <c r="SOK22" s="671"/>
      <c r="SOL22" s="671"/>
      <c r="SOM22" s="671"/>
      <c r="SON22" s="671"/>
      <c r="SOO22" s="671"/>
      <c r="SOP22" s="671"/>
      <c r="SOQ22" s="671"/>
      <c r="SOR22" s="671"/>
      <c r="SOS22" s="671"/>
      <c r="SOT22" s="671"/>
      <c r="SOU22" s="671"/>
      <c r="SOV22" s="671"/>
      <c r="SOW22" s="671"/>
      <c r="SOX22" s="671"/>
      <c r="SOY22" s="671"/>
      <c r="SOZ22" s="671"/>
      <c r="SPA22" s="671"/>
      <c r="SPB22" s="671"/>
      <c r="SPC22" s="671"/>
      <c r="SPD22" s="671"/>
      <c r="SPE22" s="671"/>
      <c r="SPF22" s="671"/>
      <c r="SPG22" s="671"/>
      <c r="SPH22" s="671"/>
      <c r="SPI22" s="671"/>
      <c r="SPJ22" s="671"/>
      <c r="SPK22" s="671"/>
      <c r="SPL22" s="671"/>
      <c r="SPM22" s="671"/>
      <c r="SPN22" s="671"/>
      <c r="SPO22" s="671"/>
      <c r="SPP22" s="671"/>
      <c r="SPQ22" s="671"/>
      <c r="SPR22" s="671"/>
      <c r="SPS22" s="671"/>
      <c r="SPT22" s="671"/>
      <c r="SPU22" s="671"/>
      <c r="SPV22" s="671"/>
      <c r="SPW22" s="671"/>
      <c r="SPX22" s="671"/>
      <c r="SPY22" s="671"/>
      <c r="SPZ22" s="671"/>
      <c r="SQA22" s="671"/>
      <c r="SQB22" s="671"/>
      <c r="SQC22" s="671"/>
      <c r="SQD22" s="671"/>
      <c r="SQE22" s="671"/>
      <c r="SQF22" s="671"/>
      <c r="SQG22" s="671"/>
      <c r="SQH22" s="671"/>
      <c r="SQI22" s="671"/>
      <c r="SQJ22" s="671"/>
      <c r="SQK22" s="671"/>
      <c r="SQL22" s="671"/>
      <c r="SQM22" s="671"/>
      <c r="SQN22" s="671"/>
      <c r="SQO22" s="671"/>
      <c r="SQP22" s="671"/>
      <c r="SQQ22" s="671"/>
      <c r="SQR22" s="671"/>
      <c r="SQS22" s="671"/>
      <c r="SQT22" s="671"/>
      <c r="SQU22" s="671"/>
      <c r="SQV22" s="671"/>
      <c r="SQW22" s="671"/>
      <c r="SQX22" s="671"/>
      <c r="SQY22" s="671"/>
      <c r="SQZ22" s="671"/>
      <c r="SRA22" s="671"/>
      <c r="SRB22" s="671"/>
      <c r="SRC22" s="671"/>
      <c r="SRD22" s="671"/>
      <c r="SRE22" s="671"/>
      <c r="SRF22" s="671"/>
      <c r="SRG22" s="671"/>
      <c r="SRH22" s="671"/>
      <c r="SRI22" s="671"/>
      <c r="SRJ22" s="671"/>
      <c r="SRK22" s="671"/>
      <c r="SRL22" s="671"/>
      <c r="SRM22" s="671"/>
      <c r="SRN22" s="671"/>
      <c r="SRO22" s="671"/>
      <c r="SRP22" s="671"/>
      <c r="SRQ22" s="671"/>
      <c r="SRR22" s="671"/>
      <c r="SRS22" s="671"/>
      <c r="SRT22" s="671"/>
      <c r="SRU22" s="671"/>
      <c r="SRV22" s="671"/>
      <c r="SRW22" s="671"/>
      <c r="SRX22" s="671"/>
      <c r="SRY22" s="671"/>
      <c r="SRZ22" s="671"/>
      <c r="SSA22" s="671"/>
      <c r="SSB22" s="671"/>
      <c r="SSC22" s="671"/>
      <c r="SSD22" s="671"/>
      <c r="SSE22" s="671"/>
      <c r="SSF22" s="671"/>
      <c r="SSG22" s="671"/>
      <c r="SSH22" s="671"/>
      <c r="SSI22" s="671"/>
      <c r="SSJ22" s="671"/>
      <c r="SSK22" s="671"/>
      <c r="SSL22" s="671"/>
      <c r="SSM22" s="671"/>
      <c r="SSN22" s="671"/>
      <c r="SSO22" s="671"/>
      <c r="SSP22" s="671"/>
      <c r="SSQ22" s="671"/>
      <c r="SSR22" s="671"/>
      <c r="SSS22" s="671"/>
      <c r="SST22" s="671"/>
      <c r="SSU22" s="671"/>
      <c r="SSV22" s="671"/>
      <c r="SSW22" s="671"/>
      <c r="SSX22" s="671"/>
      <c r="SSY22" s="671"/>
      <c r="SSZ22" s="671"/>
      <c r="STA22" s="671"/>
      <c r="STB22" s="671"/>
      <c r="STC22" s="671"/>
      <c r="STD22" s="671"/>
      <c r="STE22" s="671"/>
      <c r="STF22" s="671"/>
      <c r="STG22" s="671"/>
      <c r="STH22" s="671"/>
      <c r="STI22" s="671"/>
      <c r="STJ22" s="671"/>
      <c r="STK22" s="671"/>
      <c r="STL22" s="671"/>
      <c r="STM22" s="671"/>
      <c r="STN22" s="671"/>
      <c r="STO22" s="671"/>
      <c r="STP22" s="671"/>
      <c r="STQ22" s="671"/>
      <c r="STR22" s="671"/>
      <c r="STS22" s="671"/>
      <c r="STT22" s="671"/>
      <c r="STU22" s="671"/>
      <c r="STV22" s="671"/>
      <c r="STW22" s="671"/>
      <c r="STX22" s="671"/>
      <c r="STY22" s="671"/>
      <c r="STZ22" s="671"/>
      <c r="SUA22" s="671"/>
      <c r="SUB22" s="671"/>
      <c r="SUC22" s="671"/>
      <c r="SUD22" s="671"/>
      <c r="SUE22" s="671"/>
      <c r="SUF22" s="671"/>
      <c r="SUG22" s="671"/>
      <c r="SUH22" s="671"/>
      <c r="SUI22" s="671"/>
      <c r="SUJ22" s="671"/>
      <c r="SUK22" s="671"/>
      <c r="SUL22" s="671"/>
      <c r="SUM22" s="671"/>
      <c r="SUN22" s="671"/>
      <c r="SUO22" s="671"/>
      <c r="SUP22" s="671"/>
      <c r="SUQ22" s="671"/>
      <c r="SUR22" s="671"/>
      <c r="SUS22" s="671"/>
      <c r="SUT22" s="671"/>
      <c r="SUU22" s="671"/>
      <c r="SUV22" s="671"/>
      <c r="SUW22" s="671"/>
      <c r="SUX22" s="671"/>
      <c r="SUY22" s="671"/>
      <c r="SUZ22" s="671"/>
      <c r="SVA22" s="671"/>
      <c r="SVB22" s="671"/>
      <c r="SVC22" s="671"/>
      <c r="SVD22" s="671"/>
      <c r="SVE22" s="671"/>
      <c r="SVF22" s="671"/>
      <c r="SVG22" s="671"/>
      <c r="SVH22" s="671"/>
      <c r="SVI22" s="671"/>
      <c r="SVJ22" s="671"/>
      <c r="SVK22" s="671"/>
      <c r="SVL22" s="671"/>
      <c r="SVM22" s="671"/>
      <c r="SVN22" s="671"/>
      <c r="SVO22" s="671"/>
      <c r="SVP22" s="671"/>
      <c r="SVQ22" s="671"/>
      <c r="SVR22" s="671"/>
      <c r="SVS22" s="671"/>
      <c r="SVT22" s="671"/>
      <c r="SVU22" s="671"/>
      <c r="SVV22" s="671"/>
      <c r="SVW22" s="671"/>
      <c r="SVX22" s="671"/>
      <c r="SVY22" s="671"/>
      <c r="SVZ22" s="671"/>
      <c r="SWA22" s="671"/>
      <c r="SWB22" s="671"/>
      <c r="SWC22" s="671"/>
      <c r="SWD22" s="671"/>
      <c r="SWE22" s="671"/>
      <c r="SWF22" s="671"/>
      <c r="SWG22" s="671"/>
      <c r="SWH22" s="671"/>
      <c r="SWI22" s="671"/>
      <c r="SWJ22" s="671"/>
      <c r="SWK22" s="671"/>
      <c r="SWL22" s="671"/>
      <c r="SWM22" s="671"/>
      <c r="SWN22" s="671"/>
      <c r="SWO22" s="671"/>
      <c r="SWP22" s="671"/>
      <c r="SWQ22" s="671"/>
      <c r="SWR22" s="671"/>
      <c r="SWS22" s="671"/>
      <c r="SWT22" s="671"/>
      <c r="SWU22" s="671"/>
      <c r="SWV22" s="671"/>
      <c r="SWW22" s="671"/>
      <c r="SWX22" s="671"/>
      <c r="SWY22" s="671"/>
      <c r="SWZ22" s="671"/>
      <c r="SXA22" s="671"/>
      <c r="SXB22" s="671"/>
      <c r="SXC22" s="671"/>
      <c r="SXD22" s="671"/>
      <c r="SXE22" s="671"/>
      <c r="SXF22" s="671"/>
      <c r="SXG22" s="671"/>
      <c r="SXH22" s="671"/>
      <c r="SXI22" s="671"/>
      <c r="SXJ22" s="671"/>
      <c r="SXK22" s="671"/>
      <c r="SXL22" s="671"/>
      <c r="SXM22" s="671"/>
      <c r="SXN22" s="671"/>
      <c r="SXO22" s="671"/>
      <c r="SXP22" s="671"/>
      <c r="SXQ22" s="671"/>
      <c r="SXR22" s="671"/>
      <c r="SXS22" s="671"/>
      <c r="SXT22" s="671"/>
      <c r="SXU22" s="671"/>
      <c r="SXV22" s="671"/>
      <c r="SXW22" s="671"/>
      <c r="SXX22" s="671"/>
      <c r="SXY22" s="671"/>
      <c r="SXZ22" s="671"/>
      <c r="SYA22" s="671"/>
      <c r="SYB22" s="671"/>
      <c r="SYC22" s="671"/>
      <c r="SYD22" s="671"/>
      <c r="SYE22" s="671"/>
      <c r="SYF22" s="671"/>
      <c r="SYG22" s="671"/>
      <c r="SYH22" s="671"/>
      <c r="SYI22" s="671"/>
      <c r="SYJ22" s="671"/>
      <c r="SYK22" s="671"/>
      <c r="SYL22" s="671"/>
      <c r="SYM22" s="671"/>
      <c r="SYN22" s="671"/>
      <c r="SYO22" s="671"/>
      <c r="SYP22" s="671"/>
      <c r="SYQ22" s="671"/>
      <c r="SYR22" s="671"/>
      <c r="SYS22" s="671"/>
      <c r="SYT22" s="671"/>
      <c r="SYU22" s="671"/>
      <c r="SYV22" s="671"/>
      <c r="SYW22" s="671"/>
      <c r="SYX22" s="671"/>
      <c r="SYY22" s="671"/>
      <c r="SYZ22" s="671"/>
      <c r="SZA22" s="671"/>
      <c r="SZB22" s="671"/>
      <c r="SZC22" s="671"/>
      <c r="SZD22" s="671"/>
      <c r="SZE22" s="671"/>
      <c r="SZF22" s="671"/>
      <c r="SZG22" s="671"/>
      <c r="SZH22" s="671"/>
      <c r="SZI22" s="671"/>
      <c r="SZJ22" s="671"/>
      <c r="SZK22" s="671"/>
      <c r="SZL22" s="671"/>
      <c r="SZM22" s="671"/>
      <c r="SZN22" s="671"/>
      <c r="SZO22" s="671"/>
      <c r="SZP22" s="671"/>
      <c r="SZQ22" s="671"/>
      <c r="SZR22" s="671"/>
      <c r="SZS22" s="671"/>
      <c r="SZT22" s="671"/>
      <c r="SZU22" s="671"/>
      <c r="SZV22" s="671"/>
      <c r="SZW22" s="671"/>
      <c r="SZX22" s="671"/>
      <c r="SZY22" s="671"/>
      <c r="SZZ22" s="671"/>
      <c r="TAA22" s="671"/>
      <c r="TAB22" s="671"/>
      <c r="TAC22" s="671"/>
      <c r="TAD22" s="671"/>
      <c r="TAE22" s="671"/>
      <c r="TAF22" s="671"/>
      <c r="TAG22" s="671"/>
      <c r="TAH22" s="671"/>
      <c r="TAI22" s="671"/>
      <c r="TAJ22" s="671"/>
      <c r="TAK22" s="671"/>
      <c r="TAL22" s="671"/>
      <c r="TAM22" s="671"/>
      <c r="TAN22" s="671"/>
      <c r="TAO22" s="671"/>
      <c r="TAP22" s="671"/>
      <c r="TAQ22" s="671"/>
      <c r="TAR22" s="671"/>
      <c r="TAS22" s="671"/>
      <c r="TAT22" s="671"/>
      <c r="TAU22" s="671"/>
      <c r="TAV22" s="671"/>
      <c r="TAW22" s="671"/>
      <c r="TAX22" s="671"/>
      <c r="TAY22" s="671"/>
      <c r="TAZ22" s="671"/>
      <c r="TBA22" s="671"/>
      <c r="TBB22" s="671"/>
      <c r="TBC22" s="671"/>
      <c r="TBD22" s="671"/>
      <c r="TBE22" s="671"/>
      <c r="TBF22" s="671"/>
      <c r="TBG22" s="671"/>
      <c r="TBH22" s="671"/>
      <c r="TBI22" s="671"/>
      <c r="TBJ22" s="671"/>
      <c r="TBK22" s="671"/>
      <c r="TBL22" s="671"/>
      <c r="TBM22" s="671"/>
      <c r="TBN22" s="671"/>
      <c r="TBO22" s="671"/>
      <c r="TBP22" s="671"/>
      <c r="TBQ22" s="671"/>
      <c r="TBR22" s="671"/>
      <c r="TBS22" s="671"/>
      <c r="TBT22" s="671"/>
      <c r="TBU22" s="671"/>
      <c r="TBV22" s="671"/>
      <c r="TBW22" s="671"/>
      <c r="TBX22" s="671"/>
      <c r="TBY22" s="671"/>
      <c r="TBZ22" s="671"/>
      <c r="TCA22" s="671"/>
      <c r="TCB22" s="671"/>
      <c r="TCC22" s="671"/>
      <c r="TCD22" s="671"/>
      <c r="TCE22" s="671"/>
      <c r="TCF22" s="671"/>
      <c r="TCG22" s="671"/>
      <c r="TCH22" s="671"/>
      <c r="TCI22" s="671"/>
      <c r="TCJ22" s="671"/>
      <c r="TCK22" s="671"/>
      <c r="TCL22" s="671"/>
      <c r="TCM22" s="671"/>
      <c r="TCN22" s="671"/>
      <c r="TCO22" s="671"/>
      <c r="TCP22" s="671"/>
      <c r="TCQ22" s="671"/>
      <c r="TCR22" s="671"/>
      <c r="TCS22" s="671"/>
      <c r="TCT22" s="671"/>
      <c r="TCU22" s="671"/>
      <c r="TCV22" s="671"/>
      <c r="TCW22" s="671"/>
      <c r="TCX22" s="671"/>
      <c r="TCY22" s="671"/>
      <c r="TCZ22" s="671"/>
      <c r="TDA22" s="671"/>
      <c r="TDB22" s="671"/>
      <c r="TDC22" s="671"/>
      <c r="TDD22" s="671"/>
      <c r="TDE22" s="671"/>
      <c r="TDF22" s="671"/>
      <c r="TDG22" s="671"/>
      <c r="TDH22" s="671"/>
      <c r="TDI22" s="671"/>
      <c r="TDJ22" s="671"/>
      <c r="TDK22" s="671"/>
      <c r="TDL22" s="671"/>
      <c r="TDM22" s="671"/>
      <c r="TDN22" s="671"/>
      <c r="TDO22" s="671"/>
      <c r="TDP22" s="671"/>
      <c r="TDQ22" s="671"/>
      <c r="TDR22" s="671"/>
      <c r="TDS22" s="671"/>
      <c r="TDT22" s="671"/>
      <c r="TDU22" s="671"/>
      <c r="TDV22" s="671"/>
      <c r="TDW22" s="671"/>
      <c r="TDX22" s="671"/>
      <c r="TDY22" s="671"/>
      <c r="TDZ22" s="671"/>
      <c r="TEA22" s="671"/>
      <c r="TEB22" s="671"/>
      <c r="TEC22" s="671"/>
      <c r="TED22" s="671"/>
      <c r="TEE22" s="671"/>
      <c r="TEF22" s="671"/>
      <c r="TEG22" s="671"/>
      <c r="TEH22" s="671"/>
      <c r="TEI22" s="671"/>
      <c r="TEJ22" s="671"/>
      <c r="TEK22" s="671"/>
      <c r="TEL22" s="671"/>
      <c r="TEM22" s="671"/>
      <c r="TEN22" s="671"/>
      <c r="TEO22" s="671"/>
      <c r="TEP22" s="671"/>
      <c r="TEQ22" s="671"/>
      <c r="TER22" s="671"/>
      <c r="TES22" s="671"/>
      <c r="TET22" s="671"/>
      <c r="TEU22" s="671"/>
      <c r="TEV22" s="671"/>
      <c r="TEW22" s="671"/>
      <c r="TEX22" s="671"/>
      <c r="TEY22" s="671"/>
      <c r="TEZ22" s="671"/>
      <c r="TFA22" s="671"/>
      <c r="TFB22" s="671"/>
      <c r="TFC22" s="671"/>
      <c r="TFD22" s="671"/>
      <c r="TFE22" s="671"/>
      <c r="TFF22" s="671"/>
      <c r="TFG22" s="671"/>
      <c r="TFH22" s="671"/>
      <c r="TFI22" s="671"/>
      <c r="TFJ22" s="671"/>
      <c r="TFK22" s="671"/>
      <c r="TFL22" s="671"/>
      <c r="TFM22" s="671"/>
      <c r="TFN22" s="671"/>
      <c r="TFO22" s="671"/>
      <c r="TFP22" s="671"/>
      <c r="TFQ22" s="671"/>
      <c r="TFR22" s="671"/>
      <c r="TFS22" s="671"/>
      <c r="TFT22" s="671"/>
      <c r="TFU22" s="671"/>
      <c r="TFV22" s="671"/>
      <c r="TFW22" s="671"/>
      <c r="TFX22" s="671"/>
      <c r="TFY22" s="671"/>
      <c r="TFZ22" s="671"/>
      <c r="TGA22" s="671"/>
      <c r="TGB22" s="671"/>
      <c r="TGC22" s="671"/>
      <c r="TGD22" s="671"/>
      <c r="TGE22" s="671"/>
      <c r="TGF22" s="671"/>
      <c r="TGG22" s="671"/>
      <c r="TGH22" s="671"/>
      <c r="TGI22" s="671"/>
      <c r="TGJ22" s="671"/>
      <c r="TGK22" s="671"/>
      <c r="TGL22" s="671"/>
      <c r="TGM22" s="671"/>
      <c r="TGN22" s="671"/>
      <c r="TGO22" s="671"/>
      <c r="TGP22" s="671"/>
      <c r="TGQ22" s="671"/>
      <c r="TGR22" s="671"/>
      <c r="TGS22" s="671"/>
      <c r="TGT22" s="671"/>
      <c r="TGU22" s="671"/>
      <c r="TGV22" s="671"/>
      <c r="TGW22" s="671"/>
      <c r="TGX22" s="671"/>
      <c r="TGY22" s="671"/>
      <c r="TGZ22" s="671"/>
      <c r="THA22" s="671"/>
      <c r="THB22" s="671"/>
      <c r="THC22" s="671"/>
      <c r="THD22" s="671"/>
      <c r="THE22" s="671"/>
      <c r="THF22" s="671"/>
      <c r="THG22" s="671"/>
      <c r="THH22" s="671"/>
      <c r="THI22" s="671"/>
      <c r="THJ22" s="671"/>
      <c r="THK22" s="671"/>
      <c r="THL22" s="671"/>
      <c r="THM22" s="671"/>
      <c r="THN22" s="671"/>
      <c r="THO22" s="671"/>
      <c r="THP22" s="671"/>
      <c r="THQ22" s="671"/>
      <c r="THR22" s="671"/>
      <c r="THS22" s="671"/>
      <c r="THT22" s="671"/>
      <c r="THU22" s="671"/>
      <c r="THV22" s="671"/>
      <c r="THW22" s="671"/>
      <c r="THX22" s="671"/>
      <c r="THY22" s="671"/>
      <c r="THZ22" s="671"/>
      <c r="TIA22" s="671"/>
      <c r="TIB22" s="671"/>
      <c r="TIC22" s="671"/>
      <c r="TID22" s="671"/>
      <c r="TIE22" s="671"/>
      <c r="TIF22" s="671"/>
      <c r="TIG22" s="671"/>
      <c r="TIH22" s="671"/>
      <c r="TII22" s="671"/>
      <c r="TIJ22" s="671"/>
      <c r="TIK22" s="671"/>
      <c r="TIL22" s="671"/>
      <c r="TIM22" s="671"/>
      <c r="TIN22" s="671"/>
      <c r="TIO22" s="671"/>
      <c r="TIP22" s="671"/>
      <c r="TIQ22" s="671"/>
      <c r="TIR22" s="671"/>
      <c r="TIS22" s="671"/>
      <c r="TIT22" s="671"/>
      <c r="TIU22" s="671"/>
      <c r="TIV22" s="671"/>
      <c r="TIW22" s="671"/>
      <c r="TIX22" s="671"/>
      <c r="TIY22" s="671"/>
      <c r="TIZ22" s="671"/>
      <c r="TJA22" s="671"/>
      <c r="TJB22" s="671"/>
      <c r="TJC22" s="671"/>
      <c r="TJD22" s="671"/>
      <c r="TJE22" s="671"/>
      <c r="TJF22" s="671"/>
      <c r="TJG22" s="671"/>
      <c r="TJH22" s="671"/>
      <c r="TJI22" s="671"/>
      <c r="TJJ22" s="671"/>
      <c r="TJK22" s="671"/>
      <c r="TJL22" s="671"/>
      <c r="TJM22" s="671"/>
      <c r="TJN22" s="671"/>
      <c r="TJO22" s="671"/>
      <c r="TJP22" s="671"/>
      <c r="TJQ22" s="671"/>
      <c r="TJR22" s="671"/>
      <c r="TJS22" s="671"/>
      <c r="TJT22" s="671"/>
      <c r="TJU22" s="671"/>
      <c r="TJV22" s="671"/>
      <c r="TJW22" s="671"/>
      <c r="TJX22" s="671"/>
      <c r="TJY22" s="671"/>
      <c r="TJZ22" s="671"/>
      <c r="TKA22" s="671"/>
      <c r="TKB22" s="671"/>
      <c r="TKC22" s="671"/>
      <c r="TKD22" s="671"/>
      <c r="TKE22" s="671"/>
      <c r="TKF22" s="671"/>
      <c r="TKG22" s="671"/>
      <c r="TKH22" s="671"/>
      <c r="TKI22" s="671"/>
      <c r="TKJ22" s="671"/>
      <c r="TKK22" s="671"/>
      <c r="TKL22" s="671"/>
      <c r="TKM22" s="671"/>
      <c r="TKN22" s="671"/>
      <c r="TKO22" s="671"/>
      <c r="TKP22" s="671"/>
      <c r="TKQ22" s="671"/>
      <c r="TKR22" s="671"/>
      <c r="TKS22" s="671"/>
      <c r="TKT22" s="671"/>
      <c r="TKU22" s="671"/>
      <c r="TKV22" s="671"/>
      <c r="TKW22" s="671"/>
      <c r="TKX22" s="671"/>
      <c r="TKY22" s="671"/>
      <c r="TKZ22" s="671"/>
      <c r="TLA22" s="671"/>
      <c r="TLB22" s="671"/>
      <c r="TLC22" s="671"/>
      <c r="TLD22" s="671"/>
      <c r="TLE22" s="671"/>
      <c r="TLF22" s="671"/>
      <c r="TLG22" s="671"/>
      <c r="TLH22" s="671"/>
      <c r="TLI22" s="671"/>
      <c r="TLJ22" s="671"/>
      <c r="TLK22" s="671"/>
      <c r="TLL22" s="671"/>
      <c r="TLM22" s="671"/>
      <c r="TLN22" s="671"/>
      <c r="TLO22" s="671"/>
      <c r="TLP22" s="671"/>
      <c r="TLQ22" s="671"/>
      <c r="TLR22" s="671"/>
      <c r="TLS22" s="671"/>
      <c r="TLT22" s="671"/>
      <c r="TLU22" s="671"/>
      <c r="TLV22" s="671"/>
      <c r="TLW22" s="671"/>
      <c r="TLX22" s="671"/>
      <c r="TLY22" s="671"/>
      <c r="TLZ22" s="671"/>
      <c r="TMA22" s="671"/>
      <c r="TMB22" s="671"/>
      <c r="TMC22" s="671"/>
      <c r="TMD22" s="671"/>
      <c r="TME22" s="671"/>
      <c r="TMF22" s="671"/>
      <c r="TMG22" s="671"/>
      <c r="TMH22" s="671"/>
      <c r="TMI22" s="671"/>
      <c r="TMJ22" s="671"/>
      <c r="TMK22" s="671"/>
      <c r="TML22" s="671"/>
      <c r="TMM22" s="671"/>
      <c r="TMN22" s="671"/>
      <c r="TMO22" s="671"/>
      <c r="TMP22" s="671"/>
      <c r="TMQ22" s="671"/>
      <c r="TMR22" s="671"/>
      <c r="TMS22" s="671"/>
      <c r="TMT22" s="671"/>
      <c r="TMU22" s="671"/>
      <c r="TMV22" s="671"/>
      <c r="TMW22" s="671"/>
      <c r="TMX22" s="671"/>
      <c r="TMY22" s="671"/>
      <c r="TMZ22" s="671"/>
      <c r="TNA22" s="671"/>
      <c r="TNB22" s="671"/>
      <c r="TNC22" s="671"/>
      <c r="TND22" s="671"/>
      <c r="TNE22" s="671"/>
      <c r="TNF22" s="671"/>
      <c r="TNG22" s="671"/>
      <c r="TNH22" s="671"/>
      <c r="TNI22" s="671"/>
      <c r="TNJ22" s="671"/>
      <c r="TNK22" s="671"/>
      <c r="TNL22" s="671"/>
      <c r="TNM22" s="671"/>
      <c r="TNN22" s="671"/>
      <c r="TNO22" s="671"/>
      <c r="TNP22" s="671"/>
      <c r="TNQ22" s="671"/>
      <c r="TNR22" s="671"/>
      <c r="TNS22" s="671"/>
      <c r="TNT22" s="671"/>
      <c r="TNU22" s="671"/>
      <c r="TNV22" s="671"/>
      <c r="TNW22" s="671"/>
      <c r="TNX22" s="671"/>
      <c r="TNY22" s="671"/>
      <c r="TNZ22" s="671"/>
      <c r="TOA22" s="671"/>
      <c r="TOB22" s="671"/>
      <c r="TOC22" s="671"/>
      <c r="TOD22" s="671"/>
      <c r="TOE22" s="671"/>
      <c r="TOF22" s="671"/>
      <c r="TOG22" s="671"/>
      <c r="TOH22" s="671"/>
      <c r="TOI22" s="671"/>
      <c r="TOJ22" s="671"/>
      <c r="TOK22" s="671"/>
      <c r="TOL22" s="671"/>
      <c r="TOM22" s="671"/>
      <c r="TON22" s="671"/>
      <c r="TOO22" s="671"/>
      <c r="TOP22" s="671"/>
      <c r="TOQ22" s="671"/>
      <c r="TOR22" s="671"/>
      <c r="TOS22" s="671"/>
      <c r="TOT22" s="671"/>
      <c r="TOU22" s="671"/>
      <c r="TOV22" s="671"/>
      <c r="TOW22" s="671"/>
      <c r="TOX22" s="671"/>
      <c r="TOY22" s="671"/>
      <c r="TOZ22" s="671"/>
      <c r="TPA22" s="671"/>
      <c r="TPB22" s="671"/>
      <c r="TPC22" s="671"/>
      <c r="TPD22" s="671"/>
      <c r="TPE22" s="671"/>
      <c r="TPF22" s="671"/>
      <c r="TPG22" s="671"/>
      <c r="TPH22" s="671"/>
      <c r="TPI22" s="671"/>
      <c r="TPJ22" s="671"/>
      <c r="TPK22" s="671"/>
      <c r="TPL22" s="671"/>
      <c r="TPM22" s="671"/>
      <c r="TPN22" s="671"/>
      <c r="TPO22" s="671"/>
      <c r="TPP22" s="671"/>
      <c r="TPQ22" s="671"/>
      <c r="TPR22" s="671"/>
      <c r="TPS22" s="671"/>
      <c r="TPT22" s="671"/>
      <c r="TPU22" s="671"/>
      <c r="TPV22" s="671"/>
      <c r="TPW22" s="671"/>
      <c r="TPX22" s="671"/>
      <c r="TPY22" s="671"/>
      <c r="TPZ22" s="671"/>
      <c r="TQA22" s="671"/>
      <c r="TQB22" s="671"/>
      <c r="TQC22" s="671"/>
      <c r="TQD22" s="671"/>
      <c r="TQE22" s="671"/>
      <c r="TQF22" s="671"/>
      <c r="TQG22" s="671"/>
      <c r="TQH22" s="671"/>
      <c r="TQI22" s="671"/>
      <c r="TQJ22" s="671"/>
      <c r="TQK22" s="671"/>
      <c r="TQL22" s="671"/>
      <c r="TQM22" s="671"/>
      <c r="TQN22" s="671"/>
      <c r="TQO22" s="671"/>
      <c r="TQP22" s="671"/>
      <c r="TQQ22" s="671"/>
      <c r="TQR22" s="671"/>
      <c r="TQS22" s="671"/>
      <c r="TQT22" s="671"/>
      <c r="TQU22" s="671"/>
      <c r="TQV22" s="671"/>
      <c r="TQW22" s="671"/>
      <c r="TQX22" s="671"/>
      <c r="TQY22" s="671"/>
      <c r="TQZ22" s="671"/>
      <c r="TRA22" s="671"/>
      <c r="TRB22" s="671"/>
      <c r="TRC22" s="671"/>
      <c r="TRD22" s="671"/>
      <c r="TRE22" s="671"/>
      <c r="TRF22" s="671"/>
      <c r="TRG22" s="671"/>
      <c r="TRH22" s="671"/>
      <c r="TRI22" s="671"/>
      <c r="TRJ22" s="671"/>
      <c r="TRK22" s="671"/>
      <c r="TRL22" s="671"/>
      <c r="TRM22" s="671"/>
      <c r="TRN22" s="671"/>
      <c r="TRO22" s="671"/>
      <c r="TRP22" s="671"/>
      <c r="TRQ22" s="671"/>
      <c r="TRR22" s="671"/>
      <c r="TRS22" s="671"/>
      <c r="TRT22" s="671"/>
      <c r="TRU22" s="671"/>
      <c r="TRV22" s="671"/>
      <c r="TRW22" s="671"/>
      <c r="TRX22" s="671"/>
      <c r="TRY22" s="671"/>
      <c r="TRZ22" s="671"/>
      <c r="TSA22" s="671"/>
      <c r="TSB22" s="671"/>
      <c r="TSC22" s="671"/>
      <c r="TSD22" s="671"/>
      <c r="TSE22" s="671"/>
      <c r="TSF22" s="671"/>
      <c r="TSG22" s="671"/>
      <c r="TSH22" s="671"/>
      <c r="TSI22" s="671"/>
      <c r="TSJ22" s="671"/>
      <c r="TSK22" s="671"/>
      <c r="TSL22" s="671"/>
      <c r="TSM22" s="671"/>
      <c r="TSN22" s="671"/>
      <c r="TSO22" s="671"/>
      <c r="TSP22" s="671"/>
      <c r="TSQ22" s="671"/>
      <c r="TSR22" s="671"/>
      <c r="TSS22" s="671"/>
      <c r="TST22" s="671"/>
      <c r="TSU22" s="671"/>
      <c r="TSV22" s="671"/>
      <c r="TSW22" s="671"/>
      <c r="TSX22" s="671"/>
      <c r="TSY22" s="671"/>
      <c r="TSZ22" s="671"/>
      <c r="TTA22" s="671"/>
      <c r="TTB22" s="671"/>
      <c r="TTC22" s="671"/>
      <c r="TTD22" s="671"/>
      <c r="TTE22" s="671"/>
      <c r="TTF22" s="671"/>
      <c r="TTG22" s="671"/>
      <c r="TTH22" s="671"/>
      <c r="TTI22" s="671"/>
      <c r="TTJ22" s="671"/>
      <c r="TTK22" s="671"/>
      <c r="TTL22" s="671"/>
      <c r="TTM22" s="671"/>
      <c r="TTN22" s="671"/>
      <c r="TTO22" s="671"/>
      <c r="TTP22" s="671"/>
      <c r="TTQ22" s="671"/>
      <c r="TTR22" s="671"/>
      <c r="TTS22" s="671"/>
      <c r="TTT22" s="671"/>
      <c r="TTU22" s="671"/>
      <c r="TTV22" s="671"/>
      <c r="TTW22" s="671"/>
      <c r="TTX22" s="671"/>
      <c r="TTY22" s="671"/>
      <c r="TTZ22" s="671"/>
      <c r="TUA22" s="671"/>
      <c r="TUB22" s="671"/>
      <c r="TUC22" s="671"/>
      <c r="TUD22" s="671"/>
      <c r="TUE22" s="671"/>
      <c r="TUF22" s="671"/>
      <c r="TUG22" s="671"/>
      <c r="TUH22" s="671"/>
      <c r="TUI22" s="671"/>
      <c r="TUJ22" s="671"/>
      <c r="TUK22" s="671"/>
      <c r="TUL22" s="671"/>
      <c r="TUM22" s="671"/>
      <c r="TUN22" s="671"/>
      <c r="TUO22" s="671"/>
      <c r="TUP22" s="671"/>
      <c r="TUQ22" s="671"/>
      <c r="TUR22" s="671"/>
      <c r="TUS22" s="671"/>
      <c r="TUT22" s="671"/>
      <c r="TUU22" s="671"/>
      <c r="TUV22" s="671"/>
      <c r="TUW22" s="671"/>
      <c r="TUX22" s="671"/>
      <c r="TUY22" s="671"/>
      <c r="TUZ22" s="671"/>
      <c r="TVA22" s="671"/>
      <c r="TVB22" s="671"/>
      <c r="TVC22" s="671"/>
      <c r="TVD22" s="671"/>
      <c r="TVE22" s="671"/>
      <c r="TVF22" s="671"/>
      <c r="TVG22" s="671"/>
      <c r="TVH22" s="671"/>
      <c r="TVI22" s="671"/>
      <c r="TVJ22" s="671"/>
      <c r="TVK22" s="671"/>
      <c r="TVL22" s="671"/>
      <c r="TVM22" s="671"/>
      <c r="TVN22" s="671"/>
      <c r="TVO22" s="671"/>
      <c r="TVP22" s="671"/>
      <c r="TVQ22" s="671"/>
      <c r="TVR22" s="671"/>
      <c r="TVS22" s="671"/>
      <c r="TVT22" s="671"/>
      <c r="TVU22" s="671"/>
      <c r="TVV22" s="671"/>
      <c r="TVW22" s="671"/>
      <c r="TVX22" s="671"/>
      <c r="TVY22" s="671"/>
      <c r="TVZ22" s="671"/>
      <c r="TWA22" s="671"/>
      <c r="TWB22" s="671"/>
      <c r="TWC22" s="671"/>
      <c r="TWD22" s="671"/>
      <c r="TWE22" s="671"/>
      <c r="TWF22" s="671"/>
      <c r="TWG22" s="671"/>
      <c r="TWH22" s="671"/>
      <c r="TWI22" s="671"/>
      <c r="TWJ22" s="671"/>
      <c r="TWK22" s="671"/>
      <c r="TWL22" s="671"/>
      <c r="TWM22" s="671"/>
      <c r="TWN22" s="671"/>
      <c r="TWO22" s="671"/>
      <c r="TWP22" s="671"/>
      <c r="TWQ22" s="671"/>
      <c r="TWR22" s="671"/>
      <c r="TWS22" s="671"/>
      <c r="TWT22" s="671"/>
      <c r="TWU22" s="671"/>
      <c r="TWV22" s="671"/>
      <c r="TWW22" s="671"/>
      <c r="TWX22" s="671"/>
      <c r="TWY22" s="671"/>
      <c r="TWZ22" s="671"/>
      <c r="TXA22" s="671"/>
      <c r="TXB22" s="671"/>
      <c r="TXC22" s="671"/>
      <c r="TXD22" s="671"/>
      <c r="TXE22" s="671"/>
      <c r="TXF22" s="671"/>
      <c r="TXG22" s="671"/>
      <c r="TXH22" s="671"/>
      <c r="TXI22" s="671"/>
      <c r="TXJ22" s="671"/>
      <c r="TXK22" s="671"/>
      <c r="TXL22" s="671"/>
      <c r="TXM22" s="671"/>
      <c r="TXN22" s="671"/>
      <c r="TXO22" s="671"/>
      <c r="TXP22" s="671"/>
      <c r="TXQ22" s="671"/>
      <c r="TXR22" s="671"/>
      <c r="TXS22" s="671"/>
      <c r="TXT22" s="671"/>
      <c r="TXU22" s="671"/>
      <c r="TXV22" s="671"/>
      <c r="TXW22" s="671"/>
      <c r="TXX22" s="671"/>
      <c r="TXY22" s="671"/>
      <c r="TXZ22" s="671"/>
      <c r="TYA22" s="671"/>
      <c r="TYB22" s="671"/>
      <c r="TYC22" s="671"/>
      <c r="TYD22" s="671"/>
      <c r="TYE22" s="671"/>
      <c r="TYF22" s="671"/>
      <c r="TYG22" s="671"/>
      <c r="TYH22" s="671"/>
      <c r="TYI22" s="671"/>
      <c r="TYJ22" s="671"/>
      <c r="TYK22" s="671"/>
      <c r="TYL22" s="671"/>
      <c r="TYM22" s="671"/>
      <c r="TYN22" s="671"/>
      <c r="TYO22" s="671"/>
      <c r="TYP22" s="671"/>
      <c r="TYQ22" s="671"/>
      <c r="TYR22" s="671"/>
      <c r="TYS22" s="671"/>
      <c r="TYT22" s="671"/>
      <c r="TYU22" s="671"/>
      <c r="TYV22" s="671"/>
      <c r="TYW22" s="671"/>
      <c r="TYX22" s="671"/>
      <c r="TYY22" s="671"/>
      <c r="TYZ22" s="671"/>
      <c r="TZA22" s="671"/>
      <c r="TZB22" s="671"/>
      <c r="TZC22" s="671"/>
      <c r="TZD22" s="671"/>
      <c r="TZE22" s="671"/>
      <c r="TZF22" s="671"/>
      <c r="TZG22" s="671"/>
      <c r="TZH22" s="671"/>
      <c r="TZI22" s="671"/>
      <c r="TZJ22" s="671"/>
      <c r="TZK22" s="671"/>
      <c r="TZL22" s="671"/>
      <c r="TZM22" s="671"/>
      <c r="TZN22" s="671"/>
      <c r="TZO22" s="671"/>
      <c r="TZP22" s="671"/>
      <c r="TZQ22" s="671"/>
      <c r="TZR22" s="671"/>
      <c r="TZS22" s="671"/>
      <c r="TZT22" s="671"/>
      <c r="TZU22" s="671"/>
      <c r="TZV22" s="671"/>
      <c r="TZW22" s="671"/>
      <c r="TZX22" s="671"/>
      <c r="TZY22" s="671"/>
      <c r="TZZ22" s="671"/>
      <c r="UAA22" s="671"/>
      <c r="UAB22" s="671"/>
      <c r="UAC22" s="671"/>
      <c r="UAD22" s="671"/>
      <c r="UAE22" s="671"/>
      <c r="UAF22" s="671"/>
      <c r="UAG22" s="671"/>
      <c r="UAH22" s="671"/>
      <c r="UAI22" s="671"/>
      <c r="UAJ22" s="671"/>
      <c r="UAK22" s="671"/>
      <c r="UAL22" s="671"/>
      <c r="UAM22" s="671"/>
      <c r="UAN22" s="671"/>
      <c r="UAO22" s="671"/>
      <c r="UAP22" s="671"/>
      <c r="UAQ22" s="671"/>
      <c r="UAR22" s="671"/>
      <c r="UAS22" s="671"/>
      <c r="UAT22" s="671"/>
      <c r="UAU22" s="671"/>
      <c r="UAV22" s="671"/>
      <c r="UAW22" s="671"/>
      <c r="UAX22" s="671"/>
      <c r="UAY22" s="671"/>
      <c r="UAZ22" s="671"/>
      <c r="UBA22" s="671"/>
      <c r="UBB22" s="671"/>
      <c r="UBC22" s="671"/>
      <c r="UBD22" s="671"/>
      <c r="UBE22" s="671"/>
      <c r="UBF22" s="671"/>
      <c r="UBG22" s="671"/>
      <c r="UBH22" s="671"/>
      <c r="UBI22" s="671"/>
      <c r="UBJ22" s="671"/>
      <c r="UBK22" s="671"/>
      <c r="UBL22" s="671"/>
      <c r="UBM22" s="671"/>
      <c r="UBN22" s="671"/>
      <c r="UBO22" s="671"/>
      <c r="UBP22" s="671"/>
      <c r="UBQ22" s="671"/>
      <c r="UBR22" s="671"/>
      <c r="UBS22" s="671"/>
      <c r="UBT22" s="671"/>
      <c r="UBU22" s="671"/>
      <c r="UBV22" s="671"/>
      <c r="UBW22" s="671"/>
      <c r="UBX22" s="671"/>
      <c r="UBY22" s="671"/>
      <c r="UBZ22" s="671"/>
      <c r="UCA22" s="671"/>
      <c r="UCB22" s="671"/>
      <c r="UCC22" s="671"/>
      <c r="UCD22" s="671"/>
      <c r="UCE22" s="671"/>
      <c r="UCF22" s="671"/>
      <c r="UCG22" s="671"/>
      <c r="UCH22" s="671"/>
      <c r="UCI22" s="671"/>
      <c r="UCJ22" s="671"/>
      <c r="UCK22" s="671"/>
      <c r="UCL22" s="671"/>
      <c r="UCM22" s="671"/>
      <c r="UCN22" s="671"/>
      <c r="UCO22" s="671"/>
      <c r="UCP22" s="671"/>
      <c r="UCQ22" s="671"/>
      <c r="UCR22" s="671"/>
      <c r="UCS22" s="671"/>
      <c r="UCT22" s="671"/>
      <c r="UCU22" s="671"/>
      <c r="UCV22" s="671"/>
      <c r="UCW22" s="671"/>
      <c r="UCX22" s="671"/>
      <c r="UCY22" s="671"/>
      <c r="UCZ22" s="671"/>
      <c r="UDA22" s="671"/>
      <c r="UDB22" s="671"/>
      <c r="UDC22" s="671"/>
      <c r="UDD22" s="671"/>
      <c r="UDE22" s="671"/>
      <c r="UDF22" s="671"/>
      <c r="UDG22" s="671"/>
      <c r="UDH22" s="671"/>
      <c r="UDI22" s="671"/>
      <c r="UDJ22" s="671"/>
      <c r="UDK22" s="671"/>
      <c r="UDL22" s="671"/>
      <c r="UDM22" s="671"/>
      <c r="UDN22" s="671"/>
      <c r="UDO22" s="671"/>
      <c r="UDP22" s="671"/>
      <c r="UDQ22" s="671"/>
      <c r="UDR22" s="671"/>
      <c r="UDS22" s="671"/>
      <c r="UDT22" s="671"/>
      <c r="UDU22" s="671"/>
      <c r="UDV22" s="671"/>
      <c r="UDW22" s="671"/>
      <c r="UDX22" s="671"/>
      <c r="UDY22" s="671"/>
      <c r="UDZ22" s="671"/>
      <c r="UEA22" s="671"/>
      <c r="UEB22" s="671"/>
      <c r="UEC22" s="671"/>
      <c r="UED22" s="671"/>
      <c r="UEE22" s="671"/>
      <c r="UEF22" s="671"/>
      <c r="UEG22" s="671"/>
      <c r="UEH22" s="671"/>
      <c r="UEI22" s="671"/>
      <c r="UEJ22" s="671"/>
      <c r="UEK22" s="671"/>
      <c r="UEL22" s="671"/>
      <c r="UEM22" s="671"/>
      <c r="UEN22" s="671"/>
      <c r="UEO22" s="671"/>
      <c r="UEP22" s="671"/>
      <c r="UEQ22" s="671"/>
      <c r="UER22" s="671"/>
      <c r="UES22" s="671"/>
      <c r="UET22" s="671"/>
      <c r="UEU22" s="671"/>
      <c r="UEV22" s="671"/>
      <c r="UEW22" s="671"/>
      <c r="UEX22" s="671"/>
      <c r="UEY22" s="671"/>
      <c r="UEZ22" s="671"/>
      <c r="UFA22" s="671"/>
      <c r="UFB22" s="671"/>
      <c r="UFC22" s="671"/>
      <c r="UFD22" s="671"/>
      <c r="UFE22" s="671"/>
      <c r="UFF22" s="671"/>
      <c r="UFG22" s="671"/>
      <c r="UFH22" s="671"/>
      <c r="UFI22" s="671"/>
      <c r="UFJ22" s="671"/>
      <c r="UFK22" s="671"/>
      <c r="UFL22" s="671"/>
      <c r="UFM22" s="671"/>
      <c r="UFN22" s="671"/>
      <c r="UFO22" s="671"/>
      <c r="UFP22" s="671"/>
      <c r="UFQ22" s="671"/>
      <c r="UFR22" s="671"/>
      <c r="UFS22" s="671"/>
      <c r="UFT22" s="671"/>
      <c r="UFU22" s="671"/>
      <c r="UFV22" s="671"/>
      <c r="UFW22" s="671"/>
      <c r="UFX22" s="671"/>
      <c r="UFY22" s="671"/>
      <c r="UFZ22" s="671"/>
      <c r="UGA22" s="671"/>
      <c r="UGB22" s="671"/>
      <c r="UGC22" s="671"/>
      <c r="UGD22" s="671"/>
      <c r="UGE22" s="671"/>
      <c r="UGF22" s="671"/>
      <c r="UGG22" s="671"/>
      <c r="UGH22" s="671"/>
      <c r="UGI22" s="671"/>
      <c r="UGJ22" s="671"/>
      <c r="UGK22" s="671"/>
      <c r="UGL22" s="671"/>
      <c r="UGM22" s="671"/>
      <c r="UGN22" s="671"/>
      <c r="UGO22" s="671"/>
      <c r="UGP22" s="671"/>
      <c r="UGQ22" s="671"/>
      <c r="UGR22" s="671"/>
      <c r="UGS22" s="671"/>
      <c r="UGT22" s="671"/>
      <c r="UGU22" s="671"/>
      <c r="UGV22" s="671"/>
      <c r="UGW22" s="671"/>
      <c r="UGX22" s="671"/>
      <c r="UGY22" s="671"/>
      <c r="UGZ22" s="671"/>
      <c r="UHA22" s="671"/>
      <c r="UHB22" s="671"/>
      <c r="UHC22" s="671"/>
      <c r="UHD22" s="671"/>
      <c r="UHE22" s="671"/>
      <c r="UHF22" s="671"/>
      <c r="UHG22" s="671"/>
      <c r="UHH22" s="671"/>
      <c r="UHI22" s="671"/>
      <c r="UHJ22" s="671"/>
      <c r="UHK22" s="671"/>
      <c r="UHL22" s="671"/>
      <c r="UHM22" s="671"/>
      <c r="UHN22" s="671"/>
      <c r="UHO22" s="671"/>
      <c r="UHP22" s="671"/>
      <c r="UHQ22" s="671"/>
      <c r="UHR22" s="671"/>
      <c r="UHS22" s="671"/>
      <c r="UHT22" s="671"/>
      <c r="UHU22" s="671"/>
      <c r="UHV22" s="671"/>
      <c r="UHW22" s="671"/>
      <c r="UHX22" s="671"/>
      <c r="UHY22" s="671"/>
      <c r="UHZ22" s="671"/>
      <c r="UIA22" s="671"/>
      <c r="UIB22" s="671"/>
      <c r="UIC22" s="671"/>
      <c r="UID22" s="671"/>
      <c r="UIE22" s="671"/>
      <c r="UIF22" s="671"/>
      <c r="UIG22" s="671"/>
      <c r="UIH22" s="671"/>
      <c r="UII22" s="671"/>
      <c r="UIJ22" s="671"/>
      <c r="UIK22" s="671"/>
      <c r="UIL22" s="671"/>
      <c r="UIM22" s="671"/>
      <c r="UIN22" s="671"/>
      <c r="UIO22" s="671"/>
      <c r="UIP22" s="671"/>
      <c r="UIQ22" s="671"/>
      <c r="UIR22" s="671"/>
      <c r="UIS22" s="671"/>
      <c r="UIT22" s="671"/>
      <c r="UIU22" s="671"/>
      <c r="UIV22" s="671"/>
      <c r="UIW22" s="671"/>
      <c r="UIX22" s="671"/>
      <c r="UIY22" s="671"/>
      <c r="UIZ22" s="671"/>
      <c r="UJA22" s="671"/>
      <c r="UJB22" s="671"/>
      <c r="UJC22" s="671"/>
      <c r="UJD22" s="671"/>
      <c r="UJE22" s="671"/>
      <c r="UJF22" s="671"/>
      <c r="UJG22" s="671"/>
      <c r="UJH22" s="671"/>
      <c r="UJI22" s="671"/>
      <c r="UJJ22" s="671"/>
      <c r="UJK22" s="671"/>
      <c r="UJL22" s="671"/>
      <c r="UJM22" s="671"/>
      <c r="UJN22" s="671"/>
      <c r="UJO22" s="671"/>
      <c r="UJP22" s="671"/>
      <c r="UJQ22" s="671"/>
      <c r="UJR22" s="671"/>
      <c r="UJS22" s="671"/>
      <c r="UJT22" s="671"/>
      <c r="UJU22" s="671"/>
      <c r="UJV22" s="671"/>
      <c r="UJW22" s="671"/>
      <c r="UJX22" s="671"/>
      <c r="UJY22" s="671"/>
      <c r="UJZ22" s="671"/>
      <c r="UKA22" s="671"/>
      <c r="UKB22" s="671"/>
      <c r="UKC22" s="671"/>
      <c r="UKD22" s="671"/>
      <c r="UKE22" s="671"/>
      <c r="UKF22" s="671"/>
      <c r="UKG22" s="671"/>
      <c r="UKH22" s="671"/>
      <c r="UKI22" s="671"/>
      <c r="UKJ22" s="671"/>
      <c r="UKK22" s="671"/>
      <c r="UKL22" s="671"/>
      <c r="UKM22" s="671"/>
      <c r="UKN22" s="671"/>
      <c r="UKO22" s="671"/>
      <c r="UKP22" s="671"/>
      <c r="UKQ22" s="671"/>
      <c r="UKR22" s="671"/>
      <c r="UKS22" s="671"/>
      <c r="UKT22" s="671"/>
      <c r="UKU22" s="671"/>
      <c r="UKV22" s="671"/>
      <c r="UKW22" s="671"/>
      <c r="UKX22" s="671"/>
      <c r="UKY22" s="671"/>
      <c r="UKZ22" s="671"/>
      <c r="ULA22" s="671"/>
      <c r="ULB22" s="671"/>
      <c r="ULC22" s="671"/>
      <c r="ULD22" s="671"/>
      <c r="ULE22" s="671"/>
      <c r="ULF22" s="671"/>
      <c r="ULG22" s="671"/>
      <c r="ULH22" s="671"/>
      <c r="ULI22" s="671"/>
      <c r="ULJ22" s="671"/>
      <c r="ULK22" s="671"/>
      <c r="ULL22" s="671"/>
      <c r="ULM22" s="671"/>
      <c r="ULN22" s="671"/>
      <c r="ULO22" s="671"/>
      <c r="ULP22" s="671"/>
      <c r="ULQ22" s="671"/>
      <c r="ULR22" s="671"/>
      <c r="ULS22" s="671"/>
      <c r="ULT22" s="671"/>
      <c r="ULU22" s="671"/>
      <c r="ULV22" s="671"/>
      <c r="ULW22" s="671"/>
      <c r="ULX22" s="671"/>
      <c r="ULY22" s="671"/>
      <c r="ULZ22" s="671"/>
      <c r="UMA22" s="671"/>
      <c r="UMB22" s="671"/>
      <c r="UMC22" s="671"/>
      <c r="UMD22" s="671"/>
      <c r="UME22" s="671"/>
      <c r="UMF22" s="671"/>
      <c r="UMG22" s="671"/>
      <c r="UMH22" s="671"/>
      <c r="UMI22" s="671"/>
      <c r="UMJ22" s="671"/>
      <c r="UMK22" s="671"/>
      <c r="UML22" s="671"/>
      <c r="UMM22" s="671"/>
      <c r="UMN22" s="671"/>
      <c r="UMO22" s="671"/>
      <c r="UMP22" s="671"/>
      <c r="UMQ22" s="671"/>
      <c r="UMR22" s="671"/>
      <c r="UMS22" s="671"/>
      <c r="UMT22" s="671"/>
      <c r="UMU22" s="671"/>
      <c r="UMV22" s="671"/>
      <c r="UMW22" s="671"/>
      <c r="UMX22" s="671"/>
      <c r="UMY22" s="671"/>
      <c r="UMZ22" s="671"/>
      <c r="UNA22" s="671"/>
      <c r="UNB22" s="671"/>
      <c r="UNC22" s="671"/>
      <c r="UND22" s="671"/>
      <c r="UNE22" s="671"/>
      <c r="UNF22" s="671"/>
      <c r="UNG22" s="671"/>
      <c r="UNH22" s="671"/>
      <c r="UNI22" s="671"/>
      <c r="UNJ22" s="671"/>
      <c r="UNK22" s="671"/>
      <c r="UNL22" s="671"/>
      <c r="UNM22" s="671"/>
      <c r="UNN22" s="671"/>
      <c r="UNO22" s="671"/>
      <c r="UNP22" s="671"/>
      <c r="UNQ22" s="671"/>
      <c r="UNR22" s="671"/>
      <c r="UNS22" s="671"/>
      <c r="UNT22" s="671"/>
      <c r="UNU22" s="671"/>
      <c r="UNV22" s="671"/>
      <c r="UNW22" s="671"/>
      <c r="UNX22" s="671"/>
      <c r="UNY22" s="671"/>
      <c r="UNZ22" s="671"/>
      <c r="UOA22" s="671"/>
      <c r="UOB22" s="671"/>
      <c r="UOC22" s="671"/>
      <c r="UOD22" s="671"/>
      <c r="UOE22" s="671"/>
      <c r="UOF22" s="671"/>
      <c r="UOG22" s="671"/>
      <c r="UOH22" s="671"/>
      <c r="UOI22" s="671"/>
      <c r="UOJ22" s="671"/>
      <c r="UOK22" s="671"/>
      <c r="UOL22" s="671"/>
      <c r="UOM22" s="671"/>
      <c r="UON22" s="671"/>
      <c r="UOO22" s="671"/>
      <c r="UOP22" s="671"/>
      <c r="UOQ22" s="671"/>
      <c r="UOR22" s="671"/>
      <c r="UOS22" s="671"/>
      <c r="UOT22" s="671"/>
      <c r="UOU22" s="671"/>
      <c r="UOV22" s="671"/>
      <c r="UOW22" s="671"/>
      <c r="UOX22" s="671"/>
      <c r="UOY22" s="671"/>
      <c r="UOZ22" s="671"/>
      <c r="UPA22" s="671"/>
      <c r="UPB22" s="671"/>
      <c r="UPC22" s="671"/>
      <c r="UPD22" s="671"/>
      <c r="UPE22" s="671"/>
      <c r="UPF22" s="671"/>
      <c r="UPG22" s="671"/>
      <c r="UPH22" s="671"/>
      <c r="UPI22" s="671"/>
      <c r="UPJ22" s="671"/>
      <c r="UPK22" s="671"/>
      <c r="UPL22" s="671"/>
      <c r="UPM22" s="671"/>
      <c r="UPN22" s="671"/>
      <c r="UPO22" s="671"/>
      <c r="UPP22" s="671"/>
      <c r="UPQ22" s="671"/>
      <c r="UPR22" s="671"/>
      <c r="UPS22" s="671"/>
      <c r="UPT22" s="671"/>
      <c r="UPU22" s="671"/>
      <c r="UPV22" s="671"/>
      <c r="UPW22" s="671"/>
      <c r="UPX22" s="671"/>
      <c r="UPY22" s="671"/>
      <c r="UPZ22" s="671"/>
      <c r="UQA22" s="671"/>
      <c r="UQB22" s="671"/>
      <c r="UQC22" s="671"/>
      <c r="UQD22" s="671"/>
      <c r="UQE22" s="671"/>
      <c r="UQF22" s="671"/>
      <c r="UQG22" s="671"/>
      <c r="UQH22" s="671"/>
      <c r="UQI22" s="671"/>
      <c r="UQJ22" s="671"/>
      <c r="UQK22" s="671"/>
      <c r="UQL22" s="671"/>
      <c r="UQM22" s="671"/>
      <c r="UQN22" s="671"/>
      <c r="UQO22" s="671"/>
      <c r="UQP22" s="671"/>
      <c r="UQQ22" s="671"/>
      <c r="UQR22" s="671"/>
      <c r="UQS22" s="671"/>
      <c r="UQT22" s="671"/>
      <c r="UQU22" s="671"/>
      <c r="UQV22" s="671"/>
      <c r="UQW22" s="671"/>
      <c r="UQX22" s="671"/>
      <c r="UQY22" s="671"/>
      <c r="UQZ22" s="671"/>
      <c r="URA22" s="671"/>
      <c r="URB22" s="671"/>
      <c r="URC22" s="671"/>
      <c r="URD22" s="671"/>
      <c r="URE22" s="671"/>
      <c r="URF22" s="671"/>
      <c r="URG22" s="671"/>
      <c r="URH22" s="671"/>
      <c r="URI22" s="671"/>
      <c r="URJ22" s="671"/>
      <c r="URK22" s="671"/>
      <c r="URL22" s="671"/>
      <c r="URM22" s="671"/>
      <c r="URN22" s="671"/>
      <c r="URO22" s="671"/>
      <c r="URP22" s="671"/>
      <c r="URQ22" s="671"/>
      <c r="URR22" s="671"/>
      <c r="URS22" s="671"/>
      <c r="URT22" s="671"/>
      <c r="URU22" s="671"/>
      <c r="URV22" s="671"/>
      <c r="URW22" s="671"/>
      <c r="URX22" s="671"/>
      <c r="URY22" s="671"/>
      <c r="URZ22" s="671"/>
      <c r="USA22" s="671"/>
      <c r="USB22" s="671"/>
      <c r="USC22" s="671"/>
      <c r="USD22" s="671"/>
      <c r="USE22" s="671"/>
      <c r="USF22" s="671"/>
      <c r="USG22" s="671"/>
      <c r="USH22" s="671"/>
      <c r="USI22" s="671"/>
      <c r="USJ22" s="671"/>
      <c r="USK22" s="671"/>
      <c r="USL22" s="671"/>
      <c r="USM22" s="671"/>
      <c r="USN22" s="671"/>
      <c r="USO22" s="671"/>
      <c r="USP22" s="671"/>
      <c r="USQ22" s="671"/>
      <c r="USR22" s="671"/>
      <c r="USS22" s="671"/>
      <c r="UST22" s="671"/>
      <c r="USU22" s="671"/>
      <c r="USV22" s="671"/>
      <c r="USW22" s="671"/>
      <c r="USX22" s="671"/>
      <c r="USY22" s="671"/>
      <c r="USZ22" s="671"/>
      <c r="UTA22" s="671"/>
      <c r="UTB22" s="671"/>
      <c r="UTC22" s="671"/>
      <c r="UTD22" s="671"/>
      <c r="UTE22" s="671"/>
      <c r="UTF22" s="671"/>
      <c r="UTG22" s="671"/>
      <c r="UTH22" s="671"/>
      <c r="UTI22" s="671"/>
      <c r="UTJ22" s="671"/>
      <c r="UTK22" s="671"/>
      <c r="UTL22" s="671"/>
      <c r="UTM22" s="671"/>
      <c r="UTN22" s="671"/>
      <c r="UTO22" s="671"/>
      <c r="UTP22" s="671"/>
      <c r="UTQ22" s="671"/>
      <c r="UTR22" s="671"/>
      <c r="UTS22" s="671"/>
      <c r="UTT22" s="671"/>
      <c r="UTU22" s="671"/>
      <c r="UTV22" s="671"/>
      <c r="UTW22" s="671"/>
      <c r="UTX22" s="671"/>
      <c r="UTY22" s="671"/>
      <c r="UTZ22" s="671"/>
      <c r="UUA22" s="671"/>
      <c r="UUB22" s="671"/>
      <c r="UUC22" s="671"/>
      <c r="UUD22" s="671"/>
      <c r="UUE22" s="671"/>
      <c r="UUF22" s="671"/>
      <c r="UUG22" s="671"/>
      <c r="UUH22" s="671"/>
      <c r="UUI22" s="671"/>
      <c r="UUJ22" s="671"/>
      <c r="UUK22" s="671"/>
      <c r="UUL22" s="671"/>
      <c r="UUM22" s="671"/>
      <c r="UUN22" s="671"/>
      <c r="UUO22" s="671"/>
      <c r="UUP22" s="671"/>
      <c r="UUQ22" s="671"/>
      <c r="UUR22" s="671"/>
      <c r="UUS22" s="671"/>
      <c r="UUT22" s="671"/>
      <c r="UUU22" s="671"/>
      <c r="UUV22" s="671"/>
      <c r="UUW22" s="671"/>
      <c r="UUX22" s="671"/>
      <c r="UUY22" s="671"/>
      <c r="UUZ22" s="671"/>
      <c r="UVA22" s="671"/>
      <c r="UVB22" s="671"/>
      <c r="UVC22" s="671"/>
      <c r="UVD22" s="671"/>
      <c r="UVE22" s="671"/>
      <c r="UVF22" s="671"/>
      <c r="UVG22" s="671"/>
      <c r="UVH22" s="671"/>
      <c r="UVI22" s="671"/>
      <c r="UVJ22" s="671"/>
      <c r="UVK22" s="671"/>
      <c r="UVL22" s="671"/>
      <c r="UVM22" s="671"/>
      <c r="UVN22" s="671"/>
      <c r="UVO22" s="671"/>
      <c r="UVP22" s="671"/>
      <c r="UVQ22" s="671"/>
      <c r="UVR22" s="671"/>
      <c r="UVS22" s="671"/>
      <c r="UVT22" s="671"/>
      <c r="UVU22" s="671"/>
      <c r="UVV22" s="671"/>
      <c r="UVW22" s="671"/>
      <c r="UVX22" s="671"/>
      <c r="UVY22" s="671"/>
      <c r="UVZ22" s="671"/>
      <c r="UWA22" s="671"/>
      <c r="UWB22" s="671"/>
      <c r="UWC22" s="671"/>
      <c r="UWD22" s="671"/>
      <c r="UWE22" s="671"/>
      <c r="UWF22" s="671"/>
      <c r="UWG22" s="671"/>
      <c r="UWH22" s="671"/>
      <c r="UWI22" s="671"/>
      <c r="UWJ22" s="671"/>
      <c r="UWK22" s="671"/>
      <c r="UWL22" s="671"/>
      <c r="UWM22" s="671"/>
      <c r="UWN22" s="671"/>
      <c r="UWO22" s="671"/>
      <c r="UWP22" s="671"/>
      <c r="UWQ22" s="671"/>
      <c r="UWR22" s="671"/>
      <c r="UWS22" s="671"/>
      <c r="UWT22" s="671"/>
      <c r="UWU22" s="671"/>
      <c r="UWV22" s="671"/>
      <c r="UWW22" s="671"/>
      <c r="UWX22" s="671"/>
      <c r="UWY22" s="671"/>
      <c r="UWZ22" s="671"/>
      <c r="UXA22" s="671"/>
      <c r="UXB22" s="671"/>
      <c r="UXC22" s="671"/>
      <c r="UXD22" s="671"/>
      <c r="UXE22" s="671"/>
      <c r="UXF22" s="671"/>
      <c r="UXG22" s="671"/>
      <c r="UXH22" s="671"/>
      <c r="UXI22" s="671"/>
      <c r="UXJ22" s="671"/>
      <c r="UXK22" s="671"/>
      <c r="UXL22" s="671"/>
      <c r="UXM22" s="671"/>
      <c r="UXN22" s="671"/>
      <c r="UXO22" s="671"/>
      <c r="UXP22" s="671"/>
      <c r="UXQ22" s="671"/>
      <c r="UXR22" s="671"/>
      <c r="UXS22" s="671"/>
      <c r="UXT22" s="671"/>
      <c r="UXU22" s="671"/>
      <c r="UXV22" s="671"/>
      <c r="UXW22" s="671"/>
      <c r="UXX22" s="671"/>
      <c r="UXY22" s="671"/>
      <c r="UXZ22" s="671"/>
      <c r="UYA22" s="671"/>
      <c r="UYB22" s="671"/>
      <c r="UYC22" s="671"/>
      <c r="UYD22" s="671"/>
      <c r="UYE22" s="671"/>
      <c r="UYF22" s="671"/>
      <c r="UYG22" s="671"/>
      <c r="UYH22" s="671"/>
      <c r="UYI22" s="671"/>
      <c r="UYJ22" s="671"/>
      <c r="UYK22" s="671"/>
      <c r="UYL22" s="671"/>
      <c r="UYM22" s="671"/>
      <c r="UYN22" s="671"/>
      <c r="UYO22" s="671"/>
      <c r="UYP22" s="671"/>
      <c r="UYQ22" s="671"/>
      <c r="UYR22" s="671"/>
      <c r="UYS22" s="671"/>
      <c r="UYT22" s="671"/>
      <c r="UYU22" s="671"/>
      <c r="UYV22" s="671"/>
      <c r="UYW22" s="671"/>
      <c r="UYX22" s="671"/>
      <c r="UYY22" s="671"/>
      <c r="UYZ22" s="671"/>
      <c r="UZA22" s="671"/>
      <c r="UZB22" s="671"/>
      <c r="UZC22" s="671"/>
      <c r="UZD22" s="671"/>
      <c r="UZE22" s="671"/>
      <c r="UZF22" s="671"/>
      <c r="UZG22" s="671"/>
      <c r="UZH22" s="671"/>
      <c r="UZI22" s="671"/>
      <c r="UZJ22" s="671"/>
      <c r="UZK22" s="671"/>
      <c r="UZL22" s="671"/>
      <c r="UZM22" s="671"/>
      <c r="UZN22" s="671"/>
      <c r="UZO22" s="671"/>
      <c r="UZP22" s="671"/>
      <c r="UZQ22" s="671"/>
      <c r="UZR22" s="671"/>
      <c r="UZS22" s="671"/>
      <c r="UZT22" s="671"/>
      <c r="UZU22" s="671"/>
      <c r="UZV22" s="671"/>
      <c r="UZW22" s="671"/>
      <c r="UZX22" s="671"/>
      <c r="UZY22" s="671"/>
      <c r="UZZ22" s="671"/>
      <c r="VAA22" s="671"/>
      <c r="VAB22" s="671"/>
      <c r="VAC22" s="671"/>
      <c r="VAD22" s="671"/>
      <c r="VAE22" s="671"/>
      <c r="VAF22" s="671"/>
      <c r="VAG22" s="671"/>
      <c r="VAH22" s="671"/>
      <c r="VAI22" s="671"/>
      <c r="VAJ22" s="671"/>
      <c r="VAK22" s="671"/>
      <c r="VAL22" s="671"/>
      <c r="VAM22" s="671"/>
      <c r="VAN22" s="671"/>
      <c r="VAO22" s="671"/>
      <c r="VAP22" s="671"/>
      <c r="VAQ22" s="671"/>
      <c r="VAR22" s="671"/>
      <c r="VAS22" s="671"/>
      <c r="VAT22" s="671"/>
      <c r="VAU22" s="671"/>
      <c r="VAV22" s="671"/>
      <c r="VAW22" s="671"/>
      <c r="VAX22" s="671"/>
      <c r="VAY22" s="671"/>
      <c r="VAZ22" s="671"/>
      <c r="VBA22" s="671"/>
      <c r="VBB22" s="671"/>
      <c r="VBC22" s="671"/>
      <c r="VBD22" s="671"/>
      <c r="VBE22" s="671"/>
      <c r="VBF22" s="671"/>
      <c r="VBG22" s="671"/>
      <c r="VBH22" s="671"/>
      <c r="VBI22" s="671"/>
      <c r="VBJ22" s="671"/>
      <c r="VBK22" s="671"/>
      <c r="VBL22" s="671"/>
      <c r="VBM22" s="671"/>
      <c r="VBN22" s="671"/>
      <c r="VBO22" s="671"/>
      <c r="VBP22" s="671"/>
      <c r="VBQ22" s="671"/>
      <c r="VBR22" s="671"/>
      <c r="VBS22" s="671"/>
      <c r="VBT22" s="671"/>
      <c r="VBU22" s="671"/>
      <c r="VBV22" s="671"/>
      <c r="VBW22" s="671"/>
      <c r="VBX22" s="671"/>
      <c r="VBY22" s="671"/>
      <c r="VBZ22" s="671"/>
      <c r="VCA22" s="671"/>
      <c r="VCB22" s="671"/>
      <c r="VCC22" s="671"/>
      <c r="VCD22" s="671"/>
      <c r="VCE22" s="671"/>
      <c r="VCF22" s="671"/>
      <c r="VCG22" s="671"/>
      <c r="VCH22" s="671"/>
      <c r="VCI22" s="671"/>
      <c r="VCJ22" s="671"/>
      <c r="VCK22" s="671"/>
      <c r="VCL22" s="671"/>
      <c r="VCM22" s="671"/>
      <c r="VCN22" s="671"/>
      <c r="VCO22" s="671"/>
      <c r="VCP22" s="671"/>
      <c r="VCQ22" s="671"/>
      <c r="VCR22" s="671"/>
      <c r="VCS22" s="671"/>
      <c r="VCT22" s="671"/>
      <c r="VCU22" s="671"/>
      <c r="VCV22" s="671"/>
      <c r="VCW22" s="671"/>
      <c r="VCX22" s="671"/>
      <c r="VCY22" s="671"/>
      <c r="VCZ22" s="671"/>
      <c r="VDA22" s="671"/>
      <c r="VDB22" s="671"/>
      <c r="VDC22" s="671"/>
      <c r="VDD22" s="671"/>
      <c r="VDE22" s="671"/>
      <c r="VDF22" s="671"/>
      <c r="VDG22" s="671"/>
      <c r="VDH22" s="671"/>
      <c r="VDI22" s="671"/>
      <c r="VDJ22" s="671"/>
      <c r="VDK22" s="671"/>
      <c r="VDL22" s="671"/>
      <c r="VDM22" s="671"/>
      <c r="VDN22" s="671"/>
      <c r="VDO22" s="671"/>
      <c r="VDP22" s="671"/>
      <c r="VDQ22" s="671"/>
      <c r="VDR22" s="671"/>
      <c r="VDS22" s="671"/>
      <c r="VDT22" s="671"/>
      <c r="VDU22" s="671"/>
      <c r="VDV22" s="671"/>
      <c r="VDW22" s="671"/>
      <c r="VDX22" s="671"/>
      <c r="VDY22" s="671"/>
      <c r="VDZ22" s="671"/>
      <c r="VEA22" s="671"/>
      <c r="VEB22" s="671"/>
      <c r="VEC22" s="671"/>
      <c r="VED22" s="671"/>
      <c r="VEE22" s="671"/>
      <c r="VEF22" s="671"/>
      <c r="VEG22" s="671"/>
      <c r="VEH22" s="671"/>
      <c r="VEI22" s="671"/>
      <c r="VEJ22" s="671"/>
      <c r="VEK22" s="671"/>
      <c r="VEL22" s="671"/>
      <c r="VEM22" s="671"/>
      <c r="VEN22" s="671"/>
      <c r="VEO22" s="671"/>
      <c r="VEP22" s="671"/>
      <c r="VEQ22" s="671"/>
      <c r="VER22" s="671"/>
      <c r="VES22" s="671"/>
      <c r="VET22" s="671"/>
      <c r="VEU22" s="671"/>
      <c r="VEV22" s="671"/>
      <c r="VEW22" s="671"/>
      <c r="VEX22" s="671"/>
      <c r="VEY22" s="671"/>
      <c r="VEZ22" s="671"/>
      <c r="VFA22" s="671"/>
      <c r="VFB22" s="671"/>
      <c r="VFC22" s="671"/>
      <c r="VFD22" s="671"/>
      <c r="VFE22" s="671"/>
      <c r="VFF22" s="671"/>
      <c r="VFG22" s="671"/>
      <c r="VFH22" s="671"/>
      <c r="VFI22" s="671"/>
      <c r="VFJ22" s="671"/>
      <c r="VFK22" s="671"/>
      <c r="VFL22" s="671"/>
      <c r="VFM22" s="671"/>
      <c r="VFN22" s="671"/>
      <c r="VFO22" s="671"/>
      <c r="VFP22" s="671"/>
      <c r="VFQ22" s="671"/>
      <c r="VFR22" s="671"/>
      <c r="VFS22" s="671"/>
      <c r="VFT22" s="671"/>
      <c r="VFU22" s="671"/>
      <c r="VFV22" s="671"/>
      <c r="VFW22" s="671"/>
      <c r="VFX22" s="671"/>
      <c r="VFY22" s="671"/>
      <c r="VFZ22" s="671"/>
      <c r="VGA22" s="671"/>
      <c r="VGB22" s="671"/>
      <c r="VGC22" s="671"/>
      <c r="VGD22" s="671"/>
      <c r="VGE22" s="671"/>
      <c r="VGF22" s="671"/>
      <c r="VGG22" s="671"/>
      <c r="VGH22" s="671"/>
      <c r="VGI22" s="671"/>
      <c r="VGJ22" s="671"/>
      <c r="VGK22" s="671"/>
      <c r="VGL22" s="671"/>
      <c r="VGM22" s="671"/>
      <c r="VGN22" s="671"/>
      <c r="VGO22" s="671"/>
      <c r="VGP22" s="671"/>
      <c r="VGQ22" s="671"/>
      <c r="VGR22" s="671"/>
      <c r="VGS22" s="671"/>
      <c r="VGT22" s="671"/>
      <c r="VGU22" s="671"/>
      <c r="VGV22" s="671"/>
      <c r="VGW22" s="671"/>
      <c r="VGX22" s="671"/>
      <c r="VGY22" s="671"/>
      <c r="VGZ22" s="671"/>
      <c r="VHA22" s="671"/>
      <c r="VHB22" s="671"/>
      <c r="VHC22" s="671"/>
      <c r="VHD22" s="671"/>
      <c r="VHE22" s="671"/>
      <c r="VHF22" s="671"/>
      <c r="VHG22" s="671"/>
      <c r="VHH22" s="671"/>
      <c r="VHI22" s="671"/>
      <c r="VHJ22" s="671"/>
      <c r="VHK22" s="671"/>
      <c r="VHL22" s="671"/>
      <c r="VHM22" s="671"/>
      <c r="VHN22" s="671"/>
      <c r="VHO22" s="671"/>
      <c r="VHP22" s="671"/>
      <c r="VHQ22" s="671"/>
      <c r="VHR22" s="671"/>
      <c r="VHS22" s="671"/>
      <c r="VHT22" s="671"/>
      <c r="VHU22" s="671"/>
      <c r="VHV22" s="671"/>
      <c r="VHW22" s="671"/>
      <c r="VHX22" s="671"/>
      <c r="VHY22" s="671"/>
      <c r="VHZ22" s="671"/>
      <c r="VIA22" s="671"/>
      <c r="VIB22" s="671"/>
      <c r="VIC22" s="671"/>
      <c r="VID22" s="671"/>
      <c r="VIE22" s="671"/>
      <c r="VIF22" s="671"/>
      <c r="VIG22" s="671"/>
      <c r="VIH22" s="671"/>
      <c r="VII22" s="671"/>
      <c r="VIJ22" s="671"/>
      <c r="VIK22" s="671"/>
      <c r="VIL22" s="671"/>
      <c r="VIM22" s="671"/>
      <c r="VIN22" s="671"/>
      <c r="VIO22" s="671"/>
      <c r="VIP22" s="671"/>
      <c r="VIQ22" s="671"/>
      <c r="VIR22" s="671"/>
      <c r="VIS22" s="671"/>
      <c r="VIT22" s="671"/>
      <c r="VIU22" s="671"/>
      <c r="VIV22" s="671"/>
      <c r="VIW22" s="671"/>
      <c r="VIX22" s="671"/>
      <c r="VIY22" s="671"/>
      <c r="VIZ22" s="671"/>
      <c r="VJA22" s="671"/>
      <c r="VJB22" s="671"/>
      <c r="VJC22" s="671"/>
      <c r="VJD22" s="671"/>
      <c r="VJE22" s="671"/>
      <c r="VJF22" s="671"/>
      <c r="VJG22" s="671"/>
      <c r="VJH22" s="671"/>
      <c r="VJI22" s="671"/>
      <c r="VJJ22" s="671"/>
      <c r="VJK22" s="671"/>
      <c r="VJL22" s="671"/>
      <c r="VJM22" s="671"/>
      <c r="VJN22" s="671"/>
      <c r="VJO22" s="671"/>
      <c r="VJP22" s="671"/>
      <c r="VJQ22" s="671"/>
      <c r="VJR22" s="671"/>
      <c r="VJS22" s="671"/>
      <c r="VJT22" s="671"/>
      <c r="VJU22" s="671"/>
      <c r="VJV22" s="671"/>
      <c r="VJW22" s="671"/>
      <c r="VJX22" s="671"/>
      <c r="VJY22" s="671"/>
      <c r="VJZ22" s="671"/>
      <c r="VKA22" s="671"/>
      <c r="VKB22" s="671"/>
      <c r="VKC22" s="671"/>
      <c r="VKD22" s="671"/>
      <c r="VKE22" s="671"/>
      <c r="VKF22" s="671"/>
      <c r="VKG22" s="671"/>
      <c r="VKH22" s="671"/>
      <c r="VKI22" s="671"/>
      <c r="VKJ22" s="671"/>
      <c r="VKK22" s="671"/>
      <c r="VKL22" s="671"/>
      <c r="VKM22" s="671"/>
      <c r="VKN22" s="671"/>
      <c r="VKO22" s="671"/>
      <c r="VKP22" s="671"/>
      <c r="VKQ22" s="671"/>
      <c r="VKR22" s="671"/>
      <c r="VKS22" s="671"/>
      <c r="VKT22" s="671"/>
      <c r="VKU22" s="671"/>
      <c r="VKV22" s="671"/>
      <c r="VKW22" s="671"/>
      <c r="VKX22" s="671"/>
      <c r="VKY22" s="671"/>
      <c r="VKZ22" s="671"/>
      <c r="VLA22" s="671"/>
      <c r="VLB22" s="671"/>
      <c r="VLC22" s="671"/>
      <c r="VLD22" s="671"/>
      <c r="VLE22" s="671"/>
      <c r="VLF22" s="671"/>
      <c r="VLG22" s="671"/>
      <c r="VLH22" s="671"/>
      <c r="VLI22" s="671"/>
      <c r="VLJ22" s="671"/>
      <c r="VLK22" s="671"/>
      <c r="VLL22" s="671"/>
      <c r="VLM22" s="671"/>
      <c r="VLN22" s="671"/>
      <c r="VLO22" s="671"/>
      <c r="VLP22" s="671"/>
      <c r="VLQ22" s="671"/>
      <c r="VLR22" s="671"/>
      <c r="VLS22" s="671"/>
      <c r="VLT22" s="671"/>
      <c r="VLU22" s="671"/>
      <c r="VLV22" s="671"/>
      <c r="VLW22" s="671"/>
      <c r="VLX22" s="671"/>
      <c r="VLY22" s="671"/>
      <c r="VLZ22" s="671"/>
      <c r="VMA22" s="671"/>
      <c r="VMB22" s="671"/>
      <c r="VMC22" s="671"/>
      <c r="VMD22" s="671"/>
      <c r="VME22" s="671"/>
      <c r="VMF22" s="671"/>
      <c r="VMG22" s="671"/>
      <c r="VMH22" s="671"/>
      <c r="VMI22" s="671"/>
      <c r="VMJ22" s="671"/>
      <c r="VMK22" s="671"/>
      <c r="VML22" s="671"/>
      <c r="VMM22" s="671"/>
      <c r="VMN22" s="671"/>
      <c r="VMO22" s="671"/>
      <c r="VMP22" s="671"/>
      <c r="VMQ22" s="671"/>
      <c r="VMR22" s="671"/>
      <c r="VMS22" s="671"/>
      <c r="VMT22" s="671"/>
      <c r="VMU22" s="671"/>
      <c r="VMV22" s="671"/>
      <c r="VMW22" s="671"/>
      <c r="VMX22" s="671"/>
      <c r="VMY22" s="671"/>
      <c r="VMZ22" s="671"/>
      <c r="VNA22" s="671"/>
      <c r="VNB22" s="671"/>
      <c r="VNC22" s="671"/>
      <c r="VND22" s="671"/>
      <c r="VNE22" s="671"/>
      <c r="VNF22" s="671"/>
      <c r="VNG22" s="671"/>
      <c r="VNH22" s="671"/>
      <c r="VNI22" s="671"/>
      <c r="VNJ22" s="671"/>
      <c r="VNK22" s="671"/>
      <c r="VNL22" s="671"/>
      <c r="VNM22" s="671"/>
      <c r="VNN22" s="671"/>
      <c r="VNO22" s="671"/>
      <c r="VNP22" s="671"/>
      <c r="VNQ22" s="671"/>
      <c r="VNR22" s="671"/>
      <c r="VNS22" s="671"/>
      <c r="VNT22" s="671"/>
      <c r="VNU22" s="671"/>
      <c r="VNV22" s="671"/>
      <c r="VNW22" s="671"/>
      <c r="VNX22" s="671"/>
      <c r="VNY22" s="671"/>
      <c r="VNZ22" s="671"/>
      <c r="VOA22" s="671"/>
      <c r="VOB22" s="671"/>
      <c r="VOC22" s="671"/>
      <c r="VOD22" s="671"/>
      <c r="VOE22" s="671"/>
      <c r="VOF22" s="671"/>
      <c r="VOG22" s="671"/>
      <c r="VOH22" s="671"/>
      <c r="VOI22" s="671"/>
      <c r="VOJ22" s="671"/>
      <c r="VOK22" s="671"/>
      <c r="VOL22" s="671"/>
      <c r="VOM22" s="671"/>
      <c r="VON22" s="671"/>
      <c r="VOO22" s="671"/>
      <c r="VOP22" s="671"/>
      <c r="VOQ22" s="671"/>
      <c r="VOR22" s="671"/>
      <c r="VOS22" s="671"/>
      <c r="VOT22" s="671"/>
      <c r="VOU22" s="671"/>
      <c r="VOV22" s="671"/>
      <c r="VOW22" s="671"/>
      <c r="VOX22" s="671"/>
      <c r="VOY22" s="671"/>
      <c r="VOZ22" s="671"/>
      <c r="VPA22" s="671"/>
      <c r="VPB22" s="671"/>
      <c r="VPC22" s="671"/>
      <c r="VPD22" s="671"/>
      <c r="VPE22" s="671"/>
      <c r="VPF22" s="671"/>
      <c r="VPG22" s="671"/>
      <c r="VPH22" s="671"/>
      <c r="VPI22" s="671"/>
      <c r="VPJ22" s="671"/>
      <c r="VPK22" s="671"/>
      <c r="VPL22" s="671"/>
      <c r="VPM22" s="671"/>
      <c r="VPN22" s="671"/>
      <c r="VPO22" s="671"/>
      <c r="VPP22" s="671"/>
      <c r="VPQ22" s="671"/>
      <c r="VPR22" s="671"/>
      <c r="VPS22" s="671"/>
      <c r="VPT22" s="671"/>
      <c r="VPU22" s="671"/>
      <c r="VPV22" s="671"/>
      <c r="VPW22" s="671"/>
      <c r="VPX22" s="671"/>
      <c r="VPY22" s="671"/>
      <c r="VPZ22" s="671"/>
      <c r="VQA22" s="671"/>
      <c r="VQB22" s="671"/>
      <c r="VQC22" s="671"/>
      <c r="VQD22" s="671"/>
      <c r="VQE22" s="671"/>
      <c r="VQF22" s="671"/>
      <c r="VQG22" s="671"/>
      <c r="VQH22" s="671"/>
      <c r="VQI22" s="671"/>
      <c r="VQJ22" s="671"/>
      <c r="VQK22" s="671"/>
      <c r="VQL22" s="671"/>
      <c r="VQM22" s="671"/>
      <c r="VQN22" s="671"/>
      <c r="VQO22" s="671"/>
      <c r="VQP22" s="671"/>
      <c r="VQQ22" s="671"/>
      <c r="VQR22" s="671"/>
      <c r="VQS22" s="671"/>
      <c r="VQT22" s="671"/>
      <c r="VQU22" s="671"/>
      <c r="VQV22" s="671"/>
      <c r="VQW22" s="671"/>
      <c r="VQX22" s="671"/>
      <c r="VQY22" s="671"/>
      <c r="VQZ22" s="671"/>
      <c r="VRA22" s="671"/>
      <c r="VRB22" s="671"/>
      <c r="VRC22" s="671"/>
      <c r="VRD22" s="671"/>
      <c r="VRE22" s="671"/>
      <c r="VRF22" s="671"/>
      <c r="VRG22" s="671"/>
      <c r="VRH22" s="671"/>
      <c r="VRI22" s="671"/>
      <c r="VRJ22" s="671"/>
      <c r="VRK22" s="671"/>
      <c r="VRL22" s="671"/>
      <c r="VRM22" s="671"/>
      <c r="VRN22" s="671"/>
      <c r="VRO22" s="671"/>
      <c r="VRP22" s="671"/>
      <c r="VRQ22" s="671"/>
      <c r="VRR22" s="671"/>
      <c r="VRS22" s="671"/>
      <c r="VRT22" s="671"/>
      <c r="VRU22" s="671"/>
      <c r="VRV22" s="671"/>
      <c r="VRW22" s="671"/>
      <c r="VRX22" s="671"/>
      <c r="VRY22" s="671"/>
      <c r="VRZ22" s="671"/>
      <c r="VSA22" s="671"/>
      <c r="VSB22" s="671"/>
      <c r="VSC22" s="671"/>
      <c r="VSD22" s="671"/>
      <c r="VSE22" s="671"/>
      <c r="VSF22" s="671"/>
      <c r="VSG22" s="671"/>
      <c r="VSH22" s="671"/>
      <c r="VSI22" s="671"/>
      <c r="VSJ22" s="671"/>
      <c r="VSK22" s="671"/>
      <c r="VSL22" s="671"/>
      <c r="VSM22" s="671"/>
      <c r="VSN22" s="671"/>
      <c r="VSO22" s="671"/>
      <c r="VSP22" s="671"/>
      <c r="VSQ22" s="671"/>
      <c r="VSR22" s="671"/>
      <c r="VSS22" s="671"/>
      <c r="VST22" s="671"/>
      <c r="VSU22" s="671"/>
      <c r="VSV22" s="671"/>
      <c r="VSW22" s="671"/>
      <c r="VSX22" s="671"/>
      <c r="VSY22" s="671"/>
      <c r="VSZ22" s="671"/>
      <c r="VTA22" s="671"/>
      <c r="VTB22" s="671"/>
      <c r="VTC22" s="671"/>
      <c r="VTD22" s="671"/>
      <c r="VTE22" s="671"/>
      <c r="VTF22" s="671"/>
      <c r="VTG22" s="671"/>
      <c r="VTH22" s="671"/>
      <c r="VTI22" s="671"/>
      <c r="VTJ22" s="671"/>
      <c r="VTK22" s="671"/>
      <c r="VTL22" s="671"/>
      <c r="VTM22" s="671"/>
      <c r="VTN22" s="671"/>
      <c r="VTO22" s="671"/>
      <c r="VTP22" s="671"/>
      <c r="VTQ22" s="671"/>
      <c r="VTR22" s="671"/>
      <c r="VTS22" s="671"/>
      <c r="VTT22" s="671"/>
      <c r="VTU22" s="671"/>
      <c r="VTV22" s="671"/>
      <c r="VTW22" s="671"/>
      <c r="VTX22" s="671"/>
      <c r="VTY22" s="671"/>
      <c r="VTZ22" s="671"/>
      <c r="VUA22" s="671"/>
      <c r="VUB22" s="671"/>
      <c r="VUC22" s="671"/>
      <c r="VUD22" s="671"/>
      <c r="VUE22" s="671"/>
      <c r="VUF22" s="671"/>
      <c r="VUG22" s="671"/>
      <c r="VUH22" s="671"/>
      <c r="VUI22" s="671"/>
      <c r="VUJ22" s="671"/>
      <c r="VUK22" s="671"/>
      <c r="VUL22" s="671"/>
      <c r="VUM22" s="671"/>
      <c r="VUN22" s="671"/>
      <c r="VUO22" s="671"/>
      <c r="VUP22" s="671"/>
      <c r="VUQ22" s="671"/>
      <c r="VUR22" s="671"/>
      <c r="VUS22" s="671"/>
      <c r="VUT22" s="671"/>
      <c r="VUU22" s="671"/>
      <c r="VUV22" s="671"/>
      <c r="VUW22" s="671"/>
      <c r="VUX22" s="671"/>
      <c r="VUY22" s="671"/>
      <c r="VUZ22" s="671"/>
      <c r="VVA22" s="671"/>
      <c r="VVB22" s="671"/>
      <c r="VVC22" s="671"/>
      <c r="VVD22" s="671"/>
      <c r="VVE22" s="671"/>
      <c r="VVF22" s="671"/>
      <c r="VVG22" s="671"/>
      <c r="VVH22" s="671"/>
      <c r="VVI22" s="671"/>
      <c r="VVJ22" s="671"/>
      <c r="VVK22" s="671"/>
      <c r="VVL22" s="671"/>
      <c r="VVM22" s="671"/>
      <c r="VVN22" s="671"/>
      <c r="VVO22" s="671"/>
      <c r="VVP22" s="671"/>
      <c r="VVQ22" s="671"/>
      <c r="VVR22" s="671"/>
      <c r="VVS22" s="671"/>
      <c r="VVT22" s="671"/>
      <c r="VVU22" s="671"/>
      <c r="VVV22" s="671"/>
      <c r="VVW22" s="671"/>
      <c r="VVX22" s="671"/>
      <c r="VVY22" s="671"/>
      <c r="VVZ22" s="671"/>
      <c r="VWA22" s="671"/>
      <c r="VWB22" s="671"/>
      <c r="VWC22" s="671"/>
      <c r="VWD22" s="671"/>
      <c r="VWE22" s="671"/>
      <c r="VWF22" s="671"/>
      <c r="VWG22" s="671"/>
      <c r="VWH22" s="671"/>
      <c r="VWI22" s="671"/>
      <c r="VWJ22" s="671"/>
      <c r="VWK22" s="671"/>
      <c r="VWL22" s="671"/>
      <c r="VWM22" s="671"/>
      <c r="VWN22" s="671"/>
      <c r="VWO22" s="671"/>
      <c r="VWP22" s="671"/>
      <c r="VWQ22" s="671"/>
      <c r="VWR22" s="671"/>
      <c r="VWS22" s="671"/>
      <c r="VWT22" s="671"/>
      <c r="VWU22" s="671"/>
      <c r="VWV22" s="671"/>
      <c r="VWW22" s="671"/>
      <c r="VWX22" s="671"/>
      <c r="VWY22" s="671"/>
      <c r="VWZ22" s="671"/>
      <c r="VXA22" s="671"/>
      <c r="VXB22" s="671"/>
      <c r="VXC22" s="671"/>
      <c r="VXD22" s="671"/>
      <c r="VXE22" s="671"/>
      <c r="VXF22" s="671"/>
      <c r="VXG22" s="671"/>
      <c r="VXH22" s="671"/>
      <c r="VXI22" s="671"/>
      <c r="VXJ22" s="671"/>
      <c r="VXK22" s="671"/>
      <c r="VXL22" s="671"/>
      <c r="VXM22" s="671"/>
      <c r="VXN22" s="671"/>
      <c r="VXO22" s="671"/>
      <c r="VXP22" s="671"/>
      <c r="VXQ22" s="671"/>
      <c r="VXR22" s="671"/>
      <c r="VXS22" s="671"/>
      <c r="VXT22" s="671"/>
      <c r="VXU22" s="671"/>
      <c r="VXV22" s="671"/>
      <c r="VXW22" s="671"/>
      <c r="VXX22" s="671"/>
      <c r="VXY22" s="671"/>
      <c r="VXZ22" s="671"/>
      <c r="VYA22" s="671"/>
      <c r="VYB22" s="671"/>
      <c r="VYC22" s="671"/>
      <c r="VYD22" s="671"/>
      <c r="VYE22" s="671"/>
      <c r="VYF22" s="671"/>
      <c r="VYG22" s="671"/>
      <c r="VYH22" s="671"/>
      <c r="VYI22" s="671"/>
      <c r="VYJ22" s="671"/>
      <c r="VYK22" s="671"/>
      <c r="VYL22" s="671"/>
      <c r="VYM22" s="671"/>
      <c r="VYN22" s="671"/>
      <c r="VYO22" s="671"/>
      <c r="VYP22" s="671"/>
      <c r="VYQ22" s="671"/>
      <c r="VYR22" s="671"/>
      <c r="VYS22" s="671"/>
      <c r="VYT22" s="671"/>
      <c r="VYU22" s="671"/>
      <c r="VYV22" s="671"/>
      <c r="VYW22" s="671"/>
      <c r="VYX22" s="671"/>
      <c r="VYY22" s="671"/>
      <c r="VYZ22" s="671"/>
      <c r="VZA22" s="671"/>
      <c r="VZB22" s="671"/>
      <c r="VZC22" s="671"/>
      <c r="VZD22" s="671"/>
      <c r="VZE22" s="671"/>
      <c r="VZF22" s="671"/>
      <c r="VZG22" s="671"/>
      <c r="VZH22" s="671"/>
      <c r="VZI22" s="671"/>
      <c r="VZJ22" s="671"/>
      <c r="VZK22" s="671"/>
      <c r="VZL22" s="671"/>
      <c r="VZM22" s="671"/>
      <c r="VZN22" s="671"/>
      <c r="VZO22" s="671"/>
      <c r="VZP22" s="671"/>
      <c r="VZQ22" s="671"/>
      <c r="VZR22" s="671"/>
      <c r="VZS22" s="671"/>
      <c r="VZT22" s="671"/>
      <c r="VZU22" s="671"/>
      <c r="VZV22" s="671"/>
      <c r="VZW22" s="671"/>
      <c r="VZX22" s="671"/>
      <c r="VZY22" s="671"/>
      <c r="VZZ22" s="671"/>
      <c r="WAA22" s="671"/>
      <c r="WAB22" s="671"/>
      <c r="WAC22" s="671"/>
      <c r="WAD22" s="671"/>
      <c r="WAE22" s="671"/>
      <c r="WAF22" s="671"/>
      <c r="WAG22" s="671"/>
      <c r="WAH22" s="671"/>
      <c r="WAI22" s="671"/>
      <c r="WAJ22" s="671"/>
      <c r="WAK22" s="671"/>
      <c r="WAL22" s="671"/>
      <c r="WAM22" s="671"/>
      <c r="WAN22" s="671"/>
      <c r="WAO22" s="671"/>
      <c r="WAP22" s="671"/>
      <c r="WAQ22" s="671"/>
      <c r="WAR22" s="671"/>
      <c r="WAS22" s="671"/>
      <c r="WAT22" s="671"/>
      <c r="WAU22" s="671"/>
      <c r="WAV22" s="671"/>
      <c r="WAW22" s="671"/>
      <c r="WAX22" s="671"/>
      <c r="WAY22" s="671"/>
      <c r="WAZ22" s="671"/>
      <c r="WBA22" s="671"/>
      <c r="WBB22" s="671"/>
      <c r="WBC22" s="671"/>
      <c r="WBD22" s="671"/>
      <c r="WBE22" s="671"/>
      <c r="WBF22" s="671"/>
      <c r="WBG22" s="671"/>
      <c r="WBH22" s="671"/>
      <c r="WBI22" s="671"/>
      <c r="WBJ22" s="671"/>
      <c r="WBK22" s="671"/>
      <c r="WBL22" s="671"/>
      <c r="WBM22" s="671"/>
      <c r="WBN22" s="671"/>
      <c r="WBO22" s="671"/>
      <c r="WBP22" s="671"/>
      <c r="WBQ22" s="671"/>
      <c r="WBR22" s="671"/>
      <c r="WBS22" s="671"/>
      <c r="WBT22" s="671"/>
      <c r="WBU22" s="671"/>
      <c r="WBV22" s="671"/>
      <c r="WBW22" s="671"/>
      <c r="WBX22" s="671"/>
      <c r="WBY22" s="671"/>
      <c r="WBZ22" s="671"/>
      <c r="WCA22" s="671"/>
      <c r="WCB22" s="671"/>
      <c r="WCC22" s="671"/>
      <c r="WCD22" s="671"/>
      <c r="WCE22" s="671"/>
      <c r="WCF22" s="671"/>
      <c r="WCG22" s="671"/>
      <c r="WCH22" s="671"/>
      <c r="WCI22" s="671"/>
      <c r="WCJ22" s="671"/>
      <c r="WCK22" s="671"/>
      <c r="WCL22" s="671"/>
      <c r="WCM22" s="671"/>
      <c r="WCN22" s="671"/>
      <c r="WCO22" s="671"/>
      <c r="WCP22" s="671"/>
      <c r="WCQ22" s="671"/>
      <c r="WCR22" s="671"/>
      <c r="WCS22" s="671"/>
      <c r="WCT22" s="671"/>
      <c r="WCU22" s="671"/>
      <c r="WCV22" s="671"/>
      <c r="WCW22" s="671"/>
      <c r="WCX22" s="671"/>
      <c r="WCY22" s="671"/>
      <c r="WCZ22" s="671"/>
      <c r="WDA22" s="671"/>
      <c r="WDB22" s="671"/>
      <c r="WDC22" s="671"/>
      <c r="WDD22" s="671"/>
      <c r="WDE22" s="671"/>
      <c r="WDF22" s="671"/>
      <c r="WDG22" s="671"/>
      <c r="WDH22" s="671"/>
      <c r="WDI22" s="671"/>
      <c r="WDJ22" s="671"/>
      <c r="WDK22" s="671"/>
      <c r="WDL22" s="671"/>
      <c r="WDM22" s="671"/>
      <c r="WDN22" s="671"/>
      <c r="WDO22" s="671"/>
      <c r="WDP22" s="671"/>
      <c r="WDQ22" s="671"/>
      <c r="WDR22" s="671"/>
      <c r="WDS22" s="671"/>
      <c r="WDT22" s="671"/>
      <c r="WDU22" s="671"/>
      <c r="WDV22" s="671"/>
      <c r="WDW22" s="671"/>
      <c r="WDX22" s="671"/>
      <c r="WDY22" s="671"/>
      <c r="WDZ22" s="671"/>
      <c r="WEA22" s="671"/>
      <c r="WEB22" s="671"/>
      <c r="WEC22" s="671"/>
      <c r="WED22" s="671"/>
      <c r="WEE22" s="671"/>
      <c r="WEF22" s="671"/>
      <c r="WEG22" s="671"/>
      <c r="WEH22" s="671"/>
      <c r="WEI22" s="671"/>
      <c r="WEJ22" s="671"/>
      <c r="WEK22" s="671"/>
      <c r="WEL22" s="671"/>
      <c r="WEM22" s="671"/>
      <c r="WEN22" s="671"/>
      <c r="WEO22" s="671"/>
      <c r="WEP22" s="671"/>
      <c r="WEQ22" s="671"/>
      <c r="WER22" s="671"/>
      <c r="WES22" s="671"/>
      <c r="WET22" s="671"/>
      <c r="WEU22" s="671"/>
      <c r="WEV22" s="671"/>
      <c r="WEW22" s="671"/>
      <c r="WEX22" s="671"/>
      <c r="WEY22" s="671"/>
      <c r="WEZ22" s="671"/>
      <c r="WFA22" s="671"/>
      <c r="WFB22" s="671"/>
      <c r="WFC22" s="671"/>
      <c r="WFD22" s="671"/>
      <c r="WFE22" s="671"/>
      <c r="WFF22" s="671"/>
      <c r="WFG22" s="671"/>
      <c r="WFH22" s="671"/>
      <c r="WFI22" s="671"/>
      <c r="WFJ22" s="671"/>
      <c r="WFK22" s="671"/>
      <c r="WFL22" s="671"/>
      <c r="WFM22" s="671"/>
      <c r="WFN22" s="671"/>
      <c r="WFO22" s="671"/>
      <c r="WFP22" s="671"/>
      <c r="WFQ22" s="671"/>
      <c r="WFR22" s="671"/>
      <c r="WFS22" s="671"/>
      <c r="WFT22" s="671"/>
      <c r="WFU22" s="671"/>
      <c r="WFV22" s="671"/>
      <c r="WFW22" s="671"/>
      <c r="WFX22" s="671"/>
      <c r="WFY22" s="671"/>
      <c r="WFZ22" s="671"/>
      <c r="WGA22" s="671"/>
      <c r="WGB22" s="671"/>
      <c r="WGC22" s="671"/>
      <c r="WGD22" s="671"/>
      <c r="WGE22" s="671"/>
      <c r="WGF22" s="671"/>
      <c r="WGG22" s="671"/>
      <c r="WGH22" s="671"/>
      <c r="WGI22" s="671"/>
      <c r="WGJ22" s="671"/>
      <c r="WGK22" s="671"/>
      <c r="WGL22" s="671"/>
      <c r="WGM22" s="671"/>
      <c r="WGN22" s="671"/>
      <c r="WGO22" s="671"/>
      <c r="WGP22" s="671"/>
      <c r="WGQ22" s="671"/>
      <c r="WGR22" s="671"/>
      <c r="WGS22" s="671"/>
      <c r="WGT22" s="671"/>
      <c r="WGU22" s="671"/>
      <c r="WGV22" s="671"/>
      <c r="WGW22" s="671"/>
      <c r="WGX22" s="671"/>
      <c r="WGY22" s="671"/>
      <c r="WGZ22" s="671"/>
      <c r="WHA22" s="671"/>
      <c r="WHB22" s="671"/>
      <c r="WHC22" s="671"/>
      <c r="WHD22" s="671"/>
      <c r="WHE22" s="671"/>
      <c r="WHF22" s="671"/>
      <c r="WHG22" s="671"/>
      <c r="WHH22" s="671"/>
      <c r="WHI22" s="671"/>
      <c r="WHJ22" s="671"/>
      <c r="WHK22" s="671"/>
      <c r="WHL22" s="671"/>
      <c r="WHM22" s="671"/>
      <c r="WHN22" s="671"/>
      <c r="WHO22" s="671"/>
      <c r="WHP22" s="671"/>
      <c r="WHQ22" s="671"/>
      <c r="WHR22" s="671"/>
      <c r="WHS22" s="671"/>
      <c r="WHT22" s="671"/>
      <c r="WHU22" s="671"/>
      <c r="WHV22" s="671"/>
      <c r="WHW22" s="671"/>
      <c r="WHX22" s="671"/>
      <c r="WHY22" s="671"/>
      <c r="WHZ22" s="671"/>
      <c r="WIA22" s="671"/>
      <c r="WIB22" s="671"/>
      <c r="WIC22" s="671"/>
      <c r="WID22" s="671"/>
      <c r="WIE22" s="671"/>
      <c r="WIF22" s="671"/>
      <c r="WIG22" s="671"/>
      <c r="WIH22" s="671"/>
      <c r="WII22" s="671"/>
      <c r="WIJ22" s="671"/>
      <c r="WIK22" s="671"/>
      <c r="WIL22" s="671"/>
      <c r="WIM22" s="671"/>
      <c r="WIN22" s="671"/>
      <c r="WIO22" s="671"/>
      <c r="WIP22" s="671"/>
      <c r="WIQ22" s="671"/>
      <c r="WIR22" s="671"/>
      <c r="WIS22" s="671"/>
      <c r="WIT22" s="671"/>
      <c r="WIU22" s="671"/>
      <c r="WIV22" s="671"/>
      <c r="WIW22" s="671"/>
      <c r="WIX22" s="671"/>
      <c r="WIY22" s="671"/>
      <c r="WIZ22" s="671"/>
      <c r="WJA22" s="671"/>
      <c r="WJB22" s="671"/>
      <c r="WJC22" s="671"/>
      <c r="WJD22" s="671"/>
      <c r="WJE22" s="671"/>
      <c r="WJF22" s="671"/>
      <c r="WJG22" s="671"/>
      <c r="WJH22" s="671"/>
      <c r="WJI22" s="671"/>
      <c r="WJJ22" s="671"/>
      <c r="WJK22" s="671"/>
      <c r="WJL22" s="671"/>
      <c r="WJM22" s="671"/>
      <c r="WJN22" s="671"/>
      <c r="WJO22" s="671"/>
      <c r="WJP22" s="671"/>
      <c r="WJQ22" s="671"/>
      <c r="WJR22" s="671"/>
      <c r="WJS22" s="671"/>
      <c r="WJT22" s="671"/>
      <c r="WJU22" s="671"/>
      <c r="WJV22" s="671"/>
      <c r="WJW22" s="671"/>
      <c r="WJX22" s="671"/>
      <c r="WJY22" s="671"/>
      <c r="WJZ22" s="671"/>
      <c r="WKA22" s="671"/>
      <c r="WKB22" s="671"/>
      <c r="WKC22" s="671"/>
      <c r="WKD22" s="671"/>
      <c r="WKE22" s="671"/>
      <c r="WKF22" s="671"/>
      <c r="WKG22" s="671"/>
      <c r="WKH22" s="671"/>
      <c r="WKI22" s="671"/>
      <c r="WKJ22" s="671"/>
      <c r="WKK22" s="671"/>
      <c r="WKL22" s="671"/>
      <c r="WKM22" s="671"/>
      <c r="WKN22" s="671"/>
      <c r="WKO22" s="671"/>
      <c r="WKP22" s="671"/>
      <c r="WKQ22" s="671"/>
      <c r="WKR22" s="671"/>
      <c r="WKS22" s="671"/>
      <c r="WKT22" s="671"/>
      <c r="WKU22" s="671"/>
      <c r="WKV22" s="671"/>
      <c r="WKW22" s="671"/>
      <c r="WKX22" s="671"/>
      <c r="WKY22" s="671"/>
      <c r="WKZ22" s="671"/>
      <c r="WLA22" s="671"/>
      <c r="WLB22" s="671"/>
      <c r="WLC22" s="671"/>
      <c r="WLD22" s="671"/>
      <c r="WLE22" s="671"/>
      <c r="WLF22" s="671"/>
      <c r="WLG22" s="671"/>
      <c r="WLH22" s="671"/>
      <c r="WLI22" s="671"/>
      <c r="WLJ22" s="671"/>
      <c r="WLK22" s="671"/>
      <c r="WLL22" s="671"/>
      <c r="WLM22" s="671"/>
      <c r="WLN22" s="671"/>
      <c r="WLO22" s="671"/>
      <c r="WLP22" s="671"/>
      <c r="WLQ22" s="671"/>
      <c r="WLR22" s="671"/>
      <c r="WLS22" s="671"/>
      <c r="WLT22" s="671"/>
      <c r="WLU22" s="671"/>
      <c r="WLV22" s="671"/>
      <c r="WLW22" s="671"/>
      <c r="WLX22" s="671"/>
      <c r="WLY22" s="671"/>
      <c r="WLZ22" s="671"/>
      <c r="WMA22" s="671"/>
      <c r="WMB22" s="671"/>
      <c r="WMC22" s="671"/>
      <c r="WMD22" s="671"/>
      <c r="WME22" s="671"/>
      <c r="WMF22" s="671"/>
      <c r="WMG22" s="671"/>
      <c r="WMH22" s="671"/>
      <c r="WMI22" s="671"/>
      <c r="WMJ22" s="671"/>
      <c r="WMK22" s="671"/>
      <c r="WML22" s="671"/>
      <c r="WMM22" s="671"/>
      <c r="WMN22" s="671"/>
      <c r="WMO22" s="671"/>
      <c r="WMP22" s="671"/>
      <c r="WMQ22" s="671"/>
      <c r="WMR22" s="671"/>
      <c r="WMS22" s="671"/>
      <c r="WMT22" s="671"/>
      <c r="WMU22" s="671"/>
      <c r="WMV22" s="671"/>
      <c r="WMW22" s="671"/>
      <c r="WMX22" s="671"/>
      <c r="WMY22" s="671"/>
      <c r="WMZ22" s="671"/>
      <c r="WNA22" s="671"/>
      <c r="WNB22" s="671"/>
      <c r="WNC22" s="671"/>
      <c r="WND22" s="671"/>
      <c r="WNE22" s="671"/>
      <c r="WNF22" s="671"/>
      <c r="WNG22" s="671"/>
      <c r="WNH22" s="671"/>
      <c r="WNI22" s="671"/>
      <c r="WNJ22" s="671"/>
      <c r="WNK22" s="671"/>
      <c r="WNL22" s="671"/>
      <c r="WNM22" s="671"/>
      <c r="WNN22" s="671"/>
      <c r="WNO22" s="671"/>
      <c r="WNP22" s="671"/>
      <c r="WNQ22" s="671"/>
      <c r="WNR22" s="671"/>
      <c r="WNS22" s="671"/>
      <c r="WNT22" s="671"/>
      <c r="WNU22" s="671"/>
      <c r="WNV22" s="671"/>
      <c r="WNW22" s="671"/>
      <c r="WNX22" s="671"/>
      <c r="WNY22" s="671"/>
      <c r="WNZ22" s="671"/>
      <c r="WOA22" s="671"/>
      <c r="WOB22" s="671"/>
      <c r="WOC22" s="671"/>
      <c r="WOD22" s="671"/>
      <c r="WOE22" s="671"/>
      <c r="WOF22" s="671"/>
      <c r="WOG22" s="671"/>
      <c r="WOH22" s="671"/>
      <c r="WOI22" s="671"/>
      <c r="WOJ22" s="671"/>
      <c r="WOK22" s="671"/>
      <c r="WOL22" s="671"/>
      <c r="WOM22" s="671"/>
      <c r="WON22" s="671"/>
      <c r="WOO22" s="671"/>
      <c r="WOP22" s="671"/>
      <c r="WOQ22" s="671"/>
      <c r="WOR22" s="671"/>
      <c r="WOS22" s="671"/>
      <c r="WOT22" s="671"/>
      <c r="WOU22" s="671"/>
      <c r="WOV22" s="671"/>
      <c r="WOW22" s="671"/>
      <c r="WOX22" s="671"/>
      <c r="WOY22" s="671"/>
      <c r="WOZ22" s="671"/>
      <c r="WPA22" s="671"/>
      <c r="WPB22" s="671"/>
      <c r="WPC22" s="671"/>
      <c r="WPD22" s="671"/>
      <c r="WPE22" s="671"/>
      <c r="WPF22" s="671"/>
      <c r="WPG22" s="671"/>
      <c r="WPH22" s="671"/>
      <c r="WPI22" s="671"/>
      <c r="WPJ22" s="671"/>
      <c r="WPK22" s="671"/>
      <c r="WPL22" s="671"/>
      <c r="WPM22" s="671"/>
      <c r="WPN22" s="671"/>
      <c r="WPO22" s="671"/>
      <c r="WPP22" s="671"/>
      <c r="WPQ22" s="671"/>
      <c r="WPR22" s="671"/>
      <c r="WPS22" s="671"/>
      <c r="WPT22" s="671"/>
      <c r="WPU22" s="671"/>
      <c r="WPV22" s="671"/>
      <c r="WPW22" s="671"/>
      <c r="WPX22" s="671"/>
      <c r="WPY22" s="671"/>
      <c r="WPZ22" s="671"/>
      <c r="WQA22" s="671"/>
      <c r="WQB22" s="671"/>
      <c r="WQC22" s="671"/>
      <c r="WQD22" s="671"/>
      <c r="WQE22" s="671"/>
      <c r="WQF22" s="671"/>
      <c r="WQG22" s="671"/>
      <c r="WQH22" s="671"/>
      <c r="WQI22" s="671"/>
      <c r="WQJ22" s="671"/>
      <c r="WQK22" s="671"/>
      <c r="WQL22" s="671"/>
      <c r="WQM22" s="671"/>
      <c r="WQN22" s="671"/>
      <c r="WQO22" s="671"/>
      <c r="WQP22" s="671"/>
      <c r="WQQ22" s="671"/>
      <c r="WQR22" s="671"/>
      <c r="WQS22" s="671"/>
      <c r="WQT22" s="671"/>
      <c r="WQU22" s="671"/>
      <c r="WQV22" s="671"/>
      <c r="WQW22" s="671"/>
      <c r="WQX22" s="671"/>
      <c r="WQY22" s="671"/>
      <c r="WQZ22" s="671"/>
      <c r="WRA22" s="671"/>
      <c r="WRB22" s="671"/>
      <c r="WRC22" s="671"/>
      <c r="WRD22" s="671"/>
      <c r="WRE22" s="671"/>
      <c r="WRF22" s="671"/>
      <c r="WRG22" s="671"/>
      <c r="WRH22" s="671"/>
      <c r="WRI22" s="671"/>
      <c r="WRJ22" s="671"/>
      <c r="WRK22" s="671"/>
      <c r="WRL22" s="671"/>
      <c r="WRM22" s="671"/>
      <c r="WRN22" s="671"/>
      <c r="WRO22" s="671"/>
      <c r="WRP22" s="671"/>
      <c r="WRQ22" s="671"/>
      <c r="WRR22" s="671"/>
      <c r="WRS22" s="671"/>
      <c r="WRT22" s="671"/>
      <c r="WRU22" s="671"/>
      <c r="WRV22" s="671"/>
      <c r="WRW22" s="671"/>
      <c r="WRX22" s="671"/>
      <c r="WRY22" s="671"/>
      <c r="WRZ22" s="671"/>
      <c r="WSA22" s="671"/>
      <c r="WSB22" s="671"/>
      <c r="WSC22" s="671"/>
      <c r="WSD22" s="671"/>
      <c r="WSE22" s="671"/>
      <c r="WSF22" s="671"/>
      <c r="WSG22" s="671"/>
      <c r="WSH22" s="671"/>
      <c r="WSI22" s="671"/>
      <c r="WSJ22" s="671"/>
      <c r="WSK22" s="671"/>
      <c r="WSL22" s="671"/>
      <c r="WSM22" s="671"/>
      <c r="WSN22" s="671"/>
      <c r="WSO22" s="671"/>
      <c r="WSP22" s="671"/>
      <c r="WSQ22" s="671"/>
      <c r="WSR22" s="671"/>
      <c r="WSS22" s="671"/>
      <c r="WST22" s="671"/>
      <c r="WSU22" s="671"/>
      <c r="WSV22" s="671"/>
      <c r="WSW22" s="671"/>
      <c r="WSX22" s="671"/>
      <c r="WSY22" s="671"/>
      <c r="WSZ22" s="671"/>
      <c r="WTA22" s="671"/>
      <c r="WTB22" s="671"/>
      <c r="WTC22" s="671"/>
      <c r="WTD22" s="671"/>
      <c r="WTE22" s="671"/>
      <c r="WTF22" s="671"/>
      <c r="WTG22" s="671"/>
      <c r="WTH22" s="671"/>
      <c r="WTI22" s="671"/>
      <c r="WTJ22" s="671"/>
      <c r="WTK22" s="671"/>
      <c r="WTL22" s="671"/>
      <c r="WTM22" s="671"/>
      <c r="WTN22" s="671"/>
      <c r="WTO22" s="671"/>
      <c r="WTP22" s="671"/>
      <c r="WTQ22" s="671"/>
      <c r="WTR22" s="671"/>
      <c r="WTS22" s="671"/>
      <c r="WTT22" s="671"/>
      <c r="WTU22" s="671"/>
      <c r="WTV22" s="671"/>
      <c r="WTW22" s="671"/>
      <c r="WTX22" s="671"/>
      <c r="WTY22" s="671"/>
      <c r="WTZ22" s="671"/>
      <c r="WUA22" s="671"/>
      <c r="WUB22" s="671"/>
      <c r="WUC22" s="671"/>
      <c r="WUD22" s="671"/>
      <c r="WUE22" s="671"/>
      <c r="WUF22" s="671"/>
      <c r="WUG22" s="671"/>
      <c r="WUH22" s="671"/>
      <c r="WUI22" s="671"/>
      <c r="WUJ22" s="671"/>
      <c r="WUK22" s="671"/>
      <c r="WUL22" s="671"/>
      <c r="WUM22" s="671"/>
      <c r="WUN22" s="671"/>
      <c r="WUO22" s="671"/>
      <c r="WUP22" s="671"/>
      <c r="WUQ22" s="671"/>
      <c r="WUR22" s="671"/>
      <c r="WUS22" s="671"/>
      <c r="WUT22" s="671"/>
      <c r="WUU22" s="671"/>
      <c r="WUV22" s="671"/>
      <c r="WUW22" s="671"/>
      <c r="WUX22" s="671"/>
      <c r="WUY22" s="671"/>
      <c r="WUZ22" s="671"/>
      <c r="WVA22" s="671"/>
      <c r="WVB22" s="671"/>
      <c r="WVC22" s="671"/>
      <c r="WVD22" s="671"/>
      <c r="WVE22" s="671"/>
      <c r="WVF22" s="671"/>
      <c r="WVG22" s="671"/>
      <c r="WVH22" s="671"/>
      <c r="WVI22" s="671"/>
      <c r="WVJ22" s="671"/>
      <c r="WVK22" s="671"/>
      <c r="WVL22" s="671"/>
      <c r="WVM22" s="671"/>
      <c r="WVN22" s="671"/>
      <c r="WVO22" s="671"/>
      <c r="WVP22" s="671"/>
      <c r="WVQ22" s="671"/>
      <c r="WVR22" s="671"/>
      <c r="WVS22" s="671"/>
      <c r="WVT22" s="671"/>
      <c r="WVU22" s="671"/>
      <c r="WVV22" s="671"/>
      <c r="WVW22" s="671"/>
      <c r="WVX22" s="671"/>
      <c r="WVY22" s="671"/>
      <c r="WVZ22" s="671"/>
      <c r="WWA22" s="671"/>
      <c r="WWB22" s="671"/>
      <c r="WWC22" s="671"/>
      <c r="WWD22" s="671"/>
      <c r="WWE22" s="671"/>
      <c r="WWF22" s="671"/>
      <c r="WWG22" s="671"/>
      <c r="WWH22" s="671"/>
      <c r="WWI22" s="671"/>
      <c r="WWJ22" s="671"/>
      <c r="WWK22" s="671"/>
      <c r="WWL22" s="671"/>
      <c r="WWM22" s="671"/>
      <c r="WWN22" s="671"/>
      <c r="WWO22" s="671"/>
      <c r="WWP22" s="671"/>
      <c r="WWQ22" s="671"/>
      <c r="WWR22" s="671"/>
      <c r="WWS22" s="671"/>
      <c r="WWT22" s="671"/>
      <c r="WWU22" s="671"/>
      <c r="WWV22" s="671"/>
      <c r="WWW22" s="671"/>
      <c r="WWX22" s="671"/>
      <c r="WWY22" s="671"/>
      <c r="WWZ22" s="671"/>
      <c r="WXA22" s="671"/>
      <c r="WXB22" s="671"/>
      <c r="WXC22" s="671"/>
      <c r="WXD22" s="671"/>
      <c r="WXE22" s="671"/>
      <c r="WXF22" s="671"/>
      <c r="WXG22" s="671"/>
      <c r="WXH22" s="671"/>
      <c r="WXI22" s="671"/>
      <c r="WXJ22" s="671"/>
      <c r="WXK22" s="671"/>
      <c r="WXL22" s="671"/>
      <c r="WXM22" s="671"/>
      <c r="WXN22" s="671"/>
      <c r="WXO22" s="671"/>
      <c r="WXP22" s="671"/>
      <c r="WXQ22" s="671"/>
      <c r="WXR22" s="671"/>
      <c r="WXS22" s="671"/>
      <c r="WXT22" s="671"/>
      <c r="WXU22" s="671"/>
      <c r="WXV22" s="671"/>
      <c r="WXW22" s="671"/>
      <c r="WXX22" s="671"/>
      <c r="WXY22" s="671"/>
      <c r="WXZ22" s="671"/>
      <c r="WYA22" s="671"/>
      <c r="WYB22" s="671"/>
      <c r="WYC22" s="671"/>
      <c r="WYD22" s="671"/>
      <c r="WYE22" s="671"/>
      <c r="WYF22" s="671"/>
      <c r="WYG22" s="671"/>
      <c r="WYH22" s="671"/>
      <c r="WYI22" s="671"/>
      <c r="WYJ22" s="671"/>
      <c r="WYK22" s="671"/>
      <c r="WYL22" s="671"/>
      <c r="WYM22" s="671"/>
      <c r="WYN22" s="671"/>
      <c r="WYO22" s="671"/>
      <c r="WYP22" s="671"/>
      <c r="WYQ22" s="671"/>
      <c r="WYR22" s="671"/>
      <c r="WYS22" s="671"/>
      <c r="WYT22" s="671"/>
      <c r="WYU22" s="671"/>
      <c r="WYV22" s="671"/>
      <c r="WYW22" s="671"/>
      <c r="WYX22" s="671"/>
      <c r="WYY22" s="671"/>
      <c r="WYZ22" s="671"/>
      <c r="WZA22" s="671"/>
      <c r="WZB22" s="671"/>
      <c r="WZC22" s="671"/>
      <c r="WZD22" s="671"/>
      <c r="WZE22" s="671"/>
      <c r="WZF22" s="671"/>
      <c r="WZG22" s="671"/>
      <c r="WZH22" s="671"/>
      <c r="WZI22" s="671"/>
      <c r="WZJ22" s="671"/>
      <c r="WZK22" s="671"/>
      <c r="WZL22" s="671"/>
      <c r="WZM22" s="671"/>
      <c r="WZN22" s="671"/>
      <c r="WZO22" s="671"/>
      <c r="WZP22" s="671"/>
      <c r="WZQ22" s="671"/>
      <c r="WZR22" s="671"/>
      <c r="WZS22" s="671"/>
      <c r="WZT22" s="671"/>
      <c r="WZU22" s="671"/>
      <c r="WZV22" s="671"/>
      <c r="WZW22" s="671"/>
      <c r="WZX22" s="671"/>
      <c r="WZY22" s="671"/>
      <c r="WZZ22" s="671"/>
      <c r="XAA22" s="671"/>
      <c r="XAB22" s="671"/>
      <c r="XAC22" s="671"/>
      <c r="XAD22" s="671"/>
      <c r="XAE22" s="671"/>
      <c r="XAF22" s="671"/>
      <c r="XAG22" s="671"/>
      <c r="XAH22" s="671"/>
      <c r="XAI22" s="671"/>
      <c r="XAJ22" s="671"/>
      <c r="XAK22" s="671"/>
      <c r="XAL22" s="671"/>
      <c r="XAM22" s="671"/>
      <c r="XAN22" s="671"/>
      <c r="XAO22" s="671"/>
      <c r="XAP22" s="671"/>
      <c r="XAQ22" s="671"/>
      <c r="XAR22" s="671"/>
      <c r="XAS22" s="671"/>
      <c r="XAT22" s="671"/>
      <c r="XAU22" s="671"/>
      <c r="XAV22" s="671"/>
      <c r="XAW22" s="671"/>
      <c r="XAX22" s="671"/>
      <c r="XAY22" s="671"/>
      <c r="XAZ22" s="671"/>
      <c r="XBA22" s="671"/>
      <c r="XBB22" s="671"/>
      <c r="XBC22" s="671"/>
      <c r="XBD22" s="671"/>
      <c r="XBE22" s="671"/>
      <c r="XBF22" s="671"/>
      <c r="XBG22" s="671"/>
      <c r="XBH22" s="671"/>
      <c r="XBI22" s="671"/>
      <c r="XBJ22" s="671"/>
      <c r="XBK22" s="671"/>
      <c r="XBL22" s="671"/>
      <c r="XBM22" s="671"/>
      <c r="XBN22" s="671"/>
      <c r="XBO22" s="671"/>
      <c r="XBP22" s="671"/>
      <c r="XBQ22" s="671"/>
      <c r="XBR22" s="671"/>
      <c r="XBS22" s="671"/>
      <c r="XBT22" s="671"/>
      <c r="XBU22" s="671"/>
      <c r="XBV22" s="671"/>
      <c r="XBW22" s="671"/>
      <c r="XBX22" s="671"/>
      <c r="XBY22" s="671"/>
      <c r="XBZ22" s="671"/>
      <c r="XCA22" s="671"/>
      <c r="XCB22" s="671"/>
      <c r="XCC22" s="671"/>
      <c r="XCD22" s="671"/>
      <c r="XCE22" s="671"/>
      <c r="XCF22" s="671"/>
      <c r="XCG22" s="671"/>
      <c r="XCH22" s="671"/>
      <c r="XCI22" s="671"/>
      <c r="XCJ22" s="671"/>
      <c r="XCK22" s="671"/>
      <c r="XCL22" s="671"/>
      <c r="XCM22" s="671"/>
      <c r="XCN22" s="671"/>
      <c r="XCO22" s="671"/>
      <c r="XCP22" s="671"/>
      <c r="XCQ22" s="671"/>
      <c r="XCR22" s="671"/>
      <c r="XCS22" s="671"/>
      <c r="XCT22" s="671"/>
      <c r="XCU22" s="671"/>
      <c r="XCV22" s="671"/>
      <c r="XCW22" s="671"/>
      <c r="XCX22" s="671"/>
      <c r="XCY22" s="671"/>
      <c r="XCZ22" s="671"/>
      <c r="XDA22" s="671"/>
      <c r="XDB22" s="671"/>
      <c r="XDC22" s="671"/>
      <c r="XDD22" s="671"/>
      <c r="XDE22" s="671"/>
      <c r="XDF22" s="671"/>
      <c r="XDG22" s="671"/>
      <c r="XDH22" s="671"/>
      <c r="XDI22" s="671"/>
      <c r="XDJ22" s="671"/>
      <c r="XDK22" s="671"/>
      <c r="XDL22" s="671"/>
      <c r="XDM22" s="671"/>
      <c r="XDN22" s="671"/>
      <c r="XDO22" s="671"/>
      <c r="XDP22" s="671"/>
      <c r="XDQ22" s="671"/>
      <c r="XDR22" s="671"/>
      <c r="XDS22" s="671"/>
      <c r="XDT22" s="671"/>
      <c r="XDU22" s="671"/>
      <c r="XDV22" s="671"/>
      <c r="XDW22" s="671"/>
      <c r="XDX22" s="671"/>
      <c r="XDY22" s="671"/>
      <c r="XDZ22" s="671"/>
      <c r="XEA22" s="671"/>
      <c r="XEB22" s="671"/>
      <c r="XEC22" s="671"/>
      <c r="XED22" s="671"/>
      <c r="XEE22" s="671"/>
      <c r="XEF22" s="671"/>
      <c r="XEG22" s="671"/>
      <c r="XEH22" s="671"/>
      <c r="XEI22" s="671"/>
      <c r="XEJ22" s="671"/>
      <c r="XEK22" s="671"/>
      <c r="XEL22" s="671"/>
      <c r="XEM22" s="671"/>
      <c r="XEN22" s="671"/>
      <c r="XEO22" s="671"/>
      <c r="XEP22" s="671"/>
      <c r="XEQ22" s="671"/>
      <c r="XER22" s="671"/>
      <c r="XES22" s="671"/>
      <c r="XET22" s="671"/>
    </row>
    <row r="23" spans="1:16374" s="768" customFormat="1" ht="13.5" customHeight="1" x14ac:dyDescent="0.2">
      <c r="A23" s="669"/>
      <c r="B23" s="665" t="s">
        <v>214</v>
      </c>
      <c r="C23" s="669"/>
      <c r="D23" s="669"/>
      <c r="E23" s="669"/>
      <c r="F23" s="669"/>
      <c r="G23" s="669"/>
      <c r="H23" s="669"/>
      <c r="I23" s="669"/>
      <c r="J23" s="669"/>
      <c r="K23" s="669"/>
      <c r="L23" s="669"/>
      <c r="M23" s="669"/>
      <c r="N23" s="669"/>
      <c r="O23" s="669">
        <v>1.585E-2</v>
      </c>
      <c r="P23" s="669">
        <v>1.585E-2</v>
      </c>
      <c r="Q23" s="669">
        <v>1.585E-2</v>
      </c>
      <c r="R23" s="669">
        <v>1.585E-2</v>
      </c>
      <c r="S23" s="669">
        <v>1.585E-2</v>
      </c>
      <c r="T23" s="669">
        <v>1.585E-2</v>
      </c>
      <c r="U23" s="669">
        <v>1.585E-2</v>
      </c>
      <c r="V23" s="669">
        <v>1.585E-2</v>
      </c>
      <c r="W23" s="669">
        <v>1.585E-2</v>
      </c>
      <c r="X23" s="669">
        <v>1.585E-2</v>
      </c>
      <c r="Y23" s="669">
        <v>1.585E-2</v>
      </c>
      <c r="Z23" s="669">
        <v>1.585E-2</v>
      </c>
      <c r="AA23" s="669">
        <v>1.585E-2</v>
      </c>
      <c r="AB23" s="669">
        <v>1.585E-2</v>
      </c>
      <c r="AC23" s="669">
        <v>1.585E-2</v>
      </c>
      <c r="AD23" s="669">
        <v>1.585E-2</v>
      </c>
      <c r="AE23" s="669">
        <v>1.585E-2</v>
      </c>
      <c r="AF23" s="669">
        <v>1.585E-2</v>
      </c>
      <c r="AG23" s="669">
        <v>1.585E-2</v>
      </c>
      <c r="AH23" s="669">
        <v>1.585E-2</v>
      </c>
      <c r="AI23" s="669">
        <v>1.585E-2</v>
      </c>
      <c r="AJ23" s="669">
        <v>1.585E-2</v>
      </c>
      <c r="AK23" s="669">
        <v>1.585E-2</v>
      </c>
      <c r="AL23" s="669">
        <v>1.585E-2</v>
      </c>
      <c r="AM23" s="669">
        <v>1.585E-2</v>
      </c>
      <c r="AN23" s="669">
        <v>1.585E-2</v>
      </c>
      <c r="AO23" s="669">
        <v>1.585E-2</v>
      </c>
      <c r="AP23" s="669">
        <v>1.585E-2</v>
      </c>
      <c r="AQ23" s="669">
        <v>1.585E-2</v>
      </c>
      <c r="AR23" s="669">
        <v>1.585E-2</v>
      </c>
      <c r="AS23" s="669">
        <v>1.585E-2</v>
      </c>
      <c r="AT23" s="669">
        <v>1.585E-2</v>
      </c>
      <c r="AU23" s="669">
        <v>1.585E-2</v>
      </c>
      <c r="AV23" s="669">
        <v>1.755E-2</v>
      </c>
      <c r="AW23" s="669">
        <v>1.755E-2</v>
      </c>
      <c r="AX23" s="669">
        <v>1.755E-2</v>
      </c>
      <c r="AY23" s="669">
        <v>2.197E-2</v>
      </c>
      <c r="AZ23" s="669">
        <v>2.197E-2</v>
      </c>
      <c r="BA23" s="669">
        <v>2.197E-2</v>
      </c>
      <c r="BB23" s="671">
        <f>+BB8+BB12+BB$19</f>
        <v>7.2870000000000004E-2</v>
      </c>
      <c r="BC23" s="671">
        <f t="shared" ref="BC23:DN23" si="16">+BC8+BC12+BC$19</f>
        <v>7.2870000000000004E-2</v>
      </c>
      <c r="BD23" s="671">
        <f t="shared" si="16"/>
        <v>7.2870000000000004E-2</v>
      </c>
      <c r="BE23" s="671">
        <f t="shared" si="16"/>
        <v>7.2870000000000004E-2</v>
      </c>
      <c r="BF23" s="671">
        <f t="shared" si="16"/>
        <v>7.2870000000000004E-2</v>
      </c>
      <c r="BG23" s="671">
        <f t="shared" si="16"/>
        <v>6.8449999999999997E-2</v>
      </c>
      <c r="BH23" s="671">
        <f t="shared" si="16"/>
        <v>7.4450000000000002E-2</v>
      </c>
      <c r="BI23" s="671">
        <f t="shared" si="16"/>
        <v>7.4450000000000002E-2</v>
      </c>
      <c r="BJ23" s="671">
        <f t="shared" si="16"/>
        <v>7.4450000000000002E-2</v>
      </c>
      <c r="BK23" s="671">
        <f t="shared" si="16"/>
        <v>7.8869999999999996E-2</v>
      </c>
      <c r="BL23" s="671">
        <f t="shared" si="16"/>
        <v>7.8869999999999996E-2</v>
      </c>
      <c r="BM23" s="671">
        <f t="shared" si="16"/>
        <v>7.8869999999999996E-2</v>
      </c>
      <c r="BN23" s="671">
        <f t="shared" si="16"/>
        <v>7.8869999999999996E-2</v>
      </c>
      <c r="BO23" s="671">
        <f t="shared" si="16"/>
        <v>7.8869999999999996E-2</v>
      </c>
      <c r="BP23" s="671">
        <f t="shared" si="16"/>
        <v>7.8869999999999996E-2</v>
      </c>
      <c r="BQ23" s="671">
        <f t="shared" si="16"/>
        <v>7.8869999999999996E-2</v>
      </c>
      <c r="BR23" s="671">
        <f t="shared" si="16"/>
        <v>7.8869999999999996E-2</v>
      </c>
      <c r="BS23" s="671">
        <f t="shared" si="16"/>
        <v>7.4450000000000002E-2</v>
      </c>
      <c r="BT23" s="671">
        <f t="shared" si="16"/>
        <v>7.4450000000000002E-2</v>
      </c>
      <c r="BU23" s="671">
        <f t="shared" si="16"/>
        <v>7.4450000000000002E-2</v>
      </c>
      <c r="BV23" s="671">
        <f t="shared" si="16"/>
        <v>7.4450000000000002E-2</v>
      </c>
      <c r="BW23" s="671">
        <f t="shared" si="16"/>
        <v>7.8869999999999996E-2</v>
      </c>
      <c r="BX23" s="671">
        <f t="shared" si="16"/>
        <v>7.8869999999999996E-2</v>
      </c>
      <c r="BY23" s="671">
        <f t="shared" si="16"/>
        <v>7.8869999999999996E-2</v>
      </c>
      <c r="BZ23" s="671">
        <f t="shared" si="16"/>
        <v>7.8869999999999996E-2</v>
      </c>
      <c r="CA23" s="671">
        <f t="shared" si="16"/>
        <v>7.8869999999999996E-2</v>
      </c>
      <c r="CB23" s="671">
        <f t="shared" si="16"/>
        <v>7.8869999999999996E-2</v>
      </c>
      <c r="CC23" s="671">
        <f t="shared" si="16"/>
        <v>7.8869999999999996E-2</v>
      </c>
      <c r="CD23" s="671">
        <f t="shared" si="16"/>
        <v>7.8869999999999996E-2</v>
      </c>
      <c r="CE23" s="671">
        <f t="shared" si="16"/>
        <v>7.4450000000000002E-2</v>
      </c>
      <c r="CF23" s="671">
        <f t="shared" si="16"/>
        <v>7.4450000000000002E-2</v>
      </c>
      <c r="CG23" s="671">
        <f t="shared" si="16"/>
        <v>7.4450000000000002E-2</v>
      </c>
      <c r="CH23" s="671">
        <f t="shared" si="16"/>
        <v>7.4450000000000002E-2</v>
      </c>
      <c r="CI23" s="671">
        <f t="shared" si="16"/>
        <v>7.8869999999999996E-2</v>
      </c>
      <c r="CJ23" s="671">
        <f t="shared" si="16"/>
        <v>8.2159999999999997E-2</v>
      </c>
      <c r="CK23" s="671">
        <f t="shared" si="16"/>
        <v>8.2159999999999997E-2</v>
      </c>
      <c r="CL23" s="671">
        <f t="shared" si="16"/>
        <v>8.2580000000000001E-2</v>
      </c>
      <c r="CM23" s="671">
        <f t="shared" si="16"/>
        <v>8.2580000000000001E-2</v>
      </c>
      <c r="CN23" s="671">
        <f t="shared" si="16"/>
        <v>8.2580000000000001E-2</v>
      </c>
      <c r="CO23" s="671">
        <f t="shared" si="16"/>
        <v>8.3049999999999999E-2</v>
      </c>
      <c r="CP23" s="671">
        <f t="shared" si="16"/>
        <v>8.3049999999999999E-2</v>
      </c>
      <c r="CQ23" s="671">
        <f t="shared" si="16"/>
        <v>7.8630000000000005E-2</v>
      </c>
      <c r="CR23" s="671">
        <f t="shared" si="16"/>
        <v>8.2400000000000001E-2</v>
      </c>
      <c r="CS23" s="671">
        <f t="shared" si="16"/>
        <v>8.2400000000000001E-2</v>
      </c>
      <c r="CT23" s="671">
        <f t="shared" si="16"/>
        <v>8.2400000000000001E-2</v>
      </c>
      <c r="CU23" s="671">
        <f t="shared" si="16"/>
        <v>8.7679999999999994E-2</v>
      </c>
      <c r="CV23" s="671">
        <f t="shared" si="16"/>
        <v>8.7679999999999994E-2</v>
      </c>
      <c r="CW23" s="671">
        <f t="shared" si="16"/>
        <v>8.7679999999999994E-2</v>
      </c>
      <c r="CX23" s="671">
        <f t="shared" si="16"/>
        <v>8.7260000000000004E-2</v>
      </c>
      <c r="CY23" s="671">
        <f t="shared" si="16"/>
        <v>8.7260000000000004E-2</v>
      </c>
      <c r="CZ23" s="671">
        <f t="shared" si="16"/>
        <v>8.7260000000000004E-2</v>
      </c>
      <c r="DA23" s="671">
        <f t="shared" si="16"/>
        <v>8.7919999999999998E-2</v>
      </c>
      <c r="DB23" s="671">
        <f t="shared" si="16"/>
        <v>8.7919999999999998E-2</v>
      </c>
      <c r="DC23" s="671">
        <f t="shared" si="16"/>
        <v>8.3499999999999991E-2</v>
      </c>
      <c r="DD23" s="671">
        <f t="shared" si="16"/>
        <v>8.9400000000000007E-2</v>
      </c>
      <c r="DE23" s="671">
        <f t="shared" si="16"/>
        <v>8.9400000000000007E-2</v>
      </c>
      <c r="DF23" s="671">
        <f t="shared" si="16"/>
        <v>8.9400000000000007E-2</v>
      </c>
      <c r="DG23" s="671">
        <f t="shared" si="16"/>
        <v>9.7420000000000007E-2</v>
      </c>
      <c r="DH23" s="671">
        <f t="shared" si="16"/>
        <v>9.7420000000000007E-2</v>
      </c>
      <c r="DI23" s="671">
        <f t="shared" si="16"/>
        <v>9.7420000000000007E-2</v>
      </c>
      <c r="DJ23" s="671">
        <f t="shared" si="16"/>
        <v>9.3839999999999993E-2</v>
      </c>
      <c r="DK23" s="671">
        <f t="shared" si="16"/>
        <v>9.3839999999999993E-2</v>
      </c>
      <c r="DL23" s="671">
        <f t="shared" si="16"/>
        <v>9.3839999999999993E-2</v>
      </c>
      <c r="DM23" s="671">
        <f t="shared" si="16"/>
        <v>9.4699999999999993E-2</v>
      </c>
      <c r="DN23" s="671">
        <f t="shared" si="16"/>
        <v>9.4699999999999993E-2</v>
      </c>
      <c r="DO23" s="671">
        <f t="shared" ref="DO23:ET23" si="17">+DO8+DO12+DO$19</f>
        <v>9.0279999999999999E-2</v>
      </c>
      <c r="DP23" s="671">
        <f t="shared" si="17"/>
        <v>8.9810000000000001E-2</v>
      </c>
      <c r="DQ23" s="671">
        <f t="shared" si="17"/>
        <v>8.9810000000000001E-2</v>
      </c>
      <c r="DR23" s="671">
        <f t="shared" si="17"/>
        <v>8.9810000000000001E-2</v>
      </c>
      <c r="DS23" s="671">
        <f t="shared" si="17"/>
        <v>9.604E-2</v>
      </c>
      <c r="DT23" s="671">
        <f t="shared" si="17"/>
        <v>9.604E-2</v>
      </c>
      <c r="DU23" s="671">
        <f t="shared" si="17"/>
        <v>9.604E-2</v>
      </c>
      <c r="DV23" s="671">
        <f t="shared" si="17"/>
        <v>9.0799999999999992E-2</v>
      </c>
      <c r="DW23" s="671">
        <f t="shared" si="17"/>
        <v>9.0799999999999992E-2</v>
      </c>
      <c r="DX23" s="671">
        <f t="shared" si="17"/>
        <v>9.0799999999999992E-2</v>
      </c>
      <c r="DY23" s="736">
        <f t="shared" si="17"/>
        <v>8.2360000000000003E-2</v>
      </c>
      <c r="DZ23" s="671">
        <f t="shared" si="17"/>
        <v>8.4519999999999998E-2</v>
      </c>
      <c r="EA23" s="671">
        <f t="shared" si="17"/>
        <v>8.0100000000000005E-2</v>
      </c>
      <c r="EB23" s="671">
        <f t="shared" si="17"/>
        <v>8.6069999999999994E-2</v>
      </c>
      <c r="EC23" s="671">
        <f t="shared" si="17"/>
        <v>8.6069999999999994E-2</v>
      </c>
      <c r="ED23" s="671">
        <f t="shared" si="17"/>
        <v>8.6069999999999994E-2</v>
      </c>
      <c r="EE23" s="671">
        <f t="shared" si="17"/>
        <v>9.4019999999999992E-2</v>
      </c>
      <c r="EF23" s="671">
        <f t="shared" si="17"/>
        <v>9.4019999999999992E-2</v>
      </c>
      <c r="EG23" s="671">
        <f t="shared" si="17"/>
        <v>9.4019999999999992E-2</v>
      </c>
      <c r="EH23" s="671">
        <f t="shared" si="17"/>
        <v>9.9049999999999999E-2</v>
      </c>
      <c r="EI23" s="671">
        <f t="shared" si="17"/>
        <v>9.9049999999999999E-2</v>
      </c>
      <c r="EJ23" s="671">
        <f t="shared" si="17"/>
        <v>9.9049999999999999E-2</v>
      </c>
      <c r="EK23" s="671">
        <f t="shared" si="17"/>
        <v>0.10125000000000001</v>
      </c>
      <c r="EL23" s="671">
        <f t="shared" si="17"/>
        <v>0.10125000000000001</v>
      </c>
      <c r="EM23" s="671">
        <f t="shared" si="17"/>
        <v>9.6829999999999999E-2</v>
      </c>
      <c r="EN23" s="671">
        <f t="shared" si="17"/>
        <v>9.486E-2</v>
      </c>
      <c r="EO23" s="671">
        <f t="shared" si="17"/>
        <v>9.486E-2</v>
      </c>
      <c r="EP23" s="671">
        <f t="shared" si="17"/>
        <v>9.486E-2</v>
      </c>
      <c r="EQ23" s="671">
        <f t="shared" si="17"/>
        <v>0.10418000000000001</v>
      </c>
      <c r="ER23" s="671">
        <f t="shared" si="17"/>
        <v>0.10418000000000001</v>
      </c>
      <c r="ES23" s="671">
        <f t="shared" si="17"/>
        <v>0.10418000000000001</v>
      </c>
      <c r="ET23" s="671">
        <f t="shared" si="17"/>
        <v>0.10638</v>
      </c>
      <c r="EU23" s="671">
        <f t="shared" ref="EU23:FW23" si="18">+EU8+EU12+EU$19</f>
        <v>0.10638</v>
      </c>
      <c r="EV23" s="671">
        <f t="shared" si="18"/>
        <v>0.10638</v>
      </c>
      <c r="EW23" s="671">
        <f t="shared" si="18"/>
        <v>0.10754000000000001</v>
      </c>
      <c r="EX23" s="671">
        <f t="shared" si="18"/>
        <v>0.10754000000000001</v>
      </c>
      <c r="EY23" s="671">
        <f t="shared" si="18"/>
        <v>0.10312000000000002</v>
      </c>
      <c r="EZ23" s="671">
        <f t="shared" si="18"/>
        <v>0.11068999999999998</v>
      </c>
      <c r="FA23" s="671">
        <f t="shared" si="18"/>
        <v>0.11068999999999998</v>
      </c>
      <c r="FB23" s="671">
        <f t="shared" si="18"/>
        <v>0.11068999999999998</v>
      </c>
      <c r="FC23" s="671">
        <f t="shared" si="18"/>
        <v>0.11595</v>
      </c>
      <c r="FD23" s="671">
        <f t="shared" si="18"/>
        <v>0.11595</v>
      </c>
      <c r="FE23" s="671">
        <f t="shared" si="18"/>
        <v>0.11595</v>
      </c>
      <c r="FF23" s="671">
        <f t="shared" si="18"/>
        <v>0.11857999999999999</v>
      </c>
      <c r="FG23" s="671">
        <f t="shared" si="18"/>
        <v>0.11857999999999999</v>
      </c>
      <c r="FH23" s="671">
        <f t="shared" si="18"/>
        <v>0.11857999999999999</v>
      </c>
      <c r="FI23" s="671">
        <f t="shared" si="18"/>
        <v>0.1227</v>
      </c>
      <c r="FJ23" s="671">
        <f t="shared" si="18"/>
        <v>0.1227</v>
      </c>
      <c r="FK23" s="671">
        <f t="shared" si="18"/>
        <v>0.11828</v>
      </c>
      <c r="FL23" s="671">
        <f t="shared" si="18"/>
        <v>0.12101999999999999</v>
      </c>
      <c r="FM23" s="671">
        <f t="shared" si="18"/>
        <v>0.12101999999999999</v>
      </c>
      <c r="FN23" s="671">
        <f t="shared" si="18"/>
        <v>0.12101999999999999</v>
      </c>
      <c r="FO23" s="671">
        <f t="shared" si="18"/>
        <v>0.12515999999999999</v>
      </c>
      <c r="FP23" s="671">
        <f t="shared" si="18"/>
        <v>0.12515999999999999</v>
      </c>
      <c r="FQ23" s="671">
        <f t="shared" si="18"/>
        <v>0.12515999999999999</v>
      </c>
      <c r="FR23" s="671">
        <f t="shared" si="18"/>
        <v>0.12486</v>
      </c>
      <c r="FS23" s="671">
        <f t="shared" si="18"/>
        <v>0.12486</v>
      </c>
      <c r="FT23" s="671">
        <f t="shared" si="18"/>
        <v>0.12486</v>
      </c>
      <c r="FU23" s="671">
        <f t="shared" si="18"/>
        <v>0.12193</v>
      </c>
      <c r="FV23" s="671">
        <f t="shared" si="18"/>
        <v>0.12193</v>
      </c>
      <c r="FW23" s="671">
        <f t="shared" si="18"/>
        <v>0.11751</v>
      </c>
      <c r="FX23" s="1008">
        <f t="shared" ref="FX23:GC23" si="19">+FX8+FX12+FX$19</f>
        <v>0.12264</v>
      </c>
      <c r="FY23" s="1008">
        <f t="shared" si="19"/>
        <v>0.12264</v>
      </c>
      <c r="FZ23" s="1008">
        <f t="shared" si="19"/>
        <v>0.12264</v>
      </c>
      <c r="GA23" s="1008">
        <f t="shared" si="19"/>
        <v>0.12801999999999999</v>
      </c>
      <c r="GB23" s="1008">
        <f t="shared" si="19"/>
        <v>0.12801999999999999</v>
      </c>
      <c r="GC23" s="1008">
        <f t="shared" si="19"/>
        <v>0.12801999999999999</v>
      </c>
      <c r="GD23" s="671"/>
      <c r="GE23" s="671"/>
      <c r="GF23" s="671"/>
      <c r="GG23" s="671"/>
      <c r="GH23" s="671"/>
      <c r="GI23" s="671"/>
      <c r="GJ23" s="671"/>
      <c r="GK23" s="671"/>
      <c r="GL23" s="671"/>
      <c r="GM23" s="671"/>
      <c r="GN23" s="671"/>
      <c r="GO23" s="671"/>
      <c r="GP23" s="671"/>
      <c r="GQ23" s="671"/>
      <c r="GR23" s="671"/>
      <c r="GS23" s="671"/>
      <c r="GT23" s="671"/>
      <c r="GU23" s="671"/>
      <c r="GV23" s="671"/>
      <c r="GW23" s="671"/>
      <c r="GX23" s="671"/>
      <c r="GY23" s="671"/>
      <c r="GZ23" s="671"/>
      <c r="HA23" s="671"/>
      <c r="HB23" s="671"/>
      <c r="HC23" s="671"/>
      <c r="HD23" s="671"/>
      <c r="HE23" s="671"/>
      <c r="HF23" s="671"/>
      <c r="HG23" s="671"/>
      <c r="HH23" s="671"/>
      <c r="HI23" s="671"/>
      <c r="HJ23" s="671"/>
      <c r="HK23" s="671"/>
      <c r="HL23" s="671"/>
      <c r="HM23" s="671"/>
      <c r="HN23" s="671"/>
      <c r="HO23" s="671"/>
      <c r="HP23" s="671"/>
      <c r="HQ23" s="671"/>
      <c r="HR23" s="671"/>
      <c r="HS23" s="671"/>
      <c r="HT23" s="671"/>
      <c r="HU23" s="671"/>
      <c r="HV23" s="671"/>
      <c r="HW23" s="671"/>
      <c r="HX23" s="671"/>
      <c r="HY23" s="671"/>
      <c r="HZ23" s="671"/>
      <c r="IA23" s="671"/>
      <c r="IB23" s="671"/>
      <c r="IC23" s="671"/>
      <c r="ID23" s="671"/>
      <c r="IE23" s="671"/>
      <c r="IF23" s="671"/>
      <c r="IG23" s="671"/>
      <c r="IH23" s="671"/>
      <c r="II23" s="671"/>
      <c r="IJ23" s="671"/>
      <c r="IK23" s="671"/>
      <c r="IL23" s="671"/>
      <c r="IM23" s="671"/>
      <c r="IN23" s="671"/>
      <c r="IO23" s="671"/>
      <c r="IP23" s="671"/>
      <c r="IQ23" s="671"/>
      <c r="IR23" s="671"/>
      <c r="IS23" s="671"/>
      <c r="IT23" s="671"/>
      <c r="IU23" s="671"/>
      <c r="IV23" s="671"/>
      <c r="IW23" s="671"/>
      <c r="IX23" s="671"/>
      <c r="IY23" s="671"/>
      <c r="IZ23" s="671"/>
      <c r="JA23" s="671"/>
      <c r="JB23" s="671"/>
      <c r="JC23" s="671"/>
      <c r="JD23" s="671"/>
      <c r="JE23" s="671"/>
      <c r="JF23" s="671"/>
      <c r="JG23" s="671"/>
      <c r="JH23" s="671"/>
      <c r="JI23" s="671"/>
      <c r="JJ23" s="671"/>
      <c r="JK23" s="671"/>
      <c r="JL23" s="671"/>
      <c r="JM23" s="671"/>
      <c r="JN23" s="671"/>
      <c r="JO23" s="671"/>
      <c r="JP23" s="671"/>
      <c r="JQ23" s="671"/>
      <c r="JR23" s="671"/>
      <c r="JS23" s="671"/>
      <c r="JT23" s="671"/>
      <c r="JU23" s="671"/>
      <c r="JV23" s="671"/>
      <c r="JW23" s="671"/>
      <c r="JX23" s="671"/>
      <c r="JY23" s="671"/>
      <c r="JZ23" s="671"/>
      <c r="KA23" s="671"/>
      <c r="KB23" s="671"/>
      <c r="KC23" s="671"/>
      <c r="KD23" s="671"/>
      <c r="KE23" s="671"/>
      <c r="KF23" s="671"/>
      <c r="KG23" s="671"/>
      <c r="KH23" s="671"/>
      <c r="KI23" s="671"/>
      <c r="KJ23" s="671"/>
      <c r="KK23" s="671"/>
      <c r="KL23" s="671"/>
      <c r="KM23" s="671"/>
      <c r="KN23" s="671"/>
      <c r="KO23" s="671"/>
      <c r="KP23" s="671"/>
      <c r="KQ23" s="671"/>
      <c r="KR23" s="671"/>
      <c r="KS23" s="671"/>
      <c r="KT23" s="671"/>
      <c r="KU23" s="671"/>
      <c r="KV23" s="671"/>
      <c r="KW23" s="671"/>
      <c r="KX23" s="671"/>
      <c r="KY23" s="671"/>
      <c r="KZ23" s="671"/>
      <c r="LA23" s="671"/>
      <c r="LB23" s="671"/>
      <c r="LC23" s="671"/>
      <c r="LD23" s="671"/>
      <c r="LE23" s="671"/>
      <c r="LF23" s="671"/>
      <c r="LG23" s="671"/>
      <c r="LH23" s="671"/>
      <c r="LI23" s="671"/>
      <c r="LJ23" s="671"/>
      <c r="LK23" s="671"/>
      <c r="LL23" s="671"/>
      <c r="LM23" s="671"/>
      <c r="LN23" s="671"/>
      <c r="LO23" s="671"/>
      <c r="LP23" s="671"/>
      <c r="LQ23" s="671"/>
      <c r="LR23" s="671"/>
      <c r="LS23" s="671"/>
      <c r="LT23" s="671"/>
      <c r="LU23" s="671"/>
      <c r="LV23" s="671"/>
      <c r="LW23" s="671"/>
      <c r="LX23" s="671"/>
      <c r="LY23" s="671"/>
      <c r="LZ23" s="671"/>
      <c r="MA23" s="671"/>
      <c r="MB23" s="671"/>
      <c r="MC23" s="671"/>
      <c r="MD23" s="671"/>
      <c r="ME23" s="671"/>
      <c r="MF23" s="671"/>
      <c r="MG23" s="671"/>
      <c r="MH23" s="671"/>
      <c r="MI23" s="671"/>
      <c r="MJ23" s="671"/>
      <c r="MK23" s="671"/>
      <c r="ML23" s="671"/>
      <c r="MM23" s="671"/>
      <c r="MN23" s="671"/>
      <c r="MO23" s="671"/>
      <c r="MP23" s="671"/>
      <c r="MQ23" s="671"/>
      <c r="MR23" s="671"/>
      <c r="MS23" s="671"/>
      <c r="MT23" s="671"/>
      <c r="MU23" s="671"/>
      <c r="MV23" s="671"/>
      <c r="MW23" s="671"/>
      <c r="MX23" s="671"/>
      <c r="MY23" s="671"/>
      <c r="MZ23" s="671"/>
      <c r="NA23" s="671"/>
      <c r="NB23" s="671"/>
      <c r="NC23" s="671"/>
      <c r="ND23" s="671"/>
      <c r="NE23" s="671"/>
      <c r="NF23" s="671"/>
      <c r="NG23" s="671"/>
      <c r="NH23" s="671"/>
      <c r="NI23" s="671"/>
      <c r="NJ23" s="671"/>
      <c r="NK23" s="671"/>
      <c r="NL23" s="671"/>
      <c r="NM23" s="671"/>
      <c r="NN23" s="671"/>
      <c r="NO23" s="671"/>
      <c r="NP23" s="671"/>
      <c r="NQ23" s="671"/>
      <c r="NR23" s="671"/>
      <c r="NS23" s="671"/>
      <c r="NT23" s="671"/>
      <c r="NU23" s="671"/>
      <c r="NV23" s="671"/>
      <c r="NW23" s="671"/>
      <c r="NX23" s="671"/>
      <c r="NY23" s="671"/>
      <c r="NZ23" s="671"/>
      <c r="OA23" s="671"/>
      <c r="OB23" s="671"/>
      <c r="OC23" s="671"/>
      <c r="OD23" s="671"/>
      <c r="OE23" s="671"/>
      <c r="OF23" s="671"/>
      <c r="OG23" s="671"/>
      <c r="OH23" s="671"/>
      <c r="OI23" s="671"/>
      <c r="OJ23" s="671"/>
      <c r="OK23" s="671"/>
      <c r="OL23" s="671"/>
      <c r="OM23" s="671"/>
      <c r="ON23" s="671"/>
      <c r="OO23" s="671"/>
      <c r="OP23" s="671"/>
      <c r="OQ23" s="671"/>
      <c r="OR23" s="671"/>
      <c r="OS23" s="671"/>
      <c r="OT23" s="671"/>
      <c r="OU23" s="671"/>
      <c r="OV23" s="671"/>
      <c r="OW23" s="671"/>
      <c r="OX23" s="671"/>
      <c r="OY23" s="671"/>
      <c r="OZ23" s="671"/>
      <c r="PA23" s="671"/>
      <c r="PB23" s="671"/>
      <c r="PC23" s="671"/>
      <c r="PD23" s="671"/>
      <c r="PE23" s="671"/>
      <c r="PF23" s="671"/>
      <c r="PG23" s="671"/>
      <c r="PH23" s="671"/>
      <c r="PI23" s="671"/>
      <c r="PJ23" s="671"/>
      <c r="PK23" s="671"/>
      <c r="PL23" s="671"/>
      <c r="PM23" s="671"/>
      <c r="PN23" s="671"/>
      <c r="PO23" s="671"/>
      <c r="PP23" s="671"/>
      <c r="PQ23" s="671"/>
      <c r="PR23" s="671"/>
      <c r="PS23" s="671"/>
      <c r="PT23" s="671"/>
      <c r="PU23" s="671"/>
      <c r="PV23" s="671"/>
      <c r="PW23" s="671"/>
      <c r="PX23" s="671"/>
      <c r="PY23" s="671"/>
      <c r="PZ23" s="671"/>
      <c r="QA23" s="671"/>
      <c r="QB23" s="671"/>
      <c r="QC23" s="671"/>
      <c r="QD23" s="671"/>
      <c r="QE23" s="671"/>
      <c r="QF23" s="671"/>
      <c r="QG23" s="671"/>
      <c r="QH23" s="671"/>
      <c r="QI23" s="671"/>
      <c r="QJ23" s="671"/>
      <c r="QK23" s="671"/>
      <c r="QL23" s="671"/>
      <c r="QM23" s="671"/>
      <c r="QN23" s="671"/>
      <c r="QO23" s="671"/>
      <c r="QP23" s="671"/>
      <c r="QQ23" s="671"/>
      <c r="QR23" s="671"/>
      <c r="QS23" s="671"/>
      <c r="QT23" s="671"/>
      <c r="QU23" s="671"/>
      <c r="QV23" s="671"/>
      <c r="QW23" s="671"/>
      <c r="QX23" s="671"/>
      <c r="QY23" s="671"/>
      <c r="QZ23" s="671"/>
      <c r="RA23" s="671"/>
      <c r="RB23" s="671"/>
      <c r="RC23" s="671"/>
      <c r="RD23" s="671"/>
      <c r="RE23" s="671"/>
      <c r="RF23" s="671"/>
      <c r="RG23" s="671"/>
      <c r="RH23" s="671"/>
      <c r="RI23" s="671"/>
      <c r="RJ23" s="671"/>
      <c r="RK23" s="671"/>
      <c r="RL23" s="671"/>
      <c r="RM23" s="671"/>
      <c r="RN23" s="671"/>
      <c r="RO23" s="671"/>
      <c r="RP23" s="671"/>
      <c r="RQ23" s="671"/>
      <c r="RR23" s="671"/>
      <c r="RS23" s="671"/>
      <c r="RT23" s="671"/>
      <c r="RU23" s="671"/>
      <c r="RV23" s="671"/>
      <c r="RW23" s="671"/>
      <c r="RX23" s="671"/>
      <c r="RY23" s="671"/>
      <c r="RZ23" s="671"/>
      <c r="SA23" s="671"/>
      <c r="SB23" s="671"/>
      <c r="SC23" s="671"/>
      <c r="SD23" s="671"/>
      <c r="SE23" s="671"/>
      <c r="SF23" s="671"/>
      <c r="SG23" s="671"/>
      <c r="SH23" s="671"/>
      <c r="SI23" s="671"/>
      <c r="SJ23" s="671"/>
      <c r="SK23" s="671"/>
      <c r="SL23" s="671"/>
      <c r="SM23" s="671"/>
      <c r="SN23" s="671"/>
      <c r="SO23" s="671"/>
      <c r="SP23" s="671"/>
      <c r="SQ23" s="671"/>
      <c r="SR23" s="671"/>
      <c r="SS23" s="671"/>
      <c r="ST23" s="671"/>
      <c r="SU23" s="671"/>
      <c r="SV23" s="671"/>
      <c r="SW23" s="671"/>
      <c r="SX23" s="671"/>
      <c r="SY23" s="671"/>
      <c r="SZ23" s="671"/>
      <c r="TA23" s="671"/>
      <c r="TB23" s="671"/>
      <c r="TC23" s="671"/>
      <c r="TD23" s="671"/>
      <c r="TE23" s="671"/>
      <c r="TF23" s="671"/>
      <c r="TG23" s="671"/>
      <c r="TH23" s="671"/>
      <c r="TI23" s="671"/>
      <c r="TJ23" s="671"/>
      <c r="TK23" s="671"/>
      <c r="TL23" s="671"/>
      <c r="TM23" s="671"/>
      <c r="TN23" s="671"/>
      <c r="TO23" s="671"/>
      <c r="TP23" s="671"/>
      <c r="TQ23" s="671"/>
      <c r="TR23" s="671"/>
      <c r="TS23" s="671"/>
      <c r="TT23" s="671"/>
      <c r="TU23" s="671"/>
      <c r="TV23" s="671"/>
      <c r="TW23" s="671"/>
      <c r="TX23" s="671"/>
      <c r="TY23" s="671"/>
      <c r="TZ23" s="671"/>
      <c r="UA23" s="671"/>
      <c r="UB23" s="671"/>
      <c r="UC23" s="671"/>
      <c r="UD23" s="671"/>
      <c r="UE23" s="671"/>
      <c r="UF23" s="671"/>
      <c r="UG23" s="671"/>
      <c r="UH23" s="671"/>
      <c r="UI23" s="671"/>
      <c r="UJ23" s="671"/>
      <c r="UK23" s="671"/>
      <c r="UL23" s="671"/>
      <c r="UM23" s="671"/>
      <c r="UN23" s="671"/>
      <c r="UO23" s="671"/>
      <c r="UP23" s="671"/>
      <c r="UQ23" s="671"/>
      <c r="UR23" s="671"/>
      <c r="US23" s="671"/>
      <c r="UT23" s="671"/>
      <c r="UU23" s="671"/>
      <c r="UV23" s="671"/>
      <c r="UW23" s="671"/>
      <c r="UX23" s="671"/>
      <c r="UY23" s="671"/>
      <c r="UZ23" s="671"/>
      <c r="VA23" s="671"/>
      <c r="VB23" s="671"/>
      <c r="VC23" s="671"/>
      <c r="VD23" s="671"/>
      <c r="VE23" s="671"/>
      <c r="VF23" s="671"/>
      <c r="VG23" s="671"/>
      <c r="VH23" s="671"/>
      <c r="VI23" s="671"/>
      <c r="VJ23" s="671"/>
      <c r="VK23" s="671"/>
      <c r="VL23" s="671"/>
      <c r="VM23" s="671"/>
      <c r="VN23" s="671"/>
      <c r="VO23" s="671"/>
      <c r="VP23" s="671"/>
      <c r="VQ23" s="671"/>
      <c r="VR23" s="671"/>
      <c r="VS23" s="671"/>
      <c r="VT23" s="671"/>
      <c r="VU23" s="671"/>
      <c r="VV23" s="671"/>
      <c r="VW23" s="671"/>
      <c r="VX23" s="671"/>
      <c r="VY23" s="671"/>
      <c r="VZ23" s="671"/>
      <c r="WA23" s="671"/>
      <c r="WB23" s="671"/>
      <c r="WC23" s="671"/>
      <c r="WD23" s="671"/>
      <c r="WE23" s="671"/>
      <c r="WF23" s="671"/>
      <c r="WG23" s="671"/>
      <c r="WH23" s="671"/>
      <c r="WI23" s="671"/>
      <c r="WJ23" s="671"/>
      <c r="WK23" s="671"/>
      <c r="WL23" s="671"/>
      <c r="WM23" s="671"/>
      <c r="WN23" s="671"/>
      <c r="WO23" s="671"/>
      <c r="WP23" s="671"/>
      <c r="WQ23" s="671"/>
      <c r="WR23" s="671"/>
      <c r="WS23" s="671"/>
      <c r="WT23" s="671"/>
      <c r="WU23" s="671"/>
      <c r="WV23" s="671"/>
      <c r="WW23" s="671"/>
      <c r="WX23" s="671"/>
      <c r="WY23" s="671"/>
      <c r="WZ23" s="671"/>
      <c r="XA23" s="671"/>
      <c r="XB23" s="671"/>
      <c r="XC23" s="671"/>
      <c r="XD23" s="671"/>
      <c r="XE23" s="671"/>
      <c r="XF23" s="671"/>
      <c r="XG23" s="671"/>
      <c r="XH23" s="671"/>
      <c r="XI23" s="671"/>
      <c r="XJ23" s="671"/>
      <c r="XK23" s="671"/>
      <c r="XL23" s="671"/>
      <c r="XM23" s="671"/>
      <c r="XN23" s="671"/>
      <c r="XO23" s="671"/>
      <c r="XP23" s="671"/>
      <c r="XQ23" s="671"/>
      <c r="XR23" s="671"/>
      <c r="XS23" s="671"/>
      <c r="XT23" s="671"/>
      <c r="XU23" s="671"/>
      <c r="XV23" s="671"/>
      <c r="XW23" s="671"/>
      <c r="XX23" s="671"/>
      <c r="XY23" s="671"/>
      <c r="XZ23" s="671"/>
      <c r="YA23" s="671"/>
      <c r="YB23" s="671"/>
      <c r="YC23" s="671"/>
      <c r="YD23" s="671"/>
      <c r="YE23" s="671"/>
      <c r="YF23" s="671"/>
      <c r="YG23" s="671"/>
      <c r="YH23" s="671"/>
      <c r="YI23" s="671"/>
      <c r="YJ23" s="671"/>
      <c r="YK23" s="671"/>
      <c r="YL23" s="671"/>
      <c r="YM23" s="671"/>
      <c r="YN23" s="671"/>
      <c r="YO23" s="671"/>
      <c r="YP23" s="671"/>
      <c r="YQ23" s="671"/>
      <c r="YR23" s="671"/>
      <c r="YS23" s="671"/>
      <c r="YT23" s="671"/>
      <c r="YU23" s="671"/>
      <c r="YV23" s="671"/>
      <c r="YW23" s="671"/>
      <c r="YX23" s="671"/>
      <c r="YY23" s="671"/>
      <c r="YZ23" s="671"/>
      <c r="ZA23" s="671"/>
      <c r="ZB23" s="671"/>
      <c r="ZC23" s="671"/>
      <c r="ZD23" s="671"/>
      <c r="ZE23" s="671"/>
      <c r="ZF23" s="671"/>
      <c r="ZG23" s="671"/>
      <c r="ZH23" s="671"/>
      <c r="ZI23" s="671"/>
      <c r="ZJ23" s="671"/>
      <c r="ZK23" s="671"/>
      <c r="ZL23" s="671"/>
      <c r="ZM23" s="671"/>
      <c r="ZN23" s="671"/>
      <c r="ZO23" s="671"/>
      <c r="ZP23" s="671"/>
      <c r="ZQ23" s="671"/>
      <c r="ZR23" s="671"/>
      <c r="ZS23" s="671"/>
      <c r="ZT23" s="671"/>
      <c r="ZU23" s="671"/>
      <c r="ZV23" s="671"/>
      <c r="ZW23" s="671"/>
      <c r="ZX23" s="671"/>
      <c r="ZY23" s="671"/>
      <c r="ZZ23" s="671"/>
      <c r="AAA23" s="671"/>
      <c r="AAB23" s="671"/>
      <c r="AAC23" s="671"/>
      <c r="AAD23" s="671"/>
      <c r="AAE23" s="671"/>
      <c r="AAF23" s="671"/>
      <c r="AAG23" s="671"/>
      <c r="AAH23" s="671"/>
      <c r="AAI23" s="671"/>
      <c r="AAJ23" s="671"/>
      <c r="AAK23" s="671"/>
      <c r="AAL23" s="671"/>
      <c r="AAM23" s="671"/>
      <c r="AAN23" s="671"/>
      <c r="AAO23" s="671"/>
      <c r="AAP23" s="671"/>
      <c r="AAQ23" s="671"/>
      <c r="AAR23" s="671"/>
      <c r="AAS23" s="671"/>
      <c r="AAT23" s="671"/>
      <c r="AAU23" s="671"/>
      <c r="AAV23" s="671"/>
      <c r="AAW23" s="671"/>
      <c r="AAX23" s="671"/>
      <c r="AAY23" s="671"/>
      <c r="AAZ23" s="671"/>
      <c r="ABA23" s="671"/>
      <c r="ABB23" s="671"/>
      <c r="ABC23" s="671"/>
      <c r="ABD23" s="671"/>
      <c r="ABE23" s="671"/>
      <c r="ABF23" s="671"/>
      <c r="ABG23" s="671"/>
      <c r="ABH23" s="671"/>
      <c r="ABI23" s="671"/>
      <c r="ABJ23" s="671"/>
      <c r="ABK23" s="671"/>
      <c r="ABL23" s="671"/>
      <c r="ABM23" s="671"/>
      <c r="ABN23" s="671"/>
      <c r="ABO23" s="671"/>
      <c r="ABP23" s="671"/>
      <c r="ABQ23" s="671"/>
      <c r="ABR23" s="671"/>
      <c r="ABS23" s="671"/>
      <c r="ABT23" s="671"/>
      <c r="ABU23" s="671"/>
      <c r="ABV23" s="671"/>
      <c r="ABW23" s="671"/>
      <c r="ABX23" s="671"/>
      <c r="ABY23" s="671"/>
      <c r="ABZ23" s="671"/>
      <c r="ACA23" s="671"/>
      <c r="ACB23" s="671"/>
      <c r="ACC23" s="671"/>
      <c r="ACD23" s="671"/>
      <c r="ACE23" s="671"/>
      <c r="ACF23" s="671"/>
      <c r="ACG23" s="671"/>
      <c r="ACH23" s="671"/>
      <c r="ACI23" s="671"/>
      <c r="ACJ23" s="671"/>
      <c r="ACK23" s="671"/>
      <c r="ACL23" s="671"/>
      <c r="ACM23" s="671"/>
      <c r="ACN23" s="671"/>
      <c r="ACO23" s="671"/>
      <c r="ACP23" s="671"/>
      <c r="ACQ23" s="671"/>
      <c r="ACR23" s="671"/>
      <c r="ACS23" s="671"/>
      <c r="ACT23" s="671"/>
      <c r="ACU23" s="671"/>
      <c r="ACV23" s="671"/>
      <c r="ACW23" s="671"/>
      <c r="ACX23" s="671"/>
      <c r="ACY23" s="671"/>
      <c r="ACZ23" s="671"/>
      <c r="ADA23" s="671"/>
      <c r="ADB23" s="671"/>
      <c r="ADC23" s="671"/>
      <c r="ADD23" s="671"/>
      <c r="ADE23" s="671"/>
      <c r="ADF23" s="671"/>
      <c r="ADG23" s="671"/>
      <c r="ADH23" s="671"/>
      <c r="ADI23" s="671"/>
      <c r="ADJ23" s="671"/>
      <c r="ADK23" s="671"/>
      <c r="ADL23" s="671"/>
      <c r="ADM23" s="671"/>
      <c r="ADN23" s="671"/>
      <c r="ADO23" s="671"/>
      <c r="ADP23" s="671"/>
      <c r="ADQ23" s="671"/>
      <c r="ADR23" s="671"/>
      <c r="ADS23" s="671"/>
      <c r="ADT23" s="671"/>
      <c r="ADU23" s="671"/>
      <c r="ADV23" s="671"/>
      <c r="ADW23" s="671"/>
      <c r="ADX23" s="671"/>
      <c r="ADY23" s="671"/>
      <c r="ADZ23" s="671"/>
      <c r="AEA23" s="671"/>
      <c r="AEB23" s="671"/>
      <c r="AEC23" s="671"/>
      <c r="AED23" s="671"/>
      <c r="AEE23" s="671"/>
      <c r="AEF23" s="671"/>
      <c r="AEG23" s="671"/>
      <c r="AEH23" s="671"/>
      <c r="AEI23" s="671"/>
      <c r="AEJ23" s="671"/>
      <c r="AEK23" s="671"/>
      <c r="AEL23" s="671"/>
      <c r="AEM23" s="671"/>
      <c r="AEN23" s="671"/>
      <c r="AEO23" s="671"/>
      <c r="AEP23" s="671"/>
      <c r="AEQ23" s="671"/>
      <c r="AER23" s="671"/>
      <c r="AES23" s="671"/>
      <c r="AET23" s="671"/>
      <c r="AEU23" s="671"/>
      <c r="AEV23" s="671"/>
      <c r="AEW23" s="671"/>
      <c r="AEX23" s="671"/>
      <c r="AEY23" s="671"/>
      <c r="AEZ23" s="671"/>
      <c r="AFA23" s="671"/>
      <c r="AFB23" s="671"/>
      <c r="AFC23" s="671"/>
      <c r="AFD23" s="671"/>
      <c r="AFE23" s="671"/>
      <c r="AFF23" s="671"/>
      <c r="AFG23" s="671"/>
      <c r="AFH23" s="671"/>
      <c r="AFI23" s="671"/>
      <c r="AFJ23" s="671"/>
      <c r="AFK23" s="671"/>
      <c r="AFL23" s="671"/>
      <c r="AFM23" s="671"/>
      <c r="AFN23" s="671"/>
      <c r="AFO23" s="671"/>
      <c r="AFP23" s="671"/>
      <c r="AFQ23" s="671"/>
      <c r="AFR23" s="671"/>
      <c r="AFS23" s="671"/>
      <c r="AFT23" s="671"/>
      <c r="AFU23" s="671"/>
      <c r="AFV23" s="671"/>
      <c r="AFW23" s="671"/>
      <c r="AFX23" s="671"/>
      <c r="AFY23" s="671"/>
      <c r="AFZ23" s="671"/>
      <c r="AGA23" s="671"/>
      <c r="AGB23" s="671"/>
      <c r="AGC23" s="671"/>
      <c r="AGD23" s="671"/>
      <c r="AGE23" s="671"/>
      <c r="AGF23" s="671"/>
      <c r="AGG23" s="671"/>
      <c r="AGH23" s="671"/>
      <c r="AGI23" s="671"/>
      <c r="AGJ23" s="671"/>
      <c r="AGK23" s="671"/>
      <c r="AGL23" s="671"/>
      <c r="AGM23" s="671"/>
      <c r="AGN23" s="671"/>
      <c r="AGO23" s="671"/>
      <c r="AGP23" s="671"/>
      <c r="AGQ23" s="671"/>
      <c r="AGR23" s="671"/>
      <c r="AGS23" s="671"/>
      <c r="AGT23" s="671"/>
      <c r="AGU23" s="671"/>
      <c r="AGV23" s="671"/>
      <c r="AGW23" s="671"/>
      <c r="AGX23" s="671"/>
      <c r="AGY23" s="671"/>
      <c r="AGZ23" s="671"/>
      <c r="AHA23" s="671"/>
      <c r="AHB23" s="671"/>
      <c r="AHC23" s="671"/>
      <c r="AHD23" s="671"/>
      <c r="AHE23" s="671"/>
      <c r="AHF23" s="671"/>
      <c r="AHG23" s="671"/>
      <c r="AHH23" s="671"/>
      <c r="AHI23" s="671"/>
      <c r="AHJ23" s="671"/>
      <c r="AHK23" s="671"/>
      <c r="AHL23" s="671"/>
      <c r="AHM23" s="671"/>
      <c r="AHN23" s="671"/>
      <c r="AHO23" s="671"/>
      <c r="AHP23" s="671"/>
      <c r="AHQ23" s="671"/>
      <c r="AHR23" s="671"/>
      <c r="AHS23" s="671"/>
      <c r="AHT23" s="671"/>
      <c r="AHU23" s="671"/>
      <c r="AHV23" s="671"/>
      <c r="AHW23" s="671"/>
      <c r="AHX23" s="671"/>
      <c r="AHY23" s="671"/>
      <c r="AHZ23" s="671"/>
      <c r="AIA23" s="671"/>
      <c r="AIB23" s="671"/>
      <c r="AIC23" s="671"/>
      <c r="AID23" s="671"/>
      <c r="AIE23" s="671"/>
      <c r="AIF23" s="671"/>
      <c r="AIG23" s="671"/>
      <c r="AIH23" s="671"/>
      <c r="AII23" s="671"/>
      <c r="AIJ23" s="671"/>
      <c r="AIK23" s="671"/>
      <c r="AIL23" s="671"/>
      <c r="AIM23" s="671"/>
      <c r="AIN23" s="671"/>
      <c r="AIO23" s="671"/>
      <c r="AIP23" s="671"/>
      <c r="AIQ23" s="671"/>
      <c r="AIR23" s="671"/>
      <c r="AIS23" s="671"/>
      <c r="AIT23" s="671"/>
      <c r="AIU23" s="671"/>
      <c r="AIV23" s="671"/>
      <c r="AIW23" s="671"/>
      <c r="AIX23" s="671"/>
      <c r="AIY23" s="671"/>
      <c r="AIZ23" s="671"/>
      <c r="AJA23" s="671"/>
      <c r="AJB23" s="671"/>
      <c r="AJC23" s="671"/>
      <c r="AJD23" s="671"/>
      <c r="AJE23" s="671"/>
      <c r="AJF23" s="671"/>
      <c r="AJG23" s="671"/>
      <c r="AJH23" s="671"/>
      <c r="AJI23" s="671"/>
      <c r="AJJ23" s="671"/>
      <c r="AJK23" s="671"/>
      <c r="AJL23" s="671"/>
      <c r="AJM23" s="671"/>
      <c r="AJN23" s="671"/>
      <c r="AJO23" s="671"/>
      <c r="AJP23" s="671"/>
      <c r="AJQ23" s="671"/>
      <c r="AJR23" s="671"/>
      <c r="AJS23" s="671"/>
      <c r="AJT23" s="671"/>
      <c r="AJU23" s="671"/>
      <c r="AJV23" s="671"/>
      <c r="AJW23" s="671"/>
      <c r="AJX23" s="671"/>
      <c r="AJY23" s="671"/>
      <c r="AJZ23" s="671"/>
      <c r="AKA23" s="671"/>
      <c r="AKB23" s="671"/>
      <c r="AKC23" s="671"/>
      <c r="AKD23" s="671"/>
      <c r="AKE23" s="671"/>
      <c r="AKF23" s="671"/>
      <c r="AKG23" s="671"/>
      <c r="AKH23" s="671"/>
      <c r="AKI23" s="671"/>
      <c r="AKJ23" s="671"/>
      <c r="AKK23" s="671"/>
      <c r="AKL23" s="671"/>
      <c r="AKM23" s="671"/>
      <c r="AKN23" s="671"/>
      <c r="AKO23" s="671"/>
      <c r="AKP23" s="671"/>
      <c r="AKQ23" s="671"/>
      <c r="AKR23" s="671"/>
      <c r="AKS23" s="671"/>
      <c r="AKT23" s="671"/>
      <c r="AKU23" s="671"/>
      <c r="AKV23" s="671"/>
      <c r="AKW23" s="671"/>
      <c r="AKX23" s="671"/>
      <c r="AKY23" s="671"/>
      <c r="AKZ23" s="671"/>
      <c r="ALA23" s="671"/>
      <c r="ALB23" s="671"/>
      <c r="ALC23" s="671"/>
      <c r="ALD23" s="671"/>
      <c r="ALE23" s="671"/>
      <c r="ALF23" s="671"/>
      <c r="ALG23" s="671"/>
      <c r="ALH23" s="671"/>
      <c r="ALI23" s="671"/>
      <c r="ALJ23" s="671"/>
      <c r="ALK23" s="671"/>
      <c r="ALL23" s="671"/>
      <c r="ALM23" s="671"/>
      <c r="ALN23" s="671"/>
      <c r="ALO23" s="671"/>
      <c r="ALP23" s="671"/>
      <c r="ALQ23" s="671"/>
      <c r="ALR23" s="671"/>
      <c r="ALS23" s="671"/>
      <c r="ALT23" s="671"/>
      <c r="ALU23" s="671"/>
      <c r="ALV23" s="671"/>
      <c r="ALW23" s="671"/>
      <c r="ALX23" s="671"/>
      <c r="ALY23" s="671"/>
      <c r="ALZ23" s="671"/>
      <c r="AMA23" s="671"/>
      <c r="AMB23" s="671"/>
      <c r="AMC23" s="671"/>
      <c r="AMD23" s="671"/>
      <c r="AME23" s="671"/>
      <c r="AMF23" s="671"/>
      <c r="AMG23" s="671"/>
      <c r="AMH23" s="671"/>
      <c r="AMI23" s="671"/>
      <c r="AMJ23" s="671"/>
      <c r="AMK23" s="671"/>
      <c r="AML23" s="671"/>
      <c r="AMM23" s="671"/>
      <c r="AMN23" s="671"/>
      <c r="AMO23" s="671"/>
      <c r="AMP23" s="671"/>
      <c r="AMQ23" s="671"/>
      <c r="AMR23" s="671"/>
      <c r="AMS23" s="671"/>
      <c r="AMT23" s="671"/>
      <c r="AMU23" s="671"/>
      <c r="AMV23" s="671"/>
      <c r="AMW23" s="671"/>
      <c r="AMX23" s="671"/>
      <c r="AMY23" s="671"/>
      <c r="AMZ23" s="671"/>
      <c r="ANA23" s="671"/>
      <c r="ANB23" s="671"/>
      <c r="ANC23" s="671"/>
      <c r="AND23" s="671"/>
      <c r="ANE23" s="671"/>
      <c r="ANF23" s="671"/>
      <c r="ANG23" s="671"/>
      <c r="ANH23" s="671"/>
      <c r="ANI23" s="671"/>
      <c r="ANJ23" s="671"/>
      <c r="ANK23" s="671"/>
      <c r="ANL23" s="671"/>
      <c r="ANM23" s="671"/>
      <c r="ANN23" s="671"/>
      <c r="ANO23" s="671"/>
      <c r="ANP23" s="671"/>
      <c r="ANQ23" s="671"/>
      <c r="ANR23" s="671"/>
      <c r="ANS23" s="671"/>
      <c r="ANT23" s="671"/>
      <c r="ANU23" s="671"/>
      <c r="ANV23" s="671"/>
      <c r="ANW23" s="671"/>
      <c r="ANX23" s="671"/>
      <c r="ANY23" s="671"/>
      <c r="ANZ23" s="671"/>
      <c r="AOA23" s="671"/>
      <c r="AOB23" s="671"/>
      <c r="AOC23" s="671"/>
      <c r="AOD23" s="671"/>
      <c r="AOE23" s="671"/>
      <c r="AOF23" s="671"/>
      <c r="AOG23" s="671"/>
      <c r="AOH23" s="671"/>
      <c r="AOI23" s="671"/>
      <c r="AOJ23" s="671"/>
      <c r="AOK23" s="671"/>
      <c r="AOL23" s="671"/>
      <c r="AOM23" s="671"/>
      <c r="AON23" s="671"/>
      <c r="AOO23" s="671"/>
      <c r="AOP23" s="671"/>
      <c r="AOQ23" s="671"/>
      <c r="AOR23" s="671"/>
      <c r="AOS23" s="671"/>
      <c r="AOT23" s="671"/>
      <c r="AOU23" s="671"/>
      <c r="AOV23" s="671"/>
      <c r="AOW23" s="671"/>
      <c r="AOX23" s="671"/>
      <c r="AOY23" s="671"/>
      <c r="AOZ23" s="671"/>
      <c r="APA23" s="671"/>
      <c r="APB23" s="671"/>
      <c r="APC23" s="671"/>
      <c r="APD23" s="671"/>
      <c r="APE23" s="671"/>
      <c r="APF23" s="671"/>
      <c r="APG23" s="671"/>
      <c r="APH23" s="671"/>
      <c r="API23" s="671"/>
      <c r="APJ23" s="671"/>
      <c r="APK23" s="671"/>
      <c r="APL23" s="671"/>
      <c r="APM23" s="671"/>
      <c r="APN23" s="671"/>
      <c r="APO23" s="671"/>
      <c r="APP23" s="671"/>
      <c r="APQ23" s="671"/>
      <c r="APR23" s="671"/>
      <c r="APS23" s="671"/>
      <c r="APT23" s="671"/>
      <c r="APU23" s="671"/>
      <c r="APV23" s="671"/>
      <c r="APW23" s="671"/>
      <c r="APX23" s="671"/>
      <c r="APY23" s="671"/>
      <c r="APZ23" s="671"/>
      <c r="AQA23" s="671"/>
      <c r="AQB23" s="671"/>
      <c r="AQC23" s="671"/>
      <c r="AQD23" s="671"/>
      <c r="AQE23" s="671"/>
      <c r="AQF23" s="671"/>
      <c r="AQG23" s="671"/>
      <c r="AQH23" s="671"/>
      <c r="AQI23" s="671"/>
      <c r="AQJ23" s="671"/>
      <c r="AQK23" s="671"/>
      <c r="AQL23" s="671"/>
      <c r="AQM23" s="671"/>
      <c r="AQN23" s="671"/>
      <c r="AQO23" s="671"/>
      <c r="AQP23" s="671"/>
      <c r="AQQ23" s="671"/>
      <c r="AQR23" s="671"/>
      <c r="AQS23" s="671"/>
      <c r="AQT23" s="671"/>
      <c r="AQU23" s="671"/>
      <c r="AQV23" s="671"/>
      <c r="AQW23" s="671"/>
      <c r="AQX23" s="671"/>
      <c r="AQY23" s="671"/>
      <c r="AQZ23" s="671"/>
      <c r="ARA23" s="671"/>
      <c r="ARB23" s="671"/>
      <c r="ARC23" s="671"/>
      <c r="ARD23" s="671"/>
      <c r="ARE23" s="671"/>
      <c r="ARF23" s="671"/>
      <c r="ARG23" s="671"/>
      <c r="ARH23" s="671"/>
      <c r="ARI23" s="671"/>
      <c r="ARJ23" s="671"/>
      <c r="ARK23" s="671"/>
      <c r="ARL23" s="671"/>
      <c r="ARM23" s="671"/>
      <c r="ARN23" s="671"/>
      <c r="ARO23" s="671"/>
      <c r="ARP23" s="671"/>
      <c r="ARQ23" s="671"/>
      <c r="ARR23" s="671"/>
      <c r="ARS23" s="671"/>
      <c r="ART23" s="671"/>
      <c r="ARU23" s="671"/>
      <c r="ARV23" s="671"/>
      <c r="ARW23" s="671"/>
      <c r="ARX23" s="671"/>
      <c r="ARY23" s="671"/>
      <c r="ARZ23" s="671"/>
      <c r="ASA23" s="671"/>
      <c r="ASB23" s="671"/>
      <c r="ASC23" s="671"/>
      <c r="ASD23" s="671"/>
      <c r="ASE23" s="671"/>
      <c r="ASF23" s="671"/>
      <c r="ASG23" s="671"/>
      <c r="ASH23" s="671"/>
      <c r="ASI23" s="671"/>
      <c r="ASJ23" s="671"/>
      <c r="ASK23" s="671"/>
      <c r="ASL23" s="671"/>
      <c r="ASM23" s="671"/>
      <c r="ASN23" s="671"/>
      <c r="ASO23" s="671"/>
      <c r="ASP23" s="671"/>
      <c r="ASQ23" s="671"/>
      <c r="ASR23" s="671"/>
      <c r="ASS23" s="671"/>
      <c r="AST23" s="671"/>
      <c r="ASU23" s="671"/>
      <c r="ASV23" s="671"/>
      <c r="ASW23" s="671"/>
      <c r="ASX23" s="671"/>
      <c r="ASY23" s="671"/>
      <c r="ASZ23" s="671"/>
      <c r="ATA23" s="671"/>
      <c r="ATB23" s="671"/>
      <c r="ATC23" s="671"/>
      <c r="ATD23" s="671"/>
      <c r="ATE23" s="671"/>
      <c r="ATF23" s="671"/>
      <c r="ATG23" s="671"/>
      <c r="ATH23" s="671"/>
      <c r="ATI23" s="671"/>
      <c r="ATJ23" s="671"/>
      <c r="ATK23" s="671"/>
      <c r="ATL23" s="671"/>
      <c r="ATM23" s="671"/>
      <c r="ATN23" s="671"/>
      <c r="ATO23" s="671"/>
      <c r="ATP23" s="671"/>
      <c r="ATQ23" s="671"/>
      <c r="ATR23" s="671"/>
      <c r="ATS23" s="671"/>
      <c r="ATT23" s="671"/>
      <c r="ATU23" s="671"/>
      <c r="ATV23" s="671"/>
      <c r="ATW23" s="671"/>
      <c r="ATX23" s="671"/>
      <c r="ATY23" s="671"/>
      <c r="ATZ23" s="671"/>
      <c r="AUA23" s="671"/>
      <c r="AUB23" s="671"/>
      <c r="AUC23" s="671"/>
      <c r="AUD23" s="671"/>
      <c r="AUE23" s="671"/>
      <c r="AUF23" s="671"/>
      <c r="AUG23" s="671"/>
      <c r="AUH23" s="671"/>
      <c r="AUI23" s="671"/>
      <c r="AUJ23" s="671"/>
      <c r="AUK23" s="671"/>
      <c r="AUL23" s="671"/>
      <c r="AUM23" s="671"/>
      <c r="AUN23" s="671"/>
      <c r="AUO23" s="671"/>
      <c r="AUP23" s="671"/>
      <c r="AUQ23" s="671"/>
      <c r="AUR23" s="671"/>
      <c r="AUS23" s="671"/>
      <c r="AUT23" s="671"/>
      <c r="AUU23" s="671"/>
      <c r="AUV23" s="671"/>
      <c r="AUW23" s="671"/>
      <c r="AUX23" s="671"/>
      <c r="AUY23" s="671"/>
      <c r="AUZ23" s="671"/>
      <c r="AVA23" s="671"/>
      <c r="AVB23" s="671"/>
      <c r="AVC23" s="671"/>
      <c r="AVD23" s="671"/>
      <c r="AVE23" s="671"/>
      <c r="AVF23" s="671"/>
      <c r="AVG23" s="671"/>
      <c r="AVH23" s="671"/>
      <c r="AVI23" s="671"/>
      <c r="AVJ23" s="671"/>
      <c r="AVK23" s="671"/>
      <c r="AVL23" s="671"/>
      <c r="AVM23" s="671"/>
      <c r="AVN23" s="671"/>
      <c r="AVO23" s="671"/>
      <c r="AVP23" s="671"/>
      <c r="AVQ23" s="671"/>
      <c r="AVR23" s="671"/>
      <c r="AVS23" s="671"/>
      <c r="AVT23" s="671"/>
      <c r="AVU23" s="671"/>
      <c r="AVV23" s="671"/>
      <c r="AVW23" s="671"/>
      <c r="AVX23" s="671"/>
      <c r="AVY23" s="671"/>
      <c r="AVZ23" s="671"/>
      <c r="AWA23" s="671"/>
      <c r="AWB23" s="671"/>
      <c r="AWC23" s="671"/>
      <c r="AWD23" s="671"/>
      <c r="AWE23" s="671"/>
      <c r="AWF23" s="671"/>
      <c r="AWG23" s="671"/>
      <c r="AWH23" s="671"/>
      <c r="AWI23" s="671"/>
      <c r="AWJ23" s="671"/>
      <c r="AWK23" s="671"/>
      <c r="AWL23" s="671"/>
      <c r="AWM23" s="671"/>
      <c r="AWN23" s="671"/>
      <c r="AWO23" s="671"/>
      <c r="AWP23" s="671"/>
      <c r="AWQ23" s="671"/>
      <c r="AWR23" s="671"/>
      <c r="AWS23" s="671"/>
      <c r="AWT23" s="671"/>
      <c r="AWU23" s="671"/>
      <c r="AWV23" s="671"/>
      <c r="AWW23" s="671"/>
      <c r="AWX23" s="671"/>
      <c r="AWY23" s="671"/>
      <c r="AWZ23" s="671"/>
      <c r="AXA23" s="671"/>
      <c r="AXB23" s="671"/>
      <c r="AXC23" s="671"/>
      <c r="AXD23" s="671"/>
      <c r="AXE23" s="671"/>
      <c r="AXF23" s="671"/>
      <c r="AXG23" s="671"/>
      <c r="AXH23" s="671"/>
      <c r="AXI23" s="671"/>
      <c r="AXJ23" s="671"/>
      <c r="AXK23" s="671"/>
      <c r="AXL23" s="671"/>
      <c r="AXM23" s="671"/>
      <c r="AXN23" s="671"/>
      <c r="AXO23" s="671"/>
      <c r="AXP23" s="671"/>
      <c r="AXQ23" s="671"/>
      <c r="AXR23" s="671"/>
      <c r="AXS23" s="671"/>
      <c r="AXT23" s="671"/>
      <c r="AXU23" s="671"/>
      <c r="AXV23" s="671"/>
      <c r="AXW23" s="671"/>
      <c r="AXX23" s="671"/>
      <c r="AXY23" s="671"/>
      <c r="AXZ23" s="671"/>
      <c r="AYA23" s="671"/>
      <c r="AYB23" s="671"/>
      <c r="AYC23" s="671"/>
      <c r="AYD23" s="671"/>
      <c r="AYE23" s="671"/>
      <c r="AYF23" s="671"/>
      <c r="AYG23" s="671"/>
      <c r="AYH23" s="671"/>
      <c r="AYI23" s="671"/>
      <c r="AYJ23" s="671"/>
      <c r="AYK23" s="671"/>
      <c r="AYL23" s="671"/>
      <c r="AYM23" s="671"/>
      <c r="AYN23" s="671"/>
      <c r="AYO23" s="671"/>
      <c r="AYP23" s="671"/>
      <c r="AYQ23" s="671"/>
      <c r="AYR23" s="671"/>
      <c r="AYS23" s="671"/>
      <c r="AYT23" s="671"/>
      <c r="AYU23" s="671"/>
      <c r="AYV23" s="671"/>
      <c r="AYW23" s="671"/>
      <c r="AYX23" s="671"/>
      <c r="AYY23" s="671"/>
      <c r="AYZ23" s="671"/>
      <c r="AZA23" s="671"/>
      <c r="AZB23" s="671"/>
      <c r="AZC23" s="671"/>
      <c r="AZD23" s="671"/>
      <c r="AZE23" s="671"/>
      <c r="AZF23" s="671"/>
      <c r="AZG23" s="671"/>
      <c r="AZH23" s="671"/>
      <c r="AZI23" s="671"/>
      <c r="AZJ23" s="671"/>
      <c r="AZK23" s="671"/>
      <c r="AZL23" s="671"/>
      <c r="AZM23" s="671"/>
      <c r="AZN23" s="671"/>
      <c r="AZO23" s="671"/>
      <c r="AZP23" s="671"/>
      <c r="AZQ23" s="671"/>
      <c r="AZR23" s="671"/>
      <c r="AZS23" s="671"/>
      <c r="AZT23" s="671"/>
      <c r="AZU23" s="671"/>
      <c r="AZV23" s="671"/>
      <c r="AZW23" s="671"/>
      <c r="AZX23" s="671"/>
      <c r="AZY23" s="671"/>
      <c r="AZZ23" s="671"/>
      <c r="BAA23" s="671"/>
      <c r="BAB23" s="671"/>
      <c r="BAC23" s="671"/>
      <c r="BAD23" s="671"/>
      <c r="BAE23" s="671"/>
      <c r="BAF23" s="671"/>
      <c r="BAG23" s="671"/>
      <c r="BAH23" s="671"/>
      <c r="BAI23" s="671"/>
      <c r="BAJ23" s="671"/>
      <c r="BAK23" s="671"/>
      <c r="BAL23" s="671"/>
      <c r="BAM23" s="671"/>
      <c r="BAN23" s="671"/>
      <c r="BAO23" s="671"/>
      <c r="BAP23" s="671"/>
      <c r="BAQ23" s="671"/>
      <c r="BAR23" s="671"/>
      <c r="BAS23" s="671"/>
      <c r="BAT23" s="671"/>
      <c r="BAU23" s="671"/>
      <c r="BAV23" s="671"/>
      <c r="BAW23" s="671"/>
      <c r="BAX23" s="671"/>
      <c r="BAY23" s="671"/>
      <c r="BAZ23" s="671"/>
      <c r="BBA23" s="671"/>
      <c r="BBB23" s="671"/>
      <c r="BBC23" s="671"/>
      <c r="BBD23" s="671"/>
      <c r="BBE23" s="671"/>
      <c r="BBF23" s="671"/>
      <c r="BBG23" s="671"/>
      <c r="BBH23" s="671"/>
      <c r="BBI23" s="671"/>
      <c r="BBJ23" s="671"/>
      <c r="BBK23" s="671"/>
      <c r="BBL23" s="671"/>
      <c r="BBM23" s="671"/>
      <c r="BBN23" s="671"/>
      <c r="BBO23" s="671"/>
      <c r="BBP23" s="671"/>
      <c r="BBQ23" s="671"/>
      <c r="BBR23" s="671"/>
      <c r="BBS23" s="671"/>
      <c r="BBT23" s="671"/>
      <c r="BBU23" s="671"/>
      <c r="BBV23" s="671"/>
      <c r="BBW23" s="671"/>
      <c r="BBX23" s="671"/>
      <c r="BBY23" s="671"/>
      <c r="BBZ23" s="671"/>
      <c r="BCA23" s="671"/>
      <c r="BCB23" s="671"/>
      <c r="BCC23" s="671"/>
      <c r="BCD23" s="671"/>
      <c r="BCE23" s="671"/>
      <c r="BCF23" s="671"/>
      <c r="BCG23" s="671"/>
      <c r="BCH23" s="671"/>
      <c r="BCI23" s="671"/>
      <c r="BCJ23" s="671"/>
      <c r="BCK23" s="671"/>
      <c r="BCL23" s="671"/>
      <c r="BCM23" s="671"/>
      <c r="BCN23" s="671"/>
      <c r="BCO23" s="671"/>
      <c r="BCP23" s="671"/>
      <c r="BCQ23" s="671"/>
      <c r="BCR23" s="671"/>
      <c r="BCS23" s="671"/>
      <c r="BCT23" s="671"/>
      <c r="BCU23" s="671"/>
      <c r="BCV23" s="671"/>
      <c r="BCW23" s="671"/>
      <c r="BCX23" s="671"/>
      <c r="BCY23" s="671"/>
      <c r="BCZ23" s="671"/>
      <c r="BDA23" s="671"/>
      <c r="BDB23" s="671"/>
      <c r="BDC23" s="671"/>
      <c r="BDD23" s="671"/>
      <c r="BDE23" s="671"/>
      <c r="BDF23" s="671"/>
      <c r="BDG23" s="671"/>
      <c r="BDH23" s="671"/>
      <c r="BDI23" s="671"/>
      <c r="BDJ23" s="671"/>
      <c r="BDK23" s="671"/>
      <c r="BDL23" s="671"/>
      <c r="BDM23" s="671"/>
      <c r="BDN23" s="671"/>
      <c r="BDO23" s="671"/>
      <c r="BDP23" s="671"/>
      <c r="BDQ23" s="671"/>
      <c r="BDR23" s="671"/>
      <c r="BDS23" s="671"/>
      <c r="BDT23" s="671"/>
      <c r="BDU23" s="671"/>
      <c r="BDV23" s="671"/>
      <c r="BDW23" s="671"/>
      <c r="BDX23" s="671"/>
      <c r="BDY23" s="671"/>
      <c r="BDZ23" s="671"/>
      <c r="BEA23" s="671"/>
      <c r="BEB23" s="671"/>
      <c r="BEC23" s="671"/>
      <c r="BED23" s="671"/>
      <c r="BEE23" s="671"/>
      <c r="BEF23" s="671"/>
      <c r="BEG23" s="671"/>
      <c r="BEH23" s="671"/>
      <c r="BEI23" s="671"/>
      <c r="BEJ23" s="671"/>
      <c r="BEK23" s="671"/>
      <c r="BEL23" s="671"/>
      <c r="BEM23" s="671"/>
      <c r="BEN23" s="671"/>
      <c r="BEO23" s="671"/>
      <c r="BEP23" s="671"/>
      <c r="BEQ23" s="671"/>
      <c r="BER23" s="671"/>
      <c r="BES23" s="671"/>
      <c r="BET23" s="671"/>
      <c r="BEU23" s="671"/>
      <c r="BEV23" s="671"/>
      <c r="BEW23" s="671"/>
      <c r="BEX23" s="671"/>
      <c r="BEY23" s="671"/>
      <c r="BEZ23" s="671"/>
      <c r="BFA23" s="671"/>
      <c r="BFB23" s="671"/>
      <c r="BFC23" s="671"/>
      <c r="BFD23" s="671"/>
      <c r="BFE23" s="671"/>
      <c r="BFF23" s="671"/>
      <c r="BFG23" s="671"/>
      <c r="BFH23" s="671"/>
      <c r="BFI23" s="671"/>
      <c r="BFJ23" s="671"/>
      <c r="BFK23" s="671"/>
      <c r="BFL23" s="671"/>
      <c r="BFM23" s="671"/>
      <c r="BFN23" s="671"/>
      <c r="BFO23" s="671"/>
      <c r="BFP23" s="671"/>
      <c r="BFQ23" s="671"/>
      <c r="BFR23" s="671"/>
      <c r="BFS23" s="671"/>
      <c r="BFT23" s="671"/>
      <c r="BFU23" s="671"/>
      <c r="BFV23" s="671"/>
      <c r="BFW23" s="671"/>
      <c r="BFX23" s="671"/>
      <c r="BFY23" s="671"/>
      <c r="BFZ23" s="671"/>
      <c r="BGA23" s="671"/>
      <c r="BGB23" s="671"/>
      <c r="BGC23" s="671"/>
      <c r="BGD23" s="671"/>
      <c r="BGE23" s="671"/>
      <c r="BGF23" s="671"/>
      <c r="BGG23" s="671"/>
      <c r="BGH23" s="671"/>
      <c r="BGI23" s="671"/>
      <c r="BGJ23" s="671"/>
      <c r="BGK23" s="671"/>
      <c r="BGL23" s="671"/>
      <c r="BGM23" s="671"/>
      <c r="BGN23" s="671"/>
      <c r="BGO23" s="671"/>
      <c r="BGP23" s="671"/>
      <c r="BGQ23" s="671"/>
      <c r="BGR23" s="671"/>
      <c r="BGS23" s="671"/>
      <c r="BGT23" s="671"/>
      <c r="BGU23" s="671"/>
      <c r="BGV23" s="671"/>
      <c r="BGW23" s="671"/>
      <c r="BGX23" s="671"/>
      <c r="BGY23" s="671"/>
      <c r="BGZ23" s="671"/>
      <c r="BHA23" s="671"/>
      <c r="BHB23" s="671"/>
      <c r="BHC23" s="671"/>
      <c r="BHD23" s="671"/>
      <c r="BHE23" s="671"/>
      <c r="BHF23" s="671"/>
      <c r="BHG23" s="671"/>
      <c r="BHH23" s="671"/>
      <c r="BHI23" s="671"/>
      <c r="BHJ23" s="671"/>
      <c r="BHK23" s="671"/>
      <c r="BHL23" s="671"/>
      <c r="BHM23" s="671"/>
      <c r="BHN23" s="671"/>
      <c r="BHO23" s="671"/>
      <c r="BHP23" s="671"/>
      <c r="BHQ23" s="671"/>
      <c r="BHR23" s="671"/>
      <c r="BHS23" s="671"/>
      <c r="BHT23" s="671"/>
      <c r="BHU23" s="671"/>
      <c r="BHV23" s="671"/>
      <c r="BHW23" s="671"/>
      <c r="BHX23" s="671"/>
      <c r="BHY23" s="671"/>
      <c r="BHZ23" s="671"/>
      <c r="BIA23" s="671"/>
      <c r="BIB23" s="671"/>
      <c r="BIC23" s="671"/>
      <c r="BID23" s="671"/>
      <c r="BIE23" s="671"/>
      <c r="BIF23" s="671"/>
      <c r="BIG23" s="671"/>
      <c r="BIH23" s="671"/>
      <c r="BII23" s="671"/>
      <c r="BIJ23" s="671"/>
      <c r="BIK23" s="671"/>
      <c r="BIL23" s="671"/>
      <c r="BIM23" s="671"/>
      <c r="BIN23" s="671"/>
      <c r="BIO23" s="671"/>
      <c r="BIP23" s="671"/>
      <c r="BIQ23" s="671"/>
      <c r="BIR23" s="671"/>
      <c r="BIS23" s="671"/>
      <c r="BIT23" s="671"/>
      <c r="BIU23" s="671"/>
      <c r="BIV23" s="671"/>
      <c r="BIW23" s="671"/>
      <c r="BIX23" s="671"/>
      <c r="BIY23" s="671"/>
      <c r="BIZ23" s="671"/>
      <c r="BJA23" s="671"/>
      <c r="BJB23" s="671"/>
      <c r="BJC23" s="671"/>
      <c r="BJD23" s="671"/>
      <c r="BJE23" s="671"/>
      <c r="BJF23" s="671"/>
      <c r="BJG23" s="671"/>
      <c r="BJH23" s="671"/>
      <c r="BJI23" s="671"/>
      <c r="BJJ23" s="671"/>
      <c r="BJK23" s="671"/>
      <c r="BJL23" s="671"/>
      <c r="BJM23" s="671"/>
      <c r="BJN23" s="671"/>
      <c r="BJO23" s="671"/>
      <c r="BJP23" s="671"/>
      <c r="BJQ23" s="671"/>
      <c r="BJR23" s="671"/>
      <c r="BJS23" s="671"/>
      <c r="BJT23" s="671"/>
      <c r="BJU23" s="671"/>
      <c r="BJV23" s="671"/>
      <c r="BJW23" s="671"/>
      <c r="BJX23" s="671"/>
      <c r="BJY23" s="671"/>
      <c r="BJZ23" s="671"/>
      <c r="BKA23" s="671"/>
      <c r="BKB23" s="671"/>
      <c r="BKC23" s="671"/>
      <c r="BKD23" s="671"/>
      <c r="BKE23" s="671"/>
      <c r="BKF23" s="671"/>
      <c r="BKG23" s="671"/>
      <c r="BKH23" s="671"/>
      <c r="BKI23" s="671"/>
      <c r="BKJ23" s="671"/>
      <c r="BKK23" s="671"/>
      <c r="BKL23" s="671"/>
      <c r="BKM23" s="671"/>
      <c r="BKN23" s="671"/>
      <c r="BKO23" s="671"/>
      <c r="BKP23" s="671"/>
      <c r="BKQ23" s="671"/>
      <c r="BKR23" s="671"/>
      <c r="BKS23" s="671"/>
      <c r="BKT23" s="671"/>
      <c r="BKU23" s="671"/>
      <c r="BKV23" s="671"/>
      <c r="BKW23" s="671"/>
      <c r="BKX23" s="671"/>
      <c r="BKY23" s="671"/>
      <c r="BKZ23" s="671"/>
      <c r="BLA23" s="671"/>
      <c r="BLB23" s="671"/>
      <c r="BLC23" s="671"/>
      <c r="BLD23" s="671"/>
      <c r="BLE23" s="671"/>
      <c r="BLF23" s="671"/>
      <c r="BLG23" s="671"/>
      <c r="BLH23" s="671"/>
      <c r="BLI23" s="671"/>
      <c r="BLJ23" s="671"/>
      <c r="BLK23" s="671"/>
      <c r="BLL23" s="671"/>
      <c r="BLM23" s="671"/>
      <c r="BLN23" s="671"/>
      <c r="BLO23" s="671"/>
      <c r="BLP23" s="671"/>
      <c r="BLQ23" s="671"/>
      <c r="BLR23" s="671"/>
      <c r="BLS23" s="671"/>
      <c r="BLT23" s="671"/>
      <c r="BLU23" s="671"/>
      <c r="BLV23" s="671"/>
      <c r="BLW23" s="671"/>
      <c r="BLX23" s="671"/>
      <c r="BLY23" s="671"/>
      <c r="BLZ23" s="671"/>
      <c r="BMA23" s="671"/>
      <c r="BMB23" s="671"/>
      <c r="BMC23" s="671"/>
      <c r="BMD23" s="671"/>
      <c r="BME23" s="671"/>
      <c r="BMF23" s="671"/>
      <c r="BMG23" s="671"/>
      <c r="BMH23" s="671"/>
      <c r="BMI23" s="671"/>
      <c r="BMJ23" s="671"/>
      <c r="BMK23" s="671"/>
      <c r="BML23" s="671"/>
      <c r="BMM23" s="671"/>
      <c r="BMN23" s="671"/>
      <c r="BMO23" s="671"/>
      <c r="BMP23" s="671"/>
      <c r="BMQ23" s="671"/>
      <c r="BMR23" s="671"/>
      <c r="BMS23" s="671"/>
      <c r="BMT23" s="671"/>
      <c r="BMU23" s="671"/>
      <c r="BMV23" s="671"/>
      <c r="BMW23" s="671"/>
      <c r="BMX23" s="671"/>
      <c r="BMY23" s="671"/>
      <c r="BMZ23" s="671"/>
      <c r="BNA23" s="671"/>
      <c r="BNB23" s="671"/>
      <c r="BNC23" s="671"/>
      <c r="BND23" s="671"/>
      <c r="BNE23" s="671"/>
      <c r="BNF23" s="671"/>
      <c r="BNG23" s="671"/>
      <c r="BNH23" s="671"/>
      <c r="BNI23" s="671"/>
      <c r="BNJ23" s="671"/>
      <c r="BNK23" s="671"/>
      <c r="BNL23" s="671"/>
      <c r="BNM23" s="671"/>
      <c r="BNN23" s="671"/>
      <c r="BNO23" s="671"/>
      <c r="BNP23" s="671"/>
      <c r="BNQ23" s="671"/>
      <c r="BNR23" s="671"/>
      <c r="BNS23" s="671"/>
      <c r="BNT23" s="671"/>
      <c r="BNU23" s="671"/>
      <c r="BNV23" s="671"/>
      <c r="BNW23" s="671"/>
      <c r="BNX23" s="671"/>
      <c r="BNY23" s="671"/>
      <c r="BNZ23" s="671"/>
      <c r="BOA23" s="671"/>
      <c r="BOB23" s="671"/>
      <c r="BOC23" s="671"/>
      <c r="BOD23" s="671"/>
      <c r="BOE23" s="671"/>
      <c r="BOF23" s="671"/>
      <c r="BOG23" s="671"/>
      <c r="BOH23" s="671"/>
      <c r="BOI23" s="671"/>
      <c r="BOJ23" s="671"/>
      <c r="BOK23" s="671"/>
      <c r="BOL23" s="671"/>
      <c r="BOM23" s="671"/>
      <c r="BON23" s="671"/>
      <c r="BOO23" s="671"/>
      <c r="BOP23" s="671"/>
      <c r="BOQ23" s="671"/>
      <c r="BOR23" s="671"/>
      <c r="BOS23" s="671"/>
      <c r="BOT23" s="671"/>
      <c r="BOU23" s="671"/>
      <c r="BOV23" s="671"/>
      <c r="BOW23" s="671"/>
      <c r="BOX23" s="671"/>
      <c r="BOY23" s="671"/>
      <c r="BOZ23" s="671"/>
      <c r="BPA23" s="671"/>
      <c r="BPB23" s="671"/>
      <c r="BPC23" s="671"/>
      <c r="BPD23" s="671"/>
      <c r="BPE23" s="671"/>
      <c r="BPF23" s="671"/>
      <c r="BPG23" s="671"/>
      <c r="BPH23" s="671"/>
      <c r="BPI23" s="671"/>
      <c r="BPJ23" s="671"/>
      <c r="BPK23" s="671"/>
      <c r="BPL23" s="671"/>
      <c r="BPM23" s="671"/>
      <c r="BPN23" s="671"/>
      <c r="BPO23" s="671"/>
      <c r="BPP23" s="671"/>
      <c r="BPQ23" s="671"/>
      <c r="BPR23" s="671"/>
      <c r="BPS23" s="671"/>
      <c r="BPT23" s="671"/>
      <c r="BPU23" s="671"/>
      <c r="BPV23" s="671"/>
      <c r="BPW23" s="671"/>
      <c r="BPX23" s="671"/>
      <c r="BPY23" s="671"/>
      <c r="BPZ23" s="671"/>
      <c r="BQA23" s="671"/>
      <c r="BQB23" s="671"/>
      <c r="BQC23" s="671"/>
      <c r="BQD23" s="671"/>
      <c r="BQE23" s="671"/>
      <c r="BQF23" s="671"/>
      <c r="BQG23" s="671"/>
      <c r="BQH23" s="671"/>
      <c r="BQI23" s="671"/>
      <c r="BQJ23" s="671"/>
      <c r="BQK23" s="671"/>
      <c r="BQL23" s="671"/>
      <c r="BQM23" s="671"/>
      <c r="BQN23" s="671"/>
      <c r="BQO23" s="671"/>
      <c r="BQP23" s="671"/>
      <c r="BQQ23" s="671"/>
      <c r="BQR23" s="671"/>
      <c r="BQS23" s="671"/>
      <c r="BQT23" s="671"/>
      <c r="BQU23" s="671"/>
      <c r="BQV23" s="671"/>
      <c r="BQW23" s="671"/>
      <c r="BQX23" s="671"/>
      <c r="BQY23" s="671"/>
      <c r="BQZ23" s="671"/>
      <c r="BRA23" s="671"/>
      <c r="BRB23" s="671"/>
      <c r="BRC23" s="671"/>
      <c r="BRD23" s="671"/>
      <c r="BRE23" s="671"/>
      <c r="BRF23" s="671"/>
      <c r="BRG23" s="671"/>
      <c r="BRH23" s="671"/>
      <c r="BRI23" s="671"/>
      <c r="BRJ23" s="671"/>
      <c r="BRK23" s="671"/>
      <c r="BRL23" s="671"/>
      <c r="BRM23" s="671"/>
      <c r="BRN23" s="671"/>
      <c r="BRO23" s="671"/>
      <c r="BRP23" s="671"/>
      <c r="BRQ23" s="671"/>
      <c r="BRR23" s="671"/>
      <c r="BRS23" s="671"/>
      <c r="BRT23" s="671"/>
      <c r="BRU23" s="671"/>
      <c r="BRV23" s="671"/>
      <c r="BRW23" s="671"/>
      <c r="BRX23" s="671"/>
      <c r="BRY23" s="671"/>
      <c r="BRZ23" s="671"/>
      <c r="BSA23" s="671"/>
      <c r="BSB23" s="671"/>
      <c r="BSC23" s="671"/>
      <c r="BSD23" s="671"/>
      <c r="BSE23" s="671"/>
      <c r="BSF23" s="671"/>
      <c r="BSG23" s="671"/>
      <c r="BSH23" s="671"/>
      <c r="BSI23" s="671"/>
      <c r="BSJ23" s="671"/>
      <c r="BSK23" s="671"/>
      <c r="BSL23" s="671"/>
      <c r="BSM23" s="671"/>
      <c r="BSN23" s="671"/>
      <c r="BSO23" s="671"/>
      <c r="BSP23" s="671"/>
      <c r="BSQ23" s="671"/>
      <c r="BSR23" s="671"/>
      <c r="BSS23" s="671"/>
      <c r="BST23" s="671"/>
      <c r="BSU23" s="671"/>
      <c r="BSV23" s="671"/>
      <c r="BSW23" s="671"/>
      <c r="BSX23" s="671"/>
      <c r="BSY23" s="671"/>
      <c r="BSZ23" s="671"/>
      <c r="BTA23" s="671"/>
      <c r="BTB23" s="671"/>
      <c r="BTC23" s="671"/>
      <c r="BTD23" s="671"/>
      <c r="BTE23" s="671"/>
      <c r="BTF23" s="671"/>
      <c r="BTG23" s="671"/>
      <c r="BTH23" s="671"/>
      <c r="BTI23" s="671"/>
      <c r="BTJ23" s="671"/>
      <c r="BTK23" s="671"/>
      <c r="BTL23" s="671"/>
      <c r="BTM23" s="671"/>
      <c r="BTN23" s="671"/>
      <c r="BTO23" s="671"/>
      <c r="BTP23" s="671"/>
      <c r="BTQ23" s="671"/>
      <c r="BTR23" s="671"/>
      <c r="BTS23" s="671"/>
      <c r="BTT23" s="671"/>
      <c r="BTU23" s="671"/>
      <c r="BTV23" s="671"/>
      <c r="BTW23" s="671"/>
      <c r="BTX23" s="671"/>
      <c r="BTY23" s="671"/>
      <c r="BTZ23" s="671"/>
      <c r="BUA23" s="671"/>
      <c r="BUB23" s="671"/>
      <c r="BUC23" s="671"/>
      <c r="BUD23" s="671"/>
      <c r="BUE23" s="671"/>
      <c r="BUF23" s="671"/>
      <c r="BUG23" s="671"/>
      <c r="BUH23" s="671"/>
      <c r="BUI23" s="671"/>
      <c r="BUJ23" s="671"/>
      <c r="BUK23" s="671"/>
      <c r="BUL23" s="671"/>
      <c r="BUM23" s="671"/>
      <c r="BUN23" s="671"/>
      <c r="BUO23" s="671"/>
      <c r="BUP23" s="671"/>
      <c r="BUQ23" s="671"/>
      <c r="BUR23" s="671"/>
      <c r="BUS23" s="671"/>
      <c r="BUT23" s="671"/>
      <c r="BUU23" s="671"/>
      <c r="BUV23" s="671"/>
      <c r="BUW23" s="671"/>
      <c r="BUX23" s="671"/>
      <c r="BUY23" s="671"/>
      <c r="BUZ23" s="671"/>
      <c r="BVA23" s="671"/>
      <c r="BVB23" s="671"/>
      <c r="BVC23" s="671"/>
      <c r="BVD23" s="671"/>
      <c r="BVE23" s="671"/>
      <c r="BVF23" s="671"/>
      <c r="BVG23" s="671"/>
      <c r="BVH23" s="671"/>
      <c r="BVI23" s="671"/>
      <c r="BVJ23" s="671"/>
      <c r="BVK23" s="671"/>
      <c r="BVL23" s="671"/>
      <c r="BVM23" s="671"/>
      <c r="BVN23" s="671"/>
      <c r="BVO23" s="671"/>
      <c r="BVP23" s="671"/>
      <c r="BVQ23" s="671"/>
      <c r="BVR23" s="671"/>
      <c r="BVS23" s="671"/>
      <c r="BVT23" s="671"/>
      <c r="BVU23" s="671"/>
      <c r="BVV23" s="671"/>
      <c r="BVW23" s="671"/>
      <c r="BVX23" s="671"/>
      <c r="BVY23" s="671"/>
      <c r="BVZ23" s="671"/>
      <c r="BWA23" s="671"/>
      <c r="BWB23" s="671"/>
      <c r="BWC23" s="671"/>
      <c r="BWD23" s="671"/>
      <c r="BWE23" s="671"/>
      <c r="BWF23" s="671"/>
      <c r="BWG23" s="671"/>
      <c r="BWH23" s="671"/>
      <c r="BWI23" s="671"/>
      <c r="BWJ23" s="671"/>
      <c r="BWK23" s="671"/>
      <c r="BWL23" s="671"/>
      <c r="BWM23" s="671"/>
      <c r="BWN23" s="671"/>
      <c r="BWO23" s="671"/>
      <c r="BWP23" s="671"/>
      <c r="BWQ23" s="671"/>
      <c r="BWR23" s="671"/>
      <c r="BWS23" s="671"/>
      <c r="BWT23" s="671"/>
      <c r="BWU23" s="671"/>
      <c r="BWV23" s="671"/>
      <c r="BWW23" s="671"/>
      <c r="BWX23" s="671"/>
      <c r="BWY23" s="671"/>
      <c r="BWZ23" s="671"/>
      <c r="BXA23" s="671"/>
      <c r="BXB23" s="671"/>
      <c r="BXC23" s="671"/>
      <c r="BXD23" s="671"/>
      <c r="BXE23" s="671"/>
      <c r="BXF23" s="671"/>
      <c r="BXG23" s="671"/>
      <c r="BXH23" s="671"/>
      <c r="BXI23" s="671"/>
      <c r="BXJ23" s="671"/>
      <c r="BXK23" s="671"/>
      <c r="BXL23" s="671"/>
      <c r="BXM23" s="671"/>
      <c r="BXN23" s="671"/>
      <c r="BXO23" s="671"/>
      <c r="BXP23" s="671"/>
      <c r="BXQ23" s="671"/>
      <c r="BXR23" s="671"/>
      <c r="BXS23" s="671"/>
      <c r="BXT23" s="671"/>
      <c r="BXU23" s="671"/>
      <c r="BXV23" s="671"/>
      <c r="BXW23" s="671"/>
      <c r="BXX23" s="671"/>
      <c r="BXY23" s="671"/>
      <c r="BXZ23" s="671"/>
      <c r="BYA23" s="671"/>
      <c r="BYB23" s="671"/>
      <c r="BYC23" s="671"/>
      <c r="BYD23" s="671"/>
      <c r="BYE23" s="671"/>
      <c r="BYF23" s="671"/>
      <c r="BYG23" s="671"/>
      <c r="BYH23" s="671"/>
      <c r="BYI23" s="671"/>
      <c r="BYJ23" s="671"/>
      <c r="BYK23" s="671"/>
      <c r="BYL23" s="671"/>
      <c r="BYM23" s="671"/>
      <c r="BYN23" s="671"/>
      <c r="BYO23" s="671"/>
      <c r="BYP23" s="671"/>
      <c r="BYQ23" s="671"/>
      <c r="BYR23" s="671"/>
      <c r="BYS23" s="671"/>
      <c r="BYT23" s="671"/>
      <c r="BYU23" s="671"/>
      <c r="BYV23" s="671"/>
      <c r="BYW23" s="671"/>
      <c r="BYX23" s="671"/>
      <c r="BYY23" s="671"/>
      <c r="BYZ23" s="671"/>
      <c r="BZA23" s="671"/>
      <c r="BZB23" s="671"/>
      <c r="BZC23" s="671"/>
      <c r="BZD23" s="671"/>
      <c r="BZE23" s="671"/>
      <c r="BZF23" s="671"/>
      <c r="BZG23" s="671"/>
      <c r="BZH23" s="671"/>
      <c r="BZI23" s="671"/>
      <c r="BZJ23" s="671"/>
      <c r="BZK23" s="671"/>
      <c r="BZL23" s="671"/>
      <c r="BZM23" s="671"/>
      <c r="BZN23" s="671"/>
      <c r="BZO23" s="671"/>
      <c r="BZP23" s="671"/>
      <c r="BZQ23" s="671"/>
      <c r="BZR23" s="671"/>
      <c r="BZS23" s="671"/>
      <c r="BZT23" s="671"/>
      <c r="BZU23" s="671"/>
      <c r="BZV23" s="671"/>
      <c r="BZW23" s="671"/>
      <c r="BZX23" s="671"/>
      <c r="BZY23" s="671"/>
      <c r="BZZ23" s="671"/>
      <c r="CAA23" s="671"/>
      <c r="CAB23" s="671"/>
      <c r="CAC23" s="671"/>
      <c r="CAD23" s="671"/>
      <c r="CAE23" s="671"/>
      <c r="CAF23" s="671"/>
      <c r="CAG23" s="671"/>
      <c r="CAH23" s="671"/>
      <c r="CAI23" s="671"/>
      <c r="CAJ23" s="671"/>
      <c r="CAK23" s="671"/>
      <c r="CAL23" s="671"/>
      <c r="CAM23" s="671"/>
      <c r="CAN23" s="671"/>
      <c r="CAO23" s="671"/>
      <c r="CAP23" s="671"/>
      <c r="CAQ23" s="671"/>
      <c r="CAR23" s="671"/>
      <c r="CAS23" s="671"/>
      <c r="CAT23" s="671"/>
      <c r="CAU23" s="671"/>
      <c r="CAV23" s="671"/>
      <c r="CAW23" s="671"/>
      <c r="CAX23" s="671"/>
      <c r="CAY23" s="671"/>
      <c r="CAZ23" s="671"/>
      <c r="CBA23" s="671"/>
      <c r="CBB23" s="671"/>
      <c r="CBC23" s="671"/>
      <c r="CBD23" s="671"/>
      <c r="CBE23" s="671"/>
      <c r="CBF23" s="671"/>
      <c r="CBG23" s="671"/>
      <c r="CBH23" s="671"/>
      <c r="CBI23" s="671"/>
      <c r="CBJ23" s="671"/>
      <c r="CBK23" s="671"/>
      <c r="CBL23" s="671"/>
      <c r="CBM23" s="671"/>
      <c r="CBN23" s="671"/>
      <c r="CBO23" s="671"/>
      <c r="CBP23" s="671"/>
      <c r="CBQ23" s="671"/>
      <c r="CBR23" s="671"/>
      <c r="CBS23" s="671"/>
      <c r="CBT23" s="671"/>
      <c r="CBU23" s="671"/>
      <c r="CBV23" s="671"/>
      <c r="CBW23" s="671"/>
      <c r="CBX23" s="671"/>
      <c r="CBY23" s="671"/>
      <c r="CBZ23" s="671"/>
      <c r="CCA23" s="671"/>
      <c r="CCB23" s="671"/>
      <c r="CCC23" s="671"/>
      <c r="CCD23" s="671"/>
      <c r="CCE23" s="671"/>
      <c r="CCF23" s="671"/>
      <c r="CCG23" s="671"/>
      <c r="CCH23" s="671"/>
      <c r="CCI23" s="671"/>
      <c r="CCJ23" s="671"/>
      <c r="CCK23" s="671"/>
      <c r="CCL23" s="671"/>
      <c r="CCM23" s="671"/>
      <c r="CCN23" s="671"/>
      <c r="CCO23" s="671"/>
      <c r="CCP23" s="671"/>
      <c r="CCQ23" s="671"/>
      <c r="CCR23" s="671"/>
      <c r="CCS23" s="671"/>
      <c r="CCT23" s="671"/>
      <c r="CCU23" s="671"/>
      <c r="CCV23" s="671"/>
      <c r="CCW23" s="671"/>
      <c r="CCX23" s="671"/>
      <c r="CCY23" s="671"/>
      <c r="CCZ23" s="671"/>
      <c r="CDA23" s="671"/>
      <c r="CDB23" s="671"/>
      <c r="CDC23" s="671"/>
      <c r="CDD23" s="671"/>
      <c r="CDE23" s="671"/>
      <c r="CDF23" s="671"/>
      <c r="CDG23" s="671"/>
      <c r="CDH23" s="671"/>
      <c r="CDI23" s="671"/>
      <c r="CDJ23" s="671"/>
      <c r="CDK23" s="671"/>
      <c r="CDL23" s="671"/>
      <c r="CDM23" s="671"/>
      <c r="CDN23" s="671"/>
      <c r="CDO23" s="671"/>
      <c r="CDP23" s="671"/>
      <c r="CDQ23" s="671"/>
      <c r="CDR23" s="671"/>
      <c r="CDS23" s="671"/>
      <c r="CDT23" s="671"/>
      <c r="CDU23" s="671"/>
      <c r="CDV23" s="671"/>
      <c r="CDW23" s="671"/>
      <c r="CDX23" s="671"/>
      <c r="CDY23" s="671"/>
      <c r="CDZ23" s="671"/>
      <c r="CEA23" s="671"/>
      <c r="CEB23" s="671"/>
      <c r="CEC23" s="671"/>
      <c r="CED23" s="671"/>
      <c r="CEE23" s="671"/>
      <c r="CEF23" s="671"/>
      <c r="CEG23" s="671"/>
      <c r="CEH23" s="671"/>
      <c r="CEI23" s="671"/>
      <c r="CEJ23" s="671"/>
      <c r="CEK23" s="671"/>
      <c r="CEL23" s="671"/>
      <c r="CEM23" s="671"/>
      <c r="CEN23" s="671"/>
      <c r="CEO23" s="671"/>
      <c r="CEP23" s="671"/>
      <c r="CEQ23" s="671"/>
      <c r="CER23" s="671"/>
      <c r="CES23" s="671"/>
      <c r="CET23" s="671"/>
      <c r="CEU23" s="671"/>
      <c r="CEV23" s="671"/>
      <c r="CEW23" s="671"/>
      <c r="CEX23" s="671"/>
      <c r="CEY23" s="671"/>
      <c r="CEZ23" s="671"/>
      <c r="CFA23" s="671"/>
      <c r="CFB23" s="671"/>
      <c r="CFC23" s="671"/>
      <c r="CFD23" s="671"/>
      <c r="CFE23" s="671"/>
      <c r="CFF23" s="671"/>
      <c r="CFG23" s="671"/>
      <c r="CFH23" s="671"/>
      <c r="CFI23" s="671"/>
      <c r="CFJ23" s="671"/>
      <c r="CFK23" s="671"/>
      <c r="CFL23" s="671"/>
      <c r="CFM23" s="671"/>
      <c r="CFN23" s="671"/>
      <c r="CFO23" s="671"/>
      <c r="CFP23" s="671"/>
      <c r="CFQ23" s="671"/>
      <c r="CFR23" s="671"/>
      <c r="CFS23" s="671"/>
      <c r="CFT23" s="671"/>
      <c r="CFU23" s="671"/>
      <c r="CFV23" s="671"/>
      <c r="CFW23" s="671"/>
      <c r="CFX23" s="671"/>
      <c r="CFY23" s="671"/>
      <c r="CFZ23" s="671"/>
      <c r="CGA23" s="671"/>
      <c r="CGB23" s="671"/>
      <c r="CGC23" s="671"/>
      <c r="CGD23" s="671"/>
      <c r="CGE23" s="671"/>
      <c r="CGF23" s="671"/>
      <c r="CGG23" s="671"/>
      <c r="CGH23" s="671"/>
      <c r="CGI23" s="671"/>
      <c r="CGJ23" s="671"/>
      <c r="CGK23" s="671"/>
      <c r="CGL23" s="671"/>
      <c r="CGM23" s="671"/>
      <c r="CGN23" s="671"/>
      <c r="CGO23" s="671"/>
      <c r="CGP23" s="671"/>
      <c r="CGQ23" s="671"/>
      <c r="CGR23" s="671"/>
      <c r="CGS23" s="671"/>
      <c r="CGT23" s="671"/>
      <c r="CGU23" s="671"/>
      <c r="CGV23" s="671"/>
      <c r="CGW23" s="671"/>
      <c r="CGX23" s="671"/>
      <c r="CGY23" s="671"/>
      <c r="CGZ23" s="671"/>
      <c r="CHA23" s="671"/>
      <c r="CHB23" s="671"/>
      <c r="CHC23" s="671"/>
      <c r="CHD23" s="671"/>
      <c r="CHE23" s="671"/>
      <c r="CHF23" s="671"/>
      <c r="CHG23" s="671"/>
      <c r="CHH23" s="671"/>
      <c r="CHI23" s="671"/>
      <c r="CHJ23" s="671"/>
      <c r="CHK23" s="671"/>
      <c r="CHL23" s="671"/>
      <c r="CHM23" s="671"/>
      <c r="CHN23" s="671"/>
      <c r="CHO23" s="671"/>
      <c r="CHP23" s="671"/>
      <c r="CHQ23" s="671"/>
      <c r="CHR23" s="671"/>
      <c r="CHS23" s="671"/>
      <c r="CHT23" s="671"/>
      <c r="CHU23" s="671"/>
      <c r="CHV23" s="671"/>
      <c r="CHW23" s="671"/>
      <c r="CHX23" s="671"/>
      <c r="CHY23" s="671"/>
      <c r="CHZ23" s="671"/>
      <c r="CIA23" s="671"/>
      <c r="CIB23" s="671"/>
      <c r="CIC23" s="671"/>
      <c r="CID23" s="671"/>
      <c r="CIE23" s="671"/>
      <c r="CIF23" s="671"/>
      <c r="CIG23" s="671"/>
      <c r="CIH23" s="671"/>
      <c r="CII23" s="671"/>
      <c r="CIJ23" s="671"/>
      <c r="CIK23" s="671"/>
      <c r="CIL23" s="671"/>
      <c r="CIM23" s="671"/>
      <c r="CIN23" s="671"/>
      <c r="CIO23" s="671"/>
      <c r="CIP23" s="671"/>
      <c r="CIQ23" s="671"/>
      <c r="CIR23" s="671"/>
      <c r="CIS23" s="671"/>
      <c r="CIT23" s="671"/>
      <c r="CIU23" s="671"/>
      <c r="CIV23" s="671"/>
      <c r="CIW23" s="671"/>
      <c r="CIX23" s="671"/>
      <c r="CIY23" s="671"/>
      <c r="CIZ23" s="671"/>
      <c r="CJA23" s="671"/>
      <c r="CJB23" s="671"/>
      <c r="CJC23" s="671"/>
      <c r="CJD23" s="671"/>
      <c r="CJE23" s="671"/>
      <c r="CJF23" s="671"/>
      <c r="CJG23" s="671"/>
      <c r="CJH23" s="671"/>
      <c r="CJI23" s="671"/>
      <c r="CJJ23" s="671"/>
      <c r="CJK23" s="671"/>
      <c r="CJL23" s="671"/>
      <c r="CJM23" s="671"/>
      <c r="CJN23" s="671"/>
      <c r="CJO23" s="671"/>
      <c r="CJP23" s="671"/>
      <c r="CJQ23" s="671"/>
      <c r="CJR23" s="671"/>
      <c r="CJS23" s="671"/>
      <c r="CJT23" s="671"/>
      <c r="CJU23" s="671"/>
      <c r="CJV23" s="671"/>
      <c r="CJW23" s="671"/>
      <c r="CJX23" s="671"/>
      <c r="CJY23" s="671"/>
      <c r="CJZ23" s="671"/>
      <c r="CKA23" s="671"/>
      <c r="CKB23" s="671"/>
      <c r="CKC23" s="671"/>
      <c r="CKD23" s="671"/>
      <c r="CKE23" s="671"/>
      <c r="CKF23" s="671"/>
      <c r="CKG23" s="671"/>
      <c r="CKH23" s="671"/>
      <c r="CKI23" s="671"/>
      <c r="CKJ23" s="671"/>
      <c r="CKK23" s="671"/>
      <c r="CKL23" s="671"/>
      <c r="CKM23" s="671"/>
      <c r="CKN23" s="671"/>
      <c r="CKO23" s="671"/>
      <c r="CKP23" s="671"/>
      <c r="CKQ23" s="671"/>
      <c r="CKR23" s="671"/>
      <c r="CKS23" s="671"/>
      <c r="CKT23" s="671"/>
      <c r="CKU23" s="671"/>
      <c r="CKV23" s="671"/>
      <c r="CKW23" s="671"/>
      <c r="CKX23" s="671"/>
      <c r="CKY23" s="671"/>
      <c r="CKZ23" s="671"/>
      <c r="CLA23" s="671"/>
      <c r="CLB23" s="671"/>
      <c r="CLC23" s="671"/>
      <c r="CLD23" s="671"/>
      <c r="CLE23" s="671"/>
      <c r="CLF23" s="671"/>
      <c r="CLG23" s="671"/>
      <c r="CLH23" s="671"/>
      <c r="CLI23" s="671"/>
      <c r="CLJ23" s="671"/>
      <c r="CLK23" s="671"/>
      <c r="CLL23" s="671"/>
      <c r="CLM23" s="671"/>
      <c r="CLN23" s="671"/>
      <c r="CLO23" s="671"/>
      <c r="CLP23" s="671"/>
      <c r="CLQ23" s="671"/>
      <c r="CLR23" s="671"/>
      <c r="CLS23" s="671"/>
      <c r="CLT23" s="671"/>
      <c r="CLU23" s="671"/>
      <c r="CLV23" s="671"/>
      <c r="CLW23" s="671"/>
      <c r="CLX23" s="671"/>
      <c r="CLY23" s="671"/>
      <c r="CLZ23" s="671"/>
      <c r="CMA23" s="671"/>
      <c r="CMB23" s="671"/>
      <c r="CMC23" s="671"/>
      <c r="CMD23" s="671"/>
      <c r="CME23" s="671"/>
      <c r="CMF23" s="671"/>
      <c r="CMG23" s="671"/>
      <c r="CMH23" s="671"/>
      <c r="CMI23" s="671"/>
      <c r="CMJ23" s="671"/>
      <c r="CMK23" s="671"/>
      <c r="CML23" s="671"/>
      <c r="CMM23" s="671"/>
      <c r="CMN23" s="671"/>
      <c r="CMO23" s="671"/>
      <c r="CMP23" s="671"/>
      <c r="CMQ23" s="671"/>
      <c r="CMR23" s="671"/>
      <c r="CMS23" s="671"/>
      <c r="CMT23" s="671"/>
      <c r="CMU23" s="671"/>
      <c r="CMV23" s="671"/>
      <c r="CMW23" s="671"/>
      <c r="CMX23" s="671"/>
      <c r="CMY23" s="671"/>
      <c r="CMZ23" s="671"/>
      <c r="CNA23" s="671"/>
      <c r="CNB23" s="671"/>
      <c r="CNC23" s="671"/>
      <c r="CND23" s="671"/>
      <c r="CNE23" s="671"/>
      <c r="CNF23" s="671"/>
      <c r="CNG23" s="671"/>
      <c r="CNH23" s="671"/>
      <c r="CNI23" s="671"/>
      <c r="CNJ23" s="671"/>
      <c r="CNK23" s="671"/>
      <c r="CNL23" s="671"/>
      <c r="CNM23" s="671"/>
      <c r="CNN23" s="671"/>
      <c r="CNO23" s="671"/>
      <c r="CNP23" s="671"/>
      <c r="CNQ23" s="671"/>
      <c r="CNR23" s="671"/>
      <c r="CNS23" s="671"/>
      <c r="CNT23" s="671"/>
      <c r="CNU23" s="671"/>
      <c r="CNV23" s="671"/>
      <c r="CNW23" s="671"/>
      <c r="CNX23" s="671"/>
      <c r="CNY23" s="671"/>
      <c r="CNZ23" s="671"/>
      <c r="COA23" s="671"/>
      <c r="COB23" s="671"/>
      <c r="COC23" s="671"/>
      <c r="COD23" s="671"/>
      <c r="COE23" s="671"/>
      <c r="COF23" s="671"/>
      <c r="COG23" s="671"/>
      <c r="COH23" s="671"/>
      <c r="COI23" s="671"/>
      <c r="COJ23" s="671"/>
      <c r="COK23" s="671"/>
      <c r="COL23" s="671"/>
      <c r="COM23" s="671"/>
      <c r="CON23" s="671"/>
      <c r="COO23" s="671"/>
      <c r="COP23" s="671"/>
      <c r="COQ23" s="671"/>
      <c r="COR23" s="671"/>
      <c r="COS23" s="671"/>
      <c r="COT23" s="671"/>
      <c r="COU23" s="671"/>
      <c r="COV23" s="671"/>
      <c r="COW23" s="671"/>
      <c r="COX23" s="671"/>
      <c r="COY23" s="671"/>
      <c r="COZ23" s="671"/>
      <c r="CPA23" s="671"/>
      <c r="CPB23" s="671"/>
      <c r="CPC23" s="671"/>
      <c r="CPD23" s="671"/>
      <c r="CPE23" s="671"/>
      <c r="CPF23" s="671"/>
      <c r="CPG23" s="671"/>
      <c r="CPH23" s="671"/>
      <c r="CPI23" s="671"/>
      <c r="CPJ23" s="671"/>
      <c r="CPK23" s="671"/>
      <c r="CPL23" s="671"/>
      <c r="CPM23" s="671"/>
      <c r="CPN23" s="671"/>
      <c r="CPO23" s="671"/>
      <c r="CPP23" s="671"/>
      <c r="CPQ23" s="671"/>
      <c r="CPR23" s="671"/>
      <c r="CPS23" s="671"/>
      <c r="CPT23" s="671"/>
      <c r="CPU23" s="671"/>
      <c r="CPV23" s="671"/>
      <c r="CPW23" s="671"/>
      <c r="CPX23" s="671"/>
      <c r="CPY23" s="671"/>
      <c r="CPZ23" s="671"/>
      <c r="CQA23" s="671"/>
      <c r="CQB23" s="671"/>
      <c r="CQC23" s="671"/>
      <c r="CQD23" s="671"/>
      <c r="CQE23" s="671"/>
      <c r="CQF23" s="671"/>
      <c r="CQG23" s="671"/>
      <c r="CQH23" s="671"/>
      <c r="CQI23" s="671"/>
      <c r="CQJ23" s="671"/>
      <c r="CQK23" s="671"/>
      <c r="CQL23" s="671"/>
      <c r="CQM23" s="671"/>
      <c r="CQN23" s="671"/>
      <c r="CQO23" s="671"/>
      <c r="CQP23" s="671"/>
      <c r="CQQ23" s="671"/>
      <c r="CQR23" s="671"/>
      <c r="CQS23" s="671"/>
      <c r="CQT23" s="671"/>
      <c r="CQU23" s="671"/>
      <c r="CQV23" s="671"/>
      <c r="CQW23" s="671"/>
      <c r="CQX23" s="671"/>
      <c r="CQY23" s="671"/>
      <c r="CQZ23" s="671"/>
      <c r="CRA23" s="671"/>
      <c r="CRB23" s="671"/>
      <c r="CRC23" s="671"/>
      <c r="CRD23" s="671"/>
      <c r="CRE23" s="671"/>
      <c r="CRF23" s="671"/>
      <c r="CRG23" s="671"/>
      <c r="CRH23" s="671"/>
      <c r="CRI23" s="671"/>
      <c r="CRJ23" s="671"/>
      <c r="CRK23" s="671"/>
      <c r="CRL23" s="671"/>
      <c r="CRM23" s="671"/>
      <c r="CRN23" s="671"/>
      <c r="CRO23" s="671"/>
      <c r="CRP23" s="671"/>
      <c r="CRQ23" s="671"/>
      <c r="CRR23" s="671"/>
      <c r="CRS23" s="671"/>
      <c r="CRT23" s="671"/>
      <c r="CRU23" s="671"/>
      <c r="CRV23" s="671"/>
      <c r="CRW23" s="671"/>
      <c r="CRX23" s="671"/>
      <c r="CRY23" s="671"/>
      <c r="CRZ23" s="671"/>
      <c r="CSA23" s="671"/>
      <c r="CSB23" s="671"/>
      <c r="CSC23" s="671"/>
      <c r="CSD23" s="671"/>
      <c r="CSE23" s="671"/>
      <c r="CSF23" s="671"/>
      <c r="CSG23" s="671"/>
      <c r="CSH23" s="671"/>
      <c r="CSI23" s="671"/>
      <c r="CSJ23" s="671"/>
      <c r="CSK23" s="671"/>
      <c r="CSL23" s="671"/>
      <c r="CSM23" s="671"/>
      <c r="CSN23" s="671"/>
      <c r="CSO23" s="671"/>
      <c r="CSP23" s="671"/>
      <c r="CSQ23" s="671"/>
      <c r="CSR23" s="671"/>
      <c r="CSS23" s="671"/>
      <c r="CST23" s="671"/>
      <c r="CSU23" s="671"/>
      <c r="CSV23" s="671"/>
      <c r="CSW23" s="671"/>
      <c r="CSX23" s="671"/>
      <c r="CSY23" s="671"/>
      <c r="CSZ23" s="671"/>
      <c r="CTA23" s="671"/>
      <c r="CTB23" s="671"/>
      <c r="CTC23" s="671"/>
      <c r="CTD23" s="671"/>
      <c r="CTE23" s="671"/>
      <c r="CTF23" s="671"/>
      <c r="CTG23" s="671"/>
      <c r="CTH23" s="671"/>
      <c r="CTI23" s="671"/>
      <c r="CTJ23" s="671"/>
      <c r="CTK23" s="671"/>
      <c r="CTL23" s="671"/>
      <c r="CTM23" s="671"/>
      <c r="CTN23" s="671"/>
      <c r="CTO23" s="671"/>
      <c r="CTP23" s="671"/>
      <c r="CTQ23" s="671"/>
      <c r="CTR23" s="671"/>
      <c r="CTS23" s="671"/>
      <c r="CTT23" s="671"/>
      <c r="CTU23" s="671"/>
      <c r="CTV23" s="671"/>
      <c r="CTW23" s="671"/>
      <c r="CTX23" s="671"/>
      <c r="CTY23" s="671"/>
      <c r="CTZ23" s="671"/>
      <c r="CUA23" s="671"/>
      <c r="CUB23" s="671"/>
      <c r="CUC23" s="671"/>
      <c r="CUD23" s="671"/>
      <c r="CUE23" s="671"/>
      <c r="CUF23" s="671"/>
      <c r="CUG23" s="671"/>
      <c r="CUH23" s="671"/>
      <c r="CUI23" s="671"/>
      <c r="CUJ23" s="671"/>
      <c r="CUK23" s="671"/>
      <c r="CUL23" s="671"/>
      <c r="CUM23" s="671"/>
      <c r="CUN23" s="671"/>
      <c r="CUO23" s="671"/>
      <c r="CUP23" s="671"/>
      <c r="CUQ23" s="671"/>
      <c r="CUR23" s="671"/>
      <c r="CUS23" s="671"/>
      <c r="CUT23" s="671"/>
      <c r="CUU23" s="671"/>
      <c r="CUV23" s="671"/>
      <c r="CUW23" s="671"/>
      <c r="CUX23" s="671"/>
      <c r="CUY23" s="671"/>
      <c r="CUZ23" s="671"/>
      <c r="CVA23" s="671"/>
      <c r="CVB23" s="671"/>
      <c r="CVC23" s="671"/>
      <c r="CVD23" s="671"/>
      <c r="CVE23" s="671"/>
      <c r="CVF23" s="671"/>
      <c r="CVG23" s="671"/>
      <c r="CVH23" s="671"/>
      <c r="CVI23" s="671"/>
      <c r="CVJ23" s="671"/>
      <c r="CVK23" s="671"/>
      <c r="CVL23" s="671"/>
      <c r="CVM23" s="671"/>
      <c r="CVN23" s="671"/>
      <c r="CVO23" s="671"/>
      <c r="CVP23" s="671"/>
      <c r="CVQ23" s="671"/>
      <c r="CVR23" s="671"/>
      <c r="CVS23" s="671"/>
      <c r="CVT23" s="671"/>
      <c r="CVU23" s="671"/>
      <c r="CVV23" s="671"/>
      <c r="CVW23" s="671"/>
      <c r="CVX23" s="671"/>
      <c r="CVY23" s="671"/>
      <c r="CVZ23" s="671"/>
      <c r="CWA23" s="671"/>
      <c r="CWB23" s="671"/>
      <c r="CWC23" s="671"/>
      <c r="CWD23" s="671"/>
      <c r="CWE23" s="671"/>
      <c r="CWF23" s="671"/>
      <c r="CWG23" s="671"/>
      <c r="CWH23" s="671"/>
      <c r="CWI23" s="671"/>
      <c r="CWJ23" s="671"/>
      <c r="CWK23" s="671"/>
      <c r="CWL23" s="671"/>
      <c r="CWM23" s="671"/>
      <c r="CWN23" s="671"/>
      <c r="CWO23" s="671"/>
      <c r="CWP23" s="671"/>
      <c r="CWQ23" s="671"/>
      <c r="CWR23" s="671"/>
      <c r="CWS23" s="671"/>
      <c r="CWT23" s="671"/>
      <c r="CWU23" s="671"/>
      <c r="CWV23" s="671"/>
      <c r="CWW23" s="671"/>
      <c r="CWX23" s="671"/>
      <c r="CWY23" s="671"/>
      <c r="CWZ23" s="671"/>
      <c r="CXA23" s="671"/>
      <c r="CXB23" s="671"/>
      <c r="CXC23" s="671"/>
      <c r="CXD23" s="671"/>
      <c r="CXE23" s="671"/>
      <c r="CXF23" s="671"/>
      <c r="CXG23" s="671"/>
      <c r="CXH23" s="671"/>
      <c r="CXI23" s="671"/>
      <c r="CXJ23" s="671"/>
      <c r="CXK23" s="671"/>
      <c r="CXL23" s="671"/>
      <c r="CXM23" s="671"/>
      <c r="CXN23" s="671"/>
      <c r="CXO23" s="671"/>
      <c r="CXP23" s="671"/>
      <c r="CXQ23" s="671"/>
      <c r="CXR23" s="671"/>
      <c r="CXS23" s="671"/>
      <c r="CXT23" s="671"/>
      <c r="CXU23" s="671"/>
      <c r="CXV23" s="671"/>
      <c r="CXW23" s="671"/>
      <c r="CXX23" s="671"/>
      <c r="CXY23" s="671"/>
      <c r="CXZ23" s="671"/>
      <c r="CYA23" s="671"/>
      <c r="CYB23" s="671"/>
      <c r="CYC23" s="671"/>
      <c r="CYD23" s="671"/>
      <c r="CYE23" s="671"/>
      <c r="CYF23" s="671"/>
      <c r="CYG23" s="671"/>
      <c r="CYH23" s="671"/>
      <c r="CYI23" s="671"/>
      <c r="CYJ23" s="671"/>
      <c r="CYK23" s="671"/>
      <c r="CYL23" s="671"/>
      <c r="CYM23" s="671"/>
      <c r="CYN23" s="671"/>
      <c r="CYO23" s="671"/>
      <c r="CYP23" s="671"/>
      <c r="CYQ23" s="671"/>
      <c r="CYR23" s="671"/>
      <c r="CYS23" s="671"/>
      <c r="CYT23" s="671"/>
      <c r="CYU23" s="671"/>
      <c r="CYV23" s="671"/>
      <c r="CYW23" s="671"/>
      <c r="CYX23" s="671"/>
      <c r="CYY23" s="671"/>
      <c r="CYZ23" s="671"/>
      <c r="CZA23" s="671"/>
      <c r="CZB23" s="671"/>
      <c r="CZC23" s="671"/>
      <c r="CZD23" s="671"/>
      <c r="CZE23" s="671"/>
      <c r="CZF23" s="671"/>
      <c r="CZG23" s="671"/>
      <c r="CZH23" s="671"/>
      <c r="CZI23" s="671"/>
      <c r="CZJ23" s="671"/>
      <c r="CZK23" s="671"/>
      <c r="CZL23" s="671"/>
      <c r="CZM23" s="671"/>
      <c r="CZN23" s="671"/>
      <c r="CZO23" s="671"/>
      <c r="CZP23" s="671"/>
      <c r="CZQ23" s="671"/>
      <c r="CZR23" s="671"/>
      <c r="CZS23" s="671"/>
      <c r="CZT23" s="671"/>
      <c r="CZU23" s="671"/>
      <c r="CZV23" s="671"/>
      <c r="CZW23" s="671"/>
      <c r="CZX23" s="671"/>
      <c r="CZY23" s="671"/>
      <c r="CZZ23" s="671"/>
      <c r="DAA23" s="671"/>
      <c r="DAB23" s="671"/>
      <c r="DAC23" s="671"/>
      <c r="DAD23" s="671"/>
      <c r="DAE23" s="671"/>
      <c r="DAF23" s="671"/>
      <c r="DAG23" s="671"/>
      <c r="DAH23" s="671"/>
      <c r="DAI23" s="671"/>
      <c r="DAJ23" s="671"/>
      <c r="DAK23" s="671"/>
      <c r="DAL23" s="671"/>
      <c r="DAM23" s="671"/>
      <c r="DAN23" s="671"/>
      <c r="DAO23" s="671"/>
      <c r="DAP23" s="671"/>
      <c r="DAQ23" s="671"/>
      <c r="DAR23" s="671"/>
      <c r="DAS23" s="671"/>
      <c r="DAT23" s="671"/>
      <c r="DAU23" s="671"/>
      <c r="DAV23" s="671"/>
      <c r="DAW23" s="671"/>
      <c r="DAX23" s="671"/>
      <c r="DAY23" s="671"/>
      <c r="DAZ23" s="671"/>
      <c r="DBA23" s="671"/>
      <c r="DBB23" s="671"/>
      <c r="DBC23" s="671"/>
      <c r="DBD23" s="671"/>
      <c r="DBE23" s="671"/>
      <c r="DBF23" s="671"/>
      <c r="DBG23" s="671"/>
      <c r="DBH23" s="671"/>
      <c r="DBI23" s="671"/>
      <c r="DBJ23" s="671"/>
      <c r="DBK23" s="671"/>
      <c r="DBL23" s="671"/>
      <c r="DBM23" s="671"/>
      <c r="DBN23" s="671"/>
      <c r="DBO23" s="671"/>
      <c r="DBP23" s="671"/>
      <c r="DBQ23" s="671"/>
      <c r="DBR23" s="671"/>
      <c r="DBS23" s="671"/>
      <c r="DBT23" s="671"/>
      <c r="DBU23" s="671"/>
      <c r="DBV23" s="671"/>
      <c r="DBW23" s="671"/>
      <c r="DBX23" s="671"/>
      <c r="DBY23" s="671"/>
      <c r="DBZ23" s="671"/>
      <c r="DCA23" s="671"/>
      <c r="DCB23" s="671"/>
      <c r="DCC23" s="671"/>
      <c r="DCD23" s="671"/>
      <c r="DCE23" s="671"/>
      <c r="DCF23" s="671"/>
      <c r="DCG23" s="671"/>
      <c r="DCH23" s="671"/>
      <c r="DCI23" s="671"/>
      <c r="DCJ23" s="671"/>
      <c r="DCK23" s="671"/>
      <c r="DCL23" s="671"/>
      <c r="DCM23" s="671"/>
      <c r="DCN23" s="671"/>
      <c r="DCO23" s="671"/>
      <c r="DCP23" s="671"/>
      <c r="DCQ23" s="671"/>
      <c r="DCR23" s="671"/>
      <c r="DCS23" s="671"/>
      <c r="DCT23" s="671"/>
      <c r="DCU23" s="671"/>
      <c r="DCV23" s="671"/>
      <c r="DCW23" s="671"/>
      <c r="DCX23" s="671"/>
      <c r="DCY23" s="671"/>
      <c r="DCZ23" s="671"/>
      <c r="DDA23" s="671"/>
      <c r="DDB23" s="671"/>
      <c r="DDC23" s="671"/>
      <c r="DDD23" s="671"/>
      <c r="DDE23" s="671"/>
      <c r="DDF23" s="671"/>
      <c r="DDG23" s="671"/>
      <c r="DDH23" s="671"/>
      <c r="DDI23" s="671"/>
      <c r="DDJ23" s="671"/>
      <c r="DDK23" s="671"/>
      <c r="DDL23" s="671"/>
      <c r="DDM23" s="671"/>
      <c r="DDN23" s="671"/>
      <c r="DDO23" s="671"/>
      <c r="DDP23" s="671"/>
      <c r="DDQ23" s="671"/>
      <c r="DDR23" s="671"/>
      <c r="DDS23" s="671"/>
      <c r="DDT23" s="671"/>
      <c r="DDU23" s="671"/>
      <c r="DDV23" s="671"/>
      <c r="DDW23" s="671"/>
      <c r="DDX23" s="671"/>
      <c r="DDY23" s="671"/>
      <c r="DDZ23" s="671"/>
      <c r="DEA23" s="671"/>
      <c r="DEB23" s="671"/>
      <c r="DEC23" s="671"/>
      <c r="DED23" s="671"/>
      <c r="DEE23" s="671"/>
      <c r="DEF23" s="671"/>
      <c r="DEG23" s="671"/>
      <c r="DEH23" s="671"/>
      <c r="DEI23" s="671"/>
      <c r="DEJ23" s="671"/>
      <c r="DEK23" s="671"/>
      <c r="DEL23" s="671"/>
      <c r="DEM23" s="671"/>
      <c r="DEN23" s="671"/>
      <c r="DEO23" s="671"/>
      <c r="DEP23" s="671"/>
      <c r="DEQ23" s="671"/>
      <c r="DER23" s="671"/>
      <c r="DES23" s="671"/>
      <c r="DET23" s="671"/>
      <c r="DEU23" s="671"/>
      <c r="DEV23" s="671"/>
      <c r="DEW23" s="671"/>
      <c r="DEX23" s="671"/>
      <c r="DEY23" s="671"/>
      <c r="DEZ23" s="671"/>
      <c r="DFA23" s="671"/>
      <c r="DFB23" s="671"/>
      <c r="DFC23" s="671"/>
      <c r="DFD23" s="671"/>
      <c r="DFE23" s="671"/>
      <c r="DFF23" s="671"/>
      <c r="DFG23" s="671"/>
      <c r="DFH23" s="671"/>
      <c r="DFI23" s="671"/>
      <c r="DFJ23" s="671"/>
      <c r="DFK23" s="671"/>
      <c r="DFL23" s="671"/>
      <c r="DFM23" s="671"/>
      <c r="DFN23" s="671"/>
      <c r="DFO23" s="671"/>
      <c r="DFP23" s="671"/>
      <c r="DFQ23" s="671"/>
      <c r="DFR23" s="671"/>
      <c r="DFS23" s="671"/>
      <c r="DFT23" s="671"/>
      <c r="DFU23" s="671"/>
      <c r="DFV23" s="671"/>
      <c r="DFW23" s="671"/>
      <c r="DFX23" s="671"/>
      <c r="DFY23" s="671"/>
      <c r="DFZ23" s="671"/>
      <c r="DGA23" s="671"/>
      <c r="DGB23" s="671"/>
      <c r="DGC23" s="671"/>
      <c r="DGD23" s="671"/>
      <c r="DGE23" s="671"/>
      <c r="DGF23" s="671"/>
      <c r="DGG23" s="671"/>
      <c r="DGH23" s="671"/>
      <c r="DGI23" s="671"/>
      <c r="DGJ23" s="671"/>
      <c r="DGK23" s="671"/>
      <c r="DGL23" s="671"/>
      <c r="DGM23" s="671"/>
      <c r="DGN23" s="671"/>
      <c r="DGO23" s="671"/>
      <c r="DGP23" s="671"/>
      <c r="DGQ23" s="671"/>
      <c r="DGR23" s="671"/>
      <c r="DGS23" s="671"/>
      <c r="DGT23" s="671"/>
      <c r="DGU23" s="671"/>
      <c r="DGV23" s="671"/>
      <c r="DGW23" s="671"/>
      <c r="DGX23" s="671"/>
      <c r="DGY23" s="671"/>
      <c r="DGZ23" s="671"/>
      <c r="DHA23" s="671"/>
      <c r="DHB23" s="671"/>
      <c r="DHC23" s="671"/>
      <c r="DHD23" s="671"/>
      <c r="DHE23" s="671"/>
      <c r="DHF23" s="671"/>
      <c r="DHG23" s="671"/>
      <c r="DHH23" s="671"/>
      <c r="DHI23" s="671"/>
      <c r="DHJ23" s="671"/>
      <c r="DHK23" s="671"/>
      <c r="DHL23" s="671"/>
      <c r="DHM23" s="671"/>
      <c r="DHN23" s="671"/>
      <c r="DHO23" s="671"/>
      <c r="DHP23" s="671"/>
      <c r="DHQ23" s="671"/>
      <c r="DHR23" s="671"/>
      <c r="DHS23" s="671"/>
      <c r="DHT23" s="671"/>
      <c r="DHU23" s="671"/>
      <c r="DHV23" s="671"/>
      <c r="DHW23" s="671"/>
      <c r="DHX23" s="671"/>
      <c r="DHY23" s="671"/>
      <c r="DHZ23" s="671"/>
      <c r="DIA23" s="671"/>
      <c r="DIB23" s="671"/>
      <c r="DIC23" s="671"/>
      <c r="DID23" s="671"/>
      <c r="DIE23" s="671"/>
      <c r="DIF23" s="671"/>
      <c r="DIG23" s="671"/>
      <c r="DIH23" s="671"/>
      <c r="DII23" s="671"/>
      <c r="DIJ23" s="671"/>
      <c r="DIK23" s="671"/>
      <c r="DIL23" s="671"/>
      <c r="DIM23" s="671"/>
      <c r="DIN23" s="671"/>
      <c r="DIO23" s="671"/>
      <c r="DIP23" s="671"/>
      <c r="DIQ23" s="671"/>
      <c r="DIR23" s="671"/>
      <c r="DIS23" s="671"/>
      <c r="DIT23" s="671"/>
      <c r="DIU23" s="671"/>
      <c r="DIV23" s="671"/>
      <c r="DIW23" s="671"/>
      <c r="DIX23" s="671"/>
      <c r="DIY23" s="671"/>
      <c r="DIZ23" s="671"/>
      <c r="DJA23" s="671"/>
      <c r="DJB23" s="671"/>
      <c r="DJC23" s="671"/>
      <c r="DJD23" s="671"/>
      <c r="DJE23" s="671"/>
      <c r="DJF23" s="671"/>
      <c r="DJG23" s="671"/>
      <c r="DJH23" s="671"/>
      <c r="DJI23" s="671"/>
      <c r="DJJ23" s="671"/>
      <c r="DJK23" s="671"/>
      <c r="DJL23" s="671"/>
      <c r="DJM23" s="671"/>
      <c r="DJN23" s="671"/>
      <c r="DJO23" s="671"/>
      <c r="DJP23" s="671"/>
      <c r="DJQ23" s="671"/>
      <c r="DJR23" s="671"/>
      <c r="DJS23" s="671"/>
      <c r="DJT23" s="671"/>
      <c r="DJU23" s="671"/>
      <c r="DJV23" s="671"/>
      <c r="DJW23" s="671"/>
      <c r="DJX23" s="671"/>
      <c r="DJY23" s="671"/>
      <c r="DJZ23" s="671"/>
      <c r="DKA23" s="671"/>
      <c r="DKB23" s="671"/>
      <c r="DKC23" s="671"/>
      <c r="DKD23" s="671"/>
      <c r="DKE23" s="671"/>
      <c r="DKF23" s="671"/>
      <c r="DKG23" s="671"/>
      <c r="DKH23" s="671"/>
      <c r="DKI23" s="671"/>
      <c r="DKJ23" s="671"/>
      <c r="DKK23" s="671"/>
      <c r="DKL23" s="671"/>
      <c r="DKM23" s="671"/>
      <c r="DKN23" s="671"/>
      <c r="DKO23" s="671"/>
      <c r="DKP23" s="671"/>
      <c r="DKQ23" s="671"/>
      <c r="DKR23" s="671"/>
      <c r="DKS23" s="671"/>
      <c r="DKT23" s="671"/>
      <c r="DKU23" s="671"/>
      <c r="DKV23" s="671"/>
      <c r="DKW23" s="671"/>
      <c r="DKX23" s="671"/>
      <c r="DKY23" s="671"/>
      <c r="DKZ23" s="671"/>
      <c r="DLA23" s="671"/>
      <c r="DLB23" s="671"/>
      <c r="DLC23" s="671"/>
      <c r="DLD23" s="671"/>
      <c r="DLE23" s="671"/>
      <c r="DLF23" s="671"/>
      <c r="DLG23" s="671"/>
      <c r="DLH23" s="671"/>
      <c r="DLI23" s="671"/>
      <c r="DLJ23" s="671"/>
      <c r="DLK23" s="671"/>
      <c r="DLL23" s="671"/>
      <c r="DLM23" s="671"/>
      <c r="DLN23" s="671"/>
      <c r="DLO23" s="671"/>
      <c r="DLP23" s="671"/>
      <c r="DLQ23" s="671"/>
      <c r="DLR23" s="671"/>
      <c r="DLS23" s="671"/>
      <c r="DLT23" s="671"/>
      <c r="DLU23" s="671"/>
      <c r="DLV23" s="671"/>
      <c r="DLW23" s="671"/>
      <c r="DLX23" s="671"/>
      <c r="DLY23" s="671"/>
      <c r="DLZ23" s="671"/>
      <c r="DMA23" s="671"/>
      <c r="DMB23" s="671"/>
      <c r="DMC23" s="671"/>
      <c r="DMD23" s="671"/>
      <c r="DME23" s="671"/>
      <c r="DMF23" s="671"/>
      <c r="DMG23" s="671"/>
      <c r="DMH23" s="671"/>
      <c r="DMI23" s="671"/>
      <c r="DMJ23" s="671"/>
      <c r="DMK23" s="671"/>
      <c r="DML23" s="671"/>
      <c r="DMM23" s="671"/>
      <c r="DMN23" s="671"/>
      <c r="DMO23" s="671"/>
      <c r="DMP23" s="671"/>
      <c r="DMQ23" s="671"/>
      <c r="DMR23" s="671"/>
      <c r="DMS23" s="671"/>
      <c r="DMT23" s="671"/>
      <c r="DMU23" s="671"/>
      <c r="DMV23" s="671"/>
      <c r="DMW23" s="671"/>
      <c r="DMX23" s="671"/>
      <c r="DMY23" s="671"/>
      <c r="DMZ23" s="671"/>
      <c r="DNA23" s="671"/>
      <c r="DNB23" s="671"/>
      <c r="DNC23" s="671"/>
      <c r="DND23" s="671"/>
      <c r="DNE23" s="671"/>
      <c r="DNF23" s="671"/>
      <c r="DNG23" s="671"/>
      <c r="DNH23" s="671"/>
      <c r="DNI23" s="671"/>
      <c r="DNJ23" s="671"/>
      <c r="DNK23" s="671"/>
      <c r="DNL23" s="671"/>
      <c r="DNM23" s="671"/>
      <c r="DNN23" s="671"/>
      <c r="DNO23" s="671"/>
      <c r="DNP23" s="671"/>
      <c r="DNQ23" s="671"/>
      <c r="DNR23" s="671"/>
      <c r="DNS23" s="671"/>
      <c r="DNT23" s="671"/>
      <c r="DNU23" s="671"/>
      <c r="DNV23" s="671"/>
      <c r="DNW23" s="671"/>
      <c r="DNX23" s="671"/>
      <c r="DNY23" s="671"/>
      <c r="DNZ23" s="671"/>
      <c r="DOA23" s="671"/>
      <c r="DOB23" s="671"/>
      <c r="DOC23" s="671"/>
      <c r="DOD23" s="671"/>
      <c r="DOE23" s="671"/>
      <c r="DOF23" s="671"/>
      <c r="DOG23" s="671"/>
      <c r="DOH23" s="671"/>
      <c r="DOI23" s="671"/>
      <c r="DOJ23" s="671"/>
      <c r="DOK23" s="671"/>
      <c r="DOL23" s="671"/>
      <c r="DOM23" s="671"/>
      <c r="DON23" s="671"/>
      <c r="DOO23" s="671"/>
      <c r="DOP23" s="671"/>
      <c r="DOQ23" s="671"/>
      <c r="DOR23" s="671"/>
      <c r="DOS23" s="671"/>
      <c r="DOT23" s="671"/>
      <c r="DOU23" s="671"/>
      <c r="DOV23" s="671"/>
      <c r="DOW23" s="671"/>
      <c r="DOX23" s="671"/>
      <c r="DOY23" s="671"/>
      <c r="DOZ23" s="671"/>
      <c r="DPA23" s="671"/>
      <c r="DPB23" s="671"/>
      <c r="DPC23" s="671"/>
      <c r="DPD23" s="671"/>
      <c r="DPE23" s="671"/>
      <c r="DPF23" s="671"/>
      <c r="DPG23" s="671"/>
      <c r="DPH23" s="671"/>
      <c r="DPI23" s="671"/>
      <c r="DPJ23" s="671"/>
      <c r="DPK23" s="671"/>
      <c r="DPL23" s="671"/>
      <c r="DPM23" s="671"/>
      <c r="DPN23" s="671"/>
      <c r="DPO23" s="671"/>
      <c r="DPP23" s="671"/>
      <c r="DPQ23" s="671"/>
      <c r="DPR23" s="671"/>
      <c r="DPS23" s="671"/>
      <c r="DPT23" s="671"/>
      <c r="DPU23" s="671"/>
      <c r="DPV23" s="671"/>
      <c r="DPW23" s="671"/>
      <c r="DPX23" s="671"/>
      <c r="DPY23" s="671"/>
      <c r="DPZ23" s="671"/>
      <c r="DQA23" s="671"/>
      <c r="DQB23" s="671"/>
      <c r="DQC23" s="671"/>
      <c r="DQD23" s="671"/>
      <c r="DQE23" s="671"/>
      <c r="DQF23" s="671"/>
      <c r="DQG23" s="671"/>
      <c r="DQH23" s="671"/>
      <c r="DQI23" s="671"/>
      <c r="DQJ23" s="671"/>
      <c r="DQK23" s="671"/>
      <c r="DQL23" s="671"/>
      <c r="DQM23" s="671"/>
      <c r="DQN23" s="671"/>
      <c r="DQO23" s="671"/>
      <c r="DQP23" s="671"/>
      <c r="DQQ23" s="671"/>
      <c r="DQR23" s="671"/>
      <c r="DQS23" s="671"/>
      <c r="DQT23" s="671"/>
      <c r="DQU23" s="671"/>
      <c r="DQV23" s="671"/>
      <c r="DQW23" s="671"/>
      <c r="DQX23" s="671"/>
      <c r="DQY23" s="671"/>
      <c r="DQZ23" s="671"/>
      <c r="DRA23" s="671"/>
      <c r="DRB23" s="671"/>
      <c r="DRC23" s="671"/>
      <c r="DRD23" s="671"/>
      <c r="DRE23" s="671"/>
      <c r="DRF23" s="671"/>
      <c r="DRG23" s="671"/>
      <c r="DRH23" s="671"/>
      <c r="DRI23" s="671"/>
      <c r="DRJ23" s="671"/>
      <c r="DRK23" s="671"/>
      <c r="DRL23" s="671"/>
      <c r="DRM23" s="671"/>
      <c r="DRN23" s="671"/>
      <c r="DRO23" s="671"/>
      <c r="DRP23" s="671"/>
      <c r="DRQ23" s="671"/>
      <c r="DRR23" s="671"/>
      <c r="DRS23" s="671"/>
      <c r="DRT23" s="671"/>
      <c r="DRU23" s="671"/>
      <c r="DRV23" s="671"/>
      <c r="DRW23" s="671"/>
      <c r="DRX23" s="671"/>
      <c r="DRY23" s="671"/>
      <c r="DRZ23" s="671"/>
      <c r="DSA23" s="671"/>
      <c r="DSB23" s="671"/>
      <c r="DSC23" s="671"/>
      <c r="DSD23" s="671"/>
      <c r="DSE23" s="671"/>
      <c r="DSF23" s="671"/>
      <c r="DSG23" s="671"/>
      <c r="DSH23" s="671"/>
      <c r="DSI23" s="671"/>
      <c r="DSJ23" s="671"/>
      <c r="DSK23" s="671"/>
      <c r="DSL23" s="671"/>
      <c r="DSM23" s="671"/>
      <c r="DSN23" s="671"/>
      <c r="DSO23" s="671"/>
      <c r="DSP23" s="671"/>
      <c r="DSQ23" s="671"/>
      <c r="DSR23" s="671"/>
      <c r="DSS23" s="671"/>
      <c r="DST23" s="671"/>
      <c r="DSU23" s="671"/>
      <c r="DSV23" s="671"/>
      <c r="DSW23" s="671"/>
      <c r="DSX23" s="671"/>
      <c r="DSY23" s="671"/>
      <c r="DSZ23" s="671"/>
      <c r="DTA23" s="671"/>
      <c r="DTB23" s="671"/>
      <c r="DTC23" s="671"/>
      <c r="DTD23" s="671"/>
      <c r="DTE23" s="671"/>
      <c r="DTF23" s="671"/>
      <c r="DTG23" s="671"/>
      <c r="DTH23" s="671"/>
      <c r="DTI23" s="671"/>
      <c r="DTJ23" s="671"/>
      <c r="DTK23" s="671"/>
      <c r="DTL23" s="671"/>
      <c r="DTM23" s="671"/>
      <c r="DTN23" s="671"/>
      <c r="DTO23" s="671"/>
      <c r="DTP23" s="671"/>
      <c r="DTQ23" s="671"/>
      <c r="DTR23" s="671"/>
      <c r="DTS23" s="671"/>
      <c r="DTT23" s="671"/>
      <c r="DTU23" s="671"/>
      <c r="DTV23" s="671"/>
      <c r="DTW23" s="671"/>
      <c r="DTX23" s="671"/>
      <c r="DTY23" s="671"/>
      <c r="DTZ23" s="671"/>
      <c r="DUA23" s="671"/>
      <c r="DUB23" s="671"/>
      <c r="DUC23" s="671"/>
      <c r="DUD23" s="671"/>
      <c r="DUE23" s="671"/>
      <c r="DUF23" s="671"/>
      <c r="DUG23" s="671"/>
      <c r="DUH23" s="671"/>
      <c r="DUI23" s="671"/>
      <c r="DUJ23" s="671"/>
      <c r="DUK23" s="671"/>
      <c r="DUL23" s="671"/>
      <c r="DUM23" s="671"/>
      <c r="DUN23" s="671"/>
      <c r="DUO23" s="671"/>
      <c r="DUP23" s="671"/>
      <c r="DUQ23" s="671"/>
      <c r="DUR23" s="671"/>
      <c r="DUS23" s="671"/>
      <c r="DUT23" s="671"/>
      <c r="DUU23" s="671"/>
      <c r="DUV23" s="671"/>
      <c r="DUW23" s="671"/>
      <c r="DUX23" s="671"/>
      <c r="DUY23" s="671"/>
      <c r="DUZ23" s="671"/>
      <c r="DVA23" s="671"/>
      <c r="DVB23" s="671"/>
      <c r="DVC23" s="671"/>
      <c r="DVD23" s="671"/>
      <c r="DVE23" s="671"/>
      <c r="DVF23" s="671"/>
      <c r="DVG23" s="671"/>
      <c r="DVH23" s="671"/>
      <c r="DVI23" s="671"/>
      <c r="DVJ23" s="671"/>
      <c r="DVK23" s="671"/>
      <c r="DVL23" s="671"/>
      <c r="DVM23" s="671"/>
      <c r="DVN23" s="671"/>
      <c r="DVO23" s="671"/>
      <c r="DVP23" s="671"/>
      <c r="DVQ23" s="671"/>
      <c r="DVR23" s="671"/>
      <c r="DVS23" s="671"/>
      <c r="DVT23" s="671"/>
      <c r="DVU23" s="671"/>
      <c r="DVV23" s="671"/>
      <c r="DVW23" s="671"/>
      <c r="DVX23" s="671"/>
      <c r="DVY23" s="671"/>
      <c r="DVZ23" s="671"/>
      <c r="DWA23" s="671"/>
      <c r="DWB23" s="671"/>
      <c r="DWC23" s="671"/>
      <c r="DWD23" s="671"/>
      <c r="DWE23" s="671"/>
      <c r="DWF23" s="671"/>
      <c r="DWG23" s="671"/>
      <c r="DWH23" s="671"/>
      <c r="DWI23" s="671"/>
      <c r="DWJ23" s="671"/>
      <c r="DWK23" s="671"/>
      <c r="DWL23" s="671"/>
      <c r="DWM23" s="671"/>
      <c r="DWN23" s="671"/>
      <c r="DWO23" s="671"/>
      <c r="DWP23" s="671"/>
      <c r="DWQ23" s="671"/>
      <c r="DWR23" s="671"/>
      <c r="DWS23" s="671"/>
      <c r="DWT23" s="671"/>
      <c r="DWU23" s="671"/>
      <c r="DWV23" s="671"/>
      <c r="DWW23" s="671"/>
      <c r="DWX23" s="671"/>
      <c r="DWY23" s="671"/>
      <c r="DWZ23" s="671"/>
      <c r="DXA23" s="671"/>
      <c r="DXB23" s="671"/>
      <c r="DXC23" s="671"/>
      <c r="DXD23" s="671"/>
      <c r="DXE23" s="671"/>
      <c r="DXF23" s="671"/>
      <c r="DXG23" s="671"/>
      <c r="DXH23" s="671"/>
      <c r="DXI23" s="671"/>
      <c r="DXJ23" s="671"/>
      <c r="DXK23" s="671"/>
      <c r="DXL23" s="671"/>
      <c r="DXM23" s="671"/>
      <c r="DXN23" s="671"/>
      <c r="DXO23" s="671"/>
      <c r="DXP23" s="671"/>
      <c r="DXQ23" s="671"/>
      <c r="DXR23" s="671"/>
      <c r="DXS23" s="671"/>
      <c r="DXT23" s="671"/>
      <c r="DXU23" s="671"/>
      <c r="DXV23" s="671"/>
      <c r="DXW23" s="671"/>
      <c r="DXX23" s="671"/>
      <c r="DXY23" s="671"/>
      <c r="DXZ23" s="671"/>
      <c r="DYA23" s="671"/>
      <c r="DYB23" s="671"/>
      <c r="DYC23" s="671"/>
      <c r="DYD23" s="671"/>
      <c r="DYE23" s="671"/>
      <c r="DYF23" s="671"/>
      <c r="DYG23" s="671"/>
      <c r="DYH23" s="671"/>
      <c r="DYI23" s="671"/>
      <c r="DYJ23" s="671"/>
      <c r="DYK23" s="671"/>
      <c r="DYL23" s="671"/>
      <c r="DYM23" s="671"/>
      <c r="DYN23" s="671"/>
      <c r="DYO23" s="671"/>
      <c r="DYP23" s="671"/>
      <c r="DYQ23" s="671"/>
      <c r="DYR23" s="671"/>
      <c r="DYS23" s="671"/>
      <c r="DYT23" s="671"/>
      <c r="DYU23" s="671"/>
      <c r="DYV23" s="671"/>
      <c r="DYW23" s="671"/>
      <c r="DYX23" s="671"/>
      <c r="DYY23" s="671"/>
      <c r="DYZ23" s="671"/>
      <c r="DZA23" s="671"/>
      <c r="DZB23" s="671"/>
      <c r="DZC23" s="671"/>
      <c r="DZD23" s="671"/>
      <c r="DZE23" s="671"/>
      <c r="DZF23" s="671"/>
      <c r="DZG23" s="671"/>
      <c r="DZH23" s="671"/>
      <c r="DZI23" s="671"/>
      <c r="DZJ23" s="671"/>
      <c r="DZK23" s="671"/>
      <c r="DZL23" s="671"/>
      <c r="DZM23" s="671"/>
      <c r="DZN23" s="671"/>
      <c r="DZO23" s="671"/>
      <c r="DZP23" s="671"/>
      <c r="DZQ23" s="671"/>
      <c r="DZR23" s="671"/>
      <c r="DZS23" s="671"/>
      <c r="DZT23" s="671"/>
      <c r="DZU23" s="671"/>
      <c r="DZV23" s="671"/>
      <c r="DZW23" s="671"/>
      <c r="DZX23" s="671"/>
      <c r="DZY23" s="671"/>
      <c r="DZZ23" s="671"/>
      <c r="EAA23" s="671"/>
      <c r="EAB23" s="671"/>
      <c r="EAC23" s="671"/>
      <c r="EAD23" s="671"/>
      <c r="EAE23" s="671"/>
      <c r="EAF23" s="671"/>
      <c r="EAG23" s="671"/>
      <c r="EAH23" s="671"/>
      <c r="EAI23" s="671"/>
      <c r="EAJ23" s="671"/>
      <c r="EAK23" s="671"/>
      <c r="EAL23" s="671"/>
      <c r="EAM23" s="671"/>
      <c r="EAN23" s="671"/>
      <c r="EAO23" s="671"/>
      <c r="EAP23" s="671"/>
      <c r="EAQ23" s="671"/>
      <c r="EAR23" s="671"/>
      <c r="EAS23" s="671"/>
      <c r="EAT23" s="671"/>
      <c r="EAU23" s="671"/>
      <c r="EAV23" s="671"/>
      <c r="EAW23" s="671"/>
      <c r="EAX23" s="671"/>
      <c r="EAY23" s="671"/>
      <c r="EAZ23" s="671"/>
      <c r="EBA23" s="671"/>
      <c r="EBB23" s="671"/>
      <c r="EBC23" s="671"/>
      <c r="EBD23" s="671"/>
      <c r="EBE23" s="671"/>
      <c r="EBF23" s="671"/>
      <c r="EBG23" s="671"/>
      <c r="EBH23" s="671"/>
      <c r="EBI23" s="671"/>
      <c r="EBJ23" s="671"/>
      <c r="EBK23" s="671"/>
      <c r="EBL23" s="671"/>
      <c r="EBM23" s="671"/>
      <c r="EBN23" s="671"/>
      <c r="EBO23" s="671"/>
      <c r="EBP23" s="671"/>
      <c r="EBQ23" s="671"/>
      <c r="EBR23" s="671"/>
      <c r="EBS23" s="671"/>
      <c r="EBT23" s="671"/>
      <c r="EBU23" s="671"/>
      <c r="EBV23" s="671"/>
      <c r="EBW23" s="671"/>
      <c r="EBX23" s="671"/>
      <c r="EBY23" s="671"/>
      <c r="EBZ23" s="671"/>
      <c r="ECA23" s="671"/>
      <c r="ECB23" s="671"/>
      <c r="ECC23" s="671"/>
      <c r="ECD23" s="671"/>
      <c r="ECE23" s="671"/>
      <c r="ECF23" s="671"/>
      <c r="ECG23" s="671"/>
      <c r="ECH23" s="671"/>
      <c r="ECI23" s="671"/>
      <c r="ECJ23" s="671"/>
      <c r="ECK23" s="671"/>
      <c r="ECL23" s="671"/>
      <c r="ECM23" s="671"/>
      <c r="ECN23" s="671"/>
      <c r="ECO23" s="671"/>
      <c r="ECP23" s="671"/>
      <c r="ECQ23" s="671"/>
      <c r="ECR23" s="671"/>
      <c r="ECS23" s="671"/>
      <c r="ECT23" s="671"/>
      <c r="ECU23" s="671"/>
      <c r="ECV23" s="671"/>
      <c r="ECW23" s="671"/>
      <c r="ECX23" s="671"/>
      <c r="ECY23" s="671"/>
      <c r="ECZ23" s="671"/>
      <c r="EDA23" s="671"/>
      <c r="EDB23" s="671"/>
      <c r="EDC23" s="671"/>
      <c r="EDD23" s="671"/>
      <c r="EDE23" s="671"/>
      <c r="EDF23" s="671"/>
      <c r="EDG23" s="671"/>
      <c r="EDH23" s="671"/>
      <c r="EDI23" s="671"/>
      <c r="EDJ23" s="671"/>
      <c r="EDK23" s="671"/>
      <c r="EDL23" s="671"/>
      <c r="EDM23" s="671"/>
      <c r="EDN23" s="671"/>
      <c r="EDO23" s="671"/>
      <c r="EDP23" s="671"/>
      <c r="EDQ23" s="671"/>
      <c r="EDR23" s="671"/>
      <c r="EDS23" s="671"/>
      <c r="EDT23" s="671"/>
      <c r="EDU23" s="671"/>
      <c r="EDV23" s="671"/>
      <c r="EDW23" s="671"/>
      <c r="EDX23" s="671"/>
      <c r="EDY23" s="671"/>
      <c r="EDZ23" s="671"/>
      <c r="EEA23" s="671"/>
      <c r="EEB23" s="671"/>
      <c r="EEC23" s="671"/>
      <c r="EED23" s="671"/>
      <c r="EEE23" s="671"/>
      <c r="EEF23" s="671"/>
      <c r="EEG23" s="671"/>
      <c r="EEH23" s="671"/>
      <c r="EEI23" s="671"/>
      <c r="EEJ23" s="671"/>
      <c r="EEK23" s="671"/>
      <c r="EEL23" s="671"/>
      <c r="EEM23" s="671"/>
      <c r="EEN23" s="671"/>
      <c r="EEO23" s="671"/>
      <c r="EEP23" s="671"/>
      <c r="EEQ23" s="671"/>
      <c r="EER23" s="671"/>
      <c r="EES23" s="671"/>
      <c r="EET23" s="671"/>
      <c r="EEU23" s="671"/>
      <c r="EEV23" s="671"/>
      <c r="EEW23" s="671"/>
      <c r="EEX23" s="671"/>
      <c r="EEY23" s="671"/>
      <c r="EEZ23" s="671"/>
      <c r="EFA23" s="671"/>
      <c r="EFB23" s="671"/>
      <c r="EFC23" s="671"/>
      <c r="EFD23" s="671"/>
      <c r="EFE23" s="671"/>
      <c r="EFF23" s="671"/>
      <c r="EFG23" s="671"/>
      <c r="EFH23" s="671"/>
      <c r="EFI23" s="671"/>
      <c r="EFJ23" s="671"/>
      <c r="EFK23" s="671"/>
      <c r="EFL23" s="671"/>
      <c r="EFM23" s="671"/>
      <c r="EFN23" s="671"/>
      <c r="EFO23" s="671"/>
      <c r="EFP23" s="671"/>
      <c r="EFQ23" s="671"/>
      <c r="EFR23" s="671"/>
      <c r="EFS23" s="671"/>
      <c r="EFT23" s="671"/>
      <c r="EFU23" s="671"/>
      <c r="EFV23" s="671"/>
      <c r="EFW23" s="671"/>
      <c r="EFX23" s="671"/>
      <c r="EFY23" s="671"/>
      <c r="EFZ23" s="671"/>
      <c r="EGA23" s="671"/>
      <c r="EGB23" s="671"/>
      <c r="EGC23" s="671"/>
      <c r="EGD23" s="671"/>
      <c r="EGE23" s="671"/>
      <c r="EGF23" s="671"/>
      <c r="EGG23" s="671"/>
      <c r="EGH23" s="671"/>
      <c r="EGI23" s="671"/>
      <c r="EGJ23" s="671"/>
      <c r="EGK23" s="671"/>
      <c r="EGL23" s="671"/>
      <c r="EGM23" s="671"/>
      <c r="EGN23" s="671"/>
      <c r="EGO23" s="671"/>
      <c r="EGP23" s="671"/>
      <c r="EGQ23" s="671"/>
      <c r="EGR23" s="671"/>
      <c r="EGS23" s="671"/>
      <c r="EGT23" s="671"/>
      <c r="EGU23" s="671"/>
      <c r="EGV23" s="671"/>
      <c r="EGW23" s="671"/>
      <c r="EGX23" s="671"/>
      <c r="EGY23" s="671"/>
      <c r="EGZ23" s="671"/>
      <c r="EHA23" s="671"/>
      <c r="EHB23" s="671"/>
      <c r="EHC23" s="671"/>
      <c r="EHD23" s="671"/>
      <c r="EHE23" s="671"/>
      <c r="EHF23" s="671"/>
      <c r="EHG23" s="671"/>
      <c r="EHH23" s="671"/>
      <c r="EHI23" s="671"/>
      <c r="EHJ23" s="671"/>
      <c r="EHK23" s="671"/>
      <c r="EHL23" s="671"/>
      <c r="EHM23" s="671"/>
      <c r="EHN23" s="671"/>
      <c r="EHO23" s="671"/>
      <c r="EHP23" s="671"/>
      <c r="EHQ23" s="671"/>
      <c r="EHR23" s="671"/>
      <c r="EHS23" s="671"/>
      <c r="EHT23" s="671"/>
      <c r="EHU23" s="671"/>
      <c r="EHV23" s="671"/>
      <c r="EHW23" s="671"/>
      <c r="EHX23" s="671"/>
      <c r="EHY23" s="671"/>
      <c r="EHZ23" s="671"/>
      <c r="EIA23" s="671"/>
      <c r="EIB23" s="671"/>
      <c r="EIC23" s="671"/>
      <c r="EID23" s="671"/>
      <c r="EIE23" s="671"/>
      <c r="EIF23" s="671"/>
      <c r="EIG23" s="671"/>
      <c r="EIH23" s="671"/>
      <c r="EII23" s="671"/>
      <c r="EIJ23" s="671"/>
      <c r="EIK23" s="671"/>
      <c r="EIL23" s="671"/>
      <c r="EIM23" s="671"/>
      <c r="EIN23" s="671"/>
      <c r="EIO23" s="671"/>
      <c r="EIP23" s="671"/>
      <c r="EIQ23" s="671"/>
      <c r="EIR23" s="671"/>
      <c r="EIS23" s="671"/>
      <c r="EIT23" s="671"/>
      <c r="EIU23" s="671"/>
      <c r="EIV23" s="671"/>
      <c r="EIW23" s="671"/>
      <c r="EIX23" s="671"/>
      <c r="EIY23" s="671"/>
      <c r="EIZ23" s="671"/>
      <c r="EJA23" s="671"/>
      <c r="EJB23" s="671"/>
      <c r="EJC23" s="671"/>
      <c r="EJD23" s="671"/>
      <c r="EJE23" s="671"/>
      <c r="EJF23" s="671"/>
      <c r="EJG23" s="671"/>
      <c r="EJH23" s="671"/>
      <c r="EJI23" s="671"/>
      <c r="EJJ23" s="671"/>
      <c r="EJK23" s="671"/>
      <c r="EJL23" s="671"/>
      <c r="EJM23" s="671"/>
      <c r="EJN23" s="671"/>
      <c r="EJO23" s="671"/>
      <c r="EJP23" s="671"/>
      <c r="EJQ23" s="671"/>
      <c r="EJR23" s="671"/>
      <c r="EJS23" s="671"/>
      <c r="EJT23" s="671"/>
      <c r="EJU23" s="671"/>
      <c r="EJV23" s="671"/>
      <c r="EJW23" s="671"/>
      <c r="EJX23" s="671"/>
      <c r="EJY23" s="671"/>
      <c r="EJZ23" s="671"/>
      <c r="EKA23" s="671"/>
      <c r="EKB23" s="671"/>
      <c r="EKC23" s="671"/>
      <c r="EKD23" s="671"/>
      <c r="EKE23" s="671"/>
      <c r="EKF23" s="671"/>
      <c r="EKG23" s="671"/>
      <c r="EKH23" s="671"/>
      <c r="EKI23" s="671"/>
      <c r="EKJ23" s="671"/>
      <c r="EKK23" s="671"/>
      <c r="EKL23" s="671"/>
      <c r="EKM23" s="671"/>
      <c r="EKN23" s="671"/>
      <c r="EKO23" s="671"/>
      <c r="EKP23" s="671"/>
      <c r="EKQ23" s="671"/>
      <c r="EKR23" s="671"/>
      <c r="EKS23" s="671"/>
      <c r="EKT23" s="671"/>
      <c r="EKU23" s="671"/>
      <c r="EKV23" s="671"/>
      <c r="EKW23" s="671"/>
      <c r="EKX23" s="671"/>
      <c r="EKY23" s="671"/>
      <c r="EKZ23" s="671"/>
      <c r="ELA23" s="671"/>
      <c r="ELB23" s="671"/>
      <c r="ELC23" s="671"/>
      <c r="ELD23" s="671"/>
      <c r="ELE23" s="671"/>
      <c r="ELF23" s="671"/>
      <c r="ELG23" s="671"/>
      <c r="ELH23" s="671"/>
      <c r="ELI23" s="671"/>
      <c r="ELJ23" s="671"/>
      <c r="ELK23" s="671"/>
      <c r="ELL23" s="671"/>
      <c r="ELM23" s="671"/>
      <c r="ELN23" s="671"/>
      <c r="ELO23" s="671"/>
      <c r="ELP23" s="671"/>
      <c r="ELQ23" s="671"/>
      <c r="ELR23" s="671"/>
      <c r="ELS23" s="671"/>
      <c r="ELT23" s="671"/>
      <c r="ELU23" s="671"/>
      <c r="ELV23" s="671"/>
      <c r="ELW23" s="671"/>
      <c r="ELX23" s="671"/>
      <c r="ELY23" s="671"/>
      <c r="ELZ23" s="671"/>
      <c r="EMA23" s="671"/>
      <c r="EMB23" s="671"/>
      <c r="EMC23" s="671"/>
      <c r="EMD23" s="671"/>
      <c r="EME23" s="671"/>
      <c r="EMF23" s="671"/>
      <c r="EMG23" s="671"/>
      <c r="EMH23" s="671"/>
      <c r="EMI23" s="671"/>
      <c r="EMJ23" s="671"/>
      <c r="EMK23" s="671"/>
      <c r="EML23" s="671"/>
      <c r="EMM23" s="671"/>
      <c r="EMN23" s="671"/>
      <c r="EMO23" s="671"/>
      <c r="EMP23" s="671"/>
      <c r="EMQ23" s="671"/>
      <c r="EMR23" s="671"/>
      <c r="EMS23" s="671"/>
      <c r="EMT23" s="671"/>
      <c r="EMU23" s="671"/>
      <c r="EMV23" s="671"/>
      <c r="EMW23" s="671"/>
      <c r="EMX23" s="671"/>
      <c r="EMY23" s="671"/>
      <c r="EMZ23" s="671"/>
      <c r="ENA23" s="671"/>
      <c r="ENB23" s="671"/>
      <c r="ENC23" s="671"/>
      <c r="END23" s="671"/>
      <c r="ENE23" s="671"/>
      <c r="ENF23" s="671"/>
      <c r="ENG23" s="671"/>
      <c r="ENH23" s="671"/>
      <c r="ENI23" s="671"/>
      <c r="ENJ23" s="671"/>
      <c r="ENK23" s="671"/>
      <c r="ENL23" s="671"/>
      <c r="ENM23" s="671"/>
      <c r="ENN23" s="671"/>
      <c r="ENO23" s="671"/>
      <c r="ENP23" s="671"/>
      <c r="ENQ23" s="671"/>
      <c r="ENR23" s="671"/>
      <c r="ENS23" s="671"/>
      <c r="ENT23" s="671"/>
      <c r="ENU23" s="671"/>
      <c r="ENV23" s="671"/>
      <c r="ENW23" s="671"/>
      <c r="ENX23" s="671"/>
      <c r="ENY23" s="671"/>
      <c r="ENZ23" s="671"/>
      <c r="EOA23" s="671"/>
      <c r="EOB23" s="671"/>
      <c r="EOC23" s="671"/>
      <c r="EOD23" s="671"/>
      <c r="EOE23" s="671"/>
      <c r="EOF23" s="671"/>
      <c r="EOG23" s="671"/>
      <c r="EOH23" s="671"/>
      <c r="EOI23" s="671"/>
      <c r="EOJ23" s="671"/>
      <c r="EOK23" s="671"/>
      <c r="EOL23" s="671"/>
      <c r="EOM23" s="671"/>
      <c r="EON23" s="671"/>
      <c r="EOO23" s="671"/>
      <c r="EOP23" s="671"/>
      <c r="EOQ23" s="671"/>
      <c r="EOR23" s="671"/>
      <c r="EOS23" s="671"/>
      <c r="EOT23" s="671"/>
      <c r="EOU23" s="671"/>
      <c r="EOV23" s="671"/>
      <c r="EOW23" s="671"/>
      <c r="EOX23" s="671"/>
      <c r="EOY23" s="671"/>
      <c r="EOZ23" s="671"/>
      <c r="EPA23" s="671"/>
      <c r="EPB23" s="671"/>
      <c r="EPC23" s="671"/>
      <c r="EPD23" s="671"/>
      <c r="EPE23" s="671"/>
      <c r="EPF23" s="671"/>
      <c r="EPG23" s="671"/>
      <c r="EPH23" s="671"/>
      <c r="EPI23" s="671"/>
      <c r="EPJ23" s="671"/>
      <c r="EPK23" s="671"/>
      <c r="EPL23" s="671"/>
      <c r="EPM23" s="671"/>
      <c r="EPN23" s="671"/>
      <c r="EPO23" s="671"/>
      <c r="EPP23" s="671"/>
      <c r="EPQ23" s="671"/>
      <c r="EPR23" s="671"/>
      <c r="EPS23" s="671"/>
      <c r="EPT23" s="671"/>
      <c r="EPU23" s="671"/>
      <c r="EPV23" s="671"/>
      <c r="EPW23" s="671"/>
      <c r="EPX23" s="671"/>
      <c r="EPY23" s="671"/>
      <c r="EPZ23" s="671"/>
      <c r="EQA23" s="671"/>
      <c r="EQB23" s="671"/>
      <c r="EQC23" s="671"/>
      <c r="EQD23" s="671"/>
      <c r="EQE23" s="671"/>
      <c r="EQF23" s="671"/>
      <c r="EQG23" s="671"/>
      <c r="EQH23" s="671"/>
      <c r="EQI23" s="671"/>
      <c r="EQJ23" s="671"/>
      <c r="EQK23" s="671"/>
      <c r="EQL23" s="671"/>
      <c r="EQM23" s="671"/>
      <c r="EQN23" s="671"/>
      <c r="EQO23" s="671"/>
      <c r="EQP23" s="671"/>
      <c r="EQQ23" s="671"/>
      <c r="EQR23" s="671"/>
      <c r="EQS23" s="671"/>
      <c r="EQT23" s="671"/>
      <c r="EQU23" s="671"/>
      <c r="EQV23" s="671"/>
      <c r="EQW23" s="671"/>
      <c r="EQX23" s="671"/>
      <c r="EQY23" s="671"/>
      <c r="EQZ23" s="671"/>
      <c r="ERA23" s="671"/>
      <c r="ERB23" s="671"/>
      <c r="ERC23" s="671"/>
      <c r="ERD23" s="671"/>
      <c r="ERE23" s="671"/>
      <c r="ERF23" s="671"/>
      <c r="ERG23" s="671"/>
      <c r="ERH23" s="671"/>
      <c r="ERI23" s="671"/>
      <c r="ERJ23" s="671"/>
      <c r="ERK23" s="671"/>
      <c r="ERL23" s="671"/>
      <c r="ERM23" s="671"/>
      <c r="ERN23" s="671"/>
      <c r="ERO23" s="671"/>
      <c r="ERP23" s="671"/>
      <c r="ERQ23" s="671"/>
      <c r="ERR23" s="671"/>
      <c r="ERS23" s="671"/>
      <c r="ERT23" s="671"/>
      <c r="ERU23" s="671"/>
      <c r="ERV23" s="671"/>
      <c r="ERW23" s="671"/>
      <c r="ERX23" s="671"/>
      <c r="ERY23" s="671"/>
      <c r="ERZ23" s="671"/>
      <c r="ESA23" s="671"/>
      <c r="ESB23" s="671"/>
      <c r="ESC23" s="671"/>
      <c r="ESD23" s="671"/>
      <c r="ESE23" s="671"/>
      <c r="ESF23" s="671"/>
      <c r="ESG23" s="671"/>
      <c r="ESH23" s="671"/>
      <c r="ESI23" s="671"/>
      <c r="ESJ23" s="671"/>
      <c r="ESK23" s="671"/>
      <c r="ESL23" s="671"/>
      <c r="ESM23" s="671"/>
      <c r="ESN23" s="671"/>
      <c r="ESO23" s="671"/>
      <c r="ESP23" s="671"/>
      <c r="ESQ23" s="671"/>
      <c r="ESR23" s="671"/>
      <c r="ESS23" s="671"/>
      <c r="EST23" s="671"/>
      <c r="ESU23" s="671"/>
      <c r="ESV23" s="671"/>
      <c r="ESW23" s="671"/>
      <c r="ESX23" s="671"/>
      <c r="ESY23" s="671"/>
      <c r="ESZ23" s="671"/>
      <c r="ETA23" s="671"/>
      <c r="ETB23" s="671"/>
      <c r="ETC23" s="671"/>
      <c r="ETD23" s="671"/>
      <c r="ETE23" s="671"/>
      <c r="ETF23" s="671"/>
      <c r="ETG23" s="671"/>
      <c r="ETH23" s="671"/>
      <c r="ETI23" s="671"/>
      <c r="ETJ23" s="671"/>
      <c r="ETK23" s="671"/>
      <c r="ETL23" s="671"/>
      <c r="ETM23" s="671"/>
      <c r="ETN23" s="671"/>
      <c r="ETO23" s="671"/>
      <c r="ETP23" s="671"/>
      <c r="ETQ23" s="671"/>
      <c r="ETR23" s="671"/>
      <c r="ETS23" s="671"/>
      <c r="ETT23" s="671"/>
      <c r="ETU23" s="671"/>
      <c r="ETV23" s="671"/>
      <c r="ETW23" s="671"/>
      <c r="ETX23" s="671"/>
      <c r="ETY23" s="671"/>
      <c r="ETZ23" s="671"/>
      <c r="EUA23" s="671"/>
      <c r="EUB23" s="671"/>
      <c r="EUC23" s="671"/>
      <c r="EUD23" s="671"/>
      <c r="EUE23" s="671"/>
      <c r="EUF23" s="671"/>
      <c r="EUG23" s="671"/>
      <c r="EUH23" s="671"/>
      <c r="EUI23" s="671"/>
      <c r="EUJ23" s="671"/>
      <c r="EUK23" s="671"/>
      <c r="EUL23" s="671"/>
      <c r="EUM23" s="671"/>
      <c r="EUN23" s="671"/>
      <c r="EUO23" s="671"/>
      <c r="EUP23" s="671"/>
      <c r="EUQ23" s="671"/>
      <c r="EUR23" s="671"/>
      <c r="EUS23" s="671"/>
      <c r="EUT23" s="671"/>
      <c r="EUU23" s="671"/>
      <c r="EUV23" s="671"/>
      <c r="EUW23" s="671"/>
      <c r="EUX23" s="671"/>
      <c r="EUY23" s="671"/>
      <c r="EUZ23" s="671"/>
      <c r="EVA23" s="671"/>
      <c r="EVB23" s="671"/>
      <c r="EVC23" s="671"/>
      <c r="EVD23" s="671"/>
      <c r="EVE23" s="671"/>
      <c r="EVF23" s="671"/>
      <c r="EVG23" s="671"/>
      <c r="EVH23" s="671"/>
      <c r="EVI23" s="671"/>
      <c r="EVJ23" s="671"/>
      <c r="EVK23" s="671"/>
      <c r="EVL23" s="671"/>
      <c r="EVM23" s="671"/>
      <c r="EVN23" s="671"/>
      <c r="EVO23" s="671"/>
      <c r="EVP23" s="671"/>
      <c r="EVQ23" s="671"/>
      <c r="EVR23" s="671"/>
      <c r="EVS23" s="671"/>
      <c r="EVT23" s="671"/>
      <c r="EVU23" s="671"/>
      <c r="EVV23" s="671"/>
      <c r="EVW23" s="671"/>
      <c r="EVX23" s="671"/>
      <c r="EVY23" s="671"/>
      <c r="EVZ23" s="671"/>
      <c r="EWA23" s="671"/>
      <c r="EWB23" s="671"/>
      <c r="EWC23" s="671"/>
      <c r="EWD23" s="671"/>
      <c r="EWE23" s="671"/>
      <c r="EWF23" s="671"/>
      <c r="EWG23" s="671"/>
      <c r="EWH23" s="671"/>
      <c r="EWI23" s="671"/>
      <c r="EWJ23" s="671"/>
      <c r="EWK23" s="671"/>
      <c r="EWL23" s="671"/>
      <c r="EWM23" s="671"/>
      <c r="EWN23" s="671"/>
      <c r="EWO23" s="671"/>
      <c r="EWP23" s="671"/>
      <c r="EWQ23" s="671"/>
      <c r="EWR23" s="671"/>
      <c r="EWS23" s="671"/>
      <c r="EWT23" s="671"/>
      <c r="EWU23" s="671"/>
      <c r="EWV23" s="671"/>
      <c r="EWW23" s="671"/>
      <c r="EWX23" s="671"/>
      <c r="EWY23" s="671"/>
      <c r="EWZ23" s="671"/>
      <c r="EXA23" s="671"/>
      <c r="EXB23" s="671"/>
      <c r="EXC23" s="671"/>
      <c r="EXD23" s="671"/>
      <c r="EXE23" s="671"/>
      <c r="EXF23" s="671"/>
      <c r="EXG23" s="671"/>
      <c r="EXH23" s="671"/>
      <c r="EXI23" s="671"/>
      <c r="EXJ23" s="671"/>
      <c r="EXK23" s="671"/>
      <c r="EXL23" s="671"/>
      <c r="EXM23" s="671"/>
      <c r="EXN23" s="671"/>
      <c r="EXO23" s="671"/>
      <c r="EXP23" s="671"/>
      <c r="EXQ23" s="671"/>
      <c r="EXR23" s="671"/>
      <c r="EXS23" s="671"/>
      <c r="EXT23" s="671"/>
      <c r="EXU23" s="671"/>
      <c r="EXV23" s="671"/>
      <c r="EXW23" s="671"/>
      <c r="EXX23" s="671"/>
      <c r="EXY23" s="671"/>
      <c r="EXZ23" s="671"/>
      <c r="EYA23" s="671"/>
      <c r="EYB23" s="671"/>
      <c r="EYC23" s="671"/>
      <c r="EYD23" s="671"/>
      <c r="EYE23" s="671"/>
      <c r="EYF23" s="671"/>
      <c r="EYG23" s="671"/>
      <c r="EYH23" s="671"/>
      <c r="EYI23" s="671"/>
      <c r="EYJ23" s="671"/>
      <c r="EYK23" s="671"/>
      <c r="EYL23" s="671"/>
      <c r="EYM23" s="671"/>
      <c r="EYN23" s="671"/>
      <c r="EYO23" s="671"/>
      <c r="EYP23" s="671"/>
      <c r="EYQ23" s="671"/>
      <c r="EYR23" s="671"/>
      <c r="EYS23" s="671"/>
      <c r="EYT23" s="671"/>
      <c r="EYU23" s="671"/>
      <c r="EYV23" s="671"/>
      <c r="EYW23" s="671"/>
      <c r="EYX23" s="671"/>
      <c r="EYY23" s="671"/>
      <c r="EYZ23" s="671"/>
      <c r="EZA23" s="671"/>
      <c r="EZB23" s="671"/>
      <c r="EZC23" s="671"/>
      <c r="EZD23" s="671"/>
      <c r="EZE23" s="671"/>
      <c r="EZF23" s="671"/>
      <c r="EZG23" s="671"/>
      <c r="EZH23" s="671"/>
      <c r="EZI23" s="671"/>
      <c r="EZJ23" s="671"/>
      <c r="EZK23" s="671"/>
      <c r="EZL23" s="671"/>
      <c r="EZM23" s="671"/>
      <c r="EZN23" s="671"/>
      <c r="EZO23" s="671"/>
      <c r="EZP23" s="671"/>
      <c r="EZQ23" s="671"/>
      <c r="EZR23" s="671"/>
      <c r="EZS23" s="671"/>
      <c r="EZT23" s="671"/>
      <c r="EZU23" s="671"/>
      <c r="EZV23" s="671"/>
      <c r="EZW23" s="671"/>
      <c r="EZX23" s="671"/>
      <c r="EZY23" s="671"/>
      <c r="EZZ23" s="671"/>
      <c r="FAA23" s="671"/>
      <c r="FAB23" s="671"/>
      <c r="FAC23" s="671"/>
      <c r="FAD23" s="671"/>
      <c r="FAE23" s="671"/>
      <c r="FAF23" s="671"/>
      <c r="FAG23" s="671"/>
      <c r="FAH23" s="671"/>
      <c r="FAI23" s="671"/>
      <c r="FAJ23" s="671"/>
      <c r="FAK23" s="671"/>
      <c r="FAL23" s="671"/>
      <c r="FAM23" s="671"/>
      <c r="FAN23" s="671"/>
      <c r="FAO23" s="671"/>
      <c r="FAP23" s="671"/>
      <c r="FAQ23" s="671"/>
      <c r="FAR23" s="671"/>
      <c r="FAS23" s="671"/>
      <c r="FAT23" s="671"/>
      <c r="FAU23" s="671"/>
      <c r="FAV23" s="671"/>
      <c r="FAW23" s="671"/>
      <c r="FAX23" s="671"/>
      <c r="FAY23" s="671"/>
      <c r="FAZ23" s="671"/>
      <c r="FBA23" s="671"/>
      <c r="FBB23" s="671"/>
      <c r="FBC23" s="671"/>
      <c r="FBD23" s="671"/>
      <c r="FBE23" s="671"/>
      <c r="FBF23" s="671"/>
      <c r="FBG23" s="671"/>
      <c r="FBH23" s="671"/>
      <c r="FBI23" s="671"/>
      <c r="FBJ23" s="671"/>
      <c r="FBK23" s="671"/>
      <c r="FBL23" s="671"/>
      <c r="FBM23" s="671"/>
      <c r="FBN23" s="671"/>
      <c r="FBO23" s="671"/>
      <c r="FBP23" s="671"/>
      <c r="FBQ23" s="671"/>
      <c r="FBR23" s="671"/>
      <c r="FBS23" s="671"/>
      <c r="FBT23" s="671"/>
      <c r="FBU23" s="671"/>
      <c r="FBV23" s="671"/>
      <c r="FBW23" s="671"/>
      <c r="FBX23" s="671"/>
      <c r="FBY23" s="671"/>
      <c r="FBZ23" s="671"/>
      <c r="FCA23" s="671"/>
      <c r="FCB23" s="671"/>
      <c r="FCC23" s="671"/>
      <c r="FCD23" s="671"/>
      <c r="FCE23" s="671"/>
      <c r="FCF23" s="671"/>
      <c r="FCG23" s="671"/>
      <c r="FCH23" s="671"/>
      <c r="FCI23" s="671"/>
      <c r="FCJ23" s="671"/>
      <c r="FCK23" s="671"/>
      <c r="FCL23" s="671"/>
      <c r="FCM23" s="671"/>
      <c r="FCN23" s="671"/>
      <c r="FCO23" s="671"/>
      <c r="FCP23" s="671"/>
      <c r="FCQ23" s="671"/>
      <c r="FCR23" s="671"/>
      <c r="FCS23" s="671"/>
      <c r="FCT23" s="671"/>
      <c r="FCU23" s="671"/>
      <c r="FCV23" s="671"/>
      <c r="FCW23" s="671"/>
      <c r="FCX23" s="671"/>
      <c r="FCY23" s="671"/>
      <c r="FCZ23" s="671"/>
      <c r="FDA23" s="671"/>
      <c r="FDB23" s="671"/>
      <c r="FDC23" s="671"/>
      <c r="FDD23" s="671"/>
      <c r="FDE23" s="671"/>
      <c r="FDF23" s="671"/>
      <c r="FDG23" s="671"/>
      <c r="FDH23" s="671"/>
      <c r="FDI23" s="671"/>
      <c r="FDJ23" s="671"/>
      <c r="FDK23" s="671"/>
      <c r="FDL23" s="671"/>
      <c r="FDM23" s="671"/>
      <c r="FDN23" s="671"/>
      <c r="FDO23" s="671"/>
      <c r="FDP23" s="671"/>
      <c r="FDQ23" s="671"/>
      <c r="FDR23" s="671"/>
      <c r="FDS23" s="671"/>
      <c r="FDT23" s="671"/>
      <c r="FDU23" s="671"/>
      <c r="FDV23" s="671"/>
      <c r="FDW23" s="671"/>
      <c r="FDX23" s="671"/>
      <c r="FDY23" s="671"/>
      <c r="FDZ23" s="671"/>
      <c r="FEA23" s="671"/>
      <c r="FEB23" s="671"/>
      <c r="FEC23" s="671"/>
      <c r="FED23" s="671"/>
      <c r="FEE23" s="671"/>
      <c r="FEF23" s="671"/>
      <c r="FEG23" s="671"/>
      <c r="FEH23" s="671"/>
      <c r="FEI23" s="671"/>
      <c r="FEJ23" s="671"/>
      <c r="FEK23" s="671"/>
      <c r="FEL23" s="671"/>
      <c r="FEM23" s="671"/>
      <c r="FEN23" s="671"/>
      <c r="FEO23" s="671"/>
      <c r="FEP23" s="671"/>
      <c r="FEQ23" s="671"/>
      <c r="FER23" s="671"/>
      <c r="FES23" s="671"/>
      <c r="FET23" s="671"/>
      <c r="FEU23" s="671"/>
      <c r="FEV23" s="671"/>
      <c r="FEW23" s="671"/>
      <c r="FEX23" s="671"/>
      <c r="FEY23" s="671"/>
      <c r="FEZ23" s="671"/>
      <c r="FFA23" s="671"/>
      <c r="FFB23" s="671"/>
      <c r="FFC23" s="671"/>
      <c r="FFD23" s="671"/>
      <c r="FFE23" s="671"/>
      <c r="FFF23" s="671"/>
      <c r="FFG23" s="671"/>
      <c r="FFH23" s="671"/>
      <c r="FFI23" s="671"/>
      <c r="FFJ23" s="671"/>
      <c r="FFK23" s="671"/>
      <c r="FFL23" s="671"/>
      <c r="FFM23" s="671"/>
      <c r="FFN23" s="671"/>
      <c r="FFO23" s="671"/>
      <c r="FFP23" s="671"/>
      <c r="FFQ23" s="671"/>
      <c r="FFR23" s="671"/>
      <c r="FFS23" s="671"/>
      <c r="FFT23" s="671"/>
      <c r="FFU23" s="671"/>
      <c r="FFV23" s="671"/>
      <c r="FFW23" s="671"/>
      <c r="FFX23" s="671"/>
      <c r="FFY23" s="671"/>
      <c r="FFZ23" s="671"/>
      <c r="FGA23" s="671"/>
      <c r="FGB23" s="671"/>
      <c r="FGC23" s="671"/>
      <c r="FGD23" s="671"/>
      <c r="FGE23" s="671"/>
      <c r="FGF23" s="671"/>
      <c r="FGG23" s="671"/>
      <c r="FGH23" s="671"/>
      <c r="FGI23" s="671"/>
      <c r="FGJ23" s="671"/>
      <c r="FGK23" s="671"/>
      <c r="FGL23" s="671"/>
      <c r="FGM23" s="671"/>
      <c r="FGN23" s="671"/>
      <c r="FGO23" s="671"/>
      <c r="FGP23" s="671"/>
      <c r="FGQ23" s="671"/>
      <c r="FGR23" s="671"/>
      <c r="FGS23" s="671"/>
      <c r="FGT23" s="671"/>
      <c r="FGU23" s="671"/>
      <c r="FGV23" s="671"/>
      <c r="FGW23" s="671"/>
      <c r="FGX23" s="671"/>
      <c r="FGY23" s="671"/>
      <c r="FGZ23" s="671"/>
      <c r="FHA23" s="671"/>
      <c r="FHB23" s="671"/>
      <c r="FHC23" s="671"/>
      <c r="FHD23" s="671"/>
      <c r="FHE23" s="671"/>
      <c r="FHF23" s="671"/>
      <c r="FHG23" s="671"/>
      <c r="FHH23" s="671"/>
      <c r="FHI23" s="671"/>
      <c r="FHJ23" s="671"/>
      <c r="FHK23" s="671"/>
      <c r="FHL23" s="671"/>
      <c r="FHM23" s="671"/>
      <c r="FHN23" s="671"/>
      <c r="FHO23" s="671"/>
      <c r="FHP23" s="671"/>
      <c r="FHQ23" s="671"/>
      <c r="FHR23" s="671"/>
      <c r="FHS23" s="671"/>
      <c r="FHT23" s="671"/>
      <c r="FHU23" s="671"/>
      <c r="FHV23" s="671"/>
      <c r="FHW23" s="671"/>
      <c r="FHX23" s="671"/>
      <c r="FHY23" s="671"/>
      <c r="FHZ23" s="671"/>
      <c r="FIA23" s="671"/>
      <c r="FIB23" s="671"/>
      <c r="FIC23" s="671"/>
      <c r="FID23" s="671"/>
      <c r="FIE23" s="671"/>
      <c r="FIF23" s="671"/>
      <c r="FIG23" s="671"/>
      <c r="FIH23" s="671"/>
      <c r="FII23" s="671"/>
      <c r="FIJ23" s="671"/>
      <c r="FIK23" s="671"/>
      <c r="FIL23" s="671"/>
      <c r="FIM23" s="671"/>
      <c r="FIN23" s="671"/>
      <c r="FIO23" s="671"/>
      <c r="FIP23" s="671"/>
      <c r="FIQ23" s="671"/>
      <c r="FIR23" s="671"/>
      <c r="FIS23" s="671"/>
      <c r="FIT23" s="671"/>
      <c r="FIU23" s="671"/>
      <c r="FIV23" s="671"/>
      <c r="FIW23" s="671"/>
      <c r="FIX23" s="671"/>
      <c r="FIY23" s="671"/>
      <c r="FIZ23" s="671"/>
      <c r="FJA23" s="671"/>
      <c r="FJB23" s="671"/>
      <c r="FJC23" s="671"/>
      <c r="FJD23" s="671"/>
      <c r="FJE23" s="671"/>
      <c r="FJF23" s="671"/>
      <c r="FJG23" s="671"/>
      <c r="FJH23" s="671"/>
      <c r="FJI23" s="671"/>
      <c r="FJJ23" s="671"/>
      <c r="FJK23" s="671"/>
      <c r="FJL23" s="671"/>
      <c r="FJM23" s="671"/>
      <c r="FJN23" s="671"/>
      <c r="FJO23" s="671"/>
      <c r="FJP23" s="671"/>
      <c r="FJQ23" s="671"/>
      <c r="FJR23" s="671"/>
      <c r="FJS23" s="671"/>
      <c r="FJT23" s="671"/>
      <c r="FJU23" s="671"/>
      <c r="FJV23" s="671"/>
      <c r="FJW23" s="671"/>
      <c r="FJX23" s="671"/>
      <c r="FJY23" s="671"/>
      <c r="FJZ23" s="671"/>
      <c r="FKA23" s="671"/>
      <c r="FKB23" s="671"/>
      <c r="FKC23" s="671"/>
      <c r="FKD23" s="671"/>
      <c r="FKE23" s="671"/>
      <c r="FKF23" s="671"/>
      <c r="FKG23" s="671"/>
      <c r="FKH23" s="671"/>
      <c r="FKI23" s="671"/>
      <c r="FKJ23" s="671"/>
      <c r="FKK23" s="671"/>
      <c r="FKL23" s="671"/>
      <c r="FKM23" s="671"/>
      <c r="FKN23" s="671"/>
      <c r="FKO23" s="671"/>
      <c r="FKP23" s="671"/>
      <c r="FKQ23" s="671"/>
      <c r="FKR23" s="671"/>
      <c r="FKS23" s="671"/>
      <c r="FKT23" s="671"/>
      <c r="FKU23" s="671"/>
      <c r="FKV23" s="671"/>
      <c r="FKW23" s="671"/>
      <c r="FKX23" s="671"/>
      <c r="FKY23" s="671"/>
      <c r="FKZ23" s="671"/>
      <c r="FLA23" s="671"/>
      <c r="FLB23" s="671"/>
      <c r="FLC23" s="671"/>
      <c r="FLD23" s="671"/>
      <c r="FLE23" s="671"/>
      <c r="FLF23" s="671"/>
      <c r="FLG23" s="671"/>
      <c r="FLH23" s="671"/>
      <c r="FLI23" s="671"/>
      <c r="FLJ23" s="671"/>
      <c r="FLK23" s="671"/>
      <c r="FLL23" s="671"/>
      <c r="FLM23" s="671"/>
      <c r="FLN23" s="671"/>
      <c r="FLO23" s="671"/>
      <c r="FLP23" s="671"/>
      <c r="FLQ23" s="671"/>
      <c r="FLR23" s="671"/>
      <c r="FLS23" s="671"/>
      <c r="FLT23" s="671"/>
      <c r="FLU23" s="671"/>
      <c r="FLV23" s="671"/>
      <c r="FLW23" s="671"/>
      <c r="FLX23" s="671"/>
      <c r="FLY23" s="671"/>
      <c r="FLZ23" s="671"/>
      <c r="FMA23" s="671"/>
      <c r="FMB23" s="671"/>
      <c r="FMC23" s="671"/>
      <c r="FMD23" s="671"/>
      <c r="FME23" s="671"/>
      <c r="FMF23" s="671"/>
      <c r="FMG23" s="671"/>
      <c r="FMH23" s="671"/>
      <c r="FMI23" s="671"/>
      <c r="FMJ23" s="671"/>
      <c r="FMK23" s="671"/>
      <c r="FML23" s="671"/>
      <c r="FMM23" s="671"/>
      <c r="FMN23" s="671"/>
      <c r="FMO23" s="671"/>
      <c r="FMP23" s="671"/>
      <c r="FMQ23" s="671"/>
      <c r="FMR23" s="671"/>
      <c r="FMS23" s="671"/>
      <c r="FMT23" s="671"/>
      <c r="FMU23" s="671"/>
      <c r="FMV23" s="671"/>
      <c r="FMW23" s="671"/>
      <c r="FMX23" s="671"/>
      <c r="FMY23" s="671"/>
      <c r="FMZ23" s="671"/>
      <c r="FNA23" s="671"/>
      <c r="FNB23" s="671"/>
      <c r="FNC23" s="671"/>
      <c r="FND23" s="671"/>
      <c r="FNE23" s="671"/>
      <c r="FNF23" s="671"/>
      <c r="FNG23" s="671"/>
      <c r="FNH23" s="671"/>
      <c r="FNI23" s="671"/>
      <c r="FNJ23" s="671"/>
      <c r="FNK23" s="671"/>
      <c r="FNL23" s="671"/>
      <c r="FNM23" s="671"/>
      <c r="FNN23" s="671"/>
      <c r="FNO23" s="671"/>
      <c r="FNP23" s="671"/>
      <c r="FNQ23" s="671"/>
      <c r="FNR23" s="671"/>
      <c r="FNS23" s="671"/>
      <c r="FNT23" s="671"/>
      <c r="FNU23" s="671"/>
      <c r="FNV23" s="671"/>
      <c r="FNW23" s="671"/>
      <c r="FNX23" s="671"/>
      <c r="FNY23" s="671"/>
      <c r="FNZ23" s="671"/>
      <c r="FOA23" s="671"/>
      <c r="FOB23" s="671"/>
      <c r="FOC23" s="671"/>
      <c r="FOD23" s="671"/>
      <c r="FOE23" s="671"/>
      <c r="FOF23" s="671"/>
      <c r="FOG23" s="671"/>
      <c r="FOH23" s="671"/>
      <c r="FOI23" s="671"/>
      <c r="FOJ23" s="671"/>
      <c r="FOK23" s="671"/>
      <c r="FOL23" s="671"/>
      <c r="FOM23" s="671"/>
      <c r="FON23" s="671"/>
      <c r="FOO23" s="671"/>
      <c r="FOP23" s="671"/>
      <c r="FOQ23" s="671"/>
      <c r="FOR23" s="671"/>
      <c r="FOS23" s="671"/>
      <c r="FOT23" s="671"/>
      <c r="FOU23" s="671"/>
      <c r="FOV23" s="671"/>
      <c r="FOW23" s="671"/>
      <c r="FOX23" s="671"/>
      <c r="FOY23" s="671"/>
      <c r="FOZ23" s="671"/>
      <c r="FPA23" s="671"/>
      <c r="FPB23" s="671"/>
      <c r="FPC23" s="671"/>
      <c r="FPD23" s="671"/>
      <c r="FPE23" s="671"/>
      <c r="FPF23" s="671"/>
      <c r="FPG23" s="671"/>
      <c r="FPH23" s="671"/>
      <c r="FPI23" s="671"/>
      <c r="FPJ23" s="671"/>
      <c r="FPK23" s="671"/>
      <c r="FPL23" s="671"/>
      <c r="FPM23" s="671"/>
      <c r="FPN23" s="671"/>
      <c r="FPO23" s="671"/>
      <c r="FPP23" s="671"/>
      <c r="FPQ23" s="671"/>
      <c r="FPR23" s="671"/>
      <c r="FPS23" s="671"/>
      <c r="FPT23" s="671"/>
      <c r="FPU23" s="671"/>
      <c r="FPV23" s="671"/>
      <c r="FPW23" s="671"/>
      <c r="FPX23" s="671"/>
      <c r="FPY23" s="671"/>
      <c r="FPZ23" s="671"/>
      <c r="FQA23" s="671"/>
      <c r="FQB23" s="671"/>
      <c r="FQC23" s="671"/>
      <c r="FQD23" s="671"/>
      <c r="FQE23" s="671"/>
      <c r="FQF23" s="671"/>
      <c r="FQG23" s="671"/>
      <c r="FQH23" s="671"/>
      <c r="FQI23" s="671"/>
      <c r="FQJ23" s="671"/>
      <c r="FQK23" s="671"/>
      <c r="FQL23" s="671"/>
      <c r="FQM23" s="671"/>
      <c r="FQN23" s="671"/>
      <c r="FQO23" s="671"/>
      <c r="FQP23" s="671"/>
      <c r="FQQ23" s="671"/>
      <c r="FQR23" s="671"/>
      <c r="FQS23" s="671"/>
      <c r="FQT23" s="671"/>
      <c r="FQU23" s="671"/>
      <c r="FQV23" s="671"/>
      <c r="FQW23" s="671"/>
      <c r="FQX23" s="671"/>
      <c r="FQY23" s="671"/>
      <c r="FQZ23" s="671"/>
      <c r="FRA23" s="671"/>
      <c r="FRB23" s="671"/>
      <c r="FRC23" s="671"/>
      <c r="FRD23" s="671"/>
      <c r="FRE23" s="671"/>
      <c r="FRF23" s="671"/>
      <c r="FRG23" s="671"/>
      <c r="FRH23" s="671"/>
      <c r="FRI23" s="671"/>
      <c r="FRJ23" s="671"/>
      <c r="FRK23" s="671"/>
      <c r="FRL23" s="671"/>
      <c r="FRM23" s="671"/>
      <c r="FRN23" s="671"/>
      <c r="FRO23" s="671"/>
      <c r="FRP23" s="671"/>
      <c r="FRQ23" s="671"/>
      <c r="FRR23" s="671"/>
      <c r="FRS23" s="671"/>
      <c r="FRT23" s="671"/>
      <c r="FRU23" s="671"/>
      <c r="FRV23" s="671"/>
      <c r="FRW23" s="671"/>
      <c r="FRX23" s="671"/>
      <c r="FRY23" s="671"/>
      <c r="FRZ23" s="671"/>
      <c r="FSA23" s="671"/>
      <c r="FSB23" s="671"/>
      <c r="FSC23" s="671"/>
      <c r="FSD23" s="671"/>
      <c r="FSE23" s="671"/>
      <c r="FSF23" s="671"/>
      <c r="FSG23" s="671"/>
      <c r="FSH23" s="671"/>
      <c r="FSI23" s="671"/>
      <c r="FSJ23" s="671"/>
      <c r="FSK23" s="671"/>
      <c r="FSL23" s="671"/>
      <c r="FSM23" s="671"/>
      <c r="FSN23" s="671"/>
      <c r="FSO23" s="671"/>
      <c r="FSP23" s="671"/>
      <c r="FSQ23" s="671"/>
      <c r="FSR23" s="671"/>
      <c r="FSS23" s="671"/>
      <c r="FST23" s="671"/>
      <c r="FSU23" s="671"/>
      <c r="FSV23" s="671"/>
      <c r="FSW23" s="671"/>
      <c r="FSX23" s="671"/>
      <c r="FSY23" s="671"/>
      <c r="FSZ23" s="671"/>
      <c r="FTA23" s="671"/>
      <c r="FTB23" s="671"/>
      <c r="FTC23" s="671"/>
      <c r="FTD23" s="671"/>
      <c r="FTE23" s="671"/>
      <c r="FTF23" s="671"/>
      <c r="FTG23" s="671"/>
      <c r="FTH23" s="671"/>
      <c r="FTI23" s="671"/>
      <c r="FTJ23" s="671"/>
      <c r="FTK23" s="671"/>
      <c r="FTL23" s="671"/>
      <c r="FTM23" s="671"/>
      <c r="FTN23" s="671"/>
      <c r="FTO23" s="671"/>
      <c r="FTP23" s="671"/>
      <c r="FTQ23" s="671"/>
      <c r="FTR23" s="671"/>
      <c r="FTS23" s="671"/>
      <c r="FTT23" s="671"/>
      <c r="FTU23" s="671"/>
      <c r="FTV23" s="671"/>
      <c r="FTW23" s="671"/>
      <c r="FTX23" s="671"/>
      <c r="FTY23" s="671"/>
      <c r="FTZ23" s="671"/>
      <c r="FUA23" s="671"/>
      <c r="FUB23" s="671"/>
      <c r="FUC23" s="671"/>
      <c r="FUD23" s="671"/>
      <c r="FUE23" s="671"/>
      <c r="FUF23" s="671"/>
      <c r="FUG23" s="671"/>
      <c r="FUH23" s="671"/>
      <c r="FUI23" s="671"/>
      <c r="FUJ23" s="671"/>
      <c r="FUK23" s="671"/>
      <c r="FUL23" s="671"/>
      <c r="FUM23" s="671"/>
      <c r="FUN23" s="671"/>
      <c r="FUO23" s="671"/>
      <c r="FUP23" s="671"/>
      <c r="FUQ23" s="671"/>
      <c r="FUR23" s="671"/>
      <c r="FUS23" s="671"/>
      <c r="FUT23" s="671"/>
      <c r="FUU23" s="671"/>
      <c r="FUV23" s="671"/>
      <c r="FUW23" s="671"/>
      <c r="FUX23" s="671"/>
      <c r="FUY23" s="671"/>
      <c r="FUZ23" s="671"/>
      <c r="FVA23" s="671"/>
      <c r="FVB23" s="671"/>
      <c r="FVC23" s="671"/>
      <c r="FVD23" s="671"/>
      <c r="FVE23" s="671"/>
      <c r="FVF23" s="671"/>
      <c r="FVG23" s="671"/>
      <c r="FVH23" s="671"/>
      <c r="FVI23" s="671"/>
      <c r="FVJ23" s="671"/>
      <c r="FVK23" s="671"/>
      <c r="FVL23" s="671"/>
      <c r="FVM23" s="671"/>
      <c r="FVN23" s="671"/>
      <c r="FVO23" s="671"/>
      <c r="FVP23" s="671"/>
      <c r="FVQ23" s="671"/>
      <c r="FVR23" s="671"/>
      <c r="FVS23" s="671"/>
      <c r="FVT23" s="671"/>
      <c r="FVU23" s="671"/>
      <c r="FVV23" s="671"/>
      <c r="FVW23" s="671"/>
      <c r="FVX23" s="671"/>
      <c r="FVY23" s="671"/>
      <c r="FVZ23" s="671"/>
      <c r="FWA23" s="671"/>
      <c r="FWB23" s="671"/>
      <c r="FWC23" s="671"/>
      <c r="FWD23" s="671"/>
      <c r="FWE23" s="671"/>
      <c r="FWF23" s="671"/>
      <c r="FWG23" s="671"/>
      <c r="FWH23" s="671"/>
      <c r="FWI23" s="671"/>
      <c r="FWJ23" s="671"/>
      <c r="FWK23" s="671"/>
      <c r="FWL23" s="671"/>
      <c r="FWM23" s="671"/>
      <c r="FWN23" s="671"/>
      <c r="FWO23" s="671"/>
      <c r="FWP23" s="671"/>
      <c r="FWQ23" s="671"/>
      <c r="FWR23" s="671"/>
      <c r="FWS23" s="671"/>
      <c r="FWT23" s="671"/>
      <c r="FWU23" s="671"/>
      <c r="FWV23" s="671"/>
      <c r="FWW23" s="671"/>
      <c r="FWX23" s="671"/>
      <c r="FWY23" s="671"/>
      <c r="FWZ23" s="671"/>
      <c r="FXA23" s="671"/>
      <c r="FXB23" s="671"/>
      <c r="FXC23" s="671"/>
      <c r="FXD23" s="671"/>
      <c r="FXE23" s="671"/>
      <c r="FXF23" s="671"/>
      <c r="FXG23" s="671"/>
      <c r="FXH23" s="671"/>
      <c r="FXI23" s="671"/>
      <c r="FXJ23" s="671"/>
      <c r="FXK23" s="671"/>
      <c r="FXL23" s="671"/>
      <c r="FXM23" s="671"/>
      <c r="FXN23" s="671"/>
      <c r="FXO23" s="671"/>
      <c r="FXP23" s="671"/>
      <c r="FXQ23" s="671"/>
      <c r="FXR23" s="671"/>
      <c r="FXS23" s="671"/>
      <c r="FXT23" s="671"/>
      <c r="FXU23" s="671"/>
      <c r="FXV23" s="671"/>
      <c r="FXW23" s="671"/>
      <c r="FXX23" s="671"/>
      <c r="FXY23" s="671"/>
      <c r="FXZ23" s="671"/>
      <c r="FYA23" s="671"/>
      <c r="FYB23" s="671"/>
      <c r="FYC23" s="671"/>
      <c r="FYD23" s="671"/>
      <c r="FYE23" s="671"/>
      <c r="FYF23" s="671"/>
      <c r="FYG23" s="671"/>
      <c r="FYH23" s="671"/>
      <c r="FYI23" s="671"/>
      <c r="FYJ23" s="671"/>
      <c r="FYK23" s="671"/>
      <c r="FYL23" s="671"/>
      <c r="FYM23" s="671"/>
      <c r="FYN23" s="671"/>
      <c r="FYO23" s="671"/>
      <c r="FYP23" s="671"/>
      <c r="FYQ23" s="671"/>
      <c r="FYR23" s="671"/>
      <c r="FYS23" s="671"/>
      <c r="FYT23" s="671"/>
      <c r="FYU23" s="671"/>
      <c r="FYV23" s="671"/>
      <c r="FYW23" s="671"/>
      <c r="FYX23" s="671"/>
      <c r="FYY23" s="671"/>
      <c r="FYZ23" s="671"/>
      <c r="FZA23" s="671"/>
      <c r="FZB23" s="671"/>
      <c r="FZC23" s="671"/>
      <c r="FZD23" s="671"/>
      <c r="FZE23" s="671"/>
      <c r="FZF23" s="671"/>
      <c r="FZG23" s="671"/>
      <c r="FZH23" s="671"/>
      <c r="FZI23" s="671"/>
      <c r="FZJ23" s="671"/>
      <c r="FZK23" s="671"/>
      <c r="FZL23" s="671"/>
      <c r="FZM23" s="671"/>
      <c r="FZN23" s="671"/>
      <c r="FZO23" s="671"/>
      <c r="FZP23" s="671"/>
      <c r="FZQ23" s="671"/>
      <c r="FZR23" s="671"/>
      <c r="FZS23" s="671"/>
      <c r="FZT23" s="671"/>
      <c r="FZU23" s="671"/>
      <c r="FZV23" s="671"/>
      <c r="FZW23" s="671"/>
      <c r="FZX23" s="671"/>
      <c r="FZY23" s="671"/>
      <c r="FZZ23" s="671"/>
      <c r="GAA23" s="671"/>
      <c r="GAB23" s="671"/>
      <c r="GAC23" s="671"/>
      <c r="GAD23" s="671"/>
      <c r="GAE23" s="671"/>
      <c r="GAF23" s="671"/>
      <c r="GAG23" s="671"/>
      <c r="GAH23" s="671"/>
      <c r="GAI23" s="671"/>
      <c r="GAJ23" s="671"/>
      <c r="GAK23" s="671"/>
      <c r="GAL23" s="671"/>
      <c r="GAM23" s="671"/>
      <c r="GAN23" s="671"/>
      <c r="GAO23" s="671"/>
      <c r="GAP23" s="671"/>
      <c r="GAQ23" s="671"/>
      <c r="GAR23" s="671"/>
      <c r="GAS23" s="671"/>
      <c r="GAT23" s="671"/>
      <c r="GAU23" s="671"/>
      <c r="GAV23" s="671"/>
      <c r="GAW23" s="671"/>
      <c r="GAX23" s="671"/>
      <c r="GAY23" s="671"/>
      <c r="GAZ23" s="671"/>
      <c r="GBA23" s="671"/>
      <c r="GBB23" s="671"/>
      <c r="GBC23" s="671"/>
      <c r="GBD23" s="671"/>
      <c r="GBE23" s="671"/>
      <c r="GBF23" s="671"/>
      <c r="GBG23" s="671"/>
      <c r="GBH23" s="671"/>
      <c r="GBI23" s="671"/>
      <c r="GBJ23" s="671"/>
      <c r="GBK23" s="671"/>
      <c r="GBL23" s="671"/>
      <c r="GBM23" s="671"/>
      <c r="GBN23" s="671"/>
      <c r="GBO23" s="671"/>
      <c r="GBP23" s="671"/>
      <c r="GBQ23" s="671"/>
      <c r="GBR23" s="671"/>
      <c r="GBS23" s="671"/>
      <c r="GBT23" s="671"/>
      <c r="GBU23" s="671"/>
      <c r="GBV23" s="671"/>
      <c r="GBW23" s="671"/>
      <c r="GBX23" s="671"/>
      <c r="GBY23" s="671"/>
      <c r="GBZ23" s="671"/>
      <c r="GCA23" s="671"/>
      <c r="GCB23" s="671"/>
      <c r="GCC23" s="671"/>
      <c r="GCD23" s="671"/>
      <c r="GCE23" s="671"/>
      <c r="GCF23" s="671"/>
      <c r="GCG23" s="671"/>
      <c r="GCH23" s="671"/>
      <c r="GCI23" s="671"/>
      <c r="GCJ23" s="671"/>
      <c r="GCK23" s="671"/>
      <c r="GCL23" s="671"/>
      <c r="GCM23" s="671"/>
      <c r="GCN23" s="671"/>
      <c r="GCO23" s="671"/>
      <c r="GCP23" s="671"/>
      <c r="GCQ23" s="671"/>
      <c r="GCR23" s="671"/>
      <c r="GCS23" s="671"/>
      <c r="GCT23" s="671"/>
      <c r="GCU23" s="671"/>
      <c r="GCV23" s="671"/>
      <c r="GCW23" s="671"/>
      <c r="GCX23" s="671"/>
      <c r="GCY23" s="671"/>
      <c r="GCZ23" s="671"/>
      <c r="GDA23" s="671"/>
      <c r="GDB23" s="671"/>
      <c r="GDC23" s="671"/>
      <c r="GDD23" s="671"/>
      <c r="GDE23" s="671"/>
      <c r="GDF23" s="671"/>
      <c r="GDG23" s="671"/>
      <c r="GDH23" s="671"/>
      <c r="GDI23" s="671"/>
      <c r="GDJ23" s="671"/>
      <c r="GDK23" s="671"/>
      <c r="GDL23" s="671"/>
      <c r="GDM23" s="671"/>
      <c r="GDN23" s="671"/>
      <c r="GDO23" s="671"/>
      <c r="GDP23" s="671"/>
      <c r="GDQ23" s="671"/>
      <c r="GDR23" s="671"/>
      <c r="GDS23" s="671"/>
      <c r="GDT23" s="671"/>
      <c r="GDU23" s="671"/>
      <c r="GDV23" s="671"/>
      <c r="GDW23" s="671"/>
      <c r="GDX23" s="671"/>
      <c r="GDY23" s="671"/>
      <c r="GDZ23" s="671"/>
      <c r="GEA23" s="671"/>
      <c r="GEB23" s="671"/>
      <c r="GEC23" s="671"/>
      <c r="GED23" s="671"/>
      <c r="GEE23" s="671"/>
      <c r="GEF23" s="671"/>
      <c r="GEG23" s="671"/>
      <c r="GEH23" s="671"/>
      <c r="GEI23" s="671"/>
      <c r="GEJ23" s="671"/>
      <c r="GEK23" s="671"/>
      <c r="GEL23" s="671"/>
      <c r="GEM23" s="671"/>
      <c r="GEN23" s="671"/>
      <c r="GEO23" s="671"/>
      <c r="GEP23" s="671"/>
      <c r="GEQ23" s="671"/>
      <c r="GER23" s="671"/>
      <c r="GES23" s="671"/>
      <c r="GET23" s="671"/>
      <c r="GEU23" s="671"/>
      <c r="GEV23" s="671"/>
      <c r="GEW23" s="671"/>
      <c r="GEX23" s="671"/>
      <c r="GEY23" s="671"/>
      <c r="GEZ23" s="671"/>
      <c r="GFA23" s="671"/>
      <c r="GFB23" s="671"/>
      <c r="GFC23" s="671"/>
      <c r="GFD23" s="671"/>
      <c r="GFE23" s="671"/>
      <c r="GFF23" s="671"/>
      <c r="GFG23" s="671"/>
      <c r="GFH23" s="671"/>
      <c r="GFI23" s="671"/>
      <c r="GFJ23" s="671"/>
      <c r="GFK23" s="671"/>
      <c r="GFL23" s="671"/>
      <c r="GFM23" s="671"/>
      <c r="GFN23" s="671"/>
      <c r="GFO23" s="671"/>
      <c r="GFP23" s="671"/>
      <c r="GFQ23" s="671"/>
      <c r="GFR23" s="671"/>
      <c r="GFS23" s="671"/>
      <c r="GFT23" s="671"/>
      <c r="GFU23" s="671"/>
      <c r="GFV23" s="671"/>
      <c r="GFW23" s="671"/>
      <c r="GFX23" s="671"/>
      <c r="GFY23" s="671"/>
      <c r="GFZ23" s="671"/>
      <c r="GGA23" s="671"/>
      <c r="GGB23" s="671"/>
      <c r="GGC23" s="671"/>
      <c r="GGD23" s="671"/>
      <c r="GGE23" s="671"/>
      <c r="GGF23" s="671"/>
      <c r="GGG23" s="671"/>
      <c r="GGH23" s="671"/>
      <c r="GGI23" s="671"/>
      <c r="GGJ23" s="671"/>
      <c r="GGK23" s="671"/>
      <c r="GGL23" s="671"/>
      <c r="GGM23" s="671"/>
      <c r="GGN23" s="671"/>
      <c r="GGO23" s="671"/>
      <c r="GGP23" s="671"/>
      <c r="GGQ23" s="671"/>
      <c r="GGR23" s="671"/>
      <c r="GGS23" s="671"/>
      <c r="GGT23" s="671"/>
      <c r="GGU23" s="671"/>
      <c r="GGV23" s="671"/>
      <c r="GGW23" s="671"/>
      <c r="GGX23" s="671"/>
      <c r="GGY23" s="671"/>
      <c r="GGZ23" s="671"/>
      <c r="GHA23" s="671"/>
      <c r="GHB23" s="671"/>
      <c r="GHC23" s="671"/>
      <c r="GHD23" s="671"/>
      <c r="GHE23" s="671"/>
      <c r="GHF23" s="671"/>
      <c r="GHG23" s="671"/>
      <c r="GHH23" s="671"/>
      <c r="GHI23" s="671"/>
      <c r="GHJ23" s="671"/>
      <c r="GHK23" s="671"/>
      <c r="GHL23" s="671"/>
      <c r="GHM23" s="671"/>
      <c r="GHN23" s="671"/>
      <c r="GHO23" s="671"/>
      <c r="GHP23" s="671"/>
      <c r="GHQ23" s="671"/>
      <c r="GHR23" s="671"/>
      <c r="GHS23" s="671"/>
      <c r="GHT23" s="671"/>
      <c r="GHU23" s="671"/>
      <c r="GHV23" s="671"/>
      <c r="GHW23" s="671"/>
      <c r="GHX23" s="671"/>
      <c r="GHY23" s="671"/>
      <c r="GHZ23" s="671"/>
      <c r="GIA23" s="671"/>
      <c r="GIB23" s="671"/>
      <c r="GIC23" s="671"/>
      <c r="GID23" s="671"/>
      <c r="GIE23" s="671"/>
      <c r="GIF23" s="671"/>
      <c r="GIG23" s="671"/>
      <c r="GIH23" s="671"/>
      <c r="GII23" s="671"/>
      <c r="GIJ23" s="671"/>
      <c r="GIK23" s="671"/>
      <c r="GIL23" s="671"/>
      <c r="GIM23" s="671"/>
      <c r="GIN23" s="671"/>
      <c r="GIO23" s="671"/>
      <c r="GIP23" s="671"/>
      <c r="GIQ23" s="671"/>
      <c r="GIR23" s="671"/>
      <c r="GIS23" s="671"/>
      <c r="GIT23" s="671"/>
      <c r="GIU23" s="671"/>
      <c r="GIV23" s="671"/>
      <c r="GIW23" s="671"/>
      <c r="GIX23" s="671"/>
      <c r="GIY23" s="671"/>
      <c r="GIZ23" s="671"/>
      <c r="GJA23" s="671"/>
      <c r="GJB23" s="671"/>
      <c r="GJC23" s="671"/>
      <c r="GJD23" s="671"/>
      <c r="GJE23" s="671"/>
      <c r="GJF23" s="671"/>
      <c r="GJG23" s="671"/>
      <c r="GJH23" s="671"/>
      <c r="GJI23" s="671"/>
      <c r="GJJ23" s="671"/>
      <c r="GJK23" s="671"/>
      <c r="GJL23" s="671"/>
      <c r="GJM23" s="671"/>
      <c r="GJN23" s="671"/>
      <c r="GJO23" s="671"/>
      <c r="GJP23" s="671"/>
      <c r="GJQ23" s="671"/>
      <c r="GJR23" s="671"/>
      <c r="GJS23" s="671"/>
      <c r="GJT23" s="671"/>
      <c r="GJU23" s="671"/>
      <c r="GJV23" s="671"/>
      <c r="GJW23" s="671"/>
      <c r="GJX23" s="671"/>
      <c r="GJY23" s="671"/>
      <c r="GJZ23" s="671"/>
      <c r="GKA23" s="671"/>
      <c r="GKB23" s="671"/>
      <c r="GKC23" s="671"/>
      <c r="GKD23" s="671"/>
      <c r="GKE23" s="671"/>
      <c r="GKF23" s="671"/>
      <c r="GKG23" s="671"/>
      <c r="GKH23" s="671"/>
      <c r="GKI23" s="671"/>
      <c r="GKJ23" s="671"/>
      <c r="GKK23" s="671"/>
      <c r="GKL23" s="671"/>
      <c r="GKM23" s="671"/>
      <c r="GKN23" s="671"/>
      <c r="GKO23" s="671"/>
      <c r="GKP23" s="671"/>
      <c r="GKQ23" s="671"/>
      <c r="GKR23" s="671"/>
      <c r="GKS23" s="671"/>
      <c r="GKT23" s="671"/>
      <c r="GKU23" s="671"/>
      <c r="GKV23" s="671"/>
      <c r="GKW23" s="671"/>
      <c r="GKX23" s="671"/>
      <c r="GKY23" s="671"/>
      <c r="GKZ23" s="671"/>
      <c r="GLA23" s="671"/>
      <c r="GLB23" s="671"/>
      <c r="GLC23" s="671"/>
      <c r="GLD23" s="671"/>
      <c r="GLE23" s="671"/>
      <c r="GLF23" s="671"/>
      <c r="GLG23" s="671"/>
      <c r="GLH23" s="671"/>
      <c r="GLI23" s="671"/>
      <c r="GLJ23" s="671"/>
      <c r="GLK23" s="671"/>
      <c r="GLL23" s="671"/>
      <c r="GLM23" s="671"/>
      <c r="GLN23" s="671"/>
      <c r="GLO23" s="671"/>
      <c r="GLP23" s="671"/>
      <c r="GLQ23" s="671"/>
      <c r="GLR23" s="671"/>
      <c r="GLS23" s="671"/>
      <c r="GLT23" s="671"/>
      <c r="GLU23" s="671"/>
      <c r="GLV23" s="671"/>
      <c r="GLW23" s="671"/>
      <c r="GLX23" s="671"/>
      <c r="GLY23" s="671"/>
      <c r="GLZ23" s="671"/>
      <c r="GMA23" s="671"/>
      <c r="GMB23" s="671"/>
      <c r="GMC23" s="671"/>
      <c r="GMD23" s="671"/>
      <c r="GME23" s="671"/>
      <c r="GMF23" s="671"/>
      <c r="GMG23" s="671"/>
      <c r="GMH23" s="671"/>
      <c r="GMI23" s="671"/>
      <c r="GMJ23" s="671"/>
      <c r="GMK23" s="671"/>
      <c r="GML23" s="671"/>
      <c r="GMM23" s="671"/>
      <c r="GMN23" s="671"/>
      <c r="GMO23" s="671"/>
      <c r="GMP23" s="671"/>
      <c r="GMQ23" s="671"/>
      <c r="GMR23" s="671"/>
      <c r="GMS23" s="671"/>
      <c r="GMT23" s="671"/>
      <c r="GMU23" s="671"/>
      <c r="GMV23" s="671"/>
      <c r="GMW23" s="671"/>
      <c r="GMX23" s="671"/>
      <c r="GMY23" s="671"/>
      <c r="GMZ23" s="671"/>
      <c r="GNA23" s="671"/>
      <c r="GNB23" s="671"/>
      <c r="GNC23" s="671"/>
      <c r="GND23" s="671"/>
      <c r="GNE23" s="671"/>
      <c r="GNF23" s="671"/>
      <c r="GNG23" s="671"/>
      <c r="GNH23" s="671"/>
      <c r="GNI23" s="671"/>
      <c r="GNJ23" s="671"/>
      <c r="GNK23" s="671"/>
      <c r="GNL23" s="671"/>
      <c r="GNM23" s="671"/>
      <c r="GNN23" s="671"/>
      <c r="GNO23" s="671"/>
      <c r="GNP23" s="671"/>
      <c r="GNQ23" s="671"/>
      <c r="GNR23" s="671"/>
      <c r="GNS23" s="671"/>
      <c r="GNT23" s="671"/>
      <c r="GNU23" s="671"/>
      <c r="GNV23" s="671"/>
      <c r="GNW23" s="671"/>
      <c r="GNX23" s="671"/>
      <c r="GNY23" s="671"/>
      <c r="GNZ23" s="671"/>
      <c r="GOA23" s="671"/>
      <c r="GOB23" s="671"/>
      <c r="GOC23" s="671"/>
      <c r="GOD23" s="671"/>
      <c r="GOE23" s="671"/>
      <c r="GOF23" s="671"/>
      <c r="GOG23" s="671"/>
      <c r="GOH23" s="671"/>
      <c r="GOI23" s="671"/>
      <c r="GOJ23" s="671"/>
      <c r="GOK23" s="671"/>
      <c r="GOL23" s="671"/>
      <c r="GOM23" s="671"/>
      <c r="GON23" s="671"/>
      <c r="GOO23" s="671"/>
      <c r="GOP23" s="671"/>
      <c r="GOQ23" s="671"/>
      <c r="GOR23" s="671"/>
      <c r="GOS23" s="671"/>
      <c r="GOT23" s="671"/>
      <c r="GOU23" s="671"/>
      <c r="GOV23" s="671"/>
      <c r="GOW23" s="671"/>
      <c r="GOX23" s="671"/>
      <c r="GOY23" s="671"/>
      <c r="GOZ23" s="671"/>
      <c r="GPA23" s="671"/>
      <c r="GPB23" s="671"/>
      <c r="GPC23" s="671"/>
      <c r="GPD23" s="671"/>
      <c r="GPE23" s="671"/>
      <c r="GPF23" s="671"/>
      <c r="GPG23" s="671"/>
      <c r="GPH23" s="671"/>
      <c r="GPI23" s="671"/>
      <c r="GPJ23" s="671"/>
      <c r="GPK23" s="671"/>
      <c r="GPL23" s="671"/>
      <c r="GPM23" s="671"/>
      <c r="GPN23" s="671"/>
      <c r="GPO23" s="671"/>
      <c r="GPP23" s="671"/>
      <c r="GPQ23" s="671"/>
      <c r="GPR23" s="671"/>
      <c r="GPS23" s="671"/>
      <c r="GPT23" s="671"/>
      <c r="GPU23" s="671"/>
      <c r="GPV23" s="671"/>
      <c r="GPW23" s="671"/>
      <c r="GPX23" s="671"/>
      <c r="GPY23" s="671"/>
      <c r="GPZ23" s="671"/>
      <c r="GQA23" s="671"/>
      <c r="GQB23" s="671"/>
      <c r="GQC23" s="671"/>
      <c r="GQD23" s="671"/>
      <c r="GQE23" s="671"/>
      <c r="GQF23" s="671"/>
      <c r="GQG23" s="671"/>
      <c r="GQH23" s="671"/>
      <c r="GQI23" s="671"/>
      <c r="GQJ23" s="671"/>
      <c r="GQK23" s="671"/>
      <c r="GQL23" s="671"/>
      <c r="GQM23" s="671"/>
      <c r="GQN23" s="671"/>
      <c r="GQO23" s="671"/>
      <c r="GQP23" s="671"/>
      <c r="GQQ23" s="671"/>
      <c r="GQR23" s="671"/>
      <c r="GQS23" s="671"/>
      <c r="GQT23" s="671"/>
      <c r="GQU23" s="671"/>
      <c r="GQV23" s="671"/>
      <c r="GQW23" s="671"/>
      <c r="GQX23" s="671"/>
      <c r="GQY23" s="671"/>
      <c r="GQZ23" s="671"/>
      <c r="GRA23" s="671"/>
      <c r="GRB23" s="671"/>
      <c r="GRC23" s="671"/>
      <c r="GRD23" s="671"/>
      <c r="GRE23" s="671"/>
      <c r="GRF23" s="671"/>
      <c r="GRG23" s="671"/>
      <c r="GRH23" s="671"/>
      <c r="GRI23" s="671"/>
      <c r="GRJ23" s="671"/>
      <c r="GRK23" s="671"/>
      <c r="GRL23" s="671"/>
      <c r="GRM23" s="671"/>
      <c r="GRN23" s="671"/>
      <c r="GRO23" s="671"/>
      <c r="GRP23" s="671"/>
      <c r="GRQ23" s="671"/>
      <c r="GRR23" s="671"/>
      <c r="GRS23" s="671"/>
      <c r="GRT23" s="671"/>
      <c r="GRU23" s="671"/>
      <c r="GRV23" s="671"/>
      <c r="GRW23" s="671"/>
      <c r="GRX23" s="671"/>
      <c r="GRY23" s="671"/>
      <c r="GRZ23" s="671"/>
      <c r="GSA23" s="671"/>
      <c r="GSB23" s="671"/>
      <c r="GSC23" s="671"/>
      <c r="GSD23" s="671"/>
      <c r="GSE23" s="671"/>
      <c r="GSF23" s="671"/>
      <c r="GSG23" s="671"/>
      <c r="GSH23" s="671"/>
      <c r="GSI23" s="671"/>
      <c r="GSJ23" s="671"/>
      <c r="GSK23" s="671"/>
      <c r="GSL23" s="671"/>
      <c r="GSM23" s="671"/>
      <c r="GSN23" s="671"/>
      <c r="GSO23" s="671"/>
      <c r="GSP23" s="671"/>
      <c r="GSQ23" s="671"/>
      <c r="GSR23" s="671"/>
      <c r="GSS23" s="671"/>
      <c r="GST23" s="671"/>
      <c r="GSU23" s="671"/>
      <c r="GSV23" s="671"/>
      <c r="GSW23" s="671"/>
      <c r="GSX23" s="671"/>
      <c r="GSY23" s="671"/>
      <c r="GSZ23" s="671"/>
      <c r="GTA23" s="671"/>
      <c r="GTB23" s="671"/>
      <c r="GTC23" s="671"/>
      <c r="GTD23" s="671"/>
      <c r="GTE23" s="671"/>
      <c r="GTF23" s="671"/>
      <c r="GTG23" s="671"/>
      <c r="GTH23" s="671"/>
      <c r="GTI23" s="671"/>
      <c r="GTJ23" s="671"/>
      <c r="GTK23" s="671"/>
      <c r="GTL23" s="671"/>
      <c r="GTM23" s="671"/>
      <c r="GTN23" s="671"/>
      <c r="GTO23" s="671"/>
      <c r="GTP23" s="671"/>
      <c r="GTQ23" s="671"/>
      <c r="GTR23" s="671"/>
      <c r="GTS23" s="671"/>
      <c r="GTT23" s="671"/>
      <c r="GTU23" s="671"/>
      <c r="GTV23" s="671"/>
      <c r="GTW23" s="671"/>
      <c r="GTX23" s="671"/>
      <c r="GTY23" s="671"/>
      <c r="GTZ23" s="671"/>
      <c r="GUA23" s="671"/>
      <c r="GUB23" s="671"/>
      <c r="GUC23" s="671"/>
      <c r="GUD23" s="671"/>
      <c r="GUE23" s="671"/>
      <c r="GUF23" s="671"/>
      <c r="GUG23" s="671"/>
      <c r="GUH23" s="671"/>
      <c r="GUI23" s="671"/>
      <c r="GUJ23" s="671"/>
      <c r="GUK23" s="671"/>
      <c r="GUL23" s="671"/>
      <c r="GUM23" s="671"/>
      <c r="GUN23" s="671"/>
      <c r="GUO23" s="671"/>
      <c r="GUP23" s="671"/>
      <c r="GUQ23" s="671"/>
      <c r="GUR23" s="671"/>
      <c r="GUS23" s="671"/>
      <c r="GUT23" s="671"/>
      <c r="GUU23" s="671"/>
      <c r="GUV23" s="671"/>
      <c r="GUW23" s="671"/>
      <c r="GUX23" s="671"/>
      <c r="GUY23" s="671"/>
      <c r="GUZ23" s="671"/>
      <c r="GVA23" s="671"/>
      <c r="GVB23" s="671"/>
      <c r="GVC23" s="671"/>
      <c r="GVD23" s="671"/>
      <c r="GVE23" s="671"/>
      <c r="GVF23" s="671"/>
      <c r="GVG23" s="671"/>
      <c r="GVH23" s="671"/>
      <c r="GVI23" s="671"/>
      <c r="GVJ23" s="671"/>
      <c r="GVK23" s="671"/>
      <c r="GVL23" s="671"/>
      <c r="GVM23" s="671"/>
      <c r="GVN23" s="671"/>
      <c r="GVO23" s="671"/>
      <c r="GVP23" s="671"/>
      <c r="GVQ23" s="671"/>
      <c r="GVR23" s="671"/>
      <c r="GVS23" s="671"/>
      <c r="GVT23" s="671"/>
      <c r="GVU23" s="671"/>
      <c r="GVV23" s="671"/>
      <c r="GVW23" s="671"/>
      <c r="GVX23" s="671"/>
      <c r="GVY23" s="671"/>
      <c r="GVZ23" s="671"/>
      <c r="GWA23" s="671"/>
      <c r="GWB23" s="671"/>
      <c r="GWC23" s="671"/>
      <c r="GWD23" s="671"/>
      <c r="GWE23" s="671"/>
      <c r="GWF23" s="671"/>
      <c r="GWG23" s="671"/>
      <c r="GWH23" s="671"/>
      <c r="GWI23" s="671"/>
      <c r="GWJ23" s="671"/>
      <c r="GWK23" s="671"/>
      <c r="GWL23" s="671"/>
      <c r="GWM23" s="671"/>
      <c r="GWN23" s="671"/>
      <c r="GWO23" s="671"/>
      <c r="GWP23" s="671"/>
      <c r="GWQ23" s="671"/>
      <c r="GWR23" s="671"/>
      <c r="GWS23" s="671"/>
      <c r="GWT23" s="671"/>
      <c r="GWU23" s="671"/>
      <c r="GWV23" s="671"/>
      <c r="GWW23" s="671"/>
      <c r="GWX23" s="671"/>
      <c r="GWY23" s="671"/>
      <c r="GWZ23" s="671"/>
      <c r="GXA23" s="671"/>
      <c r="GXB23" s="671"/>
      <c r="GXC23" s="671"/>
      <c r="GXD23" s="671"/>
      <c r="GXE23" s="671"/>
      <c r="GXF23" s="671"/>
      <c r="GXG23" s="671"/>
      <c r="GXH23" s="671"/>
      <c r="GXI23" s="671"/>
      <c r="GXJ23" s="671"/>
      <c r="GXK23" s="671"/>
      <c r="GXL23" s="671"/>
      <c r="GXM23" s="671"/>
      <c r="GXN23" s="671"/>
      <c r="GXO23" s="671"/>
      <c r="GXP23" s="671"/>
      <c r="GXQ23" s="671"/>
      <c r="GXR23" s="671"/>
      <c r="GXS23" s="671"/>
      <c r="GXT23" s="671"/>
      <c r="GXU23" s="671"/>
      <c r="GXV23" s="671"/>
      <c r="GXW23" s="671"/>
      <c r="GXX23" s="671"/>
      <c r="GXY23" s="671"/>
      <c r="GXZ23" s="671"/>
      <c r="GYA23" s="671"/>
      <c r="GYB23" s="671"/>
      <c r="GYC23" s="671"/>
      <c r="GYD23" s="671"/>
      <c r="GYE23" s="671"/>
      <c r="GYF23" s="671"/>
      <c r="GYG23" s="671"/>
      <c r="GYH23" s="671"/>
      <c r="GYI23" s="671"/>
      <c r="GYJ23" s="671"/>
      <c r="GYK23" s="671"/>
      <c r="GYL23" s="671"/>
      <c r="GYM23" s="671"/>
      <c r="GYN23" s="671"/>
      <c r="GYO23" s="671"/>
      <c r="GYP23" s="671"/>
      <c r="GYQ23" s="671"/>
      <c r="GYR23" s="671"/>
      <c r="GYS23" s="671"/>
      <c r="GYT23" s="671"/>
      <c r="GYU23" s="671"/>
      <c r="GYV23" s="671"/>
      <c r="GYW23" s="671"/>
      <c r="GYX23" s="671"/>
      <c r="GYY23" s="671"/>
      <c r="GYZ23" s="671"/>
      <c r="GZA23" s="671"/>
      <c r="GZB23" s="671"/>
      <c r="GZC23" s="671"/>
      <c r="GZD23" s="671"/>
      <c r="GZE23" s="671"/>
      <c r="GZF23" s="671"/>
      <c r="GZG23" s="671"/>
      <c r="GZH23" s="671"/>
      <c r="GZI23" s="671"/>
      <c r="GZJ23" s="671"/>
      <c r="GZK23" s="671"/>
      <c r="GZL23" s="671"/>
      <c r="GZM23" s="671"/>
      <c r="GZN23" s="671"/>
      <c r="GZO23" s="671"/>
      <c r="GZP23" s="671"/>
      <c r="GZQ23" s="671"/>
      <c r="GZR23" s="671"/>
      <c r="GZS23" s="671"/>
      <c r="GZT23" s="671"/>
      <c r="GZU23" s="671"/>
      <c r="GZV23" s="671"/>
      <c r="GZW23" s="671"/>
      <c r="GZX23" s="671"/>
      <c r="GZY23" s="671"/>
      <c r="GZZ23" s="671"/>
      <c r="HAA23" s="671"/>
      <c r="HAB23" s="671"/>
      <c r="HAC23" s="671"/>
      <c r="HAD23" s="671"/>
      <c r="HAE23" s="671"/>
      <c r="HAF23" s="671"/>
      <c r="HAG23" s="671"/>
      <c r="HAH23" s="671"/>
      <c r="HAI23" s="671"/>
      <c r="HAJ23" s="671"/>
      <c r="HAK23" s="671"/>
      <c r="HAL23" s="671"/>
      <c r="HAM23" s="671"/>
      <c r="HAN23" s="671"/>
      <c r="HAO23" s="671"/>
      <c r="HAP23" s="671"/>
      <c r="HAQ23" s="671"/>
      <c r="HAR23" s="671"/>
      <c r="HAS23" s="671"/>
      <c r="HAT23" s="671"/>
      <c r="HAU23" s="671"/>
      <c r="HAV23" s="671"/>
      <c r="HAW23" s="671"/>
      <c r="HAX23" s="671"/>
      <c r="HAY23" s="671"/>
      <c r="HAZ23" s="671"/>
      <c r="HBA23" s="671"/>
      <c r="HBB23" s="671"/>
      <c r="HBC23" s="671"/>
      <c r="HBD23" s="671"/>
      <c r="HBE23" s="671"/>
      <c r="HBF23" s="671"/>
      <c r="HBG23" s="671"/>
      <c r="HBH23" s="671"/>
      <c r="HBI23" s="671"/>
      <c r="HBJ23" s="671"/>
      <c r="HBK23" s="671"/>
      <c r="HBL23" s="671"/>
      <c r="HBM23" s="671"/>
      <c r="HBN23" s="671"/>
      <c r="HBO23" s="671"/>
      <c r="HBP23" s="671"/>
      <c r="HBQ23" s="671"/>
      <c r="HBR23" s="671"/>
      <c r="HBS23" s="671"/>
      <c r="HBT23" s="671"/>
      <c r="HBU23" s="671"/>
      <c r="HBV23" s="671"/>
      <c r="HBW23" s="671"/>
      <c r="HBX23" s="671"/>
      <c r="HBY23" s="671"/>
      <c r="HBZ23" s="671"/>
      <c r="HCA23" s="671"/>
      <c r="HCB23" s="671"/>
      <c r="HCC23" s="671"/>
      <c r="HCD23" s="671"/>
      <c r="HCE23" s="671"/>
      <c r="HCF23" s="671"/>
      <c r="HCG23" s="671"/>
      <c r="HCH23" s="671"/>
      <c r="HCI23" s="671"/>
      <c r="HCJ23" s="671"/>
      <c r="HCK23" s="671"/>
      <c r="HCL23" s="671"/>
      <c r="HCM23" s="671"/>
      <c r="HCN23" s="671"/>
      <c r="HCO23" s="671"/>
      <c r="HCP23" s="671"/>
      <c r="HCQ23" s="671"/>
      <c r="HCR23" s="671"/>
      <c r="HCS23" s="671"/>
      <c r="HCT23" s="671"/>
      <c r="HCU23" s="671"/>
      <c r="HCV23" s="671"/>
      <c r="HCW23" s="671"/>
      <c r="HCX23" s="671"/>
      <c r="HCY23" s="671"/>
      <c r="HCZ23" s="671"/>
      <c r="HDA23" s="671"/>
      <c r="HDB23" s="671"/>
      <c r="HDC23" s="671"/>
      <c r="HDD23" s="671"/>
      <c r="HDE23" s="671"/>
      <c r="HDF23" s="671"/>
      <c r="HDG23" s="671"/>
      <c r="HDH23" s="671"/>
      <c r="HDI23" s="671"/>
      <c r="HDJ23" s="671"/>
      <c r="HDK23" s="671"/>
      <c r="HDL23" s="671"/>
      <c r="HDM23" s="671"/>
      <c r="HDN23" s="671"/>
      <c r="HDO23" s="671"/>
      <c r="HDP23" s="671"/>
      <c r="HDQ23" s="671"/>
      <c r="HDR23" s="671"/>
      <c r="HDS23" s="671"/>
      <c r="HDT23" s="671"/>
      <c r="HDU23" s="671"/>
      <c r="HDV23" s="671"/>
      <c r="HDW23" s="671"/>
      <c r="HDX23" s="671"/>
      <c r="HDY23" s="671"/>
      <c r="HDZ23" s="671"/>
      <c r="HEA23" s="671"/>
      <c r="HEB23" s="671"/>
      <c r="HEC23" s="671"/>
      <c r="HED23" s="671"/>
      <c r="HEE23" s="671"/>
      <c r="HEF23" s="671"/>
      <c r="HEG23" s="671"/>
      <c r="HEH23" s="671"/>
      <c r="HEI23" s="671"/>
      <c r="HEJ23" s="671"/>
      <c r="HEK23" s="671"/>
      <c r="HEL23" s="671"/>
      <c r="HEM23" s="671"/>
      <c r="HEN23" s="671"/>
      <c r="HEO23" s="671"/>
      <c r="HEP23" s="671"/>
      <c r="HEQ23" s="671"/>
      <c r="HER23" s="671"/>
      <c r="HES23" s="671"/>
      <c r="HET23" s="671"/>
      <c r="HEU23" s="671"/>
      <c r="HEV23" s="671"/>
      <c r="HEW23" s="671"/>
      <c r="HEX23" s="671"/>
      <c r="HEY23" s="671"/>
      <c r="HEZ23" s="671"/>
      <c r="HFA23" s="671"/>
      <c r="HFB23" s="671"/>
      <c r="HFC23" s="671"/>
      <c r="HFD23" s="671"/>
      <c r="HFE23" s="671"/>
      <c r="HFF23" s="671"/>
      <c r="HFG23" s="671"/>
      <c r="HFH23" s="671"/>
      <c r="HFI23" s="671"/>
      <c r="HFJ23" s="671"/>
      <c r="HFK23" s="671"/>
      <c r="HFL23" s="671"/>
      <c r="HFM23" s="671"/>
      <c r="HFN23" s="671"/>
      <c r="HFO23" s="671"/>
      <c r="HFP23" s="671"/>
      <c r="HFQ23" s="671"/>
      <c r="HFR23" s="671"/>
      <c r="HFS23" s="671"/>
      <c r="HFT23" s="671"/>
      <c r="HFU23" s="671"/>
      <c r="HFV23" s="671"/>
      <c r="HFW23" s="671"/>
      <c r="HFX23" s="671"/>
      <c r="HFY23" s="671"/>
      <c r="HFZ23" s="671"/>
      <c r="HGA23" s="671"/>
      <c r="HGB23" s="671"/>
      <c r="HGC23" s="671"/>
      <c r="HGD23" s="671"/>
      <c r="HGE23" s="671"/>
      <c r="HGF23" s="671"/>
      <c r="HGG23" s="671"/>
      <c r="HGH23" s="671"/>
      <c r="HGI23" s="671"/>
      <c r="HGJ23" s="671"/>
      <c r="HGK23" s="671"/>
      <c r="HGL23" s="671"/>
      <c r="HGM23" s="671"/>
      <c r="HGN23" s="671"/>
      <c r="HGO23" s="671"/>
      <c r="HGP23" s="671"/>
      <c r="HGQ23" s="671"/>
      <c r="HGR23" s="671"/>
      <c r="HGS23" s="671"/>
      <c r="HGT23" s="671"/>
      <c r="HGU23" s="671"/>
      <c r="HGV23" s="671"/>
      <c r="HGW23" s="671"/>
      <c r="HGX23" s="671"/>
      <c r="HGY23" s="671"/>
      <c r="HGZ23" s="671"/>
      <c r="HHA23" s="671"/>
      <c r="HHB23" s="671"/>
      <c r="HHC23" s="671"/>
      <c r="HHD23" s="671"/>
      <c r="HHE23" s="671"/>
      <c r="HHF23" s="671"/>
      <c r="HHG23" s="671"/>
      <c r="HHH23" s="671"/>
      <c r="HHI23" s="671"/>
      <c r="HHJ23" s="671"/>
      <c r="HHK23" s="671"/>
      <c r="HHL23" s="671"/>
      <c r="HHM23" s="671"/>
      <c r="HHN23" s="671"/>
      <c r="HHO23" s="671"/>
      <c r="HHP23" s="671"/>
      <c r="HHQ23" s="671"/>
      <c r="HHR23" s="671"/>
      <c r="HHS23" s="671"/>
      <c r="HHT23" s="671"/>
      <c r="HHU23" s="671"/>
      <c r="HHV23" s="671"/>
      <c r="HHW23" s="671"/>
      <c r="HHX23" s="671"/>
      <c r="HHY23" s="671"/>
      <c r="HHZ23" s="671"/>
      <c r="HIA23" s="671"/>
      <c r="HIB23" s="671"/>
      <c r="HIC23" s="671"/>
      <c r="HID23" s="671"/>
      <c r="HIE23" s="671"/>
      <c r="HIF23" s="671"/>
      <c r="HIG23" s="671"/>
      <c r="HIH23" s="671"/>
      <c r="HII23" s="671"/>
      <c r="HIJ23" s="671"/>
      <c r="HIK23" s="671"/>
      <c r="HIL23" s="671"/>
      <c r="HIM23" s="671"/>
      <c r="HIN23" s="671"/>
      <c r="HIO23" s="671"/>
      <c r="HIP23" s="671"/>
      <c r="HIQ23" s="671"/>
      <c r="HIR23" s="671"/>
      <c r="HIS23" s="671"/>
      <c r="HIT23" s="671"/>
      <c r="HIU23" s="671"/>
      <c r="HIV23" s="671"/>
      <c r="HIW23" s="671"/>
      <c r="HIX23" s="671"/>
      <c r="HIY23" s="671"/>
      <c r="HIZ23" s="671"/>
      <c r="HJA23" s="671"/>
      <c r="HJB23" s="671"/>
      <c r="HJC23" s="671"/>
      <c r="HJD23" s="671"/>
      <c r="HJE23" s="671"/>
      <c r="HJF23" s="671"/>
      <c r="HJG23" s="671"/>
      <c r="HJH23" s="671"/>
      <c r="HJI23" s="671"/>
      <c r="HJJ23" s="671"/>
      <c r="HJK23" s="671"/>
      <c r="HJL23" s="671"/>
      <c r="HJM23" s="671"/>
      <c r="HJN23" s="671"/>
      <c r="HJO23" s="671"/>
      <c r="HJP23" s="671"/>
      <c r="HJQ23" s="671"/>
      <c r="HJR23" s="671"/>
      <c r="HJS23" s="671"/>
      <c r="HJT23" s="671"/>
      <c r="HJU23" s="671"/>
      <c r="HJV23" s="671"/>
      <c r="HJW23" s="671"/>
      <c r="HJX23" s="671"/>
      <c r="HJY23" s="671"/>
      <c r="HJZ23" s="671"/>
      <c r="HKA23" s="671"/>
      <c r="HKB23" s="671"/>
      <c r="HKC23" s="671"/>
      <c r="HKD23" s="671"/>
      <c r="HKE23" s="671"/>
      <c r="HKF23" s="671"/>
      <c r="HKG23" s="671"/>
      <c r="HKH23" s="671"/>
      <c r="HKI23" s="671"/>
      <c r="HKJ23" s="671"/>
      <c r="HKK23" s="671"/>
      <c r="HKL23" s="671"/>
      <c r="HKM23" s="671"/>
      <c r="HKN23" s="671"/>
      <c r="HKO23" s="671"/>
      <c r="HKP23" s="671"/>
      <c r="HKQ23" s="671"/>
      <c r="HKR23" s="671"/>
      <c r="HKS23" s="671"/>
      <c r="HKT23" s="671"/>
      <c r="HKU23" s="671"/>
      <c r="HKV23" s="671"/>
      <c r="HKW23" s="671"/>
      <c r="HKX23" s="671"/>
      <c r="HKY23" s="671"/>
      <c r="HKZ23" s="671"/>
      <c r="HLA23" s="671"/>
      <c r="HLB23" s="671"/>
      <c r="HLC23" s="671"/>
      <c r="HLD23" s="671"/>
      <c r="HLE23" s="671"/>
      <c r="HLF23" s="671"/>
      <c r="HLG23" s="671"/>
      <c r="HLH23" s="671"/>
      <c r="HLI23" s="671"/>
      <c r="HLJ23" s="671"/>
      <c r="HLK23" s="671"/>
      <c r="HLL23" s="671"/>
      <c r="HLM23" s="671"/>
      <c r="HLN23" s="671"/>
      <c r="HLO23" s="671"/>
      <c r="HLP23" s="671"/>
      <c r="HLQ23" s="671"/>
      <c r="HLR23" s="671"/>
      <c r="HLS23" s="671"/>
      <c r="HLT23" s="671"/>
      <c r="HLU23" s="671"/>
      <c r="HLV23" s="671"/>
      <c r="HLW23" s="671"/>
      <c r="HLX23" s="671"/>
      <c r="HLY23" s="671"/>
      <c r="HLZ23" s="671"/>
      <c r="HMA23" s="671"/>
      <c r="HMB23" s="671"/>
      <c r="HMC23" s="671"/>
      <c r="HMD23" s="671"/>
      <c r="HME23" s="671"/>
      <c r="HMF23" s="671"/>
      <c r="HMG23" s="671"/>
      <c r="HMH23" s="671"/>
      <c r="HMI23" s="671"/>
      <c r="HMJ23" s="671"/>
      <c r="HMK23" s="671"/>
      <c r="HML23" s="671"/>
      <c r="HMM23" s="671"/>
      <c r="HMN23" s="671"/>
      <c r="HMO23" s="671"/>
      <c r="HMP23" s="671"/>
      <c r="HMQ23" s="671"/>
      <c r="HMR23" s="671"/>
      <c r="HMS23" s="671"/>
      <c r="HMT23" s="671"/>
      <c r="HMU23" s="671"/>
      <c r="HMV23" s="671"/>
      <c r="HMW23" s="671"/>
      <c r="HMX23" s="671"/>
      <c r="HMY23" s="671"/>
      <c r="HMZ23" s="671"/>
      <c r="HNA23" s="671"/>
      <c r="HNB23" s="671"/>
      <c r="HNC23" s="671"/>
      <c r="HND23" s="671"/>
      <c r="HNE23" s="671"/>
      <c r="HNF23" s="671"/>
      <c r="HNG23" s="671"/>
      <c r="HNH23" s="671"/>
      <c r="HNI23" s="671"/>
      <c r="HNJ23" s="671"/>
      <c r="HNK23" s="671"/>
      <c r="HNL23" s="671"/>
      <c r="HNM23" s="671"/>
      <c r="HNN23" s="671"/>
      <c r="HNO23" s="671"/>
      <c r="HNP23" s="671"/>
      <c r="HNQ23" s="671"/>
      <c r="HNR23" s="671"/>
      <c r="HNS23" s="671"/>
      <c r="HNT23" s="671"/>
      <c r="HNU23" s="671"/>
      <c r="HNV23" s="671"/>
      <c r="HNW23" s="671"/>
      <c r="HNX23" s="671"/>
      <c r="HNY23" s="671"/>
      <c r="HNZ23" s="671"/>
      <c r="HOA23" s="671"/>
      <c r="HOB23" s="671"/>
      <c r="HOC23" s="671"/>
      <c r="HOD23" s="671"/>
      <c r="HOE23" s="671"/>
      <c r="HOF23" s="671"/>
      <c r="HOG23" s="671"/>
      <c r="HOH23" s="671"/>
      <c r="HOI23" s="671"/>
      <c r="HOJ23" s="671"/>
      <c r="HOK23" s="671"/>
      <c r="HOL23" s="671"/>
      <c r="HOM23" s="671"/>
      <c r="HON23" s="671"/>
      <c r="HOO23" s="671"/>
      <c r="HOP23" s="671"/>
      <c r="HOQ23" s="671"/>
      <c r="HOR23" s="671"/>
      <c r="HOS23" s="671"/>
      <c r="HOT23" s="671"/>
      <c r="HOU23" s="671"/>
      <c r="HOV23" s="671"/>
      <c r="HOW23" s="671"/>
      <c r="HOX23" s="671"/>
      <c r="HOY23" s="671"/>
      <c r="HOZ23" s="671"/>
      <c r="HPA23" s="671"/>
      <c r="HPB23" s="671"/>
      <c r="HPC23" s="671"/>
      <c r="HPD23" s="671"/>
      <c r="HPE23" s="671"/>
      <c r="HPF23" s="671"/>
      <c r="HPG23" s="671"/>
      <c r="HPH23" s="671"/>
      <c r="HPI23" s="671"/>
      <c r="HPJ23" s="671"/>
      <c r="HPK23" s="671"/>
      <c r="HPL23" s="671"/>
      <c r="HPM23" s="671"/>
      <c r="HPN23" s="671"/>
      <c r="HPO23" s="671"/>
      <c r="HPP23" s="671"/>
      <c r="HPQ23" s="671"/>
      <c r="HPR23" s="671"/>
      <c r="HPS23" s="671"/>
      <c r="HPT23" s="671"/>
      <c r="HPU23" s="671"/>
      <c r="HPV23" s="671"/>
      <c r="HPW23" s="671"/>
      <c r="HPX23" s="671"/>
      <c r="HPY23" s="671"/>
      <c r="HPZ23" s="671"/>
      <c r="HQA23" s="671"/>
      <c r="HQB23" s="671"/>
      <c r="HQC23" s="671"/>
      <c r="HQD23" s="671"/>
      <c r="HQE23" s="671"/>
      <c r="HQF23" s="671"/>
      <c r="HQG23" s="671"/>
      <c r="HQH23" s="671"/>
      <c r="HQI23" s="671"/>
      <c r="HQJ23" s="671"/>
      <c r="HQK23" s="671"/>
      <c r="HQL23" s="671"/>
      <c r="HQM23" s="671"/>
      <c r="HQN23" s="671"/>
      <c r="HQO23" s="671"/>
      <c r="HQP23" s="671"/>
      <c r="HQQ23" s="671"/>
      <c r="HQR23" s="671"/>
      <c r="HQS23" s="671"/>
      <c r="HQT23" s="671"/>
      <c r="HQU23" s="671"/>
      <c r="HQV23" s="671"/>
      <c r="HQW23" s="671"/>
      <c r="HQX23" s="671"/>
      <c r="HQY23" s="671"/>
      <c r="HQZ23" s="671"/>
      <c r="HRA23" s="671"/>
      <c r="HRB23" s="671"/>
      <c r="HRC23" s="671"/>
      <c r="HRD23" s="671"/>
      <c r="HRE23" s="671"/>
      <c r="HRF23" s="671"/>
      <c r="HRG23" s="671"/>
      <c r="HRH23" s="671"/>
      <c r="HRI23" s="671"/>
      <c r="HRJ23" s="671"/>
      <c r="HRK23" s="671"/>
      <c r="HRL23" s="671"/>
      <c r="HRM23" s="671"/>
      <c r="HRN23" s="671"/>
      <c r="HRO23" s="671"/>
      <c r="HRP23" s="671"/>
      <c r="HRQ23" s="671"/>
      <c r="HRR23" s="671"/>
      <c r="HRS23" s="671"/>
      <c r="HRT23" s="671"/>
      <c r="HRU23" s="671"/>
      <c r="HRV23" s="671"/>
      <c r="HRW23" s="671"/>
      <c r="HRX23" s="671"/>
      <c r="HRY23" s="671"/>
      <c r="HRZ23" s="671"/>
      <c r="HSA23" s="671"/>
      <c r="HSB23" s="671"/>
      <c r="HSC23" s="671"/>
      <c r="HSD23" s="671"/>
      <c r="HSE23" s="671"/>
      <c r="HSF23" s="671"/>
      <c r="HSG23" s="671"/>
      <c r="HSH23" s="671"/>
      <c r="HSI23" s="671"/>
      <c r="HSJ23" s="671"/>
      <c r="HSK23" s="671"/>
      <c r="HSL23" s="671"/>
      <c r="HSM23" s="671"/>
      <c r="HSN23" s="671"/>
      <c r="HSO23" s="671"/>
      <c r="HSP23" s="671"/>
      <c r="HSQ23" s="671"/>
      <c r="HSR23" s="671"/>
      <c r="HSS23" s="671"/>
      <c r="HST23" s="671"/>
      <c r="HSU23" s="671"/>
      <c r="HSV23" s="671"/>
      <c r="HSW23" s="671"/>
      <c r="HSX23" s="671"/>
      <c r="HSY23" s="671"/>
      <c r="HSZ23" s="671"/>
      <c r="HTA23" s="671"/>
      <c r="HTB23" s="671"/>
      <c r="HTC23" s="671"/>
      <c r="HTD23" s="671"/>
      <c r="HTE23" s="671"/>
      <c r="HTF23" s="671"/>
      <c r="HTG23" s="671"/>
      <c r="HTH23" s="671"/>
      <c r="HTI23" s="671"/>
      <c r="HTJ23" s="671"/>
      <c r="HTK23" s="671"/>
      <c r="HTL23" s="671"/>
      <c r="HTM23" s="671"/>
      <c r="HTN23" s="671"/>
      <c r="HTO23" s="671"/>
      <c r="HTP23" s="671"/>
      <c r="HTQ23" s="671"/>
      <c r="HTR23" s="671"/>
      <c r="HTS23" s="671"/>
      <c r="HTT23" s="671"/>
      <c r="HTU23" s="671"/>
      <c r="HTV23" s="671"/>
      <c r="HTW23" s="671"/>
      <c r="HTX23" s="671"/>
      <c r="HTY23" s="671"/>
      <c r="HTZ23" s="671"/>
      <c r="HUA23" s="671"/>
      <c r="HUB23" s="671"/>
      <c r="HUC23" s="671"/>
      <c r="HUD23" s="671"/>
      <c r="HUE23" s="671"/>
      <c r="HUF23" s="671"/>
      <c r="HUG23" s="671"/>
      <c r="HUH23" s="671"/>
      <c r="HUI23" s="671"/>
      <c r="HUJ23" s="671"/>
      <c r="HUK23" s="671"/>
      <c r="HUL23" s="671"/>
      <c r="HUM23" s="671"/>
      <c r="HUN23" s="671"/>
      <c r="HUO23" s="671"/>
      <c r="HUP23" s="671"/>
      <c r="HUQ23" s="671"/>
      <c r="HUR23" s="671"/>
      <c r="HUS23" s="671"/>
      <c r="HUT23" s="671"/>
      <c r="HUU23" s="671"/>
      <c r="HUV23" s="671"/>
      <c r="HUW23" s="671"/>
      <c r="HUX23" s="671"/>
      <c r="HUY23" s="671"/>
      <c r="HUZ23" s="671"/>
      <c r="HVA23" s="671"/>
      <c r="HVB23" s="671"/>
      <c r="HVC23" s="671"/>
      <c r="HVD23" s="671"/>
      <c r="HVE23" s="671"/>
      <c r="HVF23" s="671"/>
      <c r="HVG23" s="671"/>
      <c r="HVH23" s="671"/>
      <c r="HVI23" s="671"/>
      <c r="HVJ23" s="671"/>
      <c r="HVK23" s="671"/>
      <c r="HVL23" s="671"/>
      <c r="HVM23" s="671"/>
      <c r="HVN23" s="671"/>
      <c r="HVO23" s="671"/>
      <c r="HVP23" s="671"/>
      <c r="HVQ23" s="671"/>
      <c r="HVR23" s="671"/>
      <c r="HVS23" s="671"/>
      <c r="HVT23" s="671"/>
      <c r="HVU23" s="671"/>
      <c r="HVV23" s="671"/>
      <c r="HVW23" s="671"/>
      <c r="HVX23" s="671"/>
      <c r="HVY23" s="671"/>
      <c r="HVZ23" s="671"/>
      <c r="HWA23" s="671"/>
      <c r="HWB23" s="671"/>
      <c r="HWC23" s="671"/>
      <c r="HWD23" s="671"/>
      <c r="HWE23" s="671"/>
      <c r="HWF23" s="671"/>
      <c r="HWG23" s="671"/>
      <c r="HWH23" s="671"/>
      <c r="HWI23" s="671"/>
      <c r="HWJ23" s="671"/>
      <c r="HWK23" s="671"/>
      <c r="HWL23" s="671"/>
      <c r="HWM23" s="671"/>
      <c r="HWN23" s="671"/>
      <c r="HWO23" s="671"/>
      <c r="HWP23" s="671"/>
      <c r="HWQ23" s="671"/>
      <c r="HWR23" s="671"/>
      <c r="HWS23" s="671"/>
      <c r="HWT23" s="671"/>
      <c r="HWU23" s="671"/>
      <c r="HWV23" s="671"/>
      <c r="HWW23" s="671"/>
      <c r="HWX23" s="671"/>
      <c r="HWY23" s="671"/>
      <c r="HWZ23" s="671"/>
      <c r="HXA23" s="671"/>
      <c r="HXB23" s="671"/>
      <c r="HXC23" s="671"/>
      <c r="HXD23" s="671"/>
      <c r="HXE23" s="671"/>
      <c r="HXF23" s="671"/>
      <c r="HXG23" s="671"/>
      <c r="HXH23" s="671"/>
      <c r="HXI23" s="671"/>
      <c r="HXJ23" s="671"/>
      <c r="HXK23" s="671"/>
      <c r="HXL23" s="671"/>
      <c r="HXM23" s="671"/>
      <c r="HXN23" s="671"/>
      <c r="HXO23" s="671"/>
      <c r="HXP23" s="671"/>
      <c r="HXQ23" s="671"/>
      <c r="HXR23" s="671"/>
      <c r="HXS23" s="671"/>
      <c r="HXT23" s="671"/>
      <c r="HXU23" s="671"/>
      <c r="HXV23" s="671"/>
      <c r="HXW23" s="671"/>
      <c r="HXX23" s="671"/>
      <c r="HXY23" s="671"/>
      <c r="HXZ23" s="671"/>
      <c r="HYA23" s="671"/>
      <c r="HYB23" s="671"/>
      <c r="HYC23" s="671"/>
      <c r="HYD23" s="671"/>
      <c r="HYE23" s="671"/>
      <c r="HYF23" s="671"/>
      <c r="HYG23" s="671"/>
      <c r="HYH23" s="671"/>
      <c r="HYI23" s="671"/>
      <c r="HYJ23" s="671"/>
      <c r="HYK23" s="671"/>
      <c r="HYL23" s="671"/>
      <c r="HYM23" s="671"/>
      <c r="HYN23" s="671"/>
      <c r="HYO23" s="671"/>
      <c r="HYP23" s="671"/>
      <c r="HYQ23" s="671"/>
      <c r="HYR23" s="671"/>
      <c r="HYS23" s="671"/>
      <c r="HYT23" s="671"/>
      <c r="HYU23" s="671"/>
      <c r="HYV23" s="671"/>
      <c r="HYW23" s="671"/>
      <c r="HYX23" s="671"/>
      <c r="HYY23" s="671"/>
      <c r="HYZ23" s="671"/>
      <c r="HZA23" s="671"/>
      <c r="HZB23" s="671"/>
      <c r="HZC23" s="671"/>
      <c r="HZD23" s="671"/>
      <c r="HZE23" s="671"/>
      <c r="HZF23" s="671"/>
      <c r="HZG23" s="671"/>
      <c r="HZH23" s="671"/>
      <c r="HZI23" s="671"/>
      <c r="HZJ23" s="671"/>
      <c r="HZK23" s="671"/>
      <c r="HZL23" s="671"/>
      <c r="HZM23" s="671"/>
      <c r="HZN23" s="671"/>
      <c r="HZO23" s="671"/>
      <c r="HZP23" s="671"/>
      <c r="HZQ23" s="671"/>
      <c r="HZR23" s="671"/>
      <c r="HZS23" s="671"/>
      <c r="HZT23" s="671"/>
      <c r="HZU23" s="671"/>
      <c r="HZV23" s="671"/>
      <c r="HZW23" s="671"/>
      <c r="HZX23" s="671"/>
      <c r="HZY23" s="671"/>
      <c r="HZZ23" s="671"/>
      <c r="IAA23" s="671"/>
      <c r="IAB23" s="671"/>
      <c r="IAC23" s="671"/>
      <c r="IAD23" s="671"/>
      <c r="IAE23" s="671"/>
      <c r="IAF23" s="671"/>
      <c r="IAG23" s="671"/>
      <c r="IAH23" s="671"/>
      <c r="IAI23" s="671"/>
      <c r="IAJ23" s="671"/>
      <c r="IAK23" s="671"/>
      <c r="IAL23" s="671"/>
      <c r="IAM23" s="671"/>
      <c r="IAN23" s="671"/>
      <c r="IAO23" s="671"/>
      <c r="IAP23" s="671"/>
      <c r="IAQ23" s="671"/>
      <c r="IAR23" s="671"/>
      <c r="IAS23" s="671"/>
      <c r="IAT23" s="671"/>
      <c r="IAU23" s="671"/>
      <c r="IAV23" s="671"/>
      <c r="IAW23" s="671"/>
      <c r="IAX23" s="671"/>
      <c r="IAY23" s="671"/>
      <c r="IAZ23" s="671"/>
      <c r="IBA23" s="671"/>
      <c r="IBB23" s="671"/>
      <c r="IBC23" s="671"/>
      <c r="IBD23" s="671"/>
      <c r="IBE23" s="671"/>
      <c r="IBF23" s="671"/>
      <c r="IBG23" s="671"/>
      <c r="IBH23" s="671"/>
      <c r="IBI23" s="671"/>
      <c r="IBJ23" s="671"/>
      <c r="IBK23" s="671"/>
      <c r="IBL23" s="671"/>
      <c r="IBM23" s="671"/>
      <c r="IBN23" s="671"/>
      <c r="IBO23" s="671"/>
      <c r="IBP23" s="671"/>
      <c r="IBQ23" s="671"/>
      <c r="IBR23" s="671"/>
      <c r="IBS23" s="671"/>
      <c r="IBT23" s="671"/>
      <c r="IBU23" s="671"/>
      <c r="IBV23" s="671"/>
      <c r="IBW23" s="671"/>
      <c r="IBX23" s="671"/>
      <c r="IBY23" s="671"/>
      <c r="IBZ23" s="671"/>
      <c r="ICA23" s="671"/>
      <c r="ICB23" s="671"/>
      <c r="ICC23" s="671"/>
      <c r="ICD23" s="671"/>
      <c r="ICE23" s="671"/>
      <c r="ICF23" s="671"/>
      <c r="ICG23" s="671"/>
      <c r="ICH23" s="671"/>
      <c r="ICI23" s="671"/>
      <c r="ICJ23" s="671"/>
      <c r="ICK23" s="671"/>
      <c r="ICL23" s="671"/>
      <c r="ICM23" s="671"/>
      <c r="ICN23" s="671"/>
      <c r="ICO23" s="671"/>
      <c r="ICP23" s="671"/>
      <c r="ICQ23" s="671"/>
      <c r="ICR23" s="671"/>
      <c r="ICS23" s="671"/>
      <c r="ICT23" s="671"/>
      <c r="ICU23" s="671"/>
      <c r="ICV23" s="671"/>
      <c r="ICW23" s="671"/>
      <c r="ICX23" s="671"/>
      <c r="ICY23" s="671"/>
      <c r="ICZ23" s="671"/>
      <c r="IDA23" s="671"/>
      <c r="IDB23" s="671"/>
      <c r="IDC23" s="671"/>
      <c r="IDD23" s="671"/>
      <c r="IDE23" s="671"/>
      <c r="IDF23" s="671"/>
      <c r="IDG23" s="671"/>
      <c r="IDH23" s="671"/>
      <c r="IDI23" s="671"/>
      <c r="IDJ23" s="671"/>
      <c r="IDK23" s="671"/>
      <c r="IDL23" s="671"/>
      <c r="IDM23" s="671"/>
      <c r="IDN23" s="671"/>
      <c r="IDO23" s="671"/>
      <c r="IDP23" s="671"/>
      <c r="IDQ23" s="671"/>
      <c r="IDR23" s="671"/>
      <c r="IDS23" s="671"/>
      <c r="IDT23" s="671"/>
      <c r="IDU23" s="671"/>
      <c r="IDV23" s="671"/>
      <c r="IDW23" s="671"/>
      <c r="IDX23" s="671"/>
      <c r="IDY23" s="671"/>
      <c r="IDZ23" s="671"/>
      <c r="IEA23" s="671"/>
      <c r="IEB23" s="671"/>
      <c r="IEC23" s="671"/>
      <c r="IED23" s="671"/>
      <c r="IEE23" s="671"/>
      <c r="IEF23" s="671"/>
      <c r="IEG23" s="671"/>
      <c r="IEH23" s="671"/>
      <c r="IEI23" s="671"/>
      <c r="IEJ23" s="671"/>
      <c r="IEK23" s="671"/>
      <c r="IEL23" s="671"/>
      <c r="IEM23" s="671"/>
      <c r="IEN23" s="671"/>
      <c r="IEO23" s="671"/>
      <c r="IEP23" s="671"/>
      <c r="IEQ23" s="671"/>
      <c r="IER23" s="671"/>
      <c r="IES23" s="671"/>
      <c r="IET23" s="671"/>
      <c r="IEU23" s="671"/>
      <c r="IEV23" s="671"/>
      <c r="IEW23" s="671"/>
      <c r="IEX23" s="671"/>
      <c r="IEY23" s="671"/>
      <c r="IEZ23" s="671"/>
      <c r="IFA23" s="671"/>
      <c r="IFB23" s="671"/>
      <c r="IFC23" s="671"/>
      <c r="IFD23" s="671"/>
      <c r="IFE23" s="671"/>
      <c r="IFF23" s="671"/>
      <c r="IFG23" s="671"/>
      <c r="IFH23" s="671"/>
      <c r="IFI23" s="671"/>
      <c r="IFJ23" s="671"/>
      <c r="IFK23" s="671"/>
      <c r="IFL23" s="671"/>
      <c r="IFM23" s="671"/>
      <c r="IFN23" s="671"/>
      <c r="IFO23" s="671"/>
      <c r="IFP23" s="671"/>
      <c r="IFQ23" s="671"/>
      <c r="IFR23" s="671"/>
      <c r="IFS23" s="671"/>
      <c r="IFT23" s="671"/>
      <c r="IFU23" s="671"/>
      <c r="IFV23" s="671"/>
      <c r="IFW23" s="671"/>
      <c r="IFX23" s="671"/>
      <c r="IFY23" s="671"/>
      <c r="IFZ23" s="671"/>
      <c r="IGA23" s="671"/>
      <c r="IGB23" s="671"/>
      <c r="IGC23" s="671"/>
      <c r="IGD23" s="671"/>
      <c r="IGE23" s="671"/>
      <c r="IGF23" s="671"/>
      <c r="IGG23" s="671"/>
      <c r="IGH23" s="671"/>
      <c r="IGI23" s="671"/>
      <c r="IGJ23" s="671"/>
      <c r="IGK23" s="671"/>
      <c r="IGL23" s="671"/>
      <c r="IGM23" s="671"/>
      <c r="IGN23" s="671"/>
      <c r="IGO23" s="671"/>
      <c r="IGP23" s="671"/>
      <c r="IGQ23" s="671"/>
      <c r="IGR23" s="671"/>
      <c r="IGS23" s="671"/>
      <c r="IGT23" s="671"/>
      <c r="IGU23" s="671"/>
      <c r="IGV23" s="671"/>
      <c r="IGW23" s="671"/>
      <c r="IGX23" s="671"/>
      <c r="IGY23" s="671"/>
      <c r="IGZ23" s="671"/>
      <c r="IHA23" s="671"/>
      <c r="IHB23" s="671"/>
      <c r="IHC23" s="671"/>
      <c r="IHD23" s="671"/>
      <c r="IHE23" s="671"/>
      <c r="IHF23" s="671"/>
      <c r="IHG23" s="671"/>
      <c r="IHH23" s="671"/>
      <c r="IHI23" s="671"/>
      <c r="IHJ23" s="671"/>
      <c r="IHK23" s="671"/>
      <c r="IHL23" s="671"/>
      <c r="IHM23" s="671"/>
      <c r="IHN23" s="671"/>
      <c r="IHO23" s="671"/>
      <c r="IHP23" s="671"/>
      <c r="IHQ23" s="671"/>
      <c r="IHR23" s="671"/>
      <c r="IHS23" s="671"/>
      <c r="IHT23" s="671"/>
      <c r="IHU23" s="671"/>
      <c r="IHV23" s="671"/>
      <c r="IHW23" s="671"/>
      <c r="IHX23" s="671"/>
      <c r="IHY23" s="671"/>
      <c r="IHZ23" s="671"/>
      <c r="IIA23" s="671"/>
      <c r="IIB23" s="671"/>
      <c r="IIC23" s="671"/>
      <c r="IID23" s="671"/>
      <c r="IIE23" s="671"/>
      <c r="IIF23" s="671"/>
      <c r="IIG23" s="671"/>
      <c r="IIH23" s="671"/>
      <c r="III23" s="671"/>
      <c r="IIJ23" s="671"/>
      <c r="IIK23" s="671"/>
      <c r="IIL23" s="671"/>
      <c r="IIM23" s="671"/>
      <c r="IIN23" s="671"/>
      <c r="IIO23" s="671"/>
      <c r="IIP23" s="671"/>
      <c r="IIQ23" s="671"/>
      <c r="IIR23" s="671"/>
      <c r="IIS23" s="671"/>
      <c r="IIT23" s="671"/>
      <c r="IIU23" s="671"/>
      <c r="IIV23" s="671"/>
      <c r="IIW23" s="671"/>
      <c r="IIX23" s="671"/>
      <c r="IIY23" s="671"/>
      <c r="IIZ23" s="671"/>
      <c r="IJA23" s="671"/>
      <c r="IJB23" s="671"/>
      <c r="IJC23" s="671"/>
      <c r="IJD23" s="671"/>
      <c r="IJE23" s="671"/>
      <c r="IJF23" s="671"/>
      <c r="IJG23" s="671"/>
      <c r="IJH23" s="671"/>
      <c r="IJI23" s="671"/>
      <c r="IJJ23" s="671"/>
      <c r="IJK23" s="671"/>
      <c r="IJL23" s="671"/>
      <c r="IJM23" s="671"/>
      <c r="IJN23" s="671"/>
      <c r="IJO23" s="671"/>
      <c r="IJP23" s="671"/>
      <c r="IJQ23" s="671"/>
      <c r="IJR23" s="671"/>
      <c r="IJS23" s="671"/>
      <c r="IJT23" s="671"/>
      <c r="IJU23" s="671"/>
      <c r="IJV23" s="671"/>
      <c r="IJW23" s="671"/>
      <c r="IJX23" s="671"/>
      <c r="IJY23" s="671"/>
      <c r="IJZ23" s="671"/>
      <c r="IKA23" s="671"/>
      <c r="IKB23" s="671"/>
      <c r="IKC23" s="671"/>
      <c r="IKD23" s="671"/>
      <c r="IKE23" s="671"/>
      <c r="IKF23" s="671"/>
      <c r="IKG23" s="671"/>
      <c r="IKH23" s="671"/>
      <c r="IKI23" s="671"/>
      <c r="IKJ23" s="671"/>
      <c r="IKK23" s="671"/>
      <c r="IKL23" s="671"/>
      <c r="IKM23" s="671"/>
      <c r="IKN23" s="671"/>
      <c r="IKO23" s="671"/>
      <c r="IKP23" s="671"/>
      <c r="IKQ23" s="671"/>
      <c r="IKR23" s="671"/>
      <c r="IKS23" s="671"/>
      <c r="IKT23" s="671"/>
      <c r="IKU23" s="671"/>
      <c r="IKV23" s="671"/>
      <c r="IKW23" s="671"/>
      <c r="IKX23" s="671"/>
      <c r="IKY23" s="671"/>
      <c r="IKZ23" s="671"/>
      <c r="ILA23" s="671"/>
      <c r="ILB23" s="671"/>
      <c r="ILC23" s="671"/>
      <c r="ILD23" s="671"/>
      <c r="ILE23" s="671"/>
      <c r="ILF23" s="671"/>
      <c r="ILG23" s="671"/>
      <c r="ILH23" s="671"/>
      <c r="ILI23" s="671"/>
      <c r="ILJ23" s="671"/>
      <c r="ILK23" s="671"/>
      <c r="ILL23" s="671"/>
      <c r="ILM23" s="671"/>
      <c r="ILN23" s="671"/>
      <c r="ILO23" s="671"/>
      <c r="ILP23" s="671"/>
      <c r="ILQ23" s="671"/>
      <c r="ILR23" s="671"/>
      <c r="ILS23" s="671"/>
      <c r="ILT23" s="671"/>
      <c r="ILU23" s="671"/>
      <c r="ILV23" s="671"/>
      <c r="ILW23" s="671"/>
      <c r="ILX23" s="671"/>
      <c r="ILY23" s="671"/>
      <c r="ILZ23" s="671"/>
      <c r="IMA23" s="671"/>
      <c r="IMB23" s="671"/>
      <c r="IMC23" s="671"/>
      <c r="IMD23" s="671"/>
      <c r="IME23" s="671"/>
      <c r="IMF23" s="671"/>
      <c r="IMG23" s="671"/>
      <c r="IMH23" s="671"/>
      <c r="IMI23" s="671"/>
      <c r="IMJ23" s="671"/>
      <c r="IMK23" s="671"/>
      <c r="IML23" s="671"/>
      <c r="IMM23" s="671"/>
      <c r="IMN23" s="671"/>
      <c r="IMO23" s="671"/>
      <c r="IMP23" s="671"/>
      <c r="IMQ23" s="671"/>
      <c r="IMR23" s="671"/>
      <c r="IMS23" s="671"/>
      <c r="IMT23" s="671"/>
      <c r="IMU23" s="671"/>
      <c r="IMV23" s="671"/>
      <c r="IMW23" s="671"/>
      <c r="IMX23" s="671"/>
      <c r="IMY23" s="671"/>
      <c r="IMZ23" s="671"/>
      <c r="INA23" s="671"/>
      <c r="INB23" s="671"/>
      <c r="INC23" s="671"/>
      <c r="IND23" s="671"/>
      <c r="INE23" s="671"/>
      <c r="INF23" s="671"/>
      <c r="ING23" s="671"/>
      <c r="INH23" s="671"/>
      <c r="INI23" s="671"/>
      <c r="INJ23" s="671"/>
      <c r="INK23" s="671"/>
      <c r="INL23" s="671"/>
      <c r="INM23" s="671"/>
      <c r="INN23" s="671"/>
      <c r="INO23" s="671"/>
      <c r="INP23" s="671"/>
      <c r="INQ23" s="671"/>
      <c r="INR23" s="671"/>
      <c r="INS23" s="671"/>
      <c r="INT23" s="671"/>
      <c r="INU23" s="671"/>
      <c r="INV23" s="671"/>
      <c r="INW23" s="671"/>
      <c r="INX23" s="671"/>
      <c r="INY23" s="671"/>
      <c r="INZ23" s="671"/>
      <c r="IOA23" s="671"/>
      <c r="IOB23" s="671"/>
      <c r="IOC23" s="671"/>
      <c r="IOD23" s="671"/>
      <c r="IOE23" s="671"/>
      <c r="IOF23" s="671"/>
      <c r="IOG23" s="671"/>
      <c r="IOH23" s="671"/>
      <c r="IOI23" s="671"/>
      <c r="IOJ23" s="671"/>
      <c r="IOK23" s="671"/>
      <c r="IOL23" s="671"/>
      <c r="IOM23" s="671"/>
      <c r="ION23" s="671"/>
      <c r="IOO23" s="671"/>
      <c r="IOP23" s="671"/>
      <c r="IOQ23" s="671"/>
      <c r="IOR23" s="671"/>
      <c r="IOS23" s="671"/>
      <c r="IOT23" s="671"/>
      <c r="IOU23" s="671"/>
      <c r="IOV23" s="671"/>
      <c r="IOW23" s="671"/>
      <c r="IOX23" s="671"/>
      <c r="IOY23" s="671"/>
      <c r="IOZ23" s="671"/>
      <c r="IPA23" s="671"/>
      <c r="IPB23" s="671"/>
      <c r="IPC23" s="671"/>
      <c r="IPD23" s="671"/>
      <c r="IPE23" s="671"/>
      <c r="IPF23" s="671"/>
      <c r="IPG23" s="671"/>
      <c r="IPH23" s="671"/>
      <c r="IPI23" s="671"/>
      <c r="IPJ23" s="671"/>
      <c r="IPK23" s="671"/>
      <c r="IPL23" s="671"/>
      <c r="IPM23" s="671"/>
      <c r="IPN23" s="671"/>
      <c r="IPO23" s="671"/>
      <c r="IPP23" s="671"/>
      <c r="IPQ23" s="671"/>
      <c r="IPR23" s="671"/>
      <c r="IPS23" s="671"/>
      <c r="IPT23" s="671"/>
      <c r="IPU23" s="671"/>
      <c r="IPV23" s="671"/>
      <c r="IPW23" s="671"/>
      <c r="IPX23" s="671"/>
      <c r="IPY23" s="671"/>
      <c r="IPZ23" s="671"/>
      <c r="IQA23" s="671"/>
      <c r="IQB23" s="671"/>
      <c r="IQC23" s="671"/>
      <c r="IQD23" s="671"/>
      <c r="IQE23" s="671"/>
      <c r="IQF23" s="671"/>
      <c r="IQG23" s="671"/>
      <c r="IQH23" s="671"/>
      <c r="IQI23" s="671"/>
      <c r="IQJ23" s="671"/>
      <c r="IQK23" s="671"/>
      <c r="IQL23" s="671"/>
      <c r="IQM23" s="671"/>
      <c r="IQN23" s="671"/>
      <c r="IQO23" s="671"/>
      <c r="IQP23" s="671"/>
      <c r="IQQ23" s="671"/>
      <c r="IQR23" s="671"/>
      <c r="IQS23" s="671"/>
      <c r="IQT23" s="671"/>
      <c r="IQU23" s="671"/>
      <c r="IQV23" s="671"/>
      <c r="IQW23" s="671"/>
      <c r="IQX23" s="671"/>
      <c r="IQY23" s="671"/>
      <c r="IQZ23" s="671"/>
      <c r="IRA23" s="671"/>
      <c r="IRB23" s="671"/>
      <c r="IRC23" s="671"/>
      <c r="IRD23" s="671"/>
      <c r="IRE23" s="671"/>
      <c r="IRF23" s="671"/>
      <c r="IRG23" s="671"/>
      <c r="IRH23" s="671"/>
      <c r="IRI23" s="671"/>
      <c r="IRJ23" s="671"/>
      <c r="IRK23" s="671"/>
      <c r="IRL23" s="671"/>
      <c r="IRM23" s="671"/>
      <c r="IRN23" s="671"/>
      <c r="IRO23" s="671"/>
      <c r="IRP23" s="671"/>
      <c r="IRQ23" s="671"/>
      <c r="IRR23" s="671"/>
      <c r="IRS23" s="671"/>
      <c r="IRT23" s="671"/>
      <c r="IRU23" s="671"/>
      <c r="IRV23" s="671"/>
      <c r="IRW23" s="671"/>
      <c r="IRX23" s="671"/>
      <c r="IRY23" s="671"/>
      <c r="IRZ23" s="671"/>
      <c r="ISA23" s="671"/>
      <c r="ISB23" s="671"/>
      <c r="ISC23" s="671"/>
      <c r="ISD23" s="671"/>
      <c r="ISE23" s="671"/>
      <c r="ISF23" s="671"/>
      <c r="ISG23" s="671"/>
      <c r="ISH23" s="671"/>
      <c r="ISI23" s="671"/>
      <c r="ISJ23" s="671"/>
      <c r="ISK23" s="671"/>
      <c r="ISL23" s="671"/>
      <c r="ISM23" s="671"/>
      <c r="ISN23" s="671"/>
      <c r="ISO23" s="671"/>
      <c r="ISP23" s="671"/>
      <c r="ISQ23" s="671"/>
      <c r="ISR23" s="671"/>
      <c r="ISS23" s="671"/>
      <c r="IST23" s="671"/>
      <c r="ISU23" s="671"/>
      <c r="ISV23" s="671"/>
      <c r="ISW23" s="671"/>
      <c r="ISX23" s="671"/>
      <c r="ISY23" s="671"/>
      <c r="ISZ23" s="671"/>
      <c r="ITA23" s="671"/>
      <c r="ITB23" s="671"/>
      <c r="ITC23" s="671"/>
      <c r="ITD23" s="671"/>
      <c r="ITE23" s="671"/>
      <c r="ITF23" s="671"/>
      <c r="ITG23" s="671"/>
      <c r="ITH23" s="671"/>
      <c r="ITI23" s="671"/>
      <c r="ITJ23" s="671"/>
      <c r="ITK23" s="671"/>
      <c r="ITL23" s="671"/>
      <c r="ITM23" s="671"/>
      <c r="ITN23" s="671"/>
      <c r="ITO23" s="671"/>
      <c r="ITP23" s="671"/>
      <c r="ITQ23" s="671"/>
      <c r="ITR23" s="671"/>
      <c r="ITS23" s="671"/>
      <c r="ITT23" s="671"/>
      <c r="ITU23" s="671"/>
      <c r="ITV23" s="671"/>
      <c r="ITW23" s="671"/>
      <c r="ITX23" s="671"/>
      <c r="ITY23" s="671"/>
      <c r="ITZ23" s="671"/>
      <c r="IUA23" s="671"/>
      <c r="IUB23" s="671"/>
      <c r="IUC23" s="671"/>
      <c r="IUD23" s="671"/>
      <c r="IUE23" s="671"/>
      <c r="IUF23" s="671"/>
      <c r="IUG23" s="671"/>
      <c r="IUH23" s="671"/>
      <c r="IUI23" s="671"/>
      <c r="IUJ23" s="671"/>
      <c r="IUK23" s="671"/>
      <c r="IUL23" s="671"/>
      <c r="IUM23" s="671"/>
      <c r="IUN23" s="671"/>
      <c r="IUO23" s="671"/>
      <c r="IUP23" s="671"/>
      <c r="IUQ23" s="671"/>
      <c r="IUR23" s="671"/>
      <c r="IUS23" s="671"/>
      <c r="IUT23" s="671"/>
      <c r="IUU23" s="671"/>
      <c r="IUV23" s="671"/>
      <c r="IUW23" s="671"/>
      <c r="IUX23" s="671"/>
      <c r="IUY23" s="671"/>
      <c r="IUZ23" s="671"/>
      <c r="IVA23" s="671"/>
      <c r="IVB23" s="671"/>
      <c r="IVC23" s="671"/>
      <c r="IVD23" s="671"/>
      <c r="IVE23" s="671"/>
      <c r="IVF23" s="671"/>
      <c r="IVG23" s="671"/>
      <c r="IVH23" s="671"/>
      <c r="IVI23" s="671"/>
      <c r="IVJ23" s="671"/>
      <c r="IVK23" s="671"/>
      <c r="IVL23" s="671"/>
      <c r="IVM23" s="671"/>
      <c r="IVN23" s="671"/>
      <c r="IVO23" s="671"/>
      <c r="IVP23" s="671"/>
      <c r="IVQ23" s="671"/>
      <c r="IVR23" s="671"/>
      <c r="IVS23" s="671"/>
      <c r="IVT23" s="671"/>
      <c r="IVU23" s="671"/>
      <c r="IVV23" s="671"/>
      <c r="IVW23" s="671"/>
      <c r="IVX23" s="671"/>
      <c r="IVY23" s="671"/>
      <c r="IVZ23" s="671"/>
      <c r="IWA23" s="671"/>
      <c r="IWB23" s="671"/>
      <c r="IWC23" s="671"/>
      <c r="IWD23" s="671"/>
      <c r="IWE23" s="671"/>
      <c r="IWF23" s="671"/>
      <c r="IWG23" s="671"/>
      <c r="IWH23" s="671"/>
      <c r="IWI23" s="671"/>
      <c r="IWJ23" s="671"/>
      <c r="IWK23" s="671"/>
      <c r="IWL23" s="671"/>
      <c r="IWM23" s="671"/>
      <c r="IWN23" s="671"/>
      <c r="IWO23" s="671"/>
      <c r="IWP23" s="671"/>
      <c r="IWQ23" s="671"/>
      <c r="IWR23" s="671"/>
      <c r="IWS23" s="671"/>
      <c r="IWT23" s="671"/>
      <c r="IWU23" s="671"/>
      <c r="IWV23" s="671"/>
      <c r="IWW23" s="671"/>
      <c r="IWX23" s="671"/>
      <c r="IWY23" s="671"/>
      <c r="IWZ23" s="671"/>
      <c r="IXA23" s="671"/>
      <c r="IXB23" s="671"/>
      <c r="IXC23" s="671"/>
      <c r="IXD23" s="671"/>
      <c r="IXE23" s="671"/>
      <c r="IXF23" s="671"/>
      <c r="IXG23" s="671"/>
      <c r="IXH23" s="671"/>
      <c r="IXI23" s="671"/>
      <c r="IXJ23" s="671"/>
      <c r="IXK23" s="671"/>
      <c r="IXL23" s="671"/>
      <c r="IXM23" s="671"/>
      <c r="IXN23" s="671"/>
      <c r="IXO23" s="671"/>
      <c r="IXP23" s="671"/>
      <c r="IXQ23" s="671"/>
      <c r="IXR23" s="671"/>
      <c r="IXS23" s="671"/>
      <c r="IXT23" s="671"/>
      <c r="IXU23" s="671"/>
      <c r="IXV23" s="671"/>
      <c r="IXW23" s="671"/>
      <c r="IXX23" s="671"/>
      <c r="IXY23" s="671"/>
      <c r="IXZ23" s="671"/>
      <c r="IYA23" s="671"/>
      <c r="IYB23" s="671"/>
      <c r="IYC23" s="671"/>
      <c r="IYD23" s="671"/>
      <c r="IYE23" s="671"/>
      <c r="IYF23" s="671"/>
      <c r="IYG23" s="671"/>
      <c r="IYH23" s="671"/>
      <c r="IYI23" s="671"/>
      <c r="IYJ23" s="671"/>
      <c r="IYK23" s="671"/>
      <c r="IYL23" s="671"/>
      <c r="IYM23" s="671"/>
      <c r="IYN23" s="671"/>
      <c r="IYO23" s="671"/>
      <c r="IYP23" s="671"/>
      <c r="IYQ23" s="671"/>
      <c r="IYR23" s="671"/>
      <c r="IYS23" s="671"/>
      <c r="IYT23" s="671"/>
      <c r="IYU23" s="671"/>
      <c r="IYV23" s="671"/>
      <c r="IYW23" s="671"/>
      <c r="IYX23" s="671"/>
      <c r="IYY23" s="671"/>
      <c r="IYZ23" s="671"/>
      <c r="IZA23" s="671"/>
      <c r="IZB23" s="671"/>
      <c r="IZC23" s="671"/>
      <c r="IZD23" s="671"/>
      <c r="IZE23" s="671"/>
      <c r="IZF23" s="671"/>
      <c r="IZG23" s="671"/>
      <c r="IZH23" s="671"/>
      <c r="IZI23" s="671"/>
      <c r="IZJ23" s="671"/>
      <c r="IZK23" s="671"/>
      <c r="IZL23" s="671"/>
      <c r="IZM23" s="671"/>
      <c r="IZN23" s="671"/>
      <c r="IZO23" s="671"/>
      <c r="IZP23" s="671"/>
      <c r="IZQ23" s="671"/>
      <c r="IZR23" s="671"/>
      <c r="IZS23" s="671"/>
      <c r="IZT23" s="671"/>
      <c r="IZU23" s="671"/>
      <c r="IZV23" s="671"/>
      <c r="IZW23" s="671"/>
      <c r="IZX23" s="671"/>
      <c r="IZY23" s="671"/>
      <c r="IZZ23" s="671"/>
      <c r="JAA23" s="671"/>
      <c r="JAB23" s="671"/>
      <c r="JAC23" s="671"/>
      <c r="JAD23" s="671"/>
      <c r="JAE23" s="671"/>
      <c r="JAF23" s="671"/>
      <c r="JAG23" s="671"/>
      <c r="JAH23" s="671"/>
      <c r="JAI23" s="671"/>
      <c r="JAJ23" s="671"/>
      <c r="JAK23" s="671"/>
      <c r="JAL23" s="671"/>
      <c r="JAM23" s="671"/>
      <c r="JAN23" s="671"/>
      <c r="JAO23" s="671"/>
      <c r="JAP23" s="671"/>
      <c r="JAQ23" s="671"/>
      <c r="JAR23" s="671"/>
      <c r="JAS23" s="671"/>
      <c r="JAT23" s="671"/>
      <c r="JAU23" s="671"/>
      <c r="JAV23" s="671"/>
      <c r="JAW23" s="671"/>
      <c r="JAX23" s="671"/>
      <c r="JAY23" s="671"/>
      <c r="JAZ23" s="671"/>
      <c r="JBA23" s="671"/>
      <c r="JBB23" s="671"/>
      <c r="JBC23" s="671"/>
      <c r="JBD23" s="671"/>
      <c r="JBE23" s="671"/>
      <c r="JBF23" s="671"/>
      <c r="JBG23" s="671"/>
      <c r="JBH23" s="671"/>
      <c r="JBI23" s="671"/>
      <c r="JBJ23" s="671"/>
      <c r="JBK23" s="671"/>
      <c r="JBL23" s="671"/>
      <c r="JBM23" s="671"/>
      <c r="JBN23" s="671"/>
      <c r="JBO23" s="671"/>
      <c r="JBP23" s="671"/>
      <c r="JBQ23" s="671"/>
      <c r="JBR23" s="671"/>
      <c r="JBS23" s="671"/>
      <c r="JBT23" s="671"/>
      <c r="JBU23" s="671"/>
      <c r="JBV23" s="671"/>
      <c r="JBW23" s="671"/>
      <c r="JBX23" s="671"/>
      <c r="JBY23" s="671"/>
      <c r="JBZ23" s="671"/>
      <c r="JCA23" s="671"/>
      <c r="JCB23" s="671"/>
      <c r="JCC23" s="671"/>
      <c r="JCD23" s="671"/>
      <c r="JCE23" s="671"/>
      <c r="JCF23" s="671"/>
      <c r="JCG23" s="671"/>
      <c r="JCH23" s="671"/>
      <c r="JCI23" s="671"/>
      <c r="JCJ23" s="671"/>
      <c r="JCK23" s="671"/>
      <c r="JCL23" s="671"/>
      <c r="JCM23" s="671"/>
      <c r="JCN23" s="671"/>
      <c r="JCO23" s="671"/>
      <c r="JCP23" s="671"/>
      <c r="JCQ23" s="671"/>
      <c r="JCR23" s="671"/>
      <c r="JCS23" s="671"/>
      <c r="JCT23" s="671"/>
      <c r="JCU23" s="671"/>
      <c r="JCV23" s="671"/>
      <c r="JCW23" s="671"/>
      <c r="JCX23" s="671"/>
      <c r="JCY23" s="671"/>
      <c r="JCZ23" s="671"/>
      <c r="JDA23" s="671"/>
      <c r="JDB23" s="671"/>
      <c r="JDC23" s="671"/>
      <c r="JDD23" s="671"/>
      <c r="JDE23" s="671"/>
      <c r="JDF23" s="671"/>
      <c r="JDG23" s="671"/>
      <c r="JDH23" s="671"/>
      <c r="JDI23" s="671"/>
      <c r="JDJ23" s="671"/>
      <c r="JDK23" s="671"/>
      <c r="JDL23" s="671"/>
      <c r="JDM23" s="671"/>
      <c r="JDN23" s="671"/>
      <c r="JDO23" s="671"/>
      <c r="JDP23" s="671"/>
      <c r="JDQ23" s="671"/>
      <c r="JDR23" s="671"/>
      <c r="JDS23" s="671"/>
      <c r="JDT23" s="671"/>
      <c r="JDU23" s="671"/>
      <c r="JDV23" s="671"/>
      <c r="JDW23" s="671"/>
      <c r="JDX23" s="671"/>
      <c r="JDY23" s="671"/>
      <c r="JDZ23" s="671"/>
      <c r="JEA23" s="671"/>
      <c r="JEB23" s="671"/>
      <c r="JEC23" s="671"/>
      <c r="JED23" s="671"/>
      <c r="JEE23" s="671"/>
      <c r="JEF23" s="671"/>
      <c r="JEG23" s="671"/>
      <c r="JEH23" s="671"/>
      <c r="JEI23" s="671"/>
      <c r="JEJ23" s="671"/>
      <c r="JEK23" s="671"/>
      <c r="JEL23" s="671"/>
      <c r="JEM23" s="671"/>
      <c r="JEN23" s="671"/>
      <c r="JEO23" s="671"/>
      <c r="JEP23" s="671"/>
      <c r="JEQ23" s="671"/>
      <c r="JER23" s="671"/>
      <c r="JES23" s="671"/>
      <c r="JET23" s="671"/>
      <c r="JEU23" s="671"/>
      <c r="JEV23" s="671"/>
      <c r="JEW23" s="671"/>
      <c r="JEX23" s="671"/>
      <c r="JEY23" s="671"/>
      <c r="JEZ23" s="671"/>
      <c r="JFA23" s="671"/>
      <c r="JFB23" s="671"/>
      <c r="JFC23" s="671"/>
      <c r="JFD23" s="671"/>
      <c r="JFE23" s="671"/>
      <c r="JFF23" s="671"/>
      <c r="JFG23" s="671"/>
      <c r="JFH23" s="671"/>
      <c r="JFI23" s="671"/>
      <c r="JFJ23" s="671"/>
      <c r="JFK23" s="671"/>
      <c r="JFL23" s="671"/>
      <c r="JFM23" s="671"/>
      <c r="JFN23" s="671"/>
      <c r="JFO23" s="671"/>
      <c r="JFP23" s="671"/>
      <c r="JFQ23" s="671"/>
      <c r="JFR23" s="671"/>
      <c r="JFS23" s="671"/>
      <c r="JFT23" s="671"/>
      <c r="JFU23" s="671"/>
      <c r="JFV23" s="671"/>
      <c r="JFW23" s="671"/>
      <c r="JFX23" s="671"/>
      <c r="JFY23" s="671"/>
      <c r="JFZ23" s="671"/>
      <c r="JGA23" s="671"/>
      <c r="JGB23" s="671"/>
      <c r="JGC23" s="671"/>
      <c r="JGD23" s="671"/>
      <c r="JGE23" s="671"/>
      <c r="JGF23" s="671"/>
      <c r="JGG23" s="671"/>
      <c r="JGH23" s="671"/>
      <c r="JGI23" s="671"/>
      <c r="JGJ23" s="671"/>
      <c r="JGK23" s="671"/>
      <c r="JGL23" s="671"/>
      <c r="JGM23" s="671"/>
      <c r="JGN23" s="671"/>
      <c r="JGO23" s="671"/>
      <c r="JGP23" s="671"/>
      <c r="JGQ23" s="671"/>
      <c r="JGR23" s="671"/>
      <c r="JGS23" s="671"/>
      <c r="JGT23" s="671"/>
      <c r="JGU23" s="671"/>
      <c r="JGV23" s="671"/>
      <c r="JGW23" s="671"/>
      <c r="JGX23" s="671"/>
      <c r="JGY23" s="671"/>
      <c r="JGZ23" s="671"/>
      <c r="JHA23" s="671"/>
      <c r="JHB23" s="671"/>
      <c r="JHC23" s="671"/>
      <c r="JHD23" s="671"/>
      <c r="JHE23" s="671"/>
      <c r="JHF23" s="671"/>
      <c r="JHG23" s="671"/>
      <c r="JHH23" s="671"/>
      <c r="JHI23" s="671"/>
      <c r="JHJ23" s="671"/>
      <c r="JHK23" s="671"/>
      <c r="JHL23" s="671"/>
      <c r="JHM23" s="671"/>
      <c r="JHN23" s="671"/>
      <c r="JHO23" s="671"/>
      <c r="JHP23" s="671"/>
      <c r="JHQ23" s="671"/>
      <c r="JHR23" s="671"/>
      <c r="JHS23" s="671"/>
      <c r="JHT23" s="671"/>
      <c r="JHU23" s="671"/>
      <c r="JHV23" s="671"/>
      <c r="JHW23" s="671"/>
      <c r="JHX23" s="671"/>
      <c r="JHY23" s="671"/>
      <c r="JHZ23" s="671"/>
      <c r="JIA23" s="671"/>
      <c r="JIB23" s="671"/>
      <c r="JIC23" s="671"/>
      <c r="JID23" s="671"/>
      <c r="JIE23" s="671"/>
      <c r="JIF23" s="671"/>
      <c r="JIG23" s="671"/>
      <c r="JIH23" s="671"/>
      <c r="JII23" s="671"/>
      <c r="JIJ23" s="671"/>
      <c r="JIK23" s="671"/>
      <c r="JIL23" s="671"/>
      <c r="JIM23" s="671"/>
      <c r="JIN23" s="671"/>
      <c r="JIO23" s="671"/>
      <c r="JIP23" s="671"/>
      <c r="JIQ23" s="671"/>
      <c r="JIR23" s="671"/>
      <c r="JIS23" s="671"/>
      <c r="JIT23" s="671"/>
      <c r="JIU23" s="671"/>
      <c r="JIV23" s="671"/>
      <c r="JIW23" s="671"/>
      <c r="JIX23" s="671"/>
      <c r="JIY23" s="671"/>
      <c r="JIZ23" s="671"/>
      <c r="JJA23" s="671"/>
      <c r="JJB23" s="671"/>
      <c r="JJC23" s="671"/>
      <c r="JJD23" s="671"/>
      <c r="JJE23" s="671"/>
      <c r="JJF23" s="671"/>
      <c r="JJG23" s="671"/>
      <c r="JJH23" s="671"/>
      <c r="JJI23" s="671"/>
      <c r="JJJ23" s="671"/>
      <c r="JJK23" s="671"/>
      <c r="JJL23" s="671"/>
      <c r="JJM23" s="671"/>
      <c r="JJN23" s="671"/>
      <c r="JJO23" s="671"/>
      <c r="JJP23" s="671"/>
      <c r="JJQ23" s="671"/>
      <c r="JJR23" s="671"/>
      <c r="JJS23" s="671"/>
      <c r="JJT23" s="671"/>
      <c r="JJU23" s="671"/>
      <c r="JJV23" s="671"/>
      <c r="JJW23" s="671"/>
      <c r="JJX23" s="671"/>
      <c r="JJY23" s="671"/>
      <c r="JJZ23" s="671"/>
      <c r="JKA23" s="671"/>
      <c r="JKB23" s="671"/>
      <c r="JKC23" s="671"/>
      <c r="JKD23" s="671"/>
      <c r="JKE23" s="671"/>
      <c r="JKF23" s="671"/>
      <c r="JKG23" s="671"/>
      <c r="JKH23" s="671"/>
      <c r="JKI23" s="671"/>
      <c r="JKJ23" s="671"/>
      <c r="JKK23" s="671"/>
      <c r="JKL23" s="671"/>
      <c r="JKM23" s="671"/>
      <c r="JKN23" s="671"/>
      <c r="JKO23" s="671"/>
      <c r="JKP23" s="671"/>
      <c r="JKQ23" s="671"/>
      <c r="JKR23" s="671"/>
      <c r="JKS23" s="671"/>
      <c r="JKT23" s="671"/>
      <c r="JKU23" s="671"/>
      <c r="JKV23" s="671"/>
      <c r="JKW23" s="671"/>
      <c r="JKX23" s="671"/>
      <c r="JKY23" s="671"/>
      <c r="JKZ23" s="671"/>
      <c r="JLA23" s="671"/>
      <c r="JLB23" s="671"/>
      <c r="JLC23" s="671"/>
      <c r="JLD23" s="671"/>
      <c r="JLE23" s="671"/>
      <c r="JLF23" s="671"/>
      <c r="JLG23" s="671"/>
      <c r="JLH23" s="671"/>
      <c r="JLI23" s="671"/>
      <c r="JLJ23" s="671"/>
      <c r="JLK23" s="671"/>
      <c r="JLL23" s="671"/>
      <c r="JLM23" s="671"/>
      <c r="JLN23" s="671"/>
      <c r="JLO23" s="671"/>
      <c r="JLP23" s="671"/>
      <c r="JLQ23" s="671"/>
      <c r="JLR23" s="671"/>
      <c r="JLS23" s="671"/>
      <c r="JLT23" s="671"/>
      <c r="JLU23" s="671"/>
      <c r="JLV23" s="671"/>
      <c r="JLW23" s="671"/>
      <c r="JLX23" s="671"/>
      <c r="JLY23" s="671"/>
      <c r="JLZ23" s="671"/>
      <c r="JMA23" s="671"/>
      <c r="JMB23" s="671"/>
      <c r="JMC23" s="671"/>
      <c r="JMD23" s="671"/>
      <c r="JME23" s="671"/>
      <c r="JMF23" s="671"/>
      <c r="JMG23" s="671"/>
      <c r="JMH23" s="671"/>
      <c r="JMI23" s="671"/>
      <c r="JMJ23" s="671"/>
      <c r="JMK23" s="671"/>
      <c r="JML23" s="671"/>
      <c r="JMM23" s="671"/>
      <c r="JMN23" s="671"/>
      <c r="JMO23" s="671"/>
      <c r="JMP23" s="671"/>
      <c r="JMQ23" s="671"/>
      <c r="JMR23" s="671"/>
      <c r="JMS23" s="671"/>
      <c r="JMT23" s="671"/>
      <c r="JMU23" s="671"/>
      <c r="JMV23" s="671"/>
      <c r="JMW23" s="671"/>
      <c r="JMX23" s="671"/>
      <c r="JMY23" s="671"/>
      <c r="JMZ23" s="671"/>
      <c r="JNA23" s="671"/>
      <c r="JNB23" s="671"/>
      <c r="JNC23" s="671"/>
      <c r="JND23" s="671"/>
      <c r="JNE23" s="671"/>
      <c r="JNF23" s="671"/>
      <c r="JNG23" s="671"/>
      <c r="JNH23" s="671"/>
      <c r="JNI23" s="671"/>
      <c r="JNJ23" s="671"/>
      <c r="JNK23" s="671"/>
      <c r="JNL23" s="671"/>
      <c r="JNM23" s="671"/>
      <c r="JNN23" s="671"/>
      <c r="JNO23" s="671"/>
      <c r="JNP23" s="671"/>
      <c r="JNQ23" s="671"/>
      <c r="JNR23" s="671"/>
      <c r="JNS23" s="671"/>
      <c r="JNT23" s="671"/>
      <c r="JNU23" s="671"/>
      <c r="JNV23" s="671"/>
      <c r="JNW23" s="671"/>
      <c r="JNX23" s="671"/>
      <c r="JNY23" s="671"/>
      <c r="JNZ23" s="671"/>
      <c r="JOA23" s="671"/>
      <c r="JOB23" s="671"/>
      <c r="JOC23" s="671"/>
      <c r="JOD23" s="671"/>
      <c r="JOE23" s="671"/>
      <c r="JOF23" s="671"/>
      <c r="JOG23" s="671"/>
      <c r="JOH23" s="671"/>
      <c r="JOI23" s="671"/>
      <c r="JOJ23" s="671"/>
      <c r="JOK23" s="671"/>
      <c r="JOL23" s="671"/>
      <c r="JOM23" s="671"/>
      <c r="JON23" s="671"/>
      <c r="JOO23" s="671"/>
      <c r="JOP23" s="671"/>
      <c r="JOQ23" s="671"/>
      <c r="JOR23" s="671"/>
      <c r="JOS23" s="671"/>
      <c r="JOT23" s="671"/>
      <c r="JOU23" s="671"/>
      <c r="JOV23" s="671"/>
      <c r="JOW23" s="671"/>
      <c r="JOX23" s="671"/>
      <c r="JOY23" s="671"/>
      <c r="JOZ23" s="671"/>
      <c r="JPA23" s="671"/>
      <c r="JPB23" s="671"/>
      <c r="JPC23" s="671"/>
      <c r="JPD23" s="671"/>
      <c r="JPE23" s="671"/>
      <c r="JPF23" s="671"/>
      <c r="JPG23" s="671"/>
      <c r="JPH23" s="671"/>
      <c r="JPI23" s="671"/>
      <c r="JPJ23" s="671"/>
      <c r="JPK23" s="671"/>
      <c r="JPL23" s="671"/>
      <c r="JPM23" s="671"/>
      <c r="JPN23" s="671"/>
      <c r="JPO23" s="671"/>
      <c r="JPP23" s="671"/>
      <c r="JPQ23" s="671"/>
      <c r="JPR23" s="671"/>
      <c r="JPS23" s="671"/>
      <c r="JPT23" s="671"/>
      <c r="JPU23" s="671"/>
      <c r="JPV23" s="671"/>
      <c r="JPW23" s="671"/>
      <c r="JPX23" s="671"/>
      <c r="JPY23" s="671"/>
      <c r="JPZ23" s="671"/>
      <c r="JQA23" s="671"/>
      <c r="JQB23" s="671"/>
      <c r="JQC23" s="671"/>
      <c r="JQD23" s="671"/>
      <c r="JQE23" s="671"/>
      <c r="JQF23" s="671"/>
      <c r="JQG23" s="671"/>
      <c r="JQH23" s="671"/>
      <c r="JQI23" s="671"/>
      <c r="JQJ23" s="671"/>
      <c r="JQK23" s="671"/>
      <c r="JQL23" s="671"/>
      <c r="JQM23" s="671"/>
      <c r="JQN23" s="671"/>
      <c r="JQO23" s="671"/>
      <c r="JQP23" s="671"/>
      <c r="JQQ23" s="671"/>
      <c r="JQR23" s="671"/>
      <c r="JQS23" s="671"/>
      <c r="JQT23" s="671"/>
      <c r="JQU23" s="671"/>
      <c r="JQV23" s="671"/>
      <c r="JQW23" s="671"/>
      <c r="JQX23" s="671"/>
      <c r="JQY23" s="671"/>
      <c r="JQZ23" s="671"/>
      <c r="JRA23" s="671"/>
      <c r="JRB23" s="671"/>
      <c r="JRC23" s="671"/>
      <c r="JRD23" s="671"/>
      <c r="JRE23" s="671"/>
      <c r="JRF23" s="671"/>
      <c r="JRG23" s="671"/>
      <c r="JRH23" s="671"/>
      <c r="JRI23" s="671"/>
      <c r="JRJ23" s="671"/>
      <c r="JRK23" s="671"/>
      <c r="JRL23" s="671"/>
      <c r="JRM23" s="671"/>
      <c r="JRN23" s="671"/>
      <c r="JRO23" s="671"/>
      <c r="JRP23" s="671"/>
      <c r="JRQ23" s="671"/>
      <c r="JRR23" s="671"/>
      <c r="JRS23" s="671"/>
      <c r="JRT23" s="671"/>
      <c r="JRU23" s="671"/>
      <c r="JRV23" s="671"/>
      <c r="JRW23" s="671"/>
      <c r="JRX23" s="671"/>
      <c r="JRY23" s="671"/>
      <c r="JRZ23" s="671"/>
      <c r="JSA23" s="671"/>
      <c r="JSB23" s="671"/>
      <c r="JSC23" s="671"/>
      <c r="JSD23" s="671"/>
      <c r="JSE23" s="671"/>
      <c r="JSF23" s="671"/>
      <c r="JSG23" s="671"/>
      <c r="JSH23" s="671"/>
      <c r="JSI23" s="671"/>
      <c r="JSJ23" s="671"/>
      <c r="JSK23" s="671"/>
      <c r="JSL23" s="671"/>
      <c r="JSM23" s="671"/>
      <c r="JSN23" s="671"/>
      <c r="JSO23" s="671"/>
      <c r="JSP23" s="671"/>
      <c r="JSQ23" s="671"/>
      <c r="JSR23" s="671"/>
      <c r="JSS23" s="671"/>
      <c r="JST23" s="671"/>
      <c r="JSU23" s="671"/>
      <c r="JSV23" s="671"/>
      <c r="JSW23" s="671"/>
      <c r="JSX23" s="671"/>
      <c r="JSY23" s="671"/>
      <c r="JSZ23" s="671"/>
      <c r="JTA23" s="671"/>
      <c r="JTB23" s="671"/>
      <c r="JTC23" s="671"/>
      <c r="JTD23" s="671"/>
      <c r="JTE23" s="671"/>
      <c r="JTF23" s="671"/>
      <c r="JTG23" s="671"/>
      <c r="JTH23" s="671"/>
      <c r="JTI23" s="671"/>
      <c r="JTJ23" s="671"/>
      <c r="JTK23" s="671"/>
      <c r="JTL23" s="671"/>
      <c r="JTM23" s="671"/>
      <c r="JTN23" s="671"/>
      <c r="JTO23" s="671"/>
      <c r="JTP23" s="671"/>
      <c r="JTQ23" s="671"/>
      <c r="JTR23" s="671"/>
      <c r="JTS23" s="671"/>
      <c r="JTT23" s="671"/>
      <c r="JTU23" s="671"/>
      <c r="JTV23" s="671"/>
      <c r="JTW23" s="671"/>
      <c r="JTX23" s="671"/>
      <c r="JTY23" s="671"/>
      <c r="JTZ23" s="671"/>
      <c r="JUA23" s="671"/>
      <c r="JUB23" s="671"/>
      <c r="JUC23" s="671"/>
      <c r="JUD23" s="671"/>
      <c r="JUE23" s="671"/>
      <c r="JUF23" s="671"/>
      <c r="JUG23" s="671"/>
      <c r="JUH23" s="671"/>
      <c r="JUI23" s="671"/>
      <c r="JUJ23" s="671"/>
      <c r="JUK23" s="671"/>
      <c r="JUL23" s="671"/>
      <c r="JUM23" s="671"/>
      <c r="JUN23" s="671"/>
      <c r="JUO23" s="671"/>
      <c r="JUP23" s="671"/>
      <c r="JUQ23" s="671"/>
      <c r="JUR23" s="671"/>
      <c r="JUS23" s="671"/>
      <c r="JUT23" s="671"/>
      <c r="JUU23" s="671"/>
      <c r="JUV23" s="671"/>
      <c r="JUW23" s="671"/>
      <c r="JUX23" s="671"/>
      <c r="JUY23" s="671"/>
      <c r="JUZ23" s="671"/>
      <c r="JVA23" s="671"/>
      <c r="JVB23" s="671"/>
      <c r="JVC23" s="671"/>
      <c r="JVD23" s="671"/>
      <c r="JVE23" s="671"/>
      <c r="JVF23" s="671"/>
      <c r="JVG23" s="671"/>
      <c r="JVH23" s="671"/>
      <c r="JVI23" s="671"/>
      <c r="JVJ23" s="671"/>
      <c r="JVK23" s="671"/>
      <c r="JVL23" s="671"/>
      <c r="JVM23" s="671"/>
      <c r="JVN23" s="671"/>
      <c r="JVO23" s="671"/>
      <c r="JVP23" s="671"/>
      <c r="JVQ23" s="671"/>
      <c r="JVR23" s="671"/>
      <c r="JVS23" s="671"/>
      <c r="JVT23" s="671"/>
      <c r="JVU23" s="671"/>
      <c r="JVV23" s="671"/>
      <c r="JVW23" s="671"/>
      <c r="JVX23" s="671"/>
      <c r="JVY23" s="671"/>
      <c r="JVZ23" s="671"/>
      <c r="JWA23" s="671"/>
      <c r="JWB23" s="671"/>
      <c r="JWC23" s="671"/>
      <c r="JWD23" s="671"/>
      <c r="JWE23" s="671"/>
      <c r="JWF23" s="671"/>
      <c r="JWG23" s="671"/>
      <c r="JWH23" s="671"/>
      <c r="JWI23" s="671"/>
      <c r="JWJ23" s="671"/>
      <c r="JWK23" s="671"/>
      <c r="JWL23" s="671"/>
      <c r="JWM23" s="671"/>
      <c r="JWN23" s="671"/>
      <c r="JWO23" s="671"/>
      <c r="JWP23" s="671"/>
      <c r="JWQ23" s="671"/>
      <c r="JWR23" s="671"/>
      <c r="JWS23" s="671"/>
      <c r="JWT23" s="671"/>
      <c r="JWU23" s="671"/>
      <c r="JWV23" s="671"/>
      <c r="JWW23" s="671"/>
      <c r="JWX23" s="671"/>
      <c r="JWY23" s="671"/>
      <c r="JWZ23" s="671"/>
      <c r="JXA23" s="671"/>
      <c r="JXB23" s="671"/>
      <c r="JXC23" s="671"/>
      <c r="JXD23" s="671"/>
      <c r="JXE23" s="671"/>
      <c r="JXF23" s="671"/>
      <c r="JXG23" s="671"/>
      <c r="JXH23" s="671"/>
      <c r="JXI23" s="671"/>
      <c r="JXJ23" s="671"/>
      <c r="JXK23" s="671"/>
      <c r="JXL23" s="671"/>
      <c r="JXM23" s="671"/>
      <c r="JXN23" s="671"/>
      <c r="JXO23" s="671"/>
      <c r="JXP23" s="671"/>
      <c r="JXQ23" s="671"/>
      <c r="JXR23" s="671"/>
      <c r="JXS23" s="671"/>
      <c r="JXT23" s="671"/>
      <c r="JXU23" s="671"/>
      <c r="JXV23" s="671"/>
      <c r="JXW23" s="671"/>
      <c r="JXX23" s="671"/>
      <c r="JXY23" s="671"/>
      <c r="JXZ23" s="671"/>
      <c r="JYA23" s="671"/>
      <c r="JYB23" s="671"/>
      <c r="JYC23" s="671"/>
      <c r="JYD23" s="671"/>
      <c r="JYE23" s="671"/>
      <c r="JYF23" s="671"/>
      <c r="JYG23" s="671"/>
      <c r="JYH23" s="671"/>
      <c r="JYI23" s="671"/>
      <c r="JYJ23" s="671"/>
      <c r="JYK23" s="671"/>
      <c r="JYL23" s="671"/>
      <c r="JYM23" s="671"/>
      <c r="JYN23" s="671"/>
      <c r="JYO23" s="671"/>
      <c r="JYP23" s="671"/>
      <c r="JYQ23" s="671"/>
      <c r="JYR23" s="671"/>
      <c r="JYS23" s="671"/>
      <c r="JYT23" s="671"/>
      <c r="JYU23" s="671"/>
      <c r="JYV23" s="671"/>
      <c r="JYW23" s="671"/>
      <c r="JYX23" s="671"/>
      <c r="JYY23" s="671"/>
      <c r="JYZ23" s="671"/>
      <c r="JZA23" s="671"/>
      <c r="JZB23" s="671"/>
      <c r="JZC23" s="671"/>
      <c r="JZD23" s="671"/>
      <c r="JZE23" s="671"/>
      <c r="JZF23" s="671"/>
      <c r="JZG23" s="671"/>
      <c r="JZH23" s="671"/>
      <c r="JZI23" s="671"/>
      <c r="JZJ23" s="671"/>
      <c r="JZK23" s="671"/>
      <c r="JZL23" s="671"/>
      <c r="JZM23" s="671"/>
      <c r="JZN23" s="671"/>
      <c r="JZO23" s="671"/>
      <c r="JZP23" s="671"/>
      <c r="JZQ23" s="671"/>
      <c r="JZR23" s="671"/>
      <c r="JZS23" s="671"/>
      <c r="JZT23" s="671"/>
      <c r="JZU23" s="671"/>
      <c r="JZV23" s="671"/>
      <c r="JZW23" s="671"/>
      <c r="JZX23" s="671"/>
      <c r="JZY23" s="671"/>
      <c r="JZZ23" s="671"/>
      <c r="KAA23" s="671"/>
      <c r="KAB23" s="671"/>
      <c r="KAC23" s="671"/>
      <c r="KAD23" s="671"/>
      <c r="KAE23" s="671"/>
      <c r="KAF23" s="671"/>
      <c r="KAG23" s="671"/>
      <c r="KAH23" s="671"/>
      <c r="KAI23" s="671"/>
      <c r="KAJ23" s="671"/>
      <c r="KAK23" s="671"/>
      <c r="KAL23" s="671"/>
      <c r="KAM23" s="671"/>
      <c r="KAN23" s="671"/>
      <c r="KAO23" s="671"/>
      <c r="KAP23" s="671"/>
      <c r="KAQ23" s="671"/>
      <c r="KAR23" s="671"/>
      <c r="KAS23" s="671"/>
      <c r="KAT23" s="671"/>
      <c r="KAU23" s="671"/>
      <c r="KAV23" s="671"/>
      <c r="KAW23" s="671"/>
      <c r="KAX23" s="671"/>
      <c r="KAY23" s="671"/>
      <c r="KAZ23" s="671"/>
      <c r="KBA23" s="671"/>
      <c r="KBB23" s="671"/>
      <c r="KBC23" s="671"/>
      <c r="KBD23" s="671"/>
      <c r="KBE23" s="671"/>
      <c r="KBF23" s="671"/>
      <c r="KBG23" s="671"/>
      <c r="KBH23" s="671"/>
      <c r="KBI23" s="671"/>
      <c r="KBJ23" s="671"/>
      <c r="KBK23" s="671"/>
      <c r="KBL23" s="671"/>
      <c r="KBM23" s="671"/>
      <c r="KBN23" s="671"/>
      <c r="KBO23" s="671"/>
      <c r="KBP23" s="671"/>
      <c r="KBQ23" s="671"/>
      <c r="KBR23" s="671"/>
      <c r="KBS23" s="671"/>
      <c r="KBT23" s="671"/>
      <c r="KBU23" s="671"/>
      <c r="KBV23" s="671"/>
      <c r="KBW23" s="671"/>
      <c r="KBX23" s="671"/>
      <c r="KBY23" s="671"/>
      <c r="KBZ23" s="671"/>
      <c r="KCA23" s="671"/>
      <c r="KCB23" s="671"/>
      <c r="KCC23" s="671"/>
      <c r="KCD23" s="671"/>
      <c r="KCE23" s="671"/>
      <c r="KCF23" s="671"/>
      <c r="KCG23" s="671"/>
      <c r="KCH23" s="671"/>
      <c r="KCI23" s="671"/>
      <c r="KCJ23" s="671"/>
      <c r="KCK23" s="671"/>
      <c r="KCL23" s="671"/>
      <c r="KCM23" s="671"/>
      <c r="KCN23" s="671"/>
      <c r="KCO23" s="671"/>
      <c r="KCP23" s="671"/>
      <c r="KCQ23" s="671"/>
      <c r="KCR23" s="671"/>
      <c r="KCS23" s="671"/>
      <c r="KCT23" s="671"/>
      <c r="KCU23" s="671"/>
      <c r="KCV23" s="671"/>
      <c r="KCW23" s="671"/>
      <c r="KCX23" s="671"/>
      <c r="KCY23" s="671"/>
      <c r="KCZ23" s="671"/>
      <c r="KDA23" s="671"/>
      <c r="KDB23" s="671"/>
      <c r="KDC23" s="671"/>
      <c r="KDD23" s="671"/>
      <c r="KDE23" s="671"/>
      <c r="KDF23" s="671"/>
      <c r="KDG23" s="671"/>
      <c r="KDH23" s="671"/>
      <c r="KDI23" s="671"/>
      <c r="KDJ23" s="671"/>
      <c r="KDK23" s="671"/>
      <c r="KDL23" s="671"/>
      <c r="KDM23" s="671"/>
      <c r="KDN23" s="671"/>
      <c r="KDO23" s="671"/>
      <c r="KDP23" s="671"/>
      <c r="KDQ23" s="671"/>
      <c r="KDR23" s="671"/>
      <c r="KDS23" s="671"/>
      <c r="KDT23" s="671"/>
      <c r="KDU23" s="671"/>
      <c r="KDV23" s="671"/>
      <c r="KDW23" s="671"/>
      <c r="KDX23" s="671"/>
      <c r="KDY23" s="671"/>
      <c r="KDZ23" s="671"/>
      <c r="KEA23" s="671"/>
      <c r="KEB23" s="671"/>
      <c r="KEC23" s="671"/>
      <c r="KED23" s="671"/>
      <c r="KEE23" s="671"/>
      <c r="KEF23" s="671"/>
      <c r="KEG23" s="671"/>
      <c r="KEH23" s="671"/>
      <c r="KEI23" s="671"/>
      <c r="KEJ23" s="671"/>
      <c r="KEK23" s="671"/>
      <c r="KEL23" s="671"/>
      <c r="KEM23" s="671"/>
      <c r="KEN23" s="671"/>
      <c r="KEO23" s="671"/>
      <c r="KEP23" s="671"/>
      <c r="KEQ23" s="671"/>
      <c r="KER23" s="671"/>
      <c r="KES23" s="671"/>
      <c r="KET23" s="671"/>
      <c r="KEU23" s="671"/>
      <c r="KEV23" s="671"/>
      <c r="KEW23" s="671"/>
      <c r="KEX23" s="671"/>
      <c r="KEY23" s="671"/>
      <c r="KEZ23" s="671"/>
      <c r="KFA23" s="671"/>
      <c r="KFB23" s="671"/>
      <c r="KFC23" s="671"/>
      <c r="KFD23" s="671"/>
      <c r="KFE23" s="671"/>
      <c r="KFF23" s="671"/>
      <c r="KFG23" s="671"/>
      <c r="KFH23" s="671"/>
      <c r="KFI23" s="671"/>
      <c r="KFJ23" s="671"/>
      <c r="KFK23" s="671"/>
      <c r="KFL23" s="671"/>
      <c r="KFM23" s="671"/>
      <c r="KFN23" s="671"/>
      <c r="KFO23" s="671"/>
      <c r="KFP23" s="671"/>
      <c r="KFQ23" s="671"/>
      <c r="KFR23" s="671"/>
      <c r="KFS23" s="671"/>
      <c r="KFT23" s="671"/>
      <c r="KFU23" s="671"/>
      <c r="KFV23" s="671"/>
      <c r="KFW23" s="671"/>
      <c r="KFX23" s="671"/>
      <c r="KFY23" s="671"/>
      <c r="KFZ23" s="671"/>
      <c r="KGA23" s="671"/>
      <c r="KGB23" s="671"/>
      <c r="KGC23" s="671"/>
      <c r="KGD23" s="671"/>
      <c r="KGE23" s="671"/>
      <c r="KGF23" s="671"/>
      <c r="KGG23" s="671"/>
      <c r="KGH23" s="671"/>
      <c r="KGI23" s="671"/>
      <c r="KGJ23" s="671"/>
      <c r="KGK23" s="671"/>
      <c r="KGL23" s="671"/>
      <c r="KGM23" s="671"/>
      <c r="KGN23" s="671"/>
      <c r="KGO23" s="671"/>
      <c r="KGP23" s="671"/>
      <c r="KGQ23" s="671"/>
      <c r="KGR23" s="671"/>
      <c r="KGS23" s="671"/>
      <c r="KGT23" s="671"/>
      <c r="KGU23" s="671"/>
      <c r="KGV23" s="671"/>
      <c r="KGW23" s="671"/>
      <c r="KGX23" s="671"/>
      <c r="KGY23" s="671"/>
      <c r="KGZ23" s="671"/>
      <c r="KHA23" s="671"/>
      <c r="KHB23" s="671"/>
      <c r="KHC23" s="671"/>
      <c r="KHD23" s="671"/>
      <c r="KHE23" s="671"/>
      <c r="KHF23" s="671"/>
      <c r="KHG23" s="671"/>
      <c r="KHH23" s="671"/>
      <c r="KHI23" s="671"/>
      <c r="KHJ23" s="671"/>
      <c r="KHK23" s="671"/>
      <c r="KHL23" s="671"/>
      <c r="KHM23" s="671"/>
      <c r="KHN23" s="671"/>
      <c r="KHO23" s="671"/>
      <c r="KHP23" s="671"/>
      <c r="KHQ23" s="671"/>
      <c r="KHR23" s="671"/>
      <c r="KHS23" s="671"/>
      <c r="KHT23" s="671"/>
      <c r="KHU23" s="671"/>
      <c r="KHV23" s="671"/>
      <c r="KHW23" s="671"/>
      <c r="KHX23" s="671"/>
      <c r="KHY23" s="671"/>
      <c r="KHZ23" s="671"/>
      <c r="KIA23" s="671"/>
      <c r="KIB23" s="671"/>
      <c r="KIC23" s="671"/>
      <c r="KID23" s="671"/>
      <c r="KIE23" s="671"/>
      <c r="KIF23" s="671"/>
      <c r="KIG23" s="671"/>
      <c r="KIH23" s="671"/>
      <c r="KII23" s="671"/>
      <c r="KIJ23" s="671"/>
      <c r="KIK23" s="671"/>
      <c r="KIL23" s="671"/>
      <c r="KIM23" s="671"/>
      <c r="KIN23" s="671"/>
      <c r="KIO23" s="671"/>
      <c r="KIP23" s="671"/>
      <c r="KIQ23" s="671"/>
      <c r="KIR23" s="671"/>
      <c r="KIS23" s="671"/>
      <c r="KIT23" s="671"/>
      <c r="KIU23" s="671"/>
      <c r="KIV23" s="671"/>
      <c r="KIW23" s="671"/>
      <c r="KIX23" s="671"/>
      <c r="KIY23" s="671"/>
      <c r="KIZ23" s="671"/>
      <c r="KJA23" s="671"/>
      <c r="KJB23" s="671"/>
      <c r="KJC23" s="671"/>
      <c r="KJD23" s="671"/>
      <c r="KJE23" s="671"/>
      <c r="KJF23" s="671"/>
      <c r="KJG23" s="671"/>
      <c r="KJH23" s="671"/>
      <c r="KJI23" s="671"/>
      <c r="KJJ23" s="671"/>
      <c r="KJK23" s="671"/>
      <c r="KJL23" s="671"/>
      <c r="KJM23" s="671"/>
      <c r="KJN23" s="671"/>
      <c r="KJO23" s="671"/>
      <c r="KJP23" s="671"/>
      <c r="KJQ23" s="671"/>
      <c r="KJR23" s="671"/>
      <c r="KJS23" s="671"/>
      <c r="KJT23" s="671"/>
      <c r="KJU23" s="671"/>
      <c r="KJV23" s="671"/>
      <c r="KJW23" s="671"/>
      <c r="KJX23" s="671"/>
      <c r="KJY23" s="671"/>
      <c r="KJZ23" s="671"/>
      <c r="KKA23" s="671"/>
      <c r="KKB23" s="671"/>
      <c r="KKC23" s="671"/>
      <c r="KKD23" s="671"/>
      <c r="KKE23" s="671"/>
      <c r="KKF23" s="671"/>
      <c r="KKG23" s="671"/>
      <c r="KKH23" s="671"/>
      <c r="KKI23" s="671"/>
      <c r="KKJ23" s="671"/>
      <c r="KKK23" s="671"/>
      <c r="KKL23" s="671"/>
      <c r="KKM23" s="671"/>
      <c r="KKN23" s="671"/>
      <c r="KKO23" s="671"/>
      <c r="KKP23" s="671"/>
      <c r="KKQ23" s="671"/>
      <c r="KKR23" s="671"/>
      <c r="KKS23" s="671"/>
      <c r="KKT23" s="671"/>
      <c r="KKU23" s="671"/>
      <c r="KKV23" s="671"/>
      <c r="KKW23" s="671"/>
      <c r="KKX23" s="671"/>
      <c r="KKY23" s="671"/>
      <c r="KKZ23" s="671"/>
      <c r="KLA23" s="671"/>
      <c r="KLB23" s="671"/>
      <c r="KLC23" s="671"/>
      <c r="KLD23" s="671"/>
      <c r="KLE23" s="671"/>
      <c r="KLF23" s="671"/>
      <c r="KLG23" s="671"/>
      <c r="KLH23" s="671"/>
      <c r="KLI23" s="671"/>
      <c r="KLJ23" s="671"/>
      <c r="KLK23" s="671"/>
      <c r="KLL23" s="671"/>
      <c r="KLM23" s="671"/>
      <c r="KLN23" s="671"/>
      <c r="KLO23" s="671"/>
      <c r="KLP23" s="671"/>
      <c r="KLQ23" s="671"/>
      <c r="KLR23" s="671"/>
      <c r="KLS23" s="671"/>
      <c r="KLT23" s="671"/>
      <c r="KLU23" s="671"/>
      <c r="KLV23" s="671"/>
      <c r="KLW23" s="671"/>
      <c r="KLX23" s="671"/>
      <c r="KLY23" s="671"/>
      <c r="KLZ23" s="671"/>
      <c r="KMA23" s="671"/>
      <c r="KMB23" s="671"/>
      <c r="KMC23" s="671"/>
      <c r="KMD23" s="671"/>
      <c r="KME23" s="671"/>
      <c r="KMF23" s="671"/>
      <c r="KMG23" s="671"/>
      <c r="KMH23" s="671"/>
      <c r="KMI23" s="671"/>
      <c r="KMJ23" s="671"/>
      <c r="KMK23" s="671"/>
      <c r="KML23" s="671"/>
      <c r="KMM23" s="671"/>
      <c r="KMN23" s="671"/>
      <c r="KMO23" s="671"/>
      <c r="KMP23" s="671"/>
      <c r="KMQ23" s="671"/>
      <c r="KMR23" s="671"/>
      <c r="KMS23" s="671"/>
      <c r="KMT23" s="671"/>
      <c r="KMU23" s="671"/>
      <c r="KMV23" s="671"/>
      <c r="KMW23" s="671"/>
      <c r="KMX23" s="671"/>
      <c r="KMY23" s="671"/>
      <c r="KMZ23" s="671"/>
      <c r="KNA23" s="671"/>
      <c r="KNB23" s="671"/>
      <c r="KNC23" s="671"/>
      <c r="KND23" s="671"/>
      <c r="KNE23" s="671"/>
      <c r="KNF23" s="671"/>
      <c r="KNG23" s="671"/>
      <c r="KNH23" s="671"/>
      <c r="KNI23" s="671"/>
      <c r="KNJ23" s="671"/>
      <c r="KNK23" s="671"/>
      <c r="KNL23" s="671"/>
      <c r="KNM23" s="671"/>
      <c r="KNN23" s="671"/>
      <c r="KNO23" s="671"/>
      <c r="KNP23" s="671"/>
      <c r="KNQ23" s="671"/>
      <c r="KNR23" s="671"/>
      <c r="KNS23" s="671"/>
      <c r="KNT23" s="671"/>
      <c r="KNU23" s="671"/>
      <c r="KNV23" s="671"/>
      <c r="KNW23" s="671"/>
      <c r="KNX23" s="671"/>
      <c r="KNY23" s="671"/>
      <c r="KNZ23" s="671"/>
      <c r="KOA23" s="671"/>
      <c r="KOB23" s="671"/>
      <c r="KOC23" s="671"/>
      <c r="KOD23" s="671"/>
      <c r="KOE23" s="671"/>
      <c r="KOF23" s="671"/>
      <c r="KOG23" s="671"/>
      <c r="KOH23" s="671"/>
      <c r="KOI23" s="671"/>
      <c r="KOJ23" s="671"/>
      <c r="KOK23" s="671"/>
      <c r="KOL23" s="671"/>
      <c r="KOM23" s="671"/>
      <c r="KON23" s="671"/>
      <c r="KOO23" s="671"/>
      <c r="KOP23" s="671"/>
      <c r="KOQ23" s="671"/>
      <c r="KOR23" s="671"/>
      <c r="KOS23" s="671"/>
      <c r="KOT23" s="671"/>
      <c r="KOU23" s="671"/>
      <c r="KOV23" s="671"/>
      <c r="KOW23" s="671"/>
      <c r="KOX23" s="671"/>
      <c r="KOY23" s="671"/>
      <c r="KOZ23" s="671"/>
      <c r="KPA23" s="671"/>
      <c r="KPB23" s="671"/>
      <c r="KPC23" s="671"/>
      <c r="KPD23" s="671"/>
      <c r="KPE23" s="671"/>
      <c r="KPF23" s="671"/>
      <c r="KPG23" s="671"/>
      <c r="KPH23" s="671"/>
      <c r="KPI23" s="671"/>
      <c r="KPJ23" s="671"/>
      <c r="KPK23" s="671"/>
      <c r="KPL23" s="671"/>
      <c r="KPM23" s="671"/>
      <c r="KPN23" s="671"/>
      <c r="KPO23" s="671"/>
      <c r="KPP23" s="671"/>
      <c r="KPQ23" s="671"/>
      <c r="KPR23" s="671"/>
      <c r="KPS23" s="671"/>
      <c r="KPT23" s="671"/>
      <c r="KPU23" s="671"/>
      <c r="KPV23" s="671"/>
      <c r="KPW23" s="671"/>
      <c r="KPX23" s="671"/>
      <c r="KPY23" s="671"/>
      <c r="KPZ23" s="671"/>
      <c r="KQA23" s="671"/>
      <c r="KQB23" s="671"/>
      <c r="KQC23" s="671"/>
      <c r="KQD23" s="671"/>
      <c r="KQE23" s="671"/>
      <c r="KQF23" s="671"/>
      <c r="KQG23" s="671"/>
      <c r="KQH23" s="671"/>
      <c r="KQI23" s="671"/>
      <c r="KQJ23" s="671"/>
      <c r="KQK23" s="671"/>
      <c r="KQL23" s="671"/>
      <c r="KQM23" s="671"/>
      <c r="KQN23" s="671"/>
      <c r="KQO23" s="671"/>
      <c r="KQP23" s="671"/>
      <c r="KQQ23" s="671"/>
      <c r="KQR23" s="671"/>
      <c r="KQS23" s="671"/>
      <c r="KQT23" s="671"/>
      <c r="KQU23" s="671"/>
      <c r="KQV23" s="671"/>
      <c r="KQW23" s="671"/>
      <c r="KQX23" s="671"/>
      <c r="KQY23" s="671"/>
      <c r="KQZ23" s="671"/>
      <c r="KRA23" s="671"/>
      <c r="KRB23" s="671"/>
      <c r="KRC23" s="671"/>
      <c r="KRD23" s="671"/>
      <c r="KRE23" s="671"/>
      <c r="KRF23" s="671"/>
      <c r="KRG23" s="671"/>
      <c r="KRH23" s="671"/>
      <c r="KRI23" s="671"/>
      <c r="KRJ23" s="671"/>
      <c r="KRK23" s="671"/>
      <c r="KRL23" s="671"/>
      <c r="KRM23" s="671"/>
      <c r="KRN23" s="671"/>
      <c r="KRO23" s="671"/>
      <c r="KRP23" s="671"/>
      <c r="KRQ23" s="671"/>
      <c r="KRR23" s="671"/>
      <c r="KRS23" s="671"/>
      <c r="KRT23" s="671"/>
      <c r="KRU23" s="671"/>
      <c r="KRV23" s="671"/>
      <c r="KRW23" s="671"/>
      <c r="KRX23" s="671"/>
      <c r="KRY23" s="671"/>
      <c r="KRZ23" s="671"/>
      <c r="KSA23" s="671"/>
      <c r="KSB23" s="671"/>
      <c r="KSC23" s="671"/>
      <c r="KSD23" s="671"/>
      <c r="KSE23" s="671"/>
      <c r="KSF23" s="671"/>
      <c r="KSG23" s="671"/>
      <c r="KSH23" s="671"/>
      <c r="KSI23" s="671"/>
      <c r="KSJ23" s="671"/>
      <c r="KSK23" s="671"/>
      <c r="KSL23" s="671"/>
      <c r="KSM23" s="671"/>
      <c r="KSN23" s="671"/>
      <c r="KSO23" s="671"/>
      <c r="KSP23" s="671"/>
      <c r="KSQ23" s="671"/>
      <c r="KSR23" s="671"/>
      <c r="KSS23" s="671"/>
      <c r="KST23" s="671"/>
      <c r="KSU23" s="671"/>
      <c r="KSV23" s="671"/>
      <c r="KSW23" s="671"/>
      <c r="KSX23" s="671"/>
      <c r="KSY23" s="671"/>
      <c r="KSZ23" s="671"/>
      <c r="KTA23" s="671"/>
      <c r="KTB23" s="671"/>
      <c r="KTC23" s="671"/>
      <c r="KTD23" s="671"/>
      <c r="KTE23" s="671"/>
      <c r="KTF23" s="671"/>
      <c r="KTG23" s="671"/>
      <c r="KTH23" s="671"/>
      <c r="KTI23" s="671"/>
      <c r="KTJ23" s="671"/>
      <c r="KTK23" s="671"/>
      <c r="KTL23" s="671"/>
      <c r="KTM23" s="671"/>
      <c r="KTN23" s="671"/>
      <c r="KTO23" s="671"/>
      <c r="KTP23" s="671"/>
      <c r="KTQ23" s="671"/>
      <c r="KTR23" s="671"/>
      <c r="KTS23" s="671"/>
      <c r="KTT23" s="671"/>
      <c r="KTU23" s="671"/>
      <c r="KTV23" s="671"/>
      <c r="KTW23" s="671"/>
      <c r="KTX23" s="671"/>
      <c r="KTY23" s="671"/>
      <c r="KTZ23" s="671"/>
      <c r="KUA23" s="671"/>
      <c r="KUB23" s="671"/>
      <c r="KUC23" s="671"/>
      <c r="KUD23" s="671"/>
      <c r="KUE23" s="671"/>
      <c r="KUF23" s="671"/>
      <c r="KUG23" s="671"/>
      <c r="KUH23" s="671"/>
      <c r="KUI23" s="671"/>
      <c r="KUJ23" s="671"/>
      <c r="KUK23" s="671"/>
      <c r="KUL23" s="671"/>
      <c r="KUM23" s="671"/>
      <c r="KUN23" s="671"/>
      <c r="KUO23" s="671"/>
      <c r="KUP23" s="671"/>
      <c r="KUQ23" s="671"/>
      <c r="KUR23" s="671"/>
      <c r="KUS23" s="671"/>
      <c r="KUT23" s="671"/>
      <c r="KUU23" s="671"/>
      <c r="KUV23" s="671"/>
      <c r="KUW23" s="671"/>
      <c r="KUX23" s="671"/>
      <c r="KUY23" s="671"/>
      <c r="KUZ23" s="671"/>
      <c r="KVA23" s="671"/>
      <c r="KVB23" s="671"/>
      <c r="KVC23" s="671"/>
      <c r="KVD23" s="671"/>
      <c r="KVE23" s="671"/>
      <c r="KVF23" s="671"/>
      <c r="KVG23" s="671"/>
      <c r="KVH23" s="671"/>
      <c r="KVI23" s="671"/>
      <c r="KVJ23" s="671"/>
      <c r="KVK23" s="671"/>
      <c r="KVL23" s="671"/>
      <c r="KVM23" s="671"/>
      <c r="KVN23" s="671"/>
      <c r="KVO23" s="671"/>
      <c r="KVP23" s="671"/>
      <c r="KVQ23" s="671"/>
      <c r="KVR23" s="671"/>
      <c r="KVS23" s="671"/>
      <c r="KVT23" s="671"/>
      <c r="KVU23" s="671"/>
      <c r="KVV23" s="671"/>
      <c r="KVW23" s="671"/>
      <c r="KVX23" s="671"/>
      <c r="KVY23" s="671"/>
      <c r="KVZ23" s="671"/>
      <c r="KWA23" s="671"/>
      <c r="KWB23" s="671"/>
      <c r="KWC23" s="671"/>
      <c r="KWD23" s="671"/>
      <c r="KWE23" s="671"/>
      <c r="KWF23" s="671"/>
      <c r="KWG23" s="671"/>
      <c r="KWH23" s="671"/>
      <c r="KWI23" s="671"/>
      <c r="KWJ23" s="671"/>
      <c r="KWK23" s="671"/>
      <c r="KWL23" s="671"/>
      <c r="KWM23" s="671"/>
      <c r="KWN23" s="671"/>
      <c r="KWO23" s="671"/>
      <c r="KWP23" s="671"/>
      <c r="KWQ23" s="671"/>
      <c r="KWR23" s="671"/>
      <c r="KWS23" s="671"/>
      <c r="KWT23" s="671"/>
      <c r="KWU23" s="671"/>
      <c r="KWV23" s="671"/>
      <c r="KWW23" s="671"/>
      <c r="KWX23" s="671"/>
      <c r="KWY23" s="671"/>
      <c r="KWZ23" s="671"/>
      <c r="KXA23" s="671"/>
      <c r="KXB23" s="671"/>
      <c r="KXC23" s="671"/>
      <c r="KXD23" s="671"/>
      <c r="KXE23" s="671"/>
      <c r="KXF23" s="671"/>
      <c r="KXG23" s="671"/>
      <c r="KXH23" s="671"/>
      <c r="KXI23" s="671"/>
      <c r="KXJ23" s="671"/>
      <c r="KXK23" s="671"/>
      <c r="KXL23" s="671"/>
      <c r="KXM23" s="671"/>
      <c r="KXN23" s="671"/>
      <c r="KXO23" s="671"/>
      <c r="KXP23" s="671"/>
      <c r="KXQ23" s="671"/>
      <c r="KXR23" s="671"/>
      <c r="KXS23" s="671"/>
      <c r="KXT23" s="671"/>
      <c r="KXU23" s="671"/>
      <c r="KXV23" s="671"/>
      <c r="KXW23" s="671"/>
      <c r="KXX23" s="671"/>
      <c r="KXY23" s="671"/>
      <c r="KXZ23" s="671"/>
      <c r="KYA23" s="671"/>
      <c r="KYB23" s="671"/>
      <c r="KYC23" s="671"/>
      <c r="KYD23" s="671"/>
      <c r="KYE23" s="671"/>
      <c r="KYF23" s="671"/>
      <c r="KYG23" s="671"/>
      <c r="KYH23" s="671"/>
      <c r="KYI23" s="671"/>
      <c r="KYJ23" s="671"/>
      <c r="KYK23" s="671"/>
      <c r="KYL23" s="671"/>
      <c r="KYM23" s="671"/>
      <c r="KYN23" s="671"/>
      <c r="KYO23" s="671"/>
      <c r="KYP23" s="671"/>
      <c r="KYQ23" s="671"/>
      <c r="KYR23" s="671"/>
      <c r="KYS23" s="671"/>
      <c r="KYT23" s="671"/>
      <c r="KYU23" s="671"/>
      <c r="KYV23" s="671"/>
      <c r="KYW23" s="671"/>
      <c r="KYX23" s="671"/>
      <c r="KYY23" s="671"/>
      <c r="KYZ23" s="671"/>
      <c r="KZA23" s="671"/>
      <c r="KZB23" s="671"/>
      <c r="KZC23" s="671"/>
      <c r="KZD23" s="671"/>
      <c r="KZE23" s="671"/>
      <c r="KZF23" s="671"/>
      <c r="KZG23" s="671"/>
      <c r="KZH23" s="671"/>
      <c r="KZI23" s="671"/>
      <c r="KZJ23" s="671"/>
      <c r="KZK23" s="671"/>
      <c r="KZL23" s="671"/>
      <c r="KZM23" s="671"/>
      <c r="KZN23" s="671"/>
      <c r="KZO23" s="671"/>
      <c r="KZP23" s="671"/>
      <c r="KZQ23" s="671"/>
      <c r="KZR23" s="671"/>
      <c r="KZS23" s="671"/>
      <c r="KZT23" s="671"/>
      <c r="KZU23" s="671"/>
      <c r="KZV23" s="671"/>
      <c r="KZW23" s="671"/>
      <c r="KZX23" s="671"/>
      <c r="KZY23" s="671"/>
      <c r="KZZ23" s="671"/>
      <c r="LAA23" s="671"/>
      <c r="LAB23" s="671"/>
      <c r="LAC23" s="671"/>
      <c r="LAD23" s="671"/>
      <c r="LAE23" s="671"/>
      <c r="LAF23" s="671"/>
      <c r="LAG23" s="671"/>
      <c r="LAH23" s="671"/>
      <c r="LAI23" s="671"/>
      <c r="LAJ23" s="671"/>
      <c r="LAK23" s="671"/>
      <c r="LAL23" s="671"/>
      <c r="LAM23" s="671"/>
      <c r="LAN23" s="671"/>
      <c r="LAO23" s="671"/>
      <c r="LAP23" s="671"/>
      <c r="LAQ23" s="671"/>
      <c r="LAR23" s="671"/>
      <c r="LAS23" s="671"/>
      <c r="LAT23" s="671"/>
      <c r="LAU23" s="671"/>
      <c r="LAV23" s="671"/>
      <c r="LAW23" s="671"/>
      <c r="LAX23" s="671"/>
      <c r="LAY23" s="671"/>
      <c r="LAZ23" s="671"/>
      <c r="LBA23" s="671"/>
      <c r="LBB23" s="671"/>
      <c r="LBC23" s="671"/>
      <c r="LBD23" s="671"/>
      <c r="LBE23" s="671"/>
      <c r="LBF23" s="671"/>
      <c r="LBG23" s="671"/>
      <c r="LBH23" s="671"/>
      <c r="LBI23" s="671"/>
      <c r="LBJ23" s="671"/>
      <c r="LBK23" s="671"/>
      <c r="LBL23" s="671"/>
      <c r="LBM23" s="671"/>
      <c r="LBN23" s="671"/>
      <c r="LBO23" s="671"/>
      <c r="LBP23" s="671"/>
      <c r="LBQ23" s="671"/>
      <c r="LBR23" s="671"/>
      <c r="LBS23" s="671"/>
      <c r="LBT23" s="671"/>
      <c r="LBU23" s="671"/>
      <c r="LBV23" s="671"/>
      <c r="LBW23" s="671"/>
      <c r="LBX23" s="671"/>
      <c r="LBY23" s="671"/>
      <c r="LBZ23" s="671"/>
      <c r="LCA23" s="671"/>
      <c r="LCB23" s="671"/>
      <c r="LCC23" s="671"/>
      <c r="LCD23" s="671"/>
      <c r="LCE23" s="671"/>
      <c r="LCF23" s="671"/>
      <c r="LCG23" s="671"/>
      <c r="LCH23" s="671"/>
      <c r="LCI23" s="671"/>
      <c r="LCJ23" s="671"/>
      <c r="LCK23" s="671"/>
      <c r="LCL23" s="671"/>
      <c r="LCM23" s="671"/>
      <c r="LCN23" s="671"/>
      <c r="LCO23" s="671"/>
      <c r="LCP23" s="671"/>
      <c r="LCQ23" s="671"/>
      <c r="LCR23" s="671"/>
      <c r="LCS23" s="671"/>
      <c r="LCT23" s="671"/>
      <c r="LCU23" s="671"/>
      <c r="LCV23" s="671"/>
      <c r="LCW23" s="671"/>
      <c r="LCX23" s="671"/>
      <c r="LCY23" s="671"/>
      <c r="LCZ23" s="671"/>
      <c r="LDA23" s="671"/>
      <c r="LDB23" s="671"/>
      <c r="LDC23" s="671"/>
      <c r="LDD23" s="671"/>
      <c r="LDE23" s="671"/>
      <c r="LDF23" s="671"/>
      <c r="LDG23" s="671"/>
      <c r="LDH23" s="671"/>
      <c r="LDI23" s="671"/>
      <c r="LDJ23" s="671"/>
      <c r="LDK23" s="671"/>
      <c r="LDL23" s="671"/>
      <c r="LDM23" s="671"/>
      <c r="LDN23" s="671"/>
      <c r="LDO23" s="671"/>
      <c r="LDP23" s="671"/>
      <c r="LDQ23" s="671"/>
      <c r="LDR23" s="671"/>
      <c r="LDS23" s="671"/>
      <c r="LDT23" s="671"/>
      <c r="LDU23" s="671"/>
      <c r="LDV23" s="671"/>
      <c r="LDW23" s="671"/>
      <c r="LDX23" s="671"/>
      <c r="LDY23" s="671"/>
      <c r="LDZ23" s="671"/>
      <c r="LEA23" s="671"/>
      <c r="LEB23" s="671"/>
      <c r="LEC23" s="671"/>
      <c r="LED23" s="671"/>
      <c r="LEE23" s="671"/>
      <c r="LEF23" s="671"/>
      <c r="LEG23" s="671"/>
      <c r="LEH23" s="671"/>
      <c r="LEI23" s="671"/>
      <c r="LEJ23" s="671"/>
      <c r="LEK23" s="671"/>
      <c r="LEL23" s="671"/>
      <c r="LEM23" s="671"/>
      <c r="LEN23" s="671"/>
      <c r="LEO23" s="671"/>
      <c r="LEP23" s="671"/>
      <c r="LEQ23" s="671"/>
      <c r="LER23" s="671"/>
      <c r="LES23" s="671"/>
      <c r="LET23" s="671"/>
      <c r="LEU23" s="671"/>
      <c r="LEV23" s="671"/>
      <c r="LEW23" s="671"/>
      <c r="LEX23" s="671"/>
      <c r="LEY23" s="671"/>
      <c r="LEZ23" s="671"/>
      <c r="LFA23" s="671"/>
      <c r="LFB23" s="671"/>
      <c r="LFC23" s="671"/>
      <c r="LFD23" s="671"/>
      <c r="LFE23" s="671"/>
      <c r="LFF23" s="671"/>
      <c r="LFG23" s="671"/>
      <c r="LFH23" s="671"/>
      <c r="LFI23" s="671"/>
      <c r="LFJ23" s="671"/>
      <c r="LFK23" s="671"/>
      <c r="LFL23" s="671"/>
      <c r="LFM23" s="671"/>
      <c r="LFN23" s="671"/>
      <c r="LFO23" s="671"/>
      <c r="LFP23" s="671"/>
      <c r="LFQ23" s="671"/>
      <c r="LFR23" s="671"/>
      <c r="LFS23" s="671"/>
      <c r="LFT23" s="671"/>
      <c r="LFU23" s="671"/>
      <c r="LFV23" s="671"/>
      <c r="LFW23" s="671"/>
      <c r="LFX23" s="671"/>
      <c r="LFY23" s="671"/>
      <c r="LFZ23" s="671"/>
      <c r="LGA23" s="671"/>
      <c r="LGB23" s="671"/>
      <c r="LGC23" s="671"/>
      <c r="LGD23" s="671"/>
      <c r="LGE23" s="671"/>
      <c r="LGF23" s="671"/>
      <c r="LGG23" s="671"/>
      <c r="LGH23" s="671"/>
      <c r="LGI23" s="671"/>
      <c r="LGJ23" s="671"/>
      <c r="LGK23" s="671"/>
      <c r="LGL23" s="671"/>
      <c r="LGM23" s="671"/>
      <c r="LGN23" s="671"/>
      <c r="LGO23" s="671"/>
      <c r="LGP23" s="671"/>
      <c r="LGQ23" s="671"/>
      <c r="LGR23" s="671"/>
      <c r="LGS23" s="671"/>
      <c r="LGT23" s="671"/>
      <c r="LGU23" s="671"/>
      <c r="LGV23" s="671"/>
      <c r="LGW23" s="671"/>
      <c r="LGX23" s="671"/>
      <c r="LGY23" s="671"/>
      <c r="LGZ23" s="671"/>
      <c r="LHA23" s="671"/>
      <c r="LHB23" s="671"/>
      <c r="LHC23" s="671"/>
      <c r="LHD23" s="671"/>
      <c r="LHE23" s="671"/>
      <c r="LHF23" s="671"/>
      <c r="LHG23" s="671"/>
      <c r="LHH23" s="671"/>
      <c r="LHI23" s="671"/>
      <c r="LHJ23" s="671"/>
      <c r="LHK23" s="671"/>
      <c r="LHL23" s="671"/>
      <c r="LHM23" s="671"/>
      <c r="LHN23" s="671"/>
      <c r="LHO23" s="671"/>
      <c r="LHP23" s="671"/>
      <c r="LHQ23" s="671"/>
      <c r="LHR23" s="671"/>
      <c r="LHS23" s="671"/>
      <c r="LHT23" s="671"/>
      <c r="LHU23" s="671"/>
      <c r="LHV23" s="671"/>
      <c r="LHW23" s="671"/>
      <c r="LHX23" s="671"/>
      <c r="LHY23" s="671"/>
      <c r="LHZ23" s="671"/>
      <c r="LIA23" s="671"/>
      <c r="LIB23" s="671"/>
      <c r="LIC23" s="671"/>
      <c r="LID23" s="671"/>
      <c r="LIE23" s="671"/>
      <c r="LIF23" s="671"/>
      <c r="LIG23" s="671"/>
      <c r="LIH23" s="671"/>
      <c r="LII23" s="671"/>
      <c r="LIJ23" s="671"/>
      <c r="LIK23" s="671"/>
      <c r="LIL23" s="671"/>
      <c r="LIM23" s="671"/>
      <c r="LIN23" s="671"/>
      <c r="LIO23" s="671"/>
      <c r="LIP23" s="671"/>
      <c r="LIQ23" s="671"/>
      <c r="LIR23" s="671"/>
      <c r="LIS23" s="671"/>
      <c r="LIT23" s="671"/>
      <c r="LIU23" s="671"/>
      <c r="LIV23" s="671"/>
      <c r="LIW23" s="671"/>
      <c r="LIX23" s="671"/>
      <c r="LIY23" s="671"/>
      <c r="LIZ23" s="671"/>
      <c r="LJA23" s="671"/>
      <c r="LJB23" s="671"/>
      <c r="LJC23" s="671"/>
      <c r="LJD23" s="671"/>
      <c r="LJE23" s="671"/>
      <c r="LJF23" s="671"/>
      <c r="LJG23" s="671"/>
      <c r="LJH23" s="671"/>
      <c r="LJI23" s="671"/>
      <c r="LJJ23" s="671"/>
      <c r="LJK23" s="671"/>
      <c r="LJL23" s="671"/>
      <c r="LJM23" s="671"/>
      <c r="LJN23" s="671"/>
      <c r="LJO23" s="671"/>
      <c r="LJP23" s="671"/>
      <c r="LJQ23" s="671"/>
      <c r="LJR23" s="671"/>
      <c r="LJS23" s="671"/>
      <c r="LJT23" s="671"/>
      <c r="LJU23" s="671"/>
      <c r="LJV23" s="671"/>
      <c r="LJW23" s="671"/>
      <c r="LJX23" s="671"/>
      <c r="LJY23" s="671"/>
      <c r="LJZ23" s="671"/>
      <c r="LKA23" s="671"/>
      <c r="LKB23" s="671"/>
      <c r="LKC23" s="671"/>
      <c r="LKD23" s="671"/>
      <c r="LKE23" s="671"/>
      <c r="LKF23" s="671"/>
      <c r="LKG23" s="671"/>
      <c r="LKH23" s="671"/>
      <c r="LKI23" s="671"/>
      <c r="LKJ23" s="671"/>
      <c r="LKK23" s="671"/>
      <c r="LKL23" s="671"/>
      <c r="LKM23" s="671"/>
      <c r="LKN23" s="671"/>
      <c r="LKO23" s="671"/>
      <c r="LKP23" s="671"/>
      <c r="LKQ23" s="671"/>
      <c r="LKR23" s="671"/>
      <c r="LKS23" s="671"/>
      <c r="LKT23" s="671"/>
      <c r="LKU23" s="671"/>
      <c r="LKV23" s="671"/>
      <c r="LKW23" s="671"/>
      <c r="LKX23" s="671"/>
      <c r="LKY23" s="671"/>
      <c r="LKZ23" s="671"/>
      <c r="LLA23" s="671"/>
      <c r="LLB23" s="671"/>
      <c r="LLC23" s="671"/>
      <c r="LLD23" s="671"/>
      <c r="LLE23" s="671"/>
      <c r="LLF23" s="671"/>
      <c r="LLG23" s="671"/>
      <c r="LLH23" s="671"/>
      <c r="LLI23" s="671"/>
      <c r="LLJ23" s="671"/>
      <c r="LLK23" s="671"/>
      <c r="LLL23" s="671"/>
      <c r="LLM23" s="671"/>
      <c r="LLN23" s="671"/>
      <c r="LLO23" s="671"/>
      <c r="LLP23" s="671"/>
      <c r="LLQ23" s="671"/>
      <c r="LLR23" s="671"/>
      <c r="LLS23" s="671"/>
      <c r="LLT23" s="671"/>
      <c r="LLU23" s="671"/>
      <c r="LLV23" s="671"/>
      <c r="LLW23" s="671"/>
      <c r="LLX23" s="671"/>
      <c r="LLY23" s="671"/>
      <c r="LLZ23" s="671"/>
      <c r="LMA23" s="671"/>
      <c r="LMB23" s="671"/>
      <c r="LMC23" s="671"/>
      <c r="LMD23" s="671"/>
      <c r="LME23" s="671"/>
      <c r="LMF23" s="671"/>
      <c r="LMG23" s="671"/>
      <c r="LMH23" s="671"/>
      <c r="LMI23" s="671"/>
      <c r="LMJ23" s="671"/>
      <c r="LMK23" s="671"/>
      <c r="LML23" s="671"/>
      <c r="LMM23" s="671"/>
      <c r="LMN23" s="671"/>
      <c r="LMO23" s="671"/>
      <c r="LMP23" s="671"/>
      <c r="LMQ23" s="671"/>
      <c r="LMR23" s="671"/>
      <c r="LMS23" s="671"/>
      <c r="LMT23" s="671"/>
      <c r="LMU23" s="671"/>
      <c r="LMV23" s="671"/>
      <c r="LMW23" s="671"/>
      <c r="LMX23" s="671"/>
      <c r="LMY23" s="671"/>
      <c r="LMZ23" s="671"/>
      <c r="LNA23" s="671"/>
      <c r="LNB23" s="671"/>
      <c r="LNC23" s="671"/>
      <c r="LND23" s="671"/>
      <c r="LNE23" s="671"/>
      <c r="LNF23" s="671"/>
      <c r="LNG23" s="671"/>
      <c r="LNH23" s="671"/>
      <c r="LNI23" s="671"/>
      <c r="LNJ23" s="671"/>
      <c r="LNK23" s="671"/>
      <c r="LNL23" s="671"/>
      <c r="LNM23" s="671"/>
      <c r="LNN23" s="671"/>
      <c r="LNO23" s="671"/>
      <c r="LNP23" s="671"/>
      <c r="LNQ23" s="671"/>
      <c r="LNR23" s="671"/>
      <c r="LNS23" s="671"/>
      <c r="LNT23" s="671"/>
      <c r="LNU23" s="671"/>
      <c r="LNV23" s="671"/>
      <c r="LNW23" s="671"/>
      <c r="LNX23" s="671"/>
      <c r="LNY23" s="671"/>
      <c r="LNZ23" s="671"/>
      <c r="LOA23" s="671"/>
      <c r="LOB23" s="671"/>
      <c r="LOC23" s="671"/>
      <c r="LOD23" s="671"/>
      <c r="LOE23" s="671"/>
      <c r="LOF23" s="671"/>
      <c r="LOG23" s="671"/>
      <c r="LOH23" s="671"/>
      <c r="LOI23" s="671"/>
      <c r="LOJ23" s="671"/>
      <c r="LOK23" s="671"/>
      <c r="LOL23" s="671"/>
      <c r="LOM23" s="671"/>
      <c r="LON23" s="671"/>
      <c r="LOO23" s="671"/>
      <c r="LOP23" s="671"/>
      <c r="LOQ23" s="671"/>
      <c r="LOR23" s="671"/>
      <c r="LOS23" s="671"/>
      <c r="LOT23" s="671"/>
      <c r="LOU23" s="671"/>
      <c r="LOV23" s="671"/>
      <c r="LOW23" s="671"/>
      <c r="LOX23" s="671"/>
      <c r="LOY23" s="671"/>
      <c r="LOZ23" s="671"/>
      <c r="LPA23" s="671"/>
      <c r="LPB23" s="671"/>
      <c r="LPC23" s="671"/>
      <c r="LPD23" s="671"/>
      <c r="LPE23" s="671"/>
      <c r="LPF23" s="671"/>
      <c r="LPG23" s="671"/>
      <c r="LPH23" s="671"/>
      <c r="LPI23" s="671"/>
      <c r="LPJ23" s="671"/>
      <c r="LPK23" s="671"/>
      <c r="LPL23" s="671"/>
      <c r="LPM23" s="671"/>
      <c r="LPN23" s="671"/>
      <c r="LPO23" s="671"/>
      <c r="LPP23" s="671"/>
      <c r="LPQ23" s="671"/>
      <c r="LPR23" s="671"/>
      <c r="LPS23" s="671"/>
      <c r="LPT23" s="671"/>
      <c r="LPU23" s="671"/>
      <c r="LPV23" s="671"/>
      <c r="LPW23" s="671"/>
      <c r="LPX23" s="671"/>
      <c r="LPY23" s="671"/>
      <c r="LPZ23" s="671"/>
      <c r="LQA23" s="671"/>
      <c r="LQB23" s="671"/>
      <c r="LQC23" s="671"/>
      <c r="LQD23" s="671"/>
      <c r="LQE23" s="671"/>
      <c r="LQF23" s="671"/>
      <c r="LQG23" s="671"/>
      <c r="LQH23" s="671"/>
      <c r="LQI23" s="671"/>
      <c r="LQJ23" s="671"/>
      <c r="LQK23" s="671"/>
      <c r="LQL23" s="671"/>
      <c r="LQM23" s="671"/>
      <c r="LQN23" s="671"/>
      <c r="LQO23" s="671"/>
      <c r="LQP23" s="671"/>
      <c r="LQQ23" s="671"/>
      <c r="LQR23" s="671"/>
      <c r="LQS23" s="671"/>
      <c r="LQT23" s="671"/>
      <c r="LQU23" s="671"/>
      <c r="LQV23" s="671"/>
      <c r="LQW23" s="671"/>
      <c r="LQX23" s="671"/>
      <c r="LQY23" s="671"/>
      <c r="LQZ23" s="671"/>
      <c r="LRA23" s="671"/>
      <c r="LRB23" s="671"/>
      <c r="LRC23" s="671"/>
      <c r="LRD23" s="671"/>
      <c r="LRE23" s="671"/>
      <c r="LRF23" s="671"/>
      <c r="LRG23" s="671"/>
      <c r="LRH23" s="671"/>
      <c r="LRI23" s="671"/>
      <c r="LRJ23" s="671"/>
      <c r="LRK23" s="671"/>
      <c r="LRL23" s="671"/>
      <c r="LRM23" s="671"/>
      <c r="LRN23" s="671"/>
      <c r="LRO23" s="671"/>
      <c r="LRP23" s="671"/>
      <c r="LRQ23" s="671"/>
      <c r="LRR23" s="671"/>
      <c r="LRS23" s="671"/>
      <c r="LRT23" s="671"/>
      <c r="LRU23" s="671"/>
      <c r="LRV23" s="671"/>
      <c r="LRW23" s="671"/>
      <c r="LRX23" s="671"/>
      <c r="LRY23" s="671"/>
      <c r="LRZ23" s="671"/>
      <c r="LSA23" s="671"/>
      <c r="LSB23" s="671"/>
      <c r="LSC23" s="671"/>
      <c r="LSD23" s="671"/>
      <c r="LSE23" s="671"/>
      <c r="LSF23" s="671"/>
      <c r="LSG23" s="671"/>
      <c r="LSH23" s="671"/>
      <c r="LSI23" s="671"/>
      <c r="LSJ23" s="671"/>
      <c r="LSK23" s="671"/>
      <c r="LSL23" s="671"/>
      <c r="LSM23" s="671"/>
      <c r="LSN23" s="671"/>
      <c r="LSO23" s="671"/>
      <c r="LSP23" s="671"/>
      <c r="LSQ23" s="671"/>
      <c r="LSR23" s="671"/>
      <c r="LSS23" s="671"/>
      <c r="LST23" s="671"/>
      <c r="LSU23" s="671"/>
      <c r="LSV23" s="671"/>
      <c r="LSW23" s="671"/>
      <c r="LSX23" s="671"/>
      <c r="LSY23" s="671"/>
      <c r="LSZ23" s="671"/>
      <c r="LTA23" s="671"/>
      <c r="LTB23" s="671"/>
      <c r="LTC23" s="671"/>
      <c r="LTD23" s="671"/>
      <c r="LTE23" s="671"/>
      <c r="LTF23" s="671"/>
      <c r="LTG23" s="671"/>
      <c r="LTH23" s="671"/>
      <c r="LTI23" s="671"/>
      <c r="LTJ23" s="671"/>
      <c r="LTK23" s="671"/>
      <c r="LTL23" s="671"/>
      <c r="LTM23" s="671"/>
      <c r="LTN23" s="671"/>
      <c r="LTO23" s="671"/>
      <c r="LTP23" s="671"/>
      <c r="LTQ23" s="671"/>
      <c r="LTR23" s="671"/>
      <c r="LTS23" s="671"/>
      <c r="LTT23" s="671"/>
      <c r="LTU23" s="671"/>
      <c r="LTV23" s="671"/>
      <c r="LTW23" s="671"/>
      <c r="LTX23" s="671"/>
      <c r="LTY23" s="671"/>
      <c r="LTZ23" s="671"/>
      <c r="LUA23" s="671"/>
      <c r="LUB23" s="671"/>
      <c r="LUC23" s="671"/>
      <c r="LUD23" s="671"/>
      <c r="LUE23" s="671"/>
      <c r="LUF23" s="671"/>
      <c r="LUG23" s="671"/>
      <c r="LUH23" s="671"/>
      <c r="LUI23" s="671"/>
      <c r="LUJ23" s="671"/>
      <c r="LUK23" s="671"/>
      <c r="LUL23" s="671"/>
      <c r="LUM23" s="671"/>
      <c r="LUN23" s="671"/>
      <c r="LUO23" s="671"/>
      <c r="LUP23" s="671"/>
      <c r="LUQ23" s="671"/>
      <c r="LUR23" s="671"/>
      <c r="LUS23" s="671"/>
      <c r="LUT23" s="671"/>
      <c r="LUU23" s="671"/>
      <c r="LUV23" s="671"/>
      <c r="LUW23" s="671"/>
      <c r="LUX23" s="671"/>
      <c r="LUY23" s="671"/>
      <c r="LUZ23" s="671"/>
      <c r="LVA23" s="671"/>
      <c r="LVB23" s="671"/>
      <c r="LVC23" s="671"/>
      <c r="LVD23" s="671"/>
      <c r="LVE23" s="671"/>
      <c r="LVF23" s="671"/>
      <c r="LVG23" s="671"/>
      <c r="LVH23" s="671"/>
      <c r="LVI23" s="671"/>
      <c r="LVJ23" s="671"/>
      <c r="LVK23" s="671"/>
      <c r="LVL23" s="671"/>
      <c r="LVM23" s="671"/>
      <c r="LVN23" s="671"/>
      <c r="LVO23" s="671"/>
      <c r="LVP23" s="671"/>
      <c r="LVQ23" s="671"/>
      <c r="LVR23" s="671"/>
      <c r="LVS23" s="671"/>
      <c r="LVT23" s="671"/>
      <c r="LVU23" s="671"/>
      <c r="LVV23" s="671"/>
      <c r="LVW23" s="671"/>
      <c r="LVX23" s="671"/>
      <c r="LVY23" s="671"/>
      <c r="LVZ23" s="671"/>
      <c r="LWA23" s="671"/>
      <c r="LWB23" s="671"/>
      <c r="LWC23" s="671"/>
      <c r="LWD23" s="671"/>
      <c r="LWE23" s="671"/>
      <c r="LWF23" s="671"/>
      <c r="LWG23" s="671"/>
      <c r="LWH23" s="671"/>
      <c r="LWI23" s="671"/>
      <c r="LWJ23" s="671"/>
      <c r="LWK23" s="671"/>
      <c r="LWL23" s="671"/>
      <c r="LWM23" s="671"/>
      <c r="LWN23" s="671"/>
      <c r="LWO23" s="671"/>
      <c r="LWP23" s="671"/>
      <c r="LWQ23" s="671"/>
      <c r="LWR23" s="671"/>
      <c r="LWS23" s="671"/>
      <c r="LWT23" s="671"/>
      <c r="LWU23" s="671"/>
      <c r="LWV23" s="671"/>
      <c r="LWW23" s="671"/>
      <c r="LWX23" s="671"/>
      <c r="LWY23" s="671"/>
      <c r="LWZ23" s="671"/>
      <c r="LXA23" s="671"/>
      <c r="LXB23" s="671"/>
      <c r="LXC23" s="671"/>
      <c r="LXD23" s="671"/>
      <c r="LXE23" s="671"/>
      <c r="LXF23" s="671"/>
      <c r="LXG23" s="671"/>
      <c r="LXH23" s="671"/>
      <c r="LXI23" s="671"/>
      <c r="LXJ23" s="671"/>
      <c r="LXK23" s="671"/>
      <c r="LXL23" s="671"/>
      <c r="LXM23" s="671"/>
      <c r="LXN23" s="671"/>
      <c r="LXO23" s="671"/>
      <c r="LXP23" s="671"/>
      <c r="LXQ23" s="671"/>
      <c r="LXR23" s="671"/>
      <c r="LXS23" s="671"/>
      <c r="LXT23" s="671"/>
      <c r="LXU23" s="671"/>
      <c r="LXV23" s="671"/>
      <c r="LXW23" s="671"/>
      <c r="LXX23" s="671"/>
      <c r="LXY23" s="671"/>
      <c r="LXZ23" s="671"/>
      <c r="LYA23" s="671"/>
      <c r="LYB23" s="671"/>
      <c r="LYC23" s="671"/>
      <c r="LYD23" s="671"/>
      <c r="LYE23" s="671"/>
      <c r="LYF23" s="671"/>
      <c r="LYG23" s="671"/>
      <c r="LYH23" s="671"/>
      <c r="LYI23" s="671"/>
      <c r="LYJ23" s="671"/>
      <c r="LYK23" s="671"/>
      <c r="LYL23" s="671"/>
      <c r="LYM23" s="671"/>
      <c r="LYN23" s="671"/>
      <c r="LYO23" s="671"/>
      <c r="LYP23" s="671"/>
      <c r="LYQ23" s="671"/>
      <c r="LYR23" s="671"/>
      <c r="LYS23" s="671"/>
      <c r="LYT23" s="671"/>
      <c r="LYU23" s="671"/>
      <c r="LYV23" s="671"/>
      <c r="LYW23" s="671"/>
      <c r="LYX23" s="671"/>
      <c r="LYY23" s="671"/>
      <c r="LYZ23" s="671"/>
      <c r="LZA23" s="671"/>
      <c r="LZB23" s="671"/>
      <c r="LZC23" s="671"/>
      <c r="LZD23" s="671"/>
      <c r="LZE23" s="671"/>
      <c r="LZF23" s="671"/>
      <c r="LZG23" s="671"/>
      <c r="LZH23" s="671"/>
      <c r="LZI23" s="671"/>
      <c r="LZJ23" s="671"/>
      <c r="LZK23" s="671"/>
      <c r="LZL23" s="671"/>
      <c r="LZM23" s="671"/>
      <c r="LZN23" s="671"/>
      <c r="LZO23" s="671"/>
      <c r="LZP23" s="671"/>
      <c r="LZQ23" s="671"/>
      <c r="LZR23" s="671"/>
      <c r="LZS23" s="671"/>
      <c r="LZT23" s="671"/>
      <c r="LZU23" s="671"/>
      <c r="LZV23" s="671"/>
      <c r="LZW23" s="671"/>
      <c r="LZX23" s="671"/>
      <c r="LZY23" s="671"/>
      <c r="LZZ23" s="671"/>
      <c r="MAA23" s="671"/>
      <c r="MAB23" s="671"/>
      <c r="MAC23" s="671"/>
      <c r="MAD23" s="671"/>
      <c r="MAE23" s="671"/>
      <c r="MAF23" s="671"/>
      <c r="MAG23" s="671"/>
      <c r="MAH23" s="671"/>
      <c r="MAI23" s="671"/>
      <c r="MAJ23" s="671"/>
      <c r="MAK23" s="671"/>
      <c r="MAL23" s="671"/>
      <c r="MAM23" s="671"/>
      <c r="MAN23" s="671"/>
      <c r="MAO23" s="671"/>
      <c r="MAP23" s="671"/>
      <c r="MAQ23" s="671"/>
      <c r="MAR23" s="671"/>
      <c r="MAS23" s="671"/>
      <c r="MAT23" s="671"/>
      <c r="MAU23" s="671"/>
      <c r="MAV23" s="671"/>
      <c r="MAW23" s="671"/>
      <c r="MAX23" s="671"/>
      <c r="MAY23" s="671"/>
      <c r="MAZ23" s="671"/>
      <c r="MBA23" s="671"/>
      <c r="MBB23" s="671"/>
      <c r="MBC23" s="671"/>
      <c r="MBD23" s="671"/>
      <c r="MBE23" s="671"/>
      <c r="MBF23" s="671"/>
      <c r="MBG23" s="671"/>
      <c r="MBH23" s="671"/>
      <c r="MBI23" s="671"/>
      <c r="MBJ23" s="671"/>
      <c r="MBK23" s="671"/>
      <c r="MBL23" s="671"/>
      <c r="MBM23" s="671"/>
      <c r="MBN23" s="671"/>
      <c r="MBO23" s="671"/>
      <c r="MBP23" s="671"/>
      <c r="MBQ23" s="671"/>
      <c r="MBR23" s="671"/>
      <c r="MBS23" s="671"/>
      <c r="MBT23" s="671"/>
      <c r="MBU23" s="671"/>
      <c r="MBV23" s="671"/>
      <c r="MBW23" s="671"/>
      <c r="MBX23" s="671"/>
      <c r="MBY23" s="671"/>
      <c r="MBZ23" s="671"/>
      <c r="MCA23" s="671"/>
      <c r="MCB23" s="671"/>
      <c r="MCC23" s="671"/>
      <c r="MCD23" s="671"/>
      <c r="MCE23" s="671"/>
      <c r="MCF23" s="671"/>
      <c r="MCG23" s="671"/>
      <c r="MCH23" s="671"/>
      <c r="MCI23" s="671"/>
      <c r="MCJ23" s="671"/>
      <c r="MCK23" s="671"/>
      <c r="MCL23" s="671"/>
      <c r="MCM23" s="671"/>
      <c r="MCN23" s="671"/>
      <c r="MCO23" s="671"/>
      <c r="MCP23" s="671"/>
      <c r="MCQ23" s="671"/>
      <c r="MCR23" s="671"/>
      <c r="MCS23" s="671"/>
      <c r="MCT23" s="671"/>
      <c r="MCU23" s="671"/>
      <c r="MCV23" s="671"/>
      <c r="MCW23" s="671"/>
      <c r="MCX23" s="671"/>
      <c r="MCY23" s="671"/>
      <c r="MCZ23" s="671"/>
      <c r="MDA23" s="671"/>
      <c r="MDB23" s="671"/>
      <c r="MDC23" s="671"/>
      <c r="MDD23" s="671"/>
      <c r="MDE23" s="671"/>
      <c r="MDF23" s="671"/>
      <c r="MDG23" s="671"/>
      <c r="MDH23" s="671"/>
      <c r="MDI23" s="671"/>
      <c r="MDJ23" s="671"/>
      <c r="MDK23" s="671"/>
      <c r="MDL23" s="671"/>
      <c r="MDM23" s="671"/>
      <c r="MDN23" s="671"/>
      <c r="MDO23" s="671"/>
      <c r="MDP23" s="671"/>
      <c r="MDQ23" s="671"/>
      <c r="MDR23" s="671"/>
      <c r="MDS23" s="671"/>
      <c r="MDT23" s="671"/>
      <c r="MDU23" s="671"/>
      <c r="MDV23" s="671"/>
      <c r="MDW23" s="671"/>
      <c r="MDX23" s="671"/>
      <c r="MDY23" s="671"/>
      <c r="MDZ23" s="671"/>
      <c r="MEA23" s="671"/>
      <c r="MEB23" s="671"/>
      <c r="MEC23" s="671"/>
      <c r="MED23" s="671"/>
      <c r="MEE23" s="671"/>
      <c r="MEF23" s="671"/>
      <c r="MEG23" s="671"/>
      <c r="MEH23" s="671"/>
      <c r="MEI23" s="671"/>
      <c r="MEJ23" s="671"/>
      <c r="MEK23" s="671"/>
      <c r="MEL23" s="671"/>
      <c r="MEM23" s="671"/>
      <c r="MEN23" s="671"/>
      <c r="MEO23" s="671"/>
      <c r="MEP23" s="671"/>
      <c r="MEQ23" s="671"/>
      <c r="MER23" s="671"/>
      <c r="MES23" s="671"/>
      <c r="MET23" s="671"/>
      <c r="MEU23" s="671"/>
      <c r="MEV23" s="671"/>
      <c r="MEW23" s="671"/>
      <c r="MEX23" s="671"/>
      <c r="MEY23" s="671"/>
      <c r="MEZ23" s="671"/>
      <c r="MFA23" s="671"/>
      <c r="MFB23" s="671"/>
      <c r="MFC23" s="671"/>
      <c r="MFD23" s="671"/>
      <c r="MFE23" s="671"/>
      <c r="MFF23" s="671"/>
      <c r="MFG23" s="671"/>
      <c r="MFH23" s="671"/>
      <c r="MFI23" s="671"/>
      <c r="MFJ23" s="671"/>
      <c r="MFK23" s="671"/>
      <c r="MFL23" s="671"/>
      <c r="MFM23" s="671"/>
      <c r="MFN23" s="671"/>
      <c r="MFO23" s="671"/>
      <c r="MFP23" s="671"/>
      <c r="MFQ23" s="671"/>
      <c r="MFR23" s="671"/>
      <c r="MFS23" s="671"/>
      <c r="MFT23" s="671"/>
      <c r="MFU23" s="671"/>
      <c r="MFV23" s="671"/>
      <c r="MFW23" s="671"/>
      <c r="MFX23" s="671"/>
      <c r="MFY23" s="671"/>
      <c r="MFZ23" s="671"/>
      <c r="MGA23" s="671"/>
      <c r="MGB23" s="671"/>
      <c r="MGC23" s="671"/>
      <c r="MGD23" s="671"/>
      <c r="MGE23" s="671"/>
      <c r="MGF23" s="671"/>
      <c r="MGG23" s="671"/>
      <c r="MGH23" s="671"/>
      <c r="MGI23" s="671"/>
      <c r="MGJ23" s="671"/>
      <c r="MGK23" s="671"/>
      <c r="MGL23" s="671"/>
      <c r="MGM23" s="671"/>
      <c r="MGN23" s="671"/>
      <c r="MGO23" s="671"/>
      <c r="MGP23" s="671"/>
      <c r="MGQ23" s="671"/>
      <c r="MGR23" s="671"/>
      <c r="MGS23" s="671"/>
      <c r="MGT23" s="671"/>
      <c r="MGU23" s="671"/>
      <c r="MGV23" s="671"/>
      <c r="MGW23" s="671"/>
      <c r="MGX23" s="671"/>
      <c r="MGY23" s="671"/>
      <c r="MGZ23" s="671"/>
      <c r="MHA23" s="671"/>
      <c r="MHB23" s="671"/>
      <c r="MHC23" s="671"/>
      <c r="MHD23" s="671"/>
      <c r="MHE23" s="671"/>
      <c r="MHF23" s="671"/>
      <c r="MHG23" s="671"/>
      <c r="MHH23" s="671"/>
      <c r="MHI23" s="671"/>
      <c r="MHJ23" s="671"/>
      <c r="MHK23" s="671"/>
      <c r="MHL23" s="671"/>
      <c r="MHM23" s="671"/>
      <c r="MHN23" s="671"/>
      <c r="MHO23" s="671"/>
      <c r="MHP23" s="671"/>
      <c r="MHQ23" s="671"/>
      <c r="MHR23" s="671"/>
      <c r="MHS23" s="671"/>
      <c r="MHT23" s="671"/>
      <c r="MHU23" s="671"/>
      <c r="MHV23" s="671"/>
      <c r="MHW23" s="671"/>
      <c r="MHX23" s="671"/>
      <c r="MHY23" s="671"/>
      <c r="MHZ23" s="671"/>
      <c r="MIA23" s="671"/>
      <c r="MIB23" s="671"/>
      <c r="MIC23" s="671"/>
      <c r="MID23" s="671"/>
      <c r="MIE23" s="671"/>
      <c r="MIF23" s="671"/>
      <c r="MIG23" s="671"/>
      <c r="MIH23" s="671"/>
      <c r="MII23" s="671"/>
      <c r="MIJ23" s="671"/>
      <c r="MIK23" s="671"/>
      <c r="MIL23" s="671"/>
      <c r="MIM23" s="671"/>
      <c r="MIN23" s="671"/>
      <c r="MIO23" s="671"/>
      <c r="MIP23" s="671"/>
      <c r="MIQ23" s="671"/>
      <c r="MIR23" s="671"/>
      <c r="MIS23" s="671"/>
      <c r="MIT23" s="671"/>
      <c r="MIU23" s="671"/>
      <c r="MIV23" s="671"/>
      <c r="MIW23" s="671"/>
      <c r="MIX23" s="671"/>
      <c r="MIY23" s="671"/>
      <c r="MIZ23" s="671"/>
      <c r="MJA23" s="671"/>
      <c r="MJB23" s="671"/>
      <c r="MJC23" s="671"/>
      <c r="MJD23" s="671"/>
      <c r="MJE23" s="671"/>
      <c r="MJF23" s="671"/>
      <c r="MJG23" s="671"/>
      <c r="MJH23" s="671"/>
      <c r="MJI23" s="671"/>
      <c r="MJJ23" s="671"/>
      <c r="MJK23" s="671"/>
      <c r="MJL23" s="671"/>
      <c r="MJM23" s="671"/>
      <c r="MJN23" s="671"/>
      <c r="MJO23" s="671"/>
      <c r="MJP23" s="671"/>
      <c r="MJQ23" s="671"/>
      <c r="MJR23" s="671"/>
      <c r="MJS23" s="671"/>
      <c r="MJT23" s="671"/>
      <c r="MJU23" s="671"/>
      <c r="MJV23" s="671"/>
      <c r="MJW23" s="671"/>
      <c r="MJX23" s="671"/>
      <c r="MJY23" s="671"/>
      <c r="MJZ23" s="671"/>
      <c r="MKA23" s="671"/>
      <c r="MKB23" s="671"/>
      <c r="MKC23" s="671"/>
      <c r="MKD23" s="671"/>
      <c r="MKE23" s="671"/>
      <c r="MKF23" s="671"/>
      <c r="MKG23" s="671"/>
      <c r="MKH23" s="671"/>
      <c r="MKI23" s="671"/>
      <c r="MKJ23" s="671"/>
      <c r="MKK23" s="671"/>
      <c r="MKL23" s="671"/>
      <c r="MKM23" s="671"/>
      <c r="MKN23" s="671"/>
      <c r="MKO23" s="671"/>
      <c r="MKP23" s="671"/>
      <c r="MKQ23" s="671"/>
      <c r="MKR23" s="671"/>
      <c r="MKS23" s="671"/>
      <c r="MKT23" s="671"/>
      <c r="MKU23" s="671"/>
      <c r="MKV23" s="671"/>
      <c r="MKW23" s="671"/>
      <c r="MKX23" s="671"/>
      <c r="MKY23" s="671"/>
      <c r="MKZ23" s="671"/>
      <c r="MLA23" s="671"/>
      <c r="MLB23" s="671"/>
      <c r="MLC23" s="671"/>
      <c r="MLD23" s="671"/>
      <c r="MLE23" s="671"/>
      <c r="MLF23" s="671"/>
      <c r="MLG23" s="671"/>
      <c r="MLH23" s="671"/>
      <c r="MLI23" s="671"/>
      <c r="MLJ23" s="671"/>
      <c r="MLK23" s="671"/>
      <c r="MLL23" s="671"/>
      <c r="MLM23" s="671"/>
      <c r="MLN23" s="671"/>
      <c r="MLO23" s="671"/>
      <c r="MLP23" s="671"/>
      <c r="MLQ23" s="671"/>
      <c r="MLR23" s="671"/>
      <c r="MLS23" s="671"/>
      <c r="MLT23" s="671"/>
      <c r="MLU23" s="671"/>
      <c r="MLV23" s="671"/>
      <c r="MLW23" s="671"/>
      <c r="MLX23" s="671"/>
      <c r="MLY23" s="671"/>
      <c r="MLZ23" s="671"/>
      <c r="MMA23" s="671"/>
      <c r="MMB23" s="671"/>
      <c r="MMC23" s="671"/>
      <c r="MMD23" s="671"/>
      <c r="MME23" s="671"/>
      <c r="MMF23" s="671"/>
      <c r="MMG23" s="671"/>
      <c r="MMH23" s="671"/>
      <c r="MMI23" s="671"/>
      <c r="MMJ23" s="671"/>
      <c r="MMK23" s="671"/>
      <c r="MML23" s="671"/>
      <c r="MMM23" s="671"/>
      <c r="MMN23" s="671"/>
      <c r="MMO23" s="671"/>
      <c r="MMP23" s="671"/>
      <c r="MMQ23" s="671"/>
      <c r="MMR23" s="671"/>
      <c r="MMS23" s="671"/>
      <c r="MMT23" s="671"/>
      <c r="MMU23" s="671"/>
      <c r="MMV23" s="671"/>
      <c r="MMW23" s="671"/>
      <c r="MMX23" s="671"/>
      <c r="MMY23" s="671"/>
      <c r="MMZ23" s="671"/>
      <c r="MNA23" s="671"/>
      <c r="MNB23" s="671"/>
      <c r="MNC23" s="671"/>
      <c r="MND23" s="671"/>
      <c r="MNE23" s="671"/>
      <c r="MNF23" s="671"/>
      <c r="MNG23" s="671"/>
      <c r="MNH23" s="671"/>
      <c r="MNI23" s="671"/>
      <c r="MNJ23" s="671"/>
      <c r="MNK23" s="671"/>
      <c r="MNL23" s="671"/>
      <c r="MNM23" s="671"/>
      <c r="MNN23" s="671"/>
      <c r="MNO23" s="671"/>
      <c r="MNP23" s="671"/>
      <c r="MNQ23" s="671"/>
      <c r="MNR23" s="671"/>
      <c r="MNS23" s="671"/>
      <c r="MNT23" s="671"/>
      <c r="MNU23" s="671"/>
      <c r="MNV23" s="671"/>
      <c r="MNW23" s="671"/>
      <c r="MNX23" s="671"/>
      <c r="MNY23" s="671"/>
      <c r="MNZ23" s="671"/>
      <c r="MOA23" s="671"/>
      <c r="MOB23" s="671"/>
      <c r="MOC23" s="671"/>
      <c r="MOD23" s="671"/>
      <c r="MOE23" s="671"/>
      <c r="MOF23" s="671"/>
      <c r="MOG23" s="671"/>
      <c r="MOH23" s="671"/>
      <c r="MOI23" s="671"/>
      <c r="MOJ23" s="671"/>
      <c r="MOK23" s="671"/>
      <c r="MOL23" s="671"/>
      <c r="MOM23" s="671"/>
      <c r="MON23" s="671"/>
      <c r="MOO23" s="671"/>
      <c r="MOP23" s="671"/>
      <c r="MOQ23" s="671"/>
      <c r="MOR23" s="671"/>
      <c r="MOS23" s="671"/>
      <c r="MOT23" s="671"/>
      <c r="MOU23" s="671"/>
      <c r="MOV23" s="671"/>
      <c r="MOW23" s="671"/>
      <c r="MOX23" s="671"/>
      <c r="MOY23" s="671"/>
      <c r="MOZ23" s="671"/>
      <c r="MPA23" s="671"/>
      <c r="MPB23" s="671"/>
      <c r="MPC23" s="671"/>
      <c r="MPD23" s="671"/>
      <c r="MPE23" s="671"/>
      <c r="MPF23" s="671"/>
      <c r="MPG23" s="671"/>
      <c r="MPH23" s="671"/>
      <c r="MPI23" s="671"/>
      <c r="MPJ23" s="671"/>
      <c r="MPK23" s="671"/>
      <c r="MPL23" s="671"/>
      <c r="MPM23" s="671"/>
      <c r="MPN23" s="671"/>
      <c r="MPO23" s="671"/>
      <c r="MPP23" s="671"/>
      <c r="MPQ23" s="671"/>
      <c r="MPR23" s="671"/>
      <c r="MPS23" s="671"/>
      <c r="MPT23" s="671"/>
      <c r="MPU23" s="671"/>
      <c r="MPV23" s="671"/>
      <c r="MPW23" s="671"/>
      <c r="MPX23" s="671"/>
      <c r="MPY23" s="671"/>
      <c r="MPZ23" s="671"/>
      <c r="MQA23" s="671"/>
      <c r="MQB23" s="671"/>
      <c r="MQC23" s="671"/>
      <c r="MQD23" s="671"/>
      <c r="MQE23" s="671"/>
      <c r="MQF23" s="671"/>
      <c r="MQG23" s="671"/>
      <c r="MQH23" s="671"/>
      <c r="MQI23" s="671"/>
      <c r="MQJ23" s="671"/>
      <c r="MQK23" s="671"/>
      <c r="MQL23" s="671"/>
      <c r="MQM23" s="671"/>
      <c r="MQN23" s="671"/>
      <c r="MQO23" s="671"/>
      <c r="MQP23" s="671"/>
      <c r="MQQ23" s="671"/>
      <c r="MQR23" s="671"/>
      <c r="MQS23" s="671"/>
      <c r="MQT23" s="671"/>
      <c r="MQU23" s="671"/>
      <c r="MQV23" s="671"/>
      <c r="MQW23" s="671"/>
      <c r="MQX23" s="671"/>
      <c r="MQY23" s="671"/>
      <c r="MQZ23" s="671"/>
      <c r="MRA23" s="671"/>
      <c r="MRB23" s="671"/>
      <c r="MRC23" s="671"/>
      <c r="MRD23" s="671"/>
      <c r="MRE23" s="671"/>
      <c r="MRF23" s="671"/>
      <c r="MRG23" s="671"/>
      <c r="MRH23" s="671"/>
      <c r="MRI23" s="671"/>
      <c r="MRJ23" s="671"/>
      <c r="MRK23" s="671"/>
      <c r="MRL23" s="671"/>
      <c r="MRM23" s="671"/>
      <c r="MRN23" s="671"/>
      <c r="MRO23" s="671"/>
      <c r="MRP23" s="671"/>
      <c r="MRQ23" s="671"/>
      <c r="MRR23" s="671"/>
      <c r="MRS23" s="671"/>
      <c r="MRT23" s="671"/>
      <c r="MRU23" s="671"/>
      <c r="MRV23" s="671"/>
      <c r="MRW23" s="671"/>
      <c r="MRX23" s="671"/>
      <c r="MRY23" s="671"/>
      <c r="MRZ23" s="671"/>
      <c r="MSA23" s="671"/>
      <c r="MSB23" s="671"/>
      <c r="MSC23" s="671"/>
      <c r="MSD23" s="671"/>
      <c r="MSE23" s="671"/>
      <c r="MSF23" s="671"/>
      <c r="MSG23" s="671"/>
      <c r="MSH23" s="671"/>
      <c r="MSI23" s="671"/>
      <c r="MSJ23" s="671"/>
      <c r="MSK23" s="671"/>
      <c r="MSL23" s="671"/>
      <c r="MSM23" s="671"/>
      <c r="MSN23" s="671"/>
      <c r="MSO23" s="671"/>
      <c r="MSP23" s="671"/>
      <c r="MSQ23" s="671"/>
      <c r="MSR23" s="671"/>
      <c r="MSS23" s="671"/>
      <c r="MST23" s="671"/>
      <c r="MSU23" s="671"/>
      <c r="MSV23" s="671"/>
      <c r="MSW23" s="671"/>
      <c r="MSX23" s="671"/>
      <c r="MSY23" s="671"/>
      <c r="MSZ23" s="671"/>
      <c r="MTA23" s="671"/>
      <c r="MTB23" s="671"/>
      <c r="MTC23" s="671"/>
      <c r="MTD23" s="671"/>
      <c r="MTE23" s="671"/>
      <c r="MTF23" s="671"/>
      <c r="MTG23" s="671"/>
      <c r="MTH23" s="671"/>
      <c r="MTI23" s="671"/>
      <c r="MTJ23" s="671"/>
      <c r="MTK23" s="671"/>
      <c r="MTL23" s="671"/>
      <c r="MTM23" s="671"/>
      <c r="MTN23" s="671"/>
      <c r="MTO23" s="671"/>
      <c r="MTP23" s="671"/>
      <c r="MTQ23" s="671"/>
      <c r="MTR23" s="671"/>
      <c r="MTS23" s="671"/>
      <c r="MTT23" s="671"/>
      <c r="MTU23" s="671"/>
      <c r="MTV23" s="671"/>
      <c r="MTW23" s="671"/>
      <c r="MTX23" s="671"/>
      <c r="MTY23" s="671"/>
      <c r="MTZ23" s="671"/>
      <c r="MUA23" s="671"/>
      <c r="MUB23" s="671"/>
      <c r="MUC23" s="671"/>
      <c r="MUD23" s="671"/>
      <c r="MUE23" s="671"/>
      <c r="MUF23" s="671"/>
      <c r="MUG23" s="671"/>
      <c r="MUH23" s="671"/>
      <c r="MUI23" s="671"/>
      <c r="MUJ23" s="671"/>
      <c r="MUK23" s="671"/>
      <c r="MUL23" s="671"/>
      <c r="MUM23" s="671"/>
      <c r="MUN23" s="671"/>
      <c r="MUO23" s="671"/>
      <c r="MUP23" s="671"/>
      <c r="MUQ23" s="671"/>
      <c r="MUR23" s="671"/>
      <c r="MUS23" s="671"/>
      <c r="MUT23" s="671"/>
      <c r="MUU23" s="671"/>
      <c r="MUV23" s="671"/>
      <c r="MUW23" s="671"/>
      <c r="MUX23" s="671"/>
      <c r="MUY23" s="671"/>
      <c r="MUZ23" s="671"/>
      <c r="MVA23" s="671"/>
      <c r="MVB23" s="671"/>
      <c r="MVC23" s="671"/>
      <c r="MVD23" s="671"/>
      <c r="MVE23" s="671"/>
      <c r="MVF23" s="671"/>
      <c r="MVG23" s="671"/>
      <c r="MVH23" s="671"/>
      <c r="MVI23" s="671"/>
      <c r="MVJ23" s="671"/>
      <c r="MVK23" s="671"/>
      <c r="MVL23" s="671"/>
      <c r="MVM23" s="671"/>
      <c r="MVN23" s="671"/>
      <c r="MVO23" s="671"/>
      <c r="MVP23" s="671"/>
      <c r="MVQ23" s="671"/>
      <c r="MVR23" s="671"/>
      <c r="MVS23" s="671"/>
      <c r="MVT23" s="671"/>
      <c r="MVU23" s="671"/>
      <c r="MVV23" s="671"/>
      <c r="MVW23" s="671"/>
      <c r="MVX23" s="671"/>
      <c r="MVY23" s="671"/>
      <c r="MVZ23" s="671"/>
      <c r="MWA23" s="671"/>
      <c r="MWB23" s="671"/>
      <c r="MWC23" s="671"/>
      <c r="MWD23" s="671"/>
      <c r="MWE23" s="671"/>
      <c r="MWF23" s="671"/>
      <c r="MWG23" s="671"/>
      <c r="MWH23" s="671"/>
      <c r="MWI23" s="671"/>
      <c r="MWJ23" s="671"/>
      <c r="MWK23" s="671"/>
      <c r="MWL23" s="671"/>
      <c r="MWM23" s="671"/>
      <c r="MWN23" s="671"/>
      <c r="MWO23" s="671"/>
      <c r="MWP23" s="671"/>
      <c r="MWQ23" s="671"/>
      <c r="MWR23" s="671"/>
      <c r="MWS23" s="671"/>
      <c r="MWT23" s="671"/>
      <c r="MWU23" s="671"/>
      <c r="MWV23" s="671"/>
      <c r="MWW23" s="671"/>
      <c r="MWX23" s="671"/>
      <c r="MWY23" s="671"/>
      <c r="MWZ23" s="671"/>
      <c r="MXA23" s="671"/>
      <c r="MXB23" s="671"/>
      <c r="MXC23" s="671"/>
      <c r="MXD23" s="671"/>
      <c r="MXE23" s="671"/>
      <c r="MXF23" s="671"/>
      <c r="MXG23" s="671"/>
      <c r="MXH23" s="671"/>
      <c r="MXI23" s="671"/>
      <c r="MXJ23" s="671"/>
      <c r="MXK23" s="671"/>
      <c r="MXL23" s="671"/>
      <c r="MXM23" s="671"/>
      <c r="MXN23" s="671"/>
      <c r="MXO23" s="671"/>
      <c r="MXP23" s="671"/>
      <c r="MXQ23" s="671"/>
      <c r="MXR23" s="671"/>
      <c r="MXS23" s="671"/>
      <c r="MXT23" s="671"/>
      <c r="MXU23" s="671"/>
      <c r="MXV23" s="671"/>
      <c r="MXW23" s="671"/>
      <c r="MXX23" s="671"/>
      <c r="MXY23" s="671"/>
      <c r="MXZ23" s="671"/>
      <c r="MYA23" s="671"/>
      <c r="MYB23" s="671"/>
      <c r="MYC23" s="671"/>
      <c r="MYD23" s="671"/>
      <c r="MYE23" s="671"/>
      <c r="MYF23" s="671"/>
      <c r="MYG23" s="671"/>
      <c r="MYH23" s="671"/>
      <c r="MYI23" s="671"/>
      <c r="MYJ23" s="671"/>
      <c r="MYK23" s="671"/>
      <c r="MYL23" s="671"/>
      <c r="MYM23" s="671"/>
      <c r="MYN23" s="671"/>
      <c r="MYO23" s="671"/>
      <c r="MYP23" s="671"/>
      <c r="MYQ23" s="671"/>
      <c r="MYR23" s="671"/>
      <c r="MYS23" s="671"/>
      <c r="MYT23" s="671"/>
      <c r="MYU23" s="671"/>
      <c r="MYV23" s="671"/>
      <c r="MYW23" s="671"/>
      <c r="MYX23" s="671"/>
      <c r="MYY23" s="671"/>
      <c r="MYZ23" s="671"/>
      <c r="MZA23" s="671"/>
      <c r="MZB23" s="671"/>
      <c r="MZC23" s="671"/>
      <c r="MZD23" s="671"/>
      <c r="MZE23" s="671"/>
      <c r="MZF23" s="671"/>
      <c r="MZG23" s="671"/>
      <c r="MZH23" s="671"/>
      <c r="MZI23" s="671"/>
      <c r="MZJ23" s="671"/>
      <c r="MZK23" s="671"/>
      <c r="MZL23" s="671"/>
      <c r="MZM23" s="671"/>
      <c r="MZN23" s="671"/>
      <c r="MZO23" s="671"/>
      <c r="MZP23" s="671"/>
      <c r="MZQ23" s="671"/>
      <c r="MZR23" s="671"/>
      <c r="MZS23" s="671"/>
      <c r="MZT23" s="671"/>
      <c r="MZU23" s="671"/>
      <c r="MZV23" s="671"/>
      <c r="MZW23" s="671"/>
      <c r="MZX23" s="671"/>
      <c r="MZY23" s="671"/>
      <c r="MZZ23" s="671"/>
      <c r="NAA23" s="671"/>
      <c r="NAB23" s="671"/>
      <c r="NAC23" s="671"/>
      <c r="NAD23" s="671"/>
      <c r="NAE23" s="671"/>
      <c r="NAF23" s="671"/>
      <c r="NAG23" s="671"/>
      <c r="NAH23" s="671"/>
      <c r="NAI23" s="671"/>
      <c r="NAJ23" s="671"/>
      <c r="NAK23" s="671"/>
      <c r="NAL23" s="671"/>
      <c r="NAM23" s="671"/>
      <c r="NAN23" s="671"/>
      <c r="NAO23" s="671"/>
      <c r="NAP23" s="671"/>
      <c r="NAQ23" s="671"/>
      <c r="NAR23" s="671"/>
      <c r="NAS23" s="671"/>
      <c r="NAT23" s="671"/>
      <c r="NAU23" s="671"/>
      <c r="NAV23" s="671"/>
      <c r="NAW23" s="671"/>
      <c r="NAX23" s="671"/>
      <c r="NAY23" s="671"/>
      <c r="NAZ23" s="671"/>
      <c r="NBA23" s="671"/>
      <c r="NBB23" s="671"/>
      <c r="NBC23" s="671"/>
      <c r="NBD23" s="671"/>
      <c r="NBE23" s="671"/>
      <c r="NBF23" s="671"/>
      <c r="NBG23" s="671"/>
      <c r="NBH23" s="671"/>
      <c r="NBI23" s="671"/>
      <c r="NBJ23" s="671"/>
      <c r="NBK23" s="671"/>
      <c r="NBL23" s="671"/>
      <c r="NBM23" s="671"/>
      <c r="NBN23" s="671"/>
      <c r="NBO23" s="671"/>
      <c r="NBP23" s="671"/>
      <c r="NBQ23" s="671"/>
      <c r="NBR23" s="671"/>
      <c r="NBS23" s="671"/>
      <c r="NBT23" s="671"/>
      <c r="NBU23" s="671"/>
      <c r="NBV23" s="671"/>
      <c r="NBW23" s="671"/>
      <c r="NBX23" s="671"/>
      <c r="NBY23" s="671"/>
      <c r="NBZ23" s="671"/>
      <c r="NCA23" s="671"/>
      <c r="NCB23" s="671"/>
      <c r="NCC23" s="671"/>
      <c r="NCD23" s="671"/>
      <c r="NCE23" s="671"/>
      <c r="NCF23" s="671"/>
      <c r="NCG23" s="671"/>
      <c r="NCH23" s="671"/>
      <c r="NCI23" s="671"/>
      <c r="NCJ23" s="671"/>
      <c r="NCK23" s="671"/>
      <c r="NCL23" s="671"/>
      <c r="NCM23" s="671"/>
      <c r="NCN23" s="671"/>
      <c r="NCO23" s="671"/>
      <c r="NCP23" s="671"/>
      <c r="NCQ23" s="671"/>
      <c r="NCR23" s="671"/>
      <c r="NCS23" s="671"/>
      <c r="NCT23" s="671"/>
      <c r="NCU23" s="671"/>
      <c r="NCV23" s="671"/>
      <c r="NCW23" s="671"/>
      <c r="NCX23" s="671"/>
      <c r="NCY23" s="671"/>
      <c r="NCZ23" s="671"/>
      <c r="NDA23" s="671"/>
      <c r="NDB23" s="671"/>
      <c r="NDC23" s="671"/>
      <c r="NDD23" s="671"/>
      <c r="NDE23" s="671"/>
      <c r="NDF23" s="671"/>
      <c r="NDG23" s="671"/>
      <c r="NDH23" s="671"/>
      <c r="NDI23" s="671"/>
      <c r="NDJ23" s="671"/>
      <c r="NDK23" s="671"/>
      <c r="NDL23" s="671"/>
      <c r="NDM23" s="671"/>
      <c r="NDN23" s="671"/>
      <c r="NDO23" s="671"/>
      <c r="NDP23" s="671"/>
      <c r="NDQ23" s="671"/>
      <c r="NDR23" s="671"/>
      <c r="NDS23" s="671"/>
      <c r="NDT23" s="671"/>
      <c r="NDU23" s="671"/>
      <c r="NDV23" s="671"/>
      <c r="NDW23" s="671"/>
      <c r="NDX23" s="671"/>
      <c r="NDY23" s="671"/>
      <c r="NDZ23" s="671"/>
      <c r="NEA23" s="671"/>
      <c r="NEB23" s="671"/>
      <c r="NEC23" s="671"/>
      <c r="NED23" s="671"/>
      <c r="NEE23" s="671"/>
      <c r="NEF23" s="671"/>
      <c r="NEG23" s="671"/>
      <c r="NEH23" s="671"/>
      <c r="NEI23" s="671"/>
      <c r="NEJ23" s="671"/>
      <c r="NEK23" s="671"/>
      <c r="NEL23" s="671"/>
      <c r="NEM23" s="671"/>
      <c r="NEN23" s="671"/>
      <c r="NEO23" s="671"/>
      <c r="NEP23" s="671"/>
      <c r="NEQ23" s="671"/>
      <c r="NER23" s="671"/>
      <c r="NES23" s="671"/>
      <c r="NET23" s="671"/>
      <c r="NEU23" s="671"/>
      <c r="NEV23" s="671"/>
      <c r="NEW23" s="671"/>
      <c r="NEX23" s="671"/>
      <c r="NEY23" s="671"/>
      <c r="NEZ23" s="671"/>
      <c r="NFA23" s="671"/>
      <c r="NFB23" s="671"/>
      <c r="NFC23" s="671"/>
      <c r="NFD23" s="671"/>
      <c r="NFE23" s="671"/>
      <c r="NFF23" s="671"/>
      <c r="NFG23" s="671"/>
      <c r="NFH23" s="671"/>
      <c r="NFI23" s="671"/>
      <c r="NFJ23" s="671"/>
      <c r="NFK23" s="671"/>
      <c r="NFL23" s="671"/>
      <c r="NFM23" s="671"/>
      <c r="NFN23" s="671"/>
      <c r="NFO23" s="671"/>
      <c r="NFP23" s="671"/>
      <c r="NFQ23" s="671"/>
      <c r="NFR23" s="671"/>
      <c r="NFS23" s="671"/>
      <c r="NFT23" s="671"/>
      <c r="NFU23" s="671"/>
      <c r="NFV23" s="671"/>
      <c r="NFW23" s="671"/>
      <c r="NFX23" s="671"/>
      <c r="NFY23" s="671"/>
      <c r="NFZ23" s="671"/>
      <c r="NGA23" s="671"/>
      <c r="NGB23" s="671"/>
      <c r="NGC23" s="671"/>
      <c r="NGD23" s="671"/>
      <c r="NGE23" s="671"/>
      <c r="NGF23" s="671"/>
      <c r="NGG23" s="671"/>
      <c r="NGH23" s="671"/>
      <c r="NGI23" s="671"/>
      <c r="NGJ23" s="671"/>
      <c r="NGK23" s="671"/>
      <c r="NGL23" s="671"/>
      <c r="NGM23" s="671"/>
      <c r="NGN23" s="671"/>
      <c r="NGO23" s="671"/>
      <c r="NGP23" s="671"/>
      <c r="NGQ23" s="671"/>
      <c r="NGR23" s="671"/>
      <c r="NGS23" s="671"/>
      <c r="NGT23" s="671"/>
      <c r="NGU23" s="671"/>
      <c r="NGV23" s="671"/>
      <c r="NGW23" s="671"/>
      <c r="NGX23" s="671"/>
      <c r="NGY23" s="671"/>
      <c r="NGZ23" s="671"/>
      <c r="NHA23" s="671"/>
      <c r="NHB23" s="671"/>
      <c r="NHC23" s="671"/>
      <c r="NHD23" s="671"/>
      <c r="NHE23" s="671"/>
      <c r="NHF23" s="671"/>
      <c r="NHG23" s="671"/>
      <c r="NHH23" s="671"/>
      <c r="NHI23" s="671"/>
      <c r="NHJ23" s="671"/>
      <c r="NHK23" s="671"/>
      <c r="NHL23" s="671"/>
      <c r="NHM23" s="671"/>
      <c r="NHN23" s="671"/>
      <c r="NHO23" s="671"/>
      <c r="NHP23" s="671"/>
      <c r="NHQ23" s="671"/>
      <c r="NHR23" s="671"/>
      <c r="NHS23" s="671"/>
      <c r="NHT23" s="671"/>
      <c r="NHU23" s="671"/>
      <c r="NHV23" s="671"/>
      <c r="NHW23" s="671"/>
      <c r="NHX23" s="671"/>
      <c r="NHY23" s="671"/>
      <c r="NHZ23" s="671"/>
      <c r="NIA23" s="671"/>
      <c r="NIB23" s="671"/>
      <c r="NIC23" s="671"/>
      <c r="NID23" s="671"/>
      <c r="NIE23" s="671"/>
      <c r="NIF23" s="671"/>
      <c r="NIG23" s="671"/>
      <c r="NIH23" s="671"/>
      <c r="NII23" s="671"/>
      <c r="NIJ23" s="671"/>
      <c r="NIK23" s="671"/>
      <c r="NIL23" s="671"/>
      <c r="NIM23" s="671"/>
      <c r="NIN23" s="671"/>
      <c r="NIO23" s="671"/>
      <c r="NIP23" s="671"/>
      <c r="NIQ23" s="671"/>
      <c r="NIR23" s="671"/>
      <c r="NIS23" s="671"/>
      <c r="NIT23" s="671"/>
      <c r="NIU23" s="671"/>
      <c r="NIV23" s="671"/>
      <c r="NIW23" s="671"/>
      <c r="NIX23" s="671"/>
      <c r="NIY23" s="671"/>
      <c r="NIZ23" s="671"/>
      <c r="NJA23" s="671"/>
      <c r="NJB23" s="671"/>
      <c r="NJC23" s="671"/>
      <c r="NJD23" s="671"/>
      <c r="NJE23" s="671"/>
      <c r="NJF23" s="671"/>
      <c r="NJG23" s="671"/>
      <c r="NJH23" s="671"/>
      <c r="NJI23" s="671"/>
      <c r="NJJ23" s="671"/>
      <c r="NJK23" s="671"/>
      <c r="NJL23" s="671"/>
      <c r="NJM23" s="671"/>
      <c r="NJN23" s="671"/>
      <c r="NJO23" s="671"/>
      <c r="NJP23" s="671"/>
      <c r="NJQ23" s="671"/>
      <c r="NJR23" s="671"/>
      <c r="NJS23" s="671"/>
      <c r="NJT23" s="671"/>
      <c r="NJU23" s="671"/>
      <c r="NJV23" s="671"/>
      <c r="NJW23" s="671"/>
      <c r="NJX23" s="671"/>
      <c r="NJY23" s="671"/>
      <c r="NJZ23" s="671"/>
      <c r="NKA23" s="671"/>
      <c r="NKB23" s="671"/>
      <c r="NKC23" s="671"/>
      <c r="NKD23" s="671"/>
      <c r="NKE23" s="671"/>
      <c r="NKF23" s="671"/>
      <c r="NKG23" s="671"/>
      <c r="NKH23" s="671"/>
      <c r="NKI23" s="671"/>
      <c r="NKJ23" s="671"/>
      <c r="NKK23" s="671"/>
      <c r="NKL23" s="671"/>
      <c r="NKM23" s="671"/>
      <c r="NKN23" s="671"/>
      <c r="NKO23" s="671"/>
      <c r="NKP23" s="671"/>
      <c r="NKQ23" s="671"/>
      <c r="NKR23" s="671"/>
      <c r="NKS23" s="671"/>
      <c r="NKT23" s="671"/>
      <c r="NKU23" s="671"/>
      <c r="NKV23" s="671"/>
      <c r="NKW23" s="671"/>
      <c r="NKX23" s="671"/>
      <c r="NKY23" s="671"/>
      <c r="NKZ23" s="671"/>
      <c r="NLA23" s="671"/>
      <c r="NLB23" s="671"/>
      <c r="NLC23" s="671"/>
      <c r="NLD23" s="671"/>
      <c r="NLE23" s="671"/>
      <c r="NLF23" s="671"/>
      <c r="NLG23" s="671"/>
      <c r="NLH23" s="671"/>
      <c r="NLI23" s="671"/>
      <c r="NLJ23" s="671"/>
      <c r="NLK23" s="671"/>
      <c r="NLL23" s="671"/>
      <c r="NLM23" s="671"/>
      <c r="NLN23" s="671"/>
      <c r="NLO23" s="671"/>
      <c r="NLP23" s="671"/>
      <c r="NLQ23" s="671"/>
      <c r="NLR23" s="671"/>
      <c r="NLS23" s="671"/>
      <c r="NLT23" s="671"/>
      <c r="NLU23" s="671"/>
      <c r="NLV23" s="671"/>
      <c r="NLW23" s="671"/>
      <c r="NLX23" s="671"/>
      <c r="NLY23" s="671"/>
      <c r="NLZ23" s="671"/>
      <c r="NMA23" s="671"/>
      <c r="NMB23" s="671"/>
      <c r="NMC23" s="671"/>
      <c r="NMD23" s="671"/>
      <c r="NME23" s="671"/>
      <c r="NMF23" s="671"/>
      <c r="NMG23" s="671"/>
      <c r="NMH23" s="671"/>
      <c r="NMI23" s="671"/>
      <c r="NMJ23" s="671"/>
      <c r="NMK23" s="671"/>
      <c r="NML23" s="671"/>
      <c r="NMM23" s="671"/>
      <c r="NMN23" s="671"/>
      <c r="NMO23" s="671"/>
      <c r="NMP23" s="671"/>
      <c r="NMQ23" s="671"/>
      <c r="NMR23" s="671"/>
      <c r="NMS23" s="671"/>
      <c r="NMT23" s="671"/>
      <c r="NMU23" s="671"/>
      <c r="NMV23" s="671"/>
      <c r="NMW23" s="671"/>
      <c r="NMX23" s="671"/>
      <c r="NMY23" s="671"/>
      <c r="NMZ23" s="671"/>
      <c r="NNA23" s="671"/>
      <c r="NNB23" s="671"/>
      <c r="NNC23" s="671"/>
      <c r="NND23" s="671"/>
      <c r="NNE23" s="671"/>
      <c r="NNF23" s="671"/>
      <c r="NNG23" s="671"/>
      <c r="NNH23" s="671"/>
      <c r="NNI23" s="671"/>
      <c r="NNJ23" s="671"/>
      <c r="NNK23" s="671"/>
      <c r="NNL23" s="671"/>
      <c r="NNM23" s="671"/>
      <c r="NNN23" s="671"/>
      <c r="NNO23" s="671"/>
      <c r="NNP23" s="671"/>
      <c r="NNQ23" s="671"/>
      <c r="NNR23" s="671"/>
      <c r="NNS23" s="671"/>
      <c r="NNT23" s="671"/>
      <c r="NNU23" s="671"/>
      <c r="NNV23" s="671"/>
      <c r="NNW23" s="671"/>
      <c r="NNX23" s="671"/>
      <c r="NNY23" s="671"/>
      <c r="NNZ23" s="671"/>
      <c r="NOA23" s="671"/>
      <c r="NOB23" s="671"/>
      <c r="NOC23" s="671"/>
      <c r="NOD23" s="671"/>
      <c r="NOE23" s="671"/>
      <c r="NOF23" s="671"/>
      <c r="NOG23" s="671"/>
      <c r="NOH23" s="671"/>
      <c r="NOI23" s="671"/>
      <c r="NOJ23" s="671"/>
      <c r="NOK23" s="671"/>
      <c r="NOL23" s="671"/>
      <c r="NOM23" s="671"/>
      <c r="NON23" s="671"/>
      <c r="NOO23" s="671"/>
      <c r="NOP23" s="671"/>
      <c r="NOQ23" s="671"/>
      <c r="NOR23" s="671"/>
      <c r="NOS23" s="671"/>
      <c r="NOT23" s="671"/>
      <c r="NOU23" s="671"/>
      <c r="NOV23" s="671"/>
      <c r="NOW23" s="671"/>
      <c r="NOX23" s="671"/>
      <c r="NOY23" s="671"/>
      <c r="NOZ23" s="671"/>
      <c r="NPA23" s="671"/>
      <c r="NPB23" s="671"/>
      <c r="NPC23" s="671"/>
      <c r="NPD23" s="671"/>
      <c r="NPE23" s="671"/>
      <c r="NPF23" s="671"/>
      <c r="NPG23" s="671"/>
      <c r="NPH23" s="671"/>
      <c r="NPI23" s="671"/>
      <c r="NPJ23" s="671"/>
      <c r="NPK23" s="671"/>
      <c r="NPL23" s="671"/>
      <c r="NPM23" s="671"/>
      <c r="NPN23" s="671"/>
      <c r="NPO23" s="671"/>
      <c r="NPP23" s="671"/>
      <c r="NPQ23" s="671"/>
      <c r="NPR23" s="671"/>
      <c r="NPS23" s="671"/>
      <c r="NPT23" s="671"/>
      <c r="NPU23" s="671"/>
      <c r="NPV23" s="671"/>
      <c r="NPW23" s="671"/>
      <c r="NPX23" s="671"/>
      <c r="NPY23" s="671"/>
      <c r="NPZ23" s="671"/>
      <c r="NQA23" s="671"/>
      <c r="NQB23" s="671"/>
      <c r="NQC23" s="671"/>
      <c r="NQD23" s="671"/>
      <c r="NQE23" s="671"/>
      <c r="NQF23" s="671"/>
      <c r="NQG23" s="671"/>
      <c r="NQH23" s="671"/>
      <c r="NQI23" s="671"/>
      <c r="NQJ23" s="671"/>
      <c r="NQK23" s="671"/>
      <c r="NQL23" s="671"/>
      <c r="NQM23" s="671"/>
      <c r="NQN23" s="671"/>
      <c r="NQO23" s="671"/>
      <c r="NQP23" s="671"/>
      <c r="NQQ23" s="671"/>
      <c r="NQR23" s="671"/>
      <c r="NQS23" s="671"/>
      <c r="NQT23" s="671"/>
      <c r="NQU23" s="671"/>
      <c r="NQV23" s="671"/>
      <c r="NQW23" s="671"/>
      <c r="NQX23" s="671"/>
      <c r="NQY23" s="671"/>
      <c r="NQZ23" s="671"/>
      <c r="NRA23" s="671"/>
      <c r="NRB23" s="671"/>
      <c r="NRC23" s="671"/>
      <c r="NRD23" s="671"/>
      <c r="NRE23" s="671"/>
      <c r="NRF23" s="671"/>
      <c r="NRG23" s="671"/>
      <c r="NRH23" s="671"/>
      <c r="NRI23" s="671"/>
      <c r="NRJ23" s="671"/>
      <c r="NRK23" s="671"/>
      <c r="NRL23" s="671"/>
      <c r="NRM23" s="671"/>
      <c r="NRN23" s="671"/>
      <c r="NRO23" s="671"/>
      <c r="NRP23" s="671"/>
      <c r="NRQ23" s="671"/>
      <c r="NRR23" s="671"/>
      <c r="NRS23" s="671"/>
      <c r="NRT23" s="671"/>
      <c r="NRU23" s="671"/>
      <c r="NRV23" s="671"/>
      <c r="NRW23" s="671"/>
      <c r="NRX23" s="671"/>
      <c r="NRY23" s="671"/>
      <c r="NRZ23" s="671"/>
      <c r="NSA23" s="671"/>
      <c r="NSB23" s="671"/>
      <c r="NSC23" s="671"/>
      <c r="NSD23" s="671"/>
      <c r="NSE23" s="671"/>
      <c r="NSF23" s="671"/>
      <c r="NSG23" s="671"/>
      <c r="NSH23" s="671"/>
      <c r="NSI23" s="671"/>
      <c r="NSJ23" s="671"/>
      <c r="NSK23" s="671"/>
      <c r="NSL23" s="671"/>
      <c r="NSM23" s="671"/>
      <c r="NSN23" s="671"/>
      <c r="NSO23" s="671"/>
      <c r="NSP23" s="671"/>
      <c r="NSQ23" s="671"/>
      <c r="NSR23" s="671"/>
      <c r="NSS23" s="671"/>
      <c r="NST23" s="671"/>
      <c r="NSU23" s="671"/>
      <c r="NSV23" s="671"/>
      <c r="NSW23" s="671"/>
      <c r="NSX23" s="671"/>
      <c r="NSY23" s="671"/>
      <c r="NSZ23" s="671"/>
      <c r="NTA23" s="671"/>
      <c r="NTB23" s="671"/>
      <c r="NTC23" s="671"/>
      <c r="NTD23" s="671"/>
      <c r="NTE23" s="671"/>
      <c r="NTF23" s="671"/>
      <c r="NTG23" s="671"/>
      <c r="NTH23" s="671"/>
      <c r="NTI23" s="671"/>
      <c r="NTJ23" s="671"/>
      <c r="NTK23" s="671"/>
      <c r="NTL23" s="671"/>
      <c r="NTM23" s="671"/>
      <c r="NTN23" s="671"/>
      <c r="NTO23" s="671"/>
      <c r="NTP23" s="671"/>
      <c r="NTQ23" s="671"/>
      <c r="NTR23" s="671"/>
      <c r="NTS23" s="671"/>
      <c r="NTT23" s="671"/>
      <c r="NTU23" s="671"/>
      <c r="NTV23" s="671"/>
      <c r="NTW23" s="671"/>
      <c r="NTX23" s="671"/>
      <c r="NTY23" s="671"/>
      <c r="NTZ23" s="671"/>
      <c r="NUA23" s="671"/>
      <c r="NUB23" s="671"/>
      <c r="NUC23" s="671"/>
      <c r="NUD23" s="671"/>
      <c r="NUE23" s="671"/>
      <c r="NUF23" s="671"/>
      <c r="NUG23" s="671"/>
      <c r="NUH23" s="671"/>
      <c r="NUI23" s="671"/>
      <c r="NUJ23" s="671"/>
      <c r="NUK23" s="671"/>
      <c r="NUL23" s="671"/>
      <c r="NUM23" s="671"/>
      <c r="NUN23" s="671"/>
      <c r="NUO23" s="671"/>
      <c r="NUP23" s="671"/>
      <c r="NUQ23" s="671"/>
      <c r="NUR23" s="671"/>
      <c r="NUS23" s="671"/>
      <c r="NUT23" s="671"/>
      <c r="NUU23" s="671"/>
      <c r="NUV23" s="671"/>
      <c r="NUW23" s="671"/>
      <c r="NUX23" s="671"/>
      <c r="NUY23" s="671"/>
      <c r="NUZ23" s="671"/>
      <c r="NVA23" s="671"/>
      <c r="NVB23" s="671"/>
      <c r="NVC23" s="671"/>
      <c r="NVD23" s="671"/>
      <c r="NVE23" s="671"/>
      <c r="NVF23" s="671"/>
      <c r="NVG23" s="671"/>
      <c r="NVH23" s="671"/>
      <c r="NVI23" s="671"/>
      <c r="NVJ23" s="671"/>
      <c r="NVK23" s="671"/>
      <c r="NVL23" s="671"/>
      <c r="NVM23" s="671"/>
      <c r="NVN23" s="671"/>
      <c r="NVO23" s="671"/>
      <c r="NVP23" s="671"/>
      <c r="NVQ23" s="671"/>
      <c r="NVR23" s="671"/>
      <c r="NVS23" s="671"/>
      <c r="NVT23" s="671"/>
      <c r="NVU23" s="671"/>
      <c r="NVV23" s="671"/>
      <c r="NVW23" s="671"/>
      <c r="NVX23" s="671"/>
      <c r="NVY23" s="671"/>
      <c r="NVZ23" s="671"/>
      <c r="NWA23" s="671"/>
      <c r="NWB23" s="671"/>
      <c r="NWC23" s="671"/>
      <c r="NWD23" s="671"/>
      <c r="NWE23" s="671"/>
      <c r="NWF23" s="671"/>
      <c r="NWG23" s="671"/>
      <c r="NWH23" s="671"/>
      <c r="NWI23" s="671"/>
      <c r="NWJ23" s="671"/>
      <c r="NWK23" s="671"/>
      <c r="NWL23" s="671"/>
      <c r="NWM23" s="671"/>
      <c r="NWN23" s="671"/>
      <c r="NWO23" s="671"/>
      <c r="NWP23" s="671"/>
      <c r="NWQ23" s="671"/>
      <c r="NWR23" s="671"/>
      <c r="NWS23" s="671"/>
      <c r="NWT23" s="671"/>
      <c r="NWU23" s="671"/>
      <c r="NWV23" s="671"/>
      <c r="NWW23" s="671"/>
      <c r="NWX23" s="671"/>
      <c r="NWY23" s="671"/>
      <c r="NWZ23" s="671"/>
      <c r="NXA23" s="671"/>
      <c r="NXB23" s="671"/>
      <c r="NXC23" s="671"/>
      <c r="NXD23" s="671"/>
      <c r="NXE23" s="671"/>
      <c r="NXF23" s="671"/>
      <c r="NXG23" s="671"/>
      <c r="NXH23" s="671"/>
      <c r="NXI23" s="671"/>
      <c r="NXJ23" s="671"/>
      <c r="NXK23" s="671"/>
      <c r="NXL23" s="671"/>
      <c r="NXM23" s="671"/>
      <c r="NXN23" s="671"/>
      <c r="NXO23" s="671"/>
      <c r="NXP23" s="671"/>
      <c r="NXQ23" s="671"/>
      <c r="NXR23" s="671"/>
      <c r="NXS23" s="671"/>
      <c r="NXT23" s="671"/>
      <c r="NXU23" s="671"/>
      <c r="NXV23" s="671"/>
      <c r="NXW23" s="671"/>
      <c r="NXX23" s="671"/>
      <c r="NXY23" s="671"/>
      <c r="NXZ23" s="671"/>
      <c r="NYA23" s="671"/>
      <c r="NYB23" s="671"/>
      <c r="NYC23" s="671"/>
      <c r="NYD23" s="671"/>
      <c r="NYE23" s="671"/>
      <c r="NYF23" s="671"/>
      <c r="NYG23" s="671"/>
      <c r="NYH23" s="671"/>
      <c r="NYI23" s="671"/>
      <c r="NYJ23" s="671"/>
      <c r="NYK23" s="671"/>
      <c r="NYL23" s="671"/>
      <c r="NYM23" s="671"/>
      <c r="NYN23" s="671"/>
      <c r="NYO23" s="671"/>
      <c r="NYP23" s="671"/>
      <c r="NYQ23" s="671"/>
      <c r="NYR23" s="671"/>
      <c r="NYS23" s="671"/>
      <c r="NYT23" s="671"/>
      <c r="NYU23" s="671"/>
      <c r="NYV23" s="671"/>
      <c r="NYW23" s="671"/>
      <c r="NYX23" s="671"/>
      <c r="NYY23" s="671"/>
      <c r="NYZ23" s="671"/>
      <c r="NZA23" s="671"/>
      <c r="NZB23" s="671"/>
      <c r="NZC23" s="671"/>
      <c r="NZD23" s="671"/>
      <c r="NZE23" s="671"/>
      <c r="NZF23" s="671"/>
      <c r="NZG23" s="671"/>
      <c r="NZH23" s="671"/>
      <c r="NZI23" s="671"/>
      <c r="NZJ23" s="671"/>
      <c r="NZK23" s="671"/>
      <c r="NZL23" s="671"/>
      <c r="NZM23" s="671"/>
      <c r="NZN23" s="671"/>
      <c r="NZO23" s="671"/>
      <c r="NZP23" s="671"/>
      <c r="NZQ23" s="671"/>
      <c r="NZR23" s="671"/>
      <c r="NZS23" s="671"/>
      <c r="NZT23" s="671"/>
      <c r="NZU23" s="671"/>
      <c r="NZV23" s="671"/>
      <c r="NZW23" s="671"/>
      <c r="NZX23" s="671"/>
      <c r="NZY23" s="671"/>
      <c r="NZZ23" s="671"/>
      <c r="OAA23" s="671"/>
      <c r="OAB23" s="671"/>
      <c r="OAC23" s="671"/>
      <c r="OAD23" s="671"/>
      <c r="OAE23" s="671"/>
      <c r="OAF23" s="671"/>
      <c r="OAG23" s="671"/>
      <c r="OAH23" s="671"/>
      <c r="OAI23" s="671"/>
      <c r="OAJ23" s="671"/>
      <c r="OAK23" s="671"/>
      <c r="OAL23" s="671"/>
      <c r="OAM23" s="671"/>
      <c r="OAN23" s="671"/>
      <c r="OAO23" s="671"/>
      <c r="OAP23" s="671"/>
      <c r="OAQ23" s="671"/>
      <c r="OAR23" s="671"/>
      <c r="OAS23" s="671"/>
      <c r="OAT23" s="671"/>
      <c r="OAU23" s="671"/>
      <c r="OAV23" s="671"/>
      <c r="OAW23" s="671"/>
      <c r="OAX23" s="671"/>
      <c r="OAY23" s="671"/>
      <c r="OAZ23" s="671"/>
      <c r="OBA23" s="671"/>
      <c r="OBB23" s="671"/>
      <c r="OBC23" s="671"/>
      <c r="OBD23" s="671"/>
      <c r="OBE23" s="671"/>
      <c r="OBF23" s="671"/>
      <c r="OBG23" s="671"/>
      <c r="OBH23" s="671"/>
      <c r="OBI23" s="671"/>
      <c r="OBJ23" s="671"/>
      <c r="OBK23" s="671"/>
      <c r="OBL23" s="671"/>
      <c r="OBM23" s="671"/>
      <c r="OBN23" s="671"/>
      <c r="OBO23" s="671"/>
      <c r="OBP23" s="671"/>
      <c r="OBQ23" s="671"/>
      <c r="OBR23" s="671"/>
      <c r="OBS23" s="671"/>
      <c r="OBT23" s="671"/>
      <c r="OBU23" s="671"/>
      <c r="OBV23" s="671"/>
      <c r="OBW23" s="671"/>
      <c r="OBX23" s="671"/>
      <c r="OBY23" s="671"/>
      <c r="OBZ23" s="671"/>
      <c r="OCA23" s="671"/>
      <c r="OCB23" s="671"/>
      <c r="OCC23" s="671"/>
      <c r="OCD23" s="671"/>
      <c r="OCE23" s="671"/>
      <c r="OCF23" s="671"/>
      <c r="OCG23" s="671"/>
      <c r="OCH23" s="671"/>
      <c r="OCI23" s="671"/>
      <c r="OCJ23" s="671"/>
      <c r="OCK23" s="671"/>
      <c r="OCL23" s="671"/>
      <c r="OCM23" s="671"/>
      <c r="OCN23" s="671"/>
      <c r="OCO23" s="671"/>
      <c r="OCP23" s="671"/>
      <c r="OCQ23" s="671"/>
      <c r="OCR23" s="671"/>
      <c r="OCS23" s="671"/>
      <c r="OCT23" s="671"/>
      <c r="OCU23" s="671"/>
      <c r="OCV23" s="671"/>
      <c r="OCW23" s="671"/>
      <c r="OCX23" s="671"/>
      <c r="OCY23" s="671"/>
      <c r="OCZ23" s="671"/>
      <c r="ODA23" s="671"/>
      <c r="ODB23" s="671"/>
      <c r="ODC23" s="671"/>
      <c r="ODD23" s="671"/>
      <c r="ODE23" s="671"/>
      <c r="ODF23" s="671"/>
      <c r="ODG23" s="671"/>
      <c r="ODH23" s="671"/>
      <c r="ODI23" s="671"/>
      <c r="ODJ23" s="671"/>
      <c r="ODK23" s="671"/>
      <c r="ODL23" s="671"/>
      <c r="ODM23" s="671"/>
      <c r="ODN23" s="671"/>
      <c r="ODO23" s="671"/>
      <c r="ODP23" s="671"/>
      <c r="ODQ23" s="671"/>
      <c r="ODR23" s="671"/>
      <c r="ODS23" s="671"/>
      <c r="ODT23" s="671"/>
      <c r="ODU23" s="671"/>
      <c r="ODV23" s="671"/>
      <c r="ODW23" s="671"/>
      <c r="ODX23" s="671"/>
      <c r="ODY23" s="671"/>
      <c r="ODZ23" s="671"/>
      <c r="OEA23" s="671"/>
      <c r="OEB23" s="671"/>
      <c r="OEC23" s="671"/>
      <c r="OED23" s="671"/>
      <c r="OEE23" s="671"/>
      <c r="OEF23" s="671"/>
      <c r="OEG23" s="671"/>
      <c r="OEH23" s="671"/>
      <c r="OEI23" s="671"/>
      <c r="OEJ23" s="671"/>
      <c r="OEK23" s="671"/>
      <c r="OEL23" s="671"/>
      <c r="OEM23" s="671"/>
      <c r="OEN23" s="671"/>
      <c r="OEO23" s="671"/>
      <c r="OEP23" s="671"/>
      <c r="OEQ23" s="671"/>
      <c r="OER23" s="671"/>
      <c r="OES23" s="671"/>
      <c r="OET23" s="671"/>
      <c r="OEU23" s="671"/>
      <c r="OEV23" s="671"/>
      <c r="OEW23" s="671"/>
      <c r="OEX23" s="671"/>
      <c r="OEY23" s="671"/>
      <c r="OEZ23" s="671"/>
      <c r="OFA23" s="671"/>
      <c r="OFB23" s="671"/>
      <c r="OFC23" s="671"/>
      <c r="OFD23" s="671"/>
      <c r="OFE23" s="671"/>
      <c r="OFF23" s="671"/>
      <c r="OFG23" s="671"/>
      <c r="OFH23" s="671"/>
      <c r="OFI23" s="671"/>
      <c r="OFJ23" s="671"/>
      <c r="OFK23" s="671"/>
      <c r="OFL23" s="671"/>
      <c r="OFM23" s="671"/>
      <c r="OFN23" s="671"/>
      <c r="OFO23" s="671"/>
      <c r="OFP23" s="671"/>
      <c r="OFQ23" s="671"/>
      <c r="OFR23" s="671"/>
      <c r="OFS23" s="671"/>
      <c r="OFT23" s="671"/>
      <c r="OFU23" s="671"/>
      <c r="OFV23" s="671"/>
      <c r="OFW23" s="671"/>
      <c r="OFX23" s="671"/>
      <c r="OFY23" s="671"/>
      <c r="OFZ23" s="671"/>
      <c r="OGA23" s="671"/>
      <c r="OGB23" s="671"/>
      <c r="OGC23" s="671"/>
      <c r="OGD23" s="671"/>
      <c r="OGE23" s="671"/>
      <c r="OGF23" s="671"/>
      <c r="OGG23" s="671"/>
      <c r="OGH23" s="671"/>
      <c r="OGI23" s="671"/>
      <c r="OGJ23" s="671"/>
      <c r="OGK23" s="671"/>
      <c r="OGL23" s="671"/>
      <c r="OGM23" s="671"/>
      <c r="OGN23" s="671"/>
      <c r="OGO23" s="671"/>
      <c r="OGP23" s="671"/>
      <c r="OGQ23" s="671"/>
      <c r="OGR23" s="671"/>
      <c r="OGS23" s="671"/>
      <c r="OGT23" s="671"/>
      <c r="OGU23" s="671"/>
      <c r="OGV23" s="671"/>
      <c r="OGW23" s="671"/>
      <c r="OGX23" s="671"/>
      <c r="OGY23" s="671"/>
      <c r="OGZ23" s="671"/>
      <c r="OHA23" s="671"/>
      <c r="OHB23" s="671"/>
      <c r="OHC23" s="671"/>
      <c r="OHD23" s="671"/>
      <c r="OHE23" s="671"/>
      <c r="OHF23" s="671"/>
      <c r="OHG23" s="671"/>
      <c r="OHH23" s="671"/>
      <c r="OHI23" s="671"/>
      <c r="OHJ23" s="671"/>
      <c r="OHK23" s="671"/>
      <c r="OHL23" s="671"/>
      <c r="OHM23" s="671"/>
      <c r="OHN23" s="671"/>
      <c r="OHO23" s="671"/>
      <c r="OHP23" s="671"/>
      <c r="OHQ23" s="671"/>
      <c r="OHR23" s="671"/>
      <c r="OHS23" s="671"/>
      <c r="OHT23" s="671"/>
      <c r="OHU23" s="671"/>
      <c r="OHV23" s="671"/>
      <c r="OHW23" s="671"/>
      <c r="OHX23" s="671"/>
      <c r="OHY23" s="671"/>
      <c r="OHZ23" s="671"/>
      <c r="OIA23" s="671"/>
      <c r="OIB23" s="671"/>
      <c r="OIC23" s="671"/>
      <c r="OID23" s="671"/>
      <c r="OIE23" s="671"/>
      <c r="OIF23" s="671"/>
      <c r="OIG23" s="671"/>
      <c r="OIH23" s="671"/>
      <c r="OII23" s="671"/>
      <c r="OIJ23" s="671"/>
      <c r="OIK23" s="671"/>
      <c r="OIL23" s="671"/>
      <c r="OIM23" s="671"/>
      <c r="OIN23" s="671"/>
      <c r="OIO23" s="671"/>
      <c r="OIP23" s="671"/>
      <c r="OIQ23" s="671"/>
      <c r="OIR23" s="671"/>
      <c r="OIS23" s="671"/>
      <c r="OIT23" s="671"/>
      <c r="OIU23" s="671"/>
      <c r="OIV23" s="671"/>
      <c r="OIW23" s="671"/>
      <c r="OIX23" s="671"/>
      <c r="OIY23" s="671"/>
      <c r="OIZ23" s="671"/>
      <c r="OJA23" s="671"/>
      <c r="OJB23" s="671"/>
      <c r="OJC23" s="671"/>
      <c r="OJD23" s="671"/>
      <c r="OJE23" s="671"/>
      <c r="OJF23" s="671"/>
      <c r="OJG23" s="671"/>
      <c r="OJH23" s="671"/>
      <c r="OJI23" s="671"/>
      <c r="OJJ23" s="671"/>
      <c r="OJK23" s="671"/>
      <c r="OJL23" s="671"/>
      <c r="OJM23" s="671"/>
      <c r="OJN23" s="671"/>
      <c r="OJO23" s="671"/>
      <c r="OJP23" s="671"/>
      <c r="OJQ23" s="671"/>
      <c r="OJR23" s="671"/>
      <c r="OJS23" s="671"/>
      <c r="OJT23" s="671"/>
      <c r="OJU23" s="671"/>
      <c r="OJV23" s="671"/>
      <c r="OJW23" s="671"/>
      <c r="OJX23" s="671"/>
      <c r="OJY23" s="671"/>
      <c r="OJZ23" s="671"/>
      <c r="OKA23" s="671"/>
      <c r="OKB23" s="671"/>
      <c r="OKC23" s="671"/>
      <c r="OKD23" s="671"/>
      <c r="OKE23" s="671"/>
      <c r="OKF23" s="671"/>
      <c r="OKG23" s="671"/>
      <c r="OKH23" s="671"/>
      <c r="OKI23" s="671"/>
      <c r="OKJ23" s="671"/>
      <c r="OKK23" s="671"/>
      <c r="OKL23" s="671"/>
      <c r="OKM23" s="671"/>
      <c r="OKN23" s="671"/>
      <c r="OKO23" s="671"/>
      <c r="OKP23" s="671"/>
      <c r="OKQ23" s="671"/>
      <c r="OKR23" s="671"/>
      <c r="OKS23" s="671"/>
      <c r="OKT23" s="671"/>
      <c r="OKU23" s="671"/>
      <c r="OKV23" s="671"/>
      <c r="OKW23" s="671"/>
      <c r="OKX23" s="671"/>
      <c r="OKY23" s="671"/>
      <c r="OKZ23" s="671"/>
      <c r="OLA23" s="671"/>
      <c r="OLB23" s="671"/>
      <c r="OLC23" s="671"/>
      <c r="OLD23" s="671"/>
      <c r="OLE23" s="671"/>
      <c r="OLF23" s="671"/>
      <c r="OLG23" s="671"/>
      <c r="OLH23" s="671"/>
      <c r="OLI23" s="671"/>
      <c r="OLJ23" s="671"/>
      <c r="OLK23" s="671"/>
      <c r="OLL23" s="671"/>
      <c r="OLM23" s="671"/>
      <c r="OLN23" s="671"/>
      <c r="OLO23" s="671"/>
      <c r="OLP23" s="671"/>
      <c r="OLQ23" s="671"/>
      <c r="OLR23" s="671"/>
      <c r="OLS23" s="671"/>
      <c r="OLT23" s="671"/>
      <c r="OLU23" s="671"/>
      <c r="OLV23" s="671"/>
      <c r="OLW23" s="671"/>
      <c r="OLX23" s="671"/>
      <c r="OLY23" s="671"/>
      <c r="OLZ23" s="671"/>
      <c r="OMA23" s="671"/>
      <c r="OMB23" s="671"/>
      <c r="OMC23" s="671"/>
      <c r="OMD23" s="671"/>
      <c r="OME23" s="671"/>
      <c r="OMF23" s="671"/>
      <c r="OMG23" s="671"/>
      <c r="OMH23" s="671"/>
      <c r="OMI23" s="671"/>
      <c r="OMJ23" s="671"/>
      <c r="OMK23" s="671"/>
      <c r="OML23" s="671"/>
      <c r="OMM23" s="671"/>
      <c r="OMN23" s="671"/>
      <c r="OMO23" s="671"/>
      <c r="OMP23" s="671"/>
      <c r="OMQ23" s="671"/>
      <c r="OMR23" s="671"/>
      <c r="OMS23" s="671"/>
      <c r="OMT23" s="671"/>
      <c r="OMU23" s="671"/>
      <c r="OMV23" s="671"/>
      <c r="OMW23" s="671"/>
      <c r="OMX23" s="671"/>
      <c r="OMY23" s="671"/>
      <c r="OMZ23" s="671"/>
      <c r="ONA23" s="671"/>
      <c r="ONB23" s="671"/>
      <c r="ONC23" s="671"/>
      <c r="OND23" s="671"/>
      <c r="ONE23" s="671"/>
      <c r="ONF23" s="671"/>
      <c r="ONG23" s="671"/>
      <c r="ONH23" s="671"/>
      <c r="ONI23" s="671"/>
      <c r="ONJ23" s="671"/>
      <c r="ONK23" s="671"/>
      <c r="ONL23" s="671"/>
      <c r="ONM23" s="671"/>
      <c r="ONN23" s="671"/>
      <c r="ONO23" s="671"/>
      <c r="ONP23" s="671"/>
      <c r="ONQ23" s="671"/>
      <c r="ONR23" s="671"/>
      <c r="ONS23" s="671"/>
      <c r="ONT23" s="671"/>
      <c r="ONU23" s="671"/>
      <c r="ONV23" s="671"/>
      <c r="ONW23" s="671"/>
      <c r="ONX23" s="671"/>
      <c r="ONY23" s="671"/>
      <c r="ONZ23" s="671"/>
      <c r="OOA23" s="671"/>
      <c r="OOB23" s="671"/>
      <c r="OOC23" s="671"/>
      <c r="OOD23" s="671"/>
      <c r="OOE23" s="671"/>
      <c r="OOF23" s="671"/>
      <c r="OOG23" s="671"/>
      <c r="OOH23" s="671"/>
      <c r="OOI23" s="671"/>
      <c r="OOJ23" s="671"/>
      <c r="OOK23" s="671"/>
      <c r="OOL23" s="671"/>
      <c r="OOM23" s="671"/>
      <c r="OON23" s="671"/>
      <c r="OOO23" s="671"/>
      <c r="OOP23" s="671"/>
      <c r="OOQ23" s="671"/>
      <c r="OOR23" s="671"/>
      <c r="OOS23" s="671"/>
      <c r="OOT23" s="671"/>
      <c r="OOU23" s="671"/>
      <c r="OOV23" s="671"/>
      <c r="OOW23" s="671"/>
      <c r="OOX23" s="671"/>
      <c r="OOY23" s="671"/>
      <c r="OOZ23" s="671"/>
      <c r="OPA23" s="671"/>
      <c r="OPB23" s="671"/>
      <c r="OPC23" s="671"/>
      <c r="OPD23" s="671"/>
      <c r="OPE23" s="671"/>
      <c r="OPF23" s="671"/>
      <c r="OPG23" s="671"/>
      <c r="OPH23" s="671"/>
      <c r="OPI23" s="671"/>
      <c r="OPJ23" s="671"/>
      <c r="OPK23" s="671"/>
      <c r="OPL23" s="671"/>
      <c r="OPM23" s="671"/>
      <c r="OPN23" s="671"/>
      <c r="OPO23" s="671"/>
      <c r="OPP23" s="671"/>
      <c r="OPQ23" s="671"/>
      <c r="OPR23" s="671"/>
      <c r="OPS23" s="671"/>
      <c r="OPT23" s="671"/>
      <c r="OPU23" s="671"/>
      <c r="OPV23" s="671"/>
      <c r="OPW23" s="671"/>
      <c r="OPX23" s="671"/>
      <c r="OPY23" s="671"/>
      <c r="OPZ23" s="671"/>
      <c r="OQA23" s="671"/>
      <c r="OQB23" s="671"/>
      <c r="OQC23" s="671"/>
      <c r="OQD23" s="671"/>
      <c r="OQE23" s="671"/>
      <c r="OQF23" s="671"/>
      <c r="OQG23" s="671"/>
      <c r="OQH23" s="671"/>
      <c r="OQI23" s="671"/>
      <c r="OQJ23" s="671"/>
      <c r="OQK23" s="671"/>
      <c r="OQL23" s="671"/>
      <c r="OQM23" s="671"/>
      <c r="OQN23" s="671"/>
      <c r="OQO23" s="671"/>
      <c r="OQP23" s="671"/>
      <c r="OQQ23" s="671"/>
      <c r="OQR23" s="671"/>
      <c r="OQS23" s="671"/>
      <c r="OQT23" s="671"/>
      <c r="OQU23" s="671"/>
      <c r="OQV23" s="671"/>
      <c r="OQW23" s="671"/>
      <c r="OQX23" s="671"/>
      <c r="OQY23" s="671"/>
      <c r="OQZ23" s="671"/>
      <c r="ORA23" s="671"/>
      <c r="ORB23" s="671"/>
      <c r="ORC23" s="671"/>
      <c r="ORD23" s="671"/>
      <c r="ORE23" s="671"/>
      <c r="ORF23" s="671"/>
      <c r="ORG23" s="671"/>
      <c r="ORH23" s="671"/>
      <c r="ORI23" s="671"/>
      <c r="ORJ23" s="671"/>
      <c r="ORK23" s="671"/>
      <c r="ORL23" s="671"/>
      <c r="ORM23" s="671"/>
      <c r="ORN23" s="671"/>
      <c r="ORO23" s="671"/>
      <c r="ORP23" s="671"/>
      <c r="ORQ23" s="671"/>
      <c r="ORR23" s="671"/>
      <c r="ORS23" s="671"/>
      <c r="ORT23" s="671"/>
      <c r="ORU23" s="671"/>
      <c r="ORV23" s="671"/>
      <c r="ORW23" s="671"/>
      <c r="ORX23" s="671"/>
      <c r="ORY23" s="671"/>
      <c r="ORZ23" s="671"/>
      <c r="OSA23" s="671"/>
      <c r="OSB23" s="671"/>
      <c r="OSC23" s="671"/>
      <c r="OSD23" s="671"/>
      <c r="OSE23" s="671"/>
      <c r="OSF23" s="671"/>
      <c r="OSG23" s="671"/>
      <c r="OSH23" s="671"/>
      <c r="OSI23" s="671"/>
      <c r="OSJ23" s="671"/>
      <c r="OSK23" s="671"/>
      <c r="OSL23" s="671"/>
      <c r="OSM23" s="671"/>
      <c r="OSN23" s="671"/>
      <c r="OSO23" s="671"/>
      <c r="OSP23" s="671"/>
      <c r="OSQ23" s="671"/>
      <c r="OSR23" s="671"/>
      <c r="OSS23" s="671"/>
      <c r="OST23" s="671"/>
      <c r="OSU23" s="671"/>
      <c r="OSV23" s="671"/>
      <c r="OSW23" s="671"/>
      <c r="OSX23" s="671"/>
      <c r="OSY23" s="671"/>
      <c r="OSZ23" s="671"/>
      <c r="OTA23" s="671"/>
      <c r="OTB23" s="671"/>
      <c r="OTC23" s="671"/>
      <c r="OTD23" s="671"/>
      <c r="OTE23" s="671"/>
      <c r="OTF23" s="671"/>
      <c r="OTG23" s="671"/>
      <c r="OTH23" s="671"/>
      <c r="OTI23" s="671"/>
      <c r="OTJ23" s="671"/>
      <c r="OTK23" s="671"/>
      <c r="OTL23" s="671"/>
      <c r="OTM23" s="671"/>
      <c r="OTN23" s="671"/>
      <c r="OTO23" s="671"/>
      <c r="OTP23" s="671"/>
      <c r="OTQ23" s="671"/>
      <c r="OTR23" s="671"/>
      <c r="OTS23" s="671"/>
      <c r="OTT23" s="671"/>
      <c r="OTU23" s="671"/>
      <c r="OTV23" s="671"/>
      <c r="OTW23" s="671"/>
      <c r="OTX23" s="671"/>
      <c r="OTY23" s="671"/>
      <c r="OTZ23" s="671"/>
      <c r="OUA23" s="671"/>
      <c r="OUB23" s="671"/>
      <c r="OUC23" s="671"/>
      <c r="OUD23" s="671"/>
      <c r="OUE23" s="671"/>
      <c r="OUF23" s="671"/>
      <c r="OUG23" s="671"/>
      <c r="OUH23" s="671"/>
      <c r="OUI23" s="671"/>
      <c r="OUJ23" s="671"/>
      <c r="OUK23" s="671"/>
      <c r="OUL23" s="671"/>
      <c r="OUM23" s="671"/>
      <c r="OUN23" s="671"/>
      <c r="OUO23" s="671"/>
      <c r="OUP23" s="671"/>
      <c r="OUQ23" s="671"/>
      <c r="OUR23" s="671"/>
      <c r="OUS23" s="671"/>
      <c r="OUT23" s="671"/>
      <c r="OUU23" s="671"/>
      <c r="OUV23" s="671"/>
      <c r="OUW23" s="671"/>
      <c r="OUX23" s="671"/>
      <c r="OUY23" s="671"/>
      <c r="OUZ23" s="671"/>
      <c r="OVA23" s="671"/>
      <c r="OVB23" s="671"/>
      <c r="OVC23" s="671"/>
      <c r="OVD23" s="671"/>
      <c r="OVE23" s="671"/>
      <c r="OVF23" s="671"/>
      <c r="OVG23" s="671"/>
      <c r="OVH23" s="671"/>
      <c r="OVI23" s="671"/>
      <c r="OVJ23" s="671"/>
      <c r="OVK23" s="671"/>
      <c r="OVL23" s="671"/>
      <c r="OVM23" s="671"/>
      <c r="OVN23" s="671"/>
      <c r="OVO23" s="671"/>
      <c r="OVP23" s="671"/>
      <c r="OVQ23" s="671"/>
      <c r="OVR23" s="671"/>
      <c r="OVS23" s="671"/>
      <c r="OVT23" s="671"/>
      <c r="OVU23" s="671"/>
      <c r="OVV23" s="671"/>
      <c r="OVW23" s="671"/>
      <c r="OVX23" s="671"/>
      <c r="OVY23" s="671"/>
      <c r="OVZ23" s="671"/>
      <c r="OWA23" s="671"/>
      <c r="OWB23" s="671"/>
      <c r="OWC23" s="671"/>
      <c r="OWD23" s="671"/>
      <c r="OWE23" s="671"/>
      <c r="OWF23" s="671"/>
      <c r="OWG23" s="671"/>
      <c r="OWH23" s="671"/>
      <c r="OWI23" s="671"/>
      <c r="OWJ23" s="671"/>
      <c r="OWK23" s="671"/>
      <c r="OWL23" s="671"/>
      <c r="OWM23" s="671"/>
      <c r="OWN23" s="671"/>
      <c r="OWO23" s="671"/>
      <c r="OWP23" s="671"/>
      <c r="OWQ23" s="671"/>
      <c r="OWR23" s="671"/>
      <c r="OWS23" s="671"/>
      <c r="OWT23" s="671"/>
      <c r="OWU23" s="671"/>
      <c r="OWV23" s="671"/>
      <c r="OWW23" s="671"/>
      <c r="OWX23" s="671"/>
      <c r="OWY23" s="671"/>
      <c r="OWZ23" s="671"/>
      <c r="OXA23" s="671"/>
      <c r="OXB23" s="671"/>
      <c r="OXC23" s="671"/>
      <c r="OXD23" s="671"/>
      <c r="OXE23" s="671"/>
      <c r="OXF23" s="671"/>
      <c r="OXG23" s="671"/>
      <c r="OXH23" s="671"/>
      <c r="OXI23" s="671"/>
      <c r="OXJ23" s="671"/>
      <c r="OXK23" s="671"/>
      <c r="OXL23" s="671"/>
      <c r="OXM23" s="671"/>
      <c r="OXN23" s="671"/>
      <c r="OXO23" s="671"/>
      <c r="OXP23" s="671"/>
      <c r="OXQ23" s="671"/>
      <c r="OXR23" s="671"/>
      <c r="OXS23" s="671"/>
      <c r="OXT23" s="671"/>
      <c r="OXU23" s="671"/>
      <c r="OXV23" s="671"/>
      <c r="OXW23" s="671"/>
      <c r="OXX23" s="671"/>
      <c r="OXY23" s="671"/>
      <c r="OXZ23" s="671"/>
      <c r="OYA23" s="671"/>
      <c r="OYB23" s="671"/>
      <c r="OYC23" s="671"/>
      <c r="OYD23" s="671"/>
      <c r="OYE23" s="671"/>
      <c r="OYF23" s="671"/>
      <c r="OYG23" s="671"/>
      <c r="OYH23" s="671"/>
      <c r="OYI23" s="671"/>
      <c r="OYJ23" s="671"/>
      <c r="OYK23" s="671"/>
      <c r="OYL23" s="671"/>
      <c r="OYM23" s="671"/>
      <c r="OYN23" s="671"/>
      <c r="OYO23" s="671"/>
      <c r="OYP23" s="671"/>
      <c r="OYQ23" s="671"/>
      <c r="OYR23" s="671"/>
      <c r="OYS23" s="671"/>
      <c r="OYT23" s="671"/>
      <c r="OYU23" s="671"/>
      <c r="OYV23" s="671"/>
      <c r="OYW23" s="671"/>
      <c r="OYX23" s="671"/>
      <c r="OYY23" s="671"/>
      <c r="OYZ23" s="671"/>
      <c r="OZA23" s="671"/>
      <c r="OZB23" s="671"/>
      <c r="OZC23" s="671"/>
      <c r="OZD23" s="671"/>
      <c r="OZE23" s="671"/>
      <c r="OZF23" s="671"/>
      <c r="OZG23" s="671"/>
      <c r="OZH23" s="671"/>
      <c r="OZI23" s="671"/>
      <c r="OZJ23" s="671"/>
      <c r="OZK23" s="671"/>
      <c r="OZL23" s="671"/>
      <c r="OZM23" s="671"/>
      <c r="OZN23" s="671"/>
      <c r="OZO23" s="671"/>
      <c r="OZP23" s="671"/>
      <c r="OZQ23" s="671"/>
      <c r="OZR23" s="671"/>
      <c r="OZS23" s="671"/>
      <c r="OZT23" s="671"/>
      <c r="OZU23" s="671"/>
      <c r="OZV23" s="671"/>
      <c r="OZW23" s="671"/>
      <c r="OZX23" s="671"/>
      <c r="OZY23" s="671"/>
      <c r="OZZ23" s="671"/>
      <c r="PAA23" s="671"/>
      <c r="PAB23" s="671"/>
      <c r="PAC23" s="671"/>
      <c r="PAD23" s="671"/>
      <c r="PAE23" s="671"/>
      <c r="PAF23" s="671"/>
      <c r="PAG23" s="671"/>
      <c r="PAH23" s="671"/>
      <c r="PAI23" s="671"/>
      <c r="PAJ23" s="671"/>
      <c r="PAK23" s="671"/>
      <c r="PAL23" s="671"/>
      <c r="PAM23" s="671"/>
      <c r="PAN23" s="671"/>
      <c r="PAO23" s="671"/>
      <c r="PAP23" s="671"/>
      <c r="PAQ23" s="671"/>
      <c r="PAR23" s="671"/>
      <c r="PAS23" s="671"/>
      <c r="PAT23" s="671"/>
      <c r="PAU23" s="671"/>
      <c r="PAV23" s="671"/>
      <c r="PAW23" s="671"/>
      <c r="PAX23" s="671"/>
      <c r="PAY23" s="671"/>
      <c r="PAZ23" s="671"/>
      <c r="PBA23" s="671"/>
      <c r="PBB23" s="671"/>
      <c r="PBC23" s="671"/>
      <c r="PBD23" s="671"/>
      <c r="PBE23" s="671"/>
      <c r="PBF23" s="671"/>
      <c r="PBG23" s="671"/>
      <c r="PBH23" s="671"/>
      <c r="PBI23" s="671"/>
      <c r="PBJ23" s="671"/>
      <c r="PBK23" s="671"/>
      <c r="PBL23" s="671"/>
      <c r="PBM23" s="671"/>
      <c r="PBN23" s="671"/>
      <c r="PBO23" s="671"/>
      <c r="PBP23" s="671"/>
      <c r="PBQ23" s="671"/>
      <c r="PBR23" s="671"/>
      <c r="PBS23" s="671"/>
      <c r="PBT23" s="671"/>
      <c r="PBU23" s="671"/>
      <c r="PBV23" s="671"/>
      <c r="PBW23" s="671"/>
      <c r="PBX23" s="671"/>
      <c r="PBY23" s="671"/>
      <c r="PBZ23" s="671"/>
      <c r="PCA23" s="671"/>
      <c r="PCB23" s="671"/>
      <c r="PCC23" s="671"/>
      <c r="PCD23" s="671"/>
      <c r="PCE23" s="671"/>
      <c r="PCF23" s="671"/>
      <c r="PCG23" s="671"/>
      <c r="PCH23" s="671"/>
      <c r="PCI23" s="671"/>
      <c r="PCJ23" s="671"/>
      <c r="PCK23" s="671"/>
      <c r="PCL23" s="671"/>
      <c r="PCM23" s="671"/>
      <c r="PCN23" s="671"/>
      <c r="PCO23" s="671"/>
      <c r="PCP23" s="671"/>
      <c r="PCQ23" s="671"/>
      <c r="PCR23" s="671"/>
      <c r="PCS23" s="671"/>
      <c r="PCT23" s="671"/>
      <c r="PCU23" s="671"/>
      <c r="PCV23" s="671"/>
      <c r="PCW23" s="671"/>
      <c r="PCX23" s="671"/>
      <c r="PCY23" s="671"/>
      <c r="PCZ23" s="671"/>
      <c r="PDA23" s="671"/>
      <c r="PDB23" s="671"/>
      <c r="PDC23" s="671"/>
      <c r="PDD23" s="671"/>
      <c r="PDE23" s="671"/>
      <c r="PDF23" s="671"/>
      <c r="PDG23" s="671"/>
      <c r="PDH23" s="671"/>
      <c r="PDI23" s="671"/>
      <c r="PDJ23" s="671"/>
      <c r="PDK23" s="671"/>
      <c r="PDL23" s="671"/>
      <c r="PDM23" s="671"/>
      <c r="PDN23" s="671"/>
      <c r="PDO23" s="671"/>
      <c r="PDP23" s="671"/>
      <c r="PDQ23" s="671"/>
      <c r="PDR23" s="671"/>
      <c r="PDS23" s="671"/>
      <c r="PDT23" s="671"/>
      <c r="PDU23" s="671"/>
      <c r="PDV23" s="671"/>
      <c r="PDW23" s="671"/>
      <c r="PDX23" s="671"/>
      <c r="PDY23" s="671"/>
      <c r="PDZ23" s="671"/>
      <c r="PEA23" s="671"/>
      <c r="PEB23" s="671"/>
      <c r="PEC23" s="671"/>
      <c r="PED23" s="671"/>
      <c r="PEE23" s="671"/>
      <c r="PEF23" s="671"/>
      <c r="PEG23" s="671"/>
      <c r="PEH23" s="671"/>
      <c r="PEI23" s="671"/>
      <c r="PEJ23" s="671"/>
      <c r="PEK23" s="671"/>
      <c r="PEL23" s="671"/>
      <c r="PEM23" s="671"/>
      <c r="PEN23" s="671"/>
      <c r="PEO23" s="671"/>
      <c r="PEP23" s="671"/>
      <c r="PEQ23" s="671"/>
      <c r="PER23" s="671"/>
      <c r="PES23" s="671"/>
      <c r="PET23" s="671"/>
      <c r="PEU23" s="671"/>
      <c r="PEV23" s="671"/>
      <c r="PEW23" s="671"/>
      <c r="PEX23" s="671"/>
      <c r="PEY23" s="671"/>
      <c r="PEZ23" s="671"/>
      <c r="PFA23" s="671"/>
      <c r="PFB23" s="671"/>
      <c r="PFC23" s="671"/>
      <c r="PFD23" s="671"/>
      <c r="PFE23" s="671"/>
      <c r="PFF23" s="671"/>
      <c r="PFG23" s="671"/>
      <c r="PFH23" s="671"/>
      <c r="PFI23" s="671"/>
      <c r="PFJ23" s="671"/>
      <c r="PFK23" s="671"/>
      <c r="PFL23" s="671"/>
      <c r="PFM23" s="671"/>
      <c r="PFN23" s="671"/>
      <c r="PFO23" s="671"/>
      <c r="PFP23" s="671"/>
      <c r="PFQ23" s="671"/>
      <c r="PFR23" s="671"/>
      <c r="PFS23" s="671"/>
      <c r="PFT23" s="671"/>
      <c r="PFU23" s="671"/>
      <c r="PFV23" s="671"/>
      <c r="PFW23" s="671"/>
      <c r="PFX23" s="671"/>
      <c r="PFY23" s="671"/>
      <c r="PFZ23" s="671"/>
      <c r="PGA23" s="671"/>
      <c r="PGB23" s="671"/>
      <c r="PGC23" s="671"/>
      <c r="PGD23" s="671"/>
      <c r="PGE23" s="671"/>
      <c r="PGF23" s="671"/>
      <c r="PGG23" s="671"/>
      <c r="PGH23" s="671"/>
      <c r="PGI23" s="671"/>
      <c r="PGJ23" s="671"/>
      <c r="PGK23" s="671"/>
      <c r="PGL23" s="671"/>
      <c r="PGM23" s="671"/>
      <c r="PGN23" s="671"/>
      <c r="PGO23" s="671"/>
      <c r="PGP23" s="671"/>
      <c r="PGQ23" s="671"/>
      <c r="PGR23" s="671"/>
      <c r="PGS23" s="671"/>
      <c r="PGT23" s="671"/>
      <c r="PGU23" s="671"/>
      <c r="PGV23" s="671"/>
      <c r="PGW23" s="671"/>
      <c r="PGX23" s="671"/>
      <c r="PGY23" s="671"/>
      <c r="PGZ23" s="671"/>
      <c r="PHA23" s="671"/>
      <c r="PHB23" s="671"/>
      <c r="PHC23" s="671"/>
      <c r="PHD23" s="671"/>
      <c r="PHE23" s="671"/>
      <c r="PHF23" s="671"/>
      <c r="PHG23" s="671"/>
      <c r="PHH23" s="671"/>
      <c r="PHI23" s="671"/>
      <c r="PHJ23" s="671"/>
      <c r="PHK23" s="671"/>
      <c r="PHL23" s="671"/>
      <c r="PHM23" s="671"/>
      <c r="PHN23" s="671"/>
      <c r="PHO23" s="671"/>
      <c r="PHP23" s="671"/>
      <c r="PHQ23" s="671"/>
      <c r="PHR23" s="671"/>
      <c r="PHS23" s="671"/>
      <c r="PHT23" s="671"/>
      <c r="PHU23" s="671"/>
      <c r="PHV23" s="671"/>
      <c r="PHW23" s="671"/>
      <c r="PHX23" s="671"/>
      <c r="PHY23" s="671"/>
      <c r="PHZ23" s="671"/>
      <c r="PIA23" s="671"/>
      <c r="PIB23" s="671"/>
      <c r="PIC23" s="671"/>
      <c r="PID23" s="671"/>
      <c r="PIE23" s="671"/>
      <c r="PIF23" s="671"/>
      <c r="PIG23" s="671"/>
      <c r="PIH23" s="671"/>
      <c r="PII23" s="671"/>
      <c r="PIJ23" s="671"/>
      <c r="PIK23" s="671"/>
      <c r="PIL23" s="671"/>
      <c r="PIM23" s="671"/>
      <c r="PIN23" s="671"/>
      <c r="PIO23" s="671"/>
      <c r="PIP23" s="671"/>
      <c r="PIQ23" s="671"/>
      <c r="PIR23" s="671"/>
      <c r="PIS23" s="671"/>
      <c r="PIT23" s="671"/>
      <c r="PIU23" s="671"/>
      <c r="PIV23" s="671"/>
      <c r="PIW23" s="671"/>
      <c r="PIX23" s="671"/>
      <c r="PIY23" s="671"/>
      <c r="PIZ23" s="671"/>
      <c r="PJA23" s="671"/>
      <c r="PJB23" s="671"/>
      <c r="PJC23" s="671"/>
      <c r="PJD23" s="671"/>
      <c r="PJE23" s="671"/>
      <c r="PJF23" s="671"/>
      <c r="PJG23" s="671"/>
      <c r="PJH23" s="671"/>
      <c r="PJI23" s="671"/>
      <c r="PJJ23" s="671"/>
      <c r="PJK23" s="671"/>
      <c r="PJL23" s="671"/>
      <c r="PJM23" s="671"/>
      <c r="PJN23" s="671"/>
      <c r="PJO23" s="671"/>
      <c r="PJP23" s="671"/>
      <c r="PJQ23" s="671"/>
      <c r="PJR23" s="671"/>
      <c r="PJS23" s="671"/>
      <c r="PJT23" s="671"/>
      <c r="PJU23" s="671"/>
      <c r="PJV23" s="671"/>
      <c r="PJW23" s="671"/>
      <c r="PJX23" s="671"/>
      <c r="PJY23" s="671"/>
      <c r="PJZ23" s="671"/>
      <c r="PKA23" s="671"/>
      <c r="PKB23" s="671"/>
      <c r="PKC23" s="671"/>
      <c r="PKD23" s="671"/>
      <c r="PKE23" s="671"/>
      <c r="PKF23" s="671"/>
      <c r="PKG23" s="671"/>
      <c r="PKH23" s="671"/>
      <c r="PKI23" s="671"/>
      <c r="PKJ23" s="671"/>
      <c r="PKK23" s="671"/>
      <c r="PKL23" s="671"/>
      <c r="PKM23" s="671"/>
      <c r="PKN23" s="671"/>
      <c r="PKO23" s="671"/>
      <c r="PKP23" s="671"/>
      <c r="PKQ23" s="671"/>
      <c r="PKR23" s="671"/>
      <c r="PKS23" s="671"/>
      <c r="PKT23" s="671"/>
      <c r="PKU23" s="671"/>
      <c r="PKV23" s="671"/>
      <c r="PKW23" s="671"/>
      <c r="PKX23" s="671"/>
      <c r="PKY23" s="671"/>
      <c r="PKZ23" s="671"/>
      <c r="PLA23" s="671"/>
      <c r="PLB23" s="671"/>
      <c r="PLC23" s="671"/>
      <c r="PLD23" s="671"/>
      <c r="PLE23" s="671"/>
      <c r="PLF23" s="671"/>
      <c r="PLG23" s="671"/>
      <c r="PLH23" s="671"/>
      <c r="PLI23" s="671"/>
      <c r="PLJ23" s="671"/>
      <c r="PLK23" s="671"/>
      <c r="PLL23" s="671"/>
      <c r="PLM23" s="671"/>
      <c r="PLN23" s="671"/>
      <c r="PLO23" s="671"/>
      <c r="PLP23" s="671"/>
      <c r="PLQ23" s="671"/>
      <c r="PLR23" s="671"/>
      <c r="PLS23" s="671"/>
      <c r="PLT23" s="671"/>
      <c r="PLU23" s="671"/>
      <c r="PLV23" s="671"/>
      <c r="PLW23" s="671"/>
      <c r="PLX23" s="671"/>
      <c r="PLY23" s="671"/>
      <c r="PLZ23" s="671"/>
      <c r="PMA23" s="671"/>
      <c r="PMB23" s="671"/>
      <c r="PMC23" s="671"/>
      <c r="PMD23" s="671"/>
      <c r="PME23" s="671"/>
      <c r="PMF23" s="671"/>
      <c r="PMG23" s="671"/>
      <c r="PMH23" s="671"/>
      <c r="PMI23" s="671"/>
      <c r="PMJ23" s="671"/>
      <c r="PMK23" s="671"/>
      <c r="PML23" s="671"/>
      <c r="PMM23" s="671"/>
      <c r="PMN23" s="671"/>
      <c r="PMO23" s="671"/>
      <c r="PMP23" s="671"/>
      <c r="PMQ23" s="671"/>
      <c r="PMR23" s="671"/>
      <c r="PMS23" s="671"/>
      <c r="PMT23" s="671"/>
      <c r="PMU23" s="671"/>
      <c r="PMV23" s="671"/>
      <c r="PMW23" s="671"/>
      <c r="PMX23" s="671"/>
      <c r="PMY23" s="671"/>
      <c r="PMZ23" s="671"/>
      <c r="PNA23" s="671"/>
      <c r="PNB23" s="671"/>
      <c r="PNC23" s="671"/>
      <c r="PND23" s="671"/>
      <c r="PNE23" s="671"/>
      <c r="PNF23" s="671"/>
      <c r="PNG23" s="671"/>
      <c r="PNH23" s="671"/>
      <c r="PNI23" s="671"/>
      <c r="PNJ23" s="671"/>
      <c r="PNK23" s="671"/>
      <c r="PNL23" s="671"/>
      <c r="PNM23" s="671"/>
      <c r="PNN23" s="671"/>
      <c r="PNO23" s="671"/>
      <c r="PNP23" s="671"/>
      <c r="PNQ23" s="671"/>
      <c r="PNR23" s="671"/>
      <c r="PNS23" s="671"/>
      <c r="PNT23" s="671"/>
      <c r="PNU23" s="671"/>
      <c r="PNV23" s="671"/>
      <c r="PNW23" s="671"/>
      <c r="PNX23" s="671"/>
      <c r="PNY23" s="671"/>
      <c r="PNZ23" s="671"/>
      <c r="POA23" s="671"/>
      <c r="POB23" s="671"/>
      <c r="POC23" s="671"/>
      <c r="POD23" s="671"/>
      <c r="POE23" s="671"/>
      <c r="POF23" s="671"/>
      <c r="POG23" s="671"/>
      <c r="POH23" s="671"/>
      <c r="POI23" s="671"/>
      <c r="POJ23" s="671"/>
      <c r="POK23" s="671"/>
      <c r="POL23" s="671"/>
      <c r="POM23" s="671"/>
      <c r="PON23" s="671"/>
      <c r="POO23" s="671"/>
      <c r="POP23" s="671"/>
      <c r="POQ23" s="671"/>
      <c r="POR23" s="671"/>
      <c r="POS23" s="671"/>
      <c r="POT23" s="671"/>
      <c r="POU23" s="671"/>
      <c r="POV23" s="671"/>
      <c r="POW23" s="671"/>
      <c r="POX23" s="671"/>
      <c r="POY23" s="671"/>
      <c r="POZ23" s="671"/>
      <c r="PPA23" s="671"/>
      <c r="PPB23" s="671"/>
      <c r="PPC23" s="671"/>
      <c r="PPD23" s="671"/>
      <c r="PPE23" s="671"/>
      <c r="PPF23" s="671"/>
      <c r="PPG23" s="671"/>
      <c r="PPH23" s="671"/>
      <c r="PPI23" s="671"/>
      <c r="PPJ23" s="671"/>
      <c r="PPK23" s="671"/>
      <c r="PPL23" s="671"/>
      <c r="PPM23" s="671"/>
      <c r="PPN23" s="671"/>
      <c r="PPO23" s="671"/>
      <c r="PPP23" s="671"/>
      <c r="PPQ23" s="671"/>
      <c r="PPR23" s="671"/>
      <c r="PPS23" s="671"/>
      <c r="PPT23" s="671"/>
      <c r="PPU23" s="671"/>
      <c r="PPV23" s="671"/>
      <c r="PPW23" s="671"/>
      <c r="PPX23" s="671"/>
      <c r="PPY23" s="671"/>
      <c r="PPZ23" s="671"/>
      <c r="PQA23" s="671"/>
      <c r="PQB23" s="671"/>
      <c r="PQC23" s="671"/>
      <c r="PQD23" s="671"/>
      <c r="PQE23" s="671"/>
      <c r="PQF23" s="671"/>
      <c r="PQG23" s="671"/>
      <c r="PQH23" s="671"/>
      <c r="PQI23" s="671"/>
      <c r="PQJ23" s="671"/>
      <c r="PQK23" s="671"/>
      <c r="PQL23" s="671"/>
      <c r="PQM23" s="671"/>
      <c r="PQN23" s="671"/>
      <c r="PQO23" s="671"/>
      <c r="PQP23" s="671"/>
      <c r="PQQ23" s="671"/>
      <c r="PQR23" s="671"/>
      <c r="PQS23" s="671"/>
      <c r="PQT23" s="671"/>
      <c r="PQU23" s="671"/>
      <c r="PQV23" s="671"/>
      <c r="PQW23" s="671"/>
      <c r="PQX23" s="671"/>
      <c r="PQY23" s="671"/>
      <c r="PQZ23" s="671"/>
      <c r="PRA23" s="671"/>
      <c r="PRB23" s="671"/>
      <c r="PRC23" s="671"/>
      <c r="PRD23" s="671"/>
      <c r="PRE23" s="671"/>
      <c r="PRF23" s="671"/>
      <c r="PRG23" s="671"/>
      <c r="PRH23" s="671"/>
      <c r="PRI23" s="671"/>
      <c r="PRJ23" s="671"/>
      <c r="PRK23" s="671"/>
      <c r="PRL23" s="671"/>
      <c r="PRM23" s="671"/>
      <c r="PRN23" s="671"/>
      <c r="PRO23" s="671"/>
      <c r="PRP23" s="671"/>
      <c r="PRQ23" s="671"/>
      <c r="PRR23" s="671"/>
      <c r="PRS23" s="671"/>
      <c r="PRT23" s="671"/>
      <c r="PRU23" s="671"/>
      <c r="PRV23" s="671"/>
      <c r="PRW23" s="671"/>
      <c r="PRX23" s="671"/>
      <c r="PRY23" s="671"/>
      <c r="PRZ23" s="671"/>
      <c r="PSA23" s="671"/>
      <c r="PSB23" s="671"/>
      <c r="PSC23" s="671"/>
      <c r="PSD23" s="671"/>
      <c r="PSE23" s="671"/>
      <c r="PSF23" s="671"/>
      <c r="PSG23" s="671"/>
      <c r="PSH23" s="671"/>
      <c r="PSI23" s="671"/>
      <c r="PSJ23" s="671"/>
      <c r="PSK23" s="671"/>
      <c r="PSL23" s="671"/>
      <c r="PSM23" s="671"/>
      <c r="PSN23" s="671"/>
      <c r="PSO23" s="671"/>
      <c r="PSP23" s="671"/>
      <c r="PSQ23" s="671"/>
      <c r="PSR23" s="671"/>
      <c r="PSS23" s="671"/>
      <c r="PST23" s="671"/>
      <c r="PSU23" s="671"/>
      <c r="PSV23" s="671"/>
      <c r="PSW23" s="671"/>
      <c r="PSX23" s="671"/>
      <c r="PSY23" s="671"/>
      <c r="PSZ23" s="671"/>
      <c r="PTA23" s="671"/>
      <c r="PTB23" s="671"/>
      <c r="PTC23" s="671"/>
      <c r="PTD23" s="671"/>
      <c r="PTE23" s="671"/>
      <c r="PTF23" s="671"/>
      <c r="PTG23" s="671"/>
      <c r="PTH23" s="671"/>
      <c r="PTI23" s="671"/>
      <c r="PTJ23" s="671"/>
      <c r="PTK23" s="671"/>
      <c r="PTL23" s="671"/>
      <c r="PTM23" s="671"/>
      <c r="PTN23" s="671"/>
      <c r="PTO23" s="671"/>
      <c r="PTP23" s="671"/>
      <c r="PTQ23" s="671"/>
      <c r="PTR23" s="671"/>
      <c r="PTS23" s="671"/>
      <c r="PTT23" s="671"/>
      <c r="PTU23" s="671"/>
      <c r="PTV23" s="671"/>
      <c r="PTW23" s="671"/>
      <c r="PTX23" s="671"/>
      <c r="PTY23" s="671"/>
      <c r="PTZ23" s="671"/>
      <c r="PUA23" s="671"/>
      <c r="PUB23" s="671"/>
      <c r="PUC23" s="671"/>
      <c r="PUD23" s="671"/>
      <c r="PUE23" s="671"/>
      <c r="PUF23" s="671"/>
      <c r="PUG23" s="671"/>
      <c r="PUH23" s="671"/>
      <c r="PUI23" s="671"/>
      <c r="PUJ23" s="671"/>
      <c r="PUK23" s="671"/>
      <c r="PUL23" s="671"/>
      <c r="PUM23" s="671"/>
      <c r="PUN23" s="671"/>
      <c r="PUO23" s="671"/>
      <c r="PUP23" s="671"/>
      <c r="PUQ23" s="671"/>
      <c r="PUR23" s="671"/>
      <c r="PUS23" s="671"/>
      <c r="PUT23" s="671"/>
      <c r="PUU23" s="671"/>
      <c r="PUV23" s="671"/>
      <c r="PUW23" s="671"/>
      <c r="PUX23" s="671"/>
      <c r="PUY23" s="671"/>
      <c r="PUZ23" s="671"/>
      <c r="PVA23" s="671"/>
      <c r="PVB23" s="671"/>
      <c r="PVC23" s="671"/>
      <c r="PVD23" s="671"/>
      <c r="PVE23" s="671"/>
      <c r="PVF23" s="671"/>
      <c r="PVG23" s="671"/>
      <c r="PVH23" s="671"/>
      <c r="PVI23" s="671"/>
      <c r="PVJ23" s="671"/>
      <c r="PVK23" s="671"/>
      <c r="PVL23" s="671"/>
      <c r="PVM23" s="671"/>
      <c r="PVN23" s="671"/>
      <c r="PVO23" s="671"/>
      <c r="PVP23" s="671"/>
      <c r="PVQ23" s="671"/>
      <c r="PVR23" s="671"/>
      <c r="PVS23" s="671"/>
      <c r="PVT23" s="671"/>
      <c r="PVU23" s="671"/>
      <c r="PVV23" s="671"/>
      <c r="PVW23" s="671"/>
      <c r="PVX23" s="671"/>
      <c r="PVY23" s="671"/>
      <c r="PVZ23" s="671"/>
      <c r="PWA23" s="671"/>
      <c r="PWB23" s="671"/>
      <c r="PWC23" s="671"/>
      <c r="PWD23" s="671"/>
      <c r="PWE23" s="671"/>
      <c r="PWF23" s="671"/>
      <c r="PWG23" s="671"/>
      <c r="PWH23" s="671"/>
      <c r="PWI23" s="671"/>
      <c r="PWJ23" s="671"/>
      <c r="PWK23" s="671"/>
      <c r="PWL23" s="671"/>
      <c r="PWM23" s="671"/>
      <c r="PWN23" s="671"/>
      <c r="PWO23" s="671"/>
      <c r="PWP23" s="671"/>
      <c r="PWQ23" s="671"/>
      <c r="PWR23" s="671"/>
      <c r="PWS23" s="671"/>
      <c r="PWT23" s="671"/>
      <c r="PWU23" s="671"/>
      <c r="PWV23" s="671"/>
      <c r="PWW23" s="671"/>
      <c r="PWX23" s="671"/>
      <c r="PWY23" s="671"/>
      <c r="PWZ23" s="671"/>
      <c r="PXA23" s="671"/>
      <c r="PXB23" s="671"/>
      <c r="PXC23" s="671"/>
      <c r="PXD23" s="671"/>
      <c r="PXE23" s="671"/>
      <c r="PXF23" s="671"/>
      <c r="PXG23" s="671"/>
      <c r="PXH23" s="671"/>
      <c r="PXI23" s="671"/>
      <c r="PXJ23" s="671"/>
      <c r="PXK23" s="671"/>
      <c r="PXL23" s="671"/>
      <c r="PXM23" s="671"/>
      <c r="PXN23" s="671"/>
      <c r="PXO23" s="671"/>
      <c r="PXP23" s="671"/>
      <c r="PXQ23" s="671"/>
      <c r="PXR23" s="671"/>
      <c r="PXS23" s="671"/>
      <c r="PXT23" s="671"/>
      <c r="PXU23" s="671"/>
      <c r="PXV23" s="671"/>
      <c r="PXW23" s="671"/>
      <c r="PXX23" s="671"/>
      <c r="PXY23" s="671"/>
      <c r="PXZ23" s="671"/>
      <c r="PYA23" s="671"/>
      <c r="PYB23" s="671"/>
      <c r="PYC23" s="671"/>
      <c r="PYD23" s="671"/>
      <c r="PYE23" s="671"/>
      <c r="PYF23" s="671"/>
      <c r="PYG23" s="671"/>
      <c r="PYH23" s="671"/>
      <c r="PYI23" s="671"/>
      <c r="PYJ23" s="671"/>
      <c r="PYK23" s="671"/>
      <c r="PYL23" s="671"/>
      <c r="PYM23" s="671"/>
      <c r="PYN23" s="671"/>
      <c r="PYO23" s="671"/>
      <c r="PYP23" s="671"/>
      <c r="PYQ23" s="671"/>
      <c r="PYR23" s="671"/>
      <c r="PYS23" s="671"/>
      <c r="PYT23" s="671"/>
      <c r="PYU23" s="671"/>
      <c r="PYV23" s="671"/>
      <c r="PYW23" s="671"/>
      <c r="PYX23" s="671"/>
      <c r="PYY23" s="671"/>
      <c r="PYZ23" s="671"/>
      <c r="PZA23" s="671"/>
      <c r="PZB23" s="671"/>
      <c r="PZC23" s="671"/>
      <c r="PZD23" s="671"/>
      <c r="PZE23" s="671"/>
      <c r="PZF23" s="671"/>
      <c r="PZG23" s="671"/>
      <c r="PZH23" s="671"/>
      <c r="PZI23" s="671"/>
      <c r="PZJ23" s="671"/>
      <c r="PZK23" s="671"/>
      <c r="PZL23" s="671"/>
      <c r="PZM23" s="671"/>
      <c r="PZN23" s="671"/>
      <c r="PZO23" s="671"/>
      <c r="PZP23" s="671"/>
      <c r="PZQ23" s="671"/>
      <c r="PZR23" s="671"/>
      <c r="PZS23" s="671"/>
      <c r="PZT23" s="671"/>
      <c r="PZU23" s="671"/>
      <c r="PZV23" s="671"/>
      <c r="PZW23" s="671"/>
      <c r="PZX23" s="671"/>
      <c r="PZY23" s="671"/>
      <c r="PZZ23" s="671"/>
      <c r="QAA23" s="671"/>
      <c r="QAB23" s="671"/>
      <c r="QAC23" s="671"/>
      <c r="QAD23" s="671"/>
      <c r="QAE23" s="671"/>
      <c r="QAF23" s="671"/>
      <c r="QAG23" s="671"/>
      <c r="QAH23" s="671"/>
      <c r="QAI23" s="671"/>
      <c r="QAJ23" s="671"/>
      <c r="QAK23" s="671"/>
      <c r="QAL23" s="671"/>
      <c r="QAM23" s="671"/>
      <c r="QAN23" s="671"/>
      <c r="QAO23" s="671"/>
      <c r="QAP23" s="671"/>
      <c r="QAQ23" s="671"/>
      <c r="QAR23" s="671"/>
      <c r="QAS23" s="671"/>
      <c r="QAT23" s="671"/>
      <c r="QAU23" s="671"/>
      <c r="QAV23" s="671"/>
      <c r="QAW23" s="671"/>
      <c r="QAX23" s="671"/>
      <c r="QAY23" s="671"/>
      <c r="QAZ23" s="671"/>
      <c r="QBA23" s="671"/>
      <c r="QBB23" s="671"/>
      <c r="QBC23" s="671"/>
      <c r="QBD23" s="671"/>
      <c r="QBE23" s="671"/>
      <c r="QBF23" s="671"/>
      <c r="QBG23" s="671"/>
      <c r="QBH23" s="671"/>
      <c r="QBI23" s="671"/>
      <c r="QBJ23" s="671"/>
      <c r="QBK23" s="671"/>
      <c r="QBL23" s="671"/>
      <c r="QBM23" s="671"/>
      <c r="QBN23" s="671"/>
      <c r="QBO23" s="671"/>
      <c r="QBP23" s="671"/>
      <c r="QBQ23" s="671"/>
      <c r="QBR23" s="671"/>
      <c r="QBS23" s="671"/>
      <c r="QBT23" s="671"/>
      <c r="QBU23" s="671"/>
      <c r="QBV23" s="671"/>
      <c r="QBW23" s="671"/>
      <c r="QBX23" s="671"/>
      <c r="QBY23" s="671"/>
      <c r="QBZ23" s="671"/>
      <c r="QCA23" s="671"/>
      <c r="QCB23" s="671"/>
      <c r="QCC23" s="671"/>
      <c r="QCD23" s="671"/>
      <c r="QCE23" s="671"/>
      <c r="QCF23" s="671"/>
      <c r="QCG23" s="671"/>
      <c r="QCH23" s="671"/>
      <c r="QCI23" s="671"/>
      <c r="QCJ23" s="671"/>
      <c r="QCK23" s="671"/>
      <c r="QCL23" s="671"/>
      <c r="QCM23" s="671"/>
      <c r="QCN23" s="671"/>
      <c r="QCO23" s="671"/>
      <c r="QCP23" s="671"/>
      <c r="QCQ23" s="671"/>
      <c r="QCR23" s="671"/>
      <c r="QCS23" s="671"/>
      <c r="QCT23" s="671"/>
      <c r="QCU23" s="671"/>
      <c r="QCV23" s="671"/>
      <c r="QCW23" s="671"/>
      <c r="QCX23" s="671"/>
      <c r="QCY23" s="671"/>
      <c r="QCZ23" s="671"/>
      <c r="QDA23" s="671"/>
      <c r="QDB23" s="671"/>
      <c r="QDC23" s="671"/>
      <c r="QDD23" s="671"/>
      <c r="QDE23" s="671"/>
      <c r="QDF23" s="671"/>
      <c r="QDG23" s="671"/>
      <c r="QDH23" s="671"/>
      <c r="QDI23" s="671"/>
      <c r="QDJ23" s="671"/>
      <c r="QDK23" s="671"/>
      <c r="QDL23" s="671"/>
      <c r="QDM23" s="671"/>
      <c r="QDN23" s="671"/>
      <c r="QDO23" s="671"/>
      <c r="QDP23" s="671"/>
      <c r="QDQ23" s="671"/>
      <c r="QDR23" s="671"/>
      <c r="QDS23" s="671"/>
      <c r="QDT23" s="671"/>
      <c r="QDU23" s="671"/>
      <c r="QDV23" s="671"/>
      <c r="QDW23" s="671"/>
      <c r="QDX23" s="671"/>
      <c r="QDY23" s="671"/>
      <c r="QDZ23" s="671"/>
      <c r="QEA23" s="671"/>
      <c r="QEB23" s="671"/>
      <c r="QEC23" s="671"/>
      <c r="QED23" s="671"/>
      <c r="QEE23" s="671"/>
      <c r="QEF23" s="671"/>
      <c r="QEG23" s="671"/>
      <c r="QEH23" s="671"/>
      <c r="QEI23" s="671"/>
      <c r="QEJ23" s="671"/>
      <c r="QEK23" s="671"/>
      <c r="QEL23" s="671"/>
      <c r="QEM23" s="671"/>
      <c r="QEN23" s="671"/>
      <c r="QEO23" s="671"/>
      <c r="QEP23" s="671"/>
      <c r="QEQ23" s="671"/>
      <c r="QER23" s="671"/>
      <c r="QES23" s="671"/>
      <c r="QET23" s="671"/>
      <c r="QEU23" s="671"/>
      <c r="QEV23" s="671"/>
      <c r="QEW23" s="671"/>
      <c r="QEX23" s="671"/>
      <c r="QEY23" s="671"/>
      <c r="QEZ23" s="671"/>
      <c r="QFA23" s="671"/>
      <c r="QFB23" s="671"/>
      <c r="QFC23" s="671"/>
      <c r="QFD23" s="671"/>
      <c r="QFE23" s="671"/>
      <c r="QFF23" s="671"/>
      <c r="QFG23" s="671"/>
      <c r="QFH23" s="671"/>
      <c r="QFI23" s="671"/>
      <c r="QFJ23" s="671"/>
      <c r="QFK23" s="671"/>
      <c r="QFL23" s="671"/>
      <c r="QFM23" s="671"/>
      <c r="QFN23" s="671"/>
      <c r="QFO23" s="671"/>
      <c r="QFP23" s="671"/>
      <c r="QFQ23" s="671"/>
      <c r="QFR23" s="671"/>
      <c r="QFS23" s="671"/>
      <c r="QFT23" s="671"/>
      <c r="QFU23" s="671"/>
      <c r="QFV23" s="671"/>
      <c r="QFW23" s="671"/>
      <c r="QFX23" s="671"/>
      <c r="QFY23" s="671"/>
      <c r="QFZ23" s="671"/>
      <c r="QGA23" s="671"/>
      <c r="QGB23" s="671"/>
      <c r="QGC23" s="671"/>
      <c r="QGD23" s="671"/>
      <c r="QGE23" s="671"/>
      <c r="QGF23" s="671"/>
      <c r="QGG23" s="671"/>
      <c r="QGH23" s="671"/>
      <c r="QGI23" s="671"/>
      <c r="QGJ23" s="671"/>
      <c r="QGK23" s="671"/>
      <c r="QGL23" s="671"/>
      <c r="QGM23" s="671"/>
      <c r="QGN23" s="671"/>
      <c r="QGO23" s="671"/>
      <c r="QGP23" s="671"/>
      <c r="QGQ23" s="671"/>
      <c r="QGR23" s="671"/>
      <c r="QGS23" s="671"/>
      <c r="QGT23" s="671"/>
      <c r="QGU23" s="671"/>
      <c r="QGV23" s="671"/>
      <c r="QGW23" s="671"/>
      <c r="QGX23" s="671"/>
      <c r="QGY23" s="671"/>
      <c r="QGZ23" s="671"/>
      <c r="QHA23" s="671"/>
      <c r="QHB23" s="671"/>
      <c r="QHC23" s="671"/>
      <c r="QHD23" s="671"/>
      <c r="QHE23" s="671"/>
      <c r="QHF23" s="671"/>
      <c r="QHG23" s="671"/>
      <c r="QHH23" s="671"/>
      <c r="QHI23" s="671"/>
      <c r="QHJ23" s="671"/>
      <c r="QHK23" s="671"/>
      <c r="QHL23" s="671"/>
      <c r="QHM23" s="671"/>
      <c r="QHN23" s="671"/>
      <c r="QHO23" s="671"/>
      <c r="QHP23" s="671"/>
      <c r="QHQ23" s="671"/>
      <c r="QHR23" s="671"/>
      <c r="QHS23" s="671"/>
      <c r="QHT23" s="671"/>
      <c r="QHU23" s="671"/>
      <c r="QHV23" s="671"/>
      <c r="QHW23" s="671"/>
      <c r="QHX23" s="671"/>
      <c r="QHY23" s="671"/>
      <c r="QHZ23" s="671"/>
      <c r="QIA23" s="671"/>
      <c r="QIB23" s="671"/>
      <c r="QIC23" s="671"/>
      <c r="QID23" s="671"/>
      <c r="QIE23" s="671"/>
      <c r="QIF23" s="671"/>
      <c r="QIG23" s="671"/>
      <c r="QIH23" s="671"/>
      <c r="QII23" s="671"/>
      <c r="QIJ23" s="671"/>
      <c r="QIK23" s="671"/>
      <c r="QIL23" s="671"/>
      <c r="QIM23" s="671"/>
      <c r="QIN23" s="671"/>
      <c r="QIO23" s="671"/>
      <c r="QIP23" s="671"/>
      <c r="QIQ23" s="671"/>
      <c r="QIR23" s="671"/>
      <c r="QIS23" s="671"/>
      <c r="QIT23" s="671"/>
      <c r="QIU23" s="671"/>
      <c r="QIV23" s="671"/>
      <c r="QIW23" s="671"/>
      <c r="QIX23" s="671"/>
      <c r="QIY23" s="671"/>
      <c r="QIZ23" s="671"/>
      <c r="QJA23" s="671"/>
      <c r="QJB23" s="671"/>
      <c r="QJC23" s="671"/>
      <c r="QJD23" s="671"/>
      <c r="QJE23" s="671"/>
      <c r="QJF23" s="671"/>
      <c r="QJG23" s="671"/>
      <c r="QJH23" s="671"/>
      <c r="QJI23" s="671"/>
      <c r="QJJ23" s="671"/>
      <c r="QJK23" s="671"/>
      <c r="QJL23" s="671"/>
      <c r="QJM23" s="671"/>
      <c r="QJN23" s="671"/>
      <c r="QJO23" s="671"/>
      <c r="QJP23" s="671"/>
      <c r="QJQ23" s="671"/>
      <c r="QJR23" s="671"/>
      <c r="QJS23" s="671"/>
      <c r="QJT23" s="671"/>
      <c r="QJU23" s="671"/>
      <c r="QJV23" s="671"/>
      <c r="QJW23" s="671"/>
      <c r="QJX23" s="671"/>
      <c r="QJY23" s="671"/>
      <c r="QJZ23" s="671"/>
      <c r="QKA23" s="671"/>
      <c r="QKB23" s="671"/>
      <c r="QKC23" s="671"/>
      <c r="QKD23" s="671"/>
      <c r="QKE23" s="671"/>
      <c r="QKF23" s="671"/>
      <c r="QKG23" s="671"/>
      <c r="QKH23" s="671"/>
      <c r="QKI23" s="671"/>
      <c r="QKJ23" s="671"/>
      <c r="QKK23" s="671"/>
      <c r="QKL23" s="671"/>
      <c r="QKM23" s="671"/>
      <c r="QKN23" s="671"/>
      <c r="QKO23" s="671"/>
      <c r="QKP23" s="671"/>
      <c r="QKQ23" s="671"/>
      <c r="QKR23" s="671"/>
      <c r="QKS23" s="671"/>
      <c r="QKT23" s="671"/>
      <c r="QKU23" s="671"/>
      <c r="QKV23" s="671"/>
      <c r="QKW23" s="671"/>
      <c r="QKX23" s="671"/>
      <c r="QKY23" s="671"/>
      <c r="QKZ23" s="671"/>
      <c r="QLA23" s="671"/>
      <c r="QLB23" s="671"/>
      <c r="QLC23" s="671"/>
      <c r="QLD23" s="671"/>
      <c r="QLE23" s="671"/>
      <c r="QLF23" s="671"/>
      <c r="QLG23" s="671"/>
      <c r="QLH23" s="671"/>
      <c r="QLI23" s="671"/>
      <c r="QLJ23" s="671"/>
      <c r="QLK23" s="671"/>
      <c r="QLL23" s="671"/>
      <c r="QLM23" s="671"/>
      <c r="QLN23" s="671"/>
      <c r="QLO23" s="671"/>
      <c r="QLP23" s="671"/>
      <c r="QLQ23" s="671"/>
      <c r="QLR23" s="671"/>
      <c r="QLS23" s="671"/>
      <c r="QLT23" s="671"/>
      <c r="QLU23" s="671"/>
      <c r="QLV23" s="671"/>
      <c r="QLW23" s="671"/>
      <c r="QLX23" s="671"/>
      <c r="QLY23" s="671"/>
      <c r="QLZ23" s="671"/>
      <c r="QMA23" s="671"/>
      <c r="QMB23" s="671"/>
      <c r="QMC23" s="671"/>
      <c r="QMD23" s="671"/>
      <c r="QME23" s="671"/>
      <c r="QMF23" s="671"/>
      <c r="QMG23" s="671"/>
      <c r="QMH23" s="671"/>
      <c r="QMI23" s="671"/>
      <c r="QMJ23" s="671"/>
      <c r="QMK23" s="671"/>
      <c r="QML23" s="671"/>
      <c r="QMM23" s="671"/>
      <c r="QMN23" s="671"/>
      <c r="QMO23" s="671"/>
      <c r="QMP23" s="671"/>
      <c r="QMQ23" s="671"/>
      <c r="QMR23" s="671"/>
      <c r="QMS23" s="671"/>
      <c r="QMT23" s="671"/>
      <c r="QMU23" s="671"/>
      <c r="QMV23" s="671"/>
      <c r="QMW23" s="671"/>
      <c r="QMX23" s="671"/>
      <c r="QMY23" s="671"/>
      <c r="QMZ23" s="671"/>
      <c r="QNA23" s="671"/>
      <c r="QNB23" s="671"/>
      <c r="QNC23" s="671"/>
      <c r="QND23" s="671"/>
      <c r="QNE23" s="671"/>
      <c r="QNF23" s="671"/>
      <c r="QNG23" s="671"/>
      <c r="QNH23" s="671"/>
      <c r="QNI23" s="671"/>
      <c r="QNJ23" s="671"/>
      <c r="QNK23" s="671"/>
      <c r="QNL23" s="671"/>
      <c r="QNM23" s="671"/>
      <c r="QNN23" s="671"/>
      <c r="QNO23" s="671"/>
      <c r="QNP23" s="671"/>
      <c r="QNQ23" s="671"/>
      <c r="QNR23" s="671"/>
      <c r="QNS23" s="671"/>
      <c r="QNT23" s="671"/>
      <c r="QNU23" s="671"/>
      <c r="QNV23" s="671"/>
      <c r="QNW23" s="671"/>
      <c r="QNX23" s="671"/>
      <c r="QNY23" s="671"/>
      <c r="QNZ23" s="671"/>
      <c r="QOA23" s="671"/>
      <c r="QOB23" s="671"/>
      <c r="QOC23" s="671"/>
      <c r="QOD23" s="671"/>
      <c r="QOE23" s="671"/>
      <c r="QOF23" s="671"/>
      <c r="QOG23" s="671"/>
      <c r="QOH23" s="671"/>
      <c r="QOI23" s="671"/>
      <c r="QOJ23" s="671"/>
      <c r="QOK23" s="671"/>
      <c r="QOL23" s="671"/>
      <c r="QOM23" s="671"/>
      <c r="QON23" s="671"/>
      <c r="QOO23" s="671"/>
      <c r="QOP23" s="671"/>
      <c r="QOQ23" s="671"/>
      <c r="QOR23" s="671"/>
      <c r="QOS23" s="671"/>
      <c r="QOT23" s="671"/>
      <c r="QOU23" s="671"/>
      <c r="QOV23" s="671"/>
      <c r="QOW23" s="671"/>
      <c r="QOX23" s="671"/>
      <c r="QOY23" s="671"/>
      <c r="QOZ23" s="671"/>
      <c r="QPA23" s="671"/>
      <c r="QPB23" s="671"/>
      <c r="QPC23" s="671"/>
      <c r="QPD23" s="671"/>
      <c r="QPE23" s="671"/>
      <c r="QPF23" s="671"/>
      <c r="QPG23" s="671"/>
      <c r="QPH23" s="671"/>
      <c r="QPI23" s="671"/>
      <c r="QPJ23" s="671"/>
      <c r="QPK23" s="671"/>
      <c r="QPL23" s="671"/>
      <c r="QPM23" s="671"/>
      <c r="QPN23" s="671"/>
      <c r="QPO23" s="671"/>
      <c r="QPP23" s="671"/>
      <c r="QPQ23" s="671"/>
      <c r="QPR23" s="671"/>
      <c r="QPS23" s="671"/>
      <c r="QPT23" s="671"/>
      <c r="QPU23" s="671"/>
      <c r="QPV23" s="671"/>
      <c r="QPW23" s="671"/>
      <c r="QPX23" s="671"/>
      <c r="QPY23" s="671"/>
      <c r="QPZ23" s="671"/>
      <c r="QQA23" s="671"/>
      <c r="QQB23" s="671"/>
      <c r="QQC23" s="671"/>
      <c r="QQD23" s="671"/>
      <c r="QQE23" s="671"/>
      <c r="QQF23" s="671"/>
      <c r="QQG23" s="671"/>
      <c r="QQH23" s="671"/>
      <c r="QQI23" s="671"/>
      <c r="QQJ23" s="671"/>
      <c r="QQK23" s="671"/>
      <c r="QQL23" s="671"/>
      <c r="QQM23" s="671"/>
      <c r="QQN23" s="671"/>
      <c r="QQO23" s="671"/>
      <c r="QQP23" s="671"/>
      <c r="QQQ23" s="671"/>
      <c r="QQR23" s="671"/>
      <c r="QQS23" s="671"/>
      <c r="QQT23" s="671"/>
      <c r="QQU23" s="671"/>
      <c r="QQV23" s="671"/>
      <c r="QQW23" s="671"/>
      <c r="QQX23" s="671"/>
      <c r="QQY23" s="671"/>
      <c r="QQZ23" s="671"/>
      <c r="QRA23" s="671"/>
      <c r="QRB23" s="671"/>
      <c r="QRC23" s="671"/>
      <c r="QRD23" s="671"/>
      <c r="QRE23" s="671"/>
      <c r="QRF23" s="671"/>
      <c r="QRG23" s="671"/>
      <c r="QRH23" s="671"/>
      <c r="QRI23" s="671"/>
      <c r="QRJ23" s="671"/>
      <c r="QRK23" s="671"/>
      <c r="QRL23" s="671"/>
      <c r="QRM23" s="671"/>
      <c r="QRN23" s="671"/>
      <c r="QRO23" s="671"/>
      <c r="QRP23" s="671"/>
      <c r="QRQ23" s="671"/>
      <c r="QRR23" s="671"/>
      <c r="QRS23" s="671"/>
      <c r="QRT23" s="671"/>
      <c r="QRU23" s="671"/>
      <c r="QRV23" s="671"/>
      <c r="QRW23" s="671"/>
      <c r="QRX23" s="671"/>
      <c r="QRY23" s="671"/>
      <c r="QRZ23" s="671"/>
      <c r="QSA23" s="671"/>
      <c r="QSB23" s="671"/>
      <c r="QSC23" s="671"/>
      <c r="QSD23" s="671"/>
      <c r="QSE23" s="671"/>
      <c r="QSF23" s="671"/>
      <c r="QSG23" s="671"/>
      <c r="QSH23" s="671"/>
      <c r="QSI23" s="671"/>
      <c r="QSJ23" s="671"/>
      <c r="QSK23" s="671"/>
      <c r="QSL23" s="671"/>
      <c r="QSM23" s="671"/>
      <c r="QSN23" s="671"/>
      <c r="QSO23" s="671"/>
      <c r="QSP23" s="671"/>
      <c r="QSQ23" s="671"/>
      <c r="QSR23" s="671"/>
      <c r="QSS23" s="671"/>
      <c r="QST23" s="671"/>
      <c r="QSU23" s="671"/>
      <c r="QSV23" s="671"/>
      <c r="QSW23" s="671"/>
      <c r="QSX23" s="671"/>
      <c r="QSY23" s="671"/>
      <c r="QSZ23" s="671"/>
      <c r="QTA23" s="671"/>
      <c r="QTB23" s="671"/>
      <c r="QTC23" s="671"/>
      <c r="QTD23" s="671"/>
      <c r="QTE23" s="671"/>
      <c r="QTF23" s="671"/>
      <c r="QTG23" s="671"/>
      <c r="QTH23" s="671"/>
      <c r="QTI23" s="671"/>
      <c r="QTJ23" s="671"/>
      <c r="QTK23" s="671"/>
      <c r="QTL23" s="671"/>
      <c r="QTM23" s="671"/>
      <c r="QTN23" s="671"/>
      <c r="QTO23" s="671"/>
      <c r="QTP23" s="671"/>
      <c r="QTQ23" s="671"/>
      <c r="QTR23" s="671"/>
      <c r="QTS23" s="671"/>
      <c r="QTT23" s="671"/>
      <c r="QTU23" s="671"/>
      <c r="QTV23" s="671"/>
      <c r="QTW23" s="671"/>
      <c r="QTX23" s="671"/>
      <c r="QTY23" s="671"/>
      <c r="QTZ23" s="671"/>
      <c r="QUA23" s="671"/>
      <c r="QUB23" s="671"/>
      <c r="QUC23" s="671"/>
      <c r="QUD23" s="671"/>
      <c r="QUE23" s="671"/>
      <c r="QUF23" s="671"/>
      <c r="QUG23" s="671"/>
      <c r="QUH23" s="671"/>
      <c r="QUI23" s="671"/>
      <c r="QUJ23" s="671"/>
      <c r="QUK23" s="671"/>
      <c r="QUL23" s="671"/>
      <c r="QUM23" s="671"/>
      <c r="QUN23" s="671"/>
      <c r="QUO23" s="671"/>
      <c r="QUP23" s="671"/>
      <c r="QUQ23" s="671"/>
      <c r="QUR23" s="671"/>
      <c r="QUS23" s="671"/>
      <c r="QUT23" s="671"/>
      <c r="QUU23" s="671"/>
      <c r="QUV23" s="671"/>
      <c r="QUW23" s="671"/>
      <c r="QUX23" s="671"/>
      <c r="QUY23" s="671"/>
      <c r="QUZ23" s="671"/>
      <c r="QVA23" s="671"/>
      <c r="QVB23" s="671"/>
      <c r="QVC23" s="671"/>
      <c r="QVD23" s="671"/>
      <c r="QVE23" s="671"/>
      <c r="QVF23" s="671"/>
      <c r="QVG23" s="671"/>
      <c r="QVH23" s="671"/>
      <c r="QVI23" s="671"/>
      <c r="QVJ23" s="671"/>
      <c r="QVK23" s="671"/>
      <c r="QVL23" s="671"/>
      <c r="QVM23" s="671"/>
      <c r="QVN23" s="671"/>
      <c r="QVO23" s="671"/>
      <c r="QVP23" s="671"/>
      <c r="QVQ23" s="671"/>
      <c r="QVR23" s="671"/>
      <c r="QVS23" s="671"/>
      <c r="QVT23" s="671"/>
      <c r="QVU23" s="671"/>
      <c r="QVV23" s="671"/>
      <c r="QVW23" s="671"/>
      <c r="QVX23" s="671"/>
      <c r="QVY23" s="671"/>
      <c r="QVZ23" s="671"/>
      <c r="QWA23" s="671"/>
      <c r="QWB23" s="671"/>
      <c r="QWC23" s="671"/>
      <c r="QWD23" s="671"/>
      <c r="QWE23" s="671"/>
      <c r="QWF23" s="671"/>
      <c r="QWG23" s="671"/>
      <c r="QWH23" s="671"/>
      <c r="QWI23" s="671"/>
      <c r="QWJ23" s="671"/>
      <c r="QWK23" s="671"/>
      <c r="QWL23" s="671"/>
      <c r="QWM23" s="671"/>
      <c r="QWN23" s="671"/>
      <c r="QWO23" s="671"/>
      <c r="QWP23" s="671"/>
      <c r="QWQ23" s="671"/>
      <c r="QWR23" s="671"/>
      <c r="QWS23" s="671"/>
      <c r="QWT23" s="671"/>
      <c r="QWU23" s="671"/>
      <c r="QWV23" s="671"/>
      <c r="QWW23" s="671"/>
      <c r="QWX23" s="671"/>
      <c r="QWY23" s="671"/>
      <c r="QWZ23" s="671"/>
      <c r="QXA23" s="671"/>
      <c r="QXB23" s="671"/>
      <c r="QXC23" s="671"/>
      <c r="QXD23" s="671"/>
      <c r="QXE23" s="671"/>
      <c r="QXF23" s="671"/>
      <c r="QXG23" s="671"/>
      <c r="QXH23" s="671"/>
      <c r="QXI23" s="671"/>
      <c r="QXJ23" s="671"/>
      <c r="QXK23" s="671"/>
      <c r="QXL23" s="671"/>
      <c r="QXM23" s="671"/>
      <c r="QXN23" s="671"/>
      <c r="QXO23" s="671"/>
      <c r="QXP23" s="671"/>
      <c r="QXQ23" s="671"/>
      <c r="QXR23" s="671"/>
      <c r="QXS23" s="671"/>
      <c r="QXT23" s="671"/>
      <c r="QXU23" s="671"/>
      <c r="QXV23" s="671"/>
      <c r="QXW23" s="671"/>
      <c r="QXX23" s="671"/>
      <c r="QXY23" s="671"/>
      <c r="QXZ23" s="671"/>
      <c r="QYA23" s="671"/>
      <c r="QYB23" s="671"/>
      <c r="QYC23" s="671"/>
      <c r="QYD23" s="671"/>
      <c r="QYE23" s="671"/>
      <c r="QYF23" s="671"/>
      <c r="QYG23" s="671"/>
      <c r="QYH23" s="671"/>
      <c r="QYI23" s="671"/>
      <c r="QYJ23" s="671"/>
      <c r="QYK23" s="671"/>
      <c r="QYL23" s="671"/>
      <c r="QYM23" s="671"/>
      <c r="QYN23" s="671"/>
      <c r="QYO23" s="671"/>
      <c r="QYP23" s="671"/>
      <c r="QYQ23" s="671"/>
      <c r="QYR23" s="671"/>
      <c r="QYS23" s="671"/>
      <c r="QYT23" s="671"/>
      <c r="QYU23" s="671"/>
      <c r="QYV23" s="671"/>
      <c r="QYW23" s="671"/>
      <c r="QYX23" s="671"/>
      <c r="QYY23" s="671"/>
      <c r="QYZ23" s="671"/>
      <c r="QZA23" s="671"/>
      <c r="QZB23" s="671"/>
      <c r="QZC23" s="671"/>
      <c r="QZD23" s="671"/>
      <c r="QZE23" s="671"/>
      <c r="QZF23" s="671"/>
      <c r="QZG23" s="671"/>
      <c r="QZH23" s="671"/>
      <c r="QZI23" s="671"/>
      <c r="QZJ23" s="671"/>
      <c r="QZK23" s="671"/>
      <c r="QZL23" s="671"/>
      <c r="QZM23" s="671"/>
      <c r="QZN23" s="671"/>
      <c r="QZO23" s="671"/>
      <c r="QZP23" s="671"/>
      <c r="QZQ23" s="671"/>
      <c r="QZR23" s="671"/>
      <c r="QZS23" s="671"/>
      <c r="QZT23" s="671"/>
      <c r="QZU23" s="671"/>
      <c r="QZV23" s="671"/>
      <c r="QZW23" s="671"/>
      <c r="QZX23" s="671"/>
      <c r="QZY23" s="671"/>
      <c r="QZZ23" s="671"/>
      <c r="RAA23" s="671"/>
      <c r="RAB23" s="671"/>
      <c r="RAC23" s="671"/>
      <c r="RAD23" s="671"/>
      <c r="RAE23" s="671"/>
      <c r="RAF23" s="671"/>
      <c r="RAG23" s="671"/>
      <c r="RAH23" s="671"/>
      <c r="RAI23" s="671"/>
      <c r="RAJ23" s="671"/>
      <c r="RAK23" s="671"/>
      <c r="RAL23" s="671"/>
      <c r="RAM23" s="671"/>
      <c r="RAN23" s="671"/>
      <c r="RAO23" s="671"/>
      <c r="RAP23" s="671"/>
      <c r="RAQ23" s="671"/>
      <c r="RAR23" s="671"/>
      <c r="RAS23" s="671"/>
      <c r="RAT23" s="671"/>
      <c r="RAU23" s="671"/>
      <c r="RAV23" s="671"/>
      <c r="RAW23" s="671"/>
      <c r="RAX23" s="671"/>
      <c r="RAY23" s="671"/>
      <c r="RAZ23" s="671"/>
      <c r="RBA23" s="671"/>
      <c r="RBB23" s="671"/>
      <c r="RBC23" s="671"/>
      <c r="RBD23" s="671"/>
      <c r="RBE23" s="671"/>
      <c r="RBF23" s="671"/>
      <c r="RBG23" s="671"/>
      <c r="RBH23" s="671"/>
      <c r="RBI23" s="671"/>
      <c r="RBJ23" s="671"/>
      <c r="RBK23" s="671"/>
      <c r="RBL23" s="671"/>
      <c r="RBM23" s="671"/>
      <c r="RBN23" s="671"/>
      <c r="RBO23" s="671"/>
      <c r="RBP23" s="671"/>
      <c r="RBQ23" s="671"/>
      <c r="RBR23" s="671"/>
      <c r="RBS23" s="671"/>
      <c r="RBT23" s="671"/>
      <c r="RBU23" s="671"/>
      <c r="RBV23" s="671"/>
      <c r="RBW23" s="671"/>
      <c r="RBX23" s="671"/>
      <c r="RBY23" s="671"/>
      <c r="RBZ23" s="671"/>
      <c r="RCA23" s="671"/>
      <c r="RCB23" s="671"/>
      <c r="RCC23" s="671"/>
      <c r="RCD23" s="671"/>
      <c r="RCE23" s="671"/>
      <c r="RCF23" s="671"/>
      <c r="RCG23" s="671"/>
      <c r="RCH23" s="671"/>
      <c r="RCI23" s="671"/>
      <c r="RCJ23" s="671"/>
      <c r="RCK23" s="671"/>
      <c r="RCL23" s="671"/>
      <c r="RCM23" s="671"/>
      <c r="RCN23" s="671"/>
      <c r="RCO23" s="671"/>
      <c r="RCP23" s="671"/>
      <c r="RCQ23" s="671"/>
      <c r="RCR23" s="671"/>
      <c r="RCS23" s="671"/>
      <c r="RCT23" s="671"/>
      <c r="RCU23" s="671"/>
      <c r="RCV23" s="671"/>
      <c r="RCW23" s="671"/>
      <c r="RCX23" s="671"/>
      <c r="RCY23" s="671"/>
      <c r="RCZ23" s="671"/>
      <c r="RDA23" s="671"/>
      <c r="RDB23" s="671"/>
      <c r="RDC23" s="671"/>
      <c r="RDD23" s="671"/>
      <c r="RDE23" s="671"/>
      <c r="RDF23" s="671"/>
      <c r="RDG23" s="671"/>
      <c r="RDH23" s="671"/>
      <c r="RDI23" s="671"/>
      <c r="RDJ23" s="671"/>
      <c r="RDK23" s="671"/>
      <c r="RDL23" s="671"/>
      <c r="RDM23" s="671"/>
      <c r="RDN23" s="671"/>
      <c r="RDO23" s="671"/>
      <c r="RDP23" s="671"/>
      <c r="RDQ23" s="671"/>
      <c r="RDR23" s="671"/>
      <c r="RDS23" s="671"/>
      <c r="RDT23" s="671"/>
      <c r="RDU23" s="671"/>
      <c r="RDV23" s="671"/>
      <c r="RDW23" s="671"/>
      <c r="RDX23" s="671"/>
      <c r="RDY23" s="671"/>
      <c r="RDZ23" s="671"/>
      <c r="REA23" s="671"/>
      <c r="REB23" s="671"/>
      <c r="REC23" s="671"/>
      <c r="RED23" s="671"/>
      <c r="REE23" s="671"/>
      <c r="REF23" s="671"/>
      <c r="REG23" s="671"/>
      <c r="REH23" s="671"/>
      <c r="REI23" s="671"/>
      <c r="REJ23" s="671"/>
      <c r="REK23" s="671"/>
      <c r="REL23" s="671"/>
      <c r="REM23" s="671"/>
      <c r="REN23" s="671"/>
      <c r="REO23" s="671"/>
      <c r="REP23" s="671"/>
      <c r="REQ23" s="671"/>
      <c r="RER23" s="671"/>
      <c r="RES23" s="671"/>
      <c r="RET23" s="671"/>
      <c r="REU23" s="671"/>
      <c r="REV23" s="671"/>
      <c r="REW23" s="671"/>
      <c r="REX23" s="671"/>
      <c r="REY23" s="671"/>
      <c r="REZ23" s="671"/>
      <c r="RFA23" s="671"/>
      <c r="RFB23" s="671"/>
      <c r="RFC23" s="671"/>
      <c r="RFD23" s="671"/>
      <c r="RFE23" s="671"/>
      <c r="RFF23" s="671"/>
      <c r="RFG23" s="671"/>
      <c r="RFH23" s="671"/>
      <c r="RFI23" s="671"/>
      <c r="RFJ23" s="671"/>
      <c r="RFK23" s="671"/>
      <c r="RFL23" s="671"/>
      <c r="RFM23" s="671"/>
      <c r="RFN23" s="671"/>
      <c r="RFO23" s="671"/>
      <c r="RFP23" s="671"/>
      <c r="RFQ23" s="671"/>
      <c r="RFR23" s="671"/>
      <c r="RFS23" s="671"/>
      <c r="RFT23" s="671"/>
      <c r="RFU23" s="671"/>
      <c r="RFV23" s="671"/>
      <c r="RFW23" s="671"/>
      <c r="RFX23" s="671"/>
      <c r="RFY23" s="671"/>
      <c r="RFZ23" s="671"/>
      <c r="RGA23" s="671"/>
      <c r="RGB23" s="671"/>
      <c r="RGC23" s="671"/>
      <c r="RGD23" s="671"/>
      <c r="RGE23" s="671"/>
      <c r="RGF23" s="671"/>
      <c r="RGG23" s="671"/>
      <c r="RGH23" s="671"/>
      <c r="RGI23" s="671"/>
      <c r="RGJ23" s="671"/>
      <c r="RGK23" s="671"/>
      <c r="RGL23" s="671"/>
      <c r="RGM23" s="671"/>
      <c r="RGN23" s="671"/>
      <c r="RGO23" s="671"/>
      <c r="RGP23" s="671"/>
      <c r="RGQ23" s="671"/>
      <c r="RGR23" s="671"/>
      <c r="RGS23" s="671"/>
      <c r="RGT23" s="671"/>
      <c r="RGU23" s="671"/>
      <c r="RGV23" s="671"/>
      <c r="RGW23" s="671"/>
      <c r="RGX23" s="671"/>
      <c r="RGY23" s="671"/>
      <c r="RGZ23" s="671"/>
      <c r="RHA23" s="671"/>
      <c r="RHB23" s="671"/>
      <c r="RHC23" s="671"/>
      <c r="RHD23" s="671"/>
      <c r="RHE23" s="671"/>
      <c r="RHF23" s="671"/>
      <c r="RHG23" s="671"/>
      <c r="RHH23" s="671"/>
      <c r="RHI23" s="671"/>
      <c r="RHJ23" s="671"/>
      <c r="RHK23" s="671"/>
      <c r="RHL23" s="671"/>
      <c r="RHM23" s="671"/>
      <c r="RHN23" s="671"/>
      <c r="RHO23" s="671"/>
      <c r="RHP23" s="671"/>
      <c r="RHQ23" s="671"/>
      <c r="RHR23" s="671"/>
      <c r="RHS23" s="671"/>
      <c r="RHT23" s="671"/>
      <c r="RHU23" s="671"/>
      <c r="RHV23" s="671"/>
      <c r="RHW23" s="671"/>
      <c r="RHX23" s="671"/>
      <c r="RHY23" s="671"/>
      <c r="RHZ23" s="671"/>
      <c r="RIA23" s="671"/>
      <c r="RIB23" s="671"/>
      <c r="RIC23" s="671"/>
      <c r="RID23" s="671"/>
      <c r="RIE23" s="671"/>
      <c r="RIF23" s="671"/>
      <c r="RIG23" s="671"/>
      <c r="RIH23" s="671"/>
      <c r="RII23" s="671"/>
      <c r="RIJ23" s="671"/>
      <c r="RIK23" s="671"/>
      <c r="RIL23" s="671"/>
      <c r="RIM23" s="671"/>
      <c r="RIN23" s="671"/>
      <c r="RIO23" s="671"/>
      <c r="RIP23" s="671"/>
      <c r="RIQ23" s="671"/>
      <c r="RIR23" s="671"/>
      <c r="RIS23" s="671"/>
      <c r="RIT23" s="671"/>
      <c r="RIU23" s="671"/>
      <c r="RIV23" s="671"/>
      <c r="RIW23" s="671"/>
      <c r="RIX23" s="671"/>
      <c r="RIY23" s="671"/>
      <c r="RIZ23" s="671"/>
      <c r="RJA23" s="671"/>
      <c r="RJB23" s="671"/>
      <c r="RJC23" s="671"/>
      <c r="RJD23" s="671"/>
      <c r="RJE23" s="671"/>
      <c r="RJF23" s="671"/>
      <c r="RJG23" s="671"/>
      <c r="RJH23" s="671"/>
      <c r="RJI23" s="671"/>
      <c r="RJJ23" s="671"/>
      <c r="RJK23" s="671"/>
      <c r="RJL23" s="671"/>
      <c r="RJM23" s="671"/>
      <c r="RJN23" s="671"/>
      <c r="RJO23" s="671"/>
      <c r="RJP23" s="671"/>
      <c r="RJQ23" s="671"/>
      <c r="RJR23" s="671"/>
      <c r="RJS23" s="671"/>
      <c r="RJT23" s="671"/>
      <c r="RJU23" s="671"/>
      <c r="RJV23" s="671"/>
      <c r="RJW23" s="671"/>
      <c r="RJX23" s="671"/>
      <c r="RJY23" s="671"/>
      <c r="RJZ23" s="671"/>
      <c r="RKA23" s="671"/>
      <c r="RKB23" s="671"/>
      <c r="RKC23" s="671"/>
      <c r="RKD23" s="671"/>
      <c r="RKE23" s="671"/>
      <c r="RKF23" s="671"/>
      <c r="RKG23" s="671"/>
      <c r="RKH23" s="671"/>
      <c r="RKI23" s="671"/>
      <c r="RKJ23" s="671"/>
      <c r="RKK23" s="671"/>
      <c r="RKL23" s="671"/>
      <c r="RKM23" s="671"/>
      <c r="RKN23" s="671"/>
      <c r="RKO23" s="671"/>
      <c r="RKP23" s="671"/>
      <c r="RKQ23" s="671"/>
      <c r="RKR23" s="671"/>
      <c r="RKS23" s="671"/>
      <c r="RKT23" s="671"/>
      <c r="RKU23" s="671"/>
      <c r="RKV23" s="671"/>
      <c r="RKW23" s="671"/>
      <c r="RKX23" s="671"/>
      <c r="RKY23" s="671"/>
      <c r="RKZ23" s="671"/>
      <c r="RLA23" s="671"/>
      <c r="RLB23" s="671"/>
      <c r="RLC23" s="671"/>
      <c r="RLD23" s="671"/>
      <c r="RLE23" s="671"/>
      <c r="RLF23" s="671"/>
      <c r="RLG23" s="671"/>
      <c r="RLH23" s="671"/>
      <c r="RLI23" s="671"/>
      <c r="RLJ23" s="671"/>
      <c r="RLK23" s="671"/>
      <c r="RLL23" s="671"/>
      <c r="RLM23" s="671"/>
      <c r="RLN23" s="671"/>
      <c r="RLO23" s="671"/>
      <c r="RLP23" s="671"/>
      <c r="RLQ23" s="671"/>
      <c r="RLR23" s="671"/>
      <c r="RLS23" s="671"/>
      <c r="RLT23" s="671"/>
      <c r="RLU23" s="671"/>
      <c r="RLV23" s="671"/>
      <c r="RLW23" s="671"/>
      <c r="RLX23" s="671"/>
      <c r="RLY23" s="671"/>
      <c r="RLZ23" s="671"/>
      <c r="RMA23" s="671"/>
      <c r="RMB23" s="671"/>
      <c r="RMC23" s="671"/>
      <c r="RMD23" s="671"/>
      <c r="RME23" s="671"/>
      <c r="RMF23" s="671"/>
      <c r="RMG23" s="671"/>
      <c r="RMH23" s="671"/>
      <c r="RMI23" s="671"/>
      <c r="RMJ23" s="671"/>
      <c r="RMK23" s="671"/>
      <c r="RML23" s="671"/>
      <c r="RMM23" s="671"/>
      <c r="RMN23" s="671"/>
      <c r="RMO23" s="671"/>
      <c r="RMP23" s="671"/>
      <c r="RMQ23" s="671"/>
      <c r="RMR23" s="671"/>
      <c r="RMS23" s="671"/>
      <c r="RMT23" s="671"/>
      <c r="RMU23" s="671"/>
      <c r="RMV23" s="671"/>
      <c r="RMW23" s="671"/>
      <c r="RMX23" s="671"/>
      <c r="RMY23" s="671"/>
      <c r="RMZ23" s="671"/>
      <c r="RNA23" s="671"/>
      <c r="RNB23" s="671"/>
      <c r="RNC23" s="671"/>
      <c r="RND23" s="671"/>
      <c r="RNE23" s="671"/>
      <c r="RNF23" s="671"/>
      <c r="RNG23" s="671"/>
      <c r="RNH23" s="671"/>
      <c r="RNI23" s="671"/>
      <c r="RNJ23" s="671"/>
      <c r="RNK23" s="671"/>
      <c r="RNL23" s="671"/>
      <c r="RNM23" s="671"/>
      <c r="RNN23" s="671"/>
      <c r="RNO23" s="671"/>
      <c r="RNP23" s="671"/>
      <c r="RNQ23" s="671"/>
      <c r="RNR23" s="671"/>
      <c r="RNS23" s="671"/>
      <c r="RNT23" s="671"/>
      <c r="RNU23" s="671"/>
      <c r="RNV23" s="671"/>
      <c r="RNW23" s="671"/>
      <c r="RNX23" s="671"/>
      <c r="RNY23" s="671"/>
      <c r="RNZ23" s="671"/>
      <c r="ROA23" s="671"/>
      <c r="ROB23" s="671"/>
      <c r="ROC23" s="671"/>
      <c r="ROD23" s="671"/>
      <c r="ROE23" s="671"/>
      <c r="ROF23" s="671"/>
      <c r="ROG23" s="671"/>
      <c r="ROH23" s="671"/>
      <c r="ROI23" s="671"/>
      <c r="ROJ23" s="671"/>
      <c r="ROK23" s="671"/>
      <c r="ROL23" s="671"/>
      <c r="ROM23" s="671"/>
      <c r="RON23" s="671"/>
      <c r="ROO23" s="671"/>
      <c r="ROP23" s="671"/>
      <c r="ROQ23" s="671"/>
      <c r="ROR23" s="671"/>
      <c r="ROS23" s="671"/>
      <c r="ROT23" s="671"/>
      <c r="ROU23" s="671"/>
      <c r="ROV23" s="671"/>
      <c r="ROW23" s="671"/>
      <c r="ROX23" s="671"/>
      <c r="ROY23" s="671"/>
      <c r="ROZ23" s="671"/>
      <c r="RPA23" s="671"/>
      <c r="RPB23" s="671"/>
      <c r="RPC23" s="671"/>
      <c r="RPD23" s="671"/>
      <c r="RPE23" s="671"/>
      <c r="RPF23" s="671"/>
      <c r="RPG23" s="671"/>
      <c r="RPH23" s="671"/>
      <c r="RPI23" s="671"/>
      <c r="RPJ23" s="671"/>
      <c r="RPK23" s="671"/>
      <c r="RPL23" s="671"/>
      <c r="RPM23" s="671"/>
      <c r="RPN23" s="671"/>
      <c r="RPO23" s="671"/>
      <c r="RPP23" s="671"/>
      <c r="RPQ23" s="671"/>
      <c r="RPR23" s="671"/>
      <c r="RPS23" s="671"/>
      <c r="RPT23" s="671"/>
      <c r="RPU23" s="671"/>
      <c r="RPV23" s="671"/>
      <c r="RPW23" s="671"/>
      <c r="RPX23" s="671"/>
      <c r="RPY23" s="671"/>
      <c r="RPZ23" s="671"/>
      <c r="RQA23" s="671"/>
      <c r="RQB23" s="671"/>
      <c r="RQC23" s="671"/>
      <c r="RQD23" s="671"/>
      <c r="RQE23" s="671"/>
      <c r="RQF23" s="671"/>
      <c r="RQG23" s="671"/>
      <c r="RQH23" s="671"/>
      <c r="RQI23" s="671"/>
      <c r="RQJ23" s="671"/>
      <c r="RQK23" s="671"/>
      <c r="RQL23" s="671"/>
      <c r="RQM23" s="671"/>
      <c r="RQN23" s="671"/>
      <c r="RQO23" s="671"/>
      <c r="RQP23" s="671"/>
      <c r="RQQ23" s="671"/>
      <c r="RQR23" s="671"/>
      <c r="RQS23" s="671"/>
      <c r="RQT23" s="671"/>
      <c r="RQU23" s="671"/>
      <c r="RQV23" s="671"/>
      <c r="RQW23" s="671"/>
      <c r="RQX23" s="671"/>
      <c r="RQY23" s="671"/>
      <c r="RQZ23" s="671"/>
      <c r="RRA23" s="671"/>
      <c r="RRB23" s="671"/>
      <c r="RRC23" s="671"/>
      <c r="RRD23" s="671"/>
      <c r="RRE23" s="671"/>
      <c r="RRF23" s="671"/>
      <c r="RRG23" s="671"/>
      <c r="RRH23" s="671"/>
      <c r="RRI23" s="671"/>
      <c r="RRJ23" s="671"/>
      <c r="RRK23" s="671"/>
      <c r="RRL23" s="671"/>
      <c r="RRM23" s="671"/>
      <c r="RRN23" s="671"/>
      <c r="RRO23" s="671"/>
      <c r="RRP23" s="671"/>
      <c r="RRQ23" s="671"/>
      <c r="RRR23" s="671"/>
      <c r="RRS23" s="671"/>
      <c r="RRT23" s="671"/>
      <c r="RRU23" s="671"/>
      <c r="RRV23" s="671"/>
      <c r="RRW23" s="671"/>
      <c r="RRX23" s="671"/>
      <c r="RRY23" s="671"/>
      <c r="RRZ23" s="671"/>
      <c r="RSA23" s="671"/>
      <c r="RSB23" s="671"/>
      <c r="RSC23" s="671"/>
      <c r="RSD23" s="671"/>
      <c r="RSE23" s="671"/>
      <c r="RSF23" s="671"/>
      <c r="RSG23" s="671"/>
      <c r="RSH23" s="671"/>
      <c r="RSI23" s="671"/>
      <c r="RSJ23" s="671"/>
      <c r="RSK23" s="671"/>
      <c r="RSL23" s="671"/>
      <c r="RSM23" s="671"/>
      <c r="RSN23" s="671"/>
      <c r="RSO23" s="671"/>
      <c r="RSP23" s="671"/>
      <c r="RSQ23" s="671"/>
      <c r="RSR23" s="671"/>
      <c r="RSS23" s="671"/>
      <c r="RST23" s="671"/>
      <c r="RSU23" s="671"/>
      <c r="RSV23" s="671"/>
      <c r="RSW23" s="671"/>
      <c r="RSX23" s="671"/>
      <c r="RSY23" s="671"/>
      <c r="RSZ23" s="671"/>
      <c r="RTA23" s="671"/>
      <c r="RTB23" s="671"/>
      <c r="RTC23" s="671"/>
      <c r="RTD23" s="671"/>
      <c r="RTE23" s="671"/>
      <c r="RTF23" s="671"/>
      <c r="RTG23" s="671"/>
      <c r="RTH23" s="671"/>
      <c r="RTI23" s="671"/>
      <c r="RTJ23" s="671"/>
      <c r="RTK23" s="671"/>
      <c r="RTL23" s="671"/>
      <c r="RTM23" s="671"/>
      <c r="RTN23" s="671"/>
      <c r="RTO23" s="671"/>
      <c r="RTP23" s="671"/>
      <c r="RTQ23" s="671"/>
      <c r="RTR23" s="671"/>
      <c r="RTS23" s="671"/>
      <c r="RTT23" s="671"/>
      <c r="RTU23" s="671"/>
      <c r="RTV23" s="671"/>
      <c r="RTW23" s="671"/>
      <c r="RTX23" s="671"/>
      <c r="RTY23" s="671"/>
      <c r="RTZ23" s="671"/>
      <c r="RUA23" s="671"/>
      <c r="RUB23" s="671"/>
      <c r="RUC23" s="671"/>
      <c r="RUD23" s="671"/>
      <c r="RUE23" s="671"/>
      <c r="RUF23" s="671"/>
      <c r="RUG23" s="671"/>
      <c r="RUH23" s="671"/>
      <c r="RUI23" s="671"/>
      <c r="RUJ23" s="671"/>
      <c r="RUK23" s="671"/>
      <c r="RUL23" s="671"/>
      <c r="RUM23" s="671"/>
      <c r="RUN23" s="671"/>
      <c r="RUO23" s="671"/>
      <c r="RUP23" s="671"/>
      <c r="RUQ23" s="671"/>
      <c r="RUR23" s="671"/>
      <c r="RUS23" s="671"/>
      <c r="RUT23" s="671"/>
      <c r="RUU23" s="671"/>
      <c r="RUV23" s="671"/>
      <c r="RUW23" s="671"/>
      <c r="RUX23" s="671"/>
      <c r="RUY23" s="671"/>
      <c r="RUZ23" s="671"/>
      <c r="RVA23" s="671"/>
      <c r="RVB23" s="671"/>
      <c r="RVC23" s="671"/>
      <c r="RVD23" s="671"/>
      <c r="RVE23" s="671"/>
      <c r="RVF23" s="671"/>
      <c r="RVG23" s="671"/>
      <c r="RVH23" s="671"/>
      <c r="RVI23" s="671"/>
      <c r="RVJ23" s="671"/>
      <c r="RVK23" s="671"/>
      <c r="RVL23" s="671"/>
      <c r="RVM23" s="671"/>
      <c r="RVN23" s="671"/>
      <c r="RVO23" s="671"/>
      <c r="RVP23" s="671"/>
      <c r="RVQ23" s="671"/>
      <c r="RVR23" s="671"/>
      <c r="RVS23" s="671"/>
      <c r="RVT23" s="671"/>
      <c r="RVU23" s="671"/>
      <c r="RVV23" s="671"/>
      <c r="RVW23" s="671"/>
      <c r="RVX23" s="671"/>
      <c r="RVY23" s="671"/>
      <c r="RVZ23" s="671"/>
      <c r="RWA23" s="671"/>
      <c r="RWB23" s="671"/>
      <c r="RWC23" s="671"/>
      <c r="RWD23" s="671"/>
      <c r="RWE23" s="671"/>
      <c r="RWF23" s="671"/>
      <c r="RWG23" s="671"/>
      <c r="RWH23" s="671"/>
      <c r="RWI23" s="671"/>
      <c r="RWJ23" s="671"/>
      <c r="RWK23" s="671"/>
      <c r="RWL23" s="671"/>
      <c r="RWM23" s="671"/>
      <c r="RWN23" s="671"/>
      <c r="RWO23" s="671"/>
      <c r="RWP23" s="671"/>
      <c r="RWQ23" s="671"/>
      <c r="RWR23" s="671"/>
      <c r="RWS23" s="671"/>
      <c r="RWT23" s="671"/>
      <c r="RWU23" s="671"/>
      <c r="RWV23" s="671"/>
      <c r="RWW23" s="671"/>
      <c r="RWX23" s="671"/>
      <c r="RWY23" s="671"/>
      <c r="RWZ23" s="671"/>
      <c r="RXA23" s="671"/>
      <c r="RXB23" s="671"/>
      <c r="RXC23" s="671"/>
      <c r="RXD23" s="671"/>
      <c r="RXE23" s="671"/>
      <c r="RXF23" s="671"/>
      <c r="RXG23" s="671"/>
      <c r="RXH23" s="671"/>
      <c r="RXI23" s="671"/>
      <c r="RXJ23" s="671"/>
      <c r="RXK23" s="671"/>
      <c r="RXL23" s="671"/>
      <c r="RXM23" s="671"/>
      <c r="RXN23" s="671"/>
      <c r="RXO23" s="671"/>
      <c r="RXP23" s="671"/>
      <c r="RXQ23" s="671"/>
      <c r="RXR23" s="671"/>
      <c r="RXS23" s="671"/>
      <c r="RXT23" s="671"/>
      <c r="RXU23" s="671"/>
      <c r="RXV23" s="671"/>
      <c r="RXW23" s="671"/>
      <c r="RXX23" s="671"/>
      <c r="RXY23" s="671"/>
      <c r="RXZ23" s="671"/>
      <c r="RYA23" s="671"/>
      <c r="RYB23" s="671"/>
      <c r="RYC23" s="671"/>
      <c r="RYD23" s="671"/>
      <c r="RYE23" s="671"/>
      <c r="RYF23" s="671"/>
      <c r="RYG23" s="671"/>
      <c r="RYH23" s="671"/>
      <c r="RYI23" s="671"/>
      <c r="RYJ23" s="671"/>
      <c r="RYK23" s="671"/>
      <c r="RYL23" s="671"/>
      <c r="RYM23" s="671"/>
      <c r="RYN23" s="671"/>
      <c r="RYO23" s="671"/>
      <c r="RYP23" s="671"/>
      <c r="RYQ23" s="671"/>
      <c r="RYR23" s="671"/>
      <c r="RYS23" s="671"/>
      <c r="RYT23" s="671"/>
      <c r="RYU23" s="671"/>
      <c r="RYV23" s="671"/>
      <c r="RYW23" s="671"/>
      <c r="RYX23" s="671"/>
      <c r="RYY23" s="671"/>
      <c r="RYZ23" s="671"/>
      <c r="RZA23" s="671"/>
      <c r="RZB23" s="671"/>
      <c r="RZC23" s="671"/>
      <c r="RZD23" s="671"/>
      <c r="RZE23" s="671"/>
      <c r="RZF23" s="671"/>
      <c r="RZG23" s="671"/>
      <c r="RZH23" s="671"/>
      <c r="RZI23" s="671"/>
      <c r="RZJ23" s="671"/>
      <c r="RZK23" s="671"/>
      <c r="RZL23" s="671"/>
      <c r="RZM23" s="671"/>
      <c r="RZN23" s="671"/>
      <c r="RZO23" s="671"/>
      <c r="RZP23" s="671"/>
      <c r="RZQ23" s="671"/>
      <c r="RZR23" s="671"/>
      <c r="RZS23" s="671"/>
      <c r="RZT23" s="671"/>
      <c r="RZU23" s="671"/>
      <c r="RZV23" s="671"/>
      <c r="RZW23" s="671"/>
      <c r="RZX23" s="671"/>
      <c r="RZY23" s="671"/>
      <c r="RZZ23" s="671"/>
      <c r="SAA23" s="671"/>
      <c r="SAB23" s="671"/>
      <c r="SAC23" s="671"/>
      <c r="SAD23" s="671"/>
      <c r="SAE23" s="671"/>
      <c r="SAF23" s="671"/>
      <c r="SAG23" s="671"/>
      <c r="SAH23" s="671"/>
      <c r="SAI23" s="671"/>
      <c r="SAJ23" s="671"/>
      <c r="SAK23" s="671"/>
      <c r="SAL23" s="671"/>
      <c r="SAM23" s="671"/>
      <c r="SAN23" s="671"/>
      <c r="SAO23" s="671"/>
      <c r="SAP23" s="671"/>
      <c r="SAQ23" s="671"/>
      <c r="SAR23" s="671"/>
      <c r="SAS23" s="671"/>
      <c r="SAT23" s="671"/>
      <c r="SAU23" s="671"/>
      <c r="SAV23" s="671"/>
      <c r="SAW23" s="671"/>
      <c r="SAX23" s="671"/>
      <c r="SAY23" s="671"/>
      <c r="SAZ23" s="671"/>
      <c r="SBA23" s="671"/>
      <c r="SBB23" s="671"/>
      <c r="SBC23" s="671"/>
      <c r="SBD23" s="671"/>
      <c r="SBE23" s="671"/>
      <c r="SBF23" s="671"/>
      <c r="SBG23" s="671"/>
      <c r="SBH23" s="671"/>
      <c r="SBI23" s="671"/>
      <c r="SBJ23" s="671"/>
      <c r="SBK23" s="671"/>
      <c r="SBL23" s="671"/>
      <c r="SBM23" s="671"/>
      <c r="SBN23" s="671"/>
      <c r="SBO23" s="671"/>
      <c r="SBP23" s="671"/>
      <c r="SBQ23" s="671"/>
      <c r="SBR23" s="671"/>
      <c r="SBS23" s="671"/>
      <c r="SBT23" s="671"/>
      <c r="SBU23" s="671"/>
      <c r="SBV23" s="671"/>
      <c r="SBW23" s="671"/>
      <c r="SBX23" s="671"/>
      <c r="SBY23" s="671"/>
      <c r="SBZ23" s="671"/>
      <c r="SCA23" s="671"/>
      <c r="SCB23" s="671"/>
      <c r="SCC23" s="671"/>
      <c r="SCD23" s="671"/>
      <c r="SCE23" s="671"/>
      <c r="SCF23" s="671"/>
      <c r="SCG23" s="671"/>
      <c r="SCH23" s="671"/>
      <c r="SCI23" s="671"/>
      <c r="SCJ23" s="671"/>
      <c r="SCK23" s="671"/>
      <c r="SCL23" s="671"/>
      <c r="SCM23" s="671"/>
      <c r="SCN23" s="671"/>
      <c r="SCO23" s="671"/>
      <c r="SCP23" s="671"/>
      <c r="SCQ23" s="671"/>
      <c r="SCR23" s="671"/>
      <c r="SCS23" s="671"/>
      <c r="SCT23" s="671"/>
      <c r="SCU23" s="671"/>
      <c r="SCV23" s="671"/>
      <c r="SCW23" s="671"/>
      <c r="SCX23" s="671"/>
      <c r="SCY23" s="671"/>
      <c r="SCZ23" s="671"/>
      <c r="SDA23" s="671"/>
      <c r="SDB23" s="671"/>
      <c r="SDC23" s="671"/>
      <c r="SDD23" s="671"/>
      <c r="SDE23" s="671"/>
      <c r="SDF23" s="671"/>
      <c r="SDG23" s="671"/>
      <c r="SDH23" s="671"/>
      <c r="SDI23" s="671"/>
      <c r="SDJ23" s="671"/>
      <c r="SDK23" s="671"/>
      <c r="SDL23" s="671"/>
      <c r="SDM23" s="671"/>
      <c r="SDN23" s="671"/>
      <c r="SDO23" s="671"/>
      <c r="SDP23" s="671"/>
      <c r="SDQ23" s="671"/>
      <c r="SDR23" s="671"/>
      <c r="SDS23" s="671"/>
      <c r="SDT23" s="671"/>
      <c r="SDU23" s="671"/>
      <c r="SDV23" s="671"/>
      <c r="SDW23" s="671"/>
      <c r="SDX23" s="671"/>
      <c r="SDY23" s="671"/>
      <c r="SDZ23" s="671"/>
      <c r="SEA23" s="671"/>
      <c r="SEB23" s="671"/>
      <c r="SEC23" s="671"/>
      <c r="SED23" s="671"/>
      <c r="SEE23" s="671"/>
      <c r="SEF23" s="671"/>
      <c r="SEG23" s="671"/>
      <c r="SEH23" s="671"/>
      <c r="SEI23" s="671"/>
      <c r="SEJ23" s="671"/>
      <c r="SEK23" s="671"/>
      <c r="SEL23" s="671"/>
      <c r="SEM23" s="671"/>
      <c r="SEN23" s="671"/>
      <c r="SEO23" s="671"/>
      <c r="SEP23" s="671"/>
      <c r="SEQ23" s="671"/>
      <c r="SER23" s="671"/>
      <c r="SES23" s="671"/>
      <c r="SET23" s="671"/>
      <c r="SEU23" s="671"/>
      <c r="SEV23" s="671"/>
      <c r="SEW23" s="671"/>
      <c r="SEX23" s="671"/>
      <c r="SEY23" s="671"/>
      <c r="SEZ23" s="671"/>
      <c r="SFA23" s="671"/>
      <c r="SFB23" s="671"/>
      <c r="SFC23" s="671"/>
      <c r="SFD23" s="671"/>
      <c r="SFE23" s="671"/>
      <c r="SFF23" s="671"/>
      <c r="SFG23" s="671"/>
      <c r="SFH23" s="671"/>
      <c r="SFI23" s="671"/>
      <c r="SFJ23" s="671"/>
      <c r="SFK23" s="671"/>
      <c r="SFL23" s="671"/>
      <c r="SFM23" s="671"/>
      <c r="SFN23" s="671"/>
      <c r="SFO23" s="671"/>
      <c r="SFP23" s="671"/>
      <c r="SFQ23" s="671"/>
      <c r="SFR23" s="671"/>
      <c r="SFS23" s="671"/>
      <c r="SFT23" s="671"/>
      <c r="SFU23" s="671"/>
      <c r="SFV23" s="671"/>
      <c r="SFW23" s="671"/>
      <c r="SFX23" s="671"/>
      <c r="SFY23" s="671"/>
      <c r="SFZ23" s="671"/>
      <c r="SGA23" s="671"/>
      <c r="SGB23" s="671"/>
      <c r="SGC23" s="671"/>
      <c r="SGD23" s="671"/>
      <c r="SGE23" s="671"/>
      <c r="SGF23" s="671"/>
      <c r="SGG23" s="671"/>
      <c r="SGH23" s="671"/>
      <c r="SGI23" s="671"/>
      <c r="SGJ23" s="671"/>
      <c r="SGK23" s="671"/>
      <c r="SGL23" s="671"/>
      <c r="SGM23" s="671"/>
      <c r="SGN23" s="671"/>
      <c r="SGO23" s="671"/>
      <c r="SGP23" s="671"/>
      <c r="SGQ23" s="671"/>
      <c r="SGR23" s="671"/>
      <c r="SGS23" s="671"/>
      <c r="SGT23" s="671"/>
      <c r="SGU23" s="671"/>
      <c r="SGV23" s="671"/>
      <c r="SGW23" s="671"/>
      <c r="SGX23" s="671"/>
      <c r="SGY23" s="671"/>
      <c r="SGZ23" s="671"/>
      <c r="SHA23" s="671"/>
      <c r="SHB23" s="671"/>
      <c r="SHC23" s="671"/>
      <c r="SHD23" s="671"/>
      <c r="SHE23" s="671"/>
      <c r="SHF23" s="671"/>
      <c r="SHG23" s="671"/>
      <c r="SHH23" s="671"/>
      <c r="SHI23" s="671"/>
      <c r="SHJ23" s="671"/>
      <c r="SHK23" s="671"/>
      <c r="SHL23" s="671"/>
      <c r="SHM23" s="671"/>
      <c r="SHN23" s="671"/>
      <c r="SHO23" s="671"/>
      <c r="SHP23" s="671"/>
      <c r="SHQ23" s="671"/>
      <c r="SHR23" s="671"/>
      <c r="SHS23" s="671"/>
      <c r="SHT23" s="671"/>
      <c r="SHU23" s="671"/>
      <c r="SHV23" s="671"/>
      <c r="SHW23" s="671"/>
      <c r="SHX23" s="671"/>
      <c r="SHY23" s="671"/>
      <c r="SHZ23" s="671"/>
      <c r="SIA23" s="671"/>
      <c r="SIB23" s="671"/>
      <c r="SIC23" s="671"/>
      <c r="SID23" s="671"/>
      <c r="SIE23" s="671"/>
      <c r="SIF23" s="671"/>
      <c r="SIG23" s="671"/>
      <c r="SIH23" s="671"/>
      <c r="SII23" s="671"/>
      <c r="SIJ23" s="671"/>
      <c r="SIK23" s="671"/>
      <c r="SIL23" s="671"/>
      <c r="SIM23" s="671"/>
      <c r="SIN23" s="671"/>
      <c r="SIO23" s="671"/>
      <c r="SIP23" s="671"/>
      <c r="SIQ23" s="671"/>
      <c r="SIR23" s="671"/>
      <c r="SIS23" s="671"/>
      <c r="SIT23" s="671"/>
      <c r="SIU23" s="671"/>
      <c r="SIV23" s="671"/>
      <c r="SIW23" s="671"/>
      <c r="SIX23" s="671"/>
      <c r="SIY23" s="671"/>
      <c r="SIZ23" s="671"/>
      <c r="SJA23" s="671"/>
      <c r="SJB23" s="671"/>
      <c r="SJC23" s="671"/>
      <c r="SJD23" s="671"/>
      <c r="SJE23" s="671"/>
      <c r="SJF23" s="671"/>
      <c r="SJG23" s="671"/>
      <c r="SJH23" s="671"/>
      <c r="SJI23" s="671"/>
      <c r="SJJ23" s="671"/>
      <c r="SJK23" s="671"/>
      <c r="SJL23" s="671"/>
      <c r="SJM23" s="671"/>
      <c r="SJN23" s="671"/>
      <c r="SJO23" s="671"/>
      <c r="SJP23" s="671"/>
      <c r="SJQ23" s="671"/>
      <c r="SJR23" s="671"/>
      <c r="SJS23" s="671"/>
      <c r="SJT23" s="671"/>
      <c r="SJU23" s="671"/>
      <c r="SJV23" s="671"/>
      <c r="SJW23" s="671"/>
      <c r="SJX23" s="671"/>
      <c r="SJY23" s="671"/>
      <c r="SJZ23" s="671"/>
      <c r="SKA23" s="671"/>
      <c r="SKB23" s="671"/>
      <c r="SKC23" s="671"/>
      <c r="SKD23" s="671"/>
      <c r="SKE23" s="671"/>
      <c r="SKF23" s="671"/>
      <c r="SKG23" s="671"/>
      <c r="SKH23" s="671"/>
      <c r="SKI23" s="671"/>
      <c r="SKJ23" s="671"/>
      <c r="SKK23" s="671"/>
      <c r="SKL23" s="671"/>
      <c r="SKM23" s="671"/>
      <c r="SKN23" s="671"/>
      <c r="SKO23" s="671"/>
      <c r="SKP23" s="671"/>
      <c r="SKQ23" s="671"/>
      <c r="SKR23" s="671"/>
      <c r="SKS23" s="671"/>
      <c r="SKT23" s="671"/>
      <c r="SKU23" s="671"/>
      <c r="SKV23" s="671"/>
      <c r="SKW23" s="671"/>
      <c r="SKX23" s="671"/>
      <c r="SKY23" s="671"/>
      <c r="SKZ23" s="671"/>
      <c r="SLA23" s="671"/>
      <c r="SLB23" s="671"/>
      <c r="SLC23" s="671"/>
      <c r="SLD23" s="671"/>
      <c r="SLE23" s="671"/>
      <c r="SLF23" s="671"/>
      <c r="SLG23" s="671"/>
      <c r="SLH23" s="671"/>
      <c r="SLI23" s="671"/>
      <c r="SLJ23" s="671"/>
      <c r="SLK23" s="671"/>
      <c r="SLL23" s="671"/>
      <c r="SLM23" s="671"/>
      <c r="SLN23" s="671"/>
      <c r="SLO23" s="671"/>
      <c r="SLP23" s="671"/>
      <c r="SLQ23" s="671"/>
      <c r="SLR23" s="671"/>
      <c r="SLS23" s="671"/>
      <c r="SLT23" s="671"/>
      <c r="SLU23" s="671"/>
      <c r="SLV23" s="671"/>
      <c r="SLW23" s="671"/>
      <c r="SLX23" s="671"/>
      <c r="SLY23" s="671"/>
      <c r="SLZ23" s="671"/>
      <c r="SMA23" s="671"/>
      <c r="SMB23" s="671"/>
      <c r="SMC23" s="671"/>
      <c r="SMD23" s="671"/>
      <c r="SME23" s="671"/>
      <c r="SMF23" s="671"/>
      <c r="SMG23" s="671"/>
      <c r="SMH23" s="671"/>
      <c r="SMI23" s="671"/>
      <c r="SMJ23" s="671"/>
      <c r="SMK23" s="671"/>
      <c r="SML23" s="671"/>
      <c r="SMM23" s="671"/>
      <c r="SMN23" s="671"/>
      <c r="SMO23" s="671"/>
      <c r="SMP23" s="671"/>
      <c r="SMQ23" s="671"/>
      <c r="SMR23" s="671"/>
      <c r="SMS23" s="671"/>
      <c r="SMT23" s="671"/>
      <c r="SMU23" s="671"/>
      <c r="SMV23" s="671"/>
      <c r="SMW23" s="671"/>
      <c r="SMX23" s="671"/>
      <c r="SMY23" s="671"/>
      <c r="SMZ23" s="671"/>
      <c r="SNA23" s="671"/>
      <c r="SNB23" s="671"/>
      <c r="SNC23" s="671"/>
      <c r="SND23" s="671"/>
      <c r="SNE23" s="671"/>
      <c r="SNF23" s="671"/>
      <c r="SNG23" s="671"/>
      <c r="SNH23" s="671"/>
      <c r="SNI23" s="671"/>
      <c r="SNJ23" s="671"/>
      <c r="SNK23" s="671"/>
      <c r="SNL23" s="671"/>
      <c r="SNM23" s="671"/>
      <c r="SNN23" s="671"/>
      <c r="SNO23" s="671"/>
      <c r="SNP23" s="671"/>
      <c r="SNQ23" s="671"/>
      <c r="SNR23" s="671"/>
      <c r="SNS23" s="671"/>
      <c r="SNT23" s="671"/>
      <c r="SNU23" s="671"/>
      <c r="SNV23" s="671"/>
      <c r="SNW23" s="671"/>
      <c r="SNX23" s="671"/>
      <c r="SNY23" s="671"/>
      <c r="SNZ23" s="671"/>
      <c r="SOA23" s="671"/>
      <c r="SOB23" s="671"/>
      <c r="SOC23" s="671"/>
      <c r="SOD23" s="671"/>
      <c r="SOE23" s="671"/>
      <c r="SOF23" s="671"/>
      <c r="SOG23" s="671"/>
      <c r="SOH23" s="671"/>
      <c r="SOI23" s="671"/>
      <c r="SOJ23" s="671"/>
      <c r="SOK23" s="671"/>
      <c r="SOL23" s="671"/>
      <c r="SOM23" s="671"/>
      <c r="SON23" s="671"/>
      <c r="SOO23" s="671"/>
      <c r="SOP23" s="671"/>
      <c r="SOQ23" s="671"/>
      <c r="SOR23" s="671"/>
      <c r="SOS23" s="671"/>
      <c r="SOT23" s="671"/>
      <c r="SOU23" s="671"/>
      <c r="SOV23" s="671"/>
      <c r="SOW23" s="671"/>
      <c r="SOX23" s="671"/>
      <c r="SOY23" s="671"/>
      <c r="SOZ23" s="671"/>
      <c r="SPA23" s="671"/>
      <c r="SPB23" s="671"/>
      <c r="SPC23" s="671"/>
      <c r="SPD23" s="671"/>
      <c r="SPE23" s="671"/>
      <c r="SPF23" s="671"/>
      <c r="SPG23" s="671"/>
      <c r="SPH23" s="671"/>
      <c r="SPI23" s="671"/>
      <c r="SPJ23" s="671"/>
      <c r="SPK23" s="671"/>
      <c r="SPL23" s="671"/>
      <c r="SPM23" s="671"/>
      <c r="SPN23" s="671"/>
      <c r="SPO23" s="671"/>
      <c r="SPP23" s="671"/>
      <c r="SPQ23" s="671"/>
      <c r="SPR23" s="671"/>
      <c r="SPS23" s="671"/>
      <c r="SPT23" s="671"/>
      <c r="SPU23" s="671"/>
      <c r="SPV23" s="671"/>
      <c r="SPW23" s="671"/>
      <c r="SPX23" s="671"/>
      <c r="SPY23" s="671"/>
      <c r="SPZ23" s="671"/>
      <c r="SQA23" s="671"/>
      <c r="SQB23" s="671"/>
      <c r="SQC23" s="671"/>
      <c r="SQD23" s="671"/>
      <c r="SQE23" s="671"/>
      <c r="SQF23" s="671"/>
      <c r="SQG23" s="671"/>
      <c r="SQH23" s="671"/>
      <c r="SQI23" s="671"/>
      <c r="SQJ23" s="671"/>
      <c r="SQK23" s="671"/>
      <c r="SQL23" s="671"/>
      <c r="SQM23" s="671"/>
      <c r="SQN23" s="671"/>
      <c r="SQO23" s="671"/>
      <c r="SQP23" s="671"/>
      <c r="SQQ23" s="671"/>
      <c r="SQR23" s="671"/>
      <c r="SQS23" s="671"/>
      <c r="SQT23" s="671"/>
      <c r="SQU23" s="671"/>
      <c r="SQV23" s="671"/>
      <c r="SQW23" s="671"/>
      <c r="SQX23" s="671"/>
      <c r="SQY23" s="671"/>
      <c r="SQZ23" s="671"/>
      <c r="SRA23" s="671"/>
      <c r="SRB23" s="671"/>
      <c r="SRC23" s="671"/>
      <c r="SRD23" s="671"/>
      <c r="SRE23" s="671"/>
      <c r="SRF23" s="671"/>
      <c r="SRG23" s="671"/>
      <c r="SRH23" s="671"/>
      <c r="SRI23" s="671"/>
      <c r="SRJ23" s="671"/>
      <c r="SRK23" s="671"/>
      <c r="SRL23" s="671"/>
      <c r="SRM23" s="671"/>
      <c r="SRN23" s="671"/>
      <c r="SRO23" s="671"/>
      <c r="SRP23" s="671"/>
      <c r="SRQ23" s="671"/>
      <c r="SRR23" s="671"/>
      <c r="SRS23" s="671"/>
      <c r="SRT23" s="671"/>
      <c r="SRU23" s="671"/>
      <c r="SRV23" s="671"/>
      <c r="SRW23" s="671"/>
      <c r="SRX23" s="671"/>
      <c r="SRY23" s="671"/>
      <c r="SRZ23" s="671"/>
      <c r="SSA23" s="671"/>
      <c r="SSB23" s="671"/>
      <c r="SSC23" s="671"/>
      <c r="SSD23" s="671"/>
      <c r="SSE23" s="671"/>
      <c r="SSF23" s="671"/>
      <c r="SSG23" s="671"/>
      <c r="SSH23" s="671"/>
      <c r="SSI23" s="671"/>
      <c r="SSJ23" s="671"/>
      <c r="SSK23" s="671"/>
      <c r="SSL23" s="671"/>
      <c r="SSM23" s="671"/>
      <c r="SSN23" s="671"/>
      <c r="SSO23" s="671"/>
      <c r="SSP23" s="671"/>
      <c r="SSQ23" s="671"/>
      <c r="SSR23" s="671"/>
      <c r="SSS23" s="671"/>
      <c r="SST23" s="671"/>
      <c r="SSU23" s="671"/>
      <c r="SSV23" s="671"/>
      <c r="SSW23" s="671"/>
      <c r="SSX23" s="671"/>
      <c r="SSY23" s="671"/>
      <c r="SSZ23" s="671"/>
      <c r="STA23" s="671"/>
      <c r="STB23" s="671"/>
      <c r="STC23" s="671"/>
      <c r="STD23" s="671"/>
      <c r="STE23" s="671"/>
      <c r="STF23" s="671"/>
      <c r="STG23" s="671"/>
      <c r="STH23" s="671"/>
      <c r="STI23" s="671"/>
      <c r="STJ23" s="671"/>
      <c r="STK23" s="671"/>
      <c r="STL23" s="671"/>
      <c r="STM23" s="671"/>
      <c r="STN23" s="671"/>
      <c r="STO23" s="671"/>
      <c r="STP23" s="671"/>
      <c r="STQ23" s="671"/>
      <c r="STR23" s="671"/>
      <c r="STS23" s="671"/>
      <c r="STT23" s="671"/>
      <c r="STU23" s="671"/>
      <c r="STV23" s="671"/>
      <c r="STW23" s="671"/>
      <c r="STX23" s="671"/>
      <c r="STY23" s="671"/>
      <c r="STZ23" s="671"/>
      <c r="SUA23" s="671"/>
      <c r="SUB23" s="671"/>
      <c r="SUC23" s="671"/>
      <c r="SUD23" s="671"/>
      <c r="SUE23" s="671"/>
      <c r="SUF23" s="671"/>
      <c r="SUG23" s="671"/>
      <c r="SUH23" s="671"/>
      <c r="SUI23" s="671"/>
      <c r="SUJ23" s="671"/>
      <c r="SUK23" s="671"/>
      <c r="SUL23" s="671"/>
      <c r="SUM23" s="671"/>
      <c r="SUN23" s="671"/>
      <c r="SUO23" s="671"/>
      <c r="SUP23" s="671"/>
      <c r="SUQ23" s="671"/>
      <c r="SUR23" s="671"/>
      <c r="SUS23" s="671"/>
      <c r="SUT23" s="671"/>
      <c r="SUU23" s="671"/>
      <c r="SUV23" s="671"/>
      <c r="SUW23" s="671"/>
      <c r="SUX23" s="671"/>
      <c r="SUY23" s="671"/>
      <c r="SUZ23" s="671"/>
      <c r="SVA23" s="671"/>
      <c r="SVB23" s="671"/>
      <c r="SVC23" s="671"/>
      <c r="SVD23" s="671"/>
      <c r="SVE23" s="671"/>
      <c r="SVF23" s="671"/>
      <c r="SVG23" s="671"/>
      <c r="SVH23" s="671"/>
      <c r="SVI23" s="671"/>
      <c r="SVJ23" s="671"/>
      <c r="SVK23" s="671"/>
      <c r="SVL23" s="671"/>
      <c r="SVM23" s="671"/>
      <c r="SVN23" s="671"/>
      <c r="SVO23" s="671"/>
      <c r="SVP23" s="671"/>
      <c r="SVQ23" s="671"/>
      <c r="SVR23" s="671"/>
      <c r="SVS23" s="671"/>
      <c r="SVT23" s="671"/>
      <c r="SVU23" s="671"/>
      <c r="SVV23" s="671"/>
      <c r="SVW23" s="671"/>
      <c r="SVX23" s="671"/>
      <c r="SVY23" s="671"/>
      <c r="SVZ23" s="671"/>
      <c r="SWA23" s="671"/>
      <c r="SWB23" s="671"/>
      <c r="SWC23" s="671"/>
      <c r="SWD23" s="671"/>
      <c r="SWE23" s="671"/>
      <c r="SWF23" s="671"/>
      <c r="SWG23" s="671"/>
      <c r="SWH23" s="671"/>
      <c r="SWI23" s="671"/>
      <c r="SWJ23" s="671"/>
      <c r="SWK23" s="671"/>
      <c r="SWL23" s="671"/>
      <c r="SWM23" s="671"/>
      <c r="SWN23" s="671"/>
      <c r="SWO23" s="671"/>
      <c r="SWP23" s="671"/>
      <c r="SWQ23" s="671"/>
      <c r="SWR23" s="671"/>
      <c r="SWS23" s="671"/>
      <c r="SWT23" s="671"/>
      <c r="SWU23" s="671"/>
      <c r="SWV23" s="671"/>
      <c r="SWW23" s="671"/>
      <c r="SWX23" s="671"/>
      <c r="SWY23" s="671"/>
      <c r="SWZ23" s="671"/>
      <c r="SXA23" s="671"/>
      <c r="SXB23" s="671"/>
      <c r="SXC23" s="671"/>
      <c r="SXD23" s="671"/>
      <c r="SXE23" s="671"/>
      <c r="SXF23" s="671"/>
      <c r="SXG23" s="671"/>
      <c r="SXH23" s="671"/>
      <c r="SXI23" s="671"/>
      <c r="SXJ23" s="671"/>
      <c r="SXK23" s="671"/>
      <c r="SXL23" s="671"/>
      <c r="SXM23" s="671"/>
      <c r="SXN23" s="671"/>
      <c r="SXO23" s="671"/>
      <c r="SXP23" s="671"/>
      <c r="SXQ23" s="671"/>
      <c r="SXR23" s="671"/>
      <c r="SXS23" s="671"/>
      <c r="SXT23" s="671"/>
      <c r="SXU23" s="671"/>
      <c r="SXV23" s="671"/>
      <c r="SXW23" s="671"/>
      <c r="SXX23" s="671"/>
      <c r="SXY23" s="671"/>
      <c r="SXZ23" s="671"/>
      <c r="SYA23" s="671"/>
      <c r="SYB23" s="671"/>
      <c r="SYC23" s="671"/>
      <c r="SYD23" s="671"/>
      <c r="SYE23" s="671"/>
      <c r="SYF23" s="671"/>
      <c r="SYG23" s="671"/>
      <c r="SYH23" s="671"/>
      <c r="SYI23" s="671"/>
      <c r="SYJ23" s="671"/>
      <c r="SYK23" s="671"/>
      <c r="SYL23" s="671"/>
      <c r="SYM23" s="671"/>
      <c r="SYN23" s="671"/>
      <c r="SYO23" s="671"/>
      <c r="SYP23" s="671"/>
      <c r="SYQ23" s="671"/>
      <c r="SYR23" s="671"/>
      <c r="SYS23" s="671"/>
      <c r="SYT23" s="671"/>
      <c r="SYU23" s="671"/>
      <c r="SYV23" s="671"/>
      <c r="SYW23" s="671"/>
      <c r="SYX23" s="671"/>
      <c r="SYY23" s="671"/>
      <c r="SYZ23" s="671"/>
      <c r="SZA23" s="671"/>
      <c r="SZB23" s="671"/>
      <c r="SZC23" s="671"/>
      <c r="SZD23" s="671"/>
      <c r="SZE23" s="671"/>
      <c r="SZF23" s="671"/>
      <c r="SZG23" s="671"/>
      <c r="SZH23" s="671"/>
      <c r="SZI23" s="671"/>
      <c r="SZJ23" s="671"/>
      <c r="SZK23" s="671"/>
      <c r="SZL23" s="671"/>
      <c r="SZM23" s="671"/>
      <c r="SZN23" s="671"/>
      <c r="SZO23" s="671"/>
      <c r="SZP23" s="671"/>
      <c r="SZQ23" s="671"/>
      <c r="SZR23" s="671"/>
      <c r="SZS23" s="671"/>
      <c r="SZT23" s="671"/>
      <c r="SZU23" s="671"/>
      <c r="SZV23" s="671"/>
      <c r="SZW23" s="671"/>
      <c r="SZX23" s="671"/>
      <c r="SZY23" s="671"/>
      <c r="SZZ23" s="671"/>
      <c r="TAA23" s="671"/>
      <c r="TAB23" s="671"/>
      <c r="TAC23" s="671"/>
      <c r="TAD23" s="671"/>
      <c r="TAE23" s="671"/>
      <c r="TAF23" s="671"/>
      <c r="TAG23" s="671"/>
      <c r="TAH23" s="671"/>
      <c r="TAI23" s="671"/>
      <c r="TAJ23" s="671"/>
      <c r="TAK23" s="671"/>
      <c r="TAL23" s="671"/>
      <c r="TAM23" s="671"/>
      <c r="TAN23" s="671"/>
      <c r="TAO23" s="671"/>
      <c r="TAP23" s="671"/>
      <c r="TAQ23" s="671"/>
      <c r="TAR23" s="671"/>
      <c r="TAS23" s="671"/>
      <c r="TAT23" s="671"/>
      <c r="TAU23" s="671"/>
      <c r="TAV23" s="671"/>
      <c r="TAW23" s="671"/>
      <c r="TAX23" s="671"/>
      <c r="TAY23" s="671"/>
      <c r="TAZ23" s="671"/>
      <c r="TBA23" s="671"/>
      <c r="TBB23" s="671"/>
      <c r="TBC23" s="671"/>
      <c r="TBD23" s="671"/>
      <c r="TBE23" s="671"/>
      <c r="TBF23" s="671"/>
      <c r="TBG23" s="671"/>
      <c r="TBH23" s="671"/>
      <c r="TBI23" s="671"/>
      <c r="TBJ23" s="671"/>
      <c r="TBK23" s="671"/>
      <c r="TBL23" s="671"/>
      <c r="TBM23" s="671"/>
      <c r="TBN23" s="671"/>
      <c r="TBO23" s="671"/>
      <c r="TBP23" s="671"/>
      <c r="TBQ23" s="671"/>
      <c r="TBR23" s="671"/>
      <c r="TBS23" s="671"/>
      <c r="TBT23" s="671"/>
      <c r="TBU23" s="671"/>
      <c r="TBV23" s="671"/>
      <c r="TBW23" s="671"/>
      <c r="TBX23" s="671"/>
      <c r="TBY23" s="671"/>
      <c r="TBZ23" s="671"/>
      <c r="TCA23" s="671"/>
      <c r="TCB23" s="671"/>
      <c r="TCC23" s="671"/>
      <c r="TCD23" s="671"/>
      <c r="TCE23" s="671"/>
      <c r="TCF23" s="671"/>
      <c r="TCG23" s="671"/>
      <c r="TCH23" s="671"/>
      <c r="TCI23" s="671"/>
      <c r="TCJ23" s="671"/>
      <c r="TCK23" s="671"/>
      <c r="TCL23" s="671"/>
      <c r="TCM23" s="671"/>
      <c r="TCN23" s="671"/>
      <c r="TCO23" s="671"/>
      <c r="TCP23" s="671"/>
      <c r="TCQ23" s="671"/>
      <c r="TCR23" s="671"/>
      <c r="TCS23" s="671"/>
      <c r="TCT23" s="671"/>
      <c r="TCU23" s="671"/>
      <c r="TCV23" s="671"/>
      <c r="TCW23" s="671"/>
      <c r="TCX23" s="671"/>
      <c r="TCY23" s="671"/>
      <c r="TCZ23" s="671"/>
      <c r="TDA23" s="671"/>
      <c r="TDB23" s="671"/>
      <c r="TDC23" s="671"/>
      <c r="TDD23" s="671"/>
      <c r="TDE23" s="671"/>
      <c r="TDF23" s="671"/>
      <c r="TDG23" s="671"/>
      <c r="TDH23" s="671"/>
      <c r="TDI23" s="671"/>
      <c r="TDJ23" s="671"/>
      <c r="TDK23" s="671"/>
      <c r="TDL23" s="671"/>
      <c r="TDM23" s="671"/>
      <c r="TDN23" s="671"/>
      <c r="TDO23" s="671"/>
      <c r="TDP23" s="671"/>
      <c r="TDQ23" s="671"/>
      <c r="TDR23" s="671"/>
      <c r="TDS23" s="671"/>
      <c r="TDT23" s="671"/>
      <c r="TDU23" s="671"/>
      <c r="TDV23" s="671"/>
      <c r="TDW23" s="671"/>
      <c r="TDX23" s="671"/>
      <c r="TDY23" s="671"/>
      <c r="TDZ23" s="671"/>
      <c r="TEA23" s="671"/>
      <c r="TEB23" s="671"/>
      <c r="TEC23" s="671"/>
      <c r="TED23" s="671"/>
      <c r="TEE23" s="671"/>
      <c r="TEF23" s="671"/>
      <c r="TEG23" s="671"/>
      <c r="TEH23" s="671"/>
      <c r="TEI23" s="671"/>
      <c r="TEJ23" s="671"/>
      <c r="TEK23" s="671"/>
      <c r="TEL23" s="671"/>
      <c r="TEM23" s="671"/>
      <c r="TEN23" s="671"/>
      <c r="TEO23" s="671"/>
      <c r="TEP23" s="671"/>
      <c r="TEQ23" s="671"/>
      <c r="TER23" s="671"/>
      <c r="TES23" s="671"/>
      <c r="TET23" s="671"/>
      <c r="TEU23" s="671"/>
      <c r="TEV23" s="671"/>
      <c r="TEW23" s="671"/>
      <c r="TEX23" s="671"/>
      <c r="TEY23" s="671"/>
      <c r="TEZ23" s="671"/>
      <c r="TFA23" s="671"/>
      <c r="TFB23" s="671"/>
      <c r="TFC23" s="671"/>
      <c r="TFD23" s="671"/>
      <c r="TFE23" s="671"/>
      <c r="TFF23" s="671"/>
      <c r="TFG23" s="671"/>
      <c r="TFH23" s="671"/>
      <c r="TFI23" s="671"/>
      <c r="TFJ23" s="671"/>
      <c r="TFK23" s="671"/>
      <c r="TFL23" s="671"/>
      <c r="TFM23" s="671"/>
      <c r="TFN23" s="671"/>
      <c r="TFO23" s="671"/>
      <c r="TFP23" s="671"/>
      <c r="TFQ23" s="671"/>
      <c r="TFR23" s="671"/>
      <c r="TFS23" s="671"/>
      <c r="TFT23" s="671"/>
      <c r="TFU23" s="671"/>
      <c r="TFV23" s="671"/>
      <c r="TFW23" s="671"/>
      <c r="TFX23" s="671"/>
      <c r="TFY23" s="671"/>
      <c r="TFZ23" s="671"/>
      <c r="TGA23" s="671"/>
      <c r="TGB23" s="671"/>
      <c r="TGC23" s="671"/>
      <c r="TGD23" s="671"/>
      <c r="TGE23" s="671"/>
      <c r="TGF23" s="671"/>
      <c r="TGG23" s="671"/>
      <c r="TGH23" s="671"/>
      <c r="TGI23" s="671"/>
      <c r="TGJ23" s="671"/>
      <c r="TGK23" s="671"/>
      <c r="TGL23" s="671"/>
      <c r="TGM23" s="671"/>
      <c r="TGN23" s="671"/>
      <c r="TGO23" s="671"/>
      <c r="TGP23" s="671"/>
      <c r="TGQ23" s="671"/>
      <c r="TGR23" s="671"/>
      <c r="TGS23" s="671"/>
      <c r="TGT23" s="671"/>
      <c r="TGU23" s="671"/>
      <c r="TGV23" s="671"/>
      <c r="TGW23" s="671"/>
      <c r="TGX23" s="671"/>
      <c r="TGY23" s="671"/>
      <c r="TGZ23" s="671"/>
      <c r="THA23" s="671"/>
      <c r="THB23" s="671"/>
      <c r="THC23" s="671"/>
      <c r="THD23" s="671"/>
      <c r="THE23" s="671"/>
      <c r="THF23" s="671"/>
      <c r="THG23" s="671"/>
      <c r="THH23" s="671"/>
      <c r="THI23" s="671"/>
      <c r="THJ23" s="671"/>
      <c r="THK23" s="671"/>
      <c r="THL23" s="671"/>
      <c r="THM23" s="671"/>
      <c r="THN23" s="671"/>
      <c r="THO23" s="671"/>
      <c r="THP23" s="671"/>
      <c r="THQ23" s="671"/>
      <c r="THR23" s="671"/>
      <c r="THS23" s="671"/>
      <c r="THT23" s="671"/>
      <c r="THU23" s="671"/>
      <c r="THV23" s="671"/>
      <c r="THW23" s="671"/>
      <c r="THX23" s="671"/>
      <c r="THY23" s="671"/>
      <c r="THZ23" s="671"/>
      <c r="TIA23" s="671"/>
      <c r="TIB23" s="671"/>
      <c r="TIC23" s="671"/>
      <c r="TID23" s="671"/>
      <c r="TIE23" s="671"/>
      <c r="TIF23" s="671"/>
      <c r="TIG23" s="671"/>
      <c r="TIH23" s="671"/>
      <c r="TII23" s="671"/>
      <c r="TIJ23" s="671"/>
      <c r="TIK23" s="671"/>
      <c r="TIL23" s="671"/>
      <c r="TIM23" s="671"/>
      <c r="TIN23" s="671"/>
      <c r="TIO23" s="671"/>
      <c r="TIP23" s="671"/>
      <c r="TIQ23" s="671"/>
      <c r="TIR23" s="671"/>
      <c r="TIS23" s="671"/>
      <c r="TIT23" s="671"/>
      <c r="TIU23" s="671"/>
      <c r="TIV23" s="671"/>
      <c r="TIW23" s="671"/>
      <c r="TIX23" s="671"/>
      <c r="TIY23" s="671"/>
      <c r="TIZ23" s="671"/>
      <c r="TJA23" s="671"/>
      <c r="TJB23" s="671"/>
      <c r="TJC23" s="671"/>
      <c r="TJD23" s="671"/>
      <c r="TJE23" s="671"/>
      <c r="TJF23" s="671"/>
      <c r="TJG23" s="671"/>
      <c r="TJH23" s="671"/>
      <c r="TJI23" s="671"/>
      <c r="TJJ23" s="671"/>
      <c r="TJK23" s="671"/>
      <c r="TJL23" s="671"/>
      <c r="TJM23" s="671"/>
      <c r="TJN23" s="671"/>
      <c r="TJO23" s="671"/>
      <c r="TJP23" s="671"/>
      <c r="TJQ23" s="671"/>
      <c r="TJR23" s="671"/>
      <c r="TJS23" s="671"/>
      <c r="TJT23" s="671"/>
      <c r="TJU23" s="671"/>
      <c r="TJV23" s="671"/>
      <c r="TJW23" s="671"/>
      <c r="TJX23" s="671"/>
      <c r="TJY23" s="671"/>
      <c r="TJZ23" s="671"/>
      <c r="TKA23" s="671"/>
      <c r="TKB23" s="671"/>
      <c r="TKC23" s="671"/>
      <c r="TKD23" s="671"/>
      <c r="TKE23" s="671"/>
      <c r="TKF23" s="671"/>
      <c r="TKG23" s="671"/>
      <c r="TKH23" s="671"/>
      <c r="TKI23" s="671"/>
      <c r="TKJ23" s="671"/>
      <c r="TKK23" s="671"/>
      <c r="TKL23" s="671"/>
      <c r="TKM23" s="671"/>
      <c r="TKN23" s="671"/>
      <c r="TKO23" s="671"/>
      <c r="TKP23" s="671"/>
      <c r="TKQ23" s="671"/>
      <c r="TKR23" s="671"/>
      <c r="TKS23" s="671"/>
      <c r="TKT23" s="671"/>
      <c r="TKU23" s="671"/>
      <c r="TKV23" s="671"/>
      <c r="TKW23" s="671"/>
      <c r="TKX23" s="671"/>
      <c r="TKY23" s="671"/>
      <c r="TKZ23" s="671"/>
      <c r="TLA23" s="671"/>
      <c r="TLB23" s="671"/>
      <c r="TLC23" s="671"/>
      <c r="TLD23" s="671"/>
      <c r="TLE23" s="671"/>
      <c r="TLF23" s="671"/>
      <c r="TLG23" s="671"/>
      <c r="TLH23" s="671"/>
      <c r="TLI23" s="671"/>
      <c r="TLJ23" s="671"/>
      <c r="TLK23" s="671"/>
      <c r="TLL23" s="671"/>
      <c r="TLM23" s="671"/>
      <c r="TLN23" s="671"/>
      <c r="TLO23" s="671"/>
      <c r="TLP23" s="671"/>
      <c r="TLQ23" s="671"/>
      <c r="TLR23" s="671"/>
      <c r="TLS23" s="671"/>
      <c r="TLT23" s="671"/>
      <c r="TLU23" s="671"/>
      <c r="TLV23" s="671"/>
      <c r="TLW23" s="671"/>
      <c r="TLX23" s="671"/>
      <c r="TLY23" s="671"/>
      <c r="TLZ23" s="671"/>
      <c r="TMA23" s="671"/>
      <c r="TMB23" s="671"/>
      <c r="TMC23" s="671"/>
      <c r="TMD23" s="671"/>
      <c r="TME23" s="671"/>
      <c r="TMF23" s="671"/>
      <c r="TMG23" s="671"/>
      <c r="TMH23" s="671"/>
      <c r="TMI23" s="671"/>
      <c r="TMJ23" s="671"/>
      <c r="TMK23" s="671"/>
      <c r="TML23" s="671"/>
      <c r="TMM23" s="671"/>
      <c r="TMN23" s="671"/>
      <c r="TMO23" s="671"/>
      <c r="TMP23" s="671"/>
      <c r="TMQ23" s="671"/>
      <c r="TMR23" s="671"/>
      <c r="TMS23" s="671"/>
      <c r="TMT23" s="671"/>
      <c r="TMU23" s="671"/>
      <c r="TMV23" s="671"/>
      <c r="TMW23" s="671"/>
      <c r="TMX23" s="671"/>
      <c r="TMY23" s="671"/>
      <c r="TMZ23" s="671"/>
      <c r="TNA23" s="671"/>
      <c r="TNB23" s="671"/>
      <c r="TNC23" s="671"/>
      <c r="TND23" s="671"/>
      <c r="TNE23" s="671"/>
      <c r="TNF23" s="671"/>
      <c r="TNG23" s="671"/>
      <c r="TNH23" s="671"/>
      <c r="TNI23" s="671"/>
      <c r="TNJ23" s="671"/>
      <c r="TNK23" s="671"/>
      <c r="TNL23" s="671"/>
      <c r="TNM23" s="671"/>
      <c r="TNN23" s="671"/>
      <c r="TNO23" s="671"/>
      <c r="TNP23" s="671"/>
      <c r="TNQ23" s="671"/>
      <c r="TNR23" s="671"/>
      <c r="TNS23" s="671"/>
      <c r="TNT23" s="671"/>
      <c r="TNU23" s="671"/>
      <c r="TNV23" s="671"/>
      <c r="TNW23" s="671"/>
      <c r="TNX23" s="671"/>
      <c r="TNY23" s="671"/>
      <c r="TNZ23" s="671"/>
      <c r="TOA23" s="671"/>
      <c r="TOB23" s="671"/>
      <c r="TOC23" s="671"/>
      <c r="TOD23" s="671"/>
      <c r="TOE23" s="671"/>
      <c r="TOF23" s="671"/>
      <c r="TOG23" s="671"/>
      <c r="TOH23" s="671"/>
      <c r="TOI23" s="671"/>
      <c r="TOJ23" s="671"/>
      <c r="TOK23" s="671"/>
      <c r="TOL23" s="671"/>
      <c r="TOM23" s="671"/>
      <c r="TON23" s="671"/>
      <c r="TOO23" s="671"/>
      <c r="TOP23" s="671"/>
      <c r="TOQ23" s="671"/>
      <c r="TOR23" s="671"/>
      <c r="TOS23" s="671"/>
      <c r="TOT23" s="671"/>
      <c r="TOU23" s="671"/>
      <c r="TOV23" s="671"/>
      <c r="TOW23" s="671"/>
      <c r="TOX23" s="671"/>
      <c r="TOY23" s="671"/>
      <c r="TOZ23" s="671"/>
      <c r="TPA23" s="671"/>
      <c r="TPB23" s="671"/>
      <c r="TPC23" s="671"/>
      <c r="TPD23" s="671"/>
      <c r="TPE23" s="671"/>
      <c r="TPF23" s="671"/>
      <c r="TPG23" s="671"/>
      <c r="TPH23" s="671"/>
      <c r="TPI23" s="671"/>
      <c r="TPJ23" s="671"/>
      <c r="TPK23" s="671"/>
      <c r="TPL23" s="671"/>
      <c r="TPM23" s="671"/>
      <c r="TPN23" s="671"/>
      <c r="TPO23" s="671"/>
      <c r="TPP23" s="671"/>
      <c r="TPQ23" s="671"/>
      <c r="TPR23" s="671"/>
      <c r="TPS23" s="671"/>
      <c r="TPT23" s="671"/>
      <c r="TPU23" s="671"/>
      <c r="TPV23" s="671"/>
      <c r="TPW23" s="671"/>
      <c r="TPX23" s="671"/>
      <c r="TPY23" s="671"/>
      <c r="TPZ23" s="671"/>
      <c r="TQA23" s="671"/>
      <c r="TQB23" s="671"/>
      <c r="TQC23" s="671"/>
      <c r="TQD23" s="671"/>
      <c r="TQE23" s="671"/>
      <c r="TQF23" s="671"/>
      <c r="TQG23" s="671"/>
      <c r="TQH23" s="671"/>
      <c r="TQI23" s="671"/>
      <c r="TQJ23" s="671"/>
      <c r="TQK23" s="671"/>
      <c r="TQL23" s="671"/>
      <c r="TQM23" s="671"/>
      <c r="TQN23" s="671"/>
      <c r="TQO23" s="671"/>
      <c r="TQP23" s="671"/>
      <c r="TQQ23" s="671"/>
      <c r="TQR23" s="671"/>
      <c r="TQS23" s="671"/>
      <c r="TQT23" s="671"/>
      <c r="TQU23" s="671"/>
      <c r="TQV23" s="671"/>
      <c r="TQW23" s="671"/>
      <c r="TQX23" s="671"/>
      <c r="TQY23" s="671"/>
      <c r="TQZ23" s="671"/>
      <c r="TRA23" s="671"/>
      <c r="TRB23" s="671"/>
      <c r="TRC23" s="671"/>
      <c r="TRD23" s="671"/>
      <c r="TRE23" s="671"/>
      <c r="TRF23" s="671"/>
      <c r="TRG23" s="671"/>
      <c r="TRH23" s="671"/>
      <c r="TRI23" s="671"/>
      <c r="TRJ23" s="671"/>
      <c r="TRK23" s="671"/>
      <c r="TRL23" s="671"/>
      <c r="TRM23" s="671"/>
      <c r="TRN23" s="671"/>
      <c r="TRO23" s="671"/>
      <c r="TRP23" s="671"/>
      <c r="TRQ23" s="671"/>
      <c r="TRR23" s="671"/>
      <c r="TRS23" s="671"/>
      <c r="TRT23" s="671"/>
      <c r="TRU23" s="671"/>
      <c r="TRV23" s="671"/>
      <c r="TRW23" s="671"/>
      <c r="TRX23" s="671"/>
      <c r="TRY23" s="671"/>
      <c r="TRZ23" s="671"/>
      <c r="TSA23" s="671"/>
      <c r="TSB23" s="671"/>
      <c r="TSC23" s="671"/>
      <c r="TSD23" s="671"/>
      <c r="TSE23" s="671"/>
      <c r="TSF23" s="671"/>
      <c r="TSG23" s="671"/>
      <c r="TSH23" s="671"/>
      <c r="TSI23" s="671"/>
      <c r="TSJ23" s="671"/>
      <c r="TSK23" s="671"/>
      <c r="TSL23" s="671"/>
      <c r="TSM23" s="671"/>
      <c r="TSN23" s="671"/>
      <c r="TSO23" s="671"/>
      <c r="TSP23" s="671"/>
      <c r="TSQ23" s="671"/>
      <c r="TSR23" s="671"/>
      <c r="TSS23" s="671"/>
      <c r="TST23" s="671"/>
      <c r="TSU23" s="671"/>
      <c r="TSV23" s="671"/>
      <c r="TSW23" s="671"/>
      <c r="TSX23" s="671"/>
      <c r="TSY23" s="671"/>
      <c r="TSZ23" s="671"/>
      <c r="TTA23" s="671"/>
      <c r="TTB23" s="671"/>
      <c r="TTC23" s="671"/>
      <c r="TTD23" s="671"/>
      <c r="TTE23" s="671"/>
      <c r="TTF23" s="671"/>
      <c r="TTG23" s="671"/>
      <c r="TTH23" s="671"/>
      <c r="TTI23" s="671"/>
      <c r="TTJ23" s="671"/>
      <c r="TTK23" s="671"/>
      <c r="TTL23" s="671"/>
      <c r="TTM23" s="671"/>
      <c r="TTN23" s="671"/>
      <c r="TTO23" s="671"/>
      <c r="TTP23" s="671"/>
      <c r="TTQ23" s="671"/>
      <c r="TTR23" s="671"/>
      <c r="TTS23" s="671"/>
      <c r="TTT23" s="671"/>
      <c r="TTU23" s="671"/>
      <c r="TTV23" s="671"/>
      <c r="TTW23" s="671"/>
      <c r="TTX23" s="671"/>
      <c r="TTY23" s="671"/>
      <c r="TTZ23" s="671"/>
      <c r="TUA23" s="671"/>
      <c r="TUB23" s="671"/>
      <c r="TUC23" s="671"/>
      <c r="TUD23" s="671"/>
      <c r="TUE23" s="671"/>
      <c r="TUF23" s="671"/>
      <c r="TUG23" s="671"/>
      <c r="TUH23" s="671"/>
      <c r="TUI23" s="671"/>
      <c r="TUJ23" s="671"/>
      <c r="TUK23" s="671"/>
      <c r="TUL23" s="671"/>
      <c r="TUM23" s="671"/>
      <c r="TUN23" s="671"/>
      <c r="TUO23" s="671"/>
      <c r="TUP23" s="671"/>
      <c r="TUQ23" s="671"/>
      <c r="TUR23" s="671"/>
      <c r="TUS23" s="671"/>
      <c r="TUT23" s="671"/>
      <c r="TUU23" s="671"/>
      <c r="TUV23" s="671"/>
      <c r="TUW23" s="671"/>
      <c r="TUX23" s="671"/>
      <c r="TUY23" s="671"/>
      <c r="TUZ23" s="671"/>
      <c r="TVA23" s="671"/>
      <c r="TVB23" s="671"/>
      <c r="TVC23" s="671"/>
      <c r="TVD23" s="671"/>
      <c r="TVE23" s="671"/>
      <c r="TVF23" s="671"/>
      <c r="TVG23" s="671"/>
      <c r="TVH23" s="671"/>
      <c r="TVI23" s="671"/>
      <c r="TVJ23" s="671"/>
      <c r="TVK23" s="671"/>
      <c r="TVL23" s="671"/>
      <c r="TVM23" s="671"/>
      <c r="TVN23" s="671"/>
      <c r="TVO23" s="671"/>
      <c r="TVP23" s="671"/>
      <c r="TVQ23" s="671"/>
      <c r="TVR23" s="671"/>
      <c r="TVS23" s="671"/>
      <c r="TVT23" s="671"/>
      <c r="TVU23" s="671"/>
      <c r="TVV23" s="671"/>
      <c r="TVW23" s="671"/>
      <c r="TVX23" s="671"/>
      <c r="TVY23" s="671"/>
      <c r="TVZ23" s="671"/>
      <c r="TWA23" s="671"/>
      <c r="TWB23" s="671"/>
      <c r="TWC23" s="671"/>
      <c r="TWD23" s="671"/>
      <c r="TWE23" s="671"/>
      <c r="TWF23" s="671"/>
      <c r="TWG23" s="671"/>
      <c r="TWH23" s="671"/>
      <c r="TWI23" s="671"/>
      <c r="TWJ23" s="671"/>
      <c r="TWK23" s="671"/>
      <c r="TWL23" s="671"/>
      <c r="TWM23" s="671"/>
      <c r="TWN23" s="671"/>
      <c r="TWO23" s="671"/>
      <c r="TWP23" s="671"/>
      <c r="TWQ23" s="671"/>
      <c r="TWR23" s="671"/>
      <c r="TWS23" s="671"/>
      <c r="TWT23" s="671"/>
      <c r="TWU23" s="671"/>
      <c r="TWV23" s="671"/>
      <c r="TWW23" s="671"/>
      <c r="TWX23" s="671"/>
      <c r="TWY23" s="671"/>
      <c r="TWZ23" s="671"/>
      <c r="TXA23" s="671"/>
      <c r="TXB23" s="671"/>
      <c r="TXC23" s="671"/>
      <c r="TXD23" s="671"/>
      <c r="TXE23" s="671"/>
      <c r="TXF23" s="671"/>
      <c r="TXG23" s="671"/>
      <c r="TXH23" s="671"/>
      <c r="TXI23" s="671"/>
      <c r="TXJ23" s="671"/>
      <c r="TXK23" s="671"/>
      <c r="TXL23" s="671"/>
      <c r="TXM23" s="671"/>
      <c r="TXN23" s="671"/>
      <c r="TXO23" s="671"/>
      <c r="TXP23" s="671"/>
      <c r="TXQ23" s="671"/>
      <c r="TXR23" s="671"/>
      <c r="TXS23" s="671"/>
      <c r="TXT23" s="671"/>
      <c r="TXU23" s="671"/>
      <c r="TXV23" s="671"/>
      <c r="TXW23" s="671"/>
      <c r="TXX23" s="671"/>
      <c r="TXY23" s="671"/>
      <c r="TXZ23" s="671"/>
      <c r="TYA23" s="671"/>
      <c r="TYB23" s="671"/>
      <c r="TYC23" s="671"/>
      <c r="TYD23" s="671"/>
      <c r="TYE23" s="671"/>
      <c r="TYF23" s="671"/>
      <c r="TYG23" s="671"/>
      <c r="TYH23" s="671"/>
      <c r="TYI23" s="671"/>
      <c r="TYJ23" s="671"/>
      <c r="TYK23" s="671"/>
      <c r="TYL23" s="671"/>
      <c r="TYM23" s="671"/>
      <c r="TYN23" s="671"/>
      <c r="TYO23" s="671"/>
      <c r="TYP23" s="671"/>
      <c r="TYQ23" s="671"/>
      <c r="TYR23" s="671"/>
      <c r="TYS23" s="671"/>
      <c r="TYT23" s="671"/>
      <c r="TYU23" s="671"/>
      <c r="TYV23" s="671"/>
      <c r="TYW23" s="671"/>
      <c r="TYX23" s="671"/>
      <c r="TYY23" s="671"/>
      <c r="TYZ23" s="671"/>
      <c r="TZA23" s="671"/>
      <c r="TZB23" s="671"/>
      <c r="TZC23" s="671"/>
      <c r="TZD23" s="671"/>
      <c r="TZE23" s="671"/>
      <c r="TZF23" s="671"/>
      <c r="TZG23" s="671"/>
      <c r="TZH23" s="671"/>
      <c r="TZI23" s="671"/>
      <c r="TZJ23" s="671"/>
      <c r="TZK23" s="671"/>
      <c r="TZL23" s="671"/>
      <c r="TZM23" s="671"/>
      <c r="TZN23" s="671"/>
      <c r="TZO23" s="671"/>
      <c r="TZP23" s="671"/>
      <c r="TZQ23" s="671"/>
      <c r="TZR23" s="671"/>
      <c r="TZS23" s="671"/>
      <c r="TZT23" s="671"/>
      <c r="TZU23" s="671"/>
      <c r="TZV23" s="671"/>
      <c r="TZW23" s="671"/>
      <c r="TZX23" s="671"/>
      <c r="TZY23" s="671"/>
      <c r="TZZ23" s="671"/>
      <c r="UAA23" s="671"/>
      <c r="UAB23" s="671"/>
      <c r="UAC23" s="671"/>
      <c r="UAD23" s="671"/>
      <c r="UAE23" s="671"/>
      <c r="UAF23" s="671"/>
      <c r="UAG23" s="671"/>
      <c r="UAH23" s="671"/>
      <c r="UAI23" s="671"/>
      <c r="UAJ23" s="671"/>
      <c r="UAK23" s="671"/>
      <c r="UAL23" s="671"/>
      <c r="UAM23" s="671"/>
      <c r="UAN23" s="671"/>
      <c r="UAO23" s="671"/>
      <c r="UAP23" s="671"/>
      <c r="UAQ23" s="671"/>
      <c r="UAR23" s="671"/>
      <c r="UAS23" s="671"/>
      <c r="UAT23" s="671"/>
      <c r="UAU23" s="671"/>
      <c r="UAV23" s="671"/>
      <c r="UAW23" s="671"/>
      <c r="UAX23" s="671"/>
      <c r="UAY23" s="671"/>
      <c r="UAZ23" s="671"/>
      <c r="UBA23" s="671"/>
      <c r="UBB23" s="671"/>
      <c r="UBC23" s="671"/>
      <c r="UBD23" s="671"/>
      <c r="UBE23" s="671"/>
      <c r="UBF23" s="671"/>
      <c r="UBG23" s="671"/>
      <c r="UBH23" s="671"/>
      <c r="UBI23" s="671"/>
      <c r="UBJ23" s="671"/>
      <c r="UBK23" s="671"/>
      <c r="UBL23" s="671"/>
      <c r="UBM23" s="671"/>
      <c r="UBN23" s="671"/>
      <c r="UBO23" s="671"/>
      <c r="UBP23" s="671"/>
      <c r="UBQ23" s="671"/>
      <c r="UBR23" s="671"/>
      <c r="UBS23" s="671"/>
      <c r="UBT23" s="671"/>
      <c r="UBU23" s="671"/>
      <c r="UBV23" s="671"/>
      <c r="UBW23" s="671"/>
      <c r="UBX23" s="671"/>
      <c r="UBY23" s="671"/>
      <c r="UBZ23" s="671"/>
      <c r="UCA23" s="671"/>
      <c r="UCB23" s="671"/>
      <c r="UCC23" s="671"/>
      <c r="UCD23" s="671"/>
      <c r="UCE23" s="671"/>
      <c r="UCF23" s="671"/>
      <c r="UCG23" s="671"/>
      <c r="UCH23" s="671"/>
      <c r="UCI23" s="671"/>
      <c r="UCJ23" s="671"/>
      <c r="UCK23" s="671"/>
      <c r="UCL23" s="671"/>
      <c r="UCM23" s="671"/>
      <c r="UCN23" s="671"/>
      <c r="UCO23" s="671"/>
      <c r="UCP23" s="671"/>
      <c r="UCQ23" s="671"/>
      <c r="UCR23" s="671"/>
      <c r="UCS23" s="671"/>
      <c r="UCT23" s="671"/>
      <c r="UCU23" s="671"/>
      <c r="UCV23" s="671"/>
      <c r="UCW23" s="671"/>
      <c r="UCX23" s="671"/>
      <c r="UCY23" s="671"/>
      <c r="UCZ23" s="671"/>
      <c r="UDA23" s="671"/>
      <c r="UDB23" s="671"/>
      <c r="UDC23" s="671"/>
      <c r="UDD23" s="671"/>
      <c r="UDE23" s="671"/>
      <c r="UDF23" s="671"/>
      <c r="UDG23" s="671"/>
      <c r="UDH23" s="671"/>
      <c r="UDI23" s="671"/>
      <c r="UDJ23" s="671"/>
      <c r="UDK23" s="671"/>
      <c r="UDL23" s="671"/>
      <c r="UDM23" s="671"/>
      <c r="UDN23" s="671"/>
      <c r="UDO23" s="671"/>
      <c r="UDP23" s="671"/>
      <c r="UDQ23" s="671"/>
      <c r="UDR23" s="671"/>
      <c r="UDS23" s="671"/>
      <c r="UDT23" s="671"/>
      <c r="UDU23" s="671"/>
      <c r="UDV23" s="671"/>
      <c r="UDW23" s="671"/>
      <c r="UDX23" s="671"/>
      <c r="UDY23" s="671"/>
      <c r="UDZ23" s="671"/>
      <c r="UEA23" s="671"/>
      <c r="UEB23" s="671"/>
      <c r="UEC23" s="671"/>
      <c r="UED23" s="671"/>
      <c r="UEE23" s="671"/>
      <c r="UEF23" s="671"/>
      <c r="UEG23" s="671"/>
      <c r="UEH23" s="671"/>
      <c r="UEI23" s="671"/>
      <c r="UEJ23" s="671"/>
      <c r="UEK23" s="671"/>
      <c r="UEL23" s="671"/>
      <c r="UEM23" s="671"/>
      <c r="UEN23" s="671"/>
      <c r="UEO23" s="671"/>
      <c r="UEP23" s="671"/>
      <c r="UEQ23" s="671"/>
      <c r="UER23" s="671"/>
      <c r="UES23" s="671"/>
      <c r="UET23" s="671"/>
      <c r="UEU23" s="671"/>
      <c r="UEV23" s="671"/>
      <c r="UEW23" s="671"/>
      <c r="UEX23" s="671"/>
      <c r="UEY23" s="671"/>
      <c r="UEZ23" s="671"/>
      <c r="UFA23" s="671"/>
      <c r="UFB23" s="671"/>
      <c r="UFC23" s="671"/>
      <c r="UFD23" s="671"/>
      <c r="UFE23" s="671"/>
      <c r="UFF23" s="671"/>
      <c r="UFG23" s="671"/>
      <c r="UFH23" s="671"/>
      <c r="UFI23" s="671"/>
      <c r="UFJ23" s="671"/>
      <c r="UFK23" s="671"/>
      <c r="UFL23" s="671"/>
      <c r="UFM23" s="671"/>
      <c r="UFN23" s="671"/>
      <c r="UFO23" s="671"/>
      <c r="UFP23" s="671"/>
      <c r="UFQ23" s="671"/>
      <c r="UFR23" s="671"/>
      <c r="UFS23" s="671"/>
      <c r="UFT23" s="671"/>
      <c r="UFU23" s="671"/>
      <c r="UFV23" s="671"/>
      <c r="UFW23" s="671"/>
      <c r="UFX23" s="671"/>
      <c r="UFY23" s="671"/>
      <c r="UFZ23" s="671"/>
      <c r="UGA23" s="671"/>
      <c r="UGB23" s="671"/>
      <c r="UGC23" s="671"/>
      <c r="UGD23" s="671"/>
      <c r="UGE23" s="671"/>
      <c r="UGF23" s="671"/>
      <c r="UGG23" s="671"/>
      <c r="UGH23" s="671"/>
      <c r="UGI23" s="671"/>
      <c r="UGJ23" s="671"/>
      <c r="UGK23" s="671"/>
      <c r="UGL23" s="671"/>
      <c r="UGM23" s="671"/>
      <c r="UGN23" s="671"/>
      <c r="UGO23" s="671"/>
      <c r="UGP23" s="671"/>
      <c r="UGQ23" s="671"/>
      <c r="UGR23" s="671"/>
      <c r="UGS23" s="671"/>
      <c r="UGT23" s="671"/>
      <c r="UGU23" s="671"/>
      <c r="UGV23" s="671"/>
      <c r="UGW23" s="671"/>
      <c r="UGX23" s="671"/>
      <c r="UGY23" s="671"/>
      <c r="UGZ23" s="671"/>
      <c r="UHA23" s="671"/>
      <c r="UHB23" s="671"/>
      <c r="UHC23" s="671"/>
      <c r="UHD23" s="671"/>
      <c r="UHE23" s="671"/>
      <c r="UHF23" s="671"/>
      <c r="UHG23" s="671"/>
      <c r="UHH23" s="671"/>
      <c r="UHI23" s="671"/>
      <c r="UHJ23" s="671"/>
      <c r="UHK23" s="671"/>
      <c r="UHL23" s="671"/>
      <c r="UHM23" s="671"/>
      <c r="UHN23" s="671"/>
      <c r="UHO23" s="671"/>
      <c r="UHP23" s="671"/>
      <c r="UHQ23" s="671"/>
      <c r="UHR23" s="671"/>
      <c r="UHS23" s="671"/>
      <c r="UHT23" s="671"/>
      <c r="UHU23" s="671"/>
      <c r="UHV23" s="671"/>
      <c r="UHW23" s="671"/>
      <c r="UHX23" s="671"/>
      <c r="UHY23" s="671"/>
      <c r="UHZ23" s="671"/>
      <c r="UIA23" s="671"/>
      <c r="UIB23" s="671"/>
      <c r="UIC23" s="671"/>
      <c r="UID23" s="671"/>
      <c r="UIE23" s="671"/>
      <c r="UIF23" s="671"/>
      <c r="UIG23" s="671"/>
      <c r="UIH23" s="671"/>
      <c r="UII23" s="671"/>
      <c r="UIJ23" s="671"/>
      <c r="UIK23" s="671"/>
      <c r="UIL23" s="671"/>
      <c r="UIM23" s="671"/>
      <c r="UIN23" s="671"/>
      <c r="UIO23" s="671"/>
      <c r="UIP23" s="671"/>
      <c r="UIQ23" s="671"/>
      <c r="UIR23" s="671"/>
      <c r="UIS23" s="671"/>
      <c r="UIT23" s="671"/>
      <c r="UIU23" s="671"/>
      <c r="UIV23" s="671"/>
      <c r="UIW23" s="671"/>
      <c r="UIX23" s="671"/>
      <c r="UIY23" s="671"/>
      <c r="UIZ23" s="671"/>
      <c r="UJA23" s="671"/>
      <c r="UJB23" s="671"/>
      <c r="UJC23" s="671"/>
      <c r="UJD23" s="671"/>
      <c r="UJE23" s="671"/>
      <c r="UJF23" s="671"/>
      <c r="UJG23" s="671"/>
      <c r="UJH23" s="671"/>
      <c r="UJI23" s="671"/>
      <c r="UJJ23" s="671"/>
      <c r="UJK23" s="671"/>
      <c r="UJL23" s="671"/>
      <c r="UJM23" s="671"/>
      <c r="UJN23" s="671"/>
      <c r="UJO23" s="671"/>
      <c r="UJP23" s="671"/>
      <c r="UJQ23" s="671"/>
      <c r="UJR23" s="671"/>
      <c r="UJS23" s="671"/>
      <c r="UJT23" s="671"/>
      <c r="UJU23" s="671"/>
      <c r="UJV23" s="671"/>
      <c r="UJW23" s="671"/>
      <c r="UJX23" s="671"/>
      <c r="UJY23" s="671"/>
      <c r="UJZ23" s="671"/>
      <c r="UKA23" s="671"/>
      <c r="UKB23" s="671"/>
      <c r="UKC23" s="671"/>
      <c r="UKD23" s="671"/>
      <c r="UKE23" s="671"/>
      <c r="UKF23" s="671"/>
      <c r="UKG23" s="671"/>
      <c r="UKH23" s="671"/>
      <c r="UKI23" s="671"/>
      <c r="UKJ23" s="671"/>
      <c r="UKK23" s="671"/>
      <c r="UKL23" s="671"/>
      <c r="UKM23" s="671"/>
      <c r="UKN23" s="671"/>
      <c r="UKO23" s="671"/>
      <c r="UKP23" s="671"/>
      <c r="UKQ23" s="671"/>
      <c r="UKR23" s="671"/>
      <c r="UKS23" s="671"/>
      <c r="UKT23" s="671"/>
      <c r="UKU23" s="671"/>
      <c r="UKV23" s="671"/>
      <c r="UKW23" s="671"/>
      <c r="UKX23" s="671"/>
      <c r="UKY23" s="671"/>
      <c r="UKZ23" s="671"/>
      <c r="ULA23" s="671"/>
      <c r="ULB23" s="671"/>
      <c r="ULC23" s="671"/>
      <c r="ULD23" s="671"/>
      <c r="ULE23" s="671"/>
      <c r="ULF23" s="671"/>
      <c r="ULG23" s="671"/>
      <c r="ULH23" s="671"/>
      <c r="ULI23" s="671"/>
      <c r="ULJ23" s="671"/>
      <c r="ULK23" s="671"/>
      <c r="ULL23" s="671"/>
      <c r="ULM23" s="671"/>
      <c r="ULN23" s="671"/>
      <c r="ULO23" s="671"/>
      <c r="ULP23" s="671"/>
      <c r="ULQ23" s="671"/>
      <c r="ULR23" s="671"/>
      <c r="ULS23" s="671"/>
      <c r="ULT23" s="671"/>
      <c r="ULU23" s="671"/>
      <c r="ULV23" s="671"/>
      <c r="ULW23" s="671"/>
      <c r="ULX23" s="671"/>
      <c r="ULY23" s="671"/>
      <c r="ULZ23" s="671"/>
      <c r="UMA23" s="671"/>
      <c r="UMB23" s="671"/>
      <c r="UMC23" s="671"/>
      <c r="UMD23" s="671"/>
      <c r="UME23" s="671"/>
      <c r="UMF23" s="671"/>
      <c r="UMG23" s="671"/>
      <c r="UMH23" s="671"/>
      <c r="UMI23" s="671"/>
      <c r="UMJ23" s="671"/>
      <c r="UMK23" s="671"/>
      <c r="UML23" s="671"/>
      <c r="UMM23" s="671"/>
      <c r="UMN23" s="671"/>
      <c r="UMO23" s="671"/>
      <c r="UMP23" s="671"/>
      <c r="UMQ23" s="671"/>
      <c r="UMR23" s="671"/>
      <c r="UMS23" s="671"/>
      <c r="UMT23" s="671"/>
      <c r="UMU23" s="671"/>
      <c r="UMV23" s="671"/>
      <c r="UMW23" s="671"/>
      <c r="UMX23" s="671"/>
      <c r="UMY23" s="671"/>
      <c r="UMZ23" s="671"/>
      <c r="UNA23" s="671"/>
      <c r="UNB23" s="671"/>
      <c r="UNC23" s="671"/>
      <c r="UND23" s="671"/>
      <c r="UNE23" s="671"/>
      <c r="UNF23" s="671"/>
      <c r="UNG23" s="671"/>
      <c r="UNH23" s="671"/>
      <c r="UNI23" s="671"/>
      <c r="UNJ23" s="671"/>
      <c r="UNK23" s="671"/>
      <c r="UNL23" s="671"/>
      <c r="UNM23" s="671"/>
      <c r="UNN23" s="671"/>
      <c r="UNO23" s="671"/>
      <c r="UNP23" s="671"/>
      <c r="UNQ23" s="671"/>
      <c r="UNR23" s="671"/>
      <c r="UNS23" s="671"/>
      <c r="UNT23" s="671"/>
      <c r="UNU23" s="671"/>
      <c r="UNV23" s="671"/>
      <c r="UNW23" s="671"/>
      <c r="UNX23" s="671"/>
      <c r="UNY23" s="671"/>
      <c r="UNZ23" s="671"/>
      <c r="UOA23" s="671"/>
      <c r="UOB23" s="671"/>
      <c r="UOC23" s="671"/>
      <c r="UOD23" s="671"/>
      <c r="UOE23" s="671"/>
      <c r="UOF23" s="671"/>
      <c r="UOG23" s="671"/>
      <c r="UOH23" s="671"/>
      <c r="UOI23" s="671"/>
      <c r="UOJ23" s="671"/>
      <c r="UOK23" s="671"/>
      <c r="UOL23" s="671"/>
      <c r="UOM23" s="671"/>
      <c r="UON23" s="671"/>
      <c r="UOO23" s="671"/>
      <c r="UOP23" s="671"/>
      <c r="UOQ23" s="671"/>
      <c r="UOR23" s="671"/>
      <c r="UOS23" s="671"/>
      <c r="UOT23" s="671"/>
      <c r="UOU23" s="671"/>
      <c r="UOV23" s="671"/>
      <c r="UOW23" s="671"/>
      <c r="UOX23" s="671"/>
      <c r="UOY23" s="671"/>
      <c r="UOZ23" s="671"/>
      <c r="UPA23" s="671"/>
      <c r="UPB23" s="671"/>
      <c r="UPC23" s="671"/>
      <c r="UPD23" s="671"/>
      <c r="UPE23" s="671"/>
      <c r="UPF23" s="671"/>
      <c r="UPG23" s="671"/>
      <c r="UPH23" s="671"/>
      <c r="UPI23" s="671"/>
      <c r="UPJ23" s="671"/>
      <c r="UPK23" s="671"/>
      <c r="UPL23" s="671"/>
      <c r="UPM23" s="671"/>
      <c r="UPN23" s="671"/>
      <c r="UPO23" s="671"/>
      <c r="UPP23" s="671"/>
      <c r="UPQ23" s="671"/>
      <c r="UPR23" s="671"/>
      <c r="UPS23" s="671"/>
      <c r="UPT23" s="671"/>
      <c r="UPU23" s="671"/>
      <c r="UPV23" s="671"/>
      <c r="UPW23" s="671"/>
      <c r="UPX23" s="671"/>
      <c r="UPY23" s="671"/>
      <c r="UPZ23" s="671"/>
      <c r="UQA23" s="671"/>
      <c r="UQB23" s="671"/>
      <c r="UQC23" s="671"/>
      <c r="UQD23" s="671"/>
      <c r="UQE23" s="671"/>
      <c r="UQF23" s="671"/>
      <c r="UQG23" s="671"/>
      <c r="UQH23" s="671"/>
      <c r="UQI23" s="671"/>
      <c r="UQJ23" s="671"/>
      <c r="UQK23" s="671"/>
      <c r="UQL23" s="671"/>
      <c r="UQM23" s="671"/>
      <c r="UQN23" s="671"/>
      <c r="UQO23" s="671"/>
      <c r="UQP23" s="671"/>
      <c r="UQQ23" s="671"/>
      <c r="UQR23" s="671"/>
      <c r="UQS23" s="671"/>
      <c r="UQT23" s="671"/>
      <c r="UQU23" s="671"/>
      <c r="UQV23" s="671"/>
      <c r="UQW23" s="671"/>
      <c r="UQX23" s="671"/>
      <c r="UQY23" s="671"/>
      <c r="UQZ23" s="671"/>
      <c r="URA23" s="671"/>
      <c r="URB23" s="671"/>
      <c r="URC23" s="671"/>
      <c r="URD23" s="671"/>
      <c r="URE23" s="671"/>
      <c r="URF23" s="671"/>
      <c r="URG23" s="671"/>
      <c r="URH23" s="671"/>
      <c r="URI23" s="671"/>
      <c r="URJ23" s="671"/>
      <c r="URK23" s="671"/>
      <c r="URL23" s="671"/>
      <c r="URM23" s="671"/>
      <c r="URN23" s="671"/>
      <c r="URO23" s="671"/>
      <c r="URP23" s="671"/>
      <c r="URQ23" s="671"/>
      <c r="URR23" s="671"/>
      <c r="URS23" s="671"/>
      <c r="URT23" s="671"/>
      <c r="URU23" s="671"/>
      <c r="URV23" s="671"/>
      <c r="URW23" s="671"/>
      <c r="URX23" s="671"/>
      <c r="URY23" s="671"/>
      <c r="URZ23" s="671"/>
      <c r="USA23" s="671"/>
      <c r="USB23" s="671"/>
      <c r="USC23" s="671"/>
      <c r="USD23" s="671"/>
      <c r="USE23" s="671"/>
      <c r="USF23" s="671"/>
      <c r="USG23" s="671"/>
      <c r="USH23" s="671"/>
      <c r="USI23" s="671"/>
      <c r="USJ23" s="671"/>
      <c r="USK23" s="671"/>
      <c r="USL23" s="671"/>
      <c r="USM23" s="671"/>
      <c r="USN23" s="671"/>
      <c r="USO23" s="671"/>
      <c r="USP23" s="671"/>
      <c r="USQ23" s="671"/>
      <c r="USR23" s="671"/>
      <c r="USS23" s="671"/>
      <c r="UST23" s="671"/>
      <c r="USU23" s="671"/>
      <c r="USV23" s="671"/>
      <c r="USW23" s="671"/>
      <c r="USX23" s="671"/>
      <c r="USY23" s="671"/>
      <c r="USZ23" s="671"/>
      <c r="UTA23" s="671"/>
      <c r="UTB23" s="671"/>
      <c r="UTC23" s="671"/>
      <c r="UTD23" s="671"/>
      <c r="UTE23" s="671"/>
      <c r="UTF23" s="671"/>
      <c r="UTG23" s="671"/>
      <c r="UTH23" s="671"/>
      <c r="UTI23" s="671"/>
      <c r="UTJ23" s="671"/>
      <c r="UTK23" s="671"/>
      <c r="UTL23" s="671"/>
      <c r="UTM23" s="671"/>
      <c r="UTN23" s="671"/>
      <c r="UTO23" s="671"/>
      <c r="UTP23" s="671"/>
      <c r="UTQ23" s="671"/>
      <c r="UTR23" s="671"/>
      <c r="UTS23" s="671"/>
      <c r="UTT23" s="671"/>
      <c r="UTU23" s="671"/>
      <c r="UTV23" s="671"/>
      <c r="UTW23" s="671"/>
      <c r="UTX23" s="671"/>
      <c r="UTY23" s="671"/>
      <c r="UTZ23" s="671"/>
      <c r="UUA23" s="671"/>
      <c r="UUB23" s="671"/>
      <c r="UUC23" s="671"/>
      <c r="UUD23" s="671"/>
      <c r="UUE23" s="671"/>
      <c r="UUF23" s="671"/>
      <c r="UUG23" s="671"/>
      <c r="UUH23" s="671"/>
      <c r="UUI23" s="671"/>
      <c r="UUJ23" s="671"/>
      <c r="UUK23" s="671"/>
      <c r="UUL23" s="671"/>
      <c r="UUM23" s="671"/>
      <c r="UUN23" s="671"/>
      <c r="UUO23" s="671"/>
      <c r="UUP23" s="671"/>
      <c r="UUQ23" s="671"/>
      <c r="UUR23" s="671"/>
      <c r="UUS23" s="671"/>
      <c r="UUT23" s="671"/>
      <c r="UUU23" s="671"/>
      <c r="UUV23" s="671"/>
      <c r="UUW23" s="671"/>
      <c r="UUX23" s="671"/>
      <c r="UUY23" s="671"/>
      <c r="UUZ23" s="671"/>
      <c r="UVA23" s="671"/>
      <c r="UVB23" s="671"/>
      <c r="UVC23" s="671"/>
      <c r="UVD23" s="671"/>
      <c r="UVE23" s="671"/>
      <c r="UVF23" s="671"/>
      <c r="UVG23" s="671"/>
      <c r="UVH23" s="671"/>
      <c r="UVI23" s="671"/>
      <c r="UVJ23" s="671"/>
      <c r="UVK23" s="671"/>
      <c r="UVL23" s="671"/>
      <c r="UVM23" s="671"/>
      <c r="UVN23" s="671"/>
      <c r="UVO23" s="671"/>
      <c r="UVP23" s="671"/>
      <c r="UVQ23" s="671"/>
      <c r="UVR23" s="671"/>
      <c r="UVS23" s="671"/>
      <c r="UVT23" s="671"/>
      <c r="UVU23" s="671"/>
      <c r="UVV23" s="671"/>
      <c r="UVW23" s="671"/>
      <c r="UVX23" s="671"/>
      <c r="UVY23" s="671"/>
      <c r="UVZ23" s="671"/>
      <c r="UWA23" s="671"/>
      <c r="UWB23" s="671"/>
      <c r="UWC23" s="671"/>
      <c r="UWD23" s="671"/>
      <c r="UWE23" s="671"/>
      <c r="UWF23" s="671"/>
      <c r="UWG23" s="671"/>
      <c r="UWH23" s="671"/>
      <c r="UWI23" s="671"/>
      <c r="UWJ23" s="671"/>
      <c r="UWK23" s="671"/>
      <c r="UWL23" s="671"/>
      <c r="UWM23" s="671"/>
      <c r="UWN23" s="671"/>
      <c r="UWO23" s="671"/>
      <c r="UWP23" s="671"/>
      <c r="UWQ23" s="671"/>
      <c r="UWR23" s="671"/>
      <c r="UWS23" s="671"/>
      <c r="UWT23" s="671"/>
      <c r="UWU23" s="671"/>
      <c r="UWV23" s="671"/>
      <c r="UWW23" s="671"/>
      <c r="UWX23" s="671"/>
      <c r="UWY23" s="671"/>
      <c r="UWZ23" s="671"/>
      <c r="UXA23" s="671"/>
      <c r="UXB23" s="671"/>
      <c r="UXC23" s="671"/>
      <c r="UXD23" s="671"/>
      <c r="UXE23" s="671"/>
      <c r="UXF23" s="671"/>
      <c r="UXG23" s="671"/>
      <c r="UXH23" s="671"/>
      <c r="UXI23" s="671"/>
      <c r="UXJ23" s="671"/>
      <c r="UXK23" s="671"/>
      <c r="UXL23" s="671"/>
      <c r="UXM23" s="671"/>
      <c r="UXN23" s="671"/>
      <c r="UXO23" s="671"/>
      <c r="UXP23" s="671"/>
      <c r="UXQ23" s="671"/>
      <c r="UXR23" s="671"/>
      <c r="UXS23" s="671"/>
      <c r="UXT23" s="671"/>
      <c r="UXU23" s="671"/>
      <c r="UXV23" s="671"/>
      <c r="UXW23" s="671"/>
      <c r="UXX23" s="671"/>
      <c r="UXY23" s="671"/>
      <c r="UXZ23" s="671"/>
      <c r="UYA23" s="671"/>
      <c r="UYB23" s="671"/>
      <c r="UYC23" s="671"/>
      <c r="UYD23" s="671"/>
      <c r="UYE23" s="671"/>
      <c r="UYF23" s="671"/>
      <c r="UYG23" s="671"/>
      <c r="UYH23" s="671"/>
      <c r="UYI23" s="671"/>
      <c r="UYJ23" s="671"/>
      <c r="UYK23" s="671"/>
      <c r="UYL23" s="671"/>
      <c r="UYM23" s="671"/>
      <c r="UYN23" s="671"/>
      <c r="UYO23" s="671"/>
      <c r="UYP23" s="671"/>
      <c r="UYQ23" s="671"/>
      <c r="UYR23" s="671"/>
      <c r="UYS23" s="671"/>
      <c r="UYT23" s="671"/>
      <c r="UYU23" s="671"/>
      <c r="UYV23" s="671"/>
      <c r="UYW23" s="671"/>
      <c r="UYX23" s="671"/>
      <c r="UYY23" s="671"/>
      <c r="UYZ23" s="671"/>
      <c r="UZA23" s="671"/>
      <c r="UZB23" s="671"/>
      <c r="UZC23" s="671"/>
      <c r="UZD23" s="671"/>
      <c r="UZE23" s="671"/>
      <c r="UZF23" s="671"/>
      <c r="UZG23" s="671"/>
      <c r="UZH23" s="671"/>
      <c r="UZI23" s="671"/>
      <c r="UZJ23" s="671"/>
      <c r="UZK23" s="671"/>
      <c r="UZL23" s="671"/>
      <c r="UZM23" s="671"/>
      <c r="UZN23" s="671"/>
      <c r="UZO23" s="671"/>
      <c r="UZP23" s="671"/>
      <c r="UZQ23" s="671"/>
      <c r="UZR23" s="671"/>
      <c r="UZS23" s="671"/>
      <c r="UZT23" s="671"/>
      <c r="UZU23" s="671"/>
      <c r="UZV23" s="671"/>
      <c r="UZW23" s="671"/>
      <c r="UZX23" s="671"/>
      <c r="UZY23" s="671"/>
      <c r="UZZ23" s="671"/>
      <c r="VAA23" s="671"/>
      <c r="VAB23" s="671"/>
      <c r="VAC23" s="671"/>
      <c r="VAD23" s="671"/>
      <c r="VAE23" s="671"/>
      <c r="VAF23" s="671"/>
      <c r="VAG23" s="671"/>
      <c r="VAH23" s="671"/>
      <c r="VAI23" s="671"/>
      <c r="VAJ23" s="671"/>
      <c r="VAK23" s="671"/>
      <c r="VAL23" s="671"/>
      <c r="VAM23" s="671"/>
      <c r="VAN23" s="671"/>
      <c r="VAO23" s="671"/>
      <c r="VAP23" s="671"/>
      <c r="VAQ23" s="671"/>
      <c r="VAR23" s="671"/>
      <c r="VAS23" s="671"/>
      <c r="VAT23" s="671"/>
      <c r="VAU23" s="671"/>
      <c r="VAV23" s="671"/>
      <c r="VAW23" s="671"/>
      <c r="VAX23" s="671"/>
      <c r="VAY23" s="671"/>
      <c r="VAZ23" s="671"/>
      <c r="VBA23" s="671"/>
      <c r="VBB23" s="671"/>
      <c r="VBC23" s="671"/>
      <c r="VBD23" s="671"/>
      <c r="VBE23" s="671"/>
      <c r="VBF23" s="671"/>
      <c r="VBG23" s="671"/>
      <c r="VBH23" s="671"/>
      <c r="VBI23" s="671"/>
      <c r="VBJ23" s="671"/>
      <c r="VBK23" s="671"/>
      <c r="VBL23" s="671"/>
      <c r="VBM23" s="671"/>
      <c r="VBN23" s="671"/>
      <c r="VBO23" s="671"/>
      <c r="VBP23" s="671"/>
      <c r="VBQ23" s="671"/>
      <c r="VBR23" s="671"/>
      <c r="VBS23" s="671"/>
      <c r="VBT23" s="671"/>
      <c r="VBU23" s="671"/>
      <c r="VBV23" s="671"/>
      <c r="VBW23" s="671"/>
      <c r="VBX23" s="671"/>
      <c r="VBY23" s="671"/>
      <c r="VBZ23" s="671"/>
      <c r="VCA23" s="671"/>
      <c r="VCB23" s="671"/>
      <c r="VCC23" s="671"/>
      <c r="VCD23" s="671"/>
      <c r="VCE23" s="671"/>
      <c r="VCF23" s="671"/>
      <c r="VCG23" s="671"/>
      <c r="VCH23" s="671"/>
      <c r="VCI23" s="671"/>
      <c r="VCJ23" s="671"/>
      <c r="VCK23" s="671"/>
      <c r="VCL23" s="671"/>
      <c r="VCM23" s="671"/>
      <c r="VCN23" s="671"/>
      <c r="VCO23" s="671"/>
      <c r="VCP23" s="671"/>
      <c r="VCQ23" s="671"/>
      <c r="VCR23" s="671"/>
      <c r="VCS23" s="671"/>
      <c r="VCT23" s="671"/>
      <c r="VCU23" s="671"/>
      <c r="VCV23" s="671"/>
      <c r="VCW23" s="671"/>
      <c r="VCX23" s="671"/>
      <c r="VCY23" s="671"/>
      <c r="VCZ23" s="671"/>
      <c r="VDA23" s="671"/>
      <c r="VDB23" s="671"/>
      <c r="VDC23" s="671"/>
      <c r="VDD23" s="671"/>
      <c r="VDE23" s="671"/>
      <c r="VDF23" s="671"/>
      <c r="VDG23" s="671"/>
      <c r="VDH23" s="671"/>
      <c r="VDI23" s="671"/>
      <c r="VDJ23" s="671"/>
      <c r="VDK23" s="671"/>
      <c r="VDL23" s="671"/>
      <c r="VDM23" s="671"/>
      <c r="VDN23" s="671"/>
      <c r="VDO23" s="671"/>
      <c r="VDP23" s="671"/>
      <c r="VDQ23" s="671"/>
      <c r="VDR23" s="671"/>
      <c r="VDS23" s="671"/>
      <c r="VDT23" s="671"/>
      <c r="VDU23" s="671"/>
      <c r="VDV23" s="671"/>
      <c r="VDW23" s="671"/>
      <c r="VDX23" s="671"/>
      <c r="VDY23" s="671"/>
      <c r="VDZ23" s="671"/>
      <c r="VEA23" s="671"/>
      <c r="VEB23" s="671"/>
      <c r="VEC23" s="671"/>
      <c r="VED23" s="671"/>
      <c r="VEE23" s="671"/>
      <c r="VEF23" s="671"/>
      <c r="VEG23" s="671"/>
      <c r="VEH23" s="671"/>
      <c r="VEI23" s="671"/>
      <c r="VEJ23" s="671"/>
      <c r="VEK23" s="671"/>
      <c r="VEL23" s="671"/>
      <c r="VEM23" s="671"/>
      <c r="VEN23" s="671"/>
      <c r="VEO23" s="671"/>
      <c r="VEP23" s="671"/>
      <c r="VEQ23" s="671"/>
      <c r="VER23" s="671"/>
      <c r="VES23" s="671"/>
      <c r="VET23" s="671"/>
      <c r="VEU23" s="671"/>
      <c r="VEV23" s="671"/>
      <c r="VEW23" s="671"/>
      <c r="VEX23" s="671"/>
      <c r="VEY23" s="671"/>
      <c r="VEZ23" s="671"/>
      <c r="VFA23" s="671"/>
      <c r="VFB23" s="671"/>
      <c r="VFC23" s="671"/>
      <c r="VFD23" s="671"/>
      <c r="VFE23" s="671"/>
      <c r="VFF23" s="671"/>
      <c r="VFG23" s="671"/>
      <c r="VFH23" s="671"/>
      <c r="VFI23" s="671"/>
      <c r="VFJ23" s="671"/>
      <c r="VFK23" s="671"/>
      <c r="VFL23" s="671"/>
      <c r="VFM23" s="671"/>
      <c r="VFN23" s="671"/>
      <c r="VFO23" s="671"/>
      <c r="VFP23" s="671"/>
      <c r="VFQ23" s="671"/>
      <c r="VFR23" s="671"/>
      <c r="VFS23" s="671"/>
      <c r="VFT23" s="671"/>
      <c r="VFU23" s="671"/>
      <c r="VFV23" s="671"/>
      <c r="VFW23" s="671"/>
      <c r="VFX23" s="671"/>
      <c r="VFY23" s="671"/>
      <c r="VFZ23" s="671"/>
      <c r="VGA23" s="671"/>
      <c r="VGB23" s="671"/>
      <c r="VGC23" s="671"/>
      <c r="VGD23" s="671"/>
      <c r="VGE23" s="671"/>
      <c r="VGF23" s="671"/>
      <c r="VGG23" s="671"/>
      <c r="VGH23" s="671"/>
      <c r="VGI23" s="671"/>
      <c r="VGJ23" s="671"/>
      <c r="VGK23" s="671"/>
      <c r="VGL23" s="671"/>
      <c r="VGM23" s="671"/>
      <c r="VGN23" s="671"/>
      <c r="VGO23" s="671"/>
      <c r="VGP23" s="671"/>
      <c r="VGQ23" s="671"/>
      <c r="VGR23" s="671"/>
      <c r="VGS23" s="671"/>
      <c r="VGT23" s="671"/>
      <c r="VGU23" s="671"/>
      <c r="VGV23" s="671"/>
      <c r="VGW23" s="671"/>
      <c r="VGX23" s="671"/>
      <c r="VGY23" s="671"/>
      <c r="VGZ23" s="671"/>
      <c r="VHA23" s="671"/>
      <c r="VHB23" s="671"/>
      <c r="VHC23" s="671"/>
      <c r="VHD23" s="671"/>
      <c r="VHE23" s="671"/>
      <c r="VHF23" s="671"/>
      <c r="VHG23" s="671"/>
      <c r="VHH23" s="671"/>
      <c r="VHI23" s="671"/>
      <c r="VHJ23" s="671"/>
      <c r="VHK23" s="671"/>
      <c r="VHL23" s="671"/>
      <c r="VHM23" s="671"/>
      <c r="VHN23" s="671"/>
      <c r="VHO23" s="671"/>
      <c r="VHP23" s="671"/>
      <c r="VHQ23" s="671"/>
      <c r="VHR23" s="671"/>
      <c r="VHS23" s="671"/>
      <c r="VHT23" s="671"/>
      <c r="VHU23" s="671"/>
      <c r="VHV23" s="671"/>
      <c r="VHW23" s="671"/>
      <c r="VHX23" s="671"/>
      <c r="VHY23" s="671"/>
      <c r="VHZ23" s="671"/>
      <c r="VIA23" s="671"/>
      <c r="VIB23" s="671"/>
      <c r="VIC23" s="671"/>
      <c r="VID23" s="671"/>
      <c r="VIE23" s="671"/>
      <c r="VIF23" s="671"/>
      <c r="VIG23" s="671"/>
      <c r="VIH23" s="671"/>
      <c r="VII23" s="671"/>
      <c r="VIJ23" s="671"/>
      <c r="VIK23" s="671"/>
      <c r="VIL23" s="671"/>
      <c r="VIM23" s="671"/>
      <c r="VIN23" s="671"/>
      <c r="VIO23" s="671"/>
      <c r="VIP23" s="671"/>
      <c r="VIQ23" s="671"/>
      <c r="VIR23" s="671"/>
      <c r="VIS23" s="671"/>
      <c r="VIT23" s="671"/>
      <c r="VIU23" s="671"/>
      <c r="VIV23" s="671"/>
      <c r="VIW23" s="671"/>
      <c r="VIX23" s="671"/>
      <c r="VIY23" s="671"/>
      <c r="VIZ23" s="671"/>
      <c r="VJA23" s="671"/>
      <c r="VJB23" s="671"/>
      <c r="VJC23" s="671"/>
      <c r="VJD23" s="671"/>
      <c r="VJE23" s="671"/>
      <c r="VJF23" s="671"/>
      <c r="VJG23" s="671"/>
      <c r="VJH23" s="671"/>
      <c r="VJI23" s="671"/>
      <c r="VJJ23" s="671"/>
      <c r="VJK23" s="671"/>
      <c r="VJL23" s="671"/>
      <c r="VJM23" s="671"/>
      <c r="VJN23" s="671"/>
      <c r="VJO23" s="671"/>
      <c r="VJP23" s="671"/>
      <c r="VJQ23" s="671"/>
      <c r="VJR23" s="671"/>
      <c r="VJS23" s="671"/>
      <c r="VJT23" s="671"/>
      <c r="VJU23" s="671"/>
      <c r="VJV23" s="671"/>
      <c r="VJW23" s="671"/>
      <c r="VJX23" s="671"/>
      <c r="VJY23" s="671"/>
      <c r="VJZ23" s="671"/>
      <c r="VKA23" s="671"/>
      <c r="VKB23" s="671"/>
      <c r="VKC23" s="671"/>
      <c r="VKD23" s="671"/>
      <c r="VKE23" s="671"/>
      <c r="VKF23" s="671"/>
      <c r="VKG23" s="671"/>
      <c r="VKH23" s="671"/>
      <c r="VKI23" s="671"/>
      <c r="VKJ23" s="671"/>
      <c r="VKK23" s="671"/>
      <c r="VKL23" s="671"/>
      <c r="VKM23" s="671"/>
      <c r="VKN23" s="671"/>
      <c r="VKO23" s="671"/>
      <c r="VKP23" s="671"/>
      <c r="VKQ23" s="671"/>
      <c r="VKR23" s="671"/>
      <c r="VKS23" s="671"/>
      <c r="VKT23" s="671"/>
      <c r="VKU23" s="671"/>
      <c r="VKV23" s="671"/>
      <c r="VKW23" s="671"/>
      <c r="VKX23" s="671"/>
      <c r="VKY23" s="671"/>
      <c r="VKZ23" s="671"/>
      <c r="VLA23" s="671"/>
      <c r="VLB23" s="671"/>
      <c r="VLC23" s="671"/>
      <c r="VLD23" s="671"/>
      <c r="VLE23" s="671"/>
      <c r="VLF23" s="671"/>
      <c r="VLG23" s="671"/>
      <c r="VLH23" s="671"/>
      <c r="VLI23" s="671"/>
      <c r="VLJ23" s="671"/>
      <c r="VLK23" s="671"/>
      <c r="VLL23" s="671"/>
      <c r="VLM23" s="671"/>
      <c r="VLN23" s="671"/>
      <c r="VLO23" s="671"/>
      <c r="VLP23" s="671"/>
      <c r="VLQ23" s="671"/>
      <c r="VLR23" s="671"/>
      <c r="VLS23" s="671"/>
      <c r="VLT23" s="671"/>
      <c r="VLU23" s="671"/>
      <c r="VLV23" s="671"/>
      <c r="VLW23" s="671"/>
      <c r="VLX23" s="671"/>
      <c r="VLY23" s="671"/>
      <c r="VLZ23" s="671"/>
      <c r="VMA23" s="671"/>
      <c r="VMB23" s="671"/>
      <c r="VMC23" s="671"/>
      <c r="VMD23" s="671"/>
      <c r="VME23" s="671"/>
      <c r="VMF23" s="671"/>
      <c r="VMG23" s="671"/>
      <c r="VMH23" s="671"/>
      <c r="VMI23" s="671"/>
      <c r="VMJ23" s="671"/>
      <c r="VMK23" s="671"/>
      <c r="VML23" s="671"/>
      <c r="VMM23" s="671"/>
      <c r="VMN23" s="671"/>
      <c r="VMO23" s="671"/>
      <c r="VMP23" s="671"/>
      <c r="VMQ23" s="671"/>
      <c r="VMR23" s="671"/>
      <c r="VMS23" s="671"/>
      <c r="VMT23" s="671"/>
      <c r="VMU23" s="671"/>
      <c r="VMV23" s="671"/>
      <c r="VMW23" s="671"/>
      <c r="VMX23" s="671"/>
      <c r="VMY23" s="671"/>
      <c r="VMZ23" s="671"/>
      <c r="VNA23" s="671"/>
      <c r="VNB23" s="671"/>
      <c r="VNC23" s="671"/>
      <c r="VND23" s="671"/>
      <c r="VNE23" s="671"/>
      <c r="VNF23" s="671"/>
      <c r="VNG23" s="671"/>
      <c r="VNH23" s="671"/>
      <c r="VNI23" s="671"/>
      <c r="VNJ23" s="671"/>
      <c r="VNK23" s="671"/>
      <c r="VNL23" s="671"/>
      <c r="VNM23" s="671"/>
      <c r="VNN23" s="671"/>
      <c r="VNO23" s="671"/>
      <c r="VNP23" s="671"/>
      <c r="VNQ23" s="671"/>
      <c r="VNR23" s="671"/>
      <c r="VNS23" s="671"/>
      <c r="VNT23" s="671"/>
      <c r="VNU23" s="671"/>
      <c r="VNV23" s="671"/>
      <c r="VNW23" s="671"/>
      <c r="VNX23" s="671"/>
      <c r="VNY23" s="671"/>
      <c r="VNZ23" s="671"/>
      <c r="VOA23" s="671"/>
      <c r="VOB23" s="671"/>
      <c r="VOC23" s="671"/>
      <c r="VOD23" s="671"/>
      <c r="VOE23" s="671"/>
      <c r="VOF23" s="671"/>
      <c r="VOG23" s="671"/>
      <c r="VOH23" s="671"/>
      <c r="VOI23" s="671"/>
      <c r="VOJ23" s="671"/>
      <c r="VOK23" s="671"/>
      <c r="VOL23" s="671"/>
      <c r="VOM23" s="671"/>
      <c r="VON23" s="671"/>
      <c r="VOO23" s="671"/>
      <c r="VOP23" s="671"/>
      <c r="VOQ23" s="671"/>
      <c r="VOR23" s="671"/>
      <c r="VOS23" s="671"/>
      <c r="VOT23" s="671"/>
      <c r="VOU23" s="671"/>
      <c r="VOV23" s="671"/>
      <c r="VOW23" s="671"/>
      <c r="VOX23" s="671"/>
      <c r="VOY23" s="671"/>
      <c r="VOZ23" s="671"/>
      <c r="VPA23" s="671"/>
      <c r="VPB23" s="671"/>
      <c r="VPC23" s="671"/>
      <c r="VPD23" s="671"/>
      <c r="VPE23" s="671"/>
      <c r="VPF23" s="671"/>
      <c r="VPG23" s="671"/>
      <c r="VPH23" s="671"/>
      <c r="VPI23" s="671"/>
      <c r="VPJ23" s="671"/>
      <c r="VPK23" s="671"/>
      <c r="VPL23" s="671"/>
      <c r="VPM23" s="671"/>
      <c r="VPN23" s="671"/>
      <c r="VPO23" s="671"/>
      <c r="VPP23" s="671"/>
      <c r="VPQ23" s="671"/>
      <c r="VPR23" s="671"/>
      <c r="VPS23" s="671"/>
      <c r="VPT23" s="671"/>
      <c r="VPU23" s="671"/>
      <c r="VPV23" s="671"/>
      <c r="VPW23" s="671"/>
      <c r="VPX23" s="671"/>
      <c r="VPY23" s="671"/>
      <c r="VPZ23" s="671"/>
      <c r="VQA23" s="671"/>
      <c r="VQB23" s="671"/>
      <c r="VQC23" s="671"/>
      <c r="VQD23" s="671"/>
      <c r="VQE23" s="671"/>
      <c r="VQF23" s="671"/>
      <c r="VQG23" s="671"/>
      <c r="VQH23" s="671"/>
      <c r="VQI23" s="671"/>
      <c r="VQJ23" s="671"/>
      <c r="VQK23" s="671"/>
      <c r="VQL23" s="671"/>
      <c r="VQM23" s="671"/>
      <c r="VQN23" s="671"/>
      <c r="VQO23" s="671"/>
      <c r="VQP23" s="671"/>
      <c r="VQQ23" s="671"/>
      <c r="VQR23" s="671"/>
      <c r="VQS23" s="671"/>
      <c r="VQT23" s="671"/>
      <c r="VQU23" s="671"/>
      <c r="VQV23" s="671"/>
      <c r="VQW23" s="671"/>
      <c r="VQX23" s="671"/>
      <c r="VQY23" s="671"/>
      <c r="VQZ23" s="671"/>
      <c r="VRA23" s="671"/>
      <c r="VRB23" s="671"/>
      <c r="VRC23" s="671"/>
      <c r="VRD23" s="671"/>
      <c r="VRE23" s="671"/>
      <c r="VRF23" s="671"/>
      <c r="VRG23" s="671"/>
      <c r="VRH23" s="671"/>
      <c r="VRI23" s="671"/>
      <c r="VRJ23" s="671"/>
      <c r="VRK23" s="671"/>
      <c r="VRL23" s="671"/>
      <c r="VRM23" s="671"/>
      <c r="VRN23" s="671"/>
      <c r="VRO23" s="671"/>
      <c r="VRP23" s="671"/>
      <c r="VRQ23" s="671"/>
      <c r="VRR23" s="671"/>
      <c r="VRS23" s="671"/>
      <c r="VRT23" s="671"/>
      <c r="VRU23" s="671"/>
      <c r="VRV23" s="671"/>
      <c r="VRW23" s="671"/>
      <c r="VRX23" s="671"/>
      <c r="VRY23" s="671"/>
      <c r="VRZ23" s="671"/>
      <c r="VSA23" s="671"/>
      <c r="VSB23" s="671"/>
      <c r="VSC23" s="671"/>
      <c r="VSD23" s="671"/>
      <c r="VSE23" s="671"/>
      <c r="VSF23" s="671"/>
      <c r="VSG23" s="671"/>
      <c r="VSH23" s="671"/>
      <c r="VSI23" s="671"/>
      <c r="VSJ23" s="671"/>
      <c r="VSK23" s="671"/>
      <c r="VSL23" s="671"/>
      <c r="VSM23" s="671"/>
      <c r="VSN23" s="671"/>
      <c r="VSO23" s="671"/>
      <c r="VSP23" s="671"/>
      <c r="VSQ23" s="671"/>
      <c r="VSR23" s="671"/>
      <c r="VSS23" s="671"/>
      <c r="VST23" s="671"/>
      <c r="VSU23" s="671"/>
      <c r="VSV23" s="671"/>
      <c r="VSW23" s="671"/>
      <c r="VSX23" s="671"/>
      <c r="VSY23" s="671"/>
      <c r="VSZ23" s="671"/>
      <c r="VTA23" s="671"/>
      <c r="VTB23" s="671"/>
      <c r="VTC23" s="671"/>
      <c r="VTD23" s="671"/>
      <c r="VTE23" s="671"/>
      <c r="VTF23" s="671"/>
      <c r="VTG23" s="671"/>
      <c r="VTH23" s="671"/>
      <c r="VTI23" s="671"/>
      <c r="VTJ23" s="671"/>
      <c r="VTK23" s="671"/>
      <c r="VTL23" s="671"/>
      <c r="VTM23" s="671"/>
      <c r="VTN23" s="671"/>
      <c r="VTO23" s="671"/>
      <c r="VTP23" s="671"/>
      <c r="VTQ23" s="671"/>
      <c r="VTR23" s="671"/>
      <c r="VTS23" s="671"/>
      <c r="VTT23" s="671"/>
      <c r="VTU23" s="671"/>
      <c r="VTV23" s="671"/>
      <c r="VTW23" s="671"/>
      <c r="VTX23" s="671"/>
      <c r="VTY23" s="671"/>
      <c r="VTZ23" s="671"/>
      <c r="VUA23" s="671"/>
      <c r="VUB23" s="671"/>
      <c r="VUC23" s="671"/>
      <c r="VUD23" s="671"/>
      <c r="VUE23" s="671"/>
      <c r="VUF23" s="671"/>
      <c r="VUG23" s="671"/>
      <c r="VUH23" s="671"/>
      <c r="VUI23" s="671"/>
      <c r="VUJ23" s="671"/>
      <c r="VUK23" s="671"/>
      <c r="VUL23" s="671"/>
      <c r="VUM23" s="671"/>
      <c r="VUN23" s="671"/>
      <c r="VUO23" s="671"/>
      <c r="VUP23" s="671"/>
      <c r="VUQ23" s="671"/>
      <c r="VUR23" s="671"/>
      <c r="VUS23" s="671"/>
      <c r="VUT23" s="671"/>
      <c r="VUU23" s="671"/>
      <c r="VUV23" s="671"/>
      <c r="VUW23" s="671"/>
      <c r="VUX23" s="671"/>
      <c r="VUY23" s="671"/>
      <c r="VUZ23" s="671"/>
      <c r="VVA23" s="671"/>
      <c r="VVB23" s="671"/>
      <c r="VVC23" s="671"/>
      <c r="VVD23" s="671"/>
      <c r="VVE23" s="671"/>
      <c r="VVF23" s="671"/>
      <c r="VVG23" s="671"/>
      <c r="VVH23" s="671"/>
      <c r="VVI23" s="671"/>
      <c r="VVJ23" s="671"/>
      <c r="VVK23" s="671"/>
      <c r="VVL23" s="671"/>
      <c r="VVM23" s="671"/>
      <c r="VVN23" s="671"/>
      <c r="VVO23" s="671"/>
      <c r="VVP23" s="671"/>
      <c r="VVQ23" s="671"/>
      <c r="VVR23" s="671"/>
      <c r="VVS23" s="671"/>
      <c r="VVT23" s="671"/>
      <c r="VVU23" s="671"/>
      <c r="VVV23" s="671"/>
      <c r="VVW23" s="671"/>
      <c r="VVX23" s="671"/>
      <c r="VVY23" s="671"/>
      <c r="VVZ23" s="671"/>
      <c r="VWA23" s="671"/>
      <c r="VWB23" s="671"/>
      <c r="VWC23" s="671"/>
      <c r="VWD23" s="671"/>
      <c r="VWE23" s="671"/>
      <c r="VWF23" s="671"/>
      <c r="VWG23" s="671"/>
      <c r="VWH23" s="671"/>
      <c r="VWI23" s="671"/>
      <c r="VWJ23" s="671"/>
      <c r="VWK23" s="671"/>
      <c r="VWL23" s="671"/>
      <c r="VWM23" s="671"/>
      <c r="VWN23" s="671"/>
      <c r="VWO23" s="671"/>
      <c r="VWP23" s="671"/>
      <c r="VWQ23" s="671"/>
      <c r="VWR23" s="671"/>
      <c r="VWS23" s="671"/>
      <c r="VWT23" s="671"/>
      <c r="VWU23" s="671"/>
      <c r="VWV23" s="671"/>
      <c r="VWW23" s="671"/>
      <c r="VWX23" s="671"/>
      <c r="VWY23" s="671"/>
      <c r="VWZ23" s="671"/>
      <c r="VXA23" s="671"/>
      <c r="VXB23" s="671"/>
      <c r="VXC23" s="671"/>
      <c r="VXD23" s="671"/>
      <c r="VXE23" s="671"/>
      <c r="VXF23" s="671"/>
      <c r="VXG23" s="671"/>
      <c r="VXH23" s="671"/>
      <c r="VXI23" s="671"/>
      <c r="VXJ23" s="671"/>
      <c r="VXK23" s="671"/>
      <c r="VXL23" s="671"/>
      <c r="VXM23" s="671"/>
      <c r="VXN23" s="671"/>
      <c r="VXO23" s="671"/>
      <c r="VXP23" s="671"/>
      <c r="VXQ23" s="671"/>
      <c r="VXR23" s="671"/>
      <c r="VXS23" s="671"/>
      <c r="VXT23" s="671"/>
      <c r="VXU23" s="671"/>
      <c r="VXV23" s="671"/>
      <c r="VXW23" s="671"/>
      <c r="VXX23" s="671"/>
      <c r="VXY23" s="671"/>
      <c r="VXZ23" s="671"/>
      <c r="VYA23" s="671"/>
      <c r="VYB23" s="671"/>
      <c r="VYC23" s="671"/>
      <c r="VYD23" s="671"/>
      <c r="VYE23" s="671"/>
      <c r="VYF23" s="671"/>
      <c r="VYG23" s="671"/>
      <c r="VYH23" s="671"/>
      <c r="VYI23" s="671"/>
      <c r="VYJ23" s="671"/>
      <c r="VYK23" s="671"/>
      <c r="VYL23" s="671"/>
      <c r="VYM23" s="671"/>
      <c r="VYN23" s="671"/>
      <c r="VYO23" s="671"/>
      <c r="VYP23" s="671"/>
      <c r="VYQ23" s="671"/>
      <c r="VYR23" s="671"/>
      <c r="VYS23" s="671"/>
      <c r="VYT23" s="671"/>
      <c r="VYU23" s="671"/>
      <c r="VYV23" s="671"/>
      <c r="VYW23" s="671"/>
      <c r="VYX23" s="671"/>
      <c r="VYY23" s="671"/>
      <c r="VYZ23" s="671"/>
      <c r="VZA23" s="671"/>
      <c r="VZB23" s="671"/>
      <c r="VZC23" s="671"/>
      <c r="VZD23" s="671"/>
      <c r="VZE23" s="671"/>
      <c r="VZF23" s="671"/>
      <c r="VZG23" s="671"/>
      <c r="VZH23" s="671"/>
      <c r="VZI23" s="671"/>
      <c r="VZJ23" s="671"/>
      <c r="VZK23" s="671"/>
      <c r="VZL23" s="671"/>
      <c r="VZM23" s="671"/>
      <c r="VZN23" s="671"/>
      <c r="VZO23" s="671"/>
      <c r="VZP23" s="671"/>
      <c r="VZQ23" s="671"/>
      <c r="VZR23" s="671"/>
      <c r="VZS23" s="671"/>
      <c r="VZT23" s="671"/>
      <c r="VZU23" s="671"/>
      <c r="VZV23" s="671"/>
      <c r="VZW23" s="671"/>
      <c r="VZX23" s="671"/>
      <c r="VZY23" s="671"/>
      <c r="VZZ23" s="671"/>
      <c r="WAA23" s="671"/>
      <c r="WAB23" s="671"/>
      <c r="WAC23" s="671"/>
      <c r="WAD23" s="671"/>
      <c r="WAE23" s="671"/>
      <c r="WAF23" s="671"/>
      <c r="WAG23" s="671"/>
      <c r="WAH23" s="671"/>
      <c r="WAI23" s="671"/>
      <c r="WAJ23" s="671"/>
      <c r="WAK23" s="671"/>
      <c r="WAL23" s="671"/>
      <c r="WAM23" s="671"/>
      <c r="WAN23" s="671"/>
      <c r="WAO23" s="671"/>
      <c r="WAP23" s="671"/>
      <c r="WAQ23" s="671"/>
      <c r="WAR23" s="671"/>
      <c r="WAS23" s="671"/>
      <c r="WAT23" s="671"/>
      <c r="WAU23" s="671"/>
      <c r="WAV23" s="671"/>
      <c r="WAW23" s="671"/>
      <c r="WAX23" s="671"/>
      <c r="WAY23" s="671"/>
      <c r="WAZ23" s="671"/>
      <c r="WBA23" s="671"/>
      <c r="WBB23" s="671"/>
      <c r="WBC23" s="671"/>
      <c r="WBD23" s="671"/>
      <c r="WBE23" s="671"/>
      <c r="WBF23" s="671"/>
      <c r="WBG23" s="671"/>
      <c r="WBH23" s="671"/>
      <c r="WBI23" s="671"/>
      <c r="WBJ23" s="671"/>
      <c r="WBK23" s="671"/>
      <c r="WBL23" s="671"/>
      <c r="WBM23" s="671"/>
      <c r="WBN23" s="671"/>
      <c r="WBO23" s="671"/>
      <c r="WBP23" s="671"/>
      <c r="WBQ23" s="671"/>
      <c r="WBR23" s="671"/>
      <c r="WBS23" s="671"/>
      <c r="WBT23" s="671"/>
      <c r="WBU23" s="671"/>
      <c r="WBV23" s="671"/>
      <c r="WBW23" s="671"/>
      <c r="WBX23" s="671"/>
      <c r="WBY23" s="671"/>
      <c r="WBZ23" s="671"/>
      <c r="WCA23" s="671"/>
      <c r="WCB23" s="671"/>
      <c r="WCC23" s="671"/>
      <c r="WCD23" s="671"/>
      <c r="WCE23" s="671"/>
      <c r="WCF23" s="671"/>
      <c r="WCG23" s="671"/>
      <c r="WCH23" s="671"/>
      <c r="WCI23" s="671"/>
      <c r="WCJ23" s="671"/>
      <c r="WCK23" s="671"/>
      <c r="WCL23" s="671"/>
      <c r="WCM23" s="671"/>
      <c r="WCN23" s="671"/>
      <c r="WCO23" s="671"/>
      <c r="WCP23" s="671"/>
      <c r="WCQ23" s="671"/>
      <c r="WCR23" s="671"/>
      <c r="WCS23" s="671"/>
      <c r="WCT23" s="671"/>
      <c r="WCU23" s="671"/>
      <c r="WCV23" s="671"/>
      <c r="WCW23" s="671"/>
      <c r="WCX23" s="671"/>
      <c r="WCY23" s="671"/>
      <c r="WCZ23" s="671"/>
      <c r="WDA23" s="671"/>
      <c r="WDB23" s="671"/>
      <c r="WDC23" s="671"/>
      <c r="WDD23" s="671"/>
      <c r="WDE23" s="671"/>
      <c r="WDF23" s="671"/>
      <c r="WDG23" s="671"/>
      <c r="WDH23" s="671"/>
      <c r="WDI23" s="671"/>
      <c r="WDJ23" s="671"/>
      <c r="WDK23" s="671"/>
      <c r="WDL23" s="671"/>
      <c r="WDM23" s="671"/>
      <c r="WDN23" s="671"/>
      <c r="WDO23" s="671"/>
      <c r="WDP23" s="671"/>
      <c r="WDQ23" s="671"/>
      <c r="WDR23" s="671"/>
      <c r="WDS23" s="671"/>
      <c r="WDT23" s="671"/>
      <c r="WDU23" s="671"/>
      <c r="WDV23" s="671"/>
      <c r="WDW23" s="671"/>
      <c r="WDX23" s="671"/>
      <c r="WDY23" s="671"/>
      <c r="WDZ23" s="671"/>
      <c r="WEA23" s="671"/>
      <c r="WEB23" s="671"/>
      <c r="WEC23" s="671"/>
      <c r="WED23" s="671"/>
      <c r="WEE23" s="671"/>
      <c r="WEF23" s="671"/>
      <c r="WEG23" s="671"/>
      <c r="WEH23" s="671"/>
      <c r="WEI23" s="671"/>
      <c r="WEJ23" s="671"/>
      <c r="WEK23" s="671"/>
      <c r="WEL23" s="671"/>
      <c r="WEM23" s="671"/>
      <c r="WEN23" s="671"/>
      <c r="WEO23" s="671"/>
      <c r="WEP23" s="671"/>
      <c r="WEQ23" s="671"/>
      <c r="WER23" s="671"/>
      <c r="WES23" s="671"/>
      <c r="WET23" s="671"/>
      <c r="WEU23" s="671"/>
      <c r="WEV23" s="671"/>
      <c r="WEW23" s="671"/>
      <c r="WEX23" s="671"/>
      <c r="WEY23" s="671"/>
      <c r="WEZ23" s="671"/>
      <c r="WFA23" s="671"/>
      <c r="WFB23" s="671"/>
      <c r="WFC23" s="671"/>
      <c r="WFD23" s="671"/>
      <c r="WFE23" s="671"/>
      <c r="WFF23" s="671"/>
      <c r="WFG23" s="671"/>
      <c r="WFH23" s="671"/>
      <c r="WFI23" s="671"/>
      <c r="WFJ23" s="671"/>
      <c r="WFK23" s="671"/>
      <c r="WFL23" s="671"/>
      <c r="WFM23" s="671"/>
      <c r="WFN23" s="671"/>
      <c r="WFO23" s="671"/>
      <c r="WFP23" s="671"/>
      <c r="WFQ23" s="671"/>
      <c r="WFR23" s="671"/>
      <c r="WFS23" s="671"/>
      <c r="WFT23" s="671"/>
      <c r="WFU23" s="671"/>
      <c r="WFV23" s="671"/>
      <c r="WFW23" s="671"/>
      <c r="WFX23" s="671"/>
      <c r="WFY23" s="671"/>
      <c r="WFZ23" s="671"/>
      <c r="WGA23" s="671"/>
      <c r="WGB23" s="671"/>
      <c r="WGC23" s="671"/>
      <c r="WGD23" s="671"/>
      <c r="WGE23" s="671"/>
      <c r="WGF23" s="671"/>
      <c r="WGG23" s="671"/>
      <c r="WGH23" s="671"/>
      <c r="WGI23" s="671"/>
      <c r="WGJ23" s="671"/>
      <c r="WGK23" s="671"/>
      <c r="WGL23" s="671"/>
      <c r="WGM23" s="671"/>
      <c r="WGN23" s="671"/>
      <c r="WGO23" s="671"/>
      <c r="WGP23" s="671"/>
      <c r="WGQ23" s="671"/>
      <c r="WGR23" s="671"/>
      <c r="WGS23" s="671"/>
      <c r="WGT23" s="671"/>
      <c r="WGU23" s="671"/>
      <c r="WGV23" s="671"/>
      <c r="WGW23" s="671"/>
      <c r="WGX23" s="671"/>
      <c r="WGY23" s="671"/>
      <c r="WGZ23" s="671"/>
      <c r="WHA23" s="671"/>
      <c r="WHB23" s="671"/>
      <c r="WHC23" s="671"/>
      <c r="WHD23" s="671"/>
      <c r="WHE23" s="671"/>
      <c r="WHF23" s="671"/>
      <c r="WHG23" s="671"/>
      <c r="WHH23" s="671"/>
      <c r="WHI23" s="671"/>
      <c r="WHJ23" s="671"/>
      <c r="WHK23" s="671"/>
      <c r="WHL23" s="671"/>
      <c r="WHM23" s="671"/>
      <c r="WHN23" s="671"/>
      <c r="WHO23" s="671"/>
      <c r="WHP23" s="671"/>
      <c r="WHQ23" s="671"/>
      <c r="WHR23" s="671"/>
      <c r="WHS23" s="671"/>
      <c r="WHT23" s="671"/>
      <c r="WHU23" s="671"/>
      <c r="WHV23" s="671"/>
      <c r="WHW23" s="671"/>
      <c r="WHX23" s="671"/>
      <c r="WHY23" s="671"/>
      <c r="WHZ23" s="671"/>
      <c r="WIA23" s="671"/>
      <c r="WIB23" s="671"/>
      <c r="WIC23" s="671"/>
      <c r="WID23" s="671"/>
      <c r="WIE23" s="671"/>
      <c r="WIF23" s="671"/>
      <c r="WIG23" s="671"/>
      <c r="WIH23" s="671"/>
      <c r="WII23" s="671"/>
      <c r="WIJ23" s="671"/>
      <c r="WIK23" s="671"/>
      <c r="WIL23" s="671"/>
      <c r="WIM23" s="671"/>
      <c r="WIN23" s="671"/>
      <c r="WIO23" s="671"/>
      <c r="WIP23" s="671"/>
      <c r="WIQ23" s="671"/>
      <c r="WIR23" s="671"/>
      <c r="WIS23" s="671"/>
      <c r="WIT23" s="671"/>
      <c r="WIU23" s="671"/>
      <c r="WIV23" s="671"/>
      <c r="WIW23" s="671"/>
      <c r="WIX23" s="671"/>
      <c r="WIY23" s="671"/>
      <c r="WIZ23" s="671"/>
      <c r="WJA23" s="671"/>
      <c r="WJB23" s="671"/>
      <c r="WJC23" s="671"/>
      <c r="WJD23" s="671"/>
      <c r="WJE23" s="671"/>
      <c r="WJF23" s="671"/>
      <c r="WJG23" s="671"/>
      <c r="WJH23" s="671"/>
      <c r="WJI23" s="671"/>
      <c r="WJJ23" s="671"/>
      <c r="WJK23" s="671"/>
      <c r="WJL23" s="671"/>
      <c r="WJM23" s="671"/>
      <c r="WJN23" s="671"/>
      <c r="WJO23" s="671"/>
      <c r="WJP23" s="671"/>
      <c r="WJQ23" s="671"/>
      <c r="WJR23" s="671"/>
      <c r="WJS23" s="671"/>
      <c r="WJT23" s="671"/>
      <c r="WJU23" s="671"/>
      <c r="WJV23" s="671"/>
      <c r="WJW23" s="671"/>
      <c r="WJX23" s="671"/>
      <c r="WJY23" s="671"/>
      <c r="WJZ23" s="671"/>
      <c r="WKA23" s="671"/>
      <c r="WKB23" s="671"/>
      <c r="WKC23" s="671"/>
      <c r="WKD23" s="671"/>
      <c r="WKE23" s="671"/>
      <c r="WKF23" s="671"/>
      <c r="WKG23" s="671"/>
      <c r="WKH23" s="671"/>
      <c r="WKI23" s="671"/>
      <c r="WKJ23" s="671"/>
      <c r="WKK23" s="671"/>
      <c r="WKL23" s="671"/>
      <c r="WKM23" s="671"/>
      <c r="WKN23" s="671"/>
      <c r="WKO23" s="671"/>
      <c r="WKP23" s="671"/>
      <c r="WKQ23" s="671"/>
      <c r="WKR23" s="671"/>
      <c r="WKS23" s="671"/>
      <c r="WKT23" s="671"/>
      <c r="WKU23" s="671"/>
      <c r="WKV23" s="671"/>
      <c r="WKW23" s="671"/>
      <c r="WKX23" s="671"/>
      <c r="WKY23" s="671"/>
      <c r="WKZ23" s="671"/>
      <c r="WLA23" s="671"/>
      <c r="WLB23" s="671"/>
      <c r="WLC23" s="671"/>
      <c r="WLD23" s="671"/>
      <c r="WLE23" s="671"/>
      <c r="WLF23" s="671"/>
      <c r="WLG23" s="671"/>
      <c r="WLH23" s="671"/>
      <c r="WLI23" s="671"/>
      <c r="WLJ23" s="671"/>
      <c r="WLK23" s="671"/>
      <c r="WLL23" s="671"/>
      <c r="WLM23" s="671"/>
      <c r="WLN23" s="671"/>
      <c r="WLO23" s="671"/>
      <c r="WLP23" s="671"/>
      <c r="WLQ23" s="671"/>
      <c r="WLR23" s="671"/>
      <c r="WLS23" s="671"/>
      <c r="WLT23" s="671"/>
      <c r="WLU23" s="671"/>
      <c r="WLV23" s="671"/>
      <c r="WLW23" s="671"/>
      <c r="WLX23" s="671"/>
      <c r="WLY23" s="671"/>
      <c r="WLZ23" s="671"/>
      <c r="WMA23" s="671"/>
      <c r="WMB23" s="671"/>
      <c r="WMC23" s="671"/>
      <c r="WMD23" s="671"/>
      <c r="WME23" s="671"/>
      <c r="WMF23" s="671"/>
      <c r="WMG23" s="671"/>
      <c r="WMH23" s="671"/>
      <c r="WMI23" s="671"/>
      <c r="WMJ23" s="671"/>
      <c r="WMK23" s="671"/>
      <c r="WML23" s="671"/>
      <c r="WMM23" s="671"/>
      <c r="WMN23" s="671"/>
      <c r="WMO23" s="671"/>
      <c r="WMP23" s="671"/>
      <c r="WMQ23" s="671"/>
      <c r="WMR23" s="671"/>
      <c r="WMS23" s="671"/>
      <c r="WMT23" s="671"/>
      <c r="WMU23" s="671"/>
      <c r="WMV23" s="671"/>
      <c r="WMW23" s="671"/>
      <c r="WMX23" s="671"/>
      <c r="WMY23" s="671"/>
      <c r="WMZ23" s="671"/>
      <c r="WNA23" s="671"/>
      <c r="WNB23" s="671"/>
      <c r="WNC23" s="671"/>
      <c r="WND23" s="671"/>
      <c r="WNE23" s="671"/>
      <c r="WNF23" s="671"/>
      <c r="WNG23" s="671"/>
      <c r="WNH23" s="671"/>
      <c r="WNI23" s="671"/>
      <c r="WNJ23" s="671"/>
      <c r="WNK23" s="671"/>
      <c r="WNL23" s="671"/>
      <c r="WNM23" s="671"/>
      <c r="WNN23" s="671"/>
      <c r="WNO23" s="671"/>
      <c r="WNP23" s="671"/>
      <c r="WNQ23" s="671"/>
      <c r="WNR23" s="671"/>
      <c r="WNS23" s="671"/>
      <c r="WNT23" s="671"/>
      <c r="WNU23" s="671"/>
      <c r="WNV23" s="671"/>
      <c r="WNW23" s="671"/>
      <c r="WNX23" s="671"/>
      <c r="WNY23" s="671"/>
      <c r="WNZ23" s="671"/>
      <c r="WOA23" s="671"/>
      <c r="WOB23" s="671"/>
      <c r="WOC23" s="671"/>
      <c r="WOD23" s="671"/>
      <c r="WOE23" s="671"/>
      <c r="WOF23" s="671"/>
      <c r="WOG23" s="671"/>
      <c r="WOH23" s="671"/>
      <c r="WOI23" s="671"/>
      <c r="WOJ23" s="671"/>
      <c r="WOK23" s="671"/>
      <c r="WOL23" s="671"/>
      <c r="WOM23" s="671"/>
      <c r="WON23" s="671"/>
      <c r="WOO23" s="671"/>
      <c r="WOP23" s="671"/>
      <c r="WOQ23" s="671"/>
      <c r="WOR23" s="671"/>
      <c r="WOS23" s="671"/>
      <c r="WOT23" s="671"/>
      <c r="WOU23" s="671"/>
      <c r="WOV23" s="671"/>
      <c r="WOW23" s="671"/>
      <c r="WOX23" s="671"/>
      <c r="WOY23" s="671"/>
      <c r="WOZ23" s="671"/>
      <c r="WPA23" s="671"/>
      <c r="WPB23" s="671"/>
      <c r="WPC23" s="671"/>
      <c r="WPD23" s="671"/>
      <c r="WPE23" s="671"/>
      <c r="WPF23" s="671"/>
      <c r="WPG23" s="671"/>
      <c r="WPH23" s="671"/>
      <c r="WPI23" s="671"/>
      <c r="WPJ23" s="671"/>
      <c r="WPK23" s="671"/>
      <c r="WPL23" s="671"/>
      <c r="WPM23" s="671"/>
      <c r="WPN23" s="671"/>
      <c r="WPO23" s="671"/>
      <c r="WPP23" s="671"/>
      <c r="WPQ23" s="671"/>
      <c r="WPR23" s="671"/>
      <c r="WPS23" s="671"/>
      <c r="WPT23" s="671"/>
      <c r="WPU23" s="671"/>
      <c r="WPV23" s="671"/>
      <c r="WPW23" s="671"/>
      <c r="WPX23" s="671"/>
      <c r="WPY23" s="671"/>
      <c r="WPZ23" s="671"/>
      <c r="WQA23" s="671"/>
      <c r="WQB23" s="671"/>
      <c r="WQC23" s="671"/>
      <c r="WQD23" s="671"/>
      <c r="WQE23" s="671"/>
      <c r="WQF23" s="671"/>
      <c r="WQG23" s="671"/>
      <c r="WQH23" s="671"/>
      <c r="WQI23" s="671"/>
      <c r="WQJ23" s="671"/>
      <c r="WQK23" s="671"/>
      <c r="WQL23" s="671"/>
      <c r="WQM23" s="671"/>
      <c r="WQN23" s="671"/>
      <c r="WQO23" s="671"/>
      <c r="WQP23" s="671"/>
      <c r="WQQ23" s="671"/>
      <c r="WQR23" s="671"/>
      <c r="WQS23" s="671"/>
      <c r="WQT23" s="671"/>
      <c r="WQU23" s="671"/>
      <c r="WQV23" s="671"/>
      <c r="WQW23" s="671"/>
      <c r="WQX23" s="671"/>
      <c r="WQY23" s="671"/>
      <c r="WQZ23" s="671"/>
      <c r="WRA23" s="671"/>
      <c r="WRB23" s="671"/>
      <c r="WRC23" s="671"/>
      <c r="WRD23" s="671"/>
      <c r="WRE23" s="671"/>
      <c r="WRF23" s="671"/>
      <c r="WRG23" s="671"/>
      <c r="WRH23" s="671"/>
      <c r="WRI23" s="671"/>
      <c r="WRJ23" s="671"/>
      <c r="WRK23" s="671"/>
      <c r="WRL23" s="671"/>
      <c r="WRM23" s="671"/>
      <c r="WRN23" s="671"/>
      <c r="WRO23" s="671"/>
      <c r="WRP23" s="671"/>
      <c r="WRQ23" s="671"/>
      <c r="WRR23" s="671"/>
      <c r="WRS23" s="671"/>
      <c r="WRT23" s="671"/>
      <c r="WRU23" s="671"/>
      <c r="WRV23" s="671"/>
      <c r="WRW23" s="671"/>
      <c r="WRX23" s="671"/>
      <c r="WRY23" s="671"/>
      <c r="WRZ23" s="671"/>
      <c r="WSA23" s="671"/>
      <c r="WSB23" s="671"/>
      <c r="WSC23" s="671"/>
      <c r="WSD23" s="671"/>
      <c r="WSE23" s="671"/>
      <c r="WSF23" s="671"/>
      <c r="WSG23" s="671"/>
      <c r="WSH23" s="671"/>
      <c r="WSI23" s="671"/>
      <c r="WSJ23" s="671"/>
      <c r="WSK23" s="671"/>
      <c r="WSL23" s="671"/>
      <c r="WSM23" s="671"/>
      <c r="WSN23" s="671"/>
      <c r="WSO23" s="671"/>
      <c r="WSP23" s="671"/>
      <c r="WSQ23" s="671"/>
      <c r="WSR23" s="671"/>
      <c r="WSS23" s="671"/>
      <c r="WST23" s="671"/>
      <c r="WSU23" s="671"/>
      <c r="WSV23" s="671"/>
      <c r="WSW23" s="671"/>
      <c r="WSX23" s="671"/>
      <c r="WSY23" s="671"/>
      <c r="WSZ23" s="671"/>
      <c r="WTA23" s="671"/>
      <c r="WTB23" s="671"/>
      <c r="WTC23" s="671"/>
      <c r="WTD23" s="671"/>
      <c r="WTE23" s="671"/>
      <c r="WTF23" s="671"/>
      <c r="WTG23" s="671"/>
      <c r="WTH23" s="671"/>
      <c r="WTI23" s="671"/>
      <c r="WTJ23" s="671"/>
      <c r="WTK23" s="671"/>
      <c r="WTL23" s="671"/>
      <c r="WTM23" s="671"/>
      <c r="WTN23" s="671"/>
      <c r="WTO23" s="671"/>
      <c r="WTP23" s="671"/>
      <c r="WTQ23" s="671"/>
      <c r="WTR23" s="671"/>
      <c r="WTS23" s="671"/>
      <c r="WTT23" s="671"/>
      <c r="WTU23" s="671"/>
      <c r="WTV23" s="671"/>
      <c r="WTW23" s="671"/>
      <c r="WTX23" s="671"/>
      <c r="WTY23" s="671"/>
      <c r="WTZ23" s="671"/>
      <c r="WUA23" s="671"/>
      <c r="WUB23" s="671"/>
      <c r="WUC23" s="671"/>
      <c r="WUD23" s="671"/>
      <c r="WUE23" s="671"/>
      <c r="WUF23" s="671"/>
      <c r="WUG23" s="671"/>
      <c r="WUH23" s="671"/>
      <c r="WUI23" s="671"/>
      <c r="WUJ23" s="671"/>
      <c r="WUK23" s="671"/>
      <c r="WUL23" s="671"/>
      <c r="WUM23" s="671"/>
      <c r="WUN23" s="671"/>
      <c r="WUO23" s="671"/>
      <c r="WUP23" s="671"/>
      <c r="WUQ23" s="671"/>
      <c r="WUR23" s="671"/>
      <c r="WUS23" s="671"/>
      <c r="WUT23" s="671"/>
      <c r="WUU23" s="671"/>
      <c r="WUV23" s="671"/>
      <c r="WUW23" s="671"/>
      <c r="WUX23" s="671"/>
      <c r="WUY23" s="671"/>
      <c r="WUZ23" s="671"/>
      <c r="WVA23" s="671"/>
      <c r="WVB23" s="671"/>
      <c r="WVC23" s="671"/>
      <c r="WVD23" s="671"/>
      <c r="WVE23" s="671"/>
      <c r="WVF23" s="671"/>
      <c r="WVG23" s="671"/>
      <c r="WVH23" s="671"/>
      <c r="WVI23" s="671"/>
      <c r="WVJ23" s="671"/>
      <c r="WVK23" s="671"/>
      <c r="WVL23" s="671"/>
      <c r="WVM23" s="671"/>
      <c r="WVN23" s="671"/>
      <c r="WVO23" s="671"/>
      <c r="WVP23" s="671"/>
      <c r="WVQ23" s="671"/>
      <c r="WVR23" s="671"/>
      <c r="WVS23" s="671"/>
      <c r="WVT23" s="671"/>
      <c r="WVU23" s="671"/>
      <c r="WVV23" s="671"/>
      <c r="WVW23" s="671"/>
      <c r="WVX23" s="671"/>
      <c r="WVY23" s="671"/>
      <c r="WVZ23" s="671"/>
      <c r="WWA23" s="671"/>
      <c r="WWB23" s="671"/>
      <c r="WWC23" s="671"/>
      <c r="WWD23" s="671"/>
      <c r="WWE23" s="671"/>
      <c r="WWF23" s="671"/>
      <c r="WWG23" s="671"/>
      <c r="WWH23" s="671"/>
      <c r="WWI23" s="671"/>
      <c r="WWJ23" s="671"/>
      <c r="WWK23" s="671"/>
      <c r="WWL23" s="671"/>
      <c r="WWM23" s="671"/>
      <c r="WWN23" s="671"/>
      <c r="WWO23" s="671"/>
      <c r="WWP23" s="671"/>
      <c r="WWQ23" s="671"/>
      <c r="WWR23" s="671"/>
      <c r="WWS23" s="671"/>
      <c r="WWT23" s="671"/>
      <c r="WWU23" s="671"/>
      <c r="WWV23" s="671"/>
      <c r="WWW23" s="671"/>
      <c r="WWX23" s="671"/>
      <c r="WWY23" s="671"/>
      <c r="WWZ23" s="671"/>
      <c r="WXA23" s="671"/>
      <c r="WXB23" s="671"/>
      <c r="WXC23" s="671"/>
      <c r="WXD23" s="671"/>
      <c r="WXE23" s="671"/>
      <c r="WXF23" s="671"/>
      <c r="WXG23" s="671"/>
      <c r="WXH23" s="671"/>
      <c r="WXI23" s="671"/>
      <c r="WXJ23" s="671"/>
      <c r="WXK23" s="671"/>
      <c r="WXL23" s="671"/>
      <c r="WXM23" s="671"/>
      <c r="WXN23" s="671"/>
      <c r="WXO23" s="671"/>
      <c r="WXP23" s="671"/>
      <c r="WXQ23" s="671"/>
      <c r="WXR23" s="671"/>
      <c r="WXS23" s="671"/>
      <c r="WXT23" s="671"/>
      <c r="WXU23" s="671"/>
      <c r="WXV23" s="671"/>
      <c r="WXW23" s="671"/>
      <c r="WXX23" s="671"/>
      <c r="WXY23" s="671"/>
      <c r="WXZ23" s="671"/>
      <c r="WYA23" s="671"/>
      <c r="WYB23" s="671"/>
      <c r="WYC23" s="671"/>
      <c r="WYD23" s="671"/>
      <c r="WYE23" s="671"/>
      <c r="WYF23" s="671"/>
      <c r="WYG23" s="671"/>
      <c r="WYH23" s="671"/>
      <c r="WYI23" s="671"/>
      <c r="WYJ23" s="671"/>
      <c r="WYK23" s="671"/>
      <c r="WYL23" s="671"/>
      <c r="WYM23" s="671"/>
      <c r="WYN23" s="671"/>
      <c r="WYO23" s="671"/>
      <c r="WYP23" s="671"/>
      <c r="WYQ23" s="671"/>
      <c r="WYR23" s="671"/>
      <c r="WYS23" s="671"/>
      <c r="WYT23" s="671"/>
      <c r="WYU23" s="671"/>
      <c r="WYV23" s="671"/>
      <c r="WYW23" s="671"/>
      <c r="WYX23" s="671"/>
      <c r="WYY23" s="671"/>
      <c r="WYZ23" s="671"/>
      <c r="WZA23" s="671"/>
      <c r="WZB23" s="671"/>
      <c r="WZC23" s="671"/>
      <c r="WZD23" s="671"/>
      <c r="WZE23" s="671"/>
      <c r="WZF23" s="671"/>
      <c r="WZG23" s="671"/>
      <c r="WZH23" s="671"/>
      <c r="WZI23" s="671"/>
      <c r="WZJ23" s="671"/>
      <c r="WZK23" s="671"/>
      <c r="WZL23" s="671"/>
      <c r="WZM23" s="671"/>
      <c r="WZN23" s="671"/>
      <c r="WZO23" s="671"/>
      <c r="WZP23" s="671"/>
      <c r="WZQ23" s="671"/>
      <c r="WZR23" s="671"/>
      <c r="WZS23" s="671"/>
      <c r="WZT23" s="671"/>
      <c r="WZU23" s="671"/>
      <c r="WZV23" s="671"/>
      <c r="WZW23" s="671"/>
      <c r="WZX23" s="671"/>
      <c r="WZY23" s="671"/>
      <c r="WZZ23" s="671"/>
      <c r="XAA23" s="671"/>
      <c r="XAB23" s="671"/>
      <c r="XAC23" s="671"/>
      <c r="XAD23" s="671"/>
      <c r="XAE23" s="671"/>
      <c r="XAF23" s="671"/>
      <c r="XAG23" s="671"/>
      <c r="XAH23" s="671"/>
      <c r="XAI23" s="671"/>
      <c r="XAJ23" s="671"/>
      <c r="XAK23" s="671"/>
      <c r="XAL23" s="671"/>
      <c r="XAM23" s="671"/>
      <c r="XAN23" s="671"/>
      <c r="XAO23" s="671"/>
      <c r="XAP23" s="671"/>
      <c r="XAQ23" s="671"/>
      <c r="XAR23" s="671"/>
      <c r="XAS23" s="671"/>
      <c r="XAT23" s="671"/>
      <c r="XAU23" s="671"/>
      <c r="XAV23" s="671"/>
      <c r="XAW23" s="671"/>
      <c r="XAX23" s="671"/>
      <c r="XAY23" s="671"/>
      <c r="XAZ23" s="671"/>
      <c r="XBA23" s="671"/>
      <c r="XBB23" s="671"/>
      <c r="XBC23" s="671"/>
      <c r="XBD23" s="671"/>
      <c r="XBE23" s="671"/>
      <c r="XBF23" s="671"/>
      <c r="XBG23" s="671"/>
      <c r="XBH23" s="671"/>
      <c r="XBI23" s="671"/>
      <c r="XBJ23" s="671"/>
      <c r="XBK23" s="671"/>
      <c r="XBL23" s="671"/>
      <c r="XBM23" s="671"/>
      <c r="XBN23" s="671"/>
      <c r="XBO23" s="671"/>
      <c r="XBP23" s="671"/>
      <c r="XBQ23" s="671"/>
      <c r="XBR23" s="671"/>
      <c r="XBS23" s="671"/>
      <c r="XBT23" s="671"/>
      <c r="XBU23" s="671"/>
      <c r="XBV23" s="671"/>
      <c r="XBW23" s="671"/>
      <c r="XBX23" s="671"/>
      <c r="XBY23" s="671"/>
      <c r="XBZ23" s="671"/>
      <c r="XCA23" s="671"/>
      <c r="XCB23" s="671"/>
      <c r="XCC23" s="671"/>
      <c r="XCD23" s="671"/>
      <c r="XCE23" s="671"/>
      <c r="XCF23" s="671"/>
      <c r="XCG23" s="671"/>
      <c r="XCH23" s="671"/>
      <c r="XCI23" s="671"/>
      <c r="XCJ23" s="671"/>
      <c r="XCK23" s="671"/>
      <c r="XCL23" s="671"/>
      <c r="XCM23" s="671"/>
      <c r="XCN23" s="671"/>
      <c r="XCO23" s="671"/>
      <c r="XCP23" s="671"/>
      <c r="XCQ23" s="671"/>
      <c r="XCR23" s="671"/>
      <c r="XCS23" s="671"/>
      <c r="XCT23" s="671"/>
      <c r="XCU23" s="671"/>
      <c r="XCV23" s="671"/>
      <c r="XCW23" s="671"/>
      <c r="XCX23" s="671"/>
      <c r="XCY23" s="671"/>
      <c r="XCZ23" s="671"/>
      <c r="XDA23" s="671"/>
      <c r="XDB23" s="671"/>
      <c r="XDC23" s="671"/>
      <c r="XDD23" s="671"/>
      <c r="XDE23" s="671"/>
      <c r="XDF23" s="671"/>
      <c r="XDG23" s="671"/>
      <c r="XDH23" s="671"/>
      <c r="XDI23" s="671"/>
      <c r="XDJ23" s="671"/>
      <c r="XDK23" s="671"/>
      <c r="XDL23" s="671"/>
      <c r="XDM23" s="671"/>
      <c r="XDN23" s="671"/>
      <c r="XDO23" s="671"/>
      <c r="XDP23" s="671"/>
      <c r="XDQ23" s="671"/>
      <c r="XDR23" s="671"/>
      <c r="XDS23" s="671"/>
      <c r="XDT23" s="671"/>
      <c r="XDU23" s="671"/>
      <c r="XDV23" s="671"/>
      <c r="XDW23" s="671"/>
      <c r="XDX23" s="671"/>
      <c r="XDY23" s="671"/>
      <c r="XDZ23" s="671"/>
      <c r="XEA23" s="671"/>
      <c r="XEB23" s="671"/>
      <c r="XEC23" s="671"/>
      <c r="XED23" s="671"/>
      <c r="XEE23" s="671"/>
      <c r="XEF23" s="671"/>
      <c r="XEG23" s="671"/>
      <c r="XEH23" s="671"/>
      <c r="XEI23" s="671"/>
      <c r="XEJ23" s="671"/>
      <c r="XEK23" s="671"/>
      <c r="XEL23" s="671"/>
      <c r="XEM23" s="671"/>
      <c r="XEN23" s="671"/>
      <c r="XEO23" s="671"/>
      <c r="XEP23" s="671"/>
      <c r="XEQ23" s="671"/>
      <c r="XER23" s="671"/>
      <c r="XES23" s="671"/>
      <c r="XET23" s="671"/>
    </row>
    <row r="24" spans="1:16374" s="669" customFormat="1" ht="13.5" customHeight="1" x14ac:dyDescent="0.2">
      <c r="B24" s="791"/>
      <c r="C24" s="792"/>
      <c r="D24" s="792"/>
      <c r="E24" s="792"/>
      <c r="F24" s="792"/>
      <c r="G24" s="792"/>
      <c r="H24" s="792"/>
      <c r="I24" s="792"/>
      <c r="J24" s="792"/>
      <c r="K24" s="792"/>
      <c r="L24" s="792"/>
      <c r="M24" s="792"/>
      <c r="N24" s="792"/>
      <c r="O24" s="792"/>
      <c r="P24" s="792"/>
      <c r="Q24" s="792"/>
      <c r="R24" s="792"/>
      <c r="S24" s="792"/>
      <c r="T24" s="792"/>
      <c r="U24" s="792"/>
      <c r="V24" s="792"/>
      <c r="W24" s="792"/>
      <c r="X24" s="792"/>
      <c r="Y24" s="792"/>
      <c r="Z24" s="792"/>
      <c r="AA24" s="792"/>
      <c r="AB24" s="792"/>
      <c r="AC24" s="792"/>
      <c r="AD24" s="792"/>
      <c r="AE24" s="792"/>
      <c r="AF24" s="792"/>
      <c r="AG24" s="792"/>
      <c r="AH24" s="792"/>
      <c r="AI24" s="792"/>
      <c r="AJ24" s="792"/>
      <c r="AK24" s="792"/>
      <c r="AL24" s="792"/>
      <c r="AM24" s="792"/>
      <c r="AN24" s="792"/>
      <c r="AO24" s="792"/>
      <c r="AP24" s="792"/>
      <c r="AQ24" s="792"/>
      <c r="AR24" s="792"/>
      <c r="AS24" s="792"/>
      <c r="AT24" s="792"/>
      <c r="AU24" s="792"/>
      <c r="AV24" s="792"/>
      <c r="AW24" s="792"/>
      <c r="AX24" s="792"/>
      <c r="AY24" s="792"/>
      <c r="AZ24" s="792"/>
      <c r="BA24" s="792"/>
      <c r="BB24" s="792"/>
      <c r="BC24" s="792"/>
      <c r="BD24" s="792"/>
      <c r="BE24" s="792"/>
      <c r="BF24" s="792"/>
      <c r="BG24" s="792"/>
      <c r="BH24" s="792"/>
      <c r="BI24" s="792"/>
      <c r="BJ24" s="792"/>
      <c r="BK24" s="792"/>
      <c r="BL24" s="792"/>
      <c r="BM24" s="792"/>
      <c r="BN24" s="792"/>
      <c r="BO24" s="792"/>
      <c r="BP24" s="792"/>
      <c r="BQ24" s="792"/>
      <c r="BR24" s="792"/>
      <c r="BS24" s="792"/>
      <c r="BT24" s="792"/>
      <c r="BU24" s="792"/>
      <c r="BV24" s="792"/>
      <c r="BW24" s="792"/>
      <c r="BX24" s="792"/>
      <c r="BY24" s="792"/>
      <c r="BZ24" s="792"/>
      <c r="CA24" s="792"/>
      <c r="CB24" s="792"/>
      <c r="CC24" s="792"/>
      <c r="CD24" s="792"/>
      <c r="CE24" s="792"/>
      <c r="CF24" s="792"/>
      <c r="CG24" s="792"/>
      <c r="CH24" s="792"/>
      <c r="CI24" s="792"/>
      <c r="CJ24" s="792"/>
      <c r="CK24" s="792"/>
      <c r="CL24" s="792"/>
      <c r="CM24" s="792"/>
      <c r="CN24" s="792"/>
      <c r="CO24" s="792"/>
      <c r="CP24" s="792"/>
      <c r="CQ24" s="792"/>
      <c r="CR24" s="792"/>
      <c r="CS24" s="792"/>
      <c r="CT24" s="792"/>
      <c r="CU24" s="792"/>
      <c r="CV24" s="792"/>
      <c r="CW24" s="792"/>
      <c r="CX24" s="792"/>
      <c r="CY24" s="792"/>
      <c r="CZ24" s="792"/>
      <c r="DA24" s="792"/>
      <c r="DB24" s="792"/>
      <c r="DC24" s="792"/>
      <c r="DD24" s="792"/>
      <c r="DE24" s="792"/>
      <c r="DF24" s="792"/>
      <c r="DG24" s="792"/>
      <c r="DH24" s="792"/>
      <c r="DI24" s="792"/>
      <c r="DJ24" s="792"/>
      <c r="DK24" s="792"/>
      <c r="DL24" s="792"/>
      <c r="DM24" s="792"/>
      <c r="DN24" s="792"/>
      <c r="DO24" s="792"/>
      <c r="DP24" s="792"/>
      <c r="DQ24" s="792"/>
      <c r="DR24" s="792"/>
      <c r="DS24" s="792"/>
      <c r="DT24" s="792"/>
      <c r="DU24" s="792"/>
      <c r="DV24" s="792"/>
      <c r="DW24" s="792"/>
      <c r="DX24" s="792"/>
      <c r="DY24" s="793"/>
      <c r="DZ24" s="792"/>
      <c r="EA24" s="792"/>
      <c r="EB24" s="792"/>
      <c r="EC24" s="792"/>
      <c r="ED24" s="792"/>
      <c r="EE24" s="792"/>
      <c r="EF24" s="792"/>
      <c r="EG24" s="792"/>
      <c r="EH24" s="792"/>
      <c r="EI24" s="792"/>
      <c r="EJ24" s="792"/>
      <c r="EK24" s="792"/>
      <c r="EL24" s="792"/>
      <c r="EM24" s="792"/>
      <c r="EN24" s="792"/>
      <c r="EO24" s="792"/>
      <c r="EP24" s="792"/>
      <c r="EQ24" s="792"/>
      <c r="ER24" s="792"/>
      <c r="ES24" s="792"/>
      <c r="ET24" s="792"/>
      <c r="EU24" s="792"/>
      <c r="EV24" s="792"/>
      <c r="EW24" s="792"/>
      <c r="EX24" s="792"/>
      <c r="EY24" s="792"/>
      <c r="EZ24" s="792"/>
      <c r="FA24" s="792"/>
      <c r="FB24" s="792"/>
      <c r="FC24" s="792"/>
      <c r="FD24" s="792"/>
      <c r="FE24" s="792"/>
      <c r="FF24" s="792"/>
      <c r="FG24" s="792"/>
      <c r="FH24" s="792"/>
      <c r="FI24" s="792"/>
      <c r="FJ24" s="792"/>
      <c r="FK24" s="792"/>
      <c r="FL24" s="792"/>
      <c r="FM24" s="792"/>
      <c r="FN24" s="792"/>
      <c r="FO24" s="792"/>
      <c r="FP24" s="792"/>
      <c r="FQ24" s="792"/>
      <c r="FR24" s="792"/>
      <c r="FS24" s="792"/>
      <c r="FT24" s="792"/>
      <c r="FU24" s="792"/>
      <c r="FV24" s="792"/>
      <c r="FW24" s="792"/>
      <c r="FX24" s="1005"/>
      <c r="FY24" s="995"/>
      <c r="FZ24" s="995"/>
      <c r="GA24" s="995"/>
      <c r="GB24" s="995"/>
      <c r="GC24" s="995"/>
    </row>
    <row r="26" spans="1:16374" s="5" customFormat="1" x14ac:dyDescent="0.2">
      <c r="C26" s="206"/>
      <c r="D26" s="206"/>
      <c r="E26" s="206"/>
      <c r="F26" s="206"/>
      <c r="G26" s="206"/>
      <c r="H26" s="206"/>
      <c r="I26" s="206"/>
      <c r="J26" s="206"/>
      <c r="K26" s="206"/>
      <c r="L26" s="206"/>
      <c r="M26" s="206"/>
      <c r="N26" s="206"/>
      <c r="DY26" s="27"/>
      <c r="FX26" s="1005"/>
      <c r="FY26" s="1010"/>
      <c r="FZ26" s="1010"/>
      <c r="GA26" s="1010"/>
      <c r="GB26" s="1010"/>
      <c r="GC26" s="1010"/>
    </row>
    <row r="27" spans="1:16374" s="5" customFormat="1" x14ac:dyDescent="0.2">
      <c r="C27" s="206"/>
      <c r="D27" s="206"/>
      <c r="E27" s="206"/>
      <c r="F27" s="206"/>
      <c r="G27" s="206"/>
      <c r="H27" s="206"/>
      <c r="I27" s="206"/>
      <c r="J27" s="206"/>
      <c r="K27" s="206"/>
      <c r="L27" s="206"/>
      <c r="M27" s="206"/>
      <c r="N27" s="206"/>
      <c r="DY27" s="27"/>
      <c r="FX27" s="1005"/>
      <c r="FY27" s="1010"/>
      <c r="FZ27" s="1010"/>
      <c r="GA27" s="1010"/>
      <c r="GB27" s="1010"/>
      <c r="GC27" s="1010"/>
    </row>
    <row r="28" spans="1:16374" s="664" customFormat="1" ht="13.5" customHeight="1" x14ac:dyDescent="0.2">
      <c r="B28" s="789" t="s">
        <v>554</v>
      </c>
      <c r="O28" s="664">
        <v>50</v>
      </c>
      <c r="P28" s="664">
        <v>50</v>
      </c>
      <c r="Q28" s="664">
        <v>50</v>
      </c>
      <c r="R28" s="664">
        <v>50</v>
      </c>
      <c r="S28" s="664">
        <v>50</v>
      </c>
      <c r="T28" s="664">
        <v>50</v>
      </c>
      <c r="U28" s="664">
        <v>50</v>
      </c>
      <c r="V28" s="664">
        <v>50</v>
      </c>
      <c r="W28" s="664">
        <v>50</v>
      </c>
      <c r="X28" s="664">
        <v>50</v>
      </c>
      <c r="Y28" s="664">
        <v>50</v>
      </c>
      <c r="Z28" s="664">
        <v>50</v>
      </c>
      <c r="AA28" s="664">
        <v>50</v>
      </c>
      <c r="AB28" s="664">
        <v>50</v>
      </c>
      <c r="AC28" s="664">
        <v>50</v>
      </c>
      <c r="AD28" s="664">
        <v>50</v>
      </c>
      <c r="AE28" s="664">
        <v>50</v>
      </c>
      <c r="AF28" s="664">
        <v>50</v>
      </c>
      <c r="AG28" s="664">
        <v>50</v>
      </c>
      <c r="AH28" s="664">
        <v>50</v>
      </c>
      <c r="AI28" s="664">
        <v>50</v>
      </c>
      <c r="AJ28" s="664">
        <v>50</v>
      </c>
      <c r="AK28" s="664">
        <v>50</v>
      </c>
      <c r="AL28" s="664">
        <v>50</v>
      </c>
      <c r="AM28" s="664">
        <v>50</v>
      </c>
      <c r="AN28" s="664">
        <v>50</v>
      </c>
      <c r="AO28" s="664">
        <v>50</v>
      </c>
      <c r="AP28" s="664">
        <v>50</v>
      </c>
      <c r="AQ28" s="664">
        <v>50</v>
      </c>
      <c r="AR28" s="664">
        <v>50</v>
      </c>
      <c r="AS28" s="664">
        <v>50</v>
      </c>
      <c r="AT28" s="664">
        <v>50</v>
      </c>
      <c r="AU28" s="664">
        <v>50</v>
      </c>
      <c r="AV28" s="664">
        <v>75</v>
      </c>
      <c r="AW28" s="664">
        <v>75</v>
      </c>
      <c r="AX28" s="664">
        <v>75</v>
      </c>
      <c r="AY28" s="664">
        <v>75</v>
      </c>
      <c r="AZ28" s="664">
        <v>75</v>
      </c>
      <c r="BA28" s="664">
        <v>75</v>
      </c>
      <c r="BB28" s="664">
        <v>75</v>
      </c>
      <c r="BC28" s="664">
        <v>75</v>
      </c>
      <c r="BD28" s="664">
        <v>75</v>
      </c>
      <c r="BE28" s="664">
        <v>75</v>
      </c>
      <c r="BF28" s="664">
        <v>75</v>
      </c>
      <c r="BG28" s="664">
        <v>75</v>
      </c>
      <c r="BH28" s="664">
        <v>75</v>
      </c>
      <c r="BI28" s="664">
        <v>75</v>
      </c>
      <c r="BJ28" s="664">
        <v>75</v>
      </c>
      <c r="BK28" s="664">
        <v>75</v>
      </c>
      <c r="BL28" s="664">
        <v>75</v>
      </c>
      <c r="BM28" s="664">
        <v>75</v>
      </c>
      <c r="BN28" s="664">
        <v>75</v>
      </c>
      <c r="BO28" s="664">
        <v>75</v>
      </c>
      <c r="BP28" s="664">
        <v>75</v>
      </c>
      <c r="BQ28" s="664">
        <v>75</v>
      </c>
      <c r="BR28" s="664">
        <v>75</v>
      </c>
      <c r="BS28" s="664">
        <v>75</v>
      </c>
      <c r="BT28" s="664">
        <v>75</v>
      </c>
      <c r="BU28" s="664">
        <v>75</v>
      </c>
      <c r="BV28" s="664">
        <v>75</v>
      </c>
      <c r="BW28" s="664">
        <v>75</v>
      </c>
      <c r="BX28" s="664">
        <v>75</v>
      </c>
      <c r="BY28" s="664">
        <v>75</v>
      </c>
      <c r="BZ28" s="664">
        <v>75</v>
      </c>
      <c r="CA28" s="664">
        <v>75</v>
      </c>
      <c r="CB28" s="664">
        <v>75</v>
      </c>
      <c r="CC28" s="664">
        <v>75</v>
      </c>
      <c r="CD28" s="664">
        <v>75</v>
      </c>
      <c r="CE28" s="664">
        <v>75</v>
      </c>
      <c r="CF28" s="664">
        <v>75</v>
      </c>
      <c r="CG28" s="664">
        <v>75</v>
      </c>
      <c r="CH28" s="664">
        <v>75</v>
      </c>
      <c r="CI28" s="664">
        <v>75</v>
      </c>
      <c r="CJ28" s="664">
        <v>75</v>
      </c>
      <c r="CK28" s="664">
        <v>75</v>
      </c>
      <c r="CL28" s="664">
        <v>75</v>
      </c>
      <c r="CM28" s="664">
        <v>75</v>
      </c>
      <c r="CN28" s="664">
        <v>75</v>
      </c>
      <c r="CO28" s="664">
        <v>75</v>
      </c>
      <c r="CP28" s="664">
        <v>75</v>
      </c>
      <c r="CQ28" s="664">
        <v>75</v>
      </c>
      <c r="CR28" s="664">
        <v>75</v>
      </c>
      <c r="CS28" s="664">
        <v>75</v>
      </c>
      <c r="CT28" s="664">
        <v>75</v>
      </c>
      <c r="CU28" s="664">
        <v>75</v>
      </c>
      <c r="CV28" s="664">
        <v>75</v>
      </c>
      <c r="CW28" s="664">
        <v>75</v>
      </c>
      <c r="CX28" s="664">
        <v>75</v>
      </c>
      <c r="CY28" s="664">
        <v>75</v>
      </c>
      <c r="CZ28" s="664">
        <v>75</v>
      </c>
      <c r="DA28" s="664">
        <v>75</v>
      </c>
      <c r="DB28" s="664">
        <v>75</v>
      </c>
      <c r="DC28" s="664">
        <v>75</v>
      </c>
      <c r="DD28" s="664">
        <v>75</v>
      </c>
      <c r="DE28" s="664">
        <v>75</v>
      </c>
      <c r="DF28" s="664">
        <v>75</v>
      </c>
      <c r="DG28" s="664">
        <v>75</v>
      </c>
      <c r="DH28" s="664">
        <v>75</v>
      </c>
      <c r="DI28" s="664">
        <v>75</v>
      </c>
      <c r="DJ28" s="664">
        <v>75</v>
      </c>
      <c r="DK28" s="664">
        <v>75</v>
      </c>
      <c r="DL28" s="664">
        <v>75</v>
      </c>
      <c r="DM28" s="664">
        <v>75</v>
      </c>
      <c r="DN28" s="664">
        <v>75</v>
      </c>
      <c r="DO28" s="664">
        <v>75</v>
      </c>
      <c r="DP28" s="664">
        <v>75</v>
      </c>
      <c r="DQ28" s="664">
        <v>75</v>
      </c>
      <c r="DR28" s="664">
        <v>75</v>
      </c>
      <c r="DS28" s="664">
        <v>75</v>
      </c>
      <c r="DT28" s="664">
        <v>75</v>
      </c>
      <c r="DU28" s="664">
        <v>75</v>
      </c>
      <c r="DV28" s="664">
        <v>75</v>
      </c>
      <c r="DW28" s="664">
        <v>75</v>
      </c>
      <c r="DX28" s="664">
        <v>75</v>
      </c>
      <c r="DY28" s="731">
        <v>75</v>
      </c>
      <c r="DZ28" s="664">
        <v>75</v>
      </c>
      <c r="EA28" s="664">
        <v>75</v>
      </c>
      <c r="EB28" s="664">
        <v>75</v>
      </c>
      <c r="EC28" s="664">
        <v>75</v>
      </c>
      <c r="ED28" s="664">
        <v>75</v>
      </c>
      <c r="EE28" s="664">
        <v>75</v>
      </c>
      <c r="EF28" s="664">
        <v>75</v>
      </c>
      <c r="EG28" s="664">
        <v>75</v>
      </c>
      <c r="EH28" s="664">
        <v>75</v>
      </c>
      <c r="EI28" s="664">
        <v>75</v>
      </c>
      <c r="EJ28" s="664">
        <v>75</v>
      </c>
      <c r="EK28" s="664">
        <v>75</v>
      </c>
      <c r="EL28" s="664">
        <v>75</v>
      </c>
      <c r="EM28" s="664">
        <v>75</v>
      </c>
      <c r="EN28" s="664">
        <v>75</v>
      </c>
      <c r="EO28" s="664">
        <v>75</v>
      </c>
      <c r="EP28" s="664">
        <v>75</v>
      </c>
      <c r="EQ28" s="664">
        <v>75</v>
      </c>
      <c r="ER28" s="664">
        <v>75</v>
      </c>
      <c r="ES28" s="664">
        <v>75</v>
      </c>
      <c r="ET28" s="664">
        <v>75</v>
      </c>
      <c r="EU28" s="664">
        <v>75</v>
      </c>
      <c r="EV28" s="664">
        <v>75</v>
      </c>
      <c r="EW28" s="664">
        <v>75</v>
      </c>
      <c r="EX28" s="664">
        <v>75</v>
      </c>
      <c r="EY28" s="664">
        <v>75</v>
      </c>
      <c r="EZ28" s="664">
        <v>75</v>
      </c>
      <c r="FA28" s="664">
        <v>75</v>
      </c>
      <c r="FB28" s="664">
        <v>75</v>
      </c>
      <c r="FC28" s="664">
        <v>75</v>
      </c>
      <c r="FD28" s="664">
        <v>75</v>
      </c>
      <c r="FE28" s="664">
        <v>75</v>
      </c>
      <c r="FF28" s="664">
        <v>75</v>
      </c>
      <c r="FG28" s="664">
        <v>75</v>
      </c>
      <c r="FH28" s="664">
        <v>75</v>
      </c>
      <c r="FI28" s="664">
        <v>75</v>
      </c>
      <c r="FJ28" s="664">
        <v>75</v>
      </c>
      <c r="FK28" s="664">
        <v>75</v>
      </c>
      <c r="FL28" s="664">
        <v>75</v>
      </c>
      <c r="FM28" s="664">
        <v>75</v>
      </c>
      <c r="FN28" s="664">
        <v>75</v>
      </c>
      <c r="FO28" s="664">
        <v>75</v>
      </c>
      <c r="FP28" s="664">
        <v>75</v>
      </c>
      <c r="FQ28" s="664">
        <v>75</v>
      </c>
      <c r="FR28" s="664">
        <v>75</v>
      </c>
      <c r="FS28" s="664">
        <v>75</v>
      </c>
      <c r="FT28" s="664">
        <v>75</v>
      </c>
      <c r="FU28" s="664">
        <v>75</v>
      </c>
      <c r="FV28" s="664">
        <v>75</v>
      </c>
      <c r="FW28" s="664">
        <v>75</v>
      </c>
      <c r="FX28" s="998">
        <v>75</v>
      </c>
      <c r="FY28" s="998">
        <v>75</v>
      </c>
      <c r="FZ28" s="998">
        <v>75</v>
      </c>
      <c r="GA28" s="998">
        <v>75</v>
      </c>
      <c r="GB28" s="998">
        <v>75</v>
      </c>
      <c r="GC28" s="998">
        <v>75</v>
      </c>
    </row>
    <row r="29" spans="1:16374" s="664" customFormat="1" ht="13.5" customHeight="1" x14ac:dyDescent="0.2">
      <c r="B29" s="663" t="s">
        <v>546</v>
      </c>
      <c r="DY29" s="731"/>
      <c r="FX29" s="998"/>
      <c r="FY29" s="998"/>
      <c r="FZ29" s="998"/>
      <c r="GA29" s="998"/>
      <c r="GB29" s="998"/>
      <c r="GC29" s="998"/>
    </row>
    <row r="30" spans="1:16374" s="664" customFormat="1" ht="13.5" customHeight="1" x14ac:dyDescent="0.2">
      <c r="B30" s="665" t="s">
        <v>430</v>
      </c>
      <c r="BB30" s="664">
        <v>4</v>
      </c>
      <c r="BC30" s="664">
        <v>4</v>
      </c>
      <c r="BD30" s="664">
        <v>4</v>
      </c>
      <c r="BE30" s="664">
        <v>4</v>
      </c>
      <c r="BF30" s="664">
        <v>4</v>
      </c>
      <c r="BG30" s="664">
        <v>4</v>
      </c>
      <c r="BH30" s="664">
        <v>4</v>
      </c>
      <c r="BI30" s="664">
        <v>4</v>
      </c>
      <c r="BJ30" s="664">
        <v>4</v>
      </c>
      <c r="BK30" s="664">
        <v>4</v>
      </c>
      <c r="BL30" s="664">
        <v>4</v>
      </c>
      <c r="BM30" s="664">
        <v>4</v>
      </c>
      <c r="BN30" s="664">
        <v>4</v>
      </c>
      <c r="BO30" s="664">
        <v>4</v>
      </c>
      <c r="BP30" s="664">
        <v>4</v>
      </c>
      <c r="BQ30" s="664">
        <v>4</v>
      </c>
      <c r="BR30" s="664">
        <v>4</v>
      </c>
      <c r="BS30" s="664">
        <v>4</v>
      </c>
      <c r="BT30" s="664">
        <v>4</v>
      </c>
      <c r="BU30" s="664">
        <v>4</v>
      </c>
      <c r="BV30" s="664">
        <v>4</v>
      </c>
      <c r="BW30" s="664">
        <v>4</v>
      </c>
      <c r="BX30" s="664">
        <v>4</v>
      </c>
      <c r="BY30" s="664">
        <v>4</v>
      </c>
      <c r="BZ30" s="664">
        <v>4</v>
      </c>
      <c r="CA30" s="664">
        <v>4</v>
      </c>
      <c r="CB30" s="664">
        <v>4</v>
      </c>
      <c r="CC30" s="664">
        <v>4</v>
      </c>
      <c r="CD30" s="664">
        <v>4</v>
      </c>
      <c r="CE30" s="664">
        <v>4</v>
      </c>
      <c r="CF30" s="664">
        <v>4</v>
      </c>
      <c r="CG30" s="664">
        <v>4</v>
      </c>
      <c r="CH30" s="664">
        <v>4</v>
      </c>
      <c r="CI30" s="664">
        <v>4</v>
      </c>
      <c r="CJ30" s="664">
        <v>4</v>
      </c>
      <c r="CK30" s="664">
        <v>4</v>
      </c>
      <c r="CL30" s="664">
        <v>4</v>
      </c>
      <c r="CM30" s="664">
        <v>4</v>
      </c>
      <c r="CN30" s="664">
        <v>4</v>
      </c>
      <c r="CO30" s="664">
        <v>4</v>
      </c>
      <c r="CP30" s="664">
        <v>4</v>
      </c>
      <c r="CQ30" s="664">
        <v>4</v>
      </c>
      <c r="CR30" s="664">
        <v>4</v>
      </c>
      <c r="CS30" s="664">
        <v>4</v>
      </c>
      <c r="CT30" s="664">
        <v>4</v>
      </c>
      <c r="CU30" s="664">
        <v>4</v>
      </c>
      <c r="CV30" s="664">
        <v>4</v>
      </c>
      <c r="CW30" s="664">
        <v>4</v>
      </c>
      <c r="CX30" s="664">
        <v>4</v>
      </c>
      <c r="CY30" s="664">
        <v>4</v>
      </c>
      <c r="CZ30" s="664">
        <v>4</v>
      </c>
      <c r="DA30" s="664">
        <v>4</v>
      </c>
      <c r="DB30" s="664">
        <v>4</v>
      </c>
      <c r="DC30" s="664">
        <v>4</v>
      </c>
      <c r="DD30" s="664">
        <v>4</v>
      </c>
      <c r="DE30" s="664">
        <v>4</v>
      </c>
      <c r="DF30" s="664">
        <v>4</v>
      </c>
      <c r="DG30" s="664">
        <v>4</v>
      </c>
      <c r="DH30" s="664">
        <v>4</v>
      </c>
      <c r="DI30" s="664">
        <v>4</v>
      </c>
      <c r="DJ30" s="664">
        <v>4</v>
      </c>
      <c r="DK30" s="664">
        <v>4</v>
      </c>
      <c r="DL30" s="664">
        <v>4</v>
      </c>
      <c r="DM30" s="664">
        <v>4</v>
      </c>
      <c r="DN30" s="664">
        <v>4</v>
      </c>
      <c r="DO30" s="664">
        <v>4</v>
      </c>
      <c r="DP30" s="664">
        <v>4</v>
      </c>
      <c r="DQ30" s="664">
        <v>4</v>
      </c>
      <c r="DR30" s="664">
        <v>4</v>
      </c>
      <c r="DS30" s="664">
        <v>4</v>
      </c>
      <c r="DT30" s="664">
        <v>4</v>
      </c>
      <c r="DU30" s="664">
        <v>4</v>
      </c>
      <c r="DV30" s="664">
        <v>4</v>
      </c>
      <c r="DW30" s="664">
        <v>4</v>
      </c>
      <c r="DX30" s="664">
        <v>4</v>
      </c>
      <c r="DY30" s="731">
        <v>4</v>
      </c>
      <c r="DZ30" s="664">
        <v>4</v>
      </c>
      <c r="EA30" s="664">
        <v>4</v>
      </c>
      <c r="EB30" s="664">
        <v>4</v>
      </c>
      <c r="EC30" s="664">
        <v>4</v>
      </c>
      <c r="ED30" s="664">
        <v>4</v>
      </c>
      <c r="EE30" s="664">
        <v>4</v>
      </c>
      <c r="EF30" s="664">
        <v>4</v>
      </c>
      <c r="EG30" s="664">
        <v>4</v>
      </c>
      <c r="EH30" s="664">
        <v>4</v>
      </c>
      <c r="EI30" s="664">
        <v>4</v>
      </c>
      <c r="EJ30" s="664">
        <v>4</v>
      </c>
      <c r="EK30" s="664">
        <v>4</v>
      </c>
      <c r="EL30" s="664">
        <v>4</v>
      </c>
      <c r="EM30" s="664">
        <v>4</v>
      </c>
      <c r="EN30" s="664">
        <v>4</v>
      </c>
      <c r="EO30" s="664">
        <v>4</v>
      </c>
      <c r="EP30" s="664">
        <v>4</v>
      </c>
      <c r="EQ30" s="664">
        <v>4</v>
      </c>
      <c r="ER30" s="664">
        <v>4</v>
      </c>
      <c r="ES30" s="664">
        <v>4</v>
      </c>
      <c r="ET30" s="664">
        <v>4</v>
      </c>
      <c r="EU30" s="664">
        <v>4</v>
      </c>
      <c r="EV30" s="664">
        <v>4</v>
      </c>
      <c r="EW30" s="664">
        <v>4</v>
      </c>
      <c r="EX30" s="664">
        <v>4</v>
      </c>
      <c r="EY30" s="664">
        <v>4</v>
      </c>
      <c r="EZ30" s="664">
        <v>4</v>
      </c>
      <c r="FA30" s="664">
        <v>4</v>
      </c>
      <c r="FB30" s="664">
        <v>4</v>
      </c>
      <c r="FC30" s="664">
        <v>4</v>
      </c>
      <c r="FD30" s="664">
        <v>4</v>
      </c>
      <c r="FE30" s="664">
        <v>4</v>
      </c>
      <c r="FF30" s="664">
        <v>4</v>
      </c>
      <c r="FG30" s="664">
        <v>4</v>
      </c>
      <c r="FH30" s="664">
        <v>4</v>
      </c>
      <c r="FI30" s="664">
        <v>4</v>
      </c>
      <c r="FJ30" s="664">
        <v>4</v>
      </c>
      <c r="FK30" s="664">
        <v>4</v>
      </c>
      <c r="FL30" s="664">
        <v>4</v>
      </c>
      <c r="FM30" s="664">
        <v>4</v>
      </c>
      <c r="FN30" s="664">
        <v>4</v>
      </c>
      <c r="FO30" s="664">
        <v>4</v>
      </c>
      <c r="FP30" s="664">
        <v>4</v>
      </c>
      <c r="FQ30" s="664">
        <v>4</v>
      </c>
      <c r="FR30" s="664">
        <v>4</v>
      </c>
      <c r="FS30" s="664">
        <v>4</v>
      </c>
      <c r="FT30" s="664">
        <v>4</v>
      </c>
      <c r="FU30" s="664">
        <v>4</v>
      </c>
      <c r="FV30" s="664">
        <v>4</v>
      </c>
      <c r="FW30" s="664">
        <v>4</v>
      </c>
      <c r="FX30" s="998">
        <v>4</v>
      </c>
      <c r="FY30" s="998">
        <v>4</v>
      </c>
      <c r="FZ30" s="998">
        <v>4</v>
      </c>
      <c r="GA30" s="998">
        <v>4</v>
      </c>
      <c r="GB30" s="998">
        <v>4</v>
      </c>
      <c r="GC30" s="998">
        <v>4</v>
      </c>
    </row>
    <row r="31" spans="1:16374" s="664" customFormat="1" ht="13.5" customHeight="1" x14ac:dyDescent="0.2">
      <c r="B31" s="665" t="s">
        <v>432</v>
      </c>
      <c r="CJ31" s="664">
        <v>0.39</v>
      </c>
      <c r="CK31" s="664">
        <v>0.39</v>
      </c>
      <c r="CL31" s="664">
        <v>0.39</v>
      </c>
      <c r="CM31" s="664">
        <v>0.39</v>
      </c>
      <c r="CN31" s="664">
        <v>0.39</v>
      </c>
      <c r="CO31" s="664">
        <v>0.39</v>
      </c>
      <c r="CP31" s="664">
        <v>0.39</v>
      </c>
      <c r="CQ31" s="664">
        <v>0.39</v>
      </c>
      <c r="CR31" s="664">
        <v>0.56000000000000005</v>
      </c>
      <c r="CS31" s="664">
        <v>0.56000000000000005</v>
      </c>
      <c r="CT31" s="664">
        <v>0.56000000000000005</v>
      </c>
      <c r="CU31" s="664">
        <v>0.56000000000000005</v>
      </c>
      <c r="CV31" s="664">
        <v>0.56000000000000005</v>
      </c>
      <c r="CW31" s="664">
        <v>0.56000000000000005</v>
      </c>
      <c r="CX31" s="664">
        <v>0.56000000000000005</v>
      </c>
      <c r="CY31" s="664">
        <v>0.56000000000000005</v>
      </c>
      <c r="CZ31" s="664">
        <v>0.56000000000000005</v>
      </c>
      <c r="DA31" s="664">
        <v>0.56000000000000005</v>
      </c>
      <c r="DB31" s="664">
        <v>0.56000000000000005</v>
      </c>
      <c r="DC31" s="664">
        <v>0.56000000000000005</v>
      </c>
      <c r="DD31" s="664">
        <v>0.56000000000000005</v>
      </c>
      <c r="DE31" s="664">
        <v>0.56000000000000005</v>
      </c>
      <c r="DF31" s="664">
        <v>0.56000000000000005</v>
      </c>
      <c r="DG31" s="664">
        <v>0.56000000000000005</v>
      </c>
      <c r="DH31" s="664">
        <v>0.56000000000000005</v>
      </c>
      <c r="DI31" s="664">
        <v>0.56000000000000005</v>
      </c>
      <c r="DJ31" s="664">
        <v>0.56000000000000005</v>
      </c>
      <c r="DK31" s="664">
        <v>0.56000000000000005</v>
      </c>
      <c r="DL31" s="664">
        <v>0.56000000000000005</v>
      </c>
      <c r="DM31" s="664">
        <v>0.56000000000000005</v>
      </c>
      <c r="DN31" s="664">
        <v>0.56000000000000005</v>
      </c>
      <c r="DO31" s="664">
        <v>0.56000000000000005</v>
      </c>
      <c r="DP31" s="664">
        <v>0.56000000000000005</v>
      </c>
      <c r="DQ31" s="664">
        <v>0.56000000000000005</v>
      </c>
      <c r="DR31" s="664">
        <v>0.56000000000000005</v>
      </c>
      <c r="DS31" s="664">
        <v>0.56000000000000005</v>
      </c>
      <c r="DT31" s="664">
        <v>0.56000000000000005</v>
      </c>
      <c r="DU31" s="664">
        <v>0.56000000000000005</v>
      </c>
      <c r="DV31" s="664">
        <v>0.56000000000000005</v>
      </c>
      <c r="DW31" s="664">
        <v>0.56000000000000005</v>
      </c>
      <c r="DX31" s="664">
        <v>0.56000000000000005</v>
      </c>
      <c r="DY31" s="731">
        <v>0.56000000000000005</v>
      </c>
      <c r="DZ31" s="664">
        <v>0.56000000000000005</v>
      </c>
      <c r="EA31" s="664">
        <v>0.56000000000000005</v>
      </c>
      <c r="EB31" s="664">
        <v>0.56000000000000005</v>
      </c>
      <c r="EC31" s="664">
        <v>0.56000000000000005</v>
      </c>
      <c r="ED31" s="664">
        <v>0.56000000000000005</v>
      </c>
      <c r="EE31" s="664">
        <v>0.56000000000000005</v>
      </c>
      <c r="EF31" s="664">
        <v>0.56000000000000005</v>
      </c>
      <c r="EG31" s="664">
        <v>0.56000000000000005</v>
      </c>
      <c r="EH31" s="664">
        <v>0.56000000000000005</v>
      </c>
      <c r="EI31" s="664">
        <v>0.56000000000000005</v>
      </c>
      <c r="EJ31" s="664">
        <v>0.56000000000000005</v>
      </c>
      <c r="EK31" s="664">
        <v>0.56000000000000005</v>
      </c>
      <c r="EL31" s="664">
        <v>0.56000000000000005</v>
      </c>
      <c r="EM31" s="664">
        <v>0.56000000000000005</v>
      </c>
      <c r="EN31" s="664">
        <v>0.56000000000000005</v>
      </c>
      <c r="EO31" s="664">
        <v>0.56000000000000005</v>
      </c>
      <c r="EP31" s="664">
        <v>0.56000000000000005</v>
      </c>
      <c r="EQ31" s="664">
        <v>0.56000000000000005</v>
      </c>
      <c r="ER31" s="664">
        <v>0.56000000000000005</v>
      </c>
      <c r="ES31" s="664">
        <v>0.56000000000000005</v>
      </c>
      <c r="ET31" s="664">
        <v>0.56000000000000005</v>
      </c>
      <c r="EU31" s="664">
        <v>0.56000000000000005</v>
      </c>
      <c r="EV31" s="664">
        <v>0.56000000000000005</v>
      </c>
      <c r="EW31" s="664">
        <v>0.56000000000000005</v>
      </c>
      <c r="EX31" s="664">
        <v>0.56000000000000005</v>
      </c>
      <c r="EY31" s="664">
        <v>0.56000000000000005</v>
      </c>
      <c r="EZ31" s="664">
        <v>0.56000000000000005</v>
      </c>
      <c r="FA31" s="664">
        <v>0.56000000000000005</v>
      </c>
      <c r="FB31" s="664">
        <v>0.56000000000000005</v>
      </c>
      <c r="FC31" s="664">
        <v>0.56000000000000005</v>
      </c>
      <c r="FD31" s="664">
        <v>0.56000000000000005</v>
      </c>
      <c r="FE31" s="664">
        <v>0.56000000000000005</v>
      </c>
      <c r="FF31" s="664">
        <v>0.56000000000000005</v>
      </c>
      <c r="FG31" s="664">
        <v>0.56000000000000005</v>
      </c>
      <c r="FH31" s="664">
        <v>0.56000000000000005</v>
      </c>
      <c r="FI31" s="664">
        <v>0.56000000000000005</v>
      </c>
      <c r="FJ31" s="664">
        <v>0.56000000000000005</v>
      </c>
      <c r="FK31" s="664">
        <v>0.56000000000000005</v>
      </c>
      <c r="FL31" s="664">
        <v>0.56000000000000005</v>
      </c>
      <c r="FM31" s="664">
        <v>0.56000000000000005</v>
      </c>
      <c r="FN31" s="664">
        <v>0.56000000000000005</v>
      </c>
      <c r="FO31" s="664">
        <v>0.56000000000000005</v>
      </c>
      <c r="FP31" s="664">
        <v>0.56000000000000005</v>
      </c>
      <c r="FQ31" s="664">
        <v>0.56000000000000005</v>
      </c>
      <c r="FR31" s="664">
        <v>0.56000000000000005</v>
      </c>
      <c r="FS31" s="664">
        <v>0.56000000000000005</v>
      </c>
      <c r="FT31" s="664">
        <v>0.56000000000000005</v>
      </c>
      <c r="FU31" s="664">
        <v>0.56000000000000005</v>
      </c>
      <c r="FV31" s="664">
        <v>0.56000000000000005</v>
      </c>
      <c r="FW31" s="664">
        <v>0.56000000000000005</v>
      </c>
      <c r="FX31" s="998">
        <v>0.56000000000000005</v>
      </c>
      <c r="FY31" s="998">
        <v>0.56000000000000005</v>
      </c>
      <c r="FZ31" s="998">
        <v>0.56000000000000005</v>
      </c>
      <c r="GA31" s="998">
        <v>0.56000000000000005</v>
      </c>
      <c r="GB31" s="998">
        <v>0.56000000000000005</v>
      </c>
      <c r="GC31" s="998">
        <v>0.56000000000000005</v>
      </c>
    </row>
    <row r="32" spans="1:16374" s="664" customFormat="1" ht="13.5" customHeight="1" x14ac:dyDescent="0.2">
      <c r="B32" s="665" t="s">
        <v>555</v>
      </c>
      <c r="O32" s="664">
        <v>1.65</v>
      </c>
      <c r="P32" s="664">
        <v>1.65</v>
      </c>
      <c r="Q32" s="664">
        <v>1.65</v>
      </c>
      <c r="R32" s="664">
        <v>1.65</v>
      </c>
      <c r="S32" s="664">
        <v>1.65</v>
      </c>
      <c r="T32" s="664">
        <v>1.65</v>
      </c>
      <c r="U32" s="664">
        <v>1.65</v>
      </c>
      <c r="V32" s="664">
        <v>1.65</v>
      </c>
      <c r="W32" s="664">
        <v>1.65</v>
      </c>
      <c r="X32" s="664">
        <v>1.65</v>
      </c>
      <c r="Y32" s="664">
        <v>1.65</v>
      </c>
      <c r="Z32" s="664">
        <v>1.65</v>
      </c>
      <c r="AA32" s="664">
        <v>1.65</v>
      </c>
      <c r="AB32" s="664">
        <v>1.65</v>
      </c>
      <c r="AC32" s="664">
        <v>1.65</v>
      </c>
      <c r="AD32" s="664">
        <v>1.65</v>
      </c>
      <c r="AE32" s="664">
        <v>1.65</v>
      </c>
      <c r="AF32" s="664">
        <v>1.65</v>
      </c>
      <c r="AG32" s="664">
        <v>1.65</v>
      </c>
      <c r="AH32" s="664">
        <v>1.65</v>
      </c>
      <c r="AI32" s="664">
        <v>1.65</v>
      </c>
      <c r="AJ32" s="664">
        <v>1.65</v>
      </c>
      <c r="AK32" s="664">
        <v>1.65</v>
      </c>
      <c r="AL32" s="664">
        <v>1.65</v>
      </c>
      <c r="AM32" s="664">
        <v>1.65</v>
      </c>
      <c r="AN32" s="664">
        <v>1.65</v>
      </c>
      <c r="AO32" s="664">
        <v>1.65</v>
      </c>
      <c r="AP32" s="664">
        <v>1.65</v>
      </c>
      <c r="AQ32" s="664">
        <v>1.65</v>
      </c>
      <c r="AR32" s="664">
        <v>1.65</v>
      </c>
      <c r="AS32" s="664">
        <v>1.65</v>
      </c>
      <c r="AT32" s="664">
        <v>1.65</v>
      </c>
      <c r="AU32" s="664">
        <v>1.65</v>
      </c>
      <c r="AV32" s="664">
        <v>4</v>
      </c>
      <c r="AW32" s="664">
        <v>4</v>
      </c>
      <c r="AX32" s="664">
        <v>4</v>
      </c>
      <c r="AY32" s="664">
        <v>4</v>
      </c>
      <c r="AZ32" s="664">
        <v>4</v>
      </c>
      <c r="BA32" s="664">
        <v>4</v>
      </c>
      <c r="BB32" s="666"/>
      <c r="BC32" s="666">
        <f t="shared" ref="BC32:DN32" si="20">+BC31+BC30</f>
        <v>4</v>
      </c>
      <c r="BD32" s="666">
        <f t="shared" si="20"/>
        <v>4</v>
      </c>
      <c r="BE32" s="666">
        <f t="shared" si="20"/>
        <v>4</v>
      </c>
      <c r="BF32" s="666">
        <f t="shared" si="20"/>
        <v>4</v>
      </c>
      <c r="BG32" s="666">
        <f t="shared" si="20"/>
        <v>4</v>
      </c>
      <c r="BH32" s="666">
        <f t="shared" si="20"/>
        <v>4</v>
      </c>
      <c r="BI32" s="666">
        <f t="shared" si="20"/>
        <v>4</v>
      </c>
      <c r="BJ32" s="666">
        <f t="shared" si="20"/>
        <v>4</v>
      </c>
      <c r="BK32" s="666">
        <f t="shared" si="20"/>
        <v>4</v>
      </c>
      <c r="BL32" s="666">
        <f t="shared" si="20"/>
        <v>4</v>
      </c>
      <c r="BM32" s="666">
        <f t="shared" si="20"/>
        <v>4</v>
      </c>
      <c r="BN32" s="666">
        <f t="shared" si="20"/>
        <v>4</v>
      </c>
      <c r="BO32" s="666">
        <f t="shared" si="20"/>
        <v>4</v>
      </c>
      <c r="BP32" s="666">
        <f t="shared" si="20"/>
        <v>4</v>
      </c>
      <c r="BQ32" s="666">
        <f t="shared" si="20"/>
        <v>4</v>
      </c>
      <c r="BR32" s="666">
        <f t="shared" si="20"/>
        <v>4</v>
      </c>
      <c r="BS32" s="666">
        <f t="shared" si="20"/>
        <v>4</v>
      </c>
      <c r="BT32" s="666">
        <f t="shared" si="20"/>
        <v>4</v>
      </c>
      <c r="BU32" s="666">
        <f t="shared" si="20"/>
        <v>4</v>
      </c>
      <c r="BV32" s="666">
        <f t="shared" si="20"/>
        <v>4</v>
      </c>
      <c r="BW32" s="666">
        <f t="shared" si="20"/>
        <v>4</v>
      </c>
      <c r="BX32" s="666">
        <f t="shared" si="20"/>
        <v>4</v>
      </c>
      <c r="BY32" s="666">
        <f t="shared" si="20"/>
        <v>4</v>
      </c>
      <c r="BZ32" s="666">
        <f t="shared" si="20"/>
        <v>4</v>
      </c>
      <c r="CA32" s="666">
        <f t="shared" si="20"/>
        <v>4</v>
      </c>
      <c r="CB32" s="666">
        <f t="shared" si="20"/>
        <v>4</v>
      </c>
      <c r="CC32" s="666">
        <f t="shared" si="20"/>
        <v>4</v>
      </c>
      <c r="CD32" s="666">
        <f t="shared" si="20"/>
        <v>4</v>
      </c>
      <c r="CE32" s="666">
        <f t="shared" si="20"/>
        <v>4</v>
      </c>
      <c r="CF32" s="666">
        <f t="shared" si="20"/>
        <v>4</v>
      </c>
      <c r="CG32" s="666">
        <f t="shared" si="20"/>
        <v>4</v>
      </c>
      <c r="CH32" s="666">
        <f t="shared" si="20"/>
        <v>4</v>
      </c>
      <c r="CI32" s="666">
        <f t="shared" si="20"/>
        <v>4</v>
      </c>
      <c r="CJ32" s="666">
        <f t="shared" si="20"/>
        <v>4.3899999999999997</v>
      </c>
      <c r="CK32" s="666">
        <f t="shared" si="20"/>
        <v>4.3899999999999997</v>
      </c>
      <c r="CL32" s="666">
        <f t="shared" si="20"/>
        <v>4.3899999999999997</v>
      </c>
      <c r="CM32" s="666">
        <f t="shared" si="20"/>
        <v>4.3899999999999997</v>
      </c>
      <c r="CN32" s="666">
        <f t="shared" si="20"/>
        <v>4.3899999999999997</v>
      </c>
      <c r="CO32" s="666">
        <f t="shared" si="20"/>
        <v>4.3899999999999997</v>
      </c>
      <c r="CP32" s="666">
        <f t="shared" si="20"/>
        <v>4.3899999999999997</v>
      </c>
      <c r="CQ32" s="666">
        <f t="shared" si="20"/>
        <v>4.3899999999999997</v>
      </c>
      <c r="CR32" s="666">
        <f t="shared" si="20"/>
        <v>4.5600000000000005</v>
      </c>
      <c r="CS32" s="666">
        <f t="shared" si="20"/>
        <v>4.5600000000000005</v>
      </c>
      <c r="CT32" s="666">
        <f t="shared" si="20"/>
        <v>4.5600000000000005</v>
      </c>
      <c r="CU32" s="666">
        <f t="shared" si="20"/>
        <v>4.5600000000000005</v>
      </c>
      <c r="CV32" s="666">
        <f t="shared" si="20"/>
        <v>4.5600000000000005</v>
      </c>
      <c r="CW32" s="666">
        <f t="shared" si="20"/>
        <v>4.5600000000000005</v>
      </c>
      <c r="CX32" s="666">
        <f t="shared" si="20"/>
        <v>4.5600000000000005</v>
      </c>
      <c r="CY32" s="666">
        <f t="shared" si="20"/>
        <v>4.5600000000000005</v>
      </c>
      <c r="CZ32" s="666">
        <f t="shared" si="20"/>
        <v>4.5600000000000005</v>
      </c>
      <c r="DA32" s="666">
        <f t="shared" si="20"/>
        <v>4.5600000000000005</v>
      </c>
      <c r="DB32" s="666">
        <f t="shared" si="20"/>
        <v>4.5600000000000005</v>
      </c>
      <c r="DC32" s="666">
        <f t="shared" si="20"/>
        <v>4.5600000000000005</v>
      </c>
      <c r="DD32" s="666">
        <f t="shared" si="20"/>
        <v>4.5600000000000005</v>
      </c>
      <c r="DE32" s="666">
        <f t="shared" si="20"/>
        <v>4.5600000000000005</v>
      </c>
      <c r="DF32" s="666">
        <f t="shared" si="20"/>
        <v>4.5600000000000005</v>
      </c>
      <c r="DG32" s="666">
        <f t="shared" si="20"/>
        <v>4.5600000000000005</v>
      </c>
      <c r="DH32" s="666">
        <f t="shared" si="20"/>
        <v>4.5600000000000005</v>
      </c>
      <c r="DI32" s="666">
        <f t="shared" si="20"/>
        <v>4.5600000000000005</v>
      </c>
      <c r="DJ32" s="666">
        <f t="shared" si="20"/>
        <v>4.5600000000000005</v>
      </c>
      <c r="DK32" s="666">
        <f t="shared" si="20"/>
        <v>4.5600000000000005</v>
      </c>
      <c r="DL32" s="666">
        <f t="shared" si="20"/>
        <v>4.5600000000000005</v>
      </c>
      <c r="DM32" s="666">
        <f t="shared" si="20"/>
        <v>4.5600000000000005</v>
      </c>
      <c r="DN32" s="666">
        <f t="shared" si="20"/>
        <v>4.5600000000000005</v>
      </c>
      <c r="DO32" s="666">
        <f t="shared" ref="DO32:FW32" si="21">+DO31+DO30</f>
        <v>4.5600000000000005</v>
      </c>
      <c r="DP32" s="666">
        <f t="shared" si="21"/>
        <v>4.5600000000000005</v>
      </c>
      <c r="DQ32" s="666">
        <f t="shared" si="21"/>
        <v>4.5600000000000005</v>
      </c>
      <c r="DR32" s="666">
        <f t="shared" si="21"/>
        <v>4.5600000000000005</v>
      </c>
      <c r="DS32" s="666">
        <f t="shared" si="21"/>
        <v>4.5600000000000005</v>
      </c>
      <c r="DT32" s="666">
        <f t="shared" si="21"/>
        <v>4.5600000000000005</v>
      </c>
      <c r="DU32" s="666">
        <f t="shared" si="21"/>
        <v>4.5600000000000005</v>
      </c>
      <c r="DV32" s="666">
        <f t="shared" si="21"/>
        <v>4.5600000000000005</v>
      </c>
      <c r="DW32" s="666">
        <f t="shared" si="21"/>
        <v>4.5600000000000005</v>
      </c>
      <c r="DX32" s="666">
        <f t="shared" si="21"/>
        <v>4.5600000000000005</v>
      </c>
      <c r="DY32" s="740">
        <f t="shared" si="21"/>
        <v>4.5600000000000005</v>
      </c>
      <c r="DZ32" s="666">
        <f t="shared" si="21"/>
        <v>4.5600000000000005</v>
      </c>
      <c r="EA32" s="666">
        <f t="shared" si="21"/>
        <v>4.5600000000000005</v>
      </c>
      <c r="EB32" s="666">
        <f t="shared" si="21"/>
        <v>4.5600000000000005</v>
      </c>
      <c r="EC32" s="666">
        <f t="shared" si="21"/>
        <v>4.5600000000000005</v>
      </c>
      <c r="ED32" s="666">
        <f t="shared" si="21"/>
        <v>4.5600000000000005</v>
      </c>
      <c r="EE32" s="666">
        <f t="shared" si="21"/>
        <v>4.5600000000000005</v>
      </c>
      <c r="EF32" s="666">
        <f t="shared" si="21"/>
        <v>4.5600000000000005</v>
      </c>
      <c r="EG32" s="666">
        <f t="shared" si="21"/>
        <v>4.5600000000000005</v>
      </c>
      <c r="EH32" s="666">
        <f t="shared" si="21"/>
        <v>4.5600000000000005</v>
      </c>
      <c r="EI32" s="666">
        <f t="shared" si="21"/>
        <v>4.5600000000000005</v>
      </c>
      <c r="EJ32" s="666">
        <f t="shared" si="21"/>
        <v>4.5600000000000005</v>
      </c>
      <c r="EK32" s="666">
        <f t="shared" si="21"/>
        <v>4.5600000000000005</v>
      </c>
      <c r="EL32" s="666">
        <f t="shared" si="21"/>
        <v>4.5600000000000005</v>
      </c>
      <c r="EM32" s="666">
        <f t="shared" si="21"/>
        <v>4.5600000000000005</v>
      </c>
      <c r="EN32" s="666">
        <f t="shared" si="21"/>
        <v>4.5600000000000005</v>
      </c>
      <c r="EO32" s="666">
        <f t="shared" si="21"/>
        <v>4.5600000000000005</v>
      </c>
      <c r="EP32" s="666">
        <f t="shared" si="21"/>
        <v>4.5600000000000005</v>
      </c>
      <c r="EQ32" s="666">
        <f t="shared" si="21"/>
        <v>4.5600000000000005</v>
      </c>
      <c r="ER32" s="666">
        <f t="shared" si="21"/>
        <v>4.5600000000000005</v>
      </c>
      <c r="ES32" s="666">
        <f t="shared" si="21"/>
        <v>4.5600000000000005</v>
      </c>
      <c r="ET32" s="666">
        <f t="shared" si="21"/>
        <v>4.5600000000000005</v>
      </c>
      <c r="EU32" s="666">
        <f t="shared" si="21"/>
        <v>4.5600000000000005</v>
      </c>
      <c r="EV32" s="666">
        <f t="shared" si="21"/>
        <v>4.5600000000000005</v>
      </c>
      <c r="EW32" s="666">
        <f t="shared" si="21"/>
        <v>4.5600000000000005</v>
      </c>
      <c r="EX32" s="666">
        <f t="shared" si="21"/>
        <v>4.5600000000000005</v>
      </c>
      <c r="EY32" s="666">
        <f t="shared" si="21"/>
        <v>4.5600000000000005</v>
      </c>
      <c r="EZ32" s="666">
        <f t="shared" si="21"/>
        <v>4.5600000000000005</v>
      </c>
      <c r="FA32" s="666">
        <f t="shared" si="21"/>
        <v>4.5600000000000005</v>
      </c>
      <c r="FB32" s="666">
        <f t="shared" si="21"/>
        <v>4.5600000000000005</v>
      </c>
      <c r="FC32" s="666">
        <f t="shared" si="21"/>
        <v>4.5600000000000005</v>
      </c>
      <c r="FD32" s="666">
        <f t="shared" si="21"/>
        <v>4.5600000000000005</v>
      </c>
      <c r="FE32" s="666">
        <f t="shared" si="21"/>
        <v>4.5600000000000005</v>
      </c>
      <c r="FF32" s="666">
        <f t="shared" si="21"/>
        <v>4.5600000000000005</v>
      </c>
      <c r="FG32" s="666">
        <f t="shared" si="21"/>
        <v>4.5600000000000005</v>
      </c>
      <c r="FH32" s="666">
        <f t="shared" si="21"/>
        <v>4.5600000000000005</v>
      </c>
      <c r="FI32" s="666">
        <f t="shared" si="21"/>
        <v>4.5600000000000005</v>
      </c>
      <c r="FJ32" s="666">
        <f t="shared" si="21"/>
        <v>4.5600000000000005</v>
      </c>
      <c r="FK32" s="666">
        <f t="shared" si="21"/>
        <v>4.5600000000000005</v>
      </c>
      <c r="FL32" s="666">
        <f t="shared" si="21"/>
        <v>4.5600000000000005</v>
      </c>
      <c r="FM32" s="666">
        <f t="shared" si="21"/>
        <v>4.5600000000000005</v>
      </c>
      <c r="FN32" s="666">
        <f t="shared" si="21"/>
        <v>4.5600000000000005</v>
      </c>
      <c r="FO32" s="666">
        <f t="shared" si="21"/>
        <v>4.5600000000000005</v>
      </c>
      <c r="FP32" s="666">
        <f t="shared" si="21"/>
        <v>4.5600000000000005</v>
      </c>
      <c r="FQ32" s="666">
        <f t="shared" si="21"/>
        <v>4.5600000000000005</v>
      </c>
      <c r="FR32" s="666">
        <f t="shared" si="21"/>
        <v>4.5600000000000005</v>
      </c>
      <c r="FS32" s="666">
        <f t="shared" si="21"/>
        <v>4.5600000000000005</v>
      </c>
      <c r="FT32" s="666">
        <f t="shared" si="21"/>
        <v>4.5600000000000005</v>
      </c>
      <c r="FU32" s="666">
        <f t="shared" si="21"/>
        <v>4.5600000000000005</v>
      </c>
      <c r="FV32" s="666">
        <f t="shared" si="21"/>
        <v>4.5600000000000005</v>
      </c>
      <c r="FW32" s="666">
        <f t="shared" si="21"/>
        <v>4.5600000000000005</v>
      </c>
      <c r="FX32" s="996">
        <f t="shared" ref="FX32:GC32" si="22">+FX31+FX30</f>
        <v>4.5600000000000005</v>
      </c>
      <c r="FY32" s="996">
        <f t="shared" si="22"/>
        <v>4.5600000000000005</v>
      </c>
      <c r="FZ32" s="996">
        <f t="shared" si="22"/>
        <v>4.5600000000000005</v>
      </c>
      <c r="GA32" s="996">
        <f t="shared" si="22"/>
        <v>4.5600000000000005</v>
      </c>
      <c r="GB32" s="996">
        <f t="shared" si="22"/>
        <v>4.5600000000000005</v>
      </c>
      <c r="GC32" s="996">
        <f t="shared" si="22"/>
        <v>4.5600000000000005</v>
      </c>
    </row>
    <row r="33" spans="2:185" s="664" customFormat="1" ht="13.5" customHeight="1" x14ac:dyDescent="0.2">
      <c r="B33" s="665"/>
      <c r="BB33" s="667"/>
      <c r="BC33" s="667"/>
      <c r="BD33" s="667"/>
      <c r="BE33" s="667"/>
      <c r="BF33" s="667"/>
      <c r="BG33" s="667"/>
      <c r="BH33" s="667"/>
      <c r="BI33" s="667"/>
      <c r="BJ33" s="667"/>
      <c r="BK33" s="667"/>
      <c r="BL33" s="667"/>
      <c r="BM33" s="667"/>
      <c r="BN33" s="667"/>
      <c r="BO33" s="667"/>
      <c r="BP33" s="667"/>
      <c r="BQ33" s="667"/>
      <c r="BR33" s="667"/>
      <c r="BS33" s="667"/>
      <c r="BT33" s="667"/>
      <c r="BU33" s="667"/>
      <c r="BV33" s="667"/>
      <c r="BW33" s="667"/>
      <c r="BX33" s="667"/>
      <c r="BY33" s="667"/>
      <c r="BZ33" s="667"/>
      <c r="CA33" s="667"/>
      <c r="CB33" s="667"/>
      <c r="CC33" s="667"/>
      <c r="CD33" s="667"/>
      <c r="CE33" s="667"/>
      <c r="CF33" s="667"/>
      <c r="CG33" s="667"/>
      <c r="CH33" s="667"/>
      <c r="CI33" s="667"/>
      <c r="CJ33" s="667"/>
      <c r="CK33" s="667"/>
      <c r="CL33" s="667"/>
      <c r="CM33" s="667"/>
      <c r="CN33" s="667"/>
      <c r="CO33" s="667"/>
      <c r="CP33" s="667"/>
      <c r="CQ33" s="667"/>
      <c r="CR33" s="667"/>
      <c r="CS33" s="667"/>
      <c r="CT33" s="667"/>
      <c r="CU33" s="667"/>
      <c r="CV33" s="667"/>
      <c r="CW33" s="667"/>
      <c r="CX33" s="667"/>
      <c r="CY33" s="667"/>
      <c r="CZ33" s="667"/>
      <c r="DA33" s="667"/>
      <c r="DB33" s="667"/>
      <c r="DC33" s="667"/>
      <c r="DD33" s="667"/>
      <c r="DE33" s="667"/>
      <c r="DF33" s="667"/>
      <c r="DG33" s="667"/>
      <c r="DH33" s="667"/>
      <c r="DI33" s="667"/>
      <c r="DJ33" s="667"/>
      <c r="DK33" s="667"/>
      <c r="DL33" s="667"/>
      <c r="DM33" s="667"/>
      <c r="DN33" s="667"/>
      <c r="DO33" s="667"/>
      <c r="DP33" s="667"/>
      <c r="DQ33" s="667"/>
      <c r="DR33" s="667"/>
      <c r="DS33" s="667"/>
      <c r="DT33" s="667"/>
      <c r="DU33" s="667"/>
      <c r="DV33" s="667"/>
      <c r="DW33" s="667"/>
      <c r="DX33" s="667"/>
      <c r="DY33" s="746"/>
      <c r="DZ33" s="667"/>
      <c r="EA33" s="667"/>
      <c r="EB33" s="667"/>
      <c r="EC33" s="667"/>
      <c r="ED33" s="667"/>
      <c r="EE33" s="667"/>
      <c r="EF33" s="667"/>
      <c r="EG33" s="667"/>
      <c r="EH33" s="667"/>
      <c r="EI33" s="667"/>
      <c r="EJ33" s="667"/>
      <c r="EK33" s="667"/>
      <c r="EL33" s="667"/>
      <c r="EM33" s="667"/>
      <c r="EN33" s="667"/>
      <c r="EO33" s="667"/>
      <c r="EP33" s="667"/>
      <c r="EQ33" s="667"/>
      <c r="ER33" s="667"/>
      <c r="ES33" s="667"/>
      <c r="ET33" s="667"/>
      <c r="EU33" s="667"/>
      <c r="EV33" s="667"/>
      <c r="EW33" s="667"/>
      <c r="EX33" s="667"/>
      <c r="EY33" s="667"/>
      <c r="EZ33" s="667"/>
      <c r="FA33" s="667"/>
      <c r="FB33" s="667"/>
      <c r="FC33" s="667"/>
      <c r="FD33" s="667"/>
      <c r="FE33" s="667"/>
      <c r="FF33" s="667"/>
      <c r="FG33" s="667"/>
      <c r="FH33" s="667"/>
      <c r="FI33" s="667"/>
      <c r="FJ33" s="667"/>
      <c r="FK33" s="667"/>
      <c r="FL33" s="667"/>
      <c r="FM33" s="667"/>
      <c r="FN33" s="667"/>
      <c r="FO33" s="667"/>
      <c r="FP33" s="667"/>
      <c r="FQ33" s="667"/>
      <c r="FR33" s="667"/>
      <c r="FS33" s="667"/>
      <c r="FT33" s="667"/>
      <c r="FU33" s="667"/>
      <c r="FV33" s="667"/>
      <c r="FW33" s="667"/>
      <c r="FX33" s="1005"/>
      <c r="FY33" s="998"/>
      <c r="FZ33" s="998"/>
      <c r="GA33" s="998"/>
      <c r="GB33" s="998"/>
      <c r="GC33" s="998"/>
    </row>
    <row r="34" spans="2:185" s="657" customFormat="1" ht="13.5" customHeight="1" x14ac:dyDescent="0.2">
      <c r="B34" s="663" t="s">
        <v>283</v>
      </c>
      <c r="C34" s="658"/>
      <c r="D34" s="658"/>
      <c r="E34" s="658"/>
      <c r="F34" s="658"/>
      <c r="G34" s="658"/>
      <c r="H34" s="658"/>
      <c r="I34" s="658"/>
      <c r="J34" s="658"/>
      <c r="K34" s="658"/>
      <c r="L34" s="658"/>
      <c r="M34" s="658"/>
      <c r="N34" s="658"/>
      <c r="DY34" s="659"/>
      <c r="FX34" s="1005"/>
      <c r="FY34" s="1011"/>
      <c r="FZ34" s="1011"/>
      <c r="GA34" s="1011"/>
      <c r="GB34" s="1011"/>
      <c r="GC34" s="1011"/>
    </row>
    <row r="35" spans="2:185" s="664" customFormat="1" ht="13.5" customHeight="1" x14ac:dyDescent="0.2">
      <c r="B35" s="691" t="s">
        <v>217</v>
      </c>
      <c r="O35" s="664">
        <v>7.8</v>
      </c>
      <c r="P35" s="664">
        <v>7.8</v>
      </c>
      <c r="Q35" s="664">
        <v>7.8</v>
      </c>
      <c r="R35" s="664">
        <v>7.8</v>
      </c>
      <c r="S35" s="664">
        <v>7.8</v>
      </c>
      <c r="T35" s="664">
        <v>7.8</v>
      </c>
      <c r="U35" s="664">
        <v>7.8</v>
      </c>
      <c r="V35" s="664">
        <v>7.8</v>
      </c>
      <c r="W35" s="664">
        <v>7.8</v>
      </c>
      <c r="X35" s="664">
        <v>7.8</v>
      </c>
      <c r="Y35" s="664">
        <v>7.8</v>
      </c>
      <c r="Z35" s="664">
        <v>7.8</v>
      </c>
      <c r="AA35" s="664">
        <v>7.8</v>
      </c>
      <c r="AB35" s="664">
        <v>7.8</v>
      </c>
      <c r="AC35" s="664">
        <v>7.8</v>
      </c>
      <c r="AD35" s="664">
        <v>7.8</v>
      </c>
      <c r="AE35" s="664">
        <v>7.8</v>
      </c>
      <c r="AF35" s="664">
        <v>7.8</v>
      </c>
      <c r="AG35" s="664">
        <v>7.8</v>
      </c>
      <c r="AH35" s="664">
        <v>7.8</v>
      </c>
      <c r="AI35" s="664">
        <v>7.8</v>
      </c>
      <c r="AJ35" s="664">
        <v>7.8</v>
      </c>
      <c r="AK35" s="664">
        <v>7.8</v>
      </c>
      <c r="AL35" s="664">
        <v>7.8</v>
      </c>
      <c r="AM35" s="664">
        <v>7.8</v>
      </c>
      <c r="AN35" s="664">
        <v>7.8</v>
      </c>
      <c r="AO35" s="664">
        <v>7.8</v>
      </c>
      <c r="AP35" s="664">
        <v>7.8</v>
      </c>
      <c r="AQ35" s="664">
        <v>7.8</v>
      </c>
      <c r="AR35" s="664">
        <v>7.8</v>
      </c>
      <c r="AS35" s="664">
        <v>7.8</v>
      </c>
      <c r="AT35" s="664">
        <v>7.8</v>
      </c>
      <c r="AU35" s="664">
        <v>7.8</v>
      </c>
      <c r="AV35" s="664">
        <v>9</v>
      </c>
      <c r="AW35" s="664">
        <v>9</v>
      </c>
      <c r="AX35" s="664">
        <v>9</v>
      </c>
      <c r="AY35" s="664">
        <v>4</v>
      </c>
      <c r="AZ35" s="664">
        <v>4</v>
      </c>
      <c r="BA35" s="664">
        <v>4</v>
      </c>
      <c r="BB35" s="664">
        <v>4</v>
      </c>
      <c r="BC35" s="664">
        <v>4</v>
      </c>
      <c r="BD35" s="664">
        <v>4</v>
      </c>
      <c r="BE35" s="664">
        <v>4</v>
      </c>
      <c r="BF35" s="664">
        <v>4</v>
      </c>
      <c r="BG35" s="664">
        <v>9</v>
      </c>
      <c r="BH35" s="664">
        <v>9</v>
      </c>
      <c r="BI35" s="664">
        <v>9</v>
      </c>
      <c r="BJ35" s="664">
        <v>9</v>
      </c>
      <c r="BK35" s="664">
        <v>4</v>
      </c>
      <c r="BL35" s="664">
        <v>4</v>
      </c>
      <c r="BM35" s="664">
        <v>4</v>
      </c>
      <c r="BN35" s="664">
        <v>4</v>
      </c>
      <c r="BO35" s="664">
        <v>4</v>
      </c>
      <c r="BP35" s="664">
        <v>4</v>
      </c>
      <c r="BQ35" s="664">
        <v>4</v>
      </c>
      <c r="BR35" s="664">
        <v>4</v>
      </c>
      <c r="BS35" s="664">
        <v>9</v>
      </c>
      <c r="BT35" s="664">
        <v>9</v>
      </c>
      <c r="BU35" s="664">
        <v>9</v>
      </c>
      <c r="BV35" s="664">
        <v>9</v>
      </c>
      <c r="BW35" s="664">
        <v>4</v>
      </c>
      <c r="BX35" s="664">
        <v>4</v>
      </c>
      <c r="BY35" s="664">
        <v>4</v>
      </c>
      <c r="BZ35" s="664">
        <v>4</v>
      </c>
      <c r="CA35" s="664">
        <v>4</v>
      </c>
      <c r="CB35" s="664">
        <v>4</v>
      </c>
      <c r="CC35" s="664">
        <v>4</v>
      </c>
      <c r="CD35" s="664">
        <v>4</v>
      </c>
      <c r="CE35" s="664">
        <v>9</v>
      </c>
      <c r="CF35" s="664">
        <v>9</v>
      </c>
      <c r="CG35" s="664">
        <v>9</v>
      </c>
      <c r="CH35" s="664">
        <v>9</v>
      </c>
      <c r="CI35" s="664">
        <v>4</v>
      </c>
      <c r="CJ35" s="664">
        <v>4.1500000000000004</v>
      </c>
      <c r="CK35" s="664">
        <v>4.1500000000000004</v>
      </c>
      <c r="CL35" s="664">
        <v>4.1500000000000004</v>
      </c>
      <c r="CM35" s="664">
        <v>4.1500000000000004</v>
      </c>
      <c r="CN35" s="664">
        <v>4.1500000000000004</v>
      </c>
      <c r="CO35" s="664">
        <v>4.1500000000000004</v>
      </c>
      <c r="CP35" s="664">
        <v>4.1500000000000004</v>
      </c>
      <c r="CQ35" s="664">
        <v>9.35</v>
      </c>
      <c r="CR35" s="664">
        <v>9.6999999999999993</v>
      </c>
      <c r="CS35" s="664">
        <v>9.6999999999999993</v>
      </c>
      <c r="CT35" s="664">
        <v>9.6999999999999993</v>
      </c>
      <c r="CU35" s="664">
        <v>4.3</v>
      </c>
      <c r="CV35" s="664">
        <v>4.3</v>
      </c>
      <c r="CW35" s="664">
        <v>4.3</v>
      </c>
      <c r="CX35" s="664">
        <v>4.3</v>
      </c>
      <c r="CY35" s="664">
        <v>4.3</v>
      </c>
      <c r="CZ35" s="664">
        <v>4.3</v>
      </c>
      <c r="DA35" s="664">
        <v>4.3</v>
      </c>
      <c r="DB35" s="664">
        <v>4.3</v>
      </c>
      <c r="DC35" s="664">
        <v>9.6999999999999993</v>
      </c>
      <c r="DD35" s="664">
        <v>9.6999999999999993</v>
      </c>
      <c r="DE35" s="664">
        <v>9.6999999999999993</v>
      </c>
      <c r="DF35" s="664">
        <v>9.6999999999999993</v>
      </c>
      <c r="DG35" s="664">
        <v>4.3</v>
      </c>
      <c r="DH35" s="664">
        <v>4.3</v>
      </c>
      <c r="DI35" s="664">
        <v>4.3</v>
      </c>
      <c r="DJ35" s="664">
        <v>4.3</v>
      </c>
      <c r="DK35" s="664">
        <v>4.3</v>
      </c>
      <c r="DL35" s="664">
        <v>4.3</v>
      </c>
      <c r="DM35" s="664">
        <v>4.3</v>
      </c>
      <c r="DN35" s="664">
        <v>4.3</v>
      </c>
      <c r="DO35" s="664">
        <v>9.6999999999999993</v>
      </c>
      <c r="DP35" s="664">
        <v>9.6999999999999993</v>
      </c>
      <c r="DQ35" s="664">
        <v>9.6999999999999993</v>
      </c>
      <c r="DR35" s="664">
        <v>9.6999999999999993</v>
      </c>
      <c r="DS35" s="664">
        <v>4.3</v>
      </c>
      <c r="DT35" s="664">
        <v>4.3</v>
      </c>
      <c r="DU35" s="664">
        <v>4.3</v>
      </c>
      <c r="DV35" s="664">
        <v>4.3</v>
      </c>
      <c r="DW35" s="664">
        <v>4.3</v>
      </c>
      <c r="DX35" s="664">
        <v>4.3</v>
      </c>
      <c r="DY35" s="731">
        <v>4.3</v>
      </c>
      <c r="DZ35" s="664">
        <v>4.3</v>
      </c>
      <c r="EA35" s="664">
        <v>9.6999999999999993</v>
      </c>
      <c r="EB35" s="664">
        <v>9.6999999999999993</v>
      </c>
      <c r="EC35" s="664">
        <v>9.6999999999999993</v>
      </c>
      <c r="ED35" s="664">
        <v>9.6999999999999993</v>
      </c>
      <c r="EE35" s="664">
        <v>4.3</v>
      </c>
      <c r="EF35" s="664">
        <v>4.3</v>
      </c>
      <c r="EG35" s="664">
        <v>4.3</v>
      </c>
      <c r="EH35" s="664">
        <v>4.3</v>
      </c>
      <c r="EI35" s="664">
        <v>4.3</v>
      </c>
      <c r="EJ35" s="664">
        <v>4.3</v>
      </c>
      <c r="EK35" s="664">
        <v>4.3</v>
      </c>
      <c r="EL35" s="664">
        <v>4.3</v>
      </c>
      <c r="EM35" s="664">
        <v>9.6999999999999993</v>
      </c>
      <c r="EN35" s="664">
        <v>9.6999999999999993</v>
      </c>
      <c r="EO35" s="664">
        <v>9.6999999999999993</v>
      </c>
      <c r="EP35" s="664">
        <v>9.6999999999999993</v>
      </c>
      <c r="EQ35" s="664">
        <v>4.3</v>
      </c>
      <c r="ER35" s="664">
        <v>4.3</v>
      </c>
      <c r="ES35" s="664">
        <v>4.3</v>
      </c>
      <c r="ET35" s="664">
        <v>4.3</v>
      </c>
      <c r="EU35" s="664">
        <v>4.3</v>
      </c>
      <c r="EV35" s="664">
        <v>4.3</v>
      </c>
      <c r="EW35" s="664">
        <v>4.3</v>
      </c>
      <c r="EX35" s="664">
        <v>4.3</v>
      </c>
      <c r="EY35" s="664">
        <v>9.6999999999999993</v>
      </c>
      <c r="EZ35" s="664">
        <v>9.6999999999999993</v>
      </c>
      <c r="FA35" s="664">
        <v>9.6999999999999993</v>
      </c>
      <c r="FB35" s="664">
        <v>9.6999999999999993</v>
      </c>
      <c r="FC35" s="664">
        <v>4.3</v>
      </c>
      <c r="FD35" s="664">
        <v>4.3</v>
      </c>
      <c r="FE35" s="664">
        <v>4.3</v>
      </c>
      <c r="FF35" s="664">
        <v>4.3</v>
      </c>
      <c r="FG35" s="664">
        <v>4.3</v>
      </c>
      <c r="FH35" s="664">
        <v>4.3</v>
      </c>
      <c r="FI35" s="664">
        <v>4.3</v>
      </c>
      <c r="FJ35" s="664">
        <v>4.3</v>
      </c>
      <c r="FK35" s="664">
        <v>9.6999999999999993</v>
      </c>
      <c r="FL35" s="664">
        <v>9.6999999999999993</v>
      </c>
      <c r="FM35" s="664">
        <v>9.6999999999999993</v>
      </c>
      <c r="FN35" s="664">
        <v>9.6999999999999993</v>
      </c>
      <c r="FO35" s="664">
        <v>4.3</v>
      </c>
      <c r="FP35" s="664">
        <v>4.3</v>
      </c>
      <c r="FQ35" s="664">
        <v>4.3</v>
      </c>
      <c r="FR35" s="664">
        <v>4.3</v>
      </c>
      <c r="FS35" s="664">
        <v>4.3</v>
      </c>
      <c r="FT35" s="664">
        <v>4.3</v>
      </c>
      <c r="FU35" s="664">
        <v>4.3</v>
      </c>
      <c r="FV35" s="664">
        <v>4.3</v>
      </c>
      <c r="FW35" s="664">
        <v>9.6999999999999993</v>
      </c>
      <c r="FX35" s="998">
        <v>9.6999999999999993</v>
      </c>
      <c r="FY35" s="998">
        <v>9.6999999999999993</v>
      </c>
      <c r="FZ35" s="998">
        <v>9.6999999999999993</v>
      </c>
      <c r="GA35" s="998">
        <v>4.3</v>
      </c>
      <c r="GB35" s="998">
        <v>4.3</v>
      </c>
      <c r="GC35" s="998">
        <v>4.3</v>
      </c>
    </row>
    <row r="36" spans="2:185" s="664" customFormat="1" ht="13.5" customHeight="1" x14ac:dyDescent="0.2">
      <c r="B36" s="691" t="s">
        <v>288</v>
      </c>
      <c r="O36" s="664">
        <v>3.76</v>
      </c>
      <c r="P36" s="664">
        <v>3.76</v>
      </c>
      <c r="Q36" s="664">
        <v>3.76</v>
      </c>
      <c r="R36" s="664">
        <v>3.76</v>
      </c>
      <c r="S36" s="664">
        <v>3.76</v>
      </c>
      <c r="T36" s="664">
        <v>3.76</v>
      </c>
      <c r="U36" s="664">
        <v>3.76</v>
      </c>
      <c r="V36" s="664">
        <v>3.76</v>
      </c>
      <c r="W36" s="664">
        <v>3.76</v>
      </c>
      <c r="X36" s="664">
        <v>3.76</v>
      </c>
      <c r="Y36" s="664">
        <v>3.76</v>
      </c>
      <c r="Z36" s="664">
        <v>3.76</v>
      </c>
      <c r="AA36" s="664">
        <v>3.76</v>
      </c>
      <c r="AB36" s="664">
        <v>3.76</v>
      </c>
      <c r="AC36" s="664">
        <v>3.76</v>
      </c>
      <c r="AD36" s="664">
        <v>3.76</v>
      </c>
      <c r="AE36" s="664">
        <v>3.76</v>
      </c>
      <c r="AF36" s="664">
        <v>3.76</v>
      </c>
      <c r="AG36" s="664">
        <v>3.76</v>
      </c>
      <c r="AH36" s="664">
        <v>3.76</v>
      </c>
      <c r="AI36" s="664">
        <v>3.76</v>
      </c>
      <c r="AJ36" s="664">
        <v>3.76</v>
      </c>
      <c r="AK36" s="664">
        <v>3.76</v>
      </c>
      <c r="AL36" s="664">
        <v>3.76</v>
      </c>
      <c r="AM36" s="664">
        <v>3.76</v>
      </c>
      <c r="AN36" s="664">
        <v>3.76</v>
      </c>
      <c r="AO36" s="664">
        <v>3.76</v>
      </c>
      <c r="AP36" s="664">
        <v>3.76</v>
      </c>
      <c r="AQ36" s="664">
        <v>3.76</v>
      </c>
      <c r="AR36" s="664">
        <v>3.76</v>
      </c>
      <c r="AS36" s="664">
        <v>3.76</v>
      </c>
      <c r="AT36" s="664">
        <v>3.76</v>
      </c>
      <c r="AU36" s="664">
        <v>3.76</v>
      </c>
      <c r="AV36" s="664">
        <v>3</v>
      </c>
      <c r="AW36" s="664">
        <v>3</v>
      </c>
      <c r="AX36" s="664">
        <v>3</v>
      </c>
      <c r="AY36" s="664">
        <v>0</v>
      </c>
      <c r="AZ36" s="664">
        <v>0</v>
      </c>
      <c r="BA36" s="664">
        <v>0</v>
      </c>
      <c r="BB36" s="664">
        <v>0</v>
      </c>
      <c r="BC36" s="664">
        <v>0</v>
      </c>
      <c r="BD36" s="664">
        <v>0</v>
      </c>
      <c r="BE36" s="664">
        <v>0</v>
      </c>
      <c r="BF36" s="664">
        <v>0</v>
      </c>
      <c r="BG36" s="664">
        <v>3</v>
      </c>
      <c r="BH36" s="664">
        <v>3</v>
      </c>
      <c r="BI36" s="664">
        <v>3</v>
      </c>
      <c r="BJ36" s="664">
        <v>3</v>
      </c>
      <c r="BK36" s="664">
        <v>0</v>
      </c>
      <c r="BL36" s="664">
        <v>0</v>
      </c>
      <c r="BM36" s="664">
        <v>0</v>
      </c>
      <c r="BN36" s="664">
        <v>0</v>
      </c>
      <c r="BO36" s="664">
        <v>0</v>
      </c>
      <c r="BP36" s="664">
        <v>0</v>
      </c>
      <c r="BQ36" s="664">
        <v>0</v>
      </c>
      <c r="BR36" s="664">
        <v>0</v>
      </c>
      <c r="BS36" s="664">
        <v>3</v>
      </c>
      <c r="BT36" s="664">
        <v>3</v>
      </c>
      <c r="BU36" s="664">
        <v>3</v>
      </c>
      <c r="BV36" s="664">
        <v>3</v>
      </c>
      <c r="BW36" s="664">
        <v>0</v>
      </c>
      <c r="BX36" s="664">
        <v>0</v>
      </c>
      <c r="BY36" s="664">
        <v>0</v>
      </c>
      <c r="BZ36" s="664">
        <v>0</v>
      </c>
      <c r="CA36" s="664">
        <v>0</v>
      </c>
      <c r="CB36" s="664">
        <v>0</v>
      </c>
      <c r="CC36" s="664">
        <v>0</v>
      </c>
      <c r="CD36" s="664">
        <v>0</v>
      </c>
      <c r="CE36" s="664">
        <v>3</v>
      </c>
      <c r="CF36" s="664">
        <v>3</v>
      </c>
      <c r="CG36" s="664">
        <v>3</v>
      </c>
      <c r="CH36" s="664">
        <v>3</v>
      </c>
      <c r="CI36" s="664">
        <v>0</v>
      </c>
      <c r="CJ36" s="664">
        <v>0</v>
      </c>
      <c r="CK36" s="664">
        <v>0</v>
      </c>
      <c r="CL36" s="664">
        <v>0</v>
      </c>
      <c r="CM36" s="664">
        <v>0</v>
      </c>
      <c r="CN36" s="664">
        <v>0</v>
      </c>
      <c r="CO36" s="664">
        <v>0</v>
      </c>
      <c r="CP36" s="664">
        <v>0</v>
      </c>
      <c r="CQ36" s="664">
        <v>3.15</v>
      </c>
      <c r="CR36" s="664">
        <v>3.3</v>
      </c>
      <c r="CS36" s="664">
        <v>3.3</v>
      </c>
      <c r="CT36" s="664">
        <v>3.3</v>
      </c>
      <c r="CU36" s="664">
        <v>0</v>
      </c>
      <c r="CV36" s="664">
        <v>0</v>
      </c>
      <c r="CW36" s="664">
        <v>0</v>
      </c>
      <c r="CX36" s="664">
        <v>0</v>
      </c>
      <c r="CY36" s="664">
        <v>0</v>
      </c>
      <c r="CZ36" s="664">
        <v>0</v>
      </c>
      <c r="DA36" s="664">
        <v>0</v>
      </c>
      <c r="DB36" s="664">
        <v>0</v>
      </c>
      <c r="DC36" s="664">
        <v>3.3</v>
      </c>
      <c r="DD36" s="664">
        <v>3.3</v>
      </c>
      <c r="DE36" s="664">
        <v>3.3</v>
      </c>
      <c r="DF36" s="664">
        <v>3.3</v>
      </c>
      <c r="DG36" s="664">
        <v>0</v>
      </c>
      <c r="DH36" s="664">
        <v>0</v>
      </c>
      <c r="DI36" s="664">
        <v>0</v>
      </c>
      <c r="DJ36" s="664">
        <v>0</v>
      </c>
      <c r="DK36" s="664">
        <v>0</v>
      </c>
      <c r="DL36" s="664">
        <v>0</v>
      </c>
      <c r="DM36" s="664">
        <v>0</v>
      </c>
      <c r="DN36" s="664">
        <v>0</v>
      </c>
      <c r="DO36" s="664">
        <v>3.3</v>
      </c>
      <c r="DP36" s="664">
        <v>3.3</v>
      </c>
      <c r="DQ36" s="664">
        <v>3.3</v>
      </c>
      <c r="DR36" s="664">
        <v>3.3</v>
      </c>
      <c r="DS36" s="664">
        <v>0</v>
      </c>
      <c r="DT36" s="664">
        <v>0</v>
      </c>
      <c r="DU36" s="664">
        <v>0</v>
      </c>
      <c r="DV36" s="664">
        <v>0</v>
      </c>
      <c r="DW36" s="664">
        <v>0</v>
      </c>
      <c r="DX36" s="664">
        <v>0</v>
      </c>
      <c r="DY36" s="731">
        <v>0</v>
      </c>
      <c r="DZ36" s="664">
        <v>0</v>
      </c>
      <c r="EA36" s="664">
        <v>3.3</v>
      </c>
      <c r="EB36" s="664">
        <v>3.3</v>
      </c>
      <c r="EC36" s="664">
        <v>3.3</v>
      </c>
      <c r="ED36" s="664">
        <v>3.3</v>
      </c>
      <c r="EE36" s="664">
        <v>0</v>
      </c>
      <c r="EF36" s="664">
        <v>0</v>
      </c>
      <c r="EG36" s="664">
        <v>0</v>
      </c>
      <c r="EH36" s="664">
        <v>0</v>
      </c>
      <c r="EI36" s="664">
        <v>0</v>
      </c>
      <c r="EJ36" s="664">
        <v>0</v>
      </c>
      <c r="EK36" s="664">
        <v>0</v>
      </c>
      <c r="EL36" s="664">
        <v>0</v>
      </c>
      <c r="EM36" s="664">
        <v>3.3</v>
      </c>
      <c r="EN36" s="664">
        <v>3.3</v>
      </c>
      <c r="EO36" s="664">
        <v>3.3</v>
      </c>
      <c r="EP36" s="664">
        <v>3.3</v>
      </c>
      <c r="EQ36" s="664">
        <v>0</v>
      </c>
      <c r="ER36" s="664">
        <v>0</v>
      </c>
      <c r="ES36" s="664">
        <v>0</v>
      </c>
      <c r="ET36" s="664">
        <v>0</v>
      </c>
      <c r="EU36" s="664">
        <v>0</v>
      </c>
      <c r="EV36" s="664">
        <v>0</v>
      </c>
      <c r="EW36" s="664">
        <v>0</v>
      </c>
      <c r="EX36" s="664">
        <v>0</v>
      </c>
      <c r="EY36" s="664">
        <v>3.3</v>
      </c>
      <c r="EZ36" s="664">
        <v>3.3</v>
      </c>
      <c r="FA36" s="664">
        <v>3.3</v>
      </c>
      <c r="FB36" s="664">
        <v>3.3</v>
      </c>
      <c r="FC36" s="664">
        <v>0</v>
      </c>
      <c r="FD36" s="664">
        <v>0</v>
      </c>
      <c r="FE36" s="664">
        <v>0</v>
      </c>
      <c r="FF36" s="664">
        <v>0</v>
      </c>
      <c r="FG36" s="664">
        <v>0</v>
      </c>
      <c r="FH36" s="664">
        <v>0</v>
      </c>
      <c r="FI36" s="664">
        <v>0</v>
      </c>
      <c r="FJ36" s="664">
        <v>0</v>
      </c>
      <c r="FK36" s="664">
        <v>3.3</v>
      </c>
      <c r="FL36" s="664">
        <v>3.3</v>
      </c>
      <c r="FM36" s="664">
        <v>3.3</v>
      </c>
      <c r="FN36" s="664">
        <v>3.3</v>
      </c>
      <c r="FO36" s="664">
        <v>0</v>
      </c>
      <c r="FP36" s="664">
        <v>0</v>
      </c>
      <c r="FQ36" s="664">
        <v>0</v>
      </c>
      <c r="FR36" s="664">
        <v>0</v>
      </c>
      <c r="FS36" s="664">
        <v>0</v>
      </c>
      <c r="FT36" s="664">
        <v>0</v>
      </c>
      <c r="FU36" s="664">
        <v>0</v>
      </c>
      <c r="FV36" s="664">
        <v>0</v>
      </c>
      <c r="FW36" s="664">
        <v>3.3</v>
      </c>
      <c r="FX36" s="998">
        <v>3.3</v>
      </c>
      <c r="FY36" s="998">
        <v>3.3</v>
      </c>
      <c r="FZ36" s="998">
        <v>3.3</v>
      </c>
      <c r="GA36" s="998">
        <v>0</v>
      </c>
      <c r="GB36" s="998">
        <v>0</v>
      </c>
      <c r="GC36" s="998">
        <v>0</v>
      </c>
    </row>
    <row r="37" spans="2:185" s="664" customFormat="1" ht="13.5" customHeight="1" x14ac:dyDescent="0.2">
      <c r="B37" s="691" t="s">
        <v>214</v>
      </c>
      <c r="O37" s="664">
        <v>0.8</v>
      </c>
      <c r="P37" s="664">
        <v>0.8</v>
      </c>
      <c r="Q37" s="664">
        <v>0.8</v>
      </c>
      <c r="R37" s="664">
        <v>0.8</v>
      </c>
      <c r="S37" s="664">
        <v>0.8</v>
      </c>
      <c r="T37" s="664">
        <v>0.8</v>
      </c>
      <c r="U37" s="664">
        <v>0.8</v>
      </c>
      <c r="V37" s="664">
        <v>0.8</v>
      </c>
      <c r="W37" s="664">
        <v>0.8</v>
      </c>
      <c r="X37" s="664">
        <v>0.8</v>
      </c>
      <c r="Y37" s="664">
        <v>0.8</v>
      </c>
      <c r="Z37" s="664">
        <v>0.8</v>
      </c>
      <c r="AA37" s="664">
        <v>0.8</v>
      </c>
      <c r="AB37" s="664">
        <v>0.8</v>
      </c>
      <c r="AC37" s="664">
        <v>0.8</v>
      </c>
      <c r="AD37" s="664">
        <v>0.8</v>
      </c>
      <c r="AE37" s="664">
        <v>0.8</v>
      </c>
      <c r="AF37" s="664">
        <v>0.8</v>
      </c>
      <c r="AG37" s="664">
        <v>0.8</v>
      </c>
      <c r="AH37" s="664">
        <v>0.8</v>
      </c>
      <c r="AI37" s="664">
        <v>0.8</v>
      </c>
      <c r="AJ37" s="664">
        <v>0.8</v>
      </c>
      <c r="AK37" s="664">
        <v>0.8</v>
      </c>
      <c r="AL37" s="664">
        <v>0.8</v>
      </c>
      <c r="AM37" s="664">
        <v>0.8</v>
      </c>
      <c r="AN37" s="664">
        <v>0.8</v>
      </c>
      <c r="AO37" s="664">
        <v>0.8</v>
      </c>
      <c r="AP37" s="664">
        <v>0.8</v>
      </c>
      <c r="AQ37" s="664">
        <v>0.8</v>
      </c>
      <c r="AR37" s="664">
        <v>0.8</v>
      </c>
      <c r="AS37" s="664">
        <v>0.8</v>
      </c>
      <c r="AT37" s="664">
        <v>0.8</v>
      </c>
      <c r="AU37" s="664">
        <v>0.8</v>
      </c>
      <c r="AV37" s="664">
        <v>0</v>
      </c>
      <c r="AW37" s="664">
        <v>0</v>
      </c>
      <c r="AX37" s="664">
        <v>0</v>
      </c>
      <c r="AY37" s="664">
        <v>0</v>
      </c>
      <c r="AZ37" s="664">
        <v>0</v>
      </c>
      <c r="BA37" s="664">
        <v>0</v>
      </c>
      <c r="BB37" s="664">
        <v>0</v>
      </c>
      <c r="BC37" s="664">
        <v>0</v>
      </c>
      <c r="BD37" s="664">
        <v>0</v>
      </c>
      <c r="BE37" s="664">
        <v>0</v>
      </c>
      <c r="BF37" s="664">
        <v>0</v>
      </c>
      <c r="BG37" s="664">
        <v>0</v>
      </c>
      <c r="BH37" s="664">
        <v>0</v>
      </c>
      <c r="BI37" s="664">
        <v>0</v>
      </c>
      <c r="BJ37" s="664">
        <v>0</v>
      </c>
      <c r="BK37" s="664">
        <v>0</v>
      </c>
      <c r="BL37" s="664">
        <v>0</v>
      </c>
      <c r="BM37" s="664">
        <v>0</v>
      </c>
      <c r="BN37" s="664">
        <v>0</v>
      </c>
      <c r="BO37" s="664">
        <v>0</v>
      </c>
      <c r="BP37" s="664">
        <v>0</v>
      </c>
      <c r="BQ37" s="664">
        <v>0</v>
      </c>
      <c r="BR37" s="664">
        <v>0</v>
      </c>
      <c r="BS37" s="664">
        <v>0</v>
      </c>
      <c r="BT37" s="664">
        <v>0</v>
      </c>
      <c r="BU37" s="664">
        <v>0</v>
      </c>
      <c r="BV37" s="664">
        <v>0</v>
      </c>
      <c r="BW37" s="664">
        <v>0</v>
      </c>
      <c r="BX37" s="664">
        <v>0</v>
      </c>
      <c r="BY37" s="664">
        <v>0</v>
      </c>
      <c r="BZ37" s="664">
        <v>0</v>
      </c>
      <c r="CA37" s="664">
        <v>0</v>
      </c>
      <c r="CB37" s="664">
        <v>0</v>
      </c>
      <c r="CC37" s="664">
        <v>0</v>
      </c>
      <c r="CD37" s="664">
        <v>0</v>
      </c>
      <c r="CE37" s="664">
        <v>0</v>
      </c>
      <c r="CF37" s="664">
        <v>0</v>
      </c>
      <c r="CG37" s="664">
        <v>0</v>
      </c>
      <c r="CH37" s="664">
        <v>0</v>
      </c>
      <c r="CI37" s="664">
        <v>0</v>
      </c>
      <c r="CJ37" s="664">
        <v>0</v>
      </c>
      <c r="CK37" s="664">
        <v>0</v>
      </c>
      <c r="CL37" s="664">
        <v>0</v>
      </c>
      <c r="CM37" s="664">
        <v>0</v>
      </c>
      <c r="CN37" s="664">
        <v>0</v>
      </c>
      <c r="CO37" s="664">
        <v>0</v>
      </c>
      <c r="CP37" s="664">
        <v>0</v>
      </c>
      <c r="CQ37" s="664">
        <v>0</v>
      </c>
      <c r="CR37" s="664">
        <v>0</v>
      </c>
      <c r="CS37" s="664">
        <v>0</v>
      </c>
      <c r="CT37" s="664">
        <v>0</v>
      </c>
      <c r="CU37" s="664">
        <v>0</v>
      </c>
      <c r="CV37" s="664">
        <v>0</v>
      </c>
      <c r="CW37" s="664">
        <v>0</v>
      </c>
      <c r="CX37" s="664">
        <v>0</v>
      </c>
      <c r="CY37" s="664">
        <v>0</v>
      </c>
      <c r="CZ37" s="664">
        <v>0</v>
      </c>
      <c r="DA37" s="664">
        <v>0</v>
      </c>
      <c r="DB37" s="664">
        <v>0</v>
      </c>
      <c r="DC37" s="664">
        <v>0</v>
      </c>
      <c r="DD37" s="664">
        <v>0</v>
      </c>
      <c r="DE37" s="664">
        <v>0</v>
      </c>
      <c r="DF37" s="664">
        <v>0</v>
      </c>
      <c r="DG37" s="664">
        <v>0</v>
      </c>
      <c r="DH37" s="664">
        <v>0</v>
      </c>
      <c r="DI37" s="664">
        <v>0</v>
      </c>
      <c r="DJ37" s="664">
        <v>0</v>
      </c>
      <c r="DK37" s="664">
        <v>0</v>
      </c>
      <c r="DL37" s="664">
        <v>0</v>
      </c>
      <c r="DM37" s="664">
        <v>0</v>
      </c>
      <c r="DN37" s="664">
        <v>0</v>
      </c>
      <c r="DO37" s="664">
        <v>0</v>
      </c>
      <c r="DP37" s="664">
        <v>0</v>
      </c>
      <c r="DQ37" s="664">
        <v>0</v>
      </c>
      <c r="DR37" s="664">
        <v>0</v>
      </c>
      <c r="DS37" s="664">
        <v>0</v>
      </c>
      <c r="DT37" s="664">
        <v>0</v>
      </c>
      <c r="DU37" s="664">
        <v>0</v>
      </c>
      <c r="DV37" s="664">
        <v>0</v>
      </c>
      <c r="DW37" s="664">
        <v>0</v>
      </c>
      <c r="DX37" s="664">
        <v>0</v>
      </c>
      <c r="DY37" s="731">
        <v>0</v>
      </c>
      <c r="DZ37" s="664">
        <v>0</v>
      </c>
      <c r="EA37" s="664">
        <v>0</v>
      </c>
      <c r="EB37" s="664">
        <v>0</v>
      </c>
      <c r="EC37" s="664">
        <v>0</v>
      </c>
      <c r="ED37" s="664">
        <v>0</v>
      </c>
      <c r="EE37" s="664">
        <v>0</v>
      </c>
      <c r="EF37" s="664">
        <v>0</v>
      </c>
      <c r="EG37" s="664">
        <v>0</v>
      </c>
      <c r="EH37" s="664">
        <v>0</v>
      </c>
      <c r="EI37" s="664">
        <v>0</v>
      </c>
      <c r="EJ37" s="664">
        <v>0</v>
      </c>
      <c r="EK37" s="664">
        <v>0</v>
      </c>
      <c r="EL37" s="664">
        <v>0</v>
      </c>
      <c r="EM37" s="664">
        <v>0</v>
      </c>
      <c r="EN37" s="664">
        <v>0</v>
      </c>
      <c r="EO37" s="664">
        <v>0</v>
      </c>
      <c r="EP37" s="664">
        <v>0</v>
      </c>
      <c r="EQ37" s="664">
        <v>0</v>
      </c>
      <c r="ER37" s="664">
        <v>0</v>
      </c>
      <c r="ES37" s="664">
        <v>0</v>
      </c>
      <c r="ET37" s="664">
        <v>0</v>
      </c>
      <c r="EU37" s="664">
        <v>0</v>
      </c>
      <c r="EV37" s="664">
        <v>0</v>
      </c>
      <c r="EW37" s="664">
        <v>0</v>
      </c>
      <c r="EX37" s="664">
        <v>0</v>
      </c>
      <c r="EY37" s="664">
        <v>0</v>
      </c>
      <c r="EZ37" s="664">
        <v>0</v>
      </c>
      <c r="FA37" s="664">
        <v>0</v>
      </c>
      <c r="FB37" s="664">
        <v>0</v>
      </c>
      <c r="FC37" s="664">
        <v>0</v>
      </c>
      <c r="FD37" s="664">
        <v>0</v>
      </c>
      <c r="FE37" s="664">
        <v>0</v>
      </c>
      <c r="FF37" s="664">
        <v>0</v>
      </c>
      <c r="FG37" s="664">
        <v>0</v>
      </c>
      <c r="FH37" s="664">
        <v>0</v>
      </c>
      <c r="FI37" s="664">
        <v>0</v>
      </c>
      <c r="FJ37" s="664">
        <v>0</v>
      </c>
      <c r="FK37" s="664">
        <v>0</v>
      </c>
      <c r="FL37" s="664">
        <v>0</v>
      </c>
      <c r="FM37" s="664">
        <v>0</v>
      </c>
      <c r="FN37" s="664">
        <v>0</v>
      </c>
      <c r="FO37" s="664">
        <v>0</v>
      </c>
      <c r="FP37" s="664">
        <v>0</v>
      </c>
      <c r="FQ37" s="664">
        <v>0</v>
      </c>
      <c r="FR37" s="664">
        <v>0</v>
      </c>
      <c r="FS37" s="664">
        <v>0</v>
      </c>
      <c r="FT37" s="664">
        <v>0</v>
      </c>
      <c r="FU37" s="664">
        <v>0</v>
      </c>
      <c r="FV37" s="664">
        <v>0</v>
      </c>
      <c r="FW37" s="664">
        <v>0</v>
      </c>
      <c r="FX37" s="998">
        <v>0</v>
      </c>
      <c r="FY37" s="998">
        <v>0</v>
      </c>
      <c r="FZ37" s="998">
        <v>0</v>
      </c>
      <c r="GA37" s="998">
        <v>0</v>
      </c>
      <c r="GB37" s="998">
        <v>0</v>
      </c>
      <c r="GC37" s="998">
        <v>0</v>
      </c>
    </row>
    <row r="38" spans="2:185" x14ac:dyDescent="0.2">
      <c r="B38" s="663" t="s">
        <v>553</v>
      </c>
      <c r="C38" s="770"/>
      <c r="D38" s="770"/>
      <c r="E38" s="770"/>
      <c r="F38" s="770"/>
      <c r="G38" s="770"/>
      <c r="H38" s="770"/>
      <c r="I38" s="770"/>
      <c r="J38" s="770"/>
      <c r="K38" s="770"/>
      <c r="L38" s="770"/>
      <c r="M38" s="770"/>
      <c r="N38" s="770"/>
      <c r="O38" s="788">
        <f>+'Calc Small Comm A1-A Rates'!O37</f>
        <v>0.46</v>
      </c>
      <c r="P38" s="788">
        <f>+'Calc Small Comm A1-A Rates'!P37</f>
        <v>0.46</v>
      </c>
      <c r="Q38" s="788">
        <f>+'Calc Small Comm A1-A Rates'!Q37</f>
        <v>0.46</v>
      </c>
      <c r="R38" s="788">
        <f>+'Calc Small Comm A1-A Rates'!R37</f>
        <v>0.46</v>
      </c>
      <c r="S38" s="788">
        <f>+'Calc Small Comm A1-A Rates'!S37</f>
        <v>0.46</v>
      </c>
      <c r="T38" s="788">
        <f>+'Calc Small Comm A1-A Rates'!T37</f>
        <v>0.46</v>
      </c>
      <c r="U38" s="788">
        <f>+'Calc Small Comm A1-A Rates'!U37</f>
        <v>0.46</v>
      </c>
      <c r="V38" s="788">
        <f>+'Calc Small Comm A1-A Rates'!V37</f>
        <v>0.46</v>
      </c>
      <c r="W38" s="788">
        <f>+'Calc Small Comm A1-A Rates'!W37</f>
        <v>0.46</v>
      </c>
      <c r="X38" s="788">
        <f>+'Calc Small Comm A1-A Rates'!X37</f>
        <v>0.46</v>
      </c>
      <c r="Y38" s="788">
        <f>+'Calc Small Comm A1-A Rates'!Y37</f>
        <v>0.46</v>
      </c>
      <c r="Z38" s="788">
        <f>+'Calc Small Comm A1-A Rates'!Z37</f>
        <v>0.46</v>
      </c>
      <c r="AA38" s="788">
        <f>+'Calc Small Comm A1-A Rates'!AA37</f>
        <v>0.46</v>
      </c>
      <c r="AB38" s="788">
        <f>+'Calc Small Comm A1-A Rates'!AB37</f>
        <v>0.46</v>
      </c>
      <c r="AC38" s="788">
        <f>+'Calc Small Comm A1-A Rates'!AC37</f>
        <v>0.46</v>
      </c>
      <c r="AD38" s="788">
        <f>+'Calc Small Comm A1-A Rates'!AD37</f>
        <v>0.46</v>
      </c>
      <c r="AE38" s="788">
        <f>+'Calc Small Comm A1-A Rates'!AE37</f>
        <v>0.46</v>
      </c>
      <c r="AF38" s="788">
        <f>+'Calc Small Comm A1-A Rates'!AF37</f>
        <v>0.46</v>
      </c>
      <c r="AG38" s="788">
        <f>+'Calc Small Comm A1-A Rates'!AG37</f>
        <v>0.46</v>
      </c>
      <c r="AH38" s="788">
        <f>+'Calc Small Comm A1-A Rates'!AH37</f>
        <v>0.78</v>
      </c>
      <c r="AI38" s="788">
        <f>+'Calc Small Comm A1-A Rates'!AI37</f>
        <v>0.78</v>
      </c>
      <c r="AJ38" s="788">
        <f>+'Calc Small Comm A1-A Rates'!AJ37</f>
        <v>0.78</v>
      </c>
      <c r="AK38" s="788">
        <f>+'Calc Small Comm A1-A Rates'!AK37</f>
        <v>0.78</v>
      </c>
      <c r="AL38" s="788">
        <f>+'Calc Small Comm A1-A Rates'!AL37</f>
        <v>0.97</v>
      </c>
      <c r="AM38" s="788">
        <f>+'Calc Small Comm A1-A Rates'!AM37</f>
        <v>0.97</v>
      </c>
      <c r="AN38" s="788">
        <f>+'Calc Small Comm A1-A Rates'!AN37</f>
        <v>0.97</v>
      </c>
      <c r="AO38" s="788">
        <f>+'Calc Small Comm A1-A Rates'!AO37</f>
        <v>0.97</v>
      </c>
      <c r="AP38" s="788">
        <f>+'Calc Small Comm A1-A Rates'!AP37</f>
        <v>0.97</v>
      </c>
      <c r="AQ38" s="788">
        <f>+'Calc Small Comm A1-A Rates'!AQ37</f>
        <v>0.97</v>
      </c>
      <c r="AR38" s="788">
        <f>+'Calc Small Comm A1-A Rates'!AR37</f>
        <v>0.97</v>
      </c>
      <c r="AS38" s="788">
        <f>+'Calc Small Comm A1-A Rates'!AS37</f>
        <v>0.97</v>
      </c>
      <c r="AT38" s="788">
        <f>+'Calc Small Comm A1-A Rates'!AT37</f>
        <v>0.97</v>
      </c>
      <c r="AU38" s="788">
        <f>+'Calc Small Comm A1-A Rates'!AU37</f>
        <v>0.97</v>
      </c>
      <c r="AV38" s="788">
        <f>+'Calc Small Comm A1-A Rates'!AV37</f>
        <v>1.29</v>
      </c>
      <c r="AW38" s="788">
        <f>+'Calc Small Comm A1-A Rates'!AW37</f>
        <v>1.29</v>
      </c>
      <c r="AX38" s="788">
        <f>+'Calc Small Comm A1-A Rates'!AX37</f>
        <v>1.29</v>
      </c>
      <c r="AY38" s="788">
        <f>+'Calc Small Comm A1-A Rates'!AY37</f>
        <v>1.29</v>
      </c>
      <c r="AZ38" s="788">
        <f>+'Calc Small Comm A1-A Rates'!AZ37</f>
        <v>1.29</v>
      </c>
      <c r="BA38" s="788">
        <f>+'Calc Small Comm A1-A Rates'!BA37</f>
        <v>1.29</v>
      </c>
      <c r="BB38" s="788">
        <f>+'Calc Small Comm A1-A Rates'!BB37</f>
        <v>1.29</v>
      </c>
      <c r="BC38" s="788">
        <f>+'Calc Small Comm A1-A Rates'!BC37</f>
        <v>1.29</v>
      </c>
      <c r="BD38" s="788">
        <f>+'Calc Small Comm A1-A Rates'!BD37</f>
        <v>1.29</v>
      </c>
      <c r="BE38" s="788">
        <f>+'Calc Small Comm A1-A Rates'!BE37</f>
        <v>1.29</v>
      </c>
      <c r="BF38" s="788">
        <f>+'Calc Small Comm A1-A Rates'!BF37</f>
        <v>1.29</v>
      </c>
      <c r="BG38" s="788">
        <f>+'Calc Small Comm A1-A Rates'!BG37</f>
        <v>1.29</v>
      </c>
      <c r="BH38" s="788">
        <f>+'Calc Small Comm A1-A Rates'!BH37</f>
        <v>1.29</v>
      </c>
      <c r="BI38" s="788">
        <f>+'Calc Small Comm A1-A Rates'!BI37</f>
        <v>1.29</v>
      </c>
      <c r="BJ38" s="788">
        <f>+'Calc Small Comm A1-A Rates'!BJ37</f>
        <v>1.29</v>
      </c>
      <c r="BK38" s="788">
        <f>+'Calc Small Comm A1-A Rates'!BK37</f>
        <v>1.42</v>
      </c>
      <c r="BL38" s="788">
        <f>+'Calc Small Comm A1-A Rates'!BL37</f>
        <v>1.42</v>
      </c>
      <c r="BM38" s="788">
        <f>+'Calc Small Comm A1-A Rates'!BM37</f>
        <v>1.42</v>
      </c>
      <c r="BN38" s="788">
        <f>+'Calc Small Comm A1-A Rates'!BN37</f>
        <v>1.42</v>
      </c>
      <c r="BO38" s="788">
        <f>+'Calc Small Comm A1-A Rates'!BO37</f>
        <v>1.42</v>
      </c>
      <c r="BP38" s="788">
        <f>+'Calc Small Comm A1-A Rates'!BP37</f>
        <v>1.42</v>
      </c>
      <c r="BQ38" s="788">
        <f>+'Calc Small Comm A1-A Rates'!BQ37</f>
        <v>1.42</v>
      </c>
      <c r="BR38" s="788">
        <f>+'Calc Small Comm A1-A Rates'!BR37</f>
        <v>1.42</v>
      </c>
      <c r="BS38" s="788">
        <f>+'Calc Small Comm A1-A Rates'!BS37</f>
        <v>1.42</v>
      </c>
      <c r="BT38" s="788">
        <f>+'Calc Small Comm A1-A Rates'!BT37</f>
        <v>1.42</v>
      </c>
      <c r="BU38" s="788">
        <f>+'Calc Small Comm A1-A Rates'!BU37</f>
        <v>1.42</v>
      </c>
      <c r="BV38" s="788">
        <f>+'Calc Small Comm A1-A Rates'!BV37</f>
        <v>1.42</v>
      </c>
      <c r="BW38" s="788">
        <f>+'Calc Small Comm A1-A Rates'!BW37</f>
        <v>1.42</v>
      </c>
      <c r="BX38" s="788">
        <f>+'Calc Small Comm A1-A Rates'!BX37</f>
        <v>1.42</v>
      </c>
      <c r="BY38" s="788">
        <f>+'Calc Small Comm A1-A Rates'!BY37</f>
        <v>1.42</v>
      </c>
      <c r="BZ38" s="788">
        <f>+'Calc Small Comm A1-A Rates'!BZ37</f>
        <v>1.42</v>
      </c>
      <c r="CA38" s="788">
        <f>+'Calc Small Comm A1-A Rates'!CA37</f>
        <v>1.42</v>
      </c>
      <c r="CB38" s="788">
        <f>+'Calc Small Comm A1-A Rates'!CB37</f>
        <v>1.42</v>
      </c>
      <c r="CC38" s="788">
        <f>+'Calc Small Comm A1-A Rates'!CC37</f>
        <v>1.42</v>
      </c>
      <c r="CD38" s="788">
        <f>+'Calc Small Comm A1-A Rates'!CD37</f>
        <v>1.42</v>
      </c>
      <c r="CE38" s="788">
        <f>+'Calc Small Comm A1-A Rates'!CE37</f>
        <v>1.42</v>
      </c>
      <c r="CF38" s="788">
        <f>+'Calc Small Comm A1-A Rates'!CF37</f>
        <v>1.42</v>
      </c>
      <c r="CG38" s="788">
        <f>+'Calc Small Comm A1-A Rates'!CG37</f>
        <v>1.42</v>
      </c>
      <c r="CH38" s="788">
        <f>+'Calc Small Comm A1-A Rates'!CH37</f>
        <v>1.42</v>
      </c>
      <c r="CI38" s="788">
        <f>+'Calc Small Comm A1-A Rates'!CI37</f>
        <v>1.42</v>
      </c>
      <c r="CJ38" s="788">
        <f>+'Calc Small Comm A1-A Rates'!CJ37</f>
        <v>1.7799999999999998</v>
      </c>
      <c r="CK38" s="788">
        <f>+'Calc Small Comm A1-A Rates'!CK37</f>
        <v>1.7799999999999998</v>
      </c>
      <c r="CL38" s="788">
        <f>+'Calc Small Comm A1-A Rates'!CL37</f>
        <v>1.7799999999999998</v>
      </c>
      <c r="CM38" s="788">
        <f>+'Calc Small Comm A1-A Rates'!CM37</f>
        <v>1.7799999999999998</v>
      </c>
      <c r="CN38" s="788">
        <f>+'Calc Small Comm A1-A Rates'!CN37</f>
        <v>1.7799999999999998</v>
      </c>
      <c r="CO38" s="788">
        <f>+'Calc Small Comm A1-A Rates'!CO37</f>
        <v>1.7799999999999998</v>
      </c>
      <c r="CP38" s="788">
        <f>+'Calc Small Comm A1-A Rates'!CP37</f>
        <v>1.7799999999999998</v>
      </c>
      <c r="CQ38" s="788">
        <f>+'Calc Small Comm A1-A Rates'!CQ37</f>
        <v>1.7799999999999998</v>
      </c>
      <c r="CR38" s="788">
        <f>+'Calc Small Comm A1-A Rates'!CR37</f>
        <v>2.12</v>
      </c>
      <c r="CS38" s="788">
        <f>+'Calc Small Comm A1-A Rates'!CS37</f>
        <v>2.12</v>
      </c>
      <c r="CT38" s="788">
        <f>+'Calc Small Comm A1-A Rates'!CT37</f>
        <v>2.12</v>
      </c>
      <c r="CU38" s="788">
        <f>+'Calc Small Comm A1-A Rates'!CU37</f>
        <v>2.12</v>
      </c>
      <c r="CV38" s="788">
        <f>+'Calc Small Comm A1-A Rates'!CV37</f>
        <v>2.12</v>
      </c>
      <c r="CW38" s="788">
        <f>+'Calc Small Comm A1-A Rates'!CW37</f>
        <v>2.12</v>
      </c>
      <c r="CX38" s="788">
        <f>+'Calc Small Comm A1-A Rates'!CX37</f>
        <v>2.12</v>
      </c>
      <c r="CY38" s="788">
        <f>+'Calc Small Comm A1-A Rates'!CY37</f>
        <v>2.12</v>
      </c>
      <c r="CZ38" s="788">
        <f>+'Calc Small Comm A1-A Rates'!CZ37</f>
        <v>2.12</v>
      </c>
      <c r="DA38" s="788">
        <f>+'Calc Small Comm A1-A Rates'!DA37</f>
        <v>2.12</v>
      </c>
      <c r="DB38" s="788">
        <f>+'Calc Small Comm A1-A Rates'!DB37</f>
        <v>2.12</v>
      </c>
      <c r="DC38" s="788">
        <f>+'Calc Small Comm A1-A Rates'!DC37</f>
        <v>2.12</v>
      </c>
      <c r="DD38" s="788">
        <f>+'Calc Small Comm A1-A Rates'!DD37</f>
        <v>2.12</v>
      </c>
      <c r="DE38" s="788">
        <f>+'Calc Small Comm A1-A Rates'!DE37</f>
        <v>2.12</v>
      </c>
      <c r="DF38" s="788">
        <f>+'Calc Small Comm A1-A Rates'!DF37</f>
        <v>2.12</v>
      </c>
      <c r="DG38" s="788">
        <f>+'Calc Small Comm A1-A Rates'!DG37</f>
        <v>2.12</v>
      </c>
      <c r="DH38" s="788">
        <f>+'Calc Small Comm A1-A Rates'!DH37</f>
        <v>2.12</v>
      </c>
      <c r="DI38" s="788">
        <f>+'Calc Small Comm A1-A Rates'!DI37</f>
        <v>2.12</v>
      </c>
      <c r="DJ38" s="788">
        <f>+'Calc Small Comm A1-A Rates'!DJ37</f>
        <v>2.12</v>
      </c>
      <c r="DK38" s="788">
        <f>+'Calc Small Comm A1-A Rates'!DK37</f>
        <v>2.12</v>
      </c>
      <c r="DL38" s="788">
        <f>+'Calc Small Comm A1-A Rates'!DL37</f>
        <v>2.12</v>
      </c>
      <c r="DM38" s="788">
        <f>+'Calc Small Comm A1-A Rates'!DM37</f>
        <v>2.12</v>
      </c>
      <c r="DN38" s="788">
        <f>+'Calc Small Comm A1-A Rates'!DN37</f>
        <v>2.12</v>
      </c>
      <c r="DO38" s="788">
        <f>+'Calc Small Comm A1-A Rates'!DO37</f>
        <v>2.12</v>
      </c>
      <c r="DP38" s="788">
        <f>+'Calc Small Comm A1-A Rates'!DP37</f>
        <v>2.12</v>
      </c>
      <c r="DQ38" s="788">
        <f>+'Calc Small Comm A1-A Rates'!DQ37</f>
        <v>2.12</v>
      </c>
      <c r="DR38" s="788">
        <f>+'Calc Small Comm A1-A Rates'!DR37</f>
        <v>2.12</v>
      </c>
      <c r="DS38" s="788">
        <f>+'Calc Small Comm A1-A Rates'!DS37</f>
        <v>2.12</v>
      </c>
      <c r="DT38" s="788">
        <f>+'Calc Small Comm A1-A Rates'!DT37</f>
        <v>2.12</v>
      </c>
      <c r="DU38" s="788">
        <f>+'Calc Small Comm A1-A Rates'!DU37</f>
        <v>2.12</v>
      </c>
      <c r="DV38" s="788">
        <f>+'Calc Small Comm A1-A Rates'!DV37</f>
        <v>2.12</v>
      </c>
      <c r="DW38" s="788">
        <f>+'Calc Small Comm A1-A Rates'!DW37</f>
        <v>2.12</v>
      </c>
      <c r="DX38" s="788">
        <f>+'Calc Small Comm A1-A Rates'!DX37</f>
        <v>2.12</v>
      </c>
      <c r="DY38" s="794">
        <f>+'Calc Small Comm A1-A Rates'!DY37</f>
        <v>2.12</v>
      </c>
      <c r="DZ38" s="788">
        <f>+'Calc Small Comm A1-A Rates'!DZ37</f>
        <v>2.12</v>
      </c>
      <c r="EA38" s="788">
        <f>+'Calc Small Comm A1-A Rates'!EA37</f>
        <v>2.12</v>
      </c>
      <c r="EB38" s="788">
        <f>+'Calc Small Comm A1-A Rates'!EB37</f>
        <v>2.12</v>
      </c>
      <c r="EC38" s="788">
        <f>+'Calc Small Comm A1-A Rates'!EC37</f>
        <v>2.12</v>
      </c>
      <c r="ED38" s="788">
        <f>+'Calc Small Comm A1-A Rates'!ED37</f>
        <v>2.12</v>
      </c>
      <c r="EE38" s="788">
        <f>+'Calc Small Comm A1-A Rates'!EE37</f>
        <v>2.12</v>
      </c>
      <c r="EF38" s="788">
        <f>+'Calc Small Comm A1-A Rates'!EF37</f>
        <v>2.12</v>
      </c>
      <c r="EG38" s="788">
        <f>+'Calc Small Comm A1-A Rates'!EG37</f>
        <v>2.12</v>
      </c>
      <c r="EH38" s="788">
        <f>+'Calc Small Comm A1-A Rates'!EH37</f>
        <v>2.12</v>
      </c>
      <c r="EI38" s="788">
        <f>+'Calc Small Comm A1-A Rates'!EI37</f>
        <v>2.12</v>
      </c>
      <c r="EJ38" s="788">
        <f>+'Calc Small Comm A1-A Rates'!EJ37</f>
        <v>2.12</v>
      </c>
      <c r="EK38" s="788">
        <f>+'Calc Small Comm A1-A Rates'!EK37</f>
        <v>2.12</v>
      </c>
      <c r="EL38" s="788">
        <f>+'Calc Small Comm A1-A Rates'!EL37</f>
        <v>2.12</v>
      </c>
      <c r="EM38" s="788">
        <f>+'Calc Small Comm A1-A Rates'!EM37</f>
        <v>2.12</v>
      </c>
      <c r="EN38" s="788">
        <f>+'Calc Small Comm A1-A Rates'!EN37</f>
        <v>2.62</v>
      </c>
      <c r="EO38" s="788">
        <f>+'Calc Small Comm A1-A Rates'!EO37</f>
        <v>2.62</v>
      </c>
      <c r="EP38" s="788">
        <f>+'Calc Small Comm A1-A Rates'!EP37</f>
        <v>2.62</v>
      </c>
      <c r="EQ38" s="788">
        <f>+'Calc Small Comm A1-A Rates'!EQ37</f>
        <v>2.62</v>
      </c>
      <c r="ER38" s="788">
        <f>+'Calc Small Comm A1-A Rates'!ER37</f>
        <v>2.62</v>
      </c>
      <c r="ES38" s="788">
        <f>+'Calc Small Comm A1-A Rates'!ES37</f>
        <v>2.62</v>
      </c>
      <c r="ET38" s="788">
        <f>+'Calc Small Comm A1-A Rates'!ET37</f>
        <v>2.62</v>
      </c>
      <c r="EU38" s="788">
        <f>+'Calc Small Comm A1-A Rates'!EU37</f>
        <v>2.62</v>
      </c>
      <c r="EV38" s="788">
        <f>+'Calc Small Comm A1-A Rates'!EV37</f>
        <v>2.62</v>
      </c>
      <c r="EW38" s="788">
        <f>+'Calc Small Comm A1-A Rates'!EW37</f>
        <v>2.62</v>
      </c>
      <c r="EX38" s="788">
        <f>+'Calc Small Comm A1-A Rates'!EX37</f>
        <v>2.62</v>
      </c>
      <c r="EY38" s="788">
        <f>+'Calc Small Comm A1-A Rates'!EY37</f>
        <v>2.62</v>
      </c>
      <c r="EZ38" s="788">
        <f>+'Calc Small Comm A1-A Rates'!EZ37</f>
        <v>3.12</v>
      </c>
      <c r="FA38" s="788">
        <f>+'Calc Small Comm A1-A Rates'!FA37</f>
        <v>3.12</v>
      </c>
      <c r="FB38" s="788">
        <f>+'Calc Small Comm A1-A Rates'!FB37</f>
        <v>3.12</v>
      </c>
      <c r="FC38" s="788">
        <f>+'Calc Small Comm A1-A Rates'!FC37</f>
        <v>3.12</v>
      </c>
      <c r="FD38" s="788">
        <f>+'Calc Small Comm A1-A Rates'!FD37</f>
        <v>3.12</v>
      </c>
      <c r="FE38" s="788">
        <f>+'Calc Small Comm A1-A Rates'!FE37</f>
        <v>3.12</v>
      </c>
      <c r="FF38" s="788">
        <f>+'Calc Small Comm A1-A Rates'!FF37</f>
        <v>3.12</v>
      </c>
      <c r="FG38" s="788">
        <f>+'Calc Small Comm A1-A Rates'!FG37</f>
        <v>3.12</v>
      </c>
      <c r="FH38" s="788">
        <f>+'Calc Small Comm A1-A Rates'!FH37</f>
        <v>3.12</v>
      </c>
      <c r="FI38" s="788">
        <f>+'Calc Small Comm A1-A Rates'!FI37</f>
        <v>3.12</v>
      </c>
      <c r="FJ38" s="788">
        <f>+'Calc Small Comm A1-A Rates'!FJ37</f>
        <v>3.12</v>
      </c>
      <c r="FK38" s="788">
        <f>+'Calc Small Comm A1-A Rates'!FK37</f>
        <v>3.12</v>
      </c>
      <c r="FL38" s="788">
        <f>+'Calc Small Comm A1-A Rates'!FL37</f>
        <v>3.44</v>
      </c>
      <c r="FM38" s="788">
        <f>+'Calc Small Comm A1-A Rates'!FM37</f>
        <v>3.44</v>
      </c>
      <c r="FN38" s="788">
        <f>+'Calc Small Comm A1-A Rates'!FN37</f>
        <v>3.44</v>
      </c>
      <c r="FO38" s="788">
        <f>+'Calc Small Comm A1-A Rates'!FO37</f>
        <v>3.44</v>
      </c>
      <c r="FP38" s="788">
        <f>+'Calc Small Comm A1-A Rates'!FP37</f>
        <v>3.44</v>
      </c>
      <c r="FQ38" s="788">
        <f>+'Calc Small Comm A1-A Rates'!FQ37</f>
        <v>3.44</v>
      </c>
      <c r="FR38" s="788">
        <f>+'Calc Small Comm A1-A Rates'!FR37</f>
        <v>3.44</v>
      </c>
      <c r="FS38" s="788">
        <f>+'Calc Small Comm A1-A Rates'!FS37</f>
        <v>3.44</v>
      </c>
      <c r="FT38" s="788">
        <f>+'Calc Small Comm A1-A Rates'!FT37</f>
        <v>3.44</v>
      </c>
      <c r="FU38" s="788">
        <f>+'Calc Small Comm A1-A Rates'!FU37</f>
        <v>3.44</v>
      </c>
      <c r="FV38" s="788">
        <f>+'Calc Small Comm A1-A Rates'!FV37</f>
        <v>3.44</v>
      </c>
      <c r="FW38" s="788">
        <f>+'Calc Small Comm A1-A Rates'!FW37</f>
        <v>3.44</v>
      </c>
      <c r="FX38" s="1014">
        <f>+'Calc Small Comm A1-A Rates'!FX37</f>
        <v>3.63</v>
      </c>
      <c r="FY38" s="1014">
        <f>+'Calc Small Comm A1-A Rates'!FY37</f>
        <v>3.63</v>
      </c>
      <c r="FZ38" s="1014">
        <f>+'Calc Small Comm A1-A Rates'!FZ37</f>
        <v>3.63</v>
      </c>
      <c r="GA38" s="1014">
        <f>+'Calc Small Comm A1-A Rates'!GA37</f>
        <v>3.63</v>
      </c>
      <c r="GB38" s="1014">
        <f>+'Calc Small Comm A1-A Rates'!GB37</f>
        <v>3.63</v>
      </c>
      <c r="GC38" s="1014">
        <f>+'Calc Small Comm A1-A Rates'!GC37</f>
        <v>3.63</v>
      </c>
    </row>
    <row r="39" spans="2:185" s="669" customFormat="1" ht="13.5" customHeight="1" x14ac:dyDescent="0.2">
      <c r="B39" s="665"/>
      <c r="DY39" s="692"/>
      <c r="FX39" s="1005"/>
      <c r="FY39" s="995"/>
      <c r="FZ39" s="995"/>
      <c r="GA39" s="995"/>
      <c r="GB39" s="995"/>
      <c r="GC39" s="995"/>
    </row>
    <row r="40" spans="2:185" x14ac:dyDescent="0.2">
      <c r="B40" s="668" t="s">
        <v>604</v>
      </c>
      <c r="C40" s="773"/>
      <c r="D40" s="773"/>
      <c r="E40" s="773"/>
      <c r="F40" s="773"/>
      <c r="G40" s="773"/>
      <c r="H40" s="773"/>
      <c r="I40" s="773"/>
      <c r="J40" s="773"/>
      <c r="K40" s="773"/>
      <c r="L40" s="773"/>
      <c r="M40" s="773"/>
      <c r="N40" s="773"/>
      <c r="O40" s="774"/>
      <c r="P40" s="774"/>
      <c r="Q40" s="774"/>
      <c r="R40" s="774"/>
      <c r="S40" s="774"/>
      <c r="T40" s="774"/>
      <c r="U40" s="774"/>
      <c r="V40" s="774"/>
      <c r="W40" s="774"/>
      <c r="X40" s="774"/>
      <c r="Y40" s="774"/>
      <c r="Z40" s="774"/>
      <c r="AA40" s="774"/>
      <c r="AB40" s="774"/>
      <c r="AC40" s="774"/>
      <c r="AD40" s="774"/>
      <c r="AE40" s="774"/>
      <c r="AF40" s="774"/>
      <c r="AG40" s="774"/>
      <c r="AH40" s="774"/>
      <c r="AI40" s="774"/>
      <c r="AJ40" s="774"/>
      <c r="AK40" s="774"/>
      <c r="AL40" s="774"/>
      <c r="AM40" s="774"/>
      <c r="AN40" s="774"/>
      <c r="AO40" s="774"/>
      <c r="AP40" s="774"/>
      <c r="AQ40" s="774"/>
      <c r="AR40" s="774"/>
      <c r="AS40" s="774"/>
      <c r="AT40" s="774"/>
      <c r="AU40" s="774"/>
      <c r="AV40" s="774"/>
      <c r="AW40" s="774"/>
      <c r="AX40" s="774"/>
      <c r="AY40" s="774"/>
      <c r="AZ40" s="774"/>
      <c r="BA40" s="774"/>
      <c r="BB40" s="774"/>
      <c r="BC40" s="774"/>
      <c r="BD40" s="774"/>
      <c r="BE40" s="774"/>
      <c r="BF40" s="774"/>
      <c r="BG40" s="774"/>
      <c r="BH40" s="774"/>
      <c r="BI40" s="774"/>
      <c r="BJ40" s="774"/>
      <c r="BK40" s="774"/>
      <c r="BL40" s="774"/>
      <c r="BM40" s="774"/>
      <c r="BN40" s="774"/>
      <c r="BO40" s="774"/>
      <c r="BP40" s="774"/>
      <c r="BQ40" s="774"/>
      <c r="BR40" s="774"/>
      <c r="BS40" s="774"/>
      <c r="BT40" s="774"/>
      <c r="BU40" s="774"/>
      <c r="BV40" s="774"/>
      <c r="BW40" s="774"/>
      <c r="BX40" s="774"/>
      <c r="BY40" s="774"/>
      <c r="BZ40" s="774"/>
      <c r="CA40" s="774"/>
      <c r="CB40" s="774"/>
      <c r="CC40" s="774"/>
      <c r="CD40" s="774"/>
      <c r="CE40" s="774"/>
      <c r="CF40" s="774"/>
      <c r="CG40" s="774"/>
      <c r="CH40" s="774"/>
      <c r="CI40" s="774"/>
      <c r="CJ40" s="774"/>
      <c r="CK40" s="774"/>
      <c r="CL40" s="774"/>
      <c r="CM40" s="774"/>
      <c r="CN40" s="669"/>
      <c r="CO40" s="669"/>
      <c r="CP40" s="669"/>
      <c r="CQ40" s="669"/>
      <c r="CR40" s="669"/>
      <c r="CS40" s="669"/>
      <c r="CT40" s="669"/>
      <c r="CU40" s="669"/>
      <c r="CV40" s="669"/>
      <c r="CW40" s="669"/>
      <c r="CX40" s="669"/>
      <c r="CY40" s="669"/>
      <c r="CZ40" s="669"/>
      <c r="DA40" s="669"/>
      <c r="DB40" s="669"/>
      <c r="DC40" s="669"/>
      <c r="DD40" s="669"/>
      <c r="DE40" s="669"/>
      <c r="DF40" s="669"/>
      <c r="DG40" s="669"/>
      <c r="DH40" s="669"/>
      <c r="DI40" s="669"/>
    </row>
    <row r="41" spans="2:185" s="664" customFormat="1" ht="13.5" customHeight="1" x14ac:dyDescent="0.2">
      <c r="B41" s="691" t="s">
        <v>217</v>
      </c>
      <c r="DY41" s="731"/>
      <c r="EB41" s="669">
        <v>2.9E-4</v>
      </c>
      <c r="EC41" s="669">
        <v>2.9E-4</v>
      </c>
      <c r="ED41" s="669">
        <v>2.9E-4</v>
      </c>
      <c r="FX41" s="1005"/>
      <c r="FY41" s="998"/>
      <c r="FZ41" s="998"/>
      <c r="GA41" s="998"/>
      <c r="GB41" s="998"/>
      <c r="GC41" s="998"/>
    </row>
    <row r="42" spans="2:185" s="664" customFormat="1" ht="13.5" customHeight="1" x14ac:dyDescent="0.2">
      <c r="B42" s="691" t="s">
        <v>288</v>
      </c>
      <c r="DY42" s="731"/>
      <c r="EB42" s="669">
        <v>1.9000000000000001E-4</v>
      </c>
      <c r="EC42" s="669">
        <v>1.9000000000000001E-4</v>
      </c>
      <c r="ED42" s="669">
        <v>1.9000000000000001E-4</v>
      </c>
      <c r="FX42" s="1005"/>
      <c r="FY42" s="998"/>
      <c r="FZ42" s="998"/>
      <c r="GA42" s="998"/>
      <c r="GB42" s="998"/>
      <c r="GC42" s="998"/>
    </row>
    <row r="43" spans="2:185" s="664" customFormat="1" ht="13.5" customHeight="1" x14ac:dyDescent="0.2">
      <c r="B43" s="691" t="s">
        <v>214</v>
      </c>
      <c r="DY43" s="731"/>
      <c r="EB43" s="669">
        <v>1.2E-4</v>
      </c>
      <c r="EC43" s="669">
        <v>1.2E-4</v>
      </c>
      <c r="ED43" s="669">
        <v>1.2E-4</v>
      </c>
      <c r="FX43" s="1005"/>
      <c r="FY43" s="998"/>
      <c r="FZ43" s="998"/>
      <c r="GA43" s="998"/>
      <c r="GB43" s="998"/>
      <c r="GC43" s="998"/>
    </row>
    <row r="44" spans="2:185" x14ac:dyDescent="0.2">
      <c r="B44" s="752"/>
      <c r="C44" s="773"/>
      <c r="D44" s="773"/>
      <c r="E44" s="773"/>
      <c r="F44" s="773"/>
      <c r="G44" s="773"/>
      <c r="H44" s="773"/>
      <c r="I44" s="773"/>
      <c r="J44" s="773"/>
      <c r="K44" s="773"/>
      <c r="L44" s="773"/>
      <c r="M44" s="773"/>
      <c r="N44" s="773"/>
      <c r="O44" s="775"/>
      <c r="P44" s="775"/>
      <c r="Q44" s="775"/>
      <c r="R44" s="775"/>
      <c r="S44" s="775"/>
      <c r="T44" s="775"/>
      <c r="U44" s="775"/>
      <c r="V44" s="775"/>
      <c r="W44" s="775"/>
      <c r="X44" s="775"/>
      <c r="Y44" s="775"/>
      <c r="Z44" s="775"/>
      <c r="AA44" s="775"/>
      <c r="AB44" s="775"/>
      <c r="AC44" s="775"/>
      <c r="AD44" s="775"/>
      <c r="AE44" s="775"/>
      <c r="AF44" s="775"/>
      <c r="AG44" s="775"/>
      <c r="AH44" s="775"/>
      <c r="AI44" s="775"/>
      <c r="AJ44" s="775"/>
      <c r="AK44" s="775"/>
      <c r="AL44" s="775"/>
      <c r="AM44" s="775"/>
      <c r="AN44" s="775"/>
      <c r="AO44" s="775"/>
      <c r="AP44" s="775"/>
      <c r="AQ44" s="775"/>
      <c r="AR44" s="775"/>
      <c r="AS44" s="775"/>
      <c r="AT44" s="775"/>
      <c r="AU44" s="775"/>
      <c r="AV44" s="775"/>
      <c r="AW44" s="775"/>
      <c r="AX44" s="775"/>
      <c r="AY44" s="775"/>
      <c r="AZ44" s="775"/>
      <c r="BA44" s="775"/>
      <c r="BB44" s="775"/>
      <c r="BC44" s="775"/>
      <c r="BD44" s="775"/>
      <c r="BE44" s="775"/>
      <c r="BF44" s="775"/>
      <c r="BG44" s="775"/>
      <c r="BH44" s="775"/>
      <c r="BI44" s="775"/>
      <c r="BJ44" s="775"/>
      <c r="BK44" s="775"/>
      <c r="BL44" s="775"/>
      <c r="BM44" s="775"/>
      <c r="BN44" s="775"/>
      <c r="BO44" s="775"/>
      <c r="BP44" s="775"/>
      <c r="BQ44" s="775"/>
      <c r="BR44" s="775"/>
      <c r="BS44" s="775"/>
      <c r="BT44" s="775"/>
      <c r="BU44" s="775"/>
      <c r="BV44" s="775"/>
      <c r="BW44" s="775"/>
      <c r="BX44" s="775"/>
      <c r="BY44" s="775"/>
      <c r="BZ44" s="775"/>
      <c r="CA44" s="775"/>
      <c r="CB44" s="775"/>
      <c r="CC44" s="775"/>
      <c r="CD44" s="775"/>
      <c r="CE44" s="775"/>
      <c r="CF44" s="775"/>
      <c r="CG44" s="775"/>
      <c r="CH44" s="775"/>
      <c r="CI44" s="775"/>
      <c r="CJ44" s="775"/>
      <c r="CK44" s="775"/>
      <c r="CL44" s="775"/>
      <c r="CM44" s="775"/>
      <c r="CN44" s="775"/>
      <c r="CO44" s="775"/>
      <c r="CP44" s="775"/>
      <c r="CQ44" s="775"/>
      <c r="CR44" s="775"/>
      <c r="CS44" s="775"/>
      <c r="CT44" s="775"/>
      <c r="CU44" s="775"/>
      <c r="CV44" s="775"/>
      <c r="CW44" s="775"/>
      <c r="CX44" s="775"/>
      <c r="CY44" s="775"/>
      <c r="CZ44" s="775"/>
      <c r="DA44" s="775"/>
      <c r="DB44" s="775"/>
      <c r="DC44" s="775"/>
      <c r="DD44" s="775"/>
      <c r="DE44" s="775"/>
      <c r="DF44" s="775"/>
      <c r="DG44" s="775"/>
      <c r="DH44" s="775"/>
      <c r="DI44" s="775"/>
      <c r="DJ44" s="775"/>
      <c r="DK44" s="775"/>
      <c r="DL44" s="775"/>
      <c r="DM44" s="775"/>
      <c r="DN44" s="775"/>
      <c r="DO44" s="775"/>
      <c r="DP44" s="775"/>
      <c r="DQ44" s="775"/>
      <c r="DR44" s="775"/>
      <c r="DS44" s="775"/>
      <c r="DT44" s="775"/>
      <c r="DU44" s="775"/>
      <c r="DV44" s="775"/>
      <c r="DW44" s="775"/>
      <c r="DX44" s="775"/>
      <c r="DY44" s="776"/>
      <c r="DZ44" s="775"/>
      <c r="EA44" s="775"/>
      <c r="EB44" s="775"/>
      <c r="EC44" s="775"/>
      <c r="ED44" s="775"/>
      <c r="EE44" s="775"/>
      <c r="EF44" s="775"/>
      <c r="EG44" s="775"/>
      <c r="EH44" s="775"/>
      <c r="EI44" s="775"/>
      <c r="EJ44" s="775"/>
      <c r="EK44" s="775"/>
      <c r="EL44" s="775"/>
      <c r="EM44" s="775"/>
      <c r="EN44" s="775"/>
      <c r="EO44" s="775"/>
      <c r="EP44" s="775"/>
      <c r="EQ44" s="775"/>
      <c r="ER44" s="775"/>
      <c r="ES44" s="775"/>
      <c r="ET44" s="775"/>
      <c r="EU44" s="775"/>
      <c r="EV44" s="775"/>
      <c r="EW44" s="775"/>
      <c r="EX44" s="775"/>
      <c r="EY44" s="775"/>
      <c r="EZ44" s="775"/>
      <c r="FA44" s="775"/>
      <c r="FB44" s="775"/>
      <c r="FC44" s="775"/>
      <c r="FD44" s="775"/>
      <c r="FE44" s="775"/>
      <c r="FF44" s="775"/>
      <c r="FG44" s="775"/>
      <c r="FH44" s="775"/>
      <c r="FI44" s="775"/>
      <c r="FJ44" s="775"/>
      <c r="FK44" s="775"/>
      <c r="FL44" s="775"/>
      <c r="FM44" s="775"/>
      <c r="FN44" s="775"/>
      <c r="FO44" s="775"/>
      <c r="FP44" s="775"/>
      <c r="FQ44" s="775"/>
      <c r="FR44" s="775"/>
      <c r="FS44" s="775"/>
      <c r="FT44" s="775"/>
      <c r="FU44" s="775"/>
      <c r="FV44" s="775"/>
      <c r="FW44" s="775"/>
    </row>
    <row r="45" spans="2:185" x14ac:dyDescent="0.2">
      <c r="B45" s="657"/>
      <c r="C45" s="773"/>
      <c r="D45" s="773"/>
      <c r="E45" s="773"/>
      <c r="F45" s="773"/>
      <c r="G45" s="773"/>
      <c r="H45" s="773"/>
      <c r="I45" s="773"/>
      <c r="J45" s="773"/>
      <c r="K45" s="773"/>
      <c r="L45" s="773"/>
      <c r="M45" s="773"/>
      <c r="N45" s="773"/>
      <c r="O45" s="774"/>
      <c r="P45" s="774"/>
      <c r="Q45" s="774"/>
      <c r="R45" s="774"/>
      <c r="S45" s="774"/>
      <c r="T45" s="774"/>
      <c r="U45" s="774"/>
      <c r="V45" s="774"/>
      <c r="W45" s="774"/>
      <c r="X45" s="774"/>
      <c r="Y45" s="774"/>
      <c r="Z45" s="774"/>
      <c r="AA45" s="774"/>
      <c r="AB45" s="774"/>
      <c r="AC45" s="774"/>
      <c r="AD45" s="774"/>
      <c r="AE45" s="774"/>
      <c r="AF45" s="774"/>
      <c r="AG45" s="774"/>
      <c r="AH45" s="774"/>
      <c r="AI45" s="774"/>
      <c r="AJ45" s="774"/>
      <c r="AK45" s="774"/>
      <c r="AL45" s="774"/>
      <c r="AM45" s="774"/>
      <c r="AN45" s="774"/>
      <c r="AO45" s="774"/>
      <c r="AP45" s="774"/>
      <c r="AQ45" s="774"/>
      <c r="AR45" s="774"/>
      <c r="AS45" s="774"/>
      <c r="AT45" s="774"/>
      <c r="AU45" s="774"/>
      <c r="AV45" s="774"/>
      <c r="AW45" s="774"/>
      <c r="AX45" s="774"/>
      <c r="AY45" s="774"/>
      <c r="AZ45" s="774"/>
      <c r="BA45" s="774"/>
      <c r="BB45" s="774"/>
      <c r="BC45" s="774"/>
      <c r="BD45" s="774"/>
      <c r="BE45" s="774"/>
      <c r="BF45" s="774"/>
      <c r="BG45" s="774"/>
      <c r="BH45" s="774"/>
      <c r="BI45" s="774"/>
      <c r="BJ45" s="774"/>
      <c r="BK45" s="774"/>
      <c r="BL45" s="774"/>
      <c r="BM45" s="774"/>
      <c r="BN45" s="774"/>
      <c r="BO45" s="774"/>
      <c r="BP45" s="774"/>
      <c r="BQ45" s="774"/>
      <c r="BR45" s="774"/>
      <c r="BS45" s="774"/>
      <c r="BT45" s="774"/>
      <c r="BU45" s="774"/>
      <c r="BV45" s="774"/>
      <c r="BW45" s="774"/>
      <c r="BX45" s="774"/>
      <c r="BY45" s="774"/>
      <c r="BZ45" s="774"/>
      <c r="CA45" s="774"/>
      <c r="CB45" s="774"/>
      <c r="CC45" s="774"/>
      <c r="CD45" s="774"/>
      <c r="CE45" s="774"/>
      <c r="CF45" s="774"/>
      <c r="CG45" s="774"/>
      <c r="CH45" s="774"/>
      <c r="CI45" s="774"/>
      <c r="CJ45" s="774"/>
      <c r="CK45" s="774"/>
      <c r="CL45" s="774"/>
      <c r="CM45" s="774"/>
      <c r="CN45" s="774"/>
      <c r="CO45" s="774"/>
      <c r="CP45" s="774"/>
      <c r="CQ45" s="774"/>
      <c r="CR45" s="774"/>
      <c r="CS45" s="774"/>
      <c r="CT45" s="774"/>
      <c r="CU45" s="774"/>
      <c r="CV45" s="774"/>
      <c r="CW45" s="774"/>
      <c r="CX45" s="774"/>
      <c r="CY45" s="774"/>
      <c r="CZ45" s="774"/>
      <c r="DA45" s="774"/>
      <c r="DB45" s="774"/>
      <c r="DC45" s="774"/>
      <c r="DD45" s="774"/>
      <c r="DE45" s="774"/>
      <c r="DF45" s="774"/>
      <c r="DG45" s="774"/>
      <c r="DH45" s="774"/>
      <c r="DI45" s="774"/>
      <c r="DJ45" s="774"/>
      <c r="DK45" s="774"/>
      <c r="DL45" s="774"/>
      <c r="DM45" s="774"/>
      <c r="DN45" s="774"/>
      <c r="DO45" s="774"/>
      <c r="DP45" s="774"/>
      <c r="DQ45" s="774"/>
      <c r="DR45" s="774"/>
      <c r="DS45" s="774"/>
      <c r="DT45" s="774"/>
      <c r="DU45" s="774"/>
      <c r="DV45" s="774"/>
      <c r="DW45" s="774"/>
      <c r="DX45" s="774"/>
      <c r="DY45" s="777"/>
      <c r="DZ45" s="774"/>
      <c r="EA45" s="774"/>
      <c r="EB45" s="774"/>
      <c r="EC45" s="774"/>
      <c r="ED45" s="774"/>
      <c r="EE45" s="774"/>
      <c r="EF45" s="774"/>
      <c r="EG45" s="774"/>
      <c r="EH45" s="774"/>
      <c r="EI45" s="774"/>
      <c r="EJ45" s="774"/>
      <c r="EK45" s="774"/>
      <c r="EL45" s="774"/>
      <c r="EM45" s="774"/>
      <c r="EN45" s="774"/>
      <c r="EO45" s="774"/>
      <c r="EP45" s="774"/>
      <c r="EQ45" s="774"/>
      <c r="ER45" s="774"/>
      <c r="ES45" s="774"/>
      <c r="ET45" s="774"/>
      <c r="EU45" s="774"/>
      <c r="EV45" s="774"/>
      <c r="EW45" s="774"/>
      <c r="EX45" s="774"/>
      <c r="EY45" s="774"/>
      <c r="EZ45" s="774"/>
      <c r="FA45" s="774"/>
      <c r="FB45" s="774"/>
      <c r="FC45" s="774"/>
      <c r="FD45" s="774"/>
      <c r="FE45" s="774"/>
      <c r="FF45" s="774"/>
      <c r="FG45" s="774"/>
      <c r="FH45" s="774"/>
      <c r="FI45" s="774"/>
      <c r="FJ45" s="774"/>
      <c r="FK45" s="774"/>
      <c r="FL45" s="774"/>
      <c r="FM45" s="774"/>
      <c r="FN45" s="774"/>
      <c r="FO45" s="774"/>
      <c r="FP45" s="774"/>
      <c r="FQ45" s="774"/>
      <c r="FR45" s="774"/>
      <c r="FS45" s="774"/>
      <c r="FT45" s="774"/>
      <c r="FU45" s="774"/>
      <c r="FV45" s="774"/>
      <c r="FW45" s="774"/>
    </row>
    <row r="46" spans="2:185" s="2" customFormat="1" x14ac:dyDescent="0.2">
      <c r="B46" s="668" t="s">
        <v>212</v>
      </c>
      <c r="C46" s="40"/>
      <c r="D46" s="40"/>
      <c r="E46" s="40"/>
      <c r="F46" s="40"/>
      <c r="G46" s="40"/>
      <c r="H46" s="40"/>
      <c r="I46" s="40"/>
      <c r="J46" s="40"/>
      <c r="K46" s="40"/>
      <c r="L46" s="40"/>
      <c r="M46" s="40"/>
      <c r="N46" s="40"/>
      <c r="O46" s="693">
        <v>0.125</v>
      </c>
      <c r="P46" s="693">
        <v>0.125</v>
      </c>
      <c r="Q46" s="693">
        <v>0.125</v>
      </c>
      <c r="R46" s="693">
        <v>0.125</v>
      </c>
      <c r="S46" s="693">
        <v>0.125</v>
      </c>
      <c r="T46" s="693">
        <v>0.125</v>
      </c>
      <c r="U46" s="693">
        <v>0.125</v>
      </c>
      <c r="V46" s="693">
        <v>0.125</v>
      </c>
      <c r="W46" s="693">
        <v>0.125</v>
      </c>
      <c r="X46" s="693">
        <v>0.125</v>
      </c>
      <c r="Y46" s="693">
        <v>0.125</v>
      </c>
      <c r="Z46" s="693">
        <v>0.125</v>
      </c>
      <c r="AA46" s="693">
        <v>0.125</v>
      </c>
      <c r="AB46" s="693">
        <v>0.125</v>
      </c>
      <c r="AC46" s="693">
        <v>0.125</v>
      </c>
      <c r="AD46" s="693">
        <v>0.125</v>
      </c>
      <c r="AE46" s="693">
        <v>0.125</v>
      </c>
      <c r="AF46" s="693">
        <v>0.125</v>
      </c>
      <c r="AG46" s="693">
        <v>0.125</v>
      </c>
      <c r="AH46" s="693">
        <v>0.125</v>
      </c>
      <c r="AI46" s="693">
        <v>0.125</v>
      </c>
      <c r="AJ46" s="693">
        <v>0.125</v>
      </c>
      <c r="AK46" s="693">
        <v>0.125</v>
      </c>
      <c r="AL46" s="693">
        <v>0.125</v>
      </c>
      <c r="AM46" s="693">
        <v>0.125</v>
      </c>
      <c r="AN46" s="693">
        <v>0.125</v>
      </c>
      <c r="AO46" s="693">
        <v>0.125</v>
      </c>
      <c r="AP46" s="693">
        <v>0.125</v>
      </c>
      <c r="AQ46" s="693">
        <v>0.125</v>
      </c>
      <c r="AR46" s="693">
        <v>0.125</v>
      </c>
      <c r="AS46" s="693">
        <v>0.125</v>
      </c>
      <c r="AT46" s="693">
        <v>0.125</v>
      </c>
      <c r="AU46" s="693">
        <v>0.125</v>
      </c>
      <c r="AV46" s="693">
        <v>0.125</v>
      </c>
      <c r="AW46" s="693">
        <v>0.125</v>
      </c>
      <c r="AX46" s="693">
        <v>0.125</v>
      </c>
      <c r="AY46" s="693">
        <v>0.125</v>
      </c>
      <c r="AZ46" s="693">
        <v>0.125</v>
      </c>
      <c r="BA46" s="693">
        <v>0.125</v>
      </c>
      <c r="BB46" s="693">
        <v>0.125</v>
      </c>
      <c r="BC46" s="693">
        <v>0.125</v>
      </c>
      <c r="BD46" s="693">
        <v>0.125</v>
      </c>
      <c r="BE46" s="693">
        <v>0.125</v>
      </c>
      <c r="BF46" s="693">
        <v>0.125</v>
      </c>
      <c r="BG46" s="693">
        <v>0.125</v>
      </c>
      <c r="BH46" s="693">
        <v>0.125</v>
      </c>
      <c r="BI46" s="693">
        <v>0.125</v>
      </c>
      <c r="BJ46" s="693">
        <v>0.125</v>
      </c>
      <c r="BK46" s="693">
        <v>0.125</v>
      </c>
      <c r="BL46" s="693">
        <v>0.125</v>
      </c>
      <c r="BM46" s="693">
        <v>0.125</v>
      </c>
      <c r="BN46" s="693">
        <v>0.125</v>
      </c>
      <c r="BO46" s="693">
        <v>0.125</v>
      </c>
      <c r="BP46" s="693">
        <v>0.125</v>
      </c>
      <c r="BQ46" s="693">
        <v>0.125</v>
      </c>
      <c r="BR46" s="693">
        <v>0.125</v>
      </c>
      <c r="BS46" s="693">
        <v>0.125</v>
      </c>
      <c r="BT46" s="693">
        <v>0.125</v>
      </c>
      <c r="BU46" s="693">
        <v>0.125</v>
      </c>
      <c r="BV46" s="693">
        <v>0.125</v>
      </c>
      <c r="BW46" s="693">
        <v>0.125</v>
      </c>
      <c r="BX46" s="693">
        <v>0.125</v>
      </c>
      <c r="BY46" s="693">
        <v>0.125</v>
      </c>
      <c r="BZ46" s="693">
        <v>0.125</v>
      </c>
      <c r="CA46" s="693">
        <v>0.125</v>
      </c>
      <c r="CB46" s="693">
        <v>0.125</v>
      </c>
      <c r="CC46" s="693">
        <v>0.125</v>
      </c>
      <c r="CD46" s="693">
        <v>0.125</v>
      </c>
      <c r="CE46" s="693">
        <v>0.125</v>
      </c>
      <c r="CF46" s="693">
        <v>0.125</v>
      </c>
      <c r="CG46" s="693">
        <v>0.125</v>
      </c>
      <c r="CH46" s="693">
        <v>0.125</v>
      </c>
      <c r="CI46" s="693">
        <v>0.125</v>
      </c>
      <c r="CJ46" s="693">
        <v>0.125</v>
      </c>
      <c r="CK46" s="693">
        <v>0.125</v>
      </c>
      <c r="CL46" s="693">
        <v>0.125</v>
      </c>
      <c r="CM46" s="693">
        <v>0.125</v>
      </c>
      <c r="CN46" s="693">
        <v>0.125</v>
      </c>
      <c r="CO46" s="693">
        <v>0.125</v>
      </c>
      <c r="CP46" s="693">
        <v>0.125</v>
      </c>
      <c r="CQ46" s="693">
        <v>0.125</v>
      </c>
      <c r="CR46" s="693">
        <v>0.125</v>
      </c>
      <c r="CS46" s="693">
        <v>0.125</v>
      </c>
      <c r="CT46" s="693">
        <v>0.125</v>
      </c>
      <c r="CU46" s="693">
        <v>0.125</v>
      </c>
      <c r="CV46" s="693">
        <v>0.125</v>
      </c>
      <c r="CW46" s="693">
        <v>0.125</v>
      </c>
      <c r="CX46" s="693">
        <v>0.125</v>
      </c>
      <c r="CY46" s="693">
        <v>0.125</v>
      </c>
      <c r="CZ46" s="693">
        <v>0.125</v>
      </c>
      <c r="DA46" s="693">
        <v>0.125</v>
      </c>
      <c r="DB46" s="693">
        <v>0.125</v>
      </c>
      <c r="DC46" s="693">
        <v>0.125</v>
      </c>
      <c r="DD46" s="693">
        <v>0.125</v>
      </c>
      <c r="DE46" s="693">
        <v>0.125</v>
      </c>
      <c r="DF46" s="693">
        <v>0.125</v>
      </c>
      <c r="DG46" s="693">
        <v>0.125</v>
      </c>
      <c r="DH46" s="693">
        <v>0.125</v>
      </c>
      <c r="DI46" s="693">
        <v>0.125</v>
      </c>
      <c r="DJ46" s="693">
        <v>0.125</v>
      </c>
      <c r="DK46" s="693">
        <v>0.125</v>
      </c>
      <c r="DL46" s="693">
        <v>0.125</v>
      </c>
      <c r="DM46" s="693">
        <v>0.125</v>
      </c>
      <c r="DN46" s="693">
        <v>0.125</v>
      </c>
      <c r="DO46" s="693">
        <v>0.125</v>
      </c>
      <c r="DP46" s="693">
        <v>0.125</v>
      </c>
      <c r="DQ46" s="693">
        <v>0.125</v>
      </c>
      <c r="DR46" s="693">
        <v>0.125</v>
      </c>
      <c r="DS46" s="693">
        <v>0.125</v>
      </c>
      <c r="DT46" s="693">
        <v>0.125</v>
      </c>
      <c r="DU46" s="693">
        <v>0.125</v>
      </c>
      <c r="DV46" s="693">
        <v>0.125</v>
      </c>
      <c r="DW46" s="693">
        <v>0.125</v>
      </c>
      <c r="DX46" s="693">
        <v>0.125</v>
      </c>
      <c r="DY46" s="694">
        <v>0.125</v>
      </c>
      <c r="DZ46" s="693">
        <v>0.125</v>
      </c>
      <c r="EA46" s="693">
        <v>0.125</v>
      </c>
      <c r="EB46" s="693">
        <v>0.125</v>
      </c>
      <c r="EC46" s="693">
        <v>0.125</v>
      </c>
      <c r="ED46" s="693">
        <v>0.125</v>
      </c>
      <c r="EE46" s="693">
        <v>0.125</v>
      </c>
      <c r="EF46" s="693">
        <v>0.125</v>
      </c>
      <c r="EG46" s="693">
        <v>0.125</v>
      </c>
      <c r="EH46" s="693">
        <v>0.125</v>
      </c>
      <c r="EI46" s="693">
        <v>0.125</v>
      </c>
      <c r="EJ46" s="693">
        <v>0.125</v>
      </c>
      <c r="EK46" s="693">
        <v>0.125</v>
      </c>
      <c r="EL46" s="693">
        <v>0.125</v>
      </c>
      <c r="EM46" s="693">
        <v>0.125</v>
      </c>
      <c r="EN46" s="693">
        <v>0.125</v>
      </c>
      <c r="EO46" s="693">
        <v>0.125</v>
      </c>
      <c r="EP46" s="693">
        <v>0.125</v>
      </c>
      <c r="EQ46" s="693">
        <v>0.125</v>
      </c>
      <c r="ER46" s="693">
        <v>0.125</v>
      </c>
      <c r="ES46" s="693">
        <v>0.125</v>
      </c>
      <c r="ET46" s="693">
        <v>0.125</v>
      </c>
      <c r="EU46" s="693">
        <v>0.125</v>
      </c>
      <c r="EV46" s="693">
        <v>0.125</v>
      </c>
      <c r="EW46" s="693">
        <v>0.125</v>
      </c>
      <c r="EX46" s="693">
        <v>0.125</v>
      </c>
      <c r="EY46" s="693">
        <v>0.125</v>
      </c>
      <c r="EZ46" s="693">
        <v>0.125</v>
      </c>
      <c r="FA46" s="693">
        <v>0.125</v>
      </c>
      <c r="FB46" s="693">
        <v>0.125</v>
      </c>
      <c r="FC46" s="693">
        <v>0.125</v>
      </c>
      <c r="FD46" s="693">
        <v>0.125</v>
      </c>
      <c r="FE46" s="693">
        <v>0.125</v>
      </c>
      <c r="FF46" s="1018">
        <f>'Med Com A-2 Rates'!FF39</f>
        <v>0.125</v>
      </c>
      <c r="FG46" s="1018">
        <f>'Med Com A-2 Rates'!FG39</f>
        <v>0.125</v>
      </c>
      <c r="FH46" s="1018">
        <f>'Med Com A-2 Rates'!FH39</f>
        <v>0.125</v>
      </c>
      <c r="FI46" s="1018">
        <f>'Med Com A-2 Rates'!FI39</f>
        <v>0.125</v>
      </c>
      <c r="FJ46" s="1018">
        <f>'Med Com A-2 Rates'!FJ39</f>
        <v>0.125</v>
      </c>
      <c r="FK46" s="1018">
        <f>'Med Com A-2 Rates'!FK39</f>
        <v>0.125</v>
      </c>
      <c r="FL46" s="1018">
        <f>'Med Com A-2 Rates'!FL39</f>
        <v>0.125</v>
      </c>
      <c r="FM46" s="1018">
        <f>'Med Com A-2 Rates'!FM39</f>
        <v>0.125</v>
      </c>
      <c r="FN46" s="1018">
        <f>'Med Com A-2 Rates'!FN39</f>
        <v>0.125</v>
      </c>
      <c r="FO46" s="1018">
        <f>'Med Com A-2 Rates'!FO39</f>
        <v>0.125</v>
      </c>
      <c r="FP46" s="1018">
        <f>'Med Com A-2 Rates'!FP39</f>
        <v>0.125</v>
      </c>
      <c r="FQ46" s="1018">
        <f>'Med Com A-2 Rates'!FQ39</f>
        <v>0.125</v>
      </c>
      <c r="FR46" s="1018">
        <f>'Med Com A-2 Rates'!FR39</f>
        <v>0.125</v>
      </c>
      <c r="FS46" s="1018">
        <f>'Med Com A-2 Rates'!FS39</f>
        <v>0.125</v>
      </c>
      <c r="FT46" s="1018">
        <f>'Med Com A-2 Rates'!FT39</f>
        <v>0.125</v>
      </c>
      <c r="FU46" s="1018">
        <f>'Med Com A-2 Rates'!FU39</f>
        <v>0.125</v>
      </c>
      <c r="FV46" s="1018">
        <f>'Med Com A-2 Rates'!FV39</f>
        <v>0.125</v>
      </c>
      <c r="FW46" s="1018">
        <f>'Med Com A-2 Rates'!FW39</f>
        <v>0.125</v>
      </c>
      <c r="FX46" s="1018">
        <f>'Med Com A-2 Rates'!FX39</f>
        <v>0.125</v>
      </c>
      <c r="FY46" s="1018">
        <f>'Med Com A-2 Rates'!FY39</f>
        <v>0.125</v>
      </c>
      <c r="FZ46" s="1018">
        <f>'Med Com A-2 Rates'!FZ39</f>
        <v>0.125</v>
      </c>
      <c r="GA46" s="1018">
        <f>'Med Com A-2 Rates'!GA39</f>
        <v>0.125</v>
      </c>
      <c r="GB46" s="1018">
        <f>'Med Com A-2 Rates'!GB39</f>
        <v>0.125</v>
      </c>
      <c r="GC46" s="1018">
        <f>'Med Com A-2 Rates'!GC39</f>
        <v>0.125</v>
      </c>
    </row>
    <row r="47" spans="2:185" s="2" customFormat="1" x14ac:dyDescent="0.2">
      <c r="B47" s="668" t="s">
        <v>213</v>
      </c>
      <c r="C47" s="40"/>
      <c r="D47" s="40"/>
      <c r="E47" s="40"/>
      <c r="F47" s="40"/>
      <c r="G47" s="40"/>
      <c r="H47" s="40"/>
      <c r="I47" s="40"/>
      <c r="J47" s="40"/>
      <c r="K47" s="40"/>
      <c r="L47" s="40"/>
      <c r="M47" s="40"/>
      <c r="N47" s="40"/>
      <c r="O47" s="669">
        <v>2.9E-4</v>
      </c>
      <c r="P47" s="669">
        <v>2.9E-4</v>
      </c>
      <c r="Q47" s="669">
        <v>2.9E-4</v>
      </c>
      <c r="R47" s="669">
        <v>2.9E-4</v>
      </c>
      <c r="S47" s="669">
        <v>2.9E-4</v>
      </c>
      <c r="T47" s="669">
        <v>2.9E-4</v>
      </c>
      <c r="U47" s="669">
        <v>2.9E-4</v>
      </c>
      <c r="V47" s="669">
        <v>2.9E-4</v>
      </c>
      <c r="W47" s="669">
        <v>2.9E-4</v>
      </c>
      <c r="X47" s="669">
        <v>2.9E-4</v>
      </c>
      <c r="Y47" s="669">
        <v>2.9E-4</v>
      </c>
      <c r="Z47" s="669">
        <v>2.9E-4</v>
      </c>
      <c r="AA47" s="669">
        <v>2.9E-4</v>
      </c>
      <c r="AB47" s="669">
        <v>2.9E-4</v>
      </c>
      <c r="AC47" s="669">
        <v>2.9E-4</v>
      </c>
      <c r="AD47" s="669">
        <v>2.9E-4</v>
      </c>
      <c r="AE47" s="669">
        <v>2.9E-4</v>
      </c>
      <c r="AF47" s="669">
        <v>2.9E-4</v>
      </c>
      <c r="AG47" s="669">
        <v>2.9E-4</v>
      </c>
      <c r="AH47" s="669">
        <v>2.9E-4</v>
      </c>
      <c r="AI47" s="669">
        <v>2.9E-4</v>
      </c>
      <c r="AJ47" s="669">
        <v>2.9E-4</v>
      </c>
      <c r="AK47" s="669">
        <v>2.9E-4</v>
      </c>
      <c r="AL47" s="669">
        <v>2.9E-4</v>
      </c>
      <c r="AM47" s="669">
        <v>2.9E-4</v>
      </c>
      <c r="AN47" s="669">
        <v>2.9E-4</v>
      </c>
      <c r="AO47" s="669">
        <v>2.9E-4</v>
      </c>
      <c r="AP47" s="669">
        <v>2.9E-4</v>
      </c>
      <c r="AQ47" s="669">
        <v>2.9E-4</v>
      </c>
      <c r="AR47" s="669">
        <v>2.9E-4</v>
      </c>
      <c r="AS47" s="669">
        <v>2.9E-4</v>
      </c>
      <c r="AT47" s="669">
        <v>2.9E-4</v>
      </c>
      <c r="AU47" s="669">
        <v>2.9E-4</v>
      </c>
      <c r="AV47" s="669">
        <v>2.9E-4</v>
      </c>
      <c r="AW47" s="669">
        <v>2.9E-4</v>
      </c>
      <c r="AX47" s="669">
        <v>2.9E-4</v>
      </c>
      <c r="AY47" s="669">
        <v>2.9E-4</v>
      </c>
      <c r="AZ47" s="669">
        <v>2.9E-4</v>
      </c>
      <c r="BA47" s="669">
        <v>2.9E-4</v>
      </c>
      <c r="BB47" s="669">
        <v>2.9E-4</v>
      </c>
      <c r="BC47" s="669">
        <v>2.9E-4</v>
      </c>
      <c r="BD47" s="669">
        <v>2.9E-4</v>
      </c>
      <c r="BE47" s="669">
        <v>2.9E-4</v>
      </c>
      <c r="BF47" s="669">
        <v>2.9E-4</v>
      </c>
      <c r="BG47" s="669">
        <v>2.9E-4</v>
      </c>
      <c r="BH47" s="669">
        <v>2.9E-4</v>
      </c>
      <c r="BI47" s="669">
        <v>2.9E-4</v>
      </c>
      <c r="BJ47" s="669">
        <v>2.9E-4</v>
      </c>
      <c r="BK47" s="669">
        <v>2.9E-4</v>
      </c>
      <c r="BL47" s="669">
        <v>2.9E-4</v>
      </c>
      <c r="BM47" s="669">
        <v>2.9E-4</v>
      </c>
      <c r="BN47" s="669">
        <v>2.9E-4</v>
      </c>
      <c r="BO47" s="669">
        <v>2.9E-4</v>
      </c>
      <c r="BP47" s="669">
        <v>2.9E-4</v>
      </c>
      <c r="BQ47" s="669">
        <v>2.9E-4</v>
      </c>
      <c r="BR47" s="669">
        <v>2.9E-4</v>
      </c>
      <c r="BS47" s="669">
        <v>2.9E-4</v>
      </c>
      <c r="BT47" s="669">
        <v>2.9E-4</v>
      </c>
      <c r="BU47" s="669">
        <v>2.9E-4</v>
      </c>
      <c r="BV47" s="669">
        <v>2.9E-4</v>
      </c>
      <c r="BW47" s="669">
        <v>2.9E-4</v>
      </c>
      <c r="BX47" s="669">
        <v>2.9E-4</v>
      </c>
      <c r="BY47" s="669">
        <v>2.9E-4</v>
      </c>
      <c r="BZ47" s="669">
        <v>2.9E-4</v>
      </c>
      <c r="CA47" s="669">
        <v>2.9E-4</v>
      </c>
      <c r="CB47" s="669">
        <v>2.9E-4</v>
      </c>
      <c r="CC47" s="669">
        <v>2.9E-4</v>
      </c>
      <c r="CD47" s="669">
        <v>2.9E-4</v>
      </c>
      <c r="CE47" s="669">
        <v>2.9E-4</v>
      </c>
      <c r="CF47" s="669">
        <v>2.9E-4</v>
      </c>
      <c r="CG47" s="669">
        <v>2.9E-4</v>
      </c>
      <c r="CH47" s="669">
        <v>2.9E-4</v>
      </c>
      <c r="CI47" s="669">
        <v>2.9E-4</v>
      </c>
      <c r="CJ47" s="669">
        <v>2.9E-4</v>
      </c>
      <c r="CK47" s="669">
        <v>2.9E-4</v>
      </c>
      <c r="CL47" s="669">
        <v>2.9E-4</v>
      </c>
      <c r="CM47" s="669">
        <v>2.9E-4</v>
      </c>
      <c r="CN47" s="669">
        <v>2.9E-4</v>
      </c>
      <c r="CO47" s="669">
        <v>2.9E-4</v>
      </c>
      <c r="CP47" s="669">
        <v>2.9E-4</v>
      </c>
      <c r="CQ47" s="669">
        <v>2.9E-4</v>
      </c>
      <c r="CR47" s="669">
        <v>2.9E-4</v>
      </c>
      <c r="CS47" s="669">
        <v>2.9E-4</v>
      </c>
      <c r="CT47" s="669">
        <v>2.9E-4</v>
      </c>
      <c r="CU47" s="669">
        <v>2.9E-4</v>
      </c>
      <c r="CV47" s="669">
        <v>2.9E-4</v>
      </c>
      <c r="CW47" s="669">
        <v>2.9E-4</v>
      </c>
      <c r="CX47" s="669">
        <v>2.9E-4</v>
      </c>
      <c r="CY47" s="669">
        <v>2.9E-4</v>
      </c>
      <c r="CZ47" s="669">
        <v>2.9E-4</v>
      </c>
      <c r="DA47" s="669">
        <v>2.9E-4</v>
      </c>
      <c r="DB47" s="669">
        <v>2.9E-4</v>
      </c>
      <c r="DC47" s="669">
        <v>2.9E-4</v>
      </c>
      <c r="DD47" s="669">
        <v>2.9E-4</v>
      </c>
      <c r="DE47" s="669">
        <v>2.9E-4</v>
      </c>
      <c r="DF47" s="669">
        <v>2.9E-4</v>
      </c>
      <c r="DG47" s="669">
        <v>2.9E-4</v>
      </c>
      <c r="DH47" s="669">
        <v>2.9E-4</v>
      </c>
      <c r="DI47" s="669">
        <v>2.9E-4</v>
      </c>
      <c r="DJ47" s="669">
        <v>2.9E-4</v>
      </c>
      <c r="DK47" s="669">
        <v>2.9E-4</v>
      </c>
      <c r="DL47" s="669">
        <v>2.9E-4</v>
      </c>
      <c r="DM47" s="669">
        <v>2.9E-4</v>
      </c>
      <c r="DN47" s="669">
        <v>2.9E-4</v>
      </c>
      <c r="DO47" s="669">
        <v>2.9E-4</v>
      </c>
      <c r="DP47" s="669">
        <v>2.9E-4</v>
      </c>
      <c r="DQ47" s="669">
        <v>2.9E-4</v>
      </c>
      <c r="DR47" s="669">
        <v>2.9E-4</v>
      </c>
      <c r="DS47" s="669">
        <v>2.9E-4</v>
      </c>
      <c r="DT47" s="669">
        <v>2.9E-4</v>
      </c>
      <c r="DU47" s="669">
        <v>2.9E-4</v>
      </c>
      <c r="DV47" s="669">
        <v>2.9E-4</v>
      </c>
      <c r="DW47" s="669">
        <v>2.9E-4</v>
      </c>
      <c r="DX47" s="669">
        <v>2.9E-4</v>
      </c>
      <c r="DY47" s="692">
        <v>2.9E-4</v>
      </c>
      <c r="DZ47" s="669">
        <v>2.9E-4</v>
      </c>
      <c r="EA47" s="669">
        <v>2.9E-4</v>
      </c>
      <c r="EB47" s="669">
        <v>2.9E-4</v>
      </c>
      <c r="EC47" s="669">
        <v>2.9E-4</v>
      </c>
      <c r="ED47" s="669">
        <v>2.9E-4</v>
      </c>
      <c r="EE47" s="669">
        <v>2.9E-4</v>
      </c>
      <c r="EF47" s="669">
        <v>2.9E-4</v>
      </c>
      <c r="EG47" s="669">
        <v>2.9E-4</v>
      </c>
      <c r="EH47" s="669">
        <v>2.9E-4</v>
      </c>
      <c r="EI47" s="669">
        <v>2.9E-4</v>
      </c>
      <c r="EJ47" s="669">
        <v>2.9E-4</v>
      </c>
      <c r="EK47" s="669">
        <v>2.9E-4</v>
      </c>
      <c r="EL47" s="669">
        <v>2.9E-4</v>
      </c>
      <c r="EM47" s="669">
        <v>2.9E-4</v>
      </c>
      <c r="EN47" s="669">
        <v>2.9E-4</v>
      </c>
      <c r="EO47" s="669">
        <v>2.9E-4</v>
      </c>
      <c r="EP47" s="669">
        <v>2.9E-4</v>
      </c>
      <c r="EQ47" s="669">
        <v>2.9E-4</v>
      </c>
      <c r="ER47" s="669">
        <v>2.9E-4</v>
      </c>
      <c r="ES47" s="669">
        <v>2.9E-4</v>
      </c>
      <c r="ET47" s="669">
        <v>2.9E-4</v>
      </c>
      <c r="EU47" s="669">
        <v>2.9E-4</v>
      </c>
      <c r="EV47" s="669">
        <v>2.9E-4</v>
      </c>
      <c r="EW47" s="669">
        <v>2.9E-4</v>
      </c>
      <c r="EX47" s="669">
        <v>2.9E-4</v>
      </c>
      <c r="EY47" s="669">
        <v>2.9E-4</v>
      </c>
      <c r="EZ47" s="669">
        <v>2.9E-4</v>
      </c>
      <c r="FA47" s="669">
        <v>2.9E-4</v>
      </c>
      <c r="FB47" s="669">
        <v>2.9E-4</v>
      </c>
      <c r="FC47" s="669">
        <v>2.9E-4</v>
      </c>
      <c r="FD47" s="669">
        <v>2.9E-4</v>
      </c>
      <c r="FE47" s="669">
        <v>2.9E-4</v>
      </c>
      <c r="FF47" s="995">
        <f>'Med Com A-2 Rates'!FF40</f>
        <v>2.9999999999999997E-4</v>
      </c>
      <c r="FG47" s="995">
        <f>'Med Com A-2 Rates'!FG40</f>
        <v>2.9999999999999997E-4</v>
      </c>
      <c r="FH47" s="995">
        <f>'Med Com A-2 Rates'!FH40</f>
        <v>2.9999999999999997E-4</v>
      </c>
      <c r="FI47" s="995">
        <f>'Med Com A-2 Rates'!FI40</f>
        <v>2.9999999999999997E-4</v>
      </c>
      <c r="FJ47" s="995">
        <f>'Med Com A-2 Rates'!FJ40</f>
        <v>2.9999999999999997E-4</v>
      </c>
      <c r="FK47" s="995">
        <f>'Med Com A-2 Rates'!FK40</f>
        <v>2.9999999999999997E-4</v>
      </c>
      <c r="FL47" s="995">
        <f>'Med Com A-2 Rates'!FL40</f>
        <v>2.9999999999999997E-4</v>
      </c>
      <c r="FM47" s="995">
        <f>'Med Com A-2 Rates'!FM40</f>
        <v>2.9999999999999997E-4</v>
      </c>
      <c r="FN47" s="995">
        <f>'Med Com A-2 Rates'!FN40</f>
        <v>2.9999999999999997E-4</v>
      </c>
      <c r="FO47" s="995">
        <f>'Med Com A-2 Rates'!FO40</f>
        <v>2.9999999999999997E-4</v>
      </c>
      <c r="FP47" s="995">
        <f>'Med Com A-2 Rates'!FP40</f>
        <v>2.9999999999999997E-4</v>
      </c>
      <c r="FQ47" s="995">
        <f>'Med Com A-2 Rates'!FQ40</f>
        <v>2.9999999999999997E-4</v>
      </c>
      <c r="FR47" s="995">
        <f>'Med Com A-2 Rates'!FR40</f>
        <v>2.9999999999999997E-4</v>
      </c>
      <c r="FS47" s="995">
        <f>'Med Com A-2 Rates'!FS40</f>
        <v>2.9999999999999997E-4</v>
      </c>
      <c r="FT47" s="995">
        <f>'Med Com A-2 Rates'!FT40</f>
        <v>2.9999999999999997E-4</v>
      </c>
      <c r="FU47" s="995">
        <f>'Med Com A-2 Rates'!FU40</f>
        <v>2.9999999999999997E-4</v>
      </c>
      <c r="FV47" s="995">
        <f>'Med Com A-2 Rates'!FV40</f>
        <v>2.9999999999999997E-4</v>
      </c>
      <c r="FW47" s="995">
        <f>'Med Com A-2 Rates'!FW40</f>
        <v>2.9999999999999997E-4</v>
      </c>
      <c r="FX47" s="995">
        <f>'Med Com A-2 Rates'!FX40</f>
        <v>2.9999999999999997E-4</v>
      </c>
      <c r="FY47" s="995">
        <f>'Med Com A-2 Rates'!FY40</f>
        <v>2.9999999999999997E-4</v>
      </c>
      <c r="FZ47" s="995">
        <f>'Med Com A-2 Rates'!FZ40</f>
        <v>2.9999999999999997E-4</v>
      </c>
      <c r="GA47" s="995">
        <f>'Med Com A-2 Rates'!GA40</f>
        <v>2.9999999999999997E-4</v>
      </c>
      <c r="GB47" s="995">
        <f>'Med Com A-2 Rates'!GB40</f>
        <v>2.9999999999999997E-4</v>
      </c>
      <c r="GC47" s="995">
        <f>'Med Com A-2 Rates'!GC40</f>
        <v>2.9999999999999997E-4</v>
      </c>
    </row>
    <row r="48" spans="2:185" s="2" customFormat="1" ht="10.5" customHeight="1" x14ac:dyDescent="0.2">
      <c r="B48" s="695"/>
      <c r="C48" s="696"/>
      <c r="D48" s="696"/>
      <c r="E48" s="696"/>
      <c r="F48" s="696"/>
      <c r="G48" s="696"/>
      <c r="H48" s="696"/>
      <c r="I48" s="696"/>
      <c r="J48" s="696"/>
      <c r="K48" s="696"/>
      <c r="L48" s="696"/>
      <c r="M48" s="696"/>
      <c r="N48" s="696"/>
      <c r="O48" s="696"/>
      <c r="P48" s="696"/>
      <c r="Q48" s="696"/>
      <c r="R48" s="696"/>
      <c r="S48" s="696"/>
      <c r="T48" s="696"/>
      <c r="U48" s="696"/>
      <c r="V48" s="696"/>
      <c r="W48" s="696"/>
      <c r="X48" s="696"/>
      <c r="Y48" s="696"/>
      <c r="Z48" s="696"/>
      <c r="AA48" s="696"/>
      <c r="AB48" s="696"/>
      <c r="AC48" s="696"/>
      <c r="AD48" s="696"/>
      <c r="AE48" s="696"/>
      <c r="AF48" s="696"/>
      <c r="AG48" s="696"/>
      <c r="AH48" s="696"/>
      <c r="AI48" s="696"/>
      <c r="AJ48" s="696"/>
      <c r="AK48" s="696"/>
      <c r="AL48" s="696"/>
      <c r="AM48" s="696"/>
      <c r="AN48" s="696"/>
      <c r="AO48" s="696"/>
      <c r="AP48" s="696"/>
      <c r="AQ48" s="696"/>
      <c r="AR48" s="696"/>
      <c r="AS48" s="696"/>
      <c r="AT48" s="696"/>
      <c r="AU48" s="696"/>
      <c r="AV48" s="696"/>
      <c r="AW48" s="696"/>
      <c r="AX48" s="696"/>
      <c r="AY48" s="696"/>
      <c r="AZ48" s="696"/>
      <c r="BA48" s="696"/>
      <c r="BB48" s="696"/>
      <c r="BC48" s="696"/>
      <c r="BD48" s="696"/>
      <c r="BE48" s="696"/>
      <c r="BF48" s="696"/>
      <c r="BG48" s="696"/>
      <c r="BH48" s="696"/>
      <c r="BI48" s="696"/>
      <c r="BJ48" s="696"/>
      <c r="BK48" s="696"/>
      <c r="BL48" s="696"/>
      <c r="BM48" s="696"/>
      <c r="BN48" s="696"/>
      <c r="BO48" s="696"/>
      <c r="BP48" s="696"/>
      <c r="BQ48" s="696"/>
      <c r="BR48" s="696"/>
      <c r="BS48" s="697"/>
      <c r="BT48" s="697"/>
      <c r="BU48" s="697"/>
      <c r="BV48" s="697"/>
      <c r="BW48" s="696"/>
      <c r="BX48" s="696"/>
      <c r="BY48" s="696"/>
      <c r="BZ48" s="696"/>
      <c r="CA48" s="696"/>
      <c r="CB48" s="696"/>
      <c r="CC48" s="696"/>
      <c r="CD48" s="696"/>
      <c r="CE48" s="696"/>
      <c r="CF48" s="696"/>
      <c r="CG48" s="696"/>
      <c r="CH48" s="696"/>
      <c r="CI48" s="696"/>
      <c r="CJ48" s="696"/>
      <c r="CK48" s="696"/>
      <c r="CL48" s="696"/>
      <c r="CM48" s="696"/>
      <c r="CN48" s="696"/>
      <c r="CO48" s="698"/>
      <c r="CP48" s="698"/>
      <c r="CQ48" s="698"/>
      <c r="CR48" s="698"/>
      <c r="CS48" s="698"/>
      <c r="CT48" s="698"/>
      <c r="CU48" s="698"/>
      <c r="CV48" s="698"/>
      <c r="CW48" s="698"/>
      <c r="CX48" s="698"/>
      <c r="CY48" s="698"/>
      <c r="CZ48" s="698"/>
      <c r="DA48" s="698"/>
      <c r="DB48" s="698"/>
      <c r="DC48" s="696"/>
      <c r="DD48" s="696"/>
      <c r="DE48" s="696"/>
      <c r="DF48" s="696"/>
      <c r="DG48" s="698"/>
      <c r="DH48" s="698"/>
      <c r="DI48" s="698"/>
      <c r="DJ48" s="698"/>
      <c r="DK48" s="698"/>
      <c r="DL48" s="698"/>
      <c r="DM48" s="698"/>
      <c r="DN48" s="698"/>
      <c r="DO48" s="698"/>
      <c r="DP48" s="698"/>
      <c r="DQ48" s="698"/>
      <c r="DR48" s="698"/>
      <c r="DY48" s="699"/>
      <c r="FX48" s="1005"/>
      <c r="FY48" s="1012"/>
      <c r="FZ48" s="1012"/>
      <c r="GA48" s="1012"/>
      <c r="GB48" s="1012"/>
      <c r="GC48" s="1012"/>
    </row>
    <row r="49" spans="2:185" s="2" customFormat="1" ht="10.5" customHeight="1" x14ac:dyDescent="0.2">
      <c r="B49" s="700"/>
      <c r="C49" s="701"/>
      <c r="D49" s="701"/>
      <c r="E49" s="701"/>
      <c r="F49" s="701"/>
      <c r="G49" s="701"/>
      <c r="H49" s="701"/>
      <c r="I49" s="701"/>
      <c r="J49" s="701"/>
      <c r="K49" s="701"/>
      <c r="L49" s="701"/>
      <c r="M49" s="701"/>
      <c r="N49" s="701"/>
      <c r="O49" s="701"/>
      <c r="P49" s="701"/>
      <c r="Q49" s="701"/>
      <c r="R49" s="701"/>
      <c r="S49" s="701"/>
      <c r="T49" s="701"/>
      <c r="U49" s="701"/>
      <c r="V49" s="701"/>
      <c r="W49" s="701"/>
      <c r="X49" s="701"/>
      <c r="Y49" s="701"/>
      <c r="Z49" s="701"/>
      <c r="AA49" s="701"/>
      <c r="AB49" s="701"/>
      <c r="AC49" s="701"/>
      <c r="AD49" s="701"/>
      <c r="AE49" s="701"/>
      <c r="AF49" s="701"/>
      <c r="AG49" s="701"/>
      <c r="AH49" s="701"/>
      <c r="AI49" s="701"/>
      <c r="AJ49" s="701"/>
      <c r="AK49" s="701"/>
      <c r="AL49" s="701"/>
      <c r="AM49" s="701"/>
      <c r="AN49" s="701"/>
      <c r="AO49" s="701"/>
      <c r="AP49" s="701"/>
      <c r="AQ49" s="701"/>
      <c r="AR49" s="701"/>
      <c r="AS49" s="701"/>
      <c r="AT49" s="701"/>
      <c r="AU49" s="701"/>
      <c r="AV49" s="701"/>
      <c r="AW49" s="701"/>
      <c r="AX49" s="701"/>
      <c r="AY49" s="701"/>
      <c r="AZ49" s="701"/>
      <c r="BA49" s="701"/>
      <c r="BB49" s="701"/>
      <c r="BC49" s="701"/>
      <c r="BD49" s="701"/>
      <c r="BE49" s="701"/>
      <c r="BF49" s="701"/>
      <c r="BG49" s="701"/>
      <c r="BH49" s="701"/>
      <c r="BI49" s="701"/>
      <c r="BJ49" s="701"/>
      <c r="BK49" s="701"/>
      <c r="BL49" s="701"/>
      <c r="BM49" s="701"/>
      <c r="BN49" s="701"/>
      <c r="BO49" s="701"/>
      <c r="BP49" s="701"/>
      <c r="BQ49" s="701"/>
      <c r="BR49" s="701"/>
      <c r="BS49" s="702"/>
      <c r="BT49" s="702"/>
      <c r="BU49" s="702"/>
      <c r="BV49" s="702"/>
      <c r="BW49" s="701"/>
      <c r="BX49" s="701"/>
      <c r="BY49" s="701"/>
      <c r="BZ49" s="701"/>
      <c r="CA49" s="701"/>
      <c r="CB49" s="701"/>
      <c r="CC49" s="701"/>
      <c r="CD49" s="701"/>
      <c r="CE49" s="701"/>
      <c r="CF49" s="701"/>
      <c r="CG49" s="701"/>
      <c r="CH49" s="701"/>
      <c r="CI49" s="701"/>
      <c r="CJ49" s="701"/>
      <c r="CK49" s="701"/>
      <c r="CL49" s="701"/>
      <c r="CM49" s="701"/>
      <c r="CN49" s="701"/>
      <c r="CO49" s="703"/>
      <c r="CP49" s="703"/>
      <c r="CQ49" s="703"/>
      <c r="CR49" s="703"/>
      <c r="CS49" s="703"/>
      <c r="CT49" s="703"/>
      <c r="CU49" s="703"/>
      <c r="CV49" s="703"/>
      <c r="CW49" s="703"/>
      <c r="CX49" s="703"/>
      <c r="CY49" s="703"/>
      <c r="CZ49" s="703"/>
      <c r="DA49" s="703"/>
      <c r="DB49" s="703"/>
      <c r="DC49" s="701"/>
      <c r="DD49" s="701"/>
      <c r="DE49" s="701"/>
      <c r="DF49" s="701"/>
      <c r="DG49" s="703"/>
      <c r="DH49" s="703"/>
      <c r="DI49" s="703"/>
      <c r="DJ49" s="703"/>
      <c r="DK49" s="703"/>
      <c r="DL49" s="703"/>
      <c r="DM49" s="703"/>
      <c r="DN49" s="703"/>
      <c r="DO49" s="703"/>
      <c r="DP49" s="703"/>
      <c r="DQ49" s="703"/>
      <c r="DR49" s="703"/>
      <c r="DY49" s="699"/>
      <c r="FX49" s="1005"/>
      <c r="FY49" s="1012"/>
      <c r="FZ49" s="1012"/>
      <c r="GA49" s="1012"/>
      <c r="GB49" s="1012"/>
      <c r="GC49" s="1012"/>
    </row>
    <row r="50" spans="2:185" s="2" customFormat="1" x14ac:dyDescent="0.2">
      <c r="B50" s="3" t="s">
        <v>304</v>
      </c>
      <c r="C50" s="3"/>
      <c r="D50" s="3"/>
      <c r="E50" s="3"/>
      <c r="F50" s="3"/>
      <c r="G50" s="3"/>
      <c r="H50" s="3"/>
      <c r="I50" s="3"/>
      <c r="J50" s="3"/>
      <c r="K50" s="3"/>
      <c r="L50" s="3"/>
      <c r="M50" s="3"/>
      <c r="N50" s="3"/>
      <c r="O50" s="3"/>
      <c r="P50" s="3"/>
      <c r="DY50" s="699"/>
      <c r="FX50" s="1005"/>
      <c r="FY50" s="1012"/>
      <c r="FZ50" s="1012"/>
      <c r="GA50" s="1012"/>
      <c r="GB50" s="1012"/>
      <c r="GC50" s="1012"/>
    </row>
    <row r="51" spans="2:185" s="2" customFormat="1" x14ac:dyDescent="0.2">
      <c r="B51" s="40"/>
      <c r="DH51" s="1087" t="s">
        <v>318</v>
      </c>
      <c r="DI51" s="1087"/>
      <c r="DJ51" s="251" t="s">
        <v>269</v>
      </c>
      <c r="DY51" s="699"/>
      <c r="FX51" s="1005"/>
      <c r="FY51" s="1012"/>
      <c r="FZ51" s="1012"/>
      <c r="GA51" s="1012"/>
      <c r="GB51" s="1012"/>
      <c r="GC51" s="1012"/>
    </row>
    <row r="52" spans="2:185" s="2" customFormat="1" x14ac:dyDescent="0.2">
      <c r="B52" s="40" t="s">
        <v>280</v>
      </c>
      <c r="O52" s="387">
        <v>0</v>
      </c>
      <c r="P52" s="387">
        <v>0</v>
      </c>
      <c r="Q52" s="387">
        <v>0</v>
      </c>
      <c r="R52" s="387">
        <v>0</v>
      </c>
      <c r="S52" s="387">
        <v>0</v>
      </c>
      <c r="T52" s="387">
        <v>0</v>
      </c>
      <c r="U52" s="387">
        <v>0</v>
      </c>
      <c r="V52" s="387">
        <v>0</v>
      </c>
      <c r="W52" s="387">
        <v>0</v>
      </c>
      <c r="X52" s="387">
        <v>0</v>
      </c>
      <c r="Y52" s="387">
        <v>0</v>
      </c>
      <c r="Z52" s="387">
        <v>0</v>
      </c>
      <c r="AA52" s="387">
        <v>0</v>
      </c>
      <c r="AB52" s="387">
        <v>0</v>
      </c>
      <c r="AC52" s="387">
        <v>0</v>
      </c>
      <c r="AD52" s="387">
        <v>0</v>
      </c>
      <c r="AE52" s="387">
        <v>0</v>
      </c>
      <c r="AF52" s="387">
        <v>0</v>
      </c>
      <c r="AG52" s="387">
        <v>0</v>
      </c>
      <c r="AH52" s="387">
        <v>0</v>
      </c>
      <c r="AI52" s="387">
        <v>0</v>
      </c>
      <c r="AJ52" s="387">
        <v>0</v>
      </c>
      <c r="AK52" s="387">
        <v>0</v>
      </c>
      <c r="AL52" s="387">
        <v>0</v>
      </c>
      <c r="AM52" s="387">
        <v>0</v>
      </c>
      <c r="AN52" s="387">
        <v>0</v>
      </c>
      <c r="AO52" s="387">
        <v>0</v>
      </c>
      <c r="AP52" s="387">
        <v>0</v>
      </c>
      <c r="AQ52" s="387">
        <v>0</v>
      </c>
      <c r="AR52" s="387">
        <v>0</v>
      </c>
      <c r="AS52" s="387">
        <v>0</v>
      </c>
      <c r="AT52" s="387">
        <v>0</v>
      </c>
      <c r="AU52" s="387">
        <v>0</v>
      </c>
      <c r="AV52" s="387">
        <v>0</v>
      </c>
      <c r="AW52" s="387">
        <v>0</v>
      </c>
      <c r="AX52" s="387">
        <v>0</v>
      </c>
      <c r="AY52" s="387">
        <v>0</v>
      </c>
      <c r="AZ52" s="387">
        <v>0</v>
      </c>
      <c r="BA52" s="387">
        <v>0</v>
      </c>
      <c r="BB52" s="387">
        <v>0</v>
      </c>
      <c r="BC52" s="387">
        <v>0</v>
      </c>
      <c r="BD52" s="387">
        <v>0</v>
      </c>
      <c r="BE52" s="387">
        <v>0</v>
      </c>
      <c r="BF52" s="387">
        <v>0</v>
      </c>
      <c r="BG52" s="387">
        <v>0</v>
      </c>
      <c r="BH52" s="387">
        <v>0</v>
      </c>
      <c r="BI52" s="387">
        <v>0</v>
      </c>
      <c r="BJ52" s="387">
        <v>0</v>
      </c>
      <c r="BK52" s="387">
        <v>0</v>
      </c>
      <c r="BL52" s="387">
        <v>0</v>
      </c>
      <c r="BM52" s="387">
        <v>0</v>
      </c>
      <c r="BN52" s="387">
        <v>0</v>
      </c>
      <c r="BO52" s="387">
        <v>0</v>
      </c>
      <c r="BP52" s="387">
        <v>0</v>
      </c>
      <c r="BQ52" s="387">
        <v>0</v>
      </c>
      <c r="BR52" s="387">
        <v>0</v>
      </c>
      <c r="BS52" s="387">
        <v>0</v>
      </c>
      <c r="BT52" s="387">
        <v>0</v>
      </c>
      <c r="BU52" s="387">
        <v>0</v>
      </c>
      <c r="BV52" s="387">
        <v>0</v>
      </c>
      <c r="BW52" s="387">
        <v>0</v>
      </c>
      <c r="BX52" s="387">
        <v>0</v>
      </c>
      <c r="BY52" s="387">
        <v>0</v>
      </c>
      <c r="BZ52" s="387">
        <v>0</v>
      </c>
      <c r="CA52" s="387">
        <v>0</v>
      </c>
      <c r="CB52" s="387">
        <v>0</v>
      </c>
      <c r="CC52" s="387">
        <v>0</v>
      </c>
      <c r="CD52" s="387">
        <v>0</v>
      </c>
      <c r="CE52" s="387">
        <v>0</v>
      </c>
      <c r="CF52" s="387">
        <v>0</v>
      </c>
      <c r="CG52" s="387">
        <v>0</v>
      </c>
      <c r="CH52" s="387">
        <v>0</v>
      </c>
      <c r="CI52" s="387">
        <v>0</v>
      </c>
      <c r="CJ52" s="387">
        <v>0</v>
      </c>
      <c r="CK52" s="387">
        <v>0</v>
      </c>
      <c r="CL52" s="387">
        <v>0</v>
      </c>
      <c r="CM52" s="387">
        <v>0</v>
      </c>
      <c r="CN52" s="387">
        <v>0</v>
      </c>
      <c r="CO52" s="387">
        <v>0</v>
      </c>
      <c r="CP52" s="387">
        <v>0</v>
      </c>
      <c r="CQ52" s="387">
        <v>0</v>
      </c>
      <c r="CR52" s="387">
        <v>0</v>
      </c>
      <c r="CS52" s="387">
        <v>0</v>
      </c>
      <c r="CT52" s="387">
        <v>0</v>
      </c>
      <c r="CU52" s="387">
        <v>0</v>
      </c>
      <c r="CV52" s="387">
        <v>0</v>
      </c>
      <c r="CW52" s="387">
        <v>0</v>
      </c>
      <c r="CX52" s="387">
        <v>0</v>
      </c>
      <c r="CY52" s="387">
        <v>0</v>
      </c>
      <c r="CZ52" s="387">
        <v>0</v>
      </c>
      <c r="DA52" s="387">
        <v>0</v>
      </c>
      <c r="DB52" s="387">
        <v>0</v>
      </c>
      <c r="DC52" s="387">
        <v>0</v>
      </c>
      <c r="DD52" s="387">
        <v>0</v>
      </c>
      <c r="DE52" s="387">
        <v>0</v>
      </c>
      <c r="DF52" s="387">
        <v>0</v>
      </c>
      <c r="DG52" s="13"/>
      <c r="DH52" s="386">
        <v>9</v>
      </c>
      <c r="DI52" s="386">
        <v>23</v>
      </c>
      <c r="DJ52" s="389">
        <f>SUM(DH52:DI52)</f>
        <v>32</v>
      </c>
      <c r="DY52" s="699"/>
      <c r="FX52" s="1005"/>
      <c r="FY52" s="1012"/>
      <c r="FZ52" s="1012"/>
      <c r="GA52" s="1012"/>
      <c r="GB52" s="1012"/>
      <c r="GC52" s="1012"/>
    </row>
    <row r="53" spans="2:185" s="2" customFormat="1" x14ac:dyDescent="0.2">
      <c r="B53" s="40" t="s">
        <v>292</v>
      </c>
      <c r="DG53" s="13"/>
      <c r="DH53" s="778"/>
      <c r="DI53" s="13"/>
      <c r="DJ53" s="251" t="s">
        <v>267</v>
      </c>
      <c r="DY53" s="699"/>
      <c r="FX53" s="1005"/>
      <c r="FY53" s="1012"/>
      <c r="FZ53" s="1012"/>
      <c r="GA53" s="1012"/>
      <c r="GB53" s="1012"/>
      <c r="GC53" s="1012"/>
    </row>
    <row r="54" spans="2:185" s="2" customFormat="1" x14ac:dyDescent="0.2">
      <c r="B54" s="779" t="s">
        <v>293</v>
      </c>
      <c r="O54" s="405">
        <v>0</v>
      </c>
      <c r="P54" s="405">
        <v>0</v>
      </c>
      <c r="Q54" s="405">
        <v>0</v>
      </c>
      <c r="R54" s="405">
        <v>0</v>
      </c>
      <c r="S54" s="405">
        <v>0</v>
      </c>
      <c r="T54" s="405">
        <v>0</v>
      </c>
      <c r="U54" s="405">
        <v>0</v>
      </c>
      <c r="V54" s="405">
        <v>0</v>
      </c>
      <c r="W54" s="405">
        <v>0</v>
      </c>
      <c r="X54" s="405">
        <v>0</v>
      </c>
      <c r="Y54" s="405">
        <v>0</v>
      </c>
      <c r="Z54" s="405">
        <v>0</v>
      </c>
      <c r="AA54" s="405">
        <v>0</v>
      </c>
      <c r="AB54" s="405">
        <v>0</v>
      </c>
      <c r="AC54" s="405">
        <v>0</v>
      </c>
      <c r="AD54" s="405">
        <v>0</v>
      </c>
      <c r="AE54" s="405">
        <v>0</v>
      </c>
      <c r="AF54" s="405">
        <v>0</v>
      </c>
      <c r="AG54" s="405">
        <v>0</v>
      </c>
      <c r="AH54" s="405">
        <v>0</v>
      </c>
      <c r="AI54" s="405">
        <v>0</v>
      </c>
      <c r="AJ54" s="405">
        <v>0</v>
      </c>
      <c r="AK54" s="405">
        <v>0</v>
      </c>
      <c r="AL54" s="405">
        <v>0</v>
      </c>
      <c r="AM54" s="405">
        <v>0</v>
      </c>
      <c r="AN54" s="405">
        <v>0</v>
      </c>
      <c r="AO54" s="405">
        <v>0</v>
      </c>
      <c r="AP54" s="405">
        <v>0</v>
      </c>
      <c r="AQ54" s="405">
        <v>0</v>
      </c>
      <c r="AR54" s="405">
        <v>0</v>
      </c>
      <c r="AS54" s="405">
        <v>0</v>
      </c>
      <c r="AT54" s="405">
        <v>0</v>
      </c>
      <c r="AU54" s="405">
        <v>0</v>
      </c>
      <c r="AV54" s="405">
        <v>0</v>
      </c>
      <c r="AW54" s="405">
        <v>0</v>
      </c>
      <c r="AX54" s="405">
        <v>0</v>
      </c>
      <c r="AY54" s="405">
        <v>0</v>
      </c>
      <c r="AZ54" s="405">
        <v>0</v>
      </c>
      <c r="BA54" s="405">
        <v>0</v>
      </c>
      <c r="BB54" s="405">
        <v>0</v>
      </c>
      <c r="BC54" s="405">
        <v>0</v>
      </c>
      <c r="BD54" s="405">
        <v>0</v>
      </c>
      <c r="BE54" s="405">
        <v>0</v>
      </c>
      <c r="BF54" s="405">
        <v>0</v>
      </c>
      <c r="BG54" s="405">
        <v>0</v>
      </c>
      <c r="BH54" s="405">
        <v>0</v>
      </c>
      <c r="BI54" s="405">
        <v>0</v>
      </c>
      <c r="BJ54" s="405">
        <v>0</v>
      </c>
      <c r="BK54" s="405">
        <v>0</v>
      </c>
      <c r="BL54" s="405">
        <v>0</v>
      </c>
      <c r="BM54" s="405">
        <v>0</v>
      </c>
      <c r="BN54" s="405">
        <v>0</v>
      </c>
      <c r="BO54" s="405">
        <v>0</v>
      </c>
      <c r="BP54" s="405">
        <v>0</v>
      </c>
      <c r="BQ54" s="405">
        <v>0</v>
      </c>
      <c r="BR54" s="405">
        <v>0</v>
      </c>
      <c r="BS54" s="405">
        <v>0</v>
      </c>
      <c r="BT54" s="405">
        <v>0</v>
      </c>
      <c r="BU54" s="405">
        <v>0</v>
      </c>
      <c r="BV54" s="405">
        <v>0</v>
      </c>
      <c r="BW54" s="405">
        <v>0</v>
      </c>
      <c r="BX54" s="405">
        <v>0</v>
      </c>
      <c r="BY54" s="405">
        <v>0</v>
      </c>
      <c r="BZ54" s="405">
        <v>0</v>
      </c>
      <c r="CA54" s="405">
        <v>0</v>
      </c>
      <c r="CB54" s="405">
        <v>0</v>
      </c>
      <c r="CC54" s="405">
        <v>0</v>
      </c>
      <c r="CD54" s="405">
        <v>0</v>
      </c>
      <c r="CE54" s="405">
        <v>0</v>
      </c>
      <c r="CF54" s="405">
        <v>0</v>
      </c>
      <c r="CG54" s="405">
        <v>0</v>
      </c>
      <c r="CH54" s="405">
        <v>0</v>
      </c>
      <c r="CI54" s="405">
        <v>0</v>
      </c>
      <c r="CJ54" s="405">
        <v>0</v>
      </c>
      <c r="CK54" s="405">
        <v>0</v>
      </c>
      <c r="CL54" s="405">
        <v>0</v>
      </c>
      <c r="CM54" s="405">
        <v>0</v>
      </c>
      <c r="CN54" s="405">
        <v>0</v>
      </c>
      <c r="CO54" s="405">
        <v>0</v>
      </c>
      <c r="CP54" s="405">
        <v>0</v>
      </c>
      <c r="CQ54" s="405">
        <v>0</v>
      </c>
      <c r="CR54" s="405">
        <v>0</v>
      </c>
      <c r="CS54" s="405">
        <v>0</v>
      </c>
      <c r="CT54" s="405">
        <v>0</v>
      </c>
      <c r="CU54" s="405">
        <v>0</v>
      </c>
      <c r="CV54" s="405">
        <v>0</v>
      </c>
      <c r="CW54" s="405">
        <v>0</v>
      </c>
      <c r="CX54" s="405">
        <v>0</v>
      </c>
      <c r="CY54" s="405">
        <v>0</v>
      </c>
      <c r="CZ54" s="405">
        <v>0</v>
      </c>
      <c r="DA54" s="405">
        <v>0</v>
      </c>
      <c r="DB54" s="405">
        <v>0</v>
      </c>
      <c r="DC54" s="405">
        <v>0</v>
      </c>
      <c r="DD54" s="405">
        <v>0</v>
      </c>
      <c r="DE54" s="405">
        <v>0</v>
      </c>
      <c r="DF54" s="405">
        <v>0</v>
      </c>
      <c r="DG54" s="13"/>
      <c r="DH54" s="780"/>
      <c r="DI54" s="13"/>
      <c r="DJ54" s="405">
        <v>307.2</v>
      </c>
      <c r="DY54" s="699"/>
      <c r="FX54" s="1005"/>
      <c r="FY54" s="1012"/>
      <c r="FZ54" s="1012"/>
      <c r="GA54" s="1012"/>
      <c r="GB54" s="1012"/>
      <c r="GC54" s="1012"/>
    </row>
    <row r="55" spans="2:185" s="2" customFormat="1" x14ac:dyDescent="0.2">
      <c r="B55" s="779" t="s">
        <v>294</v>
      </c>
      <c r="O55" s="405">
        <v>0</v>
      </c>
      <c r="P55" s="405">
        <v>0</v>
      </c>
      <c r="Q55" s="405">
        <v>0</v>
      </c>
      <c r="R55" s="405">
        <v>0</v>
      </c>
      <c r="S55" s="405">
        <v>0</v>
      </c>
      <c r="T55" s="405">
        <v>0</v>
      </c>
      <c r="U55" s="405">
        <v>0</v>
      </c>
      <c r="V55" s="405">
        <v>0</v>
      </c>
      <c r="W55" s="405">
        <v>0</v>
      </c>
      <c r="X55" s="405">
        <v>0</v>
      </c>
      <c r="Y55" s="405">
        <v>0</v>
      </c>
      <c r="Z55" s="405">
        <v>0</v>
      </c>
      <c r="AA55" s="405">
        <v>0</v>
      </c>
      <c r="AB55" s="405">
        <v>0</v>
      </c>
      <c r="AC55" s="405">
        <v>0</v>
      </c>
      <c r="AD55" s="405">
        <v>0</v>
      </c>
      <c r="AE55" s="405">
        <v>0</v>
      </c>
      <c r="AF55" s="405">
        <v>0</v>
      </c>
      <c r="AG55" s="405">
        <v>0</v>
      </c>
      <c r="AH55" s="405">
        <v>0</v>
      </c>
      <c r="AI55" s="405">
        <v>0</v>
      </c>
      <c r="AJ55" s="405">
        <v>0</v>
      </c>
      <c r="AK55" s="405">
        <v>0</v>
      </c>
      <c r="AL55" s="405">
        <v>0</v>
      </c>
      <c r="AM55" s="405">
        <v>0</v>
      </c>
      <c r="AN55" s="405">
        <v>0</v>
      </c>
      <c r="AO55" s="405">
        <v>0</v>
      </c>
      <c r="AP55" s="405">
        <v>0</v>
      </c>
      <c r="AQ55" s="405">
        <v>0</v>
      </c>
      <c r="AR55" s="405">
        <v>0</v>
      </c>
      <c r="AS55" s="405">
        <v>0</v>
      </c>
      <c r="AT55" s="405">
        <v>0</v>
      </c>
      <c r="AU55" s="405">
        <v>0</v>
      </c>
      <c r="AV55" s="405">
        <v>0</v>
      </c>
      <c r="AW55" s="405">
        <v>0</v>
      </c>
      <c r="AX55" s="405">
        <v>0</v>
      </c>
      <c r="AY55" s="405">
        <v>0</v>
      </c>
      <c r="AZ55" s="405">
        <v>0</v>
      </c>
      <c r="BA55" s="405">
        <v>0</v>
      </c>
      <c r="BB55" s="405">
        <v>0</v>
      </c>
      <c r="BC55" s="405">
        <v>0</v>
      </c>
      <c r="BD55" s="405">
        <v>0</v>
      </c>
      <c r="BE55" s="405">
        <v>0</v>
      </c>
      <c r="BF55" s="405">
        <v>0</v>
      </c>
      <c r="BG55" s="405">
        <v>0</v>
      </c>
      <c r="BH55" s="405">
        <v>0</v>
      </c>
      <c r="BI55" s="405">
        <v>0</v>
      </c>
      <c r="BJ55" s="405">
        <v>0</v>
      </c>
      <c r="BK55" s="405">
        <v>0</v>
      </c>
      <c r="BL55" s="405">
        <v>0</v>
      </c>
      <c r="BM55" s="405">
        <v>0</v>
      </c>
      <c r="BN55" s="405">
        <v>0</v>
      </c>
      <c r="BO55" s="405">
        <v>0</v>
      </c>
      <c r="BP55" s="405">
        <v>0</v>
      </c>
      <c r="BQ55" s="405">
        <v>0</v>
      </c>
      <c r="BR55" s="405">
        <v>0</v>
      </c>
      <c r="BS55" s="405">
        <v>0</v>
      </c>
      <c r="BT55" s="405">
        <v>0</v>
      </c>
      <c r="BU55" s="405">
        <v>0</v>
      </c>
      <c r="BV55" s="405">
        <v>0</v>
      </c>
      <c r="BW55" s="405">
        <v>0</v>
      </c>
      <c r="BX55" s="405">
        <v>0</v>
      </c>
      <c r="BY55" s="405">
        <v>0</v>
      </c>
      <c r="BZ55" s="405">
        <v>0</v>
      </c>
      <c r="CA55" s="405">
        <v>0</v>
      </c>
      <c r="CB55" s="405">
        <v>0</v>
      </c>
      <c r="CC55" s="405">
        <v>0</v>
      </c>
      <c r="CD55" s="405">
        <v>0</v>
      </c>
      <c r="CE55" s="405">
        <v>0</v>
      </c>
      <c r="CF55" s="405">
        <v>0</v>
      </c>
      <c r="CG55" s="405">
        <v>0</v>
      </c>
      <c r="CH55" s="405">
        <v>0</v>
      </c>
      <c r="CI55" s="405">
        <v>0</v>
      </c>
      <c r="CJ55" s="405">
        <v>0</v>
      </c>
      <c r="CK55" s="405">
        <v>0</v>
      </c>
      <c r="CL55" s="405">
        <v>0</v>
      </c>
      <c r="CM55" s="405">
        <v>0</v>
      </c>
      <c r="CN55" s="405">
        <v>0</v>
      </c>
      <c r="CO55" s="405">
        <v>0</v>
      </c>
      <c r="CP55" s="405">
        <v>0</v>
      </c>
      <c r="CQ55" s="405">
        <v>0</v>
      </c>
      <c r="CR55" s="405">
        <v>0</v>
      </c>
      <c r="CS55" s="405">
        <v>0</v>
      </c>
      <c r="CT55" s="405">
        <v>0</v>
      </c>
      <c r="CU55" s="405">
        <v>0</v>
      </c>
      <c r="CV55" s="405">
        <v>0</v>
      </c>
      <c r="CW55" s="405">
        <v>0</v>
      </c>
      <c r="CX55" s="405">
        <v>0</v>
      </c>
      <c r="CY55" s="405">
        <v>0</v>
      </c>
      <c r="CZ55" s="405">
        <v>0</v>
      </c>
      <c r="DA55" s="405">
        <v>0</v>
      </c>
      <c r="DB55" s="405">
        <v>0</v>
      </c>
      <c r="DC55" s="405">
        <v>0</v>
      </c>
      <c r="DD55" s="405">
        <v>0</v>
      </c>
      <c r="DE55" s="405">
        <v>0</v>
      </c>
      <c r="DF55" s="405">
        <v>0</v>
      </c>
      <c r="DG55" s="13"/>
      <c r="DH55" s="780"/>
      <c r="DI55" s="13"/>
      <c r="DJ55" s="405">
        <v>314.88</v>
      </c>
      <c r="DY55" s="699"/>
      <c r="FX55" s="1005"/>
      <c r="FY55" s="1012"/>
      <c r="FZ55" s="1012"/>
      <c r="GA55" s="1012"/>
      <c r="GB55" s="1012"/>
      <c r="GC55" s="1012"/>
    </row>
    <row r="56" spans="2:185" s="382" customFormat="1" x14ac:dyDescent="0.2">
      <c r="B56" s="779" t="s">
        <v>295</v>
      </c>
      <c r="O56" s="405">
        <v>0</v>
      </c>
      <c r="P56" s="405">
        <v>0</v>
      </c>
      <c r="Q56" s="405">
        <v>0</v>
      </c>
      <c r="R56" s="405">
        <v>0</v>
      </c>
      <c r="S56" s="405">
        <v>0</v>
      </c>
      <c r="T56" s="405">
        <v>0</v>
      </c>
      <c r="U56" s="405">
        <v>0</v>
      </c>
      <c r="V56" s="405">
        <v>0</v>
      </c>
      <c r="W56" s="405">
        <v>0</v>
      </c>
      <c r="X56" s="405">
        <v>0</v>
      </c>
      <c r="Y56" s="405">
        <v>0</v>
      </c>
      <c r="Z56" s="405">
        <v>0</v>
      </c>
      <c r="AA56" s="405">
        <v>0</v>
      </c>
      <c r="AB56" s="405">
        <v>0</v>
      </c>
      <c r="AC56" s="405">
        <v>0</v>
      </c>
      <c r="AD56" s="405">
        <v>0</v>
      </c>
      <c r="AE56" s="405">
        <v>0</v>
      </c>
      <c r="AF56" s="405">
        <v>0</v>
      </c>
      <c r="AG56" s="405">
        <v>0</v>
      </c>
      <c r="AH56" s="405">
        <v>0</v>
      </c>
      <c r="AI56" s="405">
        <v>0</v>
      </c>
      <c r="AJ56" s="405">
        <v>0</v>
      </c>
      <c r="AK56" s="405">
        <v>0</v>
      </c>
      <c r="AL56" s="405">
        <v>0</v>
      </c>
      <c r="AM56" s="405">
        <v>0</v>
      </c>
      <c r="AN56" s="405">
        <v>0</v>
      </c>
      <c r="AO56" s="405">
        <v>0</v>
      </c>
      <c r="AP56" s="405">
        <v>0</v>
      </c>
      <c r="AQ56" s="405">
        <v>0</v>
      </c>
      <c r="AR56" s="405">
        <v>0</v>
      </c>
      <c r="AS56" s="405">
        <v>0</v>
      </c>
      <c r="AT56" s="405">
        <v>0</v>
      </c>
      <c r="AU56" s="405">
        <v>0</v>
      </c>
      <c r="AV56" s="405">
        <v>0</v>
      </c>
      <c r="AW56" s="405">
        <v>0</v>
      </c>
      <c r="AX56" s="405">
        <v>0</v>
      </c>
      <c r="AY56" s="405">
        <v>0</v>
      </c>
      <c r="AZ56" s="405">
        <v>0</v>
      </c>
      <c r="BA56" s="405">
        <v>0</v>
      </c>
      <c r="BB56" s="405">
        <v>0</v>
      </c>
      <c r="BC56" s="405">
        <v>0</v>
      </c>
      <c r="BD56" s="405">
        <v>0</v>
      </c>
      <c r="BE56" s="405">
        <v>0</v>
      </c>
      <c r="BF56" s="405">
        <v>0</v>
      </c>
      <c r="BG56" s="405">
        <v>0</v>
      </c>
      <c r="BH56" s="405">
        <v>0</v>
      </c>
      <c r="BI56" s="405">
        <v>0</v>
      </c>
      <c r="BJ56" s="405">
        <v>0</v>
      </c>
      <c r="BK56" s="405">
        <v>0</v>
      </c>
      <c r="BL56" s="405">
        <v>0</v>
      </c>
      <c r="BM56" s="405">
        <v>0</v>
      </c>
      <c r="BN56" s="405">
        <v>0</v>
      </c>
      <c r="BO56" s="405">
        <v>0</v>
      </c>
      <c r="BP56" s="405">
        <v>0</v>
      </c>
      <c r="BQ56" s="405">
        <v>0</v>
      </c>
      <c r="BR56" s="405">
        <v>0</v>
      </c>
      <c r="BS56" s="405">
        <v>0</v>
      </c>
      <c r="BT56" s="405">
        <v>0</v>
      </c>
      <c r="BU56" s="405">
        <v>0</v>
      </c>
      <c r="BV56" s="405">
        <v>0</v>
      </c>
      <c r="BW56" s="405">
        <v>0</v>
      </c>
      <c r="BX56" s="405">
        <v>0</v>
      </c>
      <c r="BY56" s="405">
        <v>0</v>
      </c>
      <c r="BZ56" s="405">
        <v>0</v>
      </c>
      <c r="CA56" s="405">
        <v>0</v>
      </c>
      <c r="CB56" s="405">
        <v>0</v>
      </c>
      <c r="CC56" s="405">
        <v>0</v>
      </c>
      <c r="CD56" s="405">
        <v>0</v>
      </c>
      <c r="CE56" s="405">
        <v>0</v>
      </c>
      <c r="CF56" s="405">
        <v>0</v>
      </c>
      <c r="CG56" s="405">
        <v>0</v>
      </c>
      <c r="CH56" s="405">
        <v>0</v>
      </c>
      <c r="CI56" s="405">
        <v>0</v>
      </c>
      <c r="CJ56" s="405">
        <v>0</v>
      </c>
      <c r="CK56" s="405">
        <v>0</v>
      </c>
      <c r="CL56" s="405">
        <v>0</v>
      </c>
      <c r="CM56" s="405">
        <v>0</v>
      </c>
      <c r="CN56" s="405">
        <v>0</v>
      </c>
      <c r="CO56" s="405">
        <v>0</v>
      </c>
      <c r="CP56" s="405">
        <v>0</v>
      </c>
      <c r="CQ56" s="405">
        <v>0</v>
      </c>
      <c r="CR56" s="405">
        <v>0</v>
      </c>
      <c r="CS56" s="405">
        <v>0</v>
      </c>
      <c r="CT56" s="405">
        <v>0</v>
      </c>
      <c r="CU56" s="405">
        <v>0</v>
      </c>
      <c r="CV56" s="405">
        <v>0</v>
      </c>
      <c r="CW56" s="405">
        <v>0</v>
      </c>
      <c r="CX56" s="405">
        <v>0</v>
      </c>
      <c r="CY56" s="405">
        <v>0</v>
      </c>
      <c r="CZ56" s="405">
        <v>0</v>
      </c>
      <c r="DA56" s="405">
        <v>0</v>
      </c>
      <c r="DB56" s="405">
        <v>0</v>
      </c>
      <c r="DC56" s="405">
        <v>0</v>
      </c>
      <c r="DD56" s="405">
        <v>0</v>
      </c>
      <c r="DE56" s="405">
        <v>0</v>
      </c>
      <c r="DF56" s="405">
        <v>0</v>
      </c>
      <c r="DG56" s="383"/>
      <c r="DH56" s="780"/>
      <c r="DI56" s="387"/>
      <c r="DJ56" s="405">
        <v>307.2</v>
      </c>
      <c r="DK56" s="53"/>
      <c r="DY56" s="781"/>
      <c r="FX56" s="1005"/>
      <c r="FY56" s="1013"/>
      <c r="FZ56" s="1013"/>
      <c r="GA56" s="1013"/>
      <c r="GB56" s="1013"/>
      <c r="GC56" s="1013"/>
    </row>
    <row r="57" spans="2:185" s="382" customFormat="1" x14ac:dyDescent="0.2">
      <c r="B57" s="779" t="s">
        <v>317</v>
      </c>
      <c r="O57" s="405">
        <v>0</v>
      </c>
      <c r="P57" s="405">
        <v>0</v>
      </c>
      <c r="Q57" s="405">
        <v>0</v>
      </c>
      <c r="R57" s="405">
        <v>0</v>
      </c>
      <c r="S57" s="405">
        <v>0</v>
      </c>
      <c r="T57" s="405">
        <v>0</v>
      </c>
      <c r="U57" s="405">
        <v>0</v>
      </c>
      <c r="V57" s="405">
        <v>0</v>
      </c>
      <c r="W57" s="405">
        <v>0</v>
      </c>
      <c r="X57" s="405">
        <v>0</v>
      </c>
      <c r="Y57" s="405">
        <v>0</v>
      </c>
      <c r="Z57" s="405">
        <v>0</v>
      </c>
      <c r="AA57" s="405">
        <v>0</v>
      </c>
      <c r="AB57" s="405">
        <v>0</v>
      </c>
      <c r="AC57" s="405">
        <v>0</v>
      </c>
      <c r="AD57" s="405">
        <v>0</v>
      </c>
      <c r="AE57" s="405">
        <v>0</v>
      </c>
      <c r="AF57" s="405">
        <v>0</v>
      </c>
      <c r="AG57" s="405">
        <v>0</v>
      </c>
      <c r="AH57" s="405">
        <v>0</v>
      </c>
      <c r="AI57" s="405">
        <v>0</v>
      </c>
      <c r="AJ57" s="405">
        <v>0</v>
      </c>
      <c r="AK57" s="405">
        <v>0</v>
      </c>
      <c r="AL57" s="405">
        <v>0</v>
      </c>
      <c r="AM57" s="405">
        <v>0</v>
      </c>
      <c r="AN57" s="405">
        <v>0</v>
      </c>
      <c r="AO57" s="405">
        <v>0</v>
      </c>
      <c r="AP57" s="405">
        <v>0</v>
      </c>
      <c r="AQ57" s="405">
        <v>0</v>
      </c>
      <c r="AR57" s="405">
        <v>0</v>
      </c>
      <c r="AS57" s="405">
        <v>0</v>
      </c>
      <c r="AT57" s="405">
        <v>0</v>
      </c>
      <c r="AU57" s="405">
        <v>0</v>
      </c>
      <c r="AV57" s="405">
        <v>0</v>
      </c>
      <c r="AW57" s="405">
        <v>0</v>
      </c>
      <c r="AX57" s="405">
        <v>0</v>
      </c>
      <c r="AY57" s="405">
        <v>0</v>
      </c>
      <c r="AZ57" s="405">
        <v>0</v>
      </c>
      <c r="BA57" s="405">
        <v>0</v>
      </c>
      <c r="BB57" s="405">
        <v>0</v>
      </c>
      <c r="BC57" s="405">
        <v>0</v>
      </c>
      <c r="BD57" s="405">
        <v>0</v>
      </c>
      <c r="BE57" s="405">
        <v>0</v>
      </c>
      <c r="BF57" s="405">
        <v>0</v>
      </c>
      <c r="BG57" s="405">
        <v>0</v>
      </c>
      <c r="BH57" s="405">
        <v>0</v>
      </c>
      <c r="BI57" s="405">
        <v>0</v>
      </c>
      <c r="BJ57" s="405">
        <v>0</v>
      </c>
      <c r="BK57" s="405">
        <v>0</v>
      </c>
      <c r="BL57" s="405">
        <v>0</v>
      </c>
      <c r="BM57" s="405">
        <v>0</v>
      </c>
      <c r="BN57" s="405">
        <v>0</v>
      </c>
      <c r="BO57" s="405">
        <v>0</v>
      </c>
      <c r="BP57" s="405">
        <v>0</v>
      </c>
      <c r="BQ57" s="405">
        <v>0</v>
      </c>
      <c r="BR57" s="405">
        <v>0</v>
      </c>
      <c r="BS57" s="405">
        <v>0</v>
      </c>
      <c r="BT57" s="405">
        <v>0</v>
      </c>
      <c r="BU57" s="405">
        <v>0</v>
      </c>
      <c r="BV57" s="405">
        <v>0</v>
      </c>
      <c r="BW57" s="405">
        <v>0</v>
      </c>
      <c r="BX57" s="405">
        <v>0</v>
      </c>
      <c r="BY57" s="405">
        <v>0</v>
      </c>
      <c r="BZ57" s="405">
        <v>0</v>
      </c>
      <c r="CA57" s="405">
        <v>0</v>
      </c>
      <c r="CB57" s="405">
        <v>0</v>
      </c>
      <c r="CC57" s="405">
        <v>0</v>
      </c>
      <c r="CD57" s="405">
        <v>0</v>
      </c>
      <c r="CE57" s="405">
        <v>0</v>
      </c>
      <c r="CF57" s="405">
        <v>0</v>
      </c>
      <c r="CG57" s="405">
        <v>0</v>
      </c>
      <c r="CH57" s="405">
        <v>0</v>
      </c>
      <c r="CI57" s="405">
        <v>0</v>
      </c>
      <c r="CJ57" s="405">
        <v>0</v>
      </c>
      <c r="CK57" s="405">
        <v>0</v>
      </c>
      <c r="CL57" s="405">
        <v>0</v>
      </c>
      <c r="CM57" s="405">
        <v>0</v>
      </c>
      <c r="CN57" s="405">
        <v>0</v>
      </c>
      <c r="CO57" s="405">
        <v>0</v>
      </c>
      <c r="CP57" s="405">
        <v>0</v>
      </c>
      <c r="CQ57" s="405">
        <v>0</v>
      </c>
      <c r="CR57" s="405">
        <v>0</v>
      </c>
      <c r="CS57" s="405">
        <v>0</v>
      </c>
      <c r="CT57" s="405">
        <v>0</v>
      </c>
      <c r="CU57" s="405">
        <v>0</v>
      </c>
      <c r="CV57" s="405">
        <v>0</v>
      </c>
      <c r="CW57" s="405">
        <v>0</v>
      </c>
      <c r="CX57" s="405">
        <v>0</v>
      </c>
      <c r="CY57" s="405">
        <v>0</v>
      </c>
      <c r="CZ57" s="405">
        <v>0</v>
      </c>
      <c r="DA57" s="405">
        <v>0</v>
      </c>
      <c r="DB57" s="405">
        <v>0</v>
      </c>
      <c r="DC57" s="405">
        <v>0</v>
      </c>
      <c r="DD57" s="405">
        <v>0</v>
      </c>
      <c r="DE57" s="405">
        <v>0</v>
      </c>
      <c r="DF57" s="405">
        <v>0</v>
      </c>
      <c r="DG57" s="383"/>
      <c r="DH57" s="396"/>
      <c r="DI57" s="387"/>
      <c r="DJ57" s="405">
        <v>314.87599999999998</v>
      </c>
      <c r="DK57" s="53"/>
      <c r="DY57" s="781"/>
      <c r="FX57" s="1005"/>
      <c r="FY57" s="1013"/>
      <c r="FZ57" s="1013"/>
      <c r="GA57" s="1013"/>
      <c r="GB57" s="1013"/>
      <c r="GC57" s="1013"/>
    </row>
    <row r="58" spans="2:185" s="382" customFormat="1" x14ac:dyDescent="0.2">
      <c r="B58" s="779" t="s">
        <v>305</v>
      </c>
      <c r="P58" s="383"/>
      <c r="Q58" s="383"/>
      <c r="R58" s="383"/>
      <c r="S58" s="383"/>
      <c r="T58" s="383"/>
      <c r="U58" s="383"/>
      <c r="V58" s="383"/>
      <c r="W58" s="383"/>
      <c r="X58" s="383"/>
      <c r="Y58" s="383"/>
      <c r="Z58" s="383"/>
      <c r="AA58" s="383"/>
      <c r="AB58" s="383"/>
      <c r="AC58" s="383"/>
      <c r="AD58" s="383"/>
      <c r="AE58" s="383"/>
      <c r="AF58" s="383"/>
      <c r="AG58" s="383"/>
      <c r="AH58" s="383"/>
      <c r="AI58" s="383"/>
      <c r="AJ58" s="383"/>
      <c r="AK58" s="383"/>
      <c r="AL58" s="383"/>
      <c r="AM58" s="383"/>
      <c r="AN58" s="383"/>
      <c r="AO58" s="383"/>
      <c r="AP58" s="383"/>
      <c r="AQ58" s="383"/>
      <c r="AR58" s="383"/>
      <c r="AS58" s="383"/>
      <c r="AT58" s="383"/>
      <c r="AU58" s="383"/>
      <c r="AV58" s="383"/>
      <c r="AW58" s="383"/>
      <c r="AX58" s="383"/>
      <c r="AY58" s="383"/>
      <c r="AZ58" s="383"/>
      <c r="BA58" s="383"/>
      <c r="BB58" s="383"/>
      <c r="BC58" s="383"/>
      <c r="BD58" s="383"/>
      <c r="BE58" s="383"/>
      <c r="BF58" s="383"/>
      <c r="BG58" s="383"/>
      <c r="BH58" s="383"/>
      <c r="BI58" s="383"/>
      <c r="BJ58" s="383"/>
      <c r="BK58" s="383"/>
      <c r="BL58" s="383"/>
      <c r="BM58" s="383"/>
      <c r="BN58" s="383"/>
      <c r="BO58" s="383"/>
      <c r="BP58" s="383"/>
      <c r="BQ58" s="383"/>
      <c r="BR58" s="383"/>
      <c r="BS58" s="383"/>
      <c r="BT58" s="383"/>
      <c r="BU58" s="383"/>
      <c r="BV58" s="383"/>
      <c r="BW58" s="383"/>
      <c r="BX58" s="383"/>
      <c r="BY58" s="383"/>
      <c r="BZ58" s="383"/>
      <c r="CA58" s="383"/>
      <c r="CB58" s="383"/>
      <c r="CC58" s="383"/>
      <c r="CD58" s="383"/>
      <c r="CE58" s="383"/>
      <c r="CF58" s="383"/>
      <c r="CG58" s="383"/>
      <c r="CH58" s="383"/>
      <c r="CI58" s="383"/>
      <c r="CJ58" s="383"/>
      <c r="CK58" s="383"/>
      <c r="CL58" s="383"/>
      <c r="CM58" s="383"/>
      <c r="CN58" s="383"/>
      <c r="CO58" s="383"/>
      <c r="CP58" s="383"/>
      <c r="CQ58" s="383"/>
      <c r="CR58" s="383"/>
      <c r="CS58" s="383"/>
      <c r="CT58" s="383"/>
      <c r="CU58" s="383"/>
      <c r="CV58" s="383"/>
      <c r="CW58" s="383"/>
      <c r="CX58" s="383"/>
      <c r="CY58" s="383"/>
      <c r="CZ58" s="383"/>
      <c r="DA58" s="383"/>
      <c r="DB58" s="383"/>
      <c r="DC58" s="383"/>
      <c r="DD58" s="383"/>
      <c r="DE58" s="383"/>
      <c r="DF58" s="383"/>
      <c r="DG58" s="383"/>
      <c r="DY58" s="781"/>
      <c r="FX58" s="1005"/>
      <c r="FY58" s="1013"/>
      <c r="FZ58" s="1013"/>
      <c r="GA58" s="1013"/>
      <c r="GB58" s="1013"/>
      <c r="GC58" s="1013"/>
    </row>
    <row r="59" spans="2:185" s="382" customFormat="1" x14ac:dyDescent="0.2">
      <c r="B59" s="782" t="s">
        <v>306</v>
      </c>
      <c r="O59" s="387">
        <v>0</v>
      </c>
      <c r="P59" s="387">
        <v>0</v>
      </c>
      <c r="Q59" s="387">
        <v>0</v>
      </c>
      <c r="R59" s="387">
        <v>0</v>
      </c>
      <c r="S59" s="387">
        <v>0</v>
      </c>
      <c r="T59" s="387">
        <v>0</v>
      </c>
      <c r="U59" s="387">
        <v>0</v>
      </c>
      <c r="V59" s="387">
        <v>0</v>
      </c>
      <c r="W59" s="387">
        <v>0</v>
      </c>
      <c r="X59" s="387">
        <v>0</v>
      </c>
      <c r="Y59" s="387">
        <v>0</v>
      </c>
      <c r="Z59" s="387">
        <v>0</v>
      </c>
      <c r="AA59" s="387">
        <v>0</v>
      </c>
      <c r="AB59" s="387">
        <v>0</v>
      </c>
      <c r="AC59" s="387">
        <v>0</v>
      </c>
      <c r="AD59" s="387">
        <v>0</v>
      </c>
      <c r="AE59" s="387">
        <v>0</v>
      </c>
      <c r="AF59" s="387">
        <v>0</v>
      </c>
      <c r="AG59" s="387">
        <v>0</v>
      </c>
      <c r="AH59" s="387">
        <v>0</v>
      </c>
      <c r="AI59" s="387">
        <v>0</v>
      </c>
      <c r="AJ59" s="387">
        <v>0</v>
      </c>
      <c r="AK59" s="387">
        <v>0</v>
      </c>
      <c r="AL59" s="387">
        <v>0</v>
      </c>
      <c r="AM59" s="387">
        <v>0</v>
      </c>
      <c r="AN59" s="387">
        <v>0</v>
      </c>
      <c r="AO59" s="387">
        <v>0</v>
      </c>
      <c r="AP59" s="387">
        <v>0</v>
      </c>
      <c r="AQ59" s="387">
        <v>0</v>
      </c>
      <c r="AR59" s="387">
        <v>0</v>
      </c>
      <c r="AS59" s="387">
        <v>0</v>
      </c>
      <c r="AT59" s="387">
        <v>0</v>
      </c>
      <c r="AU59" s="387">
        <v>0</v>
      </c>
      <c r="AV59" s="387">
        <v>0</v>
      </c>
      <c r="AW59" s="387">
        <v>0</v>
      </c>
      <c r="AX59" s="387">
        <v>0</v>
      </c>
      <c r="AY59" s="387">
        <v>0</v>
      </c>
      <c r="AZ59" s="387">
        <v>0</v>
      </c>
      <c r="BA59" s="387">
        <v>0</v>
      </c>
      <c r="BB59" s="387">
        <v>0</v>
      </c>
      <c r="BC59" s="387">
        <v>0</v>
      </c>
      <c r="BD59" s="387">
        <v>0</v>
      </c>
      <c r="BE59" s="387">
        <v>0</v>
      </c>
      <c r="BF59" s="387">
        <v>0</v>
      </c>
      <c r="BG59" s="387">
        <v>0</v>
      </c>
      <c r="BH59" s="387">
        <v>0</v>
      </c>
      <c r="BI59" s="387">
        <v>0</v>
      </c>
      <c r="BJ59" s="387">
        <v>0</v>
      </c>
      <c r="BK59" s="387">
        <v>0</v>
      </c>
      <c r="BL59" s="387">
        <v>0</v>
      </c>
      <c r="BM59" s="387">
        <v>0</v>
      </c>
      <c r="BN59" s="387">
        <v>0</v>
      </c>
      <c r="BO59" s="387">
        <v>0</v>
      </c>
      <c r="BP59" s="387">
        <v>0</v>
      </c>
      <c r="BQ59" s="387">
        <v>0</v>
      </c>
      <c r="BR59" s="387">
        <v>0</v>
      </c>
      <c r="BS59" s="387">
        <v>0</v>
      </c>
      <c r="BT59" s="387">
        <v>0</v>
      </c>
      <c r="BU59" s="387">
        <v>0</v>
      </c>
      <c r="BV59" s="387">
        <v>0</v>
      </c>
      <c r="BW59" s="387">
        <v>0</v>
      </c>
      <c r="BX59" s="387">
        <v>0</v>
      </c>
      <c r="BY59" s="387">
        <v>0</v>
      </c>
      <c r="BZ59" s="387">
        <v>0</v>
      </c>
      <c r="CA59" s="387">
        <v>0</v>
      </c>
      <c r="CB59" s="387">
        <v>0</v>
      </c>
      <c r="CC59" s="387">
        <v>0</v>
      </c>
      <c r="CD59" s="387">
        <v>0</v>
      </c>
      <c r="CE59" s="387">
        <v>0</v>
      </c>
      <c r="CF59" s="387">
        <v>0</v>
      </c>
      <c r="CG59" s="387">
        <v>0</v>
      </c>
      <c r="CH59" s="387">
        <v>0</v>
      </c>
      <c r="CI59" s="387">
        <v>0</v>
      </c>
      <c r="CJ59" s="387">
        <v>0</v>
      </c>
      <c r="CK59" s="387">
        <v>0</v>
      </c>
      <c r="CL59" s="387">
        <v>0</v>
      </c>
      <c r="CM59" s="387">
        <v>0</v>
      </c>
      <c r="CN59" s="387">
        <v>0</v>
      </c>
      <c r="CO59" s="387">
        <v>0</v>
      </c>
      <c r="CP59" s="387">
        <v>0</v>
      </c>
      <c r="CQ59" s="387">
        <v>0</v>
      </c>
      <c r="CR59" s="387">
        <v>0</v>
      </c>
      <c r="CS59" s="387">
        <v>0</v>
      </c>
      <c r="CT59" s="387">
        <v>0</v>
      </c>
      <c r="CU59" s="387">
        <v>0</v>
      </c>
      <c r="CV59" s="387">
        <v>0</v>
      </c>
      <c r="CW59" s="387">
        <v>0</v>
      </c>
      <c r="CX59" s="387">
        <v>0</v>
      </c>
      <c r="CY59" s="387">
        <v>0</v>
      </c>
      <c r="CZ59" s="387">
        <v>0</v>
      </c>
      <c r="DA59" s="387">
        <v>0</v>
      </c>
      <c r="DB59" s="387">
        <v>0</v>
      </c>
      <c r="DC59" s="387">
        <v>0</v>
      </c>
      <c r="DD59" s="387">
        <v>0</v>
      </c>
      <c r="DE59" s="387">
        <v>0</v>
      </c>
      <c r="DF59" s="387">
        <v>0</v>
      </c>
      <c r="DG59" s="383"/>
      <c r="DH59" s="393"/>
      <c r="DI59" s="393"/>
      <c r="DJ59" s="387">
        <v>13824</v>
      </c>
      <c r="DY59" s="781"/>
      <c r="FX59" s="1005"/>
      <c r="FY59" s="1013"/>
      <c r="FZ59" s="1013"/>
      <c r="GA59" s="1013"/>
      <c r="GB59" s="1013"/>
      <c r="GC59" s="1013"/>
    </row>
    <row r="60" spans="2:185" s="382" customFormat="1" x14ac:dyDescent="0.2">
      <c r="B60" s="782" t="s">
        <v>307</v>
      </c>
      <c r="O60" s="387">
        <v>0</v>
      </c>
      <c r="P60" s="387">
        <v>0</v>
      </c>
      <c r="Q60" s="387">
        <v>0</v>
      </c>
      <c r="R60" s="387">
        <v>0</v>
      </c>
      <c r="S60" s="387">
        <v>0</v>
      </c>
      <c r="T60" s="387">
        <v>0</v>
      </c>
      <c r="U60" s="387">
        <v>0</v>
      </c>
      <c r="V60" s="387">
        <v>0</v>
      </c>
      <c r="W60" s="387">
        <v>0</v>
      </c>
      <c r="X60" s="387">
        <v>0</v>
      </c>
      <c r="Y60" s="387">
        <v>0</v>
      </c>
      <c r="Z60" s="387">
        <v>0</v>
      </c>
      <c r="AA60" s="387">
        <v>0</v>
      </c>
      <c r="AB60" s="387">
        <v>0</v>
      </c>
      <c r="AC60" s="387">
        <v>0</v>
      </c>
      <c r="AD60" s="387">
        <v>0</v>
      </c>
      <c r="AE60" s="387">
        <v>0</v>
      </c>
      <c r="AF60" s="387">
        <v>0</v>
      </c>
      <c r="AG60" s="387">
        <v>0</v>
      </c>
      <c r="AH60" s="387">
        <v>0</v>
      </c>
      <c r="AI60" s="387">
        <v>0</v>
      </c>
      <c r="AJ60" s="387">
        <v>0</v>
      </c>
      <c r="AK60" s="387">
        <v>0</v>
      </c>
      <c r="AL60" s="387">
        <v>0</v>
      </c>
      <c r="AM60" s="387">
        <v>0</v>
      </c>
      <c r="AN60" s="387">
        <v>0</v>
      </c>
      <c r="AO60" s="387">
        <v>0</v>
      </c>
      <c r="AP60" s="387">
        <v>0</v>
      </c>
      <c r="AQ60" s="387">
        <v>0</v>
      </c>
      <c r="AR60" s="387">
        <v>0</v>
      </c>
      <c r="AS60" s="387">
        <v>0</v>
      </c>
      <c r="AT60" s="387">
        <v>0</v>
      </c>
      <c r="AU60" s="387">
        <v>0</v>
      </c>
      <c r="AV60" s="387">
        <v>0</v>
      </c>
      <c r="AW60" s="387">
        <v>0</v>
      </c>
      <c r="AX60" s="387">
        <v>0</v>
      </c>
      <c r="AY60" s="387">
        <v>0</v>
      </c>
      <c r="AZ60" s="387">
        <v>0</v>
      </c>
      <c r="BA60" s="387">
        <v>0</v>
      </c>
      <c r="BB60" s="387">
        <v>0</v>
      </c>
      <c r="BC60" s="387">
        <v>0</v>
      </c>
      <c r="BD60" s="387">
        <v>0</v>
      </c>
      <c r="BE60" s="387">
        <v>0</v>
      </c>
      <c r="BF60" s="387">
        <v>0</v>
      </c>
      <c r="BG60" s="387">
        <v>0</v>
      </c>
      <c r="BH60" s="387">
        <v>0</v>
      </c>
      <c r="BI60" s="387">
        <v>0</v>
      </c>
      <c r="BJ60" s="387">
        <v>0</v>
      </c>
      <c r="BK60" s="387">
        <v>0</v>
      </c>
      <c r="BL60" s="387">
        <v>0</v>
      </c>
      <c r="BM60" s="387">
        <v>0</v>
      </c>
      <c r="BN60" s="387">
        <v>0</v>
      </c>
      <c r="BO60" s="387">
        <v>0</v>
      </c>
      <c r="BP60" s="387">
        <v>0</v>
      </c>
      <c r="BQ60" s="387">
        <v>0</v>
      </c>
      <c r="BR60" s="387">
        <v>0</v>
      </c>
      <c r="BS60" s="387">
        <v>0</v>
      </c>
      <c r="BT60" s="387">
        <v>0</v>
      </c>
      <c r="BU60" s="387">
        <v>0</v>
      </c>
      <c r="BV60" s="387">
        <v>0</v>
      </c>
      <c r="BW60" s="387">
        <v>0</v>
      </c>
      <c r="BX60" s="387">
        <v>0</v>
      </c>
      <c r="BY60" s="387">
        <v>0</v>
      </c>
      <c r="BZ60" s="387">
        <v>0</v>
      </c>
      <c r="CA60" s="387">
        <v>0</v>
      </c>
      <c r="CB60" s="387">
        <v>0</v>
      </c>
      <c r="CC60" s="387">
        <v>0</v>
      </c>
      <c r="CD60" s="387">
        <v>0</v>
      </c>
      <c r="CE60" s="387">
        <v>0</v>
      </c>
      <c r="CF60" s="387">
        <v>0</v>
      </c>
      <c r="CG60" s="387">
        <v>0</v>
      </c>
      <c r="CH60" s="387">
        <v>0</v>
      </c>
      <c r="CI60" s="387">
        <v>0</v>
      </c>
      <c r="CJ60" s="387">
        <v>0</v>
      </c>
      <c r="CK60" s="387">
        <v>0</v>
      </c>
      <c r="CL60" s="387">
        <v>0</v>
      </c>
      <c r="CM60" s="387">
        <v>0</v>
      </c>
      <c r="CN60" s="387">
        <v>0</v>
      </c>
      <c r="CO60" s="387">
        <v>0</v>
      </c>
      <c r="CP60" s="387">
        <v>0</v>
      </c>
      <c r="CQ60" s="387">
        <v>0</v>
      </c>
      <c r="CR60" s="387">
        <v>0</v>
      </c>
      <c r="CS60" s="387">
        <v>0</v>
      </c>
      <c r="CT60" s="387">
        <v>0</v>
      </c>
      <c r="CU60" s="387">
        <v>0</v>
      </c>
      <c r="CV60" s="387">
        <v>0</v>
      </c>
      <c r="CW60" s="387">
        <v>0</v>
      </c>
      <c r="CX60" s="387">
        <v>0</v>
      </c>
      <c r="CY60" s="387">
        <v>0</v>
      </c>
      <c r="CZ60" s="387">
        <v>0</v>
      </c>
      <c r="DA60" s="387">
        <v>0</v>
      </c>
      <c r="DB60" s="387">
        <v>0</v>
      </c>
      <c r="DC60" s="387">
        <v>0</v>
      </c>
      <c r="DD60" s="387">
        <v>0</v>
      </c>
      <c r="DE60" s="387">
        <v>0</v>
      </c>
      <c r="DF60" s="387">
        <v>0</v>
      </c>
      <c r="DG60" s="383"/>
      <c r="DH60" s="393"/>
      <c r="DI60" s="393"/>
      <c r="DJ60" s="387">
        <v>19968</v>
      </c>
      <c r="DY60" s="781"/>
      <c r="FX60" s="1005"/>
      <c r="FY60" s="1013"/>
      <c r="FZ60" s="1013"/>
      <c r="GA60" s="1013"/>
      <c r="GB60" s="1013"/>
      <c r="GC60" s="1013"/>
    </row>
    <row r="61" spans="2:185" s="382" customFormat="1" x14ac:dyDescent="0.2">
      <c r="B61" s="782" t="s">
        <v>308</v>
      </c>
      <c r="O61" s="387">
        <v>0</v>
      </c>
      <c r="P61" s="387">
        <v>0</v>
      </c>
      <c r="Q61" s="387">
        <v>0</v>
      </c>
      <c r="R61" s="387">
        <v>0</v>
      </c>
      <c r="S61" s="387">
        <v>0</v>
      </c>
      <c r="T61" s="387">
        <v>0</v>
      </c>
      <c r="U61" s="387">
        <v>0</v>
      </c>
      <c r="V61" s="387">
        <v>0</v>
      </c>
      <c r="W61" s="387">
        <v>0</v>
      </c>
      <c r="X61" s="387">
        <v>0</v>
      </c>
      <c r="Y61" s="387">
        <v>0</v>
      </c>
      <c r="Z61" s="387">
        <v>0</v>
      </c>
      <c r="AA61" s="387">
        <v>0</v>
      </c>
      <c r="AB61" s="387">
        <v>0</v>
      </c>
      <c r="AC61" s="387">
        <v>0</v>
      </c>
      <c r="AD61" s="387">
        <v>0</v>
      </c>
      <c r="AE61" s="387">
        <v>0</v>
      </c>
      <c r="AF61" s="387">
        <v>0</v>
      </c>
      <c r="AG61" s="387">
        <v>0</v>
      </c>
      <c r="AH61" s="387">
        <v>0</v>
      </c>
      <c r="AI61" s="387">
        <v>0</v>
      </c>
      <c r="AJ61" s="387">
        <v>0</v>
      </c>
      <c r="AK61" s="387">
        <v>0</v>
      </c>
      <c r="AL61" s="387">
        <v>0</v>
      </c>
      <c r="AM61" s="387">
        <v>0</v>
      </c>
      <c r="AN61" s="387">
        <v>0</v>
      </c>
      <c r="AO61" s="387">
        <v>0</v>
      </c>
      <c r="AP61" s="387">
        <v>0</v>
      </c>
      <c r="AQ61" s="387">
        <v>0</v>
      </c>
      <c r="AR61" s="387">
        <v>0</v>
      </c>
      <c r="AS61" s="387">
        <v>0</v>
      </c>
      <c r="AT61" s="387">
        <v>0</v>
      </c>
      <c r="AU61" s="387">
        <v>0</v>
      </c>
      <c r="AV61" s="387">
        <v>0</v>
      </c>
      <c r="AW61" s="387">
        <v>0</v>
      </c>
      <c r="AX61" s="387">
        <v>0</v>
      </c>
      <c r="AY61" s="387">
        <v>0</v>
      </c>
      <c r="AZ61" s="387">
        <v>0</v>
      </c>
      <c r="BA61" s="387">
        <v>0</v>
      </c>
      <c r="BB61" s="387">
        <v>0</v>
      </c>
      <c r="BC61" s="387">
        <v>0</v>
      </c>
      <c r="BD61" s="387">
        <v>0</v>
      </c>
      <c r="BE61" s="387">
        <v>0</v>
      </c>
      <c r="BF61" s="387">
        <v>0</v>
      </c>
      <c r="BG61" s="387">
        <v>0</v>
      </c>
      <c r="BH61" s="387">
        <v>0</v>
      </c>
      <c r="BI61" s="387">
        <v>0</v>
      </c>
      <c r="BJ61" s="387">
        <v>0</v>
      </c>
      <c r="BK61" s="387">
        <v>0</v>
      </c>
      <c r="BL61" s="387">
        <v>0</v>
      </c>
      <c r="BM61" s="387">
        <v>0</v>
      </c>
      <c r="BN61" s="387">
        <v>0</v>
      </c>
      <c r="BO61" s="387">
        <v>0</v>
      </c>
      <c r="BP61" s="387">
        <v>0</v>
      </c>
      <c r="BQ61" s="387">
        <v>0</v>
      </c>
      <c r="BR61" s="387">
        <v>0</v>
      </c>
      <c r="BS61" s="387">
        <v>0</v>
      </c>
      <c r="BT61" s="387">
        <v>0</v>
      </c>
      <c r="BU61" s="387">
        <v>0</v>
      </c>
      <c r="BV61" s="387">
        <v>0</v>
      </c>
      <c r="BW61" s="387">
        <v>0</v>
      </c>
      <c r="BX61" s="387">
        <v>0</v>
      </c>
      <c r="BY61" s="387">
        <v>0</v>
      </c>
      <c r="BZ61" s="387">
        <v>0</v>
      </c>
      <c r="CA61" s="387">
        <v>0</v>
      </c>
      <c r="CB61" s="387">
        <v>0</v>
      </c>
      <c r="CC61" s="387">
        <v>0</v>
      </c>
      <c r="CD61" s="387">
        <v>0</v>
      </c>
      <c r="CE61" s="387">
        <v>0</v>
      </c>
      <c r="CF61" s="387">
        <v>0</v>
      </c>
      <c r="CG61" s="387">
        <v>0</v>
      </c>
      <c r="CH61" s="387">
        <v>0</v>
      </c>
      <c r="CI61" s="387">
        <v>0</v>
      </c>
      <c r="CJ61" s="387">
        <v>0</v>
      </c>
      <c r="CK61" s="387">
        <v>0</v>
      </c>
      <c r="CL61" s="387">
        <v>0</v>
      </c>
      <c r="CM61" s="387">
        <v>0</v>
      </c>
      <c r="CN61" s="387">
        <v>0</v>
      </c>
      <c r="CO61" s="387">
        <v>0</v>
      </c>
      <c r="CP61" s="387">
        <v>0</v>
      </c>
      <c r="CQ61" s="387">
        <v>0</v>
      </c>
      <c r="CR61" s="387">
        <v>0</v>
      </c>
      <c r="CS61" s="387">
        <v>0</v>
      </c>
      <c r="CT61" s="387">
        <v>0</v>
      </c>
      <c r="CU61" s="387">
        <v>0</v>
      </c>
      <c r="CV61" s="387">
        <v>0</v>
      </c>
      <c r="CW61" s="387">
        <v>0</v>
      </c>
      <c r="CX61" s="387">
        <v>0</v>
      </c>
      <c r="CY61" s="387">
        <v>0</v>
      </c>
      <c r="CZ61" s="387">
        <v>0</v>
      </c>
      <c r="DA61" s="387">
        <v>0</v>
      </c>
      <c r="DB61" s="387">
        <v>0</v>
      </c>
      <c r="DC61" s="387">
        <v>0</v>
      </c>
      <c r="DD61" s="387">
        <v>0</v>
      </c>
      <c r="DE61" s="387">
        <v>0</v>
      </c>
      <c r="DF61" s="387">
        <v>0</v>
      </c>
      <c r="DG61" s="383"/>
      <c r="DH61" s="393"/>
      <c r="DI61" s="387"/>
      <c r="DJ61" s="387">
        <v>27264</v>
      </c>
      <c r="DK61" s="53"/>
      <c r="DY61" s="781"/>
      <c r="FX61" s="1005"/>
      <c r="FY61" s="1013"/>
      <c r="FZ61" s="1013"/>
      <c r="GA61" s="1013"/>
      <c r="GB61" s="1013"/>
      <c r="GC61" s="1013"/>
    </row>
    <row r="62" spans="2:185" s="382" customFormat="1" x14ac:dyDescent="0.2">
      <c r="B62" s="779" t="s">
        <v>309</v>
      </c>
      <c r="O62" s="393"/>
      <c r="P62" s="393"/>
      <c r="Q62" s="393"/>
      <c r="R62" s="393"/>
      <c r="S62" s="393"/>
      <c r="T62" s="393"/>
      <c r="U62" s="393"/>
      <c r="V62" s="393"/>
      <c r="W62" s="393"/>
      <c r="X62" s="393"/>
      <c r="Y62" s="393"/>
      <c r="Z62" s="393"/>
      <c r="AA62" s="393"/>
      <c r="AB62" s="393"/>
      <c r="AC62" s="393"/>
      <c r="AD62" s="393"/>
      <c r="AE62" s="393"/>
      <c r="AF62" s="393"/>
      <c r="AG62" s="393"/>
      <c r="AH62" s="393"/>
      <c r="AI62" s="393"/>
      <c r="AJ62" s="393"/>
      <c r="AK62" s="393"/>
      <c r="AL62" s="393"/>
      <c r="AM62" s="393"/>
      <c r="AN62" s="393"/>
      <c r="AO62" s="393"/>
      <c r="AP62" s="393"/>
      <c r="AQ62" s="393"/>
      <c r="AR62" s="393"/>
      <c r="AS62" s="393"/>
      <c r="AT62" s="393"/>
      <c r="AU62" s="393"/>
      <c r="AV62" s="393"/>
      <c r="AW62" s="393"/>
      <c r="AX62" s="393"/>
      <c r="AY62" s="393"/>
      <c r="AZ62" s="393"/>
      <c r="BA62" s="393"/>
      <c r="BB62" s="393"/>
      <c r="BC62" s="393"/>
      <c r="BD62" s="393"/>
      <c r="BE62" s="393"/>
      <c r="BF62" s="393"/>
      <c r="BG62" s="393"/>
      <c r="BH62" s="393"/>
      <c r="BI62" s="393"/>
      <c r="BJ62" s="393"/>
      <c r="BK62" s="393"/>
      <c r="BL62" s="393"/>
      <c r="BM62" s="393"/>
      <c r="BN62" s="393"/>
      <c r="BO62" s="393"/>
      <c r="BP62" s="393"/>
      <c r="BQ62" s="393"/>
      <c r="BR62" s="393"/>
      <c r="BS62" s="393"/>
      <c r="BT62" s="393"/>
      <c r="BU62" s="393"/>
      <c r="BV62" s="393"/>
      <c r="BW62" s="393"/>
      <c r="BX62" s="393"/>
      <c r="BY62" s="393"/>
      <c r="BZ62" s="393"/>
      <c r="CA62" s="393"/>
      <c r="CB62" s="393"/>
      <c r="CC62" s="393"/>
      <c r="CD62" s="393"/>
      <c r="CE62" s="393"/>
      <c r="CF62" s="393"/>
      <c r="CG62" s="393"/>
      <c r="CH62" s="393"/>
      <c r="CI62" s="393"/>
      <c r="CJ62" s="393"/>
      <c r="CK62" s="393"/>
      <c r="CL62" s="393"/>
      <c r="CM62" s="393"/>
      <c r="CN62" s="393"/>
      <c r="CO62" s="393"/>
      <c r="CP62" s="393"/>
      <c r="CQ62" s="393"/>
      <c r="CR62" s="393"/>
      <c r="CS62" s="393"/>
      <c r="CT62" s="393"/>
      <c r="CU62" s="393"/>
      <c r="CV62" s="393"/>
      <c r="CW62" s="393"/>
      <c r="CX62" s="393"/>
      <c r="CY62" s="393"/>
      <c r="CZ62" s="393"/>
      <c r="DA62" s="393"/>
      <c r="DB62" s="393"/>
      <c r="DC62" s="393"/>
      <c r="DD62" s="393"/>
      <c r="DE62" s="393"/>
      <c r="DF62" s="393"/>
      <c r="DG62" s="383"/>
      <c r="DH62" s="393"/>
      <c r="DI62" s="393"/>
      <c r="DJ62" s="783"/>
      <c r="DY62" s="781"/>
      <c r="FX62" s="1005"/>
      <c r="FY62" s="1013"/>
      <c r="FZ62" s="1013"/>
      <c r="GA62" s="1013"/>
      <c r="GB62" s="1013"/>
      <c r="GC62" s="1013"/>
    </row>
    <row r="63" spans="2:185" s="382" customFormat="1" x14ac:dyDescent="0.2">
      <c r="B63" s="782" t="s">
        <v>310</v>
      </c>
      <c r="O63" s="393"/>
      <c r="P63" s="393"/>
      <c r="Q63" s="393"/>
      <c r="R63" s="393"/>
      <c r="S63" s="393"/>
      <c r="T63" s="393"/>
      <c r="U63" s="393"/>
      <c r="V63" s="393"/>
      <c r="W63" s="393"/>
      <c r="X63" s="393"/>
      <c r="Y63" s="393"/>
      <c r="Z63" s="393"/>
      <c r="AA63" s="393"/>
      <c r="AB63" s="393"/>
      <c r="AC63" s="393"/>
      <c r="AD63" s="393"/>
      <c r="AE63" s="393"/>
      <c r="AF63" s="393"/>
      <c r="AG63" s="393"/>
      <c r="AH63" s="393"/>
      <c r="AI63" s="393"/>
      <c r="AJ63" s="393"/>
      <c r="AK63" s="393"/>
      <c r="AL63" s="393"/>
      <c r="AM63" s="393"/>
      <c r="AN63" s="393"/>
      <c r="AO63" s="393"/>
      <c r="AP63" s="393"/>
      <c r="AQ63" s="393"/>
      <c r="AR63" s="393"/>
      <c r="AS63" s="393"/>
      <c r="AT63" s="393"/>
      <c r="AU63" s="393"/>
      <c r="AV63" s="393"/>
      <c r="AW63" s="393"/>
      <c r="AX63" s="393"/>
      <c r="AY63" s="393"/>
      <c r="AZ63" s="393"/>
      <c r="BA63" s="393"/>
      <c r="BB63" s="393"/>
      <c r="BC63" s="393"/>
      <c r="BD63" s="393"/>
      <c r="BE63" s="393"/>
      <c r="BF63" s="393"/>
      <c r="BG63" s="393"/>
      <c r="BH63" s="393"/>
      <c r="BI63" s="393"/>
      <c r="BJ63" s="393"/>
      <c r="BK63" s="393"/>
      <c r="BL63" s="393"/>
      <c r="BM63" s="393"/>
      <c r="BN63" s="393"/>
      <c r="BO63" s="393"/>
      <c r="BP63" s="393"/>
      <c r="BQ63" s="393"/>
      <c r="BR63" s="393"/>
      <c r="BS63" s="393"/>
      <c r="BT63" s="393"/>
      <c r="BU63" s="393"/>
      <c r="BV63" s="393"/>
      <c r="BW63" s="393"/>
      <c r="BX63" s="393"/>
      <c r="BY63" s="393"/>
      <c r="BZ63" s="393"/>
      <c r="CA63" s="393"/>
      <c r="CB63" s="393"/>
      <c r="CC63" s="393"/>
      <c r="CD63" s="393"/>
      <c r="CE63" s="393"/>
      <c r="CF63" s="393"/>
      <c r="CG63" s="393"/>
      <c r="CH63" s="393"/>
      <c r="CI63" s="393"/>
      <c r="CJ63" s="393"/>
      <c r="CK63" s="393"/>
      <c r="CL63" s="393"/>
      <c r="CM63" s="393"/>
      <c r="CN63" s="393"/>
      <c r="CO63" s="393"/>
      <c r="CP63" s="393"/>
      <c r="CQ63" s="393"/>
      <c r="CR63" s="393"/>
      <c r="CS63" s="393"/>
      <c r="CT63" s="393"/>
      <c r="CU63" s="393"/>
      <c r="CV63" s="393"/>
      <c r="CW63" s="393"/>
      <c r="CX63" s="393"/>
      <c r="CY63" s="393"/>
      <c r="CZ63" s="393"/>
      <c r="DA63" s="393"/>
      <c r="DB63" s="393"/>
      <c r="DC63" s="393"/>
      <c r="DD63" s="393"/>
      <c r="DE63" s="393"/>
      <c r="DF63" s="393"/>
      <c r="DG63" s="383"/>
      <c r="DH63" s="393"/>
      <c r="DI63" s="393"/>
      <c r="DJ63" s="783">
        <v>0.68567</v>
      </c>
      <c r="DY63" s="781"/>
      <c r="FX63" s="1005"/>
      <c r="FY63" s="1013"/>
      <c r="FZ63" s="1013"/>
      <c r="GA63" s="1013"/>
      <c r="GB63" s="1013"/>
      <c r="GC63" s="1013"/>
    </row>
    <row r="64" spans="2:185" s="382" customFormat="1" x14ac:dyDescent="0.2">
      <c r="B64" s="782" t="s">
        <v>306</v>
      </c>
      <c r="O64" s="669">
        <v>0</v>
      </c>
      <c r="P64" s="669">
        <v>0</v>
      </c>
      <c r="Q64" s="669">
        <v>0</v>
      </c>
      <c r="R64" s="669">
        <v>0</v>
      </c>
      <c r="S64" s="669">
        <v>0</v>
      </c>
      <c r="T64" s="669">
        <v>0</v>
      </c>
      <c r="U64" s="669">
        <v>0</v>
      </c>
      <c r="V64" s="669">
        <v>0</v>
      </c>
      <c r="W64" s="669">
        <v>0</v>
      </c>
      <c r="X64" s="669">
        <v>0</v>
      </c>
      <c r="Y64" s="669">
        <v>0</v>
      </c>
      <c r="Z64" s="669">
        <v>0</v>
      </c>
      <c r="AA64" s="669">
        <v>0</v>
      </c>
      <c r="AB64" s="669">
        <v>0</v>
      </c>
      <c r="AC64" s="669">
        <v>0</v>
      </c>
      <c r="AD64" s="669">
        <v>0</v>
      </c>
      <c r="AE64" s="669">
        <v>0</v>
      </c>
      <c r="AF64" s="669">
        <v>0</v>
      </c>
      <c r="AG64" s="669">
        <v>0</v>
      </c>
      <c r="AH64" s="669">
        <v>0</v>
      </c>
      <c r="AI64" s="669">
        <v>0</v>
      </c>
      <c r="AJ64" s="669">
        <v>0</v>
      </c>
      <c r="AK64" s="669">
        <v>0</v>
      </c>
      <c r="AL64" s="669">
        <v>0</v>
      </c>
      <c r="AM64" s="669">
        <v>0</v>
      </c>
      <c r="AN64" s="669">
        <v>0</v>
      </c>
      <c r="AO64" s="669">
        <v>0</v>
      </c>
      <c r="AP64" s="669">
        <v>0</v>
      </c>
      <c r="AQ64" s="669">
        <v>0</v>
      </c>
      <c r="AR64" s="669">
        <v>0</v>
      </c>
      <c r="AS64" s="669">
        <v>0</v>
      </c>
      <c r="AT64" s="669">
        <v>0</v>
      </c>
      <c r="AU64" s="669">
        <v>0</v>
      </c>
      <c r="AV64" s="669">
        <v>0</v>
      </c>
      <c r="AW64" s="669">
        <v>0</v>
      </c>
      <c r="AX64" s="669">
        <v>0</v>
      </c>
      <c r="AY64" s="669">
        <v>0</v>
      </c>
      <c r="AZ64" s="669">
        <v>0</v>
      </c>
      <c r="BA64" s="669">
        <v>0</v>
      </c>
      <c r="BB64" s="669">
        <v>0</v>
      </c>
      <c r="BC64" s="669">
        <v>0</v>
      </c>
      <c r="BD64" s="669">
        <v>0</v>
      </c>
      <c r="BE64" s="669">
        <v>0</v>
      </c>
      <c r="BF64" s="669">
        <v>0</v>
      </c>
      <c r="BG64" s="669">
        <v>0</v>
      </c>
      <c r="BH64" s="669">
        <v>0</v>
      </c>
      <c r="BI64" s="669">
        <v>0</v>
      </c>
      <c r="BJ64" s="669">
        <v>0</v>
      </c>
      <c r="BK64" s="669">
        <v>0</v>
      </c>
      <c r="BL64" s="669">
        <v>0</v>
      </c>
      <c r="BM64" s="669">
        <v>0</v>
      </c>
      <c r="BN64" s="669">
        <v>0</v>
      </c>
      <c r="BO64" s="669">
        <v>0</v>
      </c>
      <c r="BP64" s="669">
        <v>0</v>
      </c>
      <c r="BQ64" s="669">
        <v>0</v>
      </c>
      <c r="BR64" s="669">
        <v>0</v>
      </c>
      <c r="BS64" s="669">
        <v>0</v>
      </c>
      <c r="BT64" s="669">
        <v>0</v>
      </c>
      <c r="BU64" s="669">
        <v>0</v>
      </c>
      <c r="BV64" s="669">
        <v>0</v>
      </c>
      <c r="BW64" s="669">
        <v>0</v>
      </c>
      <c r="BX64" s="669">
        <v>0</v>
      </c>
      <c r="BY64" s="669">
        <v>0</v>
      </c>
      <c r="BZ64" s="669">
        <v>0</v>
      </c>
      <c r="CA64" s="669">
        <v>0</v>
      </c>
      <c r="CB64" s="669">
        <v>0</v>
      </c>
      <c r="CC64" s="669">
        <v>0</v>
      </c>
      <c r="CD64" s="669">
        <v>0</v>
      </c>
      <c r="CE64" s="669">
        <v>0</v>
      </c>
      <c r="CF64" s="669">
        <v>0</v>
      </c>
      <c r="CG64" s="669">
        <v>0</v>
      </c>
      <c r="CH64" s="669">
        <v>0</v>
      </c>
      <c r="CI64" s="669">
        <v>0</v>
      </c>
      <c r="CJ64" s="669">
        <v>0</v>
      </c>
      <c r="CK64" s="669">
        <v>0</v>
      </c>
      <c r="CL64" s="669">
        <v>0</v>
      </c>
      <c r="CM64" s="669">
        <v>0</v>
      </c>
      <c r="CN64" s="669">
        <v>0</v>
      </c>
      <c r="CO64" s="669">
        <v>0</v>
      </c>
      <c r="CP64" s="669">
        <v>0</v>
      </c>
      <c r="CQ64" s="669">
        <v>0</v>
      </c>
      <c r="CR64" s="669">
        <v>0</v>
      </c>
      <c r="CS64" s="669">
        <v>0</v>
      </c>
      <c r="CT64" s="669">
        <v>0</v>
      </c>
      <c r="CU64" s="669">
        <v>0</v>
      </c>
      <c r="CV64" s="669">
        <v>0</v>
      </c>
      <c r="CW64" s="669">
        <v>0</v>
      </c>
      <c r="CX64" s="669">
        <v>0</v>
      </c>
      <c r="CY64" s="669">
        <v>0</v>
      </c>
      <c r="CZ64" s="669">
        <v>0</v>
      </c>
      <c r="DA64" s="669">
        <v>0</v>
      </c>
      <c r="DB64" s="669">
        <v>0</v>
      </c>
      <c r="DC64" s="669">
        <v>0</v>
      </c>
      <c r="DD64" s="669">
        <v>0</v>
      </c>
      <c r="DE64" s="669">
        <v>0</v>
      </c>
      <c r="DF64" s="669">
        <v>0</v>
      </c>
      <c r="DG64" s="383"/>
      <c r="DH64" s="673">
        <f>+DJ64</f>
        <v>1.1379999999999999E-2</v>
      </c>
      <c r="DJ64" s="772">
        <v>1.1379999999999999E-2</v>
      </c>
      <c r="DY64" s="781"/>
      <c r="FX64" s="1005"/>
      <c r="FY64" s="1013"/>
      <c r="FZ64" s="1013"/>
      <c r="GA64" s="1013"/>
      <c r="GB64" s="1013"/>
      <c r="GC64" s="1013"/>
    </row>
    <row r="65" spans="2:185" s="382" customFormat="1" x14ac:dyDescent="0.2">
      <c r="B65" s="782" t="s">
        <v>307</v>
      </c>
      <c r="O65" s="669">
        <v>0</v>
      </c>
      <c r="P65" s="669">
        <v>0</v>
      </c>
      <c r="Q65" s="669">
        <v>0</v>
      </c>
      <c r="R65" s="669">
        <v>0</v>
      </c>
      <c r="S65" s="669">
        <v>0</v>
      </c>
      <c r="T65" s="669">
        <v>0</v>
      </c>
      <c r="U65" s="669">
        <v>0</v>
      </c>
      <c r="V65" s="669">
        <v>0</v>
      </c>
      <c r="W65" s="669">
        <v>0</v>
      </c>
      <c r="X65" s="669">
        <v>0</v>
      </c>
      <c r="Y65" s="669">
        <v>0</v>
      </c>
      <c r="Z65" s="669">
        <v>0</v>
      </c>
      <c r="AA65" s="669">
        <v>0</v>
      </c>
      <c r="AB65" s="669">
        <v>0</v>
      </c>
      <c r="AC65" s="669">
        <v>0</v>
      </c>
      <c r="AD65" s="669">
        <v>0</v>
      </c>
      <c r="AE65" s="669">
        <v>0</v>
      </c>
      <c r="AF65" s="669">
        <v>0</v>
      </c>
      <c r="AG65" s="669">
        <v>0</v>
      </c>
      <c r="AH65" s="669">
        <v>0</v>
      </c>
      <c r="AI65" s="669">
        <v>0</v>
      </c>
      <c r="AJ65" s="669">
        <v>0</v>
      </c>
      <c r="AK65" s="669">
        <v>0</v>
      </c>
      <c r="AL65" s="669">
        <v>0</v>
      </c>
      <c r="AM65" s="669">
        <v>0</v>
      </c>
      <c r="AN65" s="669">
        <v>0</v>
      </c>
      <c r="AO65" s="669">
        <v>0</v>
      </c>
      <c r="AP65" s="669">
        <v>0</v>
      </c>
      <c r="AQ65" s="669">
        <v>0</v>
      </c>
      <c r="AR65" s="669">
        <v>0</v>
      </c>
      <c r="AS65" s="669">
        <v>0</v>
      </c>
      <c r="AT65" s="669">
        <v>0</v>
      </c>
      <c r="AU65" s="669">
        <v>0</v>
      </c>
      <c r="AV65" s="669">
        <v>0</v>
      </c>
      <c r="AW65" s="669">
        <v>0</v>
      </c>
      <c r="AX65" s="669">
        <v>0</v>
      </c>
      <c r="AY65" s="669">
        <v>0</v>
      </c>
      <c r="AZ65" s="669">
        <v>0</v>
      </c>
      <c r="BA65" s="669">
        <v>0</v>
      </c>
      <c r="BB65" s="669">
        <v>0</v>
      </c>
      <c r="BC65" s="669">
        <v>0</v>
      </c>
      <c r="BD65" s="669">
        <v>0</v>
      </c>
      <c r="BE65" s="669">
        <v>0</v>
      </c>
      <c r="BF65" s="669">
        <v>0</v>
      </c>
      <c r="BG65" s="669">
        <v>0</v>
      </c>
      <c r="BH65" s="669">
        <v>0</v>
      </c>
      <c r="BI65" s="669">
        <v>0</v>
      </c>
      <c r="BJ65" s="669">
        <v>0</v>
      </c>
      <c r="BK65" s="669">
        <v>0</v>
      </c>
      <c r="BL65" s="669">
        <v>0</v>
      </c>
      <c r="BM65" s="669">
        <v>0</v>
      </c>
      <c r="BN65" s="669">
        <v>0</v>
      </c>
      <c r="BO65" s="669">
        <v>0</v>
      </c>
      <c r="BP65" s="669">
        <v>0</v>
      </c>
      <c r="BQ65" s="669">
        <v>0</v>
      </c>
      <c r="BR65" s="669">
        <v>0</v>
      </c>
      <c r="BS65" s="669">
        <v>0</v>
      </c>
      <c r="BT65" s="669">
        <v>0</v>
      </c>
      <c r="BU65" s="669">
        <v>0</v>
      </c>
      <c r="BV65" s="669">
        <v>0</v>
      </c>
      <c r="BW65" s="669">
        <v>0</v>
      </c>
      <c r="BX65" s="669">
        <v>0</v>
      </c>
      <c r="BY65" s="669">
        <v>0</v>
      </c>
      <c r="BZ65" s="669">
        <v>0</v>
      </c>
      <c r="CA65" s="669">
        <v>0</v>
      </c>
      <c r="CB65" s="669">
        <v>0</v>
      </c>
      <c r="CC65" s="669">
        <v>0</v>
      </c>
      <c r="CD65" s="669">
        <v>0</v>
      </c>
      <c r="CE65" s="669">
        <v>0</v>
      </c>
      <c r="CF65" s="669">
        <v>0</v>
      </c>
      <c r="CG65" s="669">
        <v>0</v>
      </c>
      <c r="CH65" s="669">
        <v>0</v>
      </c>
      <c r="CI65" s="669">
        <v>0</v>
      </c>
      <c r="CJ65" s="669">
        <v>0</v>
      </c>
      <c r="CK65" s="669">
        <v>0</v>
      </c>
      <c r="CL65" s="669">
        <v>0</v>
      </c>
      <c r="CM65" s="669">
        <v>0</v>
      </c>
      <c r="CN65" s="669">
        <v>0</v>
      </c>
      <c r="CO65" s="669">
        <v>0</v>
      </c>
      <c r="CP65" s="669">
        <v>0</v>
      </c>
      <c r="CQ65" s="669">
        <v>0</v>
      </c>
      <c r="CR65" s="669">
        <v>0</v>
      </c>
      <c r="CS65" s="669">
        <v>0</v>
      </c>
      <c r="CT65" s="669">
        <v>0</v>
      </c>
      <c r="CU65" s="669">
        <v>0</v>
      </c>
      <c r="CV65" s="669">
        <v>0</v>
      </c>
      <c r="CW65" s="669">
        <v>0</v>
      </c>
      <c r="CX65" s="669">
        <v>0</v>
      </c>
      <c r="CY65" s="669">
        <v>0</v>
      </c>
      <c r="CZ65" s="669">
        <v>0</v>
      </c>
      <c r="DA65" s="669">
        <v>0</v>
      </c>
      <c r="DB65" s="669">
        <v>0</v>
      </c>
      <c r="DC65" s="669">
        <v>0</v>
      </c>
      <c r="DD65" s="669">
        <v>0</v>
      </c>
      <c r="DE65" s="669">
        <v>0</v>
      </c>
      <c r="DF65" s="669">
        <v>0</v>
      </c>
      <c r="DG65" s="383"/>
      <c r="DH65" s="673">
        <f>+DJ65</f>
        <v>1.1379999999999999E-2</v>
      </c>
      <c r="DJ65" s="772">
        <f>+'A3A Power Factor Chgs'!V10</f>
        <v>1.1379999999999999E-2</v>
      </c>
      <c r="DY65" s="781"/>
      <c r="FX65" s="1005"/>
      <c r="FY65" s="1013"/>
      <c r="FZ65" s="1013"/>
      <c r="GA65" s="1013"/>
      <c r="GB65" s="1013"/>
      <c r="GC65" s="1013"/>
    </row>
    <row r="66" spans="2:185" s="382" customFormat="1" x14ac:dyDescent="0.2">
      <c r="B66" s="782" t="s">
        <v>308</v>
      </c>
      <c r="O66" s="669">
        <v>0</v>
      </c>
      <c r="P66" s="669">
        <v>0</v>
      </c>
      <c r="Q66" s="669">
        <v>0</v>
      </c>
      <c r="R66" s="669">
        <v>0</v>
      </c>
      <c r="S66" s="669">
        <v>0</v>
      </c>
      <c r="T66" s="669">
        <v>0</v>
      </c>
      <c r="U66" s="669">
        <v>0</v>
      </c>
      <c r="V66" s="669">
        <v>0</v>
      </c>
      <c r="W66" s="669">
        <v>0</v>
      </c>
      <c r="X66" s="669">
        <v>0</v>
      </c>
      <c r="Y66" s="669">
        <v>0</v>
      </c>
      <c r="Z66" s="669">
        <v>0</v>
      </c>
      <c r="AA66" s="669">
        <v>0</v>
      </c>
      <c r="AB66" s="669">
        <v>0</v>
      </c>
      <c r="AC66" s="669">
        <v>0</v>
      </c>
      <c r="AD66" s="669">
        <v>0</v>
      </c>
      <c r="AE66" s="669">
        <v>0</v>
      </c>
      <c r="AF66" s="669">
        <v>0</v>
      </c>
      <c r="AG66" s="669">
        <v>0</v>
      </c>
      <c r="AH66" s="669">
        <v>0</v>
      </c>
      <c r="AI66" s="669">
        <v>0</v>
      </c>
      <c r="AJ66" s="669">
        <v>0</v>
      </c>
      <c r="AK66" s="669">
        <v>0</v>
      </c>
      <c r="AL66" s="669">
        <v>0</v>
      </c>
      <c r="AM66" s="669">
        <v>0</v>
      </c>
      <c r="AN66" s="669">
        <v>0</v>
      </c>
      <c r="AO66" s="669">
        <v>0</v>
      </c>
      <c r="AP66" s="669">
        <v>0</v>
      </c>
      <c r="AQ66" s="669">
        <v>0</v>
      </c>
      <c r="AR66" s="669">
        <v>0</v>
      </c>
      <c r="AS66" s="669">
        <v>0</v>
      </c>
      <c r="AT66" s="669">
        <v>0</v>
      </c>
      <c r="AU66" s="669">
        <v>0</v>
      </c>
      <c r="AV66" s="669">
        <v>0</v>
      </c>
      <c r="AW66" s="669">
        <v>0</v>
      </c>
      <c r="AX66" s="669">
        <v>0</v>
      </c>
      <c r="AY66" s="669">
        <v>0</v>
      </c>
      <c r="AZ66" s="669">
        <v>0</v>
      </c>
      <c r="BA66" s="669">
        <v>0</v>
      </c>
      <c r="BB66" s="669">
        <v>0</v>
      </c>
      <c r="BC66" s="669">
        <v>0</v>
      </c>
      <c r="BD66" s="669">
        <v>0</v>
      </c>
      <c r="BE66" s="669">
        <v>0</v>
      </c>
      <c r="BF66" s="669">
        <v>0</v>
      </c>
      <c r="BG66" s="669">
        <v>0</v>
      </c>
      <c r="BH66" s="669">
        <v>0</v>
      </c>
      <c r="BI66" s="669">
        <v>0</v>
      </c>
      <c r="BJ66" s="669">
        <v>0</v>
      </c>
      <c r="BK66" s="669">
        <v>0</v>
      </c>
      <c r="BL66" s="669">
        <v>0</v>
      </c>
      <c r="BM66" s="669">
        <v>0</v>
      </c>
      <c r="BN66" s="669">
        <v>0</v>
      </c>
      <c r="BO66" s="669">
        <v>0</v>
      </c>
      <c r="BP66" s="669">
        <v>0</v>
      </c>
      <c r="BQ66" s="669">
        <v>0</v>
      </c>
      <c r="BR66" s="669">
        <v>0</v>
      </c>
      <c r="BS66" s="669">
        <v>0</v>
      </c>
      <c r="BT66" s="669">
        <v>0</v>
      </c>
      <c r="BU66" s="669">
        <v>0</v>
      </c>
      <c r="BV66" s="669">
        <v>0</v>
      </c>
      <c r="BW66" s="669">
        <v>0</v>
      </c>
      <c r="BX66" s="669">
        <v>0</v>
      </c>
      <c r="BY66" s="669">
        <v>0</v>
      </c>
      <c r="BZ66" s="669">
        <v>0</v>
      </c>
      <c r="CA66" s="669">
        <v>0</v>
      </c>
      <c r="CB66" s="669">
        <v>0</v>
      </c>
      <c r="CC66" s="669">
        <v>0</v>
      </c>
      <c r="CD66" s="669">
        <v>0</v>
      </c>
      <c r="CE66" s="669">
        <v>0</v>
      </c>
      <c r="CF66" s="669">
        <v>0</v>
      </c>
      <c r="CG66" s="669">
        <v>0</v>
      </c>
      <c r="CH66" s="669">
        <v>0</v>
      </c>
      <c r="CI66" s="669">
        <v>0</v>
      </c>
      <c r="CJ66" s="669">
        <v>0</v>
      </c>
      <c r="CK66" s="669">
        <v>0</v>
      </c>
      <c r="CL66" s="669">
        <v>0</v>
      </c>
      <c r="CM66" s="669">
        <v>0</v>
      </c>
      <c r="CN66" s="669">
        <v>0</v>
      </c>
      <c r="CO66" s="669">
        <v>0</v>
      </c>
      <c r="CP66" s="669">
        <v>0</v>
      </c>
      <c r="CQ66" s="669">
        <v>0</v>
      </c>
      <c r="CR66" s="669">
        <v>0</v>
      </c>
      <c r="CS66" s="669">
        <v>0</v>
      </c>
      <c r="CT66" s="669">
        <v>0</v>
      </c>
      <c r="CU66" s="669">
        <v>0</v>
      </c>
      <c r="CV66" s="669">
        <v>0</v>
      </c>
      <c r="CW66" s="669">
        <v>0</v>
      </c>
      <c r="CX66" s="669">
        <v>0</v>
      </c>
      <c r="CY66" s="669">
        <v>0</v>
      </c>
      <c r="CZ66" s="669">
        <v>0</v>
      </c>
      <c r="DA66" s="669">
        <v>0</v>
      </c>
      <c r="DB66" s="669">
        <v>0</v>
      </c>
      <c r="DC66" s="669">
        <v>0</v>
      </c>
      <c r="DD66" s="669">
        <v>0</v>
      </c>
      <c r="DE66" s="669">
        <v>0</v>
      </c>
      <c r="DF66" s="669">
        <v>0</v>
      </c>
      <c r="DG66" s="383"/>
      <c r="DH66" s="673">
        <f>+DJ66</f>
        <v>4.8900000000000002E-3</v>
      </c>
      <c r="DJ66" s="772">
        <f>+'A3A Power Factor Chgs'!W10</f>
        <v>4.8900000000000002E-3</v>
      </c>
      <c r="DY66" s="781"/>
      <c r="FX66" s="1005"/>
      <c r="FY66" s="1013"/>
      <c r="FZ66" s="1013"/>
      <c r="GA66" s="1013"/>
      <c r="GB66" s="1013"/>
      <c r="GC66" s="1013"/>
    </row>
    <row r="67" spans="2:185" s="382" customFormat="1" x14ac:dyDescent="0.2">
      <c r="B67" s="779"/>
      <c r="O67" s="784"/>
      <c r="P67" s="784"/>
      <c r="Q67" s="784"/>
      <c r="R67" s="784"/>
      <c r="S67" s="784"/>
      <c r="T67" s="784"/>
      <c r="U67" s="784"/>
      <c r="V67" s="784"/>
      <c r="W67" s="784"/>
      <c r="X67" s="784"/>
      <c r="Y67" s="784"/>
      <c r="Z67" s="784"/>
      <c r="AA67" s="784"/>
      <c r="AB67" s="784"/>
      <c r="AC67" s="784"/>
      <c r="AD67" s="784"/>
      <c r="AE67" s="784"/>
      <c r="AF67" s="784"/>
      <c r="AG67" s="784"/>
      <c r="AH67" s="784"/>
      <c r="AI67" s="784"/>
      <c r="AJ67" s="784"/>
      <c r="AK67" s="784"/>
      <c r="AL67" s="784"/>
      <c r="AM67" s="784"/>
      <c r="AN67" s="784"/>
      <c r="AO67" s="784"/>
      <c r="AP67" s="784"/>
      <c r="AQ67" s="784"/>
      <c r="AR67" s="784"/>
      <c r="AS67" s="784"/>
      <c r="AT67" s="784"/>
      <c r="AU67" s="784"/>
      <c r="AV67" s="784"/>
      <c r="AW67" s="784"/>
      <c r="AX67" s="784"/>
      <c r="AY67" s="784"/>
      <c r="AZ67" s="784"/>
      <c r="BA67" s="784"/>
      <c r="BB67" s="784"/>
      <c r="BC67" s="784"/>
      <c r="BD67" s="784"/>
      <c r="BE67" s="784"/>
      <c r="BF67" s="784"/>
      <c r="BG67" s="784"/>
      <c r="BH67" s="784"/>
      <c r="BI67" s="784"/>
      <c r="BJ67" s="784"/>
      <c r="BK67" s="784"/>
      <c r="BL67" s="784"/>
      <c r="BM67" s="784"/>
      <c r="BN67" s="784"/>
      <c r="BO67" s="784"/>
      <c r="BP67" s="784"/>
      <c r="BQ67" s="784"/>
      <c r="BR67" s="784"/>
      <c r="BS67" s="784"/>
      <c r="BT67" s="784"/>
      <c r="BU67" s="784"/>
      <c r="BV67" s="784"/>
      <c r="BW67" s="784"/>
      <c r="BX67" s="784"/>
      <c r="BY67" s="784"/>
      <c r="BZ67" s="784"/>
      <c r="CA67" s="784"/>
      <c r="CB67" s="784"/>
      <c r="CC67" s="784"/>
      <c r="CD67" s="784"/>
      <c r="CE67" s="784"/>
      <c r="CF67" s="784"/>
      <c r="CG67" s="784"/>
      <c r="CH67" s="784"/>
      <c r="CI67" s="784"/>
      <c r="CJ67" s="784"/>
      <c r="CK67" s="784"/>
      <c r="CL67" s="784"/>
      <c r="CM67" s="784"/>
      <c r="CN67" s="784"/>
      <c r="CO67" s="784"/>
      <c r="CP67" s="784"/>
      <c r="CQ67" s="784"/>
      <c r="CR67" s="784"/>
      <c r="CS67" s="784"/>
      <c r="CT67" s="784"/>
      <c r="CU67" s="784"/>
      <c r="CV67" s="784"/>
      <c r="CW67" s="784"/>
      <c r="CX67" s="784"/>
      <c r="CY67" s="784"/>
      <c r="CZ67" s="784"/>
      <c r="DA67" s="784"/>
      <c r="DB67" s="784"/>
      <c r="DC67" s="784"/>
      <c r="DD67" s="784"/>
      <c r="DE67" s="784"/>
      <c r="DF67" s="784"/>
      <c r="DG67" s="383"/>
      <c r="DH67" s="396"/>
      <c r="DI67" s="387"/>
      <c r="DJ67" s="405"/>
      <c r="DK67" s="53"/>
      <c r="DY67" s="781"/>
      <c r="FX67" s="1005"/>
      <c r="FY67" s="1013"/>
      <c r="FZ67" s="1013"/>
      <c r="GA67" s="1013"/>
      <c r="GB67" s="1013"/>
      <c r="GC67" s="1013"/>
    </row>
    <row r="68" spans="2:185" s="382" customFormat="1" x14ac:dyDescent="0.2">
      <c r="B68" s="779" t="s">
        <v>299</v>
      </c>
      <c r="O68" s="383"/>
      <c r="P68" s="383"/>
      <c r="Q68" s="383"/>
      <c r="R68" s="383"/>
      <c r="S68" s="383"/>
      <c r="T68" s="383"/>
      <c r="U68" s="383"/>
      <c r="V68" s="383"/>
      <c r="W68" s="383"/>
      <c r="X68" s="383"/>
      <c r="Y68" s="383"/>
      <c r="Z68" s="383"/>
      <c r="AA68" s="383"/>
      <c r="AB68" s="383"/>
      <c r="AC68" s="383"/>
      <c r="AD68" s="383"/>
      <c r="AE68" s="383"/>
      <c r="AF68" s="383"/>
      <c r="AG68" s="383"/>
      <c r="AH68" s="383"/>
      <c r="AI68" s="383"/>
      <c r="AJ68" s="383"/>
      <c r="AK68" s="383"/>
      <c r="AL68" s="383"/>
      <c r="AM68" s="383"/>
      <c r="AN68" s="383"/>
      <c r="AO68" s="383"/>
      <c r="AP68" s="383"/>
      <c r="AQ68" s="383"/>
      <c r="AR68" s="383"/>
      <c r="AS68" s="383"/>
      <c r="AT68" s="383"/>
      <c r="AU68" s="383"/>
      <c r="AV68" s="383"/>
      <c r="AW68" s="383"/>
      <c r="AX68" s="383"/>
      <c r="AY68" s="383"/>
      <c r="AZ68" s="383"/>
      <c r="BA68" s="383"/>
      <c r="BB68" s="383"/>
      <c r="BC68" s="383"/>
      <c r="BD68" s="383"/>
      <c r="BE68" s="383"/>
      <c r="BF68" s="383"/>
      <c r="BG68" s="383"/>
      <c r="BH68" s="383"/>
      <c r="BI68" s="383"/>
      <c r="BJ68" s="383"/>
      <c r="BK68" s="383"/>
      <c r="BL68" s="383"/>
      <c r="BM68" s="383"/>
      <c r="BN68" s="383"/>
      <c r="BO68" s="383"/>
      <c r="BP68" s="383"/>
      <c r="BQ68" s="383"/>
      <c r="BR68" s="383"/>
      <c r="BS68" s="383"/>
      <c r="BT68" s="383"/>
      <c r="BU68" s="383"/>
      <c r="BV68" s="383"/>
      <c r="BW68" s="383"/>
      <c r="BX68" s="383"/>
      <c r="BY68" s="383"/>
      <c r="BZ68" s="383"/>
      <c r="CA68" s="383"/>
      <c r="CB68" s="383"/>
      <c r="CC68" s="383"/>
      <c r="CD68" s="383"/>
      <c r="CE68" s="383"/>
      <c r="CF68" s="383"/>
      <c r="CG68" s="383"/>
      <c r="CH68" s="383"/>
      <c r="CI68" s="383"/>
      <c r="CJ68" s="383"/>
      <c r="CK68" s="383"/>
      <c r="CL68" s="383"/>
      <c r="CM68" s="383"/>
      <c r="CN68" s="383"/>
      <c r="CO68" s="383"/>
      <c r="CP68" s="383"/>
      <c r="CQ68" s="383"/>
      <c r="CR68" s="383"/>
      <c r="CS68" s="383"/>
      <c r="CT68" s="383"/>
      <c r="CU68" s="383"/>
      <c r="CV68" s="383"/>
      <c r="CW68" s="383"/>
      <c r="CX68" s="383"/>
      <c r="CY68" s="383"/>
      <c r="CZ68" s="383"/>
      <c r="DA68" s="383"/>
      <c r="DB68" s="383"/>
      <c r="DC68" s="383"/>
      <c r="DD68" s="383"/>
      <c r="DE68" s="383"/>
      <c r="DF68" s="383"/>
      <c r="DG68" s="383"/>
      <c r="DY68" s="781"/>
      <c r="FX68" s="1005"/>
      <c r="FY68" s="1013"/>
      <c r="FZ68" s="1013"/>
      <c r="GA68" s="1013"/>
      <c r="GB68" s="1013"/>
      <c r="GC68" s="1013"/>
    </row>
    <row r="69" spans="2:185" s="382" customFormat="1" x14ac:dyDescent="0.2">
      <c r="B69" s="782" t="s">
        <v>296</v>
      </c>
      <c r="O69" s="387">
        <v>0</v>
      </c>
      <c r="P69" s="387">
        <v>0</v>
      </c>
      <c r="Q69" s="387">
        <v>0</v>
      </c>
      <c r="R69" s="387">
        <v>0</v>
      </c>
      <c r="S69" s="387">
        <v>0</v>
      </c>
      <c r="T69" s="387">
        <v>0</v>
      </c>
      <c r="U69" s="387">
        <v>0</v>
      </c>
      <c r="V69" s="387">
        <v>0</v>
      </c>
      <c r="W69" s="387">
        <v>0</v>
      </c>
      <c r="X69" s="387">
        <v>0</v>
      </c>
      <c r="Y69" s="387">
        <v>0</v>
      </c>
      <c r="Z69" s="387">
        <v>0</v>
      </c>
      <c r="AA69" s="387">
        <v>0</v>
      </c>
      <c r="AB69" s="387">
        <v>0</v>
      </c>
      <c r="AC69" s="387">
        <v>0</v>
      </c>
      <c r="AD69" s="387">
        <v>0</v>
      </c>
      <c r="AE69" s="387">
        <v>0</v>
      </c>
      <c r="AF69" s="387">
        <v>0</v>
      </c>
      <c r="AG69" s="387">
        <v>0</v>
      </c>
      <c r="AH69" s="387">
        <v>0</v>
      </c>
      <c r="AI69" s="387">
        <v>0</v>
      </c>
      <c r="AJ69" s="387">
        <v>0</v>
      </c>
      <c r="AK69" s="387">
        <v>0</v>
      </c>
      <c r="AL69" s="387">
        <v>0</v>
      </c>
      <c r="AM69" s="387">
        <v>0</v>
      </c>
      <c r="AN69" s="387">
        <v>0</v>
      </c>
      <c r="AO69" s="387">
        <v>0</v>
      </c>
      <c r="AP69" s="387">
        <v>0</v>
      </c>
      <c r="AQ69" s="387">
        <v>0</v>
      </c>
      <c r="AR69" s="387">
        <v>0</v>
      </c>
      <c r="AS69" s="387">
        <v>0</v>
      </c>
      <c r="AT69" s="387">
        <v>0</v>
      </c>
      <c r="AU69" s="387">
        <v>0</v>
      </c>
      <c r="AV69" s="387">
        <v>0</v>
      </c>
      <c r="AW69" s="387">
        <v>0</v>
      </c>
      <c r="AX69" s="387">
        <v>0</v>
      </c>
      <c r="AY69" s="387">
        <v>0</v>
      </c>
      <c r="AZ69" s="387">
        <v>0</v>
      </c>
      <c r="BA69" s="387">
        <v>0</v>
      </c>
      <c r="BB69" s="387">
        <v>0</v>
      </c>
      <c r="BC69" s="387">
        <v>0</v>
      </c>
      <c r="BD69" s="387">
        <v>0</v>
      </c>
      <c r="BE69" s="387">
        <v>0</v>
      </c>
      <c r="BF69" s="387">
        <v>0</v>
      </c>
      <c r="BG69" s="387">
        <v>0</v>
      </c>
      <c r="BH69" s="387">
        <v>0</v>
      </c>
      <c r="BI69" s="387">
        <v>0</v>
      </c>
      <c r="BJ69" s="387">
        <v>0</v>
      </c>
      <c r="BK69" s="387">
        <v>0</v>
      </c>
      <c r="BL69" s="387">
        <v>0</v>
      </c>
      <c r="BM69" s="387">
        <v>0</v>
      </c>
      <c r="BN69" s="387">
        <v>0</v>
      </c>
      <c r="BO69" s="387">
        <v>0</v>
      </c>
      <c r="BP69" s="387">
        <v>0</v>
      </c>
      <c r="BQ69" s="387">
        <v>0</v>
      </c>
      <c r="BR69" s="387">
        <v>0</v>
      </c>
      <c r="BS69" s="387">
        <v>0</v>
      </c>
      <c r="BT69" s="387">
        <v>0</v>
      </c>
      <c r="BU69" s="387">
        <v>0</v>
      </c>
      <c r="BV69" s="387">
        <v>0</v>
      </c>
      <c r="BW69" s="387">
        <v>0</v>
      </c>
      <c r="BX69" s="387">
        <v>0</v>
      </c>
      <c r="BY69" s="387">
        <v>0</v>
      </c>
      <c r="BZ69" s="387">
        <v>0</v>
      </c>
      <c r="CA69" s="387">
        <v>0</v>
      </c>
      <c r="CB69" s="387">
        <v>0</v>
      </c>
      <c r="CC69" s="387">
        <v>0</v>
      </c>
      <c r="CD69" s="387">
        <v>0</v>
      </c>
      <c r="CE69" s="387">
        <v>0</v>
      </c>
      <c r="CF69" s="387">
        <v>0</v>
      </c>
      <c r="CG69" s="387">
        <v>0</v>
      </c>
      <c r="CH69" s="387">
        <v>0</v>
      </c>
      <c r="CI69" s="387">
        <v>0</v>
      </c>
      <c r="CJ69" s="387">
        <v>0</v>
      </c>
      <c r="CK69" s="387">
        <v>0</v>
      </c>
      <c r="CL69" s="387">
        <v>0</v>
      </c>
      <c r="CM69" s="387">
        <v>0</v>
      </c>
      <c r="CN69" s="387">
        <v>0</v>
      </c>
      <c r="CO69" s="387">
        <v>0</v>
      </c>
      <c r="CP69" s="387">
        <v>0</v>
      </c>
      <c r="CQ69" s="387">
        <v>0</v>
      </c>
      <c r="CR69" s="387">
        <v>0</v>
      </c>
      <c r="CS69" s="387">
        <v>0</v>
      </c>
      <c r="CT69" s="387">
        <v>0</v>
      </c>
      <c r="CU69" s="387">
        <v>0</v>
      </c>
      <c r="CV69" s="387">
        <v>0</v>
      </c>
      <c r="CW69" s="387">
        <v>0</v>
      </c>
      <c r="CX69" s="387">
        <v>0</v>
      </c>
      <c r="CY69" s="387">
        <v>0</v>
      </c>
      <c r="CZ69" s="387">
        <v>0</v>
      </c>
      <c r="DA69" s="387">
        <v>0</v>
      </c>
      <c r="DB69" s="387">
        <v>0</v>
      </c>
      <c r="DC69" s="387">
        <v>0</v>
      </c>
      <c r="DD69" s="387">
        <v>0</v>
      </c>
      <c r="DE69" s="387">
        <v>0</v>
      </c>
      <c r="DF69" s="387">
        <v>0</v>
      </c>
      <c r="DG69" s="383"/>
      <c r="DH69" s="393">
        <f>+$DH$52/$DJ$52*$DJ69</f>
        <v>3780</v>
      </c>
      <c r="DI69" s="393">
        <f>+$DI$52/$DJ$52*$DJ69</f>
        <v>9660</v>
      </c>
      <c r="DJ69" s="387">
        <v>13440</v>
      </c>
      <c r="DY69" s="781"/>
      <c r="FX69" s="1005"/>
      <c r="FY69" s="1013"/>
      <c r="FZ69" s="1013"/>
      <c r="GA69" s="1013"/>
      <c r="GB69" s="1013"/>
      <c r="GC69" s="1013"/>
    </row>
    <row r="70" spans="2:185" s="382" customFormat="1" x14ac:dyDescent="0.2">
      <c r="B70" s="782" t="s">
        <v>297</v>
      </c>
      <c r="O70" s="387">
        <v>0</v>
      </c>
      <c r="P70" s="387">
        <v>0</v>
      </c>
      <c r="Q70" s="387">
        <v>0</v>
      </c>
      <c r="R70" s="387">
        <v>0</v>
      </c>
      <c r="S70" s="387">
        <v>0</v>
      </c>
      <c r="T70" s="387">
        <v>0</v>
      </c>
      <c r="U70" s="387">
        <v>0</v>
      </c>
      <c r="V70" s="387">
        <v>0</v>
      </c>
      <c r="W70" s="387">
        <v>0</v>
      </c>
      <c r="X70" s="387">
        <v>0</v>
      </c>
      <c r="Y70" s="387">
        <v>0</v>
      </c>
      <c r="Z70" s="387">
        <v>0</v>
      </c>
      <c r="AA70" s="387">
        <v>0</v>
      </c>
      <c r="AB70" s="387">
        <v>0</v>
      </c>
      <c r="AC70" s="387">
        <v>0</v>
      </c>
      <c r="AD70" s="387">
        <v>0</v>
      </c>
      <c r="AE70" s="387">
        <v>0</v>
      </c>
      <c r="AF70" s="387">
        <v>0</v>
      </c>
      <c r="AG70" s="387">
        <v>0</v>
      </c>
      <c r="AH70" s="387">
        <v>0</v>
      </c>
      <c r="AI70" s="387">
        <v>0</v>
      </c>
      <c r="AJ70" s="387">
        <v>0</v>
      </c>
      <c r="AK70" s="387">
        <v>0</v>
      </c>
      <c r="AL70" s="387">
        <v>0</v>
      </c>
      <c r="AM70" s="387">
        <v>0</v>
      </c>
      <c r="AN70" s="387">
        <v>0</v>
      </c>
      <c r="AO70" s="387">
        <v>0</v>
      </c>
      <c r="AP70" s="387">
        <v>0</v>
      </c>
      <c r="AQ70" s="387">
        <v>0</v>
      </c>
      <c r="AR70" s="387">
        <v>0</v>
      </c>
      <c r="AS70" s="387">
        <v>0</v>
      </c>
      <c r="AT70" s="387">
        <v>0</v>
      </c>
      <c r="AU70" s="387">
        <v>0</v>
      </c>
      <c r="AV70" s="387">
        <v>0</v>
      </c>
      <c r="AW70" s="387">
        <v>0</v>
      </c>
      <c r="AX70" s="387">
        <v>0</v>
      </c>
      <c r="AY70" s="387">
        <v>0</v>
      </c>
      <c r="AZ70" s="387">
        <v>0</v>
      </c>
      <c r="BA70" s="387">
        <v>0</v>
      </c>
      <c r="BB70" s="387">
        <v>0</v>
      </c>
      <c r="BC70" s="387">
        <v>0</v>
      </c>
      <c r="BD70" s="387">
        <v>0</v>
      </c>
      <c r="BE70" s="387">
        <v>0</v>
      </c>
      <c r="BF70" s="387">
        <v>0</v>
      </c>
      <c r="BG70" s="387">
        <v>0</v>
      </c>
      <c r="BH70" s="387">
        <v>0</v>
      </c>
      <c r="BI70" s="387">
        <v>0</v>
      </c>
      <c r="BJ70" s="387">
        <v>0</v>
      </c>
      <c r="BK70" s="387">
        <v>0</v>
      </c>
      <c r="BL70" s="387">
        <v>0</v>
      </c>
      <c r="BM70" s="387">
        <v>0</v>
      </c>
      <c r="BN70" s="387">
        <v>0</v>
      </c>
      <c r="BO70" s="387">
        <v>0</v>
      </c>
      <c r="BP70" s="387">
        <v>0</v>
      </c>
      <c r="BQ70" s="387">
        <v>0</v>
      </c>
      <c r="BR70" s="387">
        <v>0</v>
      </c>
      <c r="BS70" s="387">
        <v>0</v>
      </c>
      <c r="BT70" s="387">
        <v>0</v>
      </c>
      <c r="BU70" s="387">
        <v>0</v>
      </c>
      <c r="BV70" s="387">
        <v>0</v>
      </c>
      <c r="BW70" s="387">
        <v>0</v>
      </c>
      <c r="BX70" s="387">
        <v>0</v>
      </c>
      <c r="BY70" s="387">
        <v>0</v>
      </c>
      <c r="BZ70" s="387">
        <v>0</v>
      </c>
      <c r="CA70" s="387">
        <v>0</v>
      </c>
      <c r="CB70" s="387">
        <v>0</v>
      </c>
      <c r="CC70" s="387">
        <v>0</v>
      </c>
      <c r="CD70" s="387">
        <v>0</v>
      </c>
      <c r="CE70" s="387">
        <v>0</v>
      </c>
      <c r="CF70" s="387">
        <v>0</v>
      </c>
      <c r="CG70" s="387">
        <v>0</v>
      </c>
      <c r="CH70" s="387">
        <v>0</v>
      </c>
      <c r="CI70" s="387">
        <v>0</v>
      </c>
      <c r="CJ70" s="387">
        <v>0</v>
      </c>
      <c r="CK70" s="387">
        <v>0</v>
      </c>
      <c r="CL70" s="387">
        <v>0</v>
      </c>
      <c r="CM70" s="387">
        <v>0</v>
      </c>
      <c r="CN70" s="387">
        <v>0</v>
      </c>
      <c r="CO70" s="387">
        <v>0</v>
      </c>
      <c r="CP70" s="387">
        <v>0</v>
      </c>
      <c r="CQ70" s="387">
        <v>0</v>
      </c>
      <c r="CR70" s="387">
        <v>0</v>
      </c>
      <c r="CS70" s="387">
        <v>0</v>
      </c>
      <c r="CT70" s="387">
        <v>0</v>
      </c>
      <c r="CU70" s="387">
        <v>0</v>
      </c>
      <c r="CV70" s="387">
        <v>0</v>
      </c>
      <c r="CW70" s="387">
        <v>0</v>
      </c>
      <c r="CX70" s="387">
        <v>0</v>
      </c>
      <c r="CY70" s="387">
        <v>0</v>
      </c>
      <c r="CZ70" s="387">
        <v>0</v>
      </c>
      <c r="DA70" s="387">
        <v>0</v>
      </c>
      <c r="DB70" s="387">
        <v>0</v>
      </c>
      <c r="DC70" s="387">
        <v>0</v>
      </c>
      <c r="DD70" s="387">
        <v>0</v>
      </c>
      <c r="DE70" s="387">
        <v>0</v>
      </c>
      <c r="DF70" s="387">
        <v>0</v>
      </c>
      <c r="DG70" s="383"/>
      <c r="DH70" s="393">
        <f>+$DH$52/$DJ$52*$DJ70</f>
        <v>5616</v>
      </c>
      <c r="DI70" s="393">
        <f>+$DI$52/$DJ$52*$DJ70</f>
        <v>14352</v>
      </c>
      <c r="DJ70" s="387">
        <v>19968</v>
      </c>
      <c r="DY70" s="781"/>
      <c r="FX70" s="1005"/>
      <c r="FY70" s="1013"/>
      <c r="FZ70" s="1013"/>
      <c r="GA70" s="1013"/>
      <c r="GB70" s="1013"/>
      <c r="GC70" s="1013"/>
    </row>
    <row r="71" spans="2:185" s="382" customFormat="1" x14ac:dyDescent="0.2">
      <c r="B71" s="782" t="s">
        <v>298</v>
      </c>
      <c r="O71" s="387">
        <v>0</v>
      </c>
      <c r="P71" s="387">
        <v>0</v>
      </c>
      <c r="Q71" s="387">
        <v>0</v>
      </c>
      <c r="R71" s="387">
        <v>0</v>
      </c>
      <c r="S71" s="387">
        <v>0</v>
      </c>
      <c r="T71" s="387">
        <v>0</v>
      </c>
      <c r="U71" s="387">
        <v>0</v>
      </c>
      <c r="V71" s="387">
        <v>0</v>
      </c>
      <c r="W71" s="387">
        <v>0</v>
      </c>
      <c r="X71" s="387">
        <v>0</v>
      </c>
      <c r="Y71" s="387">
        <v>0</v>
      </c>
      <c r="Z71" s="387">
        <v>0</v>
      </c>
      <c r="AA71" s="387">
        <v>0</v>
      </c>
      <c r="AB71" s="387">
        <v>0</v>
      </c>
      <c r="AC71" s="387">
        <v>0</v>
      </c>
      <c r="AD71" s="387">
        <v>0</v>
      </c>
      <c r="AE71" s="387">
        <v>0</v>
      </c>
      <c r="AF71" s="387">
        <v>0</v>
      </c>
      <c r="AG71" s="387">
        <v>0</v>
      </c>
      <c r="AH71" s="387">
        <v>0</v>
      </c>
      <c r="AI71" s="387">
        <v>0</v>
      </c>
      <c r="AJ71" s="387">
        <v>0</v>
      </c>
      <c r="AK71" s="387">
        <v>0</v>
      </c>
      <c r="AL71" s="387">
        <v>0</v>
      </c>
      <c r="AM71" s="387">
        <v>0</v>
      </c>
      <c r="AN71" s="387">
        <v>0</v>
      </c>
      <c r="AO71" s="387">
        <v>0</v>
      </c>
      <c r="AP71" s="387">
        <v>0</v>
      </c>
      <c r="AQ71" s="387">
        <v>0</v>
      </c>
      <c r="AR71" s="387">
        <v>0</v>
      </c>
      <c r="AS71" s="387">
        <v>0</v>
      </c>
      <c r="AT71" s="387">
        <v>0</v>
      </c>
      <c r="AU71" s="387">
        <v>0</v>
      </c>
      <c r="AV71" s="387">
        <v>0</v>
      </c>
      <c r="AW71" s="387">
        <v>0</v>
      </c>
      <c r="AX71" s="387">
        <v>0</v>
      </c>
      <c r="AY71" s="387">
        <v>0</v>
      </c>
      <c r="AZ71" s="387">
        <v>0</v>
      </c>
      <c r="BA71" s="387">
        <v>0</v>
      </c>
      <c r="BB71" s="387">
        <v>0</v>
      </c>
      <c r="BC71" s="387">
        <v>0</v>
      </c>
      <c r="BD71" s="387">
        <v>0</v>
      </c>
      <c r="BE71" s="387">
        <v>0</v>
      </c>
      <c r="BF71" s="387">
        <v>0</v>
      </c>
      <c r="BG71" s="387">
        <v>0</v>
      </c>
      <c r="BH71" s="387">
        <v>0</v>
      </c>
      <c r="BI71" s="387">
        <v>0</v>
      </c>
      <c r="BJ71" s="387">
        <v>0</v>
      </c>
      <c r="BK71" s="387">
        <v>0</v>
      </c>
      <c r="BL71" s="387">
        <v>0</v>
      </c>
      <c r="BM71" s="387">
        <v>0</v>
      </c>
      <c r="BN71" s="387">
        <v>0</v>
      </c>
      <c r="BO71" s="387">
        <v>0</v>
      </c>
      <c r="BP71" s="387">
        <v>0</v>
      </c>
      <c r="BQ71" s="387">
        <v>0</v>
      </c>
      <c r="BR71" s="387">
        <v>0</v>
      </c>
      <c r="BS71" s="387">
        <v>0</v>
      </c>
      <c r="BT71" s="387">
        <v>0</v>
      </c>
      <c r="BU71" s="387">
        <v>0</v>
      </c>
      <c r="BV71" s="387">
        <v>0</v>
      </c>
      <c r="BW71" s="387">
        <v>0</v>
      </c>
      <c r="BX71" s="387">
        <v>0</v>
      </c>
      <c r="BY71" s="387">
        <v>0</v>
      </c>
      <c r="BZ71" s="387">
        <v>0</v>
      </c>
      <c r="CA71" s="387">
        <v>0</v>
      </c>
      <c r="CB71" s="387">
        <v>0</v>
      </c>
      <c r="CC71" s="387">
        <v>0</v>
      </c>
      <c r="CD71" s="387">
        <v>0</v>
      </c>
      <c r="CE71" s="387">
        <v>0</v>
      </c>
      <c r="CF71" s="387">
        <v>0</v>
      </c>
      <c r="CG71" s="387">
        <v>0</v>
      </c>
      <c r="CH71" s="387">
        <v>0</v>
      </c>
      <c r="CI71" s="387">
        <v>0</v>
      </c>
      <c r="CJ71" s="387">
        <v>0</v>
      </c>
      <c r="CK71" s="387">
        <v>0</v>
      </c>
      <c r="CL71" s="387">
        <v>0</v>
      </c>
      <c r="CM71" s="387">
        <v>0</v>
      </c>
      <c r="CN71" s="387">
        <v>0</v>
      </c>
      <c r="CO71" s="387">
        <v>0</v>
      </c>
      <c r="CP71" s="387">
        <v>0</v>
      </c>
      <c r="CQ71" s="387">
        <v>0</v>
      </c>
      <c r="CR71" s="387">
        <v>0</v>
      </c>
      <c r="CS71" s="387">
        <v>0</v>
      </c>
      <c r="CT71" s="387">
        <v>0</v>
      </c>
      <c r="CU71" s="387">
        <v>0</v>
      </c>
      <c r="CV71" s="387">
        <v>0</v>
      </c>
      <c r="CW71" s="387">
        <v>0</v>
      </c>
      <c r="CX71" s="387">
        <v>0</v>
      </c>
      <c r="CY71" s="387">
        <v>0</v>
      </c>
      <c r="CZ71" s="387">
        <v>0</v>
      </c>
      <c r="DA71" s="387">
        <v>0</v>
      </c>
      <c r="DB71" s="387">
        <v>0</v>
      </c>
      <c r="DC71" s="387">
        <v>0</v>
      </c>
      <c r="DD71" s="387">
        <v>0</v>
      </c>
      <c r="DE71" s="387">
        <v>0</v>
      </c>
      <c r="DF71" s="387">
        <v>0</v>
      </c>
      <c r="DG71" s="383"/>
      <c r="DH71" s="393">
        <f>+$DH$52/$DJ$52*$DJ71</f>
        <v>7452.1125000000002</v>
      </c>
      <c r="DI71" s="393">
        <f>+$DI$52/$DJ$52*$DJ71</f>
        <v>19044.287500000002</v>
      </c>
      <c r="DJ71" s="387">
        <v>26496.400000000001</v>
      </c>
      <c r="DY71" s="781"/>
      <c r="FX71" s="1005"/>
      <c r="FY71" s="1013"/>
      <c r="FZ71" s="1013"/>
      <c r="GA71" s="1013"/>
      <c r="GB71" s="1013"/>
      <c r="GC71" s="1013"/>
    </row>
    <row r="72" spans="2:185" s="382" customFormat="1" x14ac:dyDescent="0.2">
      <c r="B72" s="782" t="s">
        <v>281</v>
      </c>
      <c r="O72" s="389">
        <f>SUM(O69:O71)</f>
        <v>0</v>
      </c>
      <c r="P72" s="389">
        <f t="shared" ref="P72:CA72" si="23">SUM(P69:P71)</f>
        <v>0</v>
      </c>
      <c r="Q72" s="389">
        <f t="shared" si="23"/>
        <v>0</v>
      </c>
      <c r="R72" s="389">
        <f t="shared" si="23"/>
        <v>0</v>
      </c>
      <c r="S72" s="389">
        <f t="shared" si="23"/>
        <v>0</v>
      </c>
      <c r="T72" s="389">
        <f t="shared" si="23"/>
        <v>0</v>
      </c>
      <c r="U72" s="389">
        <f t="shared" si="23"/>
        <v>0</v>
      </c>
      <c r="V72" s="389">
        <f t="shared" si="23"/>
        <v>0</v>
      </c>
      <c r="W72" s="389">
        <f t="shared" si="23"/>
        <v>0</v>
      </c>
      <c r="X72" s="389">
        <f t="shared" si="23"/>
        <v>0</v>
      </c>
      <c r="Y72" s="389">
        <f t="shared" si="23"/>
        <v>0</v>
      </c>
      <c r="Z72" s="389">
        <f t="shared" si="23"/>
        <v>0</v>
      </c>
      <c r="AA72" s="389">
        <f t="shared" si="23"/>
        <v>0</v>
      </c>
      <c r="AB72" s="389">
        <f t="shared" si="23"/>
        <v>0</v>
      </c>
      <c r="AC72" s="389">
        <f t="shared" si="23"/>
        <v>0</v>
      </c>
      <c r="AD72" s="389">
        <f t="shared" si="23"/>
        <v>0</v>
      </c>
      <c r="AE72" s="389">
        <f t="shared" si="23"/>
        <v>0</v>
      </c>
      <c r="AF72" s="389">
        <f t="shared" si="23"/>
        <v>0</v>
      </c>
      <c r="AG72" s="389">
        <f t="shared" si="23"/>
        <v>0</v>
      </c>
      <c r="AH72" s="389">
        <f t="shared" si="23"/>
        <v>0</v>
      </c>
      <c r="AI72" s="389">
        <f t="shared" si="23"/>
        <v>0</v>
      </c>
      <c r="AJ72" s="389">
        <f t="shared" si="23"/>
        <v>0</v>
      </c>
      <c r="AK72" s="389">
        <f t="shared" si="23"/>
        <v>0</v>
      </c>
      <c r="AL72" s="389">
        <f t="shared" si="23"/>
        <v>0</v>
      </c>
      <c r="AM72" s="389">
        <f t="shared" si="23"/>
        <v>0</v>
      </c>
      <c r="AN72" s="389">
        <f t="shared" si="23"/>
        <v>0</v>
      </c>
      <c r="AO72" s="389">
        <f t="shared" si="23"/>
        <v>0</v>
      </c>
      <c r="AP72" s="389">
        <f t="shared" si="23"/>
        <v>0</v>
      </c>
      <c r="AQ72" s="389">
        <f t="shared" si="23"/>
        <v>0</v>
      </c>
      <c r="AR72" s="389">
        <f t="shared" si="23"/>
        <v>0</v>
      </c>
      <c r="AS72" s="389">
        <f t="shared" si="23"/>
        <v>0</v>
      </c>
      <c r="AT72" s="389">
        <f t="shared" si="23"/>
        <v>0</v>
      </c>
      <c r="AU72" s="389">
        <f t="shared" si="23"/>
        <v>0</v>
      </c>
      <c r="AV72" s="389">
        <f t="shared" si="23"/>
        <v>0</v>
      </c>
      <c r="AW72" s="389">
        <f t="shared" si="23"/>
        <v>0</v>
      </c>
      <c r="AX72" s="389">
        <f t="shared" si="23"/>
        <v>0</v>
      </c>
      <c r="AY72" s="389">
        <f t="shared" si="23"/>
        <v>0</v>
      </c>
      <c r="AZ72" s="389">
        <f t="shared" si="23"/>
        <v>0</v>
      </c>
      <c r="BA72" s="389">
        <f t="shared" si="23"/>
        <v>0</v>
      </c>
      <c r="BB72" s="389">
        <f t="shared" si="23"/>
        <v>0</v>
      </c>
      <c r="BC72" s="389">
        <f t="shared" si="23"/>
        <v>0</v>
      </c>
      <c r="BD72" s="389">
        <f t="shared" si="23"/>
        <v>0</v>
      </c>
      <c r="BE72" s="389">
        <f t="shared" si="23"/>
        <v>0</v>
      </c>
      <c r="BF72" s="389">
        <f t="shared" si="23"/>
        <v>0</v>
      </c>
      <c r="BG72" s="389">
        <f t="shared" si="23"/>
        <v>0</v>
      </c>
      <c r="BH72" s="389">
        <f t="shared" si="23"/>
        <v>0</v>
      </c>
      <c r="BI72" s="389">
        <f t="shared" si="23"/>
        <v>0</v>
      </c>
      <c r="BJ72" s="389">
        <f t="shared" si="23"/>
        <v>0</v>
      </c>
      <c r="BK72" s="389">
        <f t="shared" si="23"/>
        <v>0</v>
      </c>
      <c r="BL72" s="389">
        <f t="shared" si="23"/>
        <v>0</v>
      </c>
      <c r="BM72" s="389">
        <f t="shared" si="23"/>
        <v>0</v>
      </c>
      <c r="BN72" s="389">
        <f t="shared" si="23"/>
        <v>0</v>
      </c>
      <c r="BO72" s="389">
        <f t="shared" si="23"/>
        <v>0</v>
      </c>
      <c r="BP72" s="389">
        <f t="shared" si="23"/>
        <v>0</v>
      </c>
      <c r="BQ72" s="389">
        <f t="shared" si="23"/>
        <v>0</v>
      </c>
      <c r="BR72" s="389">
        <f t="shared" si="23"/>
        <v>0</v>
      </c>
      <c r="BS72" s="389">
        <f t="shared" si="23"/>
        <v>0</v>
      </c>
      <c r="BT72" s="389">
        <f t="shared" si="23"/>
        <v>0</v>
      </c>
      <c r="BU72" s="389">
        <f t="shared" si="23"/>
        <v>0</v>
      </c>
      <c r="BV72" s="389">
        <f t="shared" si="23"/>
        <v>0</v>
      </c>
      <c r="BW72" s="389">
        <f t="shared" si="23"/>
        <v>0</v>
      </c>
      <c r="BX72" s="389">
        <f t="shared" si="23"/>
        <v>0</v>
      </c>
      <c r="BY72" s="389">
        <f t="shared" si="23"/>
        <v>0</v>
      </c>
      <c r="BZ72" s="389">
        <f t="shared" si="23"/>
        <v>0</v>
      </c>
      <c r="CA72" s="389">
        <f t="shared" si="23"/>
        <v>0</v>
      </c>
      <c r="CB72" s="389">
        <f t="shared" ref="CB72:DF72" si="24">SUM(CB69:CB71)</f>
        <v>0</v>
      </c>
      <c r="CC72" s="389">
        <f t="shared" si="24"/>
        <v>0</v>
      </c>
      <c r="CD72" s="389">
        <f t="shared" si="24"/>
        <v>0</v>
      </c>
      <c r="CE72" s="389">
        <f t="shared" si="24"/>
        <v>0</v>
      </c>
      <c r="CF72" s="389">
        <f t="shared" si="24"/>
        <v>0</v>
      </c>
      <c r="CG72" s="389">
        <f t="shared" si="24"/>
        <v>0</v>
      </c>
      <c r="CH72" s="389">
        <f t="shared" si="24"/>
        <v>0</v>
      </c>
      <c r="CI72" s="389">
        <f t="shared" si="24"/>
        <v>0</v>
      </c>
      <c r="CJ72" s="389">
        <f t="shared" si="24"/>
        <v>0</v>
      </c>
      <c r="CK72" s="389">
        <f t="shared" si="24"/>
        <v>0</v>
      </c>
      <c r="CL72" s="389">
        <f t="shared" si="24"/>
        <v>0</v>
      </c>
      <c r="CM72" s="389">
        <f t="shared" si="24"/>
        <v>0</v>
      </c>
      <c r="CN72" s="389">
        <f t="shared" si="24"/>
        <v>0</v>
      </c>
      <c r="CO72" s="389">
        <f t="shared" si="24"/>
        <v>0</v>
      </c>
      <c r="CP72" s="389">
        <f t="shared" si="24"/>
        <v>0</v>
      </c>
      <c r="CQ72" s="389">
        <f t="shared" si="24"/>
        <v>0</v>
      </c>
      <c r="CR72" s="389">
        <f t="shared" si="24"/>
        <v>0</v>
      </c>
      <c r="CS72" s="389">
        <f t="shared" si="24"/>
        <v>0</v>
      </c>
      <c r="CT72" s="389">
        <f t="shared" si="24"/>
        <v>0</v>
      </c>
      <c r="CU72" s="389">
        <f t="shared" si="24"/>
        <v>0</v>
      </c>
      <c r="CV72" s="389">
        <f t="shared" si="24"/>
        <v>0</v>
      </c>
      <c r="CW72" s="389">
        <f t="shared" si="24"/>
        <v>0</v>
      </c>
      <c r="CX72" s="389">
        <f t="shared" si="24"/>
        <v>0</v>
      </c>
      <c r="CY72" s="389">
        <f t="shared" si="24"/>
        <v>0</v>
      </c>
      <c r="CZ72" s="389">
        <f t="shared" si="24"/>
        <v>0</v>
      </c>
      <c r="DA72" s="389">
        <f t="shared" si="24"/>
        <v>0</v>
      </c>
      <c r="DB72" s="389">
        <f t="shared" si="24"/>
        <v>0</v>
      </c>
      <c r="DC72" s="389">
        <f t="shared" si="24"/>
        <v>0</v>
      </c>
      <c r="DD72" s="389">
        <f t="shared" si="24"/>
        <v>0</v>
      </c>
      <c r="DE72" s="389">
        <f t="shared" si="24"/>
        <v>0</v>
      </c>
      <c r="DF72" s="389">
        <f t="shared" si="24"/>
        <v>0</v>
      </c>
      <c r="DG72" s="383"/>
      <c r="DH72" s="389">
        <f>SUM(DH69:DH71)</f>
        <v>16848.112499999999</v>
      </c>
      <c r="DI72" s="389">
        <f>SUM(DI69:DI71)</f>
        <v>43056.287500000006</v>
      </c>
      <c r="DJ72" s="389">
        <f>SUM(DJ69:DJ71)</f>
        <v>59904.4</v>
      </c>
      <c r="DY72" s="781"/>
      <c r="FX72" s="1005"/>
      <c r="FY72" s="1013"/>
      <c r="FZ72" s="1013"/>
      <c r="GA72" s="1013"/>
      <c r="GB72" s="1013"/>
      <c r="GC72" s="1013"/>
    </row>
    <row r="73" spans="2:185" s="2" customFormat="1" x14ac:dyDescent="0.2">
      <c r="B73" s="40"/>
      <c r="O73" s="393"/>
      <c r="BB73" s="340"/>
      <c r="BC73" s="340"/>
      <c r="BD73" s="340"/>
      <c r="BE73" s="340"/>
      <c r="BF73" s="340"/>
      <c r="BG73" s="340"/>
      <c r="BH73" s="340"/>
      <c r="BI73" s="340"/>
      <c r="BJ73" s="340"/>
      <c r="BK73" s="340"/>
      <c r="BL73" s="340"/>
      <c r="BM73" s="340"/>
      <c r="BN73" s="340"/>
      <c r="BO73" s="340"/>
      <c r="BP73" s="340"/>
      <c r="BQ73" s="340"/>
      <c r="BR73" s="340"/>
      <c r="BS73" s="340"/>
      <c r="BT73" s="340"/>
      <c r="BU73" s="340"/>
      <c r="BV73" s="340"/>
      <c r="BW73" s="340"/>
      <c r="BX73" s="340"/>
      <c r="BY73" s="340"/>
      <c r="BZ73" s="340"/>
      <c r="CA73" s="340"/>
      <c r="CB73" s="340"/>
      <c r="CC73" s="340"/>
      <c r="CD73" s="340"/>
      <c r="CE73" s="340"/>
      <c r="CF73" s="340"/>
      <c r="CG73" s="340"/>
      <c r="CH73" s="340"/>
      <c r="CI73" s="340"/>
      <c r="CJ73" s="340"/>
      <c r="CK73" s="340"/>
      <c r="CL73" s="340"/>
      <c r="CM73" s="340"/>
      <c r="CN73" s="340"/>
      <c r="CO73" s="340"/>
      <c r="CP73" s="340"/>
      <c r="CQ73" s="340"/>
      <c r="CR73" s="340"/>
      <c r="CS73" s="340"/>
      <c r="CT73" s="340"/>
      <c r="CU73" s="340"/>
      <c r="CV73" s="340"/>
      <c r="CW73" s="340"/>
      <c r="CX73" s="340"/>
      <c r="CY73" s="340"/>
      <c r="CZ73" s="340"/>
      <c r="DA73" s="340"/>
      <c r="DB73" s="340"/>
      <c r="DC73" s="340"/>
      <c r="DD73" s="340"/>
      <c r="DE73" s="340"/>
      <c r="DF73" s="340"/>
      <c r="DG73" s="393"/>
      <c r="DH73" s="393"/>
      <c r="DI73" s="393"/>
      <c r="DJ73" s="253" t="s">
        <v>268</v>
      </c>
      <c r="DY73" s="699"/>
      <c r="FX73" s="1005"/>
      <c r="FY73" s="1012"/>
      <c r="FZ73" s="1012"/>
      <c r="GA73" s="1012"/>
      <c r="GB73" s="1012"/>
      <c r="GC73" s="1012"/>
    </row>
    <row r="74" spans="2:185" s="2" customFormat="1" x14ac:dyDescent="0.2">
      <c r="B74" s="40" t="s">
        <v>285</v>
      </c>
      <c r="O74" s="390">
        <f t="shared" ref="O74:AT74" si="25">+O28</f>
        <v>50</v>
      </c>
      <c r="P74" s="390">
        <f t="shared" si="25"/>
        <v>50</v>
      </c>
      <c r="Q74" s="390">
        <f t="shared" si="25"/>
        <v>50</v>
      </c>
      <c r="R74" s="390">
        <f t="shared" si="25"/>
        <v>50</v>
      </c>
      <c r="S74" s="390">
        <f t="shared" si="25"/>
        <v>50</v>
      </c>
      <c r="T74" s="390">
        <f t="shared" si="25"/>
        <v>50</v>
      </c>
      <c r="U74" s="390">
        <f t="shared" si="25"/>
        <v>50</v>
      </c>
      <c r="V74" s="390">
        <f t="shared" si="25"/>
        <v>50</v>
      </c>
      <c r="W74" s="390">
        <f t="shared" si="25"/>
        <v>50</v>
      </c>
      <c r="X74" s="390">
        <f t="shared" si="25"/>
        <v>50</v>
      </c>
      <c r="Y74" s="390">
        <f t="shared" si="25"/>
        <v>50</v>
      </c>
      <c r="Z74" s="390">
        <f t="shared" si="25"/>
        <v>50</v>
      </c>
      <c r="AA74" s="390">
        <f t="shared" si="25"/>
        <v>50</v>
      </c>
      <c r="AB74" s="390">
        <f t="shared" si="25"/>
        <v>50</v>
      </c>
      <c r="AC74" s="390">
        <f t="shared" si="25"/>
        <v>50</v>
      </c>
      <c r="AD74" s="390">
        <f t="shared" si="25"/>
        <v>50</v>
      </c>
      <c r="AE74" s="390">
        <f t="shared" si="25"/>
        <v>50</v>
      </c>
      <c r="AF74" s="390">
        <f t="shared" si="25"/>
        <v>50</v>
      </c>
      <c r="AG74" s="390">
        <f t="shared" si="25"/>
        <v>50</v>
      </c>
      <c r="AH74" s="390">
        <f t="shared" si="25"/>
        <v>50</v>
      </c>
      <c r="AI74" s="390">
        <f t="shared" si="25"/>
        <v>50</v>
      </c>
      <c r="AJ74" s="390">
        <f t="shared" si="25"/>
        <v>50</v>
      </c>
      <c r="AK74" s="390">
        <f t="shared" si="25"/>
        <v>50</v>
      </c>
      <c r="AL74" s="390">
        <f t="shared" si="25"/>
        <v>50</v>
      </c>
      <c r="AM74" s="390">
        <f t="shared" si="25"/>
        <v>50</v>
      </c>
      <c r="AN74" s="390">
        <f t="shared" si="25"/>
        <v>50</v>
      </c>
      <c r="AO74" s="390">
        <f t="shared" si="25"/>
        <v>50</v>
      </c>
      <c r="AP74" s="390">
        <f t="shared" si="25"/>
        <v>50</v>
      </c>
      <c r="AQ74" s="390">
        <f t="shared" si="25"/>
        <v>50</v>
      </c>
      <c r="AR74" s="390">
        <f t="shared" si="25"/>
        <v>50</v>
      </c>
      <c r="AS74" s="390">
        <f t="shared" si="25"/>
        <v>50</v>
      </c>
      <c r="AT74" s="390">
        <f t="shared" si="25"/>
        <v>50</v>
      </c>
      <c r="AU74" s="390">
        <f t="shared" ref="AU74:BZ74" si="26">+AU28</f>
        <v>50</v>
      </c>
      <c r="AV74" s="390">
        <f t="shared" si="26"/>
        <v>75</v>
      </c>
      <c r="AW74" s="390">
        <f t="shared" si="26"/>
        <v>75</v>
      </c>
      <c r="AX74" s="390">
        <f t="shared" si="26"/>
        <v>75</v>
      </c>
      <c r="AY74" s="390">
        <f t="shared" si="26"/>
        <v>75</v>
      </c>
      <c r="AZ74" s="390">
        <f t="shared" si="26"/>
        <v>75</v>
      </c>
      <c r="BA74" s="390">
        <f t="shared" si="26"/>
        <v>75</v>
      </c>
      <c r="BB74" s="390">
        <f t="shared" si="26"/>
        <v>75</v>
      </c>
      <c r="BC74" s="390">
        <f t="shared" si="26"/>
        <v>75</v>
      </c>
      <c r="BD74" s="390">
        <f t="shared" si="26"/>
        <v>75</v>
      </c>
      <c r="BE74" s="390">
        <f t="shared" si="26"/>
        <v>75</v>
      </c>
      <c r="BF74" s="390">
        <f t="shared" si="26"/>
        <v>75</v>
      </c>
      <c r="BG74" s="390">
        <f t="shared" si="26"/>
        <v>75</v>
      </c>
      <c r="BH74" s="390">
        <f t="shared" si="26"/>
        <v>75</v>
      </c>
      <c r="BI74" s="390">
        <f t="shared" si="26"/>
        <v>75</v>
      </c>
      <c r="BJ74" s="390">
        <f t="shared" si="26"/>
        <v>75</v>
      </c>
      <c r="BK74" s="390">
        <f t="shared" si="26"/>
        <v>75</v>
      </c>
      <c r="BL74" s="390">
        <f t="shared" si="26"/>
        <v>75</v>
      </c>
      <c r="BM74" s="390">
        <f t="shared" si="26"/>
        <v>75</v>
      </c>
      <c r="BN74" s="390">
        <f t="shared" si="26"/>
        <v>75</v>
      </c>
      <c r="BO74" s="390">
        <f t="shared" si="26"/>
        <v>75</v>
      </c>
      <c r="BP74" s="390">
        <f t="shared" si="26"/>
        <v>75</v>
      </c>
      <c r="BQ74" s="390">
        <f t="shared" si="26"/>
        <v>75</v>
      </c>
      <c r="BR74" s="390">
        <f t="shared" si="26"/>
        <v>75</v>
      </c>
      <c r="BS74" s="390">
        <f t="shared" si="26"/>
        <v>75</v>
      </c>
      <c r="BT74" s="390">
        <f t="shared" si="26"/>
        <v>75</v>
      </c>
      <c r="BU74" s="390">
        <f t="shared" si="26"/>
        <v>75</v>
      </c>
      <c r="BV74" s="390">
        <f t="shared" si="26"/>
        <v>75</v>
      </c>
      <c r="BW74" s="390">
        <f t="shared" si="26"/>
        <v>75</v>
      </c>
      <c r="BX74" s="390">
        <f t="shared" si="26"/>
        <v>75</v>
      </c>
      <c r="BY74" s="390">
        <f t="shared" si="26"/>
        <v>75</v>
      </c>
      <c r="BZ74" s="390">
        <f t="shared" si="26"/>
        <v>75</v>
      </c>
      <c r="CA74" s="390">
        <f t="shared" ref="CA74:DF74" si="27">+CA28</f>
        <v>75</v>
      </c>
      <c r="CB74" s="390">
        <f t="shared" si="27"/>
        <v>75</v>
      </c>
      <c r="CC74" s="390">
        <f t="shared" si="27"/>
        <v>75</v>
      </c>
      <c r="CD74" s="390">
        <f t="shared" si="27"/>
        <v>75</v>
      </c>
      <c r="CE74" s="390">
        <f t="shared" si="27"/>
        <v>75</v>
      </c>
      <c r="CF74" s="390">
        <f t="shared" si="27"/>
        <v>75</v>
      </c>
      <c r="CG74" s="390">
        <f t="shared" si="27"/>
        <v>75</v>
      </c>
      <c r="CH74" s="390">
        <f t="shared" si="27"/>
        <v>75</v>
      </c>
      <c r="CI74" s="390">
        <f t="shared" si="27"/>
        <v>75</v>
      </c>
      <c r="CJ74" s="390">
        <f t="shared" si="27"/>
        <v>75</v>
      </c>
      <c r="CK74" s="390">
        <f t="shared" si="27"/>
        <v>75</v>
      </c>
      <c r="CL74" s="390">
        <f t="shared" si="27"/>
        <v>75</v>
      </c>
      <c r="CM74" s="390">
        <f t="shared" si="27"/>
        <v>75</v>
      </c>
      <c r="CN74" s="390">
        <f t="shared" si="27"/>
        <v>75</v>
      </c>
      <c r="CO74" s="390">
        <f t="shared" si="27"/>
        <v>75</v>
      </c>
      <c r="CP74" s="390">
        <f t="shared" si="27"/>
        <v>75</v>
      </c>
      <c r="CQ74" s="390">
        <f t="shared" si="27"/>
        <v>75</v>
      </c>
      <c r="CR74" s="390">
        <f t="shared" si="27"/>
        <v>75</v>
      </c>
      <c r="CS74" s="390">
        <f t="shared" si="27"/>
        <v>75</v>
      </c>
      <c r="CT74" s="390">
        <f t="shared" si="27"/>
        <v>75</v>
      </c>
      <c r="CU74" s="390">
        <f t="shared" si="27"/>
        <v>75</v>
      </c>
      <c r="CV74" s="390">
        <f t="shared" si="27"/>
        <v>75</v>
      </c>
      <c r="CW74" s="390">
        <f t="shared" si="27"/>
        <v>75</v>
      </c>
      <c r="CX74" s="390">
        <f t="shared" si="27"/>
        <v>75</v>
      </c>
      <c r="CY74" s="390">
        <f t="shared" si="27"/>
        <v>75</v>
      </c>
      <c r="CZ74" s="390">
        <f t="shared" si="27"/>
        <v>75</v>
      </c>
      <c r="DA74" s="390">
        <f t="shared" si="27"/>
        <v>75</v>
      </c>
      <c r="DB74" s="390">
        <f t="shared" si="27"/>
        <v>75</v>
      </c>
      <c r="DC74" s="390">
        <f t="shared" si="27"/>
        <v>75</v>
      </c>
      <c r="DD74" s="390">
        <f t="shared" si="27"/>
        <v>75</v>
      </c>
      <c r="DE74" s="390">
        <f t="shared" si="27"/>
        <v>75</v>
      </c>
      <c r="DF74" s="390">
        <f t="shared" si="27"/>
        <v>75</v>
      </c>
      <c r="DG74" s="394"/>
      <c r="DH74" s="390">
        <f>+DH28</f>
        <v>75</v>
      </c>
      <c r="DI74" s="390" t="s">
        <v>272</v>
      </c>
      <c r="DJ74" s="390">
        <f>SUM(DH74:DI74)</f>
        <v>75</v>
      </c>
      <c r="DK74" s="53"/>
      <c r="DY74" s="699"/>
      <c r="FX74" s="1005"/>
      <c r="FY74" s="1012"/>
      <c r="FZ74" s="1012"/>
      <c r="GA74" s="1012"/>
      <c r="GB74" s="1012"/>
      <c r="GC74" s="1012"/>
    </row>
    <row r="75" spans="2:185" s="2" customFormat="1" x14ac:dyDescent="0.2">
      <c r="B75" s="40" t="s">
        <v>316</v>
      </c>
      <c r="O75" s="390">
        <f t="shared" ref="O75:AT75" si="28">+O32*MAX(Q57,30)</f>
        <v>49.5</v>
      </c>
      <c r="P75" s="390">
        <f t="shared" si="28"/>
        <v>49.5</v>
      </c>
      <c r="Q75" s="390">
        <f t="shared" si="28"/>
        <v>49.5</v>
      </c>
      <c r="R75" s="390">
        <f t="shared" si="28"/>
        <v>49.5</v>
      </c>
      <c r="S75" s="390">
        <f t="shared" si="28"/>
        <v>49.5</v>
      </c>
      <c r="T75" s="390">
        <f t="shared" si="28"/>
        <v>49.5</v>
      </c>
      <c r="U75" s="390">
        <f t="shared" si="28"/>
        <v>49.5</v>
      </c>
      <c r="V75" s="390">
        <f t="shared" si="28"/>
        <v>49.5</v>
      </c>
      <c r="W75" s="390">
        <f t="shared" si="28"/>
        <v>49.5</v>
      </c>
      <c r="X75" s="390">
        <f t="shared" si="28"/>
        <v>49.5</v>
      </c>
      <c r="Y75" s="390">
        <f t="shared" si="28"/>
        <v>49.5</v>
      </c>
      <c r="Z75" s="390">
        <f t="shared" si="28"/>
        <v>49.5</v>
      </c>
      <c r="AA75" s="390">
        <f t="shared" si="28"/>
        <v>49.5</v>
      </c>
      <c r="AB75" s="390">
        <f t="shared" si="28"/>
        <v>49.5</v>
      </c>
      <c r="AC75" s="390">
        <f t="shared" si="28"/>
        <v>49.5</v>
      </c>
      <c r="AD75" s="390">
        <f t="shared" si="28"/>
        <v>49.5</v>
      </c>
      <c r="AE75" s="390">
        <f t="shared" si="28"/>
        <v>49.5</v>
      </c>
      <c r="AF75" s="390">
        <f t="shared" si="28"/>
        <v>49.5</v>
      </c>
      <c r="AG75" s="390">
        <f t="shared" si="28"/>
        <v>49.5</v>
      </c>
      <c r="AH75" s="390">
        <f t="shared" si="28"/>
        <v>49.5</v>
      </c>
      <c r="AI75" s="390">
        <f t="shared" si="28"/>
        <v>49.5</v>
      </c>
      <c r="AJ75" s="390">
        <f t="shared" si="28"/>
        <v>49.5</v>
      </c>
      <c r="AK75" s="390">
        <f t="shared" si="28"/>
        <v>49.5</v>
      </c>
      <c r="AL75" s="390">
        <f t="shared" si="28"/>
        <v>49.5</v>
      </c>
      <c r="AM75" s="390">
        <f t="shared" si="28"/>
        <v>49.5</v>
      </c>
      <c r="AN75" s="390">
        <f t="shared" si="28"/>
        <v>49.5</v>
      </c>
      <c r="AO75" s="390">
        <f t="shared" si="28"/>
        <v>49.5</v>
      </c>
      <c r="AP75" s="390">
        <f t="shared" si="28"/>
        <v>49.5</v>
      </c>
      <c r="AQ75" s="390">
        <f t="shared" si="28"/>
        <v>49.5</v>
      </c>
      <c r="AR75" s="390">
        <f t="shared" si="28"/>
        <v>49.5</v>
      </c>
      <c r="AS75" s="390">
        <f t="shared" si="28"/>
        <v>49.5</v>
      </c>
      <c r="AT75" s="390">
        <f t="shared" si="28"/>
        <v>49.5</v>
      </c>
      <c r="AU75" s="390">
        <f t="shared" ref="AU75:BZ75" si="29">+AU32*MAX(AW57,30)</f>
        <v>49.5</v>
      </c>
      <c r="AV75" s="390">
        <f t="shared" si="29"/>
        <v>120</v>
      </c>
      <c r="AW75" s="390">
        <f t="shared" si="29"/>
        <v>120</v>
      </c>
      <c r="AX75" s="390">
        <f t="shared" si="29"/>
        <v>120</v>
      </c>
      <c r="AY75" s="390">
        <f t="shared" si="29"/>
        <v>120</v>
      </c>
      <c r="AZ75" s="390">
        <f t="shared" si="29"/>
        <v>120</v>
      </c>
      <c r="BA75" s="390">
        <f t="shared" si="29"/>
        <v>120</v>
      </c>
      <c r="BB75" s="390">
        <f t="shared" si="29"/>
        <v>0</v>
      </c>
      <c r="BC75" s="390">
        <f t="shared" si="29"/>
        <v>120</v>
      </c>
      <c r="BD75" s="390">
        <f t="shared" si="29"/>
        <v>120</v>
      </c>
      <c r="BE75" s="390">
        <f t="shared" si="29"/>
        <v>120</v>
      </c>
      <c r="BF75" s="390">
        <f t="shared" si="29"/>
        <v>120</v>
      </c>
      <c r="BG75" s="390">
        <f t="shared" si="29"/>
        <v>120</v>
      </c>
      <c r="BH75" s="390">
        <f t="shared" si="29"/>
        <v>120</v>
      </c>
      <c r="BI75" s="390">
        <f t="shared" si="29"/>
        <v>120</v>
      </c>
      <c r="BJ75" s="390">
        <f t="shared" si="29"/>
        <v>120</v>
      </c>
      <c r="BK75" s="390">
        <f t="shared" si="29"/>
        <v>120</v>
      </c>
      <c r="BL75" s="390">
        <f t="shared" si="29"/>
        <v>120</v>
      </c>
      <c r="BM75" s="390">
        <f t="shared" si="29"/>
        <v>120</v>
      </c>
      <c r="BN75" s="390">
        <f t="shared" si="29"/>
        <v>120</v>
      </c>
      <c r="BO75" s="390">
        <f t="shared" si="29"/>
        <v>120</v>
      </c>
      <c r="BP75" s="390">
        <f t="shared" si="29"/>
        <v>120</v>
      </c>
      <c r="BQ75" s="390">
        <f t="shared" si="29"/>
        <v>120</v>
      </c>
      <c r="BR75" s="390">
        <f t="shared" si="29"/>
        <v>120</v>
      </c>
      <c r="BS75" s="390">
        <f t="shared" si="29"/>
        <v>120</v>
      </c>
      <c r="BT75" s="390">
        <f t="shared" si="29"/>
        <v>120</v>
      </c>
      <c r="BU75" s="390">
        <f t="shared" si="29"/>
        <v>120</v>
      </c>
      <c r="BV75" s="390">
        <f t="shared" si="29"/>
        <v>120</v>
      </c>
      <c r="BW75" s="390">
        <f t="shared" si="29"/>
        <v>120</v>
      </c>
      <c r="BX75" s="390">
        <f t="shared" si="29"/>
        <v>120</v>
      </c>
      <c r="BY75" s="390">
        <f t="shared" si="29"/>
        <v>120</v>
      </c>
      <c r="BZ75" s="390">
        <f t="shared" si="29"/>
        <v>120</v>
      </c>
      <c r="CA75" s="390">
        <f t="shared" ref="CA75:DF75" si="30">+CA32*MAX(CC57,30)</f>
        <v>120</v>
      </c>
      <c r="CB75" s="390">
        <f t="shared" si="30"/>
        <v>120</v>
      </c>
      <c r="CC75" s="390">
        <f t="shared" si="30"/>
        <v>120</v>
      </c>
      <c r="CD75" s="390">
        <f t="shared" si="30"/>
        <v>120</v>
      </c>
      <c r="CE75" s="390">
        <f t="shared" si="30"/>
        <v>120</v>
      </c>
      <c r="CF75" s="390">
        <f t="shared" si="30"/>
        <v>120</v>
      </c>
      <c r="CG75" s="390">
        <f t="shared" si="30"/>
        <v>120</v>
      </c>
      <c r="CH75" s="390">
        <f t="shared" si="30"/>
        <v>120</v>
      </c>
      <c r="CI75" s="390">
        <f t="shared" si="30"/>
        <v>120</v>
      </c>
      <c r="CJ75" s="390">
        <f t="shared" si="30"/>
        <v>131.69999999999999</v>
      </c>
      <c r="CK75" s="390">
        <f t="shared" si="30"/>
        <v>131.69999999999999</v>
      </c>
      <c r="CL75" s="390">
        <f t="shared" si="30"/>
        <v>131.69999999999999</v>
      </c>
      <c r="CM75" s="390">
        <f t="shared" si="30"/>
        <v>131.69999999999999</v>
      </c>
      <c r="CN75" s="390">
        <f t="shared" si="30"/>
        <v>131.69999999999999</v>
      </c>
      <c r="CO75" s="390">
        <f t="shared" si="30"/>
        <v>131.69999999999999</v>
      </c>
      <c r="CP75" s="390">
        <f t="shared" si="30"/>
        <v>131.69999999999999</v>
      </c>
      <c r="CQ75" s="390">
        <f t="shared" si="30"/>
        <v>131.69999999999999</v>
      </c>
      <c r="CR75" s="390">
        <f t="shared" si="30"/>
        <v>136.80000000000001</v>
      </c>
      <c r="CS75" s="390">
        <f t="shared" si="30"/>
        <v>136.80000000000001</v>
      </c>
      <c r="CT75" s="390">
        <f t="shared" si="30"/>
        <v>136.80000000000001</v>
      </c>
      <c r="CU75" s="390">
        <f t="shared" si="30"/>
        <v>136.80000000000001</v>
      </c>
      <c r="CV75" s="390">
        <f t="shared" si="30"/>
        <v>136.80000000000001</v>
      </c>
      <c r="CW75" s="390">
        <f t="shared" si="30"/>
        <v>136.80000000000001</v>
      </c>
      <c r="CX75" s="390">
        <f t="shared" si="30"/>
        <v>136.80000000000001</v>
      </c>
      <c r="CY75" s="390">
        <f t="shared" si="30"/>
        <v>136.80000000000001</v>
      </c>
      <c r="CZ75" s="390">
        <f t="shared" si="30"/>
        <v>136.80000000000001</v>
      </c>
      <c r="DA75" s="390">
        <f t="shared" si="30"/>
        <v>136.80000000000001</v>
      </c>
      <c r="DB75" s="390">
        <f t="shared" si="30"/>
        <v>136.80000000000001</v>
      </c>
      <c r="DC75" s="390">
        <f t="shared" si="30"/>
        <v>136.80000000000001</v>
      </c>
      <c r="DD75" s="390">
        <f t="shared" si="30"/>
        <v>136.80000000000001</v>
      </c>
      <c r="DE75" s="390">
        <f t="shared" si="30"/>
        <v>136.80000000000001</v>
      </c>
      <c r="DF75" s="390">
        <f t="shared" si="30"/>
        <v>136.80000000000001</v>
      </c>
      <c r="DG75" s="394"/>
      <c r="DH75" s="390">
        <f>+DH32*MAX(DJ57,30)</f>
        <v>1435.83456</v>
      </c>
      <c r="DI75" s="390" t="s">
        <v>272</v>
      </c>
      <c r="DJ75" s="390">
        <f>SUM(DH75:DI75)</f>
        <v>1435.83456</v>
      </c>
      <c r="DK75" s="53"/>
      <c r="DY75" s="699"/>
      <c r="FX75" s="1005"/>
      <c r="FY75" s="1012"/>
      <c r="FZ75" s="1012"/>
      <c r="GA75" s="1012"/>
      <c r="GB75" s="1012"/>
      <c r="GC75" s="1012"/>
    </row>
    <row r="76" spans="2:185" s="2" customFormat="1" x14ac:dyDescent="0.2">
      <c r="B76" s="40" t="s">
        <v>286</v>
      </c>
      <c r="O76" s="390">
        <f t="shared" ref="O76:AT76" si="31">SUMPRODUCT(O54:O56,O35:O37)+Q57*O38</f>
        <v>0</v>
      </c>
      <c r="P76" s="390">
        <f t="shared" si="31"/>
        <v>0</v>
      </c>
      <c r="Q76" s="390">
        <f t="shared" si="31"/>
        <v>0</v>
      </c>
      <c r="R76" s="390">
        <f t="shared" si="31"/>
        <v>0</v>
      </c>
      <c r="S76" s="390">
        <f t="shared" si="31"/>
        <v>0</v>
      </c>
      <c r="T76" s="390">
        <f t="shared" si="31"/>
        <v>0</v>
      </c>
      <c r="U76" s="390">
        <f t="shared" si="31"/>
        <v>0</v>
      </c>
      <c r="V76" s="390">
        <f t="shared" si="31"/>
        <v>0</v>
      </c>
      <c r="W76" s="390">
        <f t="shared" si="31"/>
        <v>0</v>
      </c>
      <c r="X76" s="390">
        <f t="shared" si="31"/>
        <v>0</v>
      </c>
      <c r="Y76" s="390">
        <f t="shared" si="31"/>
        <v>0</v>
      </c>
      <c r="Z76" s="390">
        <f t="shared" si="31"/>
        <v>0</v>
      </c>
      <c r="AA76" s="390">
        <f t="shared" si="31"/>
        <v>0</v>
      </c>
      <c r="AB76" s="390">
        <f t="shared" si="31"/>
        <v>0</v>
      </c>
      <c r="AC76" s="390">
        <f t="shared" si="31"/>
        <v>0</v>
      </c>
      <c r="AD76" s="390">
        <f t="shared" si="31"/>
        <v>0</v>
      </c>
      <c r="AE76" s="390">
        <f t="shared" si="31"/>
        <v>0</v>
      </c>
      <c r="AF76" s="390">
        <f t="shared" si="31"/>
        <v>0</v>
      </c>
      <c r="AG76" s="390">
        <f t="shared" si="31"/>
        <v>0</v>
      </c>
      <c r="AH76" s="390">
        <f t="shared" si="31"/>
        <v>0</v>
      </c>
      <c r="AI76" s="390">
        <f t="shared" si="31"/>
        <v>0</v>
      </c>
      <c r="AJ76" s="390">
        <f t="shared" si="31"/>
        <v>0</v>
      </c>
      <c r="AK76" s="390">
        <f t="shared" si="31"/>
        <v>0</v>
      </c>
      <c r="AL76" s="390">
        <f t="shared" si="31"/>
        <v>0</v>
      </c>
      <c r="AM76" s="390">
        <f t="shared" si="31"/>
        <v>0</v>
      </c>
      <c r="AN76" s="390">
        <f t="shared" si="31"/>
        <v>0</v>
      </c>
      <c r="AO76" s="390">
        <f t="shared" si="31"/>
        <v>0</v>
      </c>
      <c r="AP76" s="390">
        <f t="shared" si="31"/>
        <v>0</v>
      </c>
      <c r="AQ76" s="390">
        <f t="shared" si="31"/>
        <v>0</v>
      </c>
      <c r="AR76" s="390">
        <f t="shared" si="31"/>
        <v>0</v>
      </c>
      <c r="AS76" s="390">
        <f t="shared" si="31"/>
        <v>0</v>
      </c>
      <c r="AT76" s="390">
        <f t="shared" si="31"/>
        <v>0</v>
      </c>
      <c r="AU76" s="390">
        <f t="shared" ref="AU76:BZ76" si="32">SUMPRODUCT(AU54:AU56,AU35:AU37)+AW57*AU38</f>
        <v>0</v>
      </c>
      <c r="AV76" s="390">
        <f t="shared" si="32"/>
        <v>0</v>
      </c>
      <c r="AW76" s="390">
        <f t="shared" si="32"/>
        <v>0</v>
      </c>
      <c r="AX76" s="390">
        <f t="shared" si="32"/>
        <v>0</v>
      </c>
      <c r="AY76" s="390">
        <f t="shared" si="32"/>
        <v>0</v>
      </c>
      <c r="AZ76" s="390">
        <f t="shared" si="32"/>
        <v>0</v>
      </c>
      <c r="BA76" s="390">
        <f t="shared" si="32"/>
        <v>0</v>
      </c>
      <c r="BB76" s="390">
        <f t="shared" si="32"/>
        <v>0</v>
      </c>
      <c r="BC76" s="390">
        <f t="shared" si="32"/>
        <v>0</v>
      </c>
      <c r="BD76" s="390">
        <f t="shared" si="32"/>
        <v>0</v>
      </c>
      <c r="BE76" s="390">
        <f t="shared" si="32"/>
        <v>0</v>
      </c>
      <c r="BF76" s="390">
        <f t="shared" si="32"/>
        <v>0</v>
      </c>
      <c r="BG76" s="390">
        <f t="shared" si="32"/>
        <v>0</v>
      </c>
      <c r="BH76" s="390">
        <f t="shared" si="32"/>
        <v>0</v>
      </c>
      <c r="BI76" s="390">
        <f t="shared" si="32"/>
        <v>0</v>
      </c>
      <c r="BJ76" s="390">
        <f t="shared" si="32"/>
        <v>0</v>
      </c>
      <c r="BK76" s="390">
        <f t="shared" si="32"/>
        <v>0</v>
      </c>
      <c r="BL76" s="390">
        <f t="shared" si="32"/>
        <v>0</v>
      </c>
      <c r="BM76" s="390">
        <f t="shared" si="32"/>
        <v>0</v>
      </c>
      <c r="BN76" s="390">
        <f t="shared" si="32"/>
        <v>0</v>
      </c>
      <c r="BO76" s="390">
        <f t="shared" si="32"/>
        <v>0</v>
      </c>
      <c r="BP76" s="390">
        <f t="shared" si="32"/>
        <v>0</v>
      </c>
      <c r="BQ76" s="390">
        <f t="shared" si="32"/>
        <v>0</v>
      </c>
      <c r="BR76" s="390">
        <f t="shared" si="32"/>
        <v>0</v>
      </c>
      <c r="BS76" s="390">
        <f t="shared" si="32"/>
        <v>0</v>
      </c>
      <c r="BT76" s="390">
        <f t="shared" si="32"/>
        <v>0</v>
      </c>
      <c r="BU76" s="390">
        <f t="shared" si="32"/>
        <v>0</v>
      </c>
      <c r="BV76" s="390">
        <f t="shared" si="32"/>
        <v>0</v>
      </c>
      <c r="BW76" s="390">
        <f t="shared" si="32"/>
        <v>0</v>
      </c>
      <c r="BX76" s="390">
        <f t="shared" si="32"/>
        <v>0</v>
      </c>
      <c r="BY76" s="390">
        <f t="shared" si="32"/>
        <v>0</v>
      </c>
      <c r="BZ76" s="390">
        <f t="shared" si="32"/>
        <v>0</v>
      </c>
      <c r="CA76" s="390">
        <f t="shared" ref="CA76:DF76" si="33">SUMPRODUCT(CA54:CA56,CA35:CA37)+CC57*CA38</f>
        <v>0</v>
      </c>
      <c r="CB76" s="390">
        <f t="shared" si="33"/>
        <v>0</v>
      </c>
      <c r="CC76" s="390">
        <f t="shared" si="33"/>
        <v>0</v>
      </c>
      <c r="CD76" s="390">
        <f t="shared" si="33"/>
        <v>0</v>
      </c>
      <c r="CE76" s="390">
        <f t="shared" si="33"/>
        <v>0</v>
      </c>
      <c r="CF76" s="390">
        <f t="shared" si="33"/>
        <v>0</v>
      </c>
      <c r="CG76" s="390">
        <f t="shared" si="33"/>
        <v>0</v>
      </c>
      <c r="CH76" s="390">
        <f t="shared" si="33"/>
        <v>0</v>
      </c>
      <c r="CI76" s="390">
        <f t="shared" si="33"/>
        <v>0</v>
      </c>
      <c r="CJ76" s="390">
        <f t="shared" si="33"/>
        <v>0</v>
      </c>
      <c r="CK76" s="390">
        <f t="shared" si="33"/>
        <v>0</v>
      </c>
      <c r="CL76" s="390">
        <f t="shared" si="33"/>
        <v>0</v>
      </c>
      <c r="CM76" s="390">
        <f t="shared" si="33"/>
        <v>0</v>
      </c>
      <c r="CN76" s="390">
        <f t="shared" si="33"/>
        <v>0</v>
      </c>
      <c r="CO76" s="390">
        <f t="shared" si="33"/>
        <v>0</v>
      </c>
      <c r="CP76" s="390">
        <f t="shared" si="33"/>
        <v>0</v>
      </c>
      <c r="CQ76" s="390">
        <f t="shared" si="33"/>
        <v>0</v>
      </c>
      <c r="CR76" s="390">
        <f t="shared" si="33"/>
        <v>0</v>
      </c>
      <c r="CS76" s="390">
        <f t="shared" si="33"/>
        <v>0</v>
      </c>
      <c r="CT76" s="390">
        <f t="shared" si="33"/>
        <v>0</v>
      </c>
      <c r="CU76" s="390">
        <f t="shared" si="33"/>
        <v>0</v>
      </c>
      <c r="CV76" s="390">
        <f t="shared" si="33"/>
        <v>0</v>
      </c>
      <c r="CW76" s="390">
        <f t="shared" si="33"/>
        <v>0</v>
      </c>
      <c r="CX76" s="390">
        <f t="shared" si="33"/>
        <v>0</v>
      </c>
      <c r="CY76" s="390">
        <f t="shared" si="33"/>
        <v>0</v>
      </c>
      <c r="CZ76" s="390">
        <f t="shared" si="33"/>
        <v>0</v>
      </c>
      <c r="DA76" s="390">
        <f t="shared" si="33"/>
        <v>0</v>
      </c>
      <c r="DB76" s="390">
        <f t="shared" si="33"/>
        <v>0</v>
      </c>
      <c r="DC76" s="390">
        <f t="shared" si="33"/>
        <v>0</v>
      </c>
      <c r="DD76" s="390">
        <f t="shared" si="33"/>
        <v>0</v>
      </c>
      <c r="DE76" s="390">
        <f t="shared" si="33"/>
        <v>0</v>
      </c>
      <c r="DF76" s="390">
        <f t="shared" si="33"/>
        <v>0</v>
      </c>
      <c r="DG76" s="394"/>
      <c r="DH76" s="390">
        <f>SUMPRODUCT(DJ54:DJ56,DH35:DH37)+DJ57*DH38</f>
        <v>1988.4971199999998</v>
      </c>
      <c r="DI76" s="390" t="s">
        <v>272</v>
      </c>
      <c r="DJ76" s="390">
        <f>SUM(DH76:DI76)</f>
        <v>1988.4971199999998</v>
      </c>
      <c r="DK76" s="53"/>
      <c r="DL76" s="785"/>
      <c r="DY76" s="699"/>
      <c r="FX76" s="1005"/>
      <c r="FY76" s="1012"/>
      <c r="FZ76" s="1012"/>
      <c r="GA76" s="1012"/>
      <c r="GB76" s="1012"/>
      <c r="GC76" s="1012"/>
    </row>
    <row r="77" spans="2:185" s="2" customFormat="1" x14ac:dyDescent="0.2">
      <c r="B77" s="40" t="s">
        <v>320</v>
      </c>
      <c r="O77" s="390">
        <f t="shared" ref="O77:AT77" si="34">SUMPRODUCT(O59:O61,O64:O66)</f>
        <v>0</v>
      </c>
      <c r="P77" s="390">
        <f t="shared" si="34"/>
        <v>0</v>
      </c>
      <c r="Q77" s="390">
        <f t="shared" si="34"/>
        <v>0</v>
      </c>
      <c r="R77" s="390">
        <f t="shared" si="34"/>
        <v>0</v>
      </c>
      <c r="S77" s="390">
        <f t="shared" si="34"/>
        <v>0</v>
      </c>
      <c r="T77" s="390">
        <f t="shared" si="34"/>
        <v>0</v>
      </c>
      <c r="U77" s="390">
        <f t="shared" si="34"/>
        <v>0</v>
      </c>
      <c r="V77" s="390">
        <f t="shared" si="34"/>
        <v>0</v>
      </c>
      <c r="W77" s="390">
        <f t="shared" si="34"/>
        <v>0</v>
      </c>
      <c r="X77" s="390">
        <f t="shared" si="34"/>
        <v>0</v>
      </c>
      <c r="Y77" s="390">
        <f t="shared" si="34"/>
        <v>0</v>
      </c>
      <c r="Z77" s="390">
        <f t="shared" si="34"/>
        <v>0</v>
      </c>
      <c r="AA77" s="390">
        <f t="shared" si="34"/>
        <v>0</v>
      </c>
      <c r="AB77" s="390">
        <f t="shared" si="34"/>
        <v>0</v>
      </c>
      <c r="AC77" s="390">
        <f t="shared" si="34"/>
        <v>0</v>
      </c>
      <c r="AD77" s="390">
        <f t="shared" si="34"/>
        <v>0</v>
      </c>
      <c r="AE77" s="390">
        <f t="shared" si="34"/>
        <v>0</v>
      </c>
      <c r="AF77" s="390">
        <f t="shared" si="34"/>
        <v>0</v>
      </c>
      <c r="AG77" s="390">
        <f t="shared" si="34"/>
        <v>0</v>
      </c>
      <c r="AH77" s="390">
        <f t="shared" si="34"/>
        <v>0</v>
      </c>
      <c r="AI77" s="390">
        <f t="shared" si="34"/>
        <v>0</v>
      </c>
      <c r="AJ77" s="390">
        <f t="shared" si="34"/>
        <v>0</v>
      </c>
      <c r="AK77" s="390">
        <f t="shared" si="34"/>
        <v>0</v>
      </c>
      <c r="AL77" s="390">
        <f t="shared" si="34"/>
        <v>0</v>
      </c>
      <c r="AM77" s="390">
        <f t="shared" si="34"/>
        <v>0</v>
      </c>
      <c r="AN77" s="390">
        <f t="shared" si="34"/>
        <v>0</v>
      </c>
      <c r="AO77" s="390">
        <f t="shared" si="34"/>
        <v>0</v>
      </c>
      <c r="AP77" s="390">
        <f t="shared" si="34"/>
        <v>0</v>
      </c>
      <c r="AQ77" s="390">
        <f t="shared" si="34"/>
        <v>0</v>
      </c>
      <c r="AR77" s="390">
        <f t="shared" si="34"/>
        <v>0</v>
      </c>
      <c r="AS77" s="390">
        <f t="shared" si="34"/>
        <v>0</v>
      </c>
      <c r="AT77" s="390">
        <f t="shared" si="34"/>
        <v>0</v>
      </c>
      <c r="AU77" s="390">
        <f t="shared" ref="AU77:BZ77" si="35">SUMPRODUCT(AU59:AU61,AU64:AU66)</f>
        <v>0</v>
      </c>
      <c r="AV77" s="390">
        <f t="shared" si="35"/>
        <v>0</v>
      </c>
      <c r="AW77" s="390">
        <f t="shared" si="35"/>
        <v>0</v>
      </c>
      <c r="AX77" s="390">
        <f t="shared" si="35"/>
        <v>0</v>
      </c>
      <c r="AY77" s="390">
        <f t="shared" si="35"/>
        <v>0</v>
      </c>
      <c r="AZ77" s="390">
        <f t="shared" si="35"/>
        <v>0</v>
      </c>
      <c r="BA77" s="390">
        <f t="shared" si="35"/>
        <v>0</v>
      </c>
      <c r="BB77" s="390">
        <f t="shared" si="35"/>
        <v>0</v>
      </c>
      <c r="BC77" s="390">
        <f t="shared" si="35"/>
        <v>0</v>
      </c>
      <c r="BD77" s="390">
        <f t="shared" si="35"/>
        <v>0</v>
      </c>
      <c r="BE77" s="390">
        <f t="shared" si="35"/>
        <v>0</v>
      </c>
      <c r="BF77" s="390">
        <f t="shared" si="35"/>
        <v>0</v>
      </c>
      <c r="BG77" s="390">
        <f t="shared" si="35"/>
        <v>0</v>
      </c>
      <c r="BH77" s="390">
        <f t="shared" si="35"/>
        <v>0</v>
      </c>
      <c r="BI77" s="390">
        <f t="shared" si="35"/>
        <v>0</v>
      </c>
      <c r="BJ77" s="390">
        <f t="shared" si="35"/>
        <v>0</v>
      </c>
      <c r="BK77" s="390">
        <f t="shared" si="35"/>
        <v>0</v>
      </c>
      <c r="BL77" s="390">
        <f t="shared" si="35"/>
        <v>0</v>
      </c>
      <c r="BM77" s="390">
        <f t="shared" si="35"/>
        <v>0</v>
      </c>
      <c r="BN77" s="390">
        <f t="shared" si="35"/>
        <v>0</v>
      </c>
      <c r="BO77" s="390">
        <f t="shared" si="35"/>
        <v>0</v>
      </c>
      <c r="BP77" s="390">
        <f t="shared" si="35"/>
        <v>0</v>
      </c>
      <c r="BQ77" s="390">
        <f t="shared" si="35"/>
        <v>0</v>
      </c>
      <c r="BR77" s="390">
        <f t="shared" si="35"/>
        <v>0</v>
      </c>
      <c r="BS77" s="390">
        <f t="shared" si="35"/>
        <v>0</v>
      </c>
      <c r="BT77" s="390">
        <f t="shared" si="35"/>
        <v>0</v>
      </c>
      <c r="BU77" s="390">
        <f t="shared" si="35"/>
        <v>0</v>
      </c>
      <c r="BV77" s="390">
        <f t="shared" si="35"/>
        <v>0</v>
      </c>
      <c r="BW77" s="390">
        <f t="shared" si="35"/>
        <v>0</v>
      </c>
      <c r="BX77" s="390">
        <f t="shared" si="35"/>
        <v>0</v>
      </c>
      <c r="BY77" s="390">
        <f t="shared" si="35"/>
        <v>0</v>
      </c>
      <c r="BZ77" s="390">
        <f t="shared" si="35"/>
        <v>0</v>
      </c>
      <c r="CA77" s="390">
        <f t="shared" ref="CA77:DF77" si="36">SUMPRODUCT(CA59:CA61,CA64:CA66)</f>
        <v>0</v>
      </c>
      <c r="CB77" s="390">
        <f t="shared" si="36"/>
        <v>0</v>
      </c>
      <c r="CC77" s="390">
        <f t="shared" si="36"/>
        <v>0</v>
      </c>
      <c r="CD77" s="390">
        <f t="shared" si="36"/>
        <v>0</v>
      </c>
      <c r="CE77" s="390">
        <f t="shared" si="36"/>
        <v>0</v>
      </c>
      <c r="CF77" s="390">
        <f t="shared" si="36"/>
        <v>0</v>
      </c>
      <c r="CG77" s="390">
        <f t="shared" si="36"/>
        <v>0</v>
      </c>
      <c r="CH77" s="390">
        <f t="shared" si="36"/>
        <v>0</v>
      </c>
      <c r="CI77" s="390">
        <f t="shared" si="36"/>
        <v>0</v>
      </c>
      <c r="CJ77" s="390">
        <f t="shared" si="36"/>
        <v>0</v>
      </c>
      <c r="CK77" s="390">
        <f t="shared" si="36"/>
        <v>0</v>
      </c>
      <c r="CL77" s="390">
        <f t="shared" si="36"/>
        <v>0</v>
      </c>
      <c r="CM77" s="390">
        <f t="shared" si="36"/>
        <v>0</v>
      </c>
      <c r="CN77" s="390">
        <f t="shared" si="36"/>
        <v>0</v>
      </c>
      <c r="CO77" s="390">
        <f t="shared" si="36"/>
        <v>0</v>
      </c>
      <c r="CP77" s="390">
        <f t="shared" si="36"/>
        <v>0</v>
      </c>
      <c r="CQ77" s="390">
        <f t="shared" si="36"/>
        <v>0</v>
      </c>
      <c r="CR77" s="390">
        <f t="shared" si="36"/>
        <v>0</v>
      </c>
      <c r="CS77" s="390">
        <f t="shared" si="36"/>
        <v>0</v>
      </c>
      <c r="CT77" s="390">
        <f t="shared" si="36"/>
        <v>0</v>
      </c>
      <c r="CU77" s="390">
        <f t="shared" si="36"/>
        <v>0</v>
      </c>
      <c r="CV77" s="390">
        <f t="shared" si="36"/>
        <v>0</v>
      </c>
      <c r="CW77" s="390">
        <f t="shared" si="36"/>
        <v>0</v>
      </c>
      <c r="CX77" s="390">
        <f t="shared" si="36"/>
        <v>0</v>
      </c>
      <c r="CY77" s="390">
        <f t="shared" si="36"/>
        <v>0</v>
      </c>
      <c r="CZ77" s="390">
        <f t="shared" si="36"/>
        <v>0</v>
      </c>
      <c r="DA77" s="390">
        <f t="shared" si="36"/>
        <v>0</v>
      </c>
      <c r="DB77" s="390">
        <f t="shared" si="36"/>
        <v>0</v>
      </c>
      <c r="DC77" s="390">
        <f t="shared" si="36"/>
        <v>0</v>
      </c>
      <c r="DD77" s="390">
        <f t="shared" si="36"/>
        <v>0</v>
      </c>
      <c r="DE77" s="390">
        <f t="shared" si="36"/>
        <v>0</v>
      </c>
      <c r="DF77" s="390">
        <f t="shared" si="36"/>
        <v>0</v>
      </c>
      <c r="DG77" s="390"/>
      <c r="DH77" s="390">
        <f>SUMPRODUCT(DJ59:DJ61,DH64:DH66)</f>
        <v>517.87392</v>
      </c>
      <c r="DI77" s="390" t="s">
        <v>272</v>
      </c>
      <c r="DJ77" s="390">
        <f>+DH77</f>
        <v>517.87392</v>
      </c>
      <c r="DY77" s="699"/>
      <c r="FX77" s="1005"/>
      <c r="FY77" s="1012"/>
      <c r="FZ77" s="1012"/>
      <c r="GA77" s="1012"/>
      <c r="GB77" s="1012"/>
      <c r="GC77" s="1012"/>
    </row>
    <row r="78" spans="2:185" s="2" customFormat="1" x14ac:dyDescent="0.2">
      <c r="B78" s="40" t="s">
        <v>287</v>
      </c>
      <c r="O78" s="390">
        <f t="shared" ref="O78:AT78" si="37">SUMPRODUCT(O69:O71,O21:O23)+O72*O19</f>
        <v>0</v>
      </c>
      <c r="P78" s="390">
        <f t="shared" si="37"/>
        <v>0</v>
      </c>
      <c r="Q78" s="390">
        <f t="shared" si="37"/>
        <v>0</v>
      </c>
      <c r="R78" s="390">
        <f t="shared" si="37"/>
        <v>0</v>
      </c>
      <c r="S78" s="390">
        <f t="shared" si="37"/>
        <v>0</v>
      </c>
      <c r="T78" s="390">
        <f t="shared" si="37"/>
        <v>0</v>
      </c>
      <c r="U78" s="390">
        <f t="shared" si="37"/>
        <v>0</v>
      </c>
      <c r="V78" s="390">
        <f t="shared" si="37"/>
        <v>0</v>
      </c>
      <c r="W78" s="390">
        <f t="shared" si="37"/>
        <v>0</v>
      </c>
      <c r="X78" s="390">
        <f t="shared" si="37"/>
        <v>0</v>
      </c>
      <c r="Y78" s="390">
        <f t="shared" si="37"/>
        <v>0</v>
      </c>
      <c r="Z78" s="390">
        <f t="shared" si="37"/>
        <v>0</v>
      </c>
      <c r="AA78" s="390">
        <f t="shared" si="37"/>
        <v>0</v>
      </c>
      <c r="AB78" s="390">
        <f t="shared" si="37"/>
        <v>0</v>
      </c>
      <c r="AC78" s="390">
        <f t="shared" si="37"/>
        <v>0</v>
      </c>
      <c r="AD78" s="390">
        <f t="shared" si="37"/>
        <v>0</v>
      </c>
      <c r="AE78" s="390">
        <f t="shared" si="37"/>
        <v>0</v>
      </c>
      <c r="AF78" s="390">
        <f t="shared" si="37"/>
        <v>0</v>
      </c>
      <c r="AG78" s="390">
        <f t="shared" si="37"/>
        <v>0</v>
      </c>
      <c r="AH78" s="390">
        <f t="shared" si="37"/>
        <v>0</v>
      </c>
      <c r="AI78" s="390">
        <f t="shared" si="37"/>
        <v>0</v>
      </c>
      <c r="AJ78" s="390">
        <f t="shared" si="37"/>
        <v>0</v>
      </c>
      <c r="AK78" s="390">
        <f t="shared" si="37"/>
        <v>0</v>
      </c>
      <c r="AL78" s="390">
        <f t="shared" si="37"/>
        <v>0</v>
      </c>
      <c r="AM78" s="390">
        <f t="shared" si="37"/>
        <v>0</v>
      </c>
      <c r="AN78" s="390">
        <f t="shared" si="37"/>
        <v>0</v>
      </c>
      <c r="AO78" s="390">
        <f t="shared" si="37"/>
        <v>0</v>
      </c>
      <c r="AP78" s="390">
        <f t="shared" si="37"/>
        <v>0</v>
      </c>
      <c r="AQ78" s="390">
        <f t="shared" si="37"/>
        <v>0</v>
      </c>
      <c r="AR78" s="390">
        <f t="shared" si="37"/>
        <v>0</v>
      </c>
      <c r="AS78" s="390">
        <f t="shared" si="37"/>
        <v>0</v>
      </c>
      <c r="AT78" s="390">
        <f t="shared" si="37"/>
        <v>0</v>
      </c>
      <c r="AU78" s="390">
        <f t="shared" ref="AU78:BZ78" si="38">SUMPRODUCT(AU69:AU71,AU21:AU23)+AU72*AU19</f>
        <v>0</v>
      </c>
      <c r="AV78" s="390">
        <f t="shared" si="38"/>
        <v>0</v>
      </c>
      <c r="AW78" s="390">
        <f t="shared" si="38"/>
        <v>0</v>
      </c>
      <c r="AX78" s="390">
        <f t="shared" si="38"/>
        <v>0</v>
      </c>
      <c r="AY78" s="390">
        <f t="shared" si="38"/>
        <v>0</v>
      </c>
      <c r="AZ78" s="390">
        <f t="shared" si="38"/>
        <v>0</v>
      </c>
      <c r="BA78" s="390">
        <f t="shared" si="38"/>
        <v>0</v>
      </c>
      <c r="BB78" s="390">
        <f t="shared" si="38"/>
        <v>0</v>
      </c>
      <c r="BC78" s="390">
        <f t="shared" si="38"/>
        <v>0</v>
      </c>
      <c r="BD78" s="390">
        <f t="shared" si="38"/>
        <v>0</v>
      </c>
      <c r="BE78" s="390">
        <f t="shared" si="38"/>
        <v>0</v>
      </c>
      <c r="BF78" s="390">
        <f t="shared" si="38"/>
        <v>0</v>
      </c>
      <c r="BG78" s="390">
        <f t="shared" si="38"/>
        <v>0</v>
      </c>
      <c r="BH78" s="390">
        <f t="shared" si="38"/>
        <v>0</v>
      </c>
      <c r="BI78" s="390">
        <f t="shared" si="38"/>
        <v>0</v>
      </c>
      <c r="BJ78" s="390">
        <f t="shared" si="38"/>
        <v>0</v>
      </c>
      <c r="BK78" s="390">
        <f t="shared" si="38"/>
        <v>0</v>
      </c>
      <c r="BL78" s="390">
        <f t="shared" si="38"/>
        <v>0</v>
      </c>
      <c r="BM78" s="390">
        <f t="shared" si="38"/>
        <v>0</v>
      </c>
      <c r="BN78" s="390">
        <f t="shared" si="38"/>
        <v>0</v>
      </c>
      <c r="BO78" s="390">
        <f t="shared" si="38"/>
        <v>0</v>
      </c>
      <c r="BP78" s="390">
        <f t="shared" si="38"/>
        <v>0</v>
      </c>
      <c r="BQ78" s="390">
        <f t="shared" si="38"/>
        <v>0</v>
      </c>
      <c r="BR78" s="390">
        <f t="shared" si="38"/>
        <v>0</v>
      </c>
      <c r="BS78" s="390">
        <f t="shared" si="38"/>
        <v>0</v>
      </c>
      <c r="BT78" s="390">
        <f t="shared" si="38"/>
        <v>0</v>
      </c>
      <c r="BU78" s="390">
        <f t="shared" si="38"/>
        <v>0</v>
      </c>
      <c r="BV78" s="390">
        <f t="shared" si="38"/>
        <v>0</v>
      </c>
      <c r="BW78" s="390">
        <f t="shared" si="38"/>
        <v>0</v>
      </c>
      <c r="BX78" s="390">
        <f t="shared" si="38"/>
        <v>0</v>
      </c>
      <c r="BY78" s="390">
        <f t="shared" si="38"/>
        <v>0</v>
      </c>
      <c r="BZ78" s="390">
        <f t="shared" si="38"/>
        <v>0</v>
      </c>
      <c r="CA78" s="390">
        <f t="shared" ref="CA78:DF78" si="39">SUMPRODUCT(CA69:CA71,CA21:CA23)+CA72*CA19</f>
        <v>0</v>
      </c>
      <c r="CB78" s="390">
        <f t="shared" si="39"/>
        <v>0</v>
      </c>
      <c r="CC78" s="390">
        <f t="shared" si="39"/>
        <v>0</v>
      </c>
      <c r="CD78" s="390">
        <f t="shared" si="39"/>
        <v>0</v>
      </c>
      <c r="CE78" s="390">
        <f t="shared" si="39"/>
        <v>0</v>
      </c>
      <c r="CF78" s="390">
        <f t="shared" si="39"/>
        <v>0</v>
      </c>
      <c r="CG78" s="390">
        <f t="shared" si="39"/>
        <v>0</v>
      </c>
      <c r="CH78" s="390">
        <f t="shared" si="39"/>
        <v>0</v>
      </c>
      <c r="CI78" s="390">
        <f t="shared" si="39"/>
        <v>0</v>
      </c>
      <c r="CJ78" s="390">
        <f t="shared" si="39"/>
        <v>0</v>
      </c>
      <c r="CK78" s="390">
        <f t="shared" si="39"/>
        <v>0</v>
      </c>
      <c r="CL78" s="390">
        <f t="shared" si="39"/>
        <v>0</v>
      </c>
      <c r="CM78" s="390">
        <f t="shared" si="39"/>
        <v>0</v>
      </c>
      <c r="CN78" s="390">
        <f t="shared" si="39"/>
        <v>0</v>
      </c>
      <c r="CO78" s="390">
        <f t="shared" si="39"/>
        <v>0</v>
      </c>
      <c r="CP78" s="390">
        <f t="shared" si="39"/>
        <v>0</v>
      </c>
      <c r="CQ78" s="390">
        <f t="shared" si="39"/>
        <v>0</v>
      </c>
      <c r="CR78" s="390">
        <f t="shared" si="39"/>
        <v>0</v>
      </c>
      <c r="CS78" s="390">
        <f t="shared" si="39"/>
        <v>0</v>
      </c>
      <c r="CT78" s="390">
        <f t="shared" si="39"/>
        <v>0</v>
      </c>
      <c r="CU78" s="390">
        <f t="shared" si="39"/>
        <v>0</v>
      </c>
      <c r="CV78" s="390">
        <f t="shared" si="39"/>
        <v>0</v>
      </c>
      <c r="CW78" s="390">
        <f t="shared" si="39"/>
        <v>0</v>
      </c>
      <c r="CX78" s="390">
        <f t="shared" si="39"/>
        <v>0</v>
      </c>
      <c r="CY78" s="390">
        <f t="shared" si="39"/>
        <v>0</v>
      </c>
      <c r="CZ78" s="390">
        <f t="shared" si="39"/>
        <v>0</v>
      </c>
      <c r="DA78" s="390">
        <f t="shared" si="39"/>
        <v>0</v>
      </c>
      <c r="DB78" s="390">
        <f t="shared" si="39"/>
        <v>0</v>
      </c>
      <c r="DC78" s="390">
        <f t="shared" si="39"/>
        <v>0</v>
      </c>
      <c r="DD78" s="390">
        <f t="shared" si="39"/>
        <v>0</v>
      </c>
      <c r="DE78" s="390">
        <f t="shared" si="39"/>
        <v>0</v>
      </c>
      <c r="DF78" s="390">
        <f t="shared" si="39"/>
        <v>0</v>
      </c>
      <c r="DG78" s="390"/>
      <c r="DH78" s="390">
        <f>SUMPRODUCT(DH69:DH71,DH21:DH23)+DH72*DH19</f>
        <v>3002.5205235000003</v>
      </c>
      <c r="DI78" s="390">
        <f>SUMPRODUCT(DI69:DI71,DI21:DI23)+DI72*DI19</f>
        <v>7673.1080045000017</v>
      </c>
      <c r="DJ78" s="390">
        <f>SUM(DH78:DI78)</f>
        <v>10675.628528000001</v>
      </c>
      <c r="DY78" s="699"/>
      <c r="FX78" s="1005"/>
      <c r="FY78" s="1012"/>
      <c r="FZ78" s="1012"/>
      <c r="GA78" s="1012"/>
      <c r="GB78" s="1012"/>
      <c r="GC78" s="1012"/>
    </row>
    <row r="79" spans="2:185" s="2" customFormat="1" x14ac:dyDescent="0.2">
      <c r="B79" s="40" t="s">
        <v>271</v>
      </c>
      <c r="O79" s="398">
        <f t="shared" ref="O79:AT79" si="40">SUM(O74:O78)</f>
        <v>99.5</v>
      </c>
      <c r="P79" s="398">
        <f t="shared" si="40"/>
        <v>99.5</v>
      </c>
      <c r="Q79" s="398">
        <f t="shared" si="40"/>
        <v>99.5</v>
      </c>
      <c r="R79" s="398">
        <f t="shared" si="40"/>
        <v>99.5</v>
      </c>
      <c r="S79" s="398">
        <f t="shared" si="40"/>
        <v>99.5</v>
      </c>
      <c r="T79" s="398">
        <f t="shared" si="40"/>
        <v>99.5</v>
      </c>
      <c r="U79" s="398">
        <f t="shared" si="40"/>
        <v>99.5</v>
      </c>
      <c r="V79" s="398">
        <f t="shared" si="40"/>
        <v>99.5</v>
      </c>
      <c r="W79" s="398">
        <f t="shared" si="40"/>
        <v>99.5</v>
      </c>
      <c r="X79" s="398">
        <f t="shared" si="40"/>
        <v>99.5</v>
      </c>
      <c r="Y79" s="398">
        <f t="shared" si="40"/>
        <v>99.5</v>
      </c>
      <c r="Z79" s="398">
        <f t="shared" si="40"/>
        <v>99.5</v>
      </c>
      <c r="AA79" s="398">
        <f t="shared" si="40"/>
        <v>99.5</v>
      </c>
      <c r="AB79" s="398">
        <f t="shared" si="40"/>
        <v>99.5</v>
      </c>
      <c r="AC79" s="398">
        <f t="shared" si="40"/>
        <v>99.5</v>
      </c>
      <c r="AD79" s="398">
        <f t="shared" si="40"/>
        <v>99.5</v>
      </c>
      <c r="AE79" s="398">
        <f t="shared" si="40"/>
        <v>99.5</v>
      </c>
      <c r="AF79" s="398">
        <f t="shared" si="40"/>
        <v>99.5</v>
      </c>
      <c r="AG79" s="398">
        <f t="shared" si="40"/>
        <v>99.5</v>
      </c>
      <c r="AH79" s="398">
        <f t="shared" si="40"/>
        <v>99.5</v>
      </c>
      <c r="AI79" s="398">
        <f t="shared" si="40"/>
        <v>99.5</v>
      </c>
      <c r="AJ79" s="398">
        <f t="shared" si="40"/>
        <v>99.5</v>
      </c>
      <c r="AK79" s="398">
        <f t="shared" si="40"/>
        <v>99.5</v>
      </c>
      <c r="AL79" s="398">
        <f t="shared" si="40"/>
        <v>99.5</v>
      </c>
      <c r="AM79" s="398">
        <f t="shared" si="40"/>
        <v>99.5</v>
      </c>
      <c r="AN79" s="398">
        <f t="shared" si="40"/>
        <v>99.5</v>
      </c>
      <c r="AO79" s="398">
        <f t="shared" si="40"/>
        <v>99.5</v>
      </c>
      <c r="AP79" s="398">
        <f t="shared" si="40"/>
        <v>99.5</v>
      </c>
      <c r="AQ79" s="398">
        <f t="shared" si="40"/>
        <v>99.5</v>
      </c>
      <c r="AR79" s="398">
        <f t="shared" si="40"/>
        <v>99.5</v>
      </c>
      <c r="AS79" s="398">
        <f t="shared" si="40"/>
        <v>99.5</v>
      </c>
      <c r="AT79" s="398">
        <f t="shared" si="40"/>
        <v>99.5</v>
      </c>
      <c r="AU79" s="398">
        <f t="shared" ref="AU79:BZ79" si="41">SUM(AU74:AU78)</f>
        <v>99.5</v>
      </c>
      <c r="AV79" s="398">
        <f t="shared" si="41"/>
        <v>195</v>
      </c>
      <c r="AW79" s="398">
        <f t="shared" si="41"/>
        <v>195</v>
      </c>
      <c r="AX79" s="398">
        <f t="shared" si="41"/>
        <v>195</v>
      </c>
      <c r="AY79" s="398">
        <f t="shared" si="41"/>
        <v>195</v>
      </c>
      <c r="AZ79" s="398">
        <f t="shared" si="41"/>
        <v>195</v>
      </c>
      <c r="BA79" s="398">
        <f t="shared" si="41"/>
        <v>195</v>
      </c>
      <c r="BB79" s="398">
        <f t="shared" si="41"/>
        <v>75</v>
      </c>
      <c r="BC79" s="398">
        <f t="shared" si="41"/>
        <v>195</v>
      </c>
      <c r="BD79" s="398">
        <f t="shared" si="41"/>
        <v>195</v>
      </c>
      <c r="BE79" s="398">
        <f t="shared" si="41"/>
        <v>195</v>
      </c>
      <c r="BF79" s="398">
        <f t="shared" si="41"/>
        <v>195</v>
      </c>
      <c r="BG79" s="398">
        <f t="shared" si="41"/>
        <v>195</v>
      </c>
      <c r="BH79" s="398">
        <f t="shared" si="41"/>
        <v>195</v>
      </c>
      <c r="BI79" s="398">
        <f t="shared" si="41"/>
        <v>195</v>
      </c>
      <c r="BJ79" s="398">
        <f t="shared" si="41"/>
        <v>195</v>
      </c>
      <c r="BK79" s="398">
        <f t="shared" si="41"/>
        <v>195</v>
      </c>
      <c r="BL79" s="398">
        <f t="shared" si="41"/>
        <v>195</v>
      </c>
      <c r="BM79" s="398">
        <f t="shared" si="41"/>
        <v>195</v>
      </c>
      <c r="BN79" s="398">
        <f t="shared" si="41"/>
        <v>195</v>
      </c>
      <c r="BO79" s="398">
        <f t="shared" si="41"/>
        <v>195</v>
      </c>
      <c r="BP79" s="398">
        <f t="shared" si="41"/>
        <v>195</v>
      </c>
      <c r="BQ79" s="398">
        <f t="shared" si="41"/>
        <v>195</v>
      </c>
      <c r="BR79" s="398">
        <f t="shared" si="41"/>
        <v>195</v>
      </c>
      <c r="BS79" s="398">
        <f t="shared" si="41"/>
        <v>195</v>
      </c>
      <c r="BT79" s="398">
        <f t="shared" si="41"/>
        <v>195</v>
      </c>
      <c r="BU79" s="398">
        <f t="shared" si="41"/>
        <v>195</v>
      </c>
      <c r="BV79" s="398">
        <f t="shared" si="41"/>
        <v>195</v>
      </c>
      <c r="BW79" s="398">
        <f t="shared" si="41"/>
        <v>195</v>
      </c>
      <c r="BX79" s="398">
        <f t="shared" si="41"/>
        <v>195</v>
      </c>
      <c r="BY79" s="398">
        <f t="shared" si="41"/>
        <v>195</v>
      </c>
      <c r="BZ79" s="398">
        <f t="shared" si="41"/>
        <v>195</v>
      </c>
      <c r="CA79" s="398">
        <f t="shared" ref="CA79:DF79" si="42">SUM(CA74:CA78)</f>
        <v>195</v>
      </c>
      <c r="CB79" s="398">
        <f t="shared" si="42"/>
        <v>195</v>
      </c>
      <c r="CC79" s="398">
        <f t="shared" si="42"/>
        <v>195</v>
      </c>
      <c r="CD79" s="398">
        <f t="shared" si="42"/>
        <v>195</v>
      </c>
      <c r="CE79" s="398">
        <f t="shared" si="42"/>
        <v>195</v>
      </c>
      <c r="CF79" s="398">
        <f t="shared" si="42"/>
        <v>195</v>
      </c>
      <c r="CG79" s="398">
        <f t="shared" si="42"/>
        <v>195</v>
      </c>
      <c r="CH79" s="398">
        <f t="shared" si="42"/>
        <v>195</v>
      </c>
      <c r="CI79" s="398">
        <f t="shared" si="42"/>
        <v>195</v>
      </c>
      <c r="CJ79" s="398">
        <f t="shared" si="42"/>
        <v>206.7</v>
      </c>
      <c r="CK79" s="398">
        <f t="shared" si="42"/>
        <v>206.7</v>
      </c>
      <c r="CL79" s="398">
        <f t="shared" si="42"/>
        <v>206.7</v>
      </c>
      <c r="CM79" s="398">
        <f t="shared" si="42"/>
        <v>206.7</v>
      </c>
      <c r="CN79" s="398">
        <f t="shared" si="42"/>
        <v>206.7</v>
      </c>
      <c r="CO79" s="398">
        <f t="shared" si="42"/>
        <v>206.7</v>
      </c>
      <c r="CP79" s="398">
        <f t="shared" si="42"/>
        <v>206.7</v>
      </c>
      <c r="CQ79" s="398">
        <f t="shared" si="42"/>
        <v>206.7</v>
      </c>
      <c r="CR79" s="398">
        <f t="shared" si="42"/>
        <v>211.8</v>
      </c>
      <c r="CS79" s="398">
        <f t="shared" si="42"/>
        <v>211.8</v>
      </c>
      <c r="CT79" s="398">
        <f t="shared" si="42"/>
        <v>211.8</v>
      </c>
      <c r="CU79" s="398">
        <f t="shared" si="42"/>
        <v>211.8</v>
      </c>
      <c r="CV79" s="398">
        <f t="shared" si="42"/>
        <v>211.8</v>
      </c>
      <c r="CW79" s="398">
        <f t="shared" si="42"/>
        <v>211.8</v>
      </c>
      <c r="CX79" s="398">
        <f t="shared" si="42"/>
        <v>211.8</v>
      </c>
      <c r="CY79" s="398">
        <f t="shared" si="42"/>
        <v>211.8</v>
      </c>
      <c r="CZ79" s="398">
        <f t="shared" si="42"/>
        <v>211.8</v>
      </c>
      <c r="DA79" s="398">
        <f t="shared" si="42"/>
        <v>211.8</v>
      </c>
      <c r="DB79" s="398">
        <f t="shared" si="42"/>
        <v>211.8</v>
      </c>
      <c r="DC79" s="398">
        <f t="shared" si="42"/>
        <v>211.8</v>
      </c>
      <c r="DD79" s="398">
        <f t="shared" si="42"/>
        <v>211.8</v>
      </c>
      <c r="DE79" s="398">
        <f t="shared" si="42"/>
        <v>211.8</v>
      </c>
      <c r="DF79" s="398">
        <f t="shared" si="42"/>
        <v>211.8</v>
      </c>
      <c r="DG79" s="390"/>
      <c r="DH79" s="398">
        <f>SUM(DH74:DH78)</f>
        <v>7019.7261235000005</v>
      </c>
      <c r="DI79" s="398">
        <f>SUM(DI74:DI78)</f>
        <v>7673.1080045000017</v>
      </c>
      <c r="DJ79" s="398">
        <f>SUM(DH79:DI79)</f>
        <v>14692.834128000002</v>
      </c>
      <c r="DL79" s="786"/>
      <c r="DY79" s="699"/>
      <c r="FX79" s="1005"/>
      <c r="FY79" s="1012"/>
      <c r="FZ79" s="1012"/>
      <c r="GA79" s="1012"/>
      <c r="GB79" s="1012"/>
      <c r="GC79" s="1012"/>
    </row>
    <row r="80" spans="2:185" s="2" customFormat="1" x14ac:dyDescent="0.2">
      <c r="B80" s="40" t="s">
        <v>264</v>
      </c>
      <c r="O80" s="390">
        <f t="shared" ref="O80:AT80" si="43">+O79*O46</f>
        <v>12.4375</v>
      </c>
      <c r="P80" s="390">
        <f t="shared" si="43"/>
        <v>12.4375</v>
      </c>
      <c r="Q80" s="390">
        <f t="shared" si="43"/>
        <v>12.4375</v>
      </c>
      <c r="R80" s="390">
        <f t="shared" si="43"/>
        <v>12.4375</v>
      </c>
      <c r="S80" s="390">
        <f t="shared" si="43"/>
        <v>12.4375</v>
      </c>
      <c r="T80" s="390">
        <f t="shared" si="43"/>
        <v>12.4375</v>
      </c>
      <c r="U80" s="390">
        <f t="shared" si="43"/>
        <v>12.4375</v>
      </c>
      <c r="V80" s="390">
        <f t="shared" si="43"/>
        <v>12.4375</v>
      </c>
      <c r="W80" s="390">
        <f t="shared" si="43"/>
        <v>12.4375</v>
      </c>
      <c r="X80" s="390">
        <f t="shared" si="43"/>
        <v>12.4375</v>
      </c>
      <c r="Y80" s="390">
        <f t="shared" si="43"/>
        <v>12.4375</v>
      </c>
      <c r="Z80" s="390">
        <f t="shared" si="43"/>
        <v>12.4375</v>
      </c>
      <c r="AA80" s="390">
        <f t="shared" si="43"/>
        <v>12.4375</v>
      </c>
      <c r="AB80" s="390">
        <f t="shared" si="43"/>
        <v>12.4375</v>
      </c>
      <c r="AC80" s="390">
        <f t="shared" si="43"/>
        <v>12.4375</v>
      </c>
      <c r="AD80" s="390">
        <f t="shared" si="43"/>
        <v>12.4375</v>
      </c>
      <c r="AE80" s="390">
        <f t="shared" si="43"/>
        <v>12.4375</v>
      </c>
      <c r="AF80" s="390">
        <f t="shared" si="43"/>
        <v>12.4375</v>
      </c>
      <c r="AG80" s="390">
        <f t="shared" si="43"/>
        <v>12.4375</v>
      </c>
      <c r="AH80" s="390">
        <f t="shared" si="43"/>
        <v>12.4375</v>
      </c>
      <c r="AI80" s="390">
        <f t="shared" si="43"/>
        <v>12.4375</v>
      </c>
      <c r="AJ80" s="390">
        <f t="shared" si="43"/>
        <v>12.4375</v>
      </c>
      <c r="AK80" s="390">
        <f t="shared" si="43"/>
        <v>12.4375</v>
      </c>
      <c r="AL80" s="390">
        <f t="shared" si="43"/>
        <v>12.4375</v>
      </c>
      <c r="AM80" s="390">
        <f t="shared" si="43"/>
        <v>12.4375</v>
      </c>
      <c r="AN80" s="390">
        <f t="shared" si="43"/>
        <v>12.4375</v>
      </c>
      <c r="AO80" s="390">
        <f t="shared" si="43"/>
        <v>12.4375</v>
      </c>
      <c r="AP80" s="390">
        <f t="shared" si="43"/>
        <v>12.4375</v>
      </c>
      <c r="AQ80" s="390">
        <f t="shared" si="43"/>
        <v>12.4375</v>
      </c>
      <c r="AR80" s="390">
        <f t="shared" si="43"/>
        <v>12.4375</v>
      </c>
      <c r="AS80" s="390">
        <f t="shared" si="43"/>
        <v>12.4375</v>
      </c>
      <c r="AT80" s="390">
        <f t="shared" si="43"/>
        <v>12.4375</v>
      </c>
      <c r="AU80" s="390">
        <f t="shared" ref="AU80:BZ80" si="44">+AU79*AU46</f>
        <v>12.4375</v>
      </c>
      <c r="AV80" s="390">
        <f t="shared" si="44"/>
        <v>24.375</v>
      </c>
      <c r="AW80" s="390">
        <f t="shared" si="44"/>
        <v>24.375</v>
      </c>
      <c r="AX80" s="390">
        <f t="shared" si="44"/>
        <v>24.375</v>
      </c>
      <c r="AY80" s="390">
        <f t="shared" si="44"/>
        <v>24.375</v>
      </c>
      <c r="AZ80" s="390">
        <f t="shared" si="44"/>
        <v>24.375</v>
      </c>
      <c r="BA80" s="390">
        <f t="shared" si="44"/>
        <v>24.375</v>
      </c>
      <c r="BB80" s="390">
        <f t="shared" si="44"/>
        <v>9.375</v>
      </c>
      <c r="BC80" s="390">
        <f t="shared" si="44"/>
        <v>24.375</v>
      </c>
      <c r="BD80" s="390">
        <f t="shared" si="44"/>
        <v>24.375</v>
      </c>
      <c r="BE80" s="390">
        <f t="shared" si="44"/>
        <v>24.375</v>
      </c>
      <c r="BF80" s="390">
        <f t="shared" si="44"/>
        <v>24.375</v>
      </c>
      <c r="BG80" s="390">
        <f t="shared" si="44"/>
        <v>24.375</v>
      </c>
      <c r="BH80" s="390">
        <f t="shared" si="44"/>
        <v>24.375</v>
      </c>
      <c r="BI80" s="390">
        <f t="shared" si="44"/>
        <v>24.375</v>
      </c>
      <c r="BJ80" s="390">
        <f t="shared" si="44"/>
        <v>24.375</v>
      </c>
      <c r="BK80" s="390">
        <f t="shared" si="44"/>
        <v>24.375</v>
      </c>
      <c r="BL80" s="390">
        <f t="shared" si="44"/>
        <v>24.375</v>
      </c>
      <c r="BM80" s="390">
        <f t="shared" si="44"/>
        <v>24.375</v>
      </c>
      <c r="BN80" s="390">
        <f t="shared" si="44"/>
        <v>24.375</v>
      </c>
      <c r="BO80" s="390">
        <f t="shared" si="44"/>
        <v>24.375</v>
      </c>
      <c r="BP80" s="390">
        <f t="shared" si="44"/>
        <v>24.375</v>
      </c>
      <c r="BQ80" s="390">
        <f t="shared" si="44"/>
        <v>24.375</v>
      </c>
      <c r="BR80" s="390">
        <f t="shared" si="44"/>
        <v>24.375</v>
      </c>
      <c r="BS80" s="390">
        <f t="shared" si="44"/>
        <v>24.375</v>
      </c>
      <c r="BT80" s="390">
        <f t="shared" si="44"/>
        <v>24.375</v>
      </c>
      <c r="BU80" s="390">
        <f t="shared" si="44"/>
        <v>24.375</v>
      </c>
      <c r="BV80" s="390">
        <f t="shared" si="44"/>
        <v>24.375</v>
      </c>
      <c r="BW80" s="390">
        <f t="shared" si="44"/>
        <v>24.375</v>
      </c>
      <c r="BX80" s="390">
        <f t="shared" si="44"/>
        <v>24.375</v>
      </c>
      <c r="BY80" s="390">
        <f t="shared" si="44"/>
        <v>24.375</v>
      </c>
      <c r="BZ80" s="390">
        <f t="shared" si="44"/>
        <v>24.375</v>
      </c>
      <c r="CA80" s="390">
        <f t="shared" ref="CA80:DF80" si="45">+CA79*CA46</f>
        <v>24.375</v>
      </c>
      <c r="CB80" s="390">
        <f t="shared" si="45"/>
        <v>24.375</v>
      </c>
      <c r="CC80" s="390">
        <f t="shared" si="45"/>
        <v>24.375</v>
      </c>
      <c r="CD80" s="390">
        <f t="shared" si="45"/>
        <v>24.375</v>
      </c>
      <c r="CE80" s="390">
        <f t="shared" si="45"/>
        <v>24.375</v>
      </c>
      <c r="CF80" s="390">
        <f t="shared" si="45"/>
        <v>24.375</v>
      </c>
      <c r="CG80" s="390">
        <f t="shared" si="45"/>
        <v>24.375</v>
      </c>
      <c r="CH80" s="390">
        <f t="shared" si="45"/>
        <v>24.375</v>
      </c>
      <c r="CI80" s="390">
        <f t="shared" si="45"/>
        <v>24.375</v>
      </c>
      <c r="CJ80" s="390">
        <f t="shared" si="45"/>
        <v>25.837499999999999</v>
      </c>
      <c r="CK80" s="390">
        <f t="shared" si="45"/>
        <v>25.837499999999999</v>
      </c>
      <c r="CL80" s="390">
        <f t="shared" si="45"/>
        <v>25.837499999999999</v>
      </c>
      <c r="CM80" s="390">
        <f t="shared" si="45"/>
        <v>25.837499999999999</v>
      </c>
      <c r="CN80" s="390">
        <f t="shared" si="45"/>
        <v>25.837499999999999</v>
      </c>
      <c r="CO80" s="390">
        <f t="shared" si="45"/>
        <v>25.837499999999999</v>
      </c>
      <c r="CP80" s="390">
        <f t="shared" si="45"/>
        <v>25.837499999999999</v>
      </c>
      <c r="CQ80" s="390">
        <f t="shared" si="45"/>
        <v>25.837499999999999</v>
      </c>
      <c r="CR80" s="390">
        <f t="shared" si="45"/>
        <v>26.475000000000001</v>
      </c>
      <c r="CS80" s="390">
        <f t="shared" si="45"/>
        <v>26.475000000000001</v>
      </c>
      <c r="CT80" s="390">
        <f t="shared" si="45"/>
        <v>26.475000000000001</v>
      </c>
      <c r="CU80" s="390">
        <f t="shared" si="45"/>
        <v>26.475000000000001</v>
      </c>
      <c r="CV80" s="390">
        <f t="shared" si="45"/>
        <v>26.475000000000001</v>
      </c>
      <c r="CW80" s="390">
        <f t="shared" si="45"/>
        <v>26.475000000000001</v>
      </c>
      <c r="CX80" s="390">
        <f t="shared" si="45"/>
        <v>26.475000000000001</v>
      </c>
      <c r="CY80" s="390">
        <f t="shared" si="45"/>
        <v>26.475000000000001</v>
      </c>
      <c r="CZ80" s="390">
        <f t="shared" si="45"/>
        <v>26.475000000000001</v>
      </c>
      <c r="DA80" s="390">
        <f t="shared" si="45"/>
        <v>26.475000000000001</v>
      </c>
      <c r="DB80" s="390">
        <f t="shared" si="45"/>
        <v>26.475000000000001</v>
      </c>
      <c r="DC80" s="390">
        <f t="shared" si="45"/>
        <v>26.475000000000001</v>
      </c>
      <c r="DD80" s="390">
        <f t="shared" si="45"/>
        <v>26.475000000000001</v>
      </c>
      <c r="DE80" s="390">
        <f t="shared" si="45"/>
        <v>26.475000000000001</v>
      </c>
      <c r="DF80" s="390">
        <f t="shared" si="45"/>
        <v>26.475000000000001</v>
      </c>
      <c r="DG80" s="390"/>
      <c r="DH80" s="390">
        <f>+DH79*DH46</f>
        <v>877.46576543750007</v>
      </c>
      <c r="DI80" s="390">
        <f>+DI79*DI46</f>
        <v>959.13850056250021</v>
      </c>
      <c r="DJ80" s="390">
        <f>SUM(DH80:DI80)</f>
        <v>1836.6042660000003</v>
      </c>
      <c r="DY80" s="699"/>
      <c r="FX80" s="1005"/>
      <c r="FY80" s="1012"/>
      <c r="FZ80" s="1012"/>
      <c r="GA80" s="1012"/>
      <c r="GB80" s="1012"/>
      <c r="GC80" s="1012"/>
    </row>
    <row r="81" spans="2:185" s="2" customFormat="1" x14ac:dyDescent="0.2">
      <c r="B81" s="40" t="s">
        <v>265</v>
      </c>
      <c r="O81" s="390">
        <f t="shared" ref="O81:AT81" si="46">+O72*O47</f>
        <v>0</v>
      </c>
      <c r="P81" s="390">
        <f t="shared" si="46"/>
        <v>0</v>
      </c>
      <c r="Q81" s="390">
        <f t="shared" si="46"/>
        <v>0</v>
      </c>
      <c r="R81" s="390">
        <f t="shared" si="46"/>
        <v>0</v>
      </c>
      <c r="S81" s="390">
        <f t="shared" si="46"/>
        <v>0</v>
      </c>
      <c r="T81" s="390">
        <f t="shared" si="46"/>
        <v>0</v>
      </c>
      <c r="U81" s="390">
        <f t="shared" si="46"/>
        <v>0</v>
      </c>
      <c r="V81" s="390">
        <f t="shared" si="46"/>
        <v>0</v>
      </c>
      <c r="W81" s="390">
        <f t="shared" si="46"/>
        <v>0</v>
      </c>
      <c r="X81" s="390">
        <f t="shared" si="46"/>
        <v>0</v>
      </c>
      <c r="Y81" s="390">
        <f t="shared" si="46"/>
        <v>0</v>
      </c>
      <c r="Z81" s="390">
        <f t="shared" si="46"/>
        <v>0</v>
      </c>
      <c r="AA81" s="390">
        <f t="shared" si="46"/>
        <v>0</v>
      </c>
      <c r="AB81" s="390">
        <f t="shared" si="46"/>
        <v>0</v>
      </c>
      <c r="AC81" s="390">
        <f t="shared" si="46"/>
        <v>0</v>
      </c>
      <c r="AD81" s="390">
        <f t="shared" si="46"/>
        <v>0</v>
      </c>
      <c r="AE81" s="390">
        <f t="shared" si="46"/>
        <v>0</v>
      </c>
      <c r="AF81" s="390">
        <f t="shared" si="46"/>
        <v>0</v>
      </c>
      <c r="AG81" s="390">
        <f t="shared" si="46"/>
        <v>0</v>
      </c>
      <c r="AH81" s="390">
        <f t="shared" si="46"/>
        <v>0</v>
      </c>
      <c r="AI81" s="390">
        <f t="shared" si="46"/>
        <v>0</v>
      </c>
      <c r="AJ81" s="390">
        <f t="shared" si="46"/>
        <v>0</v>
      </c>
      <c r="AK81" s="390">
        <f t="shared" si="46"/>
        <v>0</v>
      </c>
      <c r="AL81" s="390">
        <f t="shared" si="46"/>
        <v>0</v>
      </c>
      <c r="AM81" s="390">
        <f t="shared" si="46"/>
        <v>0</v>
      </c>
      <c r="AN81" s="390">
        <f t="shared" si="46"/>
        <v>0</v>
      </c>
      <c r="AO81" s="390">
        <f t="shared" si="46"/>
        <v>0</v>
      </c>
      <c r="AP81" s="390">
        <f t="shared" si="46"/>
        <v>0</v>
      </c>
      <c r="AQ81" s="390">
        <f t="shared" si="46"/>
        <v>0</v>
      </c>
      <c r="AR81" s="390">
        <f t="shared" si="46"/>
        <v>0</v>
      </c>
      <c r="AS81" s="390">
        <f t="shared" si="46"/>
        <v>0</v>
      </c>
      <c r="AT81" s="390">
        <f t="shared" si="46"/>
        <v>0</v>
      </c>
      <c r="AU81" s="390">
        <f t="shared" ref="AU81:BZ81" si="47">+AU72*AU47</f>
        <v>0</v>
      </c>
      <c r="AV81" s="390">
        <f t="shared" si="47"/>
        <v>0</v>
      </c>
      <c r="AW81" s="390">
        <f t="shared" si="47"/>
        <v>0</v>
      </c>
      <c r="AX81" s="390">
        <f t="shared" si="47"/>
        <v>0</v>
      </c>
      <c r="AY81" s="390">
        <f t="shared" si="47"/>
        <v>0</v>
      </c>
      <c r="AZ81" s="390">
        <f t="shared" si="47"/>
        <v>0</v>
      </c>
      <c r="BA81" s="390">
        <f t="shared" si="47"/>
        <v>0</v>
      </c>
      <c r="BB81" s="390">
        <f t="shared" si="47"/>
        <v>0</v>
      </c>
      <c r="BC81" s="390">
        <f t="shared" si="47"/>
        <v>0</v>
      </c>
      <c r="BD81" s="390">
        <f t="shared" si="47"/>
        <v>0</v>
      </c>
      <c r="BE81" s="390">
        <f t="shared" si="47"/>
        <v>0</v>
      </c>
      <c r="BF81" s="390">
        <f t="shared" si="47"/>
        <v>0</v>
      </c>
      <c r="BG81" s="390">
        <f t="shared" si="47"/>
        <v>0</v>
      </c>
      <c r="BH81" s="390">
        <f t="shared" si="47"/>
        <v>0</v>
      </c>
      <c r="BI81" s="390">
        <f t="shared" si="47"/>
        <v>0</v>
      </c>
      <c r="BJ81" s="390">
        <f t="shared" si="47"/>
        <v>0</v>
      </c>
      <c r="BK81" s="390">
        <f t="shared" si="47"/>
        <v>0</v>
      </c>
      <c r="BL81" s="390">
        <f t="shared" si="47"/>
        <v>0</v>
      </c>
      <c r="BM81" s="390">
        <f t="shared" si="47"/>
        <v>0</v>
      </c>
      <c r="BN81" s="390">
        <f t="shared" si="47"/>
        <v>0</v>
      </c>
      <c r="BO81" s="390">
        <f t="shared" si="47"/>
        <v>0</v>
      </c>
      <c r="BP81" s="390">
        <f t="shared" si="47"/>
        <v>0</v>
      </c>
      <c r="BQ81" s="390">
        <f t="shared" si="47"/>
        <v>0</v>
      </c>
      <c r="BR81" s="390">
        <f t="shared" si="47"/>
        <v>0</v>
      </c>
      <c r="BS81" s="390">
        <f t="shared" si="47"/>
        <v>0</v>
      </c>
      <c r="BT81" s="390">
        <f t="shared" si="47"/>
        <v>0</v>
      </c>
      <c r="BU81" s="390">
        <f t="shared" si="47"/>
        <v>0</v>
      </c>
      <c r="BV81" s="390">
        <f t="shared" si="47"/>
        <v>0</v>
      </c>
      <c r="BW81" s="390">
        <f t="shared" si="47"/>
        <v>0</v>
      </c>
      <c r="BX81" s="390">
        <f t="shared" si="47"/>
        <v>0</v>
      </c>
      <c r="BY81" s="390">
        <f t="shared" si="47"/>
        <v>0</v>
      </c>
      <c r="BZ81" s="390">
        <f t="shared" si="47"/>
        <v>0</v>
      </c>
      <c r="CA81" s="390">
        <f t="shared" ref="CA81:DF81" si="48">+CA72*CA47</f>
        <v>0</v>
      </c>
      <c r="CB81" s="390">
        <f t="shared" si="48"/>
        <v>0</v>
      </c>
      <c r="CC81" s="390">
        <f t="shared" si="48"/>
        <v>0</v>
      </c>
      <c r="CD81" s="390">
        <f t="shared" si="48"/>
        <v>0</v>
      </c>
      <c r="CE81" s="390">
        <f t="shared" si="48"/>
        <v>0</v>
      </c>
      <c r="CF81" s="390">
        <f t="shared" si="48"/>
        <v>0</v>
      </c>
      <c r="CG81" s="390">
        <f t="shared" si="48"/>
        <v>0</v>
      </c>
      <c r="CH81" s="390">
        <f t="shared" si="48"/>
        <v>0</v>
      </c>
      <c r="CI81" s="390">
        <f t="shared" si="48"/>
        <v>0</v>
      </c>
      <c r="CJ81" s="390">
        <f t="shared" si="48"/>
        <v>0</v>
      </c>
      <c r="CK81" s="390">
        <f t="shared" si="48"/>
        <v>0</v>
      </c>
      <c r="CL81" s="390">
        <f t="shared" si="48"/>
        <v>0</v>
      </c>
      <c r="CM81" s="390">
        <f t="shared" si="48"/>
        <v>0</v>
      </c>
      <c r="CN81" s="390">
        <f t="shared" si="48"/>
        <v>0</v>
      </c>
      <c r="CO81" s="390">
        <f t="shared" si="48"/>
        <v>0</v>
      </c>
      <c r="CP81" s="390">
        <f t="shared" si="48"/>
        <v>0</v>
      </c>
      <c r="CQ81" s="390">
        <f t="shared" si="48"/>
        <v>0</v>
      </c>
      <c r="CR81" s="390">
        <f t="shared" si="48"/>
        <v>0</v>
      </c>
      <c r="CS81" s="390">
        <f t="shared" si="48"/>
        <v>0</v>
      </c>
      <c r="CT81" s="390">
        <f t="shared" si="48"/>
        <v>0</v>
      </c>
      <c r="CU81" s="390">
        <f t="shared" si="48"/>
        <v>0</v>
      </c>
      <c r="CV81" s="390">
        <f t="shared" si="48"/>
        <v>0</v>
      </c>
      <c r="CW81" s="390">
        <f t="shared" si="48"/>
        <v>0</v>
      </c>
      <c r="CX81" s="390">
        <f t="shared" si="48"/>
        <v>0</v>
      </c>
      <c r="CY81" s="390">
        <f t="shared" si="48"/>
        <v>0</v>
      </c>
      <c r="CZ81" s="390">
        <f t="shared" si="48"/>
        <v>0</v>
      </c>
      <c r="DA81" s="390">
        <f t="shared" si="48"/>
        <v>0</v>
      </c>
      <c r="DB81" s="390">
        <f t="shared" si="48"/>
        <v>0</v>
      </c>
      <c r="DC81" s="390">
        <f t="shared" si="48"/>
        <v>0</v>
      </c>
      <c r="DD81" s="390">
        <f t="shared" si="48"/>
        <v>0</v>
      </c>
      <c r="DE81" s="390">
        <f t="shared" si="48"/>
        <v>0</v>
      </c>
      <c r="DF81" s="390">
        <f t="shared" si="48"/>
        <v>0</v>
      </c>
      <c r="DG81" s="390"/>
      <c r="DH81" s="390">
        <f>+DH72*DH47</f>
        <v>4.8859526249999998</v>
      </c>
      <c r="DI81" s="390">
        <f>+DI72*DI47</f>
        <v>12.486323375000001</v>
      </c>
      <c r="DJ81" s="390">
        <f>SUM(DH81:DI81)</f>
        <v>17.372275999999999</v>
      </c>
      <c r="DY81" s="699"/>
      <c r="FX81" s="1005"/>
      <c r="FY81" s="1012"/>
      <c r="FZ81" s="1012"/>
      <c r="GA81" s="1012"/>
      <c r="GB81" s="1012"/>
      <c r="GC81" s="1012"/>
    </row>
    <row r="82" spans="2:185" s="2" customFormat="1" x14ac:dyDescent="0.2">
      <c r="B82" s="384" t="s">
        <v>266</v>
      </c>
      <c r="O82" s="398">
        <f>SUM(O79:O81)</f>
        <v>111.9375</v>
      </c>
      <c r="P82" s="398">
        <f t="shared" ref="P82:CA82" si="49">SUM(P79:P81)</f>
        <v>111.9375</v>
      </c>
      <c r="Q82" s="398">
        <f t="shared" si="49"/>
        <v>111.9375</v>
      </c>
      <c r="R82" s="398">
        <f t="shared" si="49"/>
        <v>111.9375</v>
      </c>
      <c r="S82" s="398">
        <f t="shared" si="49"/>
        <v>111.9375</v>
      </c>
      <c r="T82" s="398">
        <f t="shared" si="49"/>
        <v>111.9375</v>
      </c>
      <c r="U82" s="398">
        <f t="shared" si="49"/>
        <v>111.9375</v>
      </c>
      <c r="V82" s="398">
        <f t="shared" si="49"/>
        <v>111.9375</v>
      </c>
      <c r="W82" s="398">
        <f t="shared" si="49"/>
        <v>111.9375</v>
      </c>
      <c r="X82" s="398">
        <f t="shared" si="49"/>
        <v>111.9375</v>
      </c>
      <c r="Y82" s="398">
        <f t="shared" si="49"/>
        <v>111.9375</v>
      </c>
      <c r="Z82" s="398">
        <f t="shared" si="49"/>
        <v>111.9375</v>
      </c>
      <c r="AA82" s="398">
        <f t="shared" si="49"/>
        <v>111.9375</v>
      </c>
      <c r="AB82" s="398">
        <f t="shared" si="49"/>
        <v>111.9375</v>
      </c>
      <c r="AC82" s="398">
        <f t="shared" si="49"/>
        <v>111.9375</v>
      </c>
      <c r="AD82" s="398">
        <f t="shared" si="49"/>
        <v>111.9375</v>
      </c>
      <c r="AE82" s="398">
        <f t="shared" si="49"/>
        <v>111.9375</v>
      </c>
      <c r="AF82" s="398">
        <f t="shared" si="49"/>
        <v>111.9375</v>
      </c>
      <c r="AG82" s="398">
        <f t="shared" si="49"/>
        <v>111.9375</v>
      </c>
      <c r="AH82" s="398">
        <f t="shared" si="49"/>
        <v>111.9375</v>
      </c>
      <c r="AI82" s="398">
        <f t="shared" si="49"/>
        <v>111.9375</v>
      </c>
      <c r="AJ82" s="398">
        <f t="shared" si="49"/>
        <v>111.9375</v>
      </c>
      <c r="AK82" s="398">
        <f t="shared" si="49"/>
        <v>111.9375</v>
      </c>
      <c r="AL82" s="398">
        <f t="shared" si="49"/>
        <v>111.9375</v>
      </c>
      <c r="AM82" s="398">
        <f t="shared" si="49"/>
        <v>111.9375</v>
      </c>
      <c r="AN82" s="398">
        <f t="shared" si="49"/>
        <v>111.9375</v>
      </c>
      <c r="AO82" s="398">
        <f t="shared" si="49"/>
        <v>111.9375</v>
      </c>
      <c r="AP82" s="398">
        <f t="shared" si="49"/>
        <v>111.9375</v>
      </c>
      <c r="AQ82" s="398">
        <f t="shared" si="49"/>
        <v>111.9375</v>
      </c>
      <c r="AR82" s="398">
        <f t="shared" si="49"/>
        <v>111.9375</v>
      </c>
      <c r="AS82" s="398">
        <f t="shared" si="49"/>
        <v>111.9375</v>
      </c>
      <c r="AT82" s="398">
        <f t="shared" si="49"/>
        <v>111.9375</v>
      </c>
      <c r="AU82" s="398">
        <f t="shared" si="49"/>
        <v>111.9375</v>
      </c>
      <c r="AV82" s="398">
        <f t="shared" si="49"/>
        <v>219.375</v>
      </c>
      <c r="AW82" s="398">
        <f t="shared" si="49"/>
        <v>219.375</v>
      </c>
      <c r="AX82" s="398">
        <f t="shared" si="49"/>
        <v>219.375</v>
      </c>
      <c r="AY82" s="398">
        <f t="shared" si="49"/>
        <v>219.375</v>
      </c>
      <c r="AZ82" s="398">
        <f t="shared" si="49"/>
        <v>219.375</v>
      </c>
      <c r="BA82" s="398">
        <f t="shared" si="49"/>
        <v>219.375</v>
      </c>
      <c r="BB82" s="398">
        <f t="shared" si="49"/>
        <v>84.375</v>
      </c>
      <c r="BC82" s="398">
        <f t="shared" si="49"/>
        <v>219.375</v>
      </c>
      <c r="BD82" s="398">
        <f t="shared" si="49"/>
        <v>219.375</v>
      </c>
      <c r="BE82" s="398">
        <f t="shared" si="49"/>
        <v>219.375</v>
      </c>
      <c r="BF82" s="398">
        <f t="shared" si="49"/>
        <v>219.375</v>
      </c>
      <c r="BG82" s="398">
        <f t="shared" si="49"/>
        <v>219.375</v>
      </c>
      <c r="BH82" s="398">
        <f t="shared" si="49"/>
        <v>219.375</v>
      </c>
      <c r="BI82" s="398">
        <f t="shared" si="49"/>
        <v>219.375</v>
      </c>
      <c r="BJ82" s="398">
        <f t="shared" si="49"/>
        <v>219.375</v>
      </c>
      <c r="BK82" s="398">
        <f t="shared" si="49"/>
        <v>219.375</v>
      </c>
      <c r="BL82" s="398">
        <f t="shared" si="49"/>
        <v>219.375</v>
      </c>
      <c r="BM82" s="398">
        <f t="shared" si="49"/>
        <v>219.375</v>
      </c>
      <c r="BN82" s="398">
        <f t="shared" si="49"/>
        <v>219.375</v>
      </c>
      <c r="BO82" s="398">
        <f t="shared" si="49"/>
        <v>219.375</v>
      </c>
      <c r="BP82" s="398">
        <f t="shared" si="49"/>
        <v>219.375</v>
      </c>
      <c r="BQ82" s="398">
        <f t="shared" si="49"/>
        <v>219.375</v>
      </c>
      <c r="BR82" s="398">
        <f t="shared" si="49"/>
        <v>219.375</v>
      </c>
      <c r="BS82" s="398">
        <f t="shared" si="49"/>
        <v>219.375</v>
      </c>
      <c r="BT82" s="398">
        <f t="shared" si="49"/>
        <v>219.375</v>
      </c>
      <c r="BU82" s="398">
        <f t="shared" si="49"/>
        <v>219.375</v>
      </c>
      <c r="BV82" s="398">
        <f t="shared" si="49"/>
        <v>219.375</v>
      </c>
      <c r="BW82" s="398">
        <f t="shared" si="49"/>
        <v>219.375</v>
      </c>
      <c r="BX82" s="398">
        <f t="shared" si="49"/>
        <v>219.375</v>
      </c>
      <c r="BY82" s="398">
        <f t="shared" si="49"/>
        <v>219.375</v>
      </c>
      <c r="BZ82" s="398">
        <f t="shared" si="49"/>
        <v>219.375</v>
      </c>
      <c r="CA82" s="398">
        <f t="shared" si="49"/>
        <v>219.375</v>
      </c>
      <c r="CB82" s="398">
        <f t="shared" ref="CB82:DF82" si="50">SUM(CB79:CB81)</f>
        <v>219.375</v>
      </c>
      <c r="CC82" s="398">
        <f t="shared" si="50"/>
        <v>219.375</v>
      </c>
      <c r="CD82" s="398">
        <f t="shared" si="50"/>
        <v>219.375</v>
      </c>
      <c r="CE82" s="398">
        <f t="shared" si="50"/>
        <v>219.375</v>
      </c>
      <c r="CF82" s="398">
        <f t="shared" si="50"/>
        <v>219.375</v>
      </c>
      <c r="CG82" s="398">
        <f t="shared" si="50"/>
        <v>219.375</v>
      </c>
      <c r="CH82" s="398">
        <f t="shared" si="50"/>
        <v>219.375</v>
      </c>
      <c r="CI82" s="398">
        <f t="shared" si="50"/>
        <v>219.375</v>
      </c>
      <c r="CJ82" s="398">
        <f t="shared" si="50"/>
        <v>232.53749999999999</v>
      </c>
      <c r="CK82" s="398">
        <f t="shared" si="50"/>
        <v>232.53749999999999</v>
      </c>
      <c r="CL82" s="398">
        <f t="shared" si="50"/>
        <v>232.53749999999999</v>
      </c>
      <c r="CM82" s="398">
        <f t="shared" si="50"/>
        <v>232.53749999999999</v>
      </c>
      <c r="CN82" s="398">
        <f t="shared" si="50"/>
        <v>232.53749999999999</v>
      </c>
      <c r="CO82" s="398">
        <f t="shared" si="50"/>
        <v>232.53749999999999</v>
      </c>
      <c r="CP82" s="398">
        <f t="shared" si="50"/>
        <v>232.53749999999999</v>
      </c>
      <c r="CQ82" s="398">
        <f t="shared" si="50"/>
        <v>232.53749999999999</v>
      </c>
      <c r="CR82" s="398">
        <f t="shared" si="50"/>
        <v>238.27500000000001</v>
      </c>
      <c r="CS82" s="398">
        <f t="shared" si="50"/>
        <v>238.27500000000001</v>
      </c>
      <c r="CT82" s="398">
        <f t="shared" si="50"/>
        <v>238.27500000000001</v>
      </c>
      <c r="CU82" s="398">
        <f t="shared" si="50"/>
        <v>238.27500000000001</v>
      </c>
      <c r="CV82" s="398">
        <f t="shared" si="50"/>
        <v>238.27500000000001</v>
      </c>
      <c r="CW82" s="398">
        <f t="shared" si="50"/>
        <v>238.27500000000001</v>
      </c>
      <c r="CX82" s="398">
        <f t="shared" si="50"/>
        <v>238.27500000000001</v>
      </c>
      <c r="CY82" s="398">
        <f t="shared" si="50"/>
        <v>238.27500000000001</v>
      </c>
      <c r="CZ82" s="398">
        <f t="shared" si="50"/>
        <v>238.27500000000001</v>
      </c>
      <c r="DA82" s="398">
        <f t="shared" si="50"/>
        <v>238.27500000000001</v>
      </c>
      <c r="DB82" s="398">
        <f t="shared" si="50"/>
        <v>238.27500000000001</v>
      </c>
      <c r="DC82" s="398">
        <f t="shared" si="50"/>
        <v>238.27500000000001</v>
      </c>
      <c r="DD82" s="398">
        <f t="shared" si="50"/>
        <v>238.27500000000001</v>
      </c>
      <c r="DE82" s="398">
        <f t="shared" si="50"/>
        <v>238.27500000000001</v>
      </c>
      <c r="DF82" s="398">
        <f t="shared" si="50"/>
        <v>238.27500000000001</v>
      </c>
      <c r="DG82" s="398"/>
      <c r="DH82" s="398">
        <f>SUM(DH79:DH81)</f>
        <v>7902.0778415625009</v>
      </c>
      <c r="DI82" s="398">
        <f>SUM(DI79:DI81)</f>
        <v>8644.7328284375017</v>
      </c>
      <c r="DJ82" s="398">
        <f>SUM(DH82:DI82)</f>
        <v>16546.810670000003</v>
      </c>
      <c r="DL82" s="786"/>
      <c r="DY82" s="699"/>
      <c r="FX82" s="1005"/>
      <c r="FY82" s="1012"/>
      <c r="FZ82" s="1012"/>
      <c r="GA82" s="1012"/>
      <c r="GB82" s="1012"/>
      <c r="GC82" s="1012"/>
    </row>
    <row r="83" spans="2:185" s="2" customFormat="1" ht="10.5" customHeight="1" x14ac:dyDescent="0.2">
      <c r="B83" s="695"/>
      <c r="C83" s="696"/>
      <c r="D83" s="696"/>
      <c r="E83" s="696"/>
      <c r="F83" s="696"/>
      <c r="G83" s="696"/>
      <c r="H83" s="696"/>
      <c r="I83" s="696"/>
      <c r="J83" s="696"/>
      <c r="K83" s="696"/>
      <c r="L83" s="696"/>
      <c r="M83" s="696"/>
      <c r="N83" s="696"/>
      <c r="O83" s="696"/>
      <c r="P83" s="696"/>
      <c r="Q83" s="696"/>
      <c r="R83" s="696"/>
      <c r="S83" s="696"/>
      <c r="T83" s="696"/>
      <c r="U83" s="696"/>
      <c r="V83" s="696"/>
      <c r="W83" s="696"/>
      <c r="X83" s="696"/>
      <c r="Y83" s="696"/>
      <c r="Z83" s="696"/>
      <c r="AA83" s="696"/>
      <c r="AB83" s="696"/>
      <c r="AC83" s="696"/>
      <c r="AD83" s="696"/>
      <c r="AE83" s="696"/>
      <c r="AF83" s="696"/>
      <c r="AG83" s="696"/>
      <c r="AH83" s="696"/>
      <c r="AI83" s="696"/>
      <c r="AJ83" s="696"/>
      <c r="AK83" s="696"/>
      <c r="AL83" s="696"/>
      <c r="AM83" s="696"/>
      <c r="AN83" s="696"/>
      <c r="AO83" s="696"/>
      <c r="AP83" s="696"/>
      <c r="AQ83" s="696"/>
      <c r="AR83" s="696"/>
      <c r="AS83" s="696"/>
      <c r="AT83" s="696"/>
      <c r="AU83" s="696"/>
      <c r="AV83" s="696"/>
      <c r="AW83" s="696"/>
      <c r="AX83" s="696"/>
      <c r="AY83" s="696"/>
      <c r="AZ83" s="696"/>
      <c r="BA83" s="696"/>
      <c r="BB83" s="696"/>
      <c r="BC83" s="696"/>
      <c r="BD83" s="696"/>
      <c r="BE83" s="696"/>
      <c r="BF83" s="696"/>
      <c r="BG83" s="696"/>
      <c r="BH83" s="696"/>
      <c r="BI83" s="696"/>
      <c r="BJ83" s="696"/>
      <c r="BK83" s="696"/>
      <c r="BL83" s="696"/>
      <c r="BM83" s="696"/>
      <c r="BN83" s="696"/>
      <c r="BO83" s="696"/>
      <c r="BP83" s="696"/>
      <c r="BQ83" s="696"/>
      <c r="BR83" s="696"/>
      <c r="BS83" s="697"/>
      <c r="BT83" s="697"/>
      <c r="BU83" s="697"/>
      <c r="BV83" s="697"/>
      <c r="BW83" s="696"/>
      <c r="BX83" s="696"/>
      <c r="BY83" s="696"/>
      <c r="BZ83" s="696"/>
      <c r="CA83" s="696"/>
      <c r="CB83" s="696"/>
      <c r="CC83" s="696"/>
      <c r="CD83" s="696"/>
      <c r="CE83" s="696"/>
      <c r="CF83" s="696"/>
      <c r="CG83" s="696"/>
      <c r="CH83" s="696"/>
      <c r="CI83" s="696"/>
      <c r="CJ83" s="696"/>
      <c r="CK83" s="696"/>
      <c r="CL83" s="696"/>
      <c r="CM83" s="696"/>
      <c r="CN83" s="696"/>
      <c r="CO83" s="698"/>
      <c r="CP83" s="698"/>
      <c r="CQ83" s="698"/>
      <c r="CR83" s="698"/>
      <c r="CS83" s="698"/>
      <c r="CT83" s="698"/>
      <c r="CU83" s="698"/>
      <c r="CV83" s="698"/>
      <c r="CW83" s="698"/>
      <c r="CX83" s="698"/>
      <c r="CY83" s="698"/>
      <c r="CZ83" s="698"/>
      <c r="DA83" s="698"/>
      <c r="DB83" s="698"/>
      <c r="DC83" s="696"/>
      <c r="DD83" s="696"/>
      <c r="DE83" s="696"/>
      <c r="DF83" s="696"/>
      <c r="DG83" s="698"/>
      <c r="DH83" s="698"/>
      <c r="DI83" s="698"/>
      <c r="DJ83" s="698"/>
      <c r="DY83" s="699"/>
      <c r="FX83" s="1005"/>
      <c r="FY83" s="1012"/>
      <c r="FZ83" s="1012"/>
      <c r="GA83" s="1012"/>
      <c r="GB83" s="1012"/>
      <c r="GC83" s="1012"/>
    </row>
    <row r="84" spans="2:185" s="2" customFormat="1" ht="10.5" customHeight="1" x14ac:dyDescent="0.2">
      <c r="B84" s="700"/>
      <c r="C84" s="701"/>
      <c r="D84" s="701"/>
      <c r="E84" s="701"/>
      <c r="F84" s="701"/>
      <c r="G84" s="701"/>
      <c r="H84" s="701"/>
      <c r="I84" s="701"/>
      <c r="J84" s="701"/>
      <c r="K84" s="701"/>
      <c r="L84" s="701"/>
      <c r="M84" s="701"/>
      <c r="N84" s="701"/>
      <c r="O84" s="701"/>
      <c r="P84" s="701"/>
      <c r="Q84" s="701"/>
      <c r="R84" s="701"/>
      <c r="S84" s="701"/>
      <c r="T84" s="701"/>
      <c r="U84" s="701"/>
      <c r="V84" s="701"/>
      <c r="W84" s="701"/>
      <c r="X84" s="701"/>
      <c r="Y84" s="701"/>
      <c r="Z84" s="701"/>
      <c r="AA84" s="701"/>
      <c r="AB84" s="701"/>
      <c r="AC84" s="701"/>
      <c r="AD84" s="701"/>
      <c r="AE84" s="701"/>
      <c r="AF84" s="701"/>
      <c r="AG84" s="701"/>
      <c r="AH84" s="701"/>
      <c r="AI84" s="701"/>
      <c r="AJ84" s="701"/>
      <c r="AK84" s="701"/>
      <c r="AL84" s="701"/>
      <c r="AM84" s="701"/>
      <c r="AN84" s="701"/>
      <c r="AO84" s="701"/>
      <c r="AP84" s="701"/>
      <c r="AQ84" s="701"/>
      <c r="AR84" s="701"/>
      <c r="AS84" s="701"/>
      <c r="AT84" s="701"/>
      <c r="AU84" s="701"/>
      <c r="AV84" s="701"/>
      <c r="AW84" s="701"/>
      <c r="AX84" s="701"/>
      <c r="AY84" s="701"/>
      <c r="AZ84" s="701"/>
      <c r="BA84" s="701"/>
      <c r="BB84" s="701"/>
      <c r="BC84" s="701"/>
      <c r="BD84" s="701"/>
      <c r="BE84" s="701"/>
      <c r="BF84" s="701"/>
      <c r="BG84" s="701"/>
      <c r="BH84" s="701"/>
      <c r="BI84" s="701"/>
      <c r="BJ84" s="701"/>
      <c r="BK84" s="701"/>
      <c r="BL84" s="701"/>
      <c r="BM84" s="701"/>
      <c r="BN84" s="701"/>
      <c r="BO84" s="701"/>
      <c r="BP84" s="701"/>
      <c r="BQ84" s="701"/>
      <c r="BR84" s="701"/>
      <c r="BS84" s="702"/>
      <c r="BT84" s="702"/>
      <c r="BU84" s="702"/>
      <c r="BV84" s="702"/>
      <c r="BW84" s="701"/>
      <c r="BX84" s="701"/>
      <c r="BY84" s="701"/>
      <c r="BZ84" s="701"/>
      <c r="CA84" s="701"/>
      <c r="CB84" s="701"/>
      <c r="CC84" s="701"/>
      <c r="CD84" s="701"/>
      <c r="CE84" s="701"/>
      <c r="CF84" s="701"/>
      <c r="CG84" s="701"/>
      <c r="CH84" s="701"/>
      <c r="CI84" s="701"/>
      <c r="CJ84" s="701"/>
      <c r="CK84" s="701"/>
      <c r="CL84" s="701"/>
      <c r="CM84" s="701"/>
      <c r="CN84" s="701"/>
      <c r="CO84" s="703"/>
      <c r="CP84" s="703"/>
      <c r="CQ84" s="703"/>
      <c r="CR84" s="703"/>
      <c r="CS84" s="703"/>
      <c r="CT84" s="703"/>
      <c r="CU84" s="703"/>
      <c r="CV84" s="703"/>
      <c r="CW84" s="703"/>
      <c r="CX84" s="703"/>
      <c r="CY84" s="703"/>
      <c r="CZ84" s="703"/>
      <c r="DA84" s="703"/>
      <c r="DB84" s="703"/>
      <c r="DC84" s="701"/>
      <c r="DD84" s="701"/>
      <c r="DE84" s="701"/>
      <c r="DF84" s="701"/>
      <c r="DG84" s="703"/>
      <c r="DH84" s="703"/>
      <c r="DI84" s="703"/>
      <c r="DJ84" s="703"/>
      <c r="DY84" s="699"/>
      <c r="FX84" s="1005"/>
      <c r="FY84" s="1012"/>
      <c r="FZ84" s="1012"/>
      <c r="GA84" s="1012"/>
      <c r="GB84" s="1012"/>
      <c r="GC84" s="1012"/>
    </row>
    <row r="85" spans="2:185" x14ac:dyDescent="0.2">
      <c r="B85" s="752"/>
      <c r="CN85" s="723"/>
      <c r="CO85" s="723"/>
      <c r="CP85" s="723"/>
      <c r="CQ85" s="723"/>
      <c r="CR85" s="723"/>
      <c r="CS85" s="723"/>
      <c r="CT85" s="723"/>
      <c r="CU85" s="723"/>
      <c r="CV85" s="723"/>
      <c r="CW85" s="723"/>
      <c r="CX85" s="723"/>
      <c r="CY85" s="723"/>
      <c r="CZ85" s="723"/>
      <c r="DA85" s="723"/>
      <c r="DB85" s="723"/>
      <c r="DC85" s="723"/>
      <c r="DD85" s="723"/>
      <c r="DE85" s="723"/>
      <c r="DF85" s="723"/>
      <c r="DG85" s="723"/>
      <c r="DH85" s="723"/>
      <c r="DI85" s="723"/>
    </row>
    <row r="86" spans="2:185" x14ac:dyDescent="0.2">
      <c r="B86" s="704" t="s">
        <v>240</v>
      </c>
      <c r="CN86" s="723"/>
      <c r="CO86" s="723"/>
      <c r="CP86" s="723"/>
      <c r="CQ86" s="723"/>
      <c r="CR86" s="723"/>
      <c r="CS86" s="723"/>
      <c r="CT86" s="723"/>
      <c r="CU86" s="723"/>
      <c r="CV86" s="723"/>
      <c r="CW86" s="723"/>
      <c r="CX86" s="723"/>
      <c r="CY86" s="723"/>
      <c r="CZ86" s="723"/>
      <c r="DA86" s="723"/>
      <c r="DB86" s="723"/>
      <c r="DC86" s="723"/>
      <c r="DD86" s="723"/>
      <c r="DE86" s="723"/>
      <c r="DF86" s="723"/>
      <c r="DG86" s="723"/>
      <c r="DH86" s="723"/>
      <c r="DI86" s="723"/>
    </row>
    <row r="87" spans="2:185" x14ac:dyDescent="0.2">
      <c r="B87" s="2" t="s">
        <v>251</v>
      </c>
      <c r="CN87" s="723"/>
      <c r="CO87" s="723"/>
      <c r="CP87" s="723"/>
      <c r="CQ87" s="723"/>
      <c r="CR87" s="723"/>
      <c r="CS87" s="723"/>
      <c r="CT87" s="723"/>
      <c r="CU87" s="723"/>
      <c r="CV87" s="723"/>
      <c r="CW87" s="723"/>
      <c r="CX87" s="723"/>
      <c r="CY87" s="723"/>
      <c r="CZ87" s="723"/>
      <c r="DA87" s="723"/>
      <c r="DB87" s="723"/>
      <c r="DC87" s="723"/>
      <c r="DD87" s="723"/>
      <c r="DE87" s="723"/>
      <c r="DF87" s="723"/>
      <c r="DG87" s="723"/>
      <c r="DH87" s="723"/>
      <c r="DI87" s="723"/>
    </row>
    <row r="88" spans="2:185" x14ac:dyDescent="0.2">
      <c r="B88" s="705" t="s">
        <v>224</v>
      </c>
      <c r="CN88" s="723"/>
      <c r="CO88" s="723"/>
      <c r="CP88" s="723"/>
      <c r="CQ88" s="723"/>
      <c r="CR88" s="723"/>
      <c r="CS88" s="723"/>
      <c r="CT88" s="723"/>
      <c r="CU88" s="723"/>
      <c r="CV88" s="723"/>
      <c r="CW88" s="723"/>
      <c r="CX88" s="723"/>
      <c r="CY88" s="723"/>
      <c r="CZ88" s="723"/>
      <c r="DA88" s="723"/>
      <c r="DB88" s="723"/>
      <c r="DC88" s="723"/>
      <c r="DD88" s="723"/>
      <c r="DE88" s="723"/>
      <c r="DF88" s="723"/>
      <c r="DG88" s="723"/>
      <c r="DH88" s="723"/>
      <c r="DI88" s="723"/>
    </row>
    <row r="89" spans="2:185" x14ac:dyDescent="0.2">
      <c r="B89" s="40"/>
      <c r="CN89" s="723"/>
      <c r="CO89" s="723"/>
      <c r="CP89" s="723"/>
      <c r="CQ89" s="723"/>
      <c r="CR89" s="723"/>
      <c r="CS89" s="723"/>
      <c r="CT89" s="723"/>
      <c r="CU89" s="723"/>
      <c r="CV89" s="723"/>
      <c r="CW89" s="723"/>
      <c r="CX89" s="723"/>
      <c r="CY89" s="723"/>
      <c r="CZ89" s="723"/>
      <c r="DA89" s="723"/>
      <c r="DB89" s="723"/>
      <c r="DC89" s="723"/>
      <c r="DD89" s="723"/>
      <c r="DE89" s="723"/>
      <c r="DF89" s="723"/>
      <c r="DG89" s="723"/>
      <c r="DH89" s="723"/>
      <c r="DI89" s="723"/>
    </row>
    <row r="90" spans="2:185" x14ac:dyDescent="0.2">
      <c r="B90" s="668" t="s">
        <v>216</v>
      </c>
      <c r="CN90" s="723"/>
      <c r="CO90" s="723"/>
      <c r="CP90" s="723"/>
      <c r="CQ90" s="723"/>
      <c r="CR90" s="723"/>
      <c r="CS90" s="723"/>
      <c r="CT90" s="723"/>
      <c r="CU90" s="723"/>
      <c r="CV90" s="723"/>
      <c r="CW90" s="723"/>
      <c r="CX90" s="723"/>
      <c r="CY90" s="723"/>
      <c r="CZ90" s="723"/>
      <c r="DA90" s="723"/>
      <c r="DB90" s="723"/>
      <c r="DC90" s="723"/>
      <c r="DD90" s="723"/>
      <c r="DE90" s="723"/>
      <c r="DF90" s="723"/>
      <c r="DG90" s="723"/>
      <c r="DH90" s="723"/>
      <c r="DI90" s="723"/>
    </row>
    <row r="91" spans="2:185" x14ac:dyDescent="0.2">
      <c r="B91" s="15" t="s">
        <v>252</v>
      </c>
      <c r="CN91" s="723"/>
      <c r="CO91" s="723"/>
      <c r="CP91" s="723"/>
      <c r="CQ91" s="723"/>
      <c r="CR91" s="723"/>
      <c r="CS91" s="723"/>
      <c r="CT91" s="723"/>
      <c r="CU91" s="723"/>
      <c r="CV91" s="723"/>
      <c r="CW91" s="723"/>
      <c r="CX91" s="723"/>
      <c r="CY91" s="723"/>
      <c r="CZ91" s="723"/>
      <c r="DA91" s="723"/>
      <c r="DB91" s="723"/>
      <c r="DC91" s="723"/>
      <c r="DD91" s="723"/>
      <c r="DE91" s="723"/>
      <c r="DF91" s="723"/>
      <c r="DG91" s="723"/>
      <c r="DH91" s="723"/>
      <c r="DI91" s="723"/>
    </row>
    <row r="92" spans="2:185" x14ac:dyDescent="0.2">
      <c r="B92" s="15" t="s">
        <v>223</v>
      </c>
      <c r="CN92" s="723"/>
      <c r="CO92" s="723"/>
      <c r="CP92" s="723"/>
      <c r="CQ92" s="723"/>
      <c r="CR92" s="723"/>
      <c r="CS92" s="723"/>
      <c r="CT92" s="723"/>
      <c r="CU92" s="723"/>
      <c r="CV92" s="723"/>
      <c r="CW92" s="723"/>
      <c r="CX92" s="723"/>
      <c r="CY92" s="723"/>
      <c r="CZ92" s="723"/>
      <c r="DA92" s="723"/>
      <c r="DB92" s="723"/>
      <c r="DC92" s="723"/>
      <c r="DD92" s="723"/>
      <c r="DE92" s="723"/>
      <c r="DF92" s="723"/>
      <c r="DG92" s="723"/>
      <c r="DH92" s="723"/>
      <c r="DI92" s="723"/>
    </row>
    <row r="93" spans="2:185" x14ac:dyDescent="0.2">
      <c r="B93" s="15" t="s">
        <v>253</v>
      </c>
      <c r="CN93" s="723"/>
      <c r="CO93" s="723"/>
      <c r="CP93" s="723"/>
      <c r="CQ93" s="723"/>
      <c r="CR93" s="723"/>
      <c r="CS93" s="723"/>
      <c r="CT93" s="723"/>
      <c r="CU93" s="723"/>
      <c r="CV93" s="723"/>
      <c r="CW93" s="723"/>
      <c r="CX93" s="723"/>
      <c r="CY93" s="723"/>
      <c r="CZ93" s="723"/>
      <c r="DA93" s="723"/>
      <c r="DB93" s="723"/>
      <c r="DC93" s="723"/>
      <c r="DD93" s="723"/>
      <c r="DE93" s="723"/>
      <c r="DF93" s="723"/>
      <c r="DG93" s="723"/>
      <c r="DH93" s="723"/>
      <c r="DI93" s="723"/>
    </row>
    <row r="94" spans="2:185" x14ac:dyDescent="0.2">
      <c r="B94" s="15"/>
      <c r="CN94" s="723"/>
      <c r="CO94" s="723"/>
      <c r="CP94" s="723"/>
      <c r="CQ94" s="723"/>
      <c r="CR94" s="723"/>
      <c r="CS94" s="723"/>
      <c r="CT94" s="723"/>
      <c r="CU94" s="723"/>
      <c r="CV94" s="723"/>
      <c r="CW94" s="723"/>
      <c r="CX94" s="723"/>
      <c r="CY94" s="723"/>
      <c r="CZ94" s="723"/>
      <c r="DA94" s="723"/>
      <c r="DB94" s="723"/>
      <c r="DC94" s="723"/>
      <c r="DD94" s="723"/>
      <c r="DE94" s="723"/>
      <c r="DF94" s="723"/>
      <c r="DG94" s="723"/>
      <c r="DH94" s="723"/>
      <c r="DI94" s="723"/>
    </row>
    <row r="95" spans="2:185" x14ac:dyDescent="0.2">
      <c r="B95" s="668" t="s">
        <v>215</v>
      </c>
      <c r="CN95" s="723"/>
      <c r="CO95" s="723"/>
      <c r="CP95" s="723"/>
      <c r="CQ95" s="723"/>
      <c r="CR95" s="723"/>
      <c r="CS95" s="723"/>
      <c r="CT95" s="723"/>
      <c r="CU95" s="723"/>
      <c r="CV95" s="723"/>
      <c r="CW95" s="723"/>
      <c r="CX95" s="723"/>
      <c r="CY95" s="723"/>
      <c r="CZ95" s="723"/>
      <c r="DA95" s="723"/>
      <c r="DB95" s="723"/>
      <c r="DC95" s="723"/>
      <c r="DD95" s="723"/>
      <c r="DE95" s="723"/>
      <c r="DF95" s="723"/>
      <c r="DG95" s="723"/>
      <c r="DH95" s="723"/>
      <c r="DI95" s="723"/>
    </row>
    <row r="96" spans="2:185" x14ac:dyDescent="0.2">
      <c r="B96" s="15" t="s">
        <v>211</v>
      </c>
      <c r="CN96" s="723"/>
      <c r="CO96" s="723"/>
      <c r="CP96" s="723"/>
      <c r="CQ96" s="723"/>
      <c r="CR96" s="723"/>
      <c r="CS96" s="723"/>
      <c r="CT96" s="723"/>
      <c r="CU96" s="723"/>
      <c r="CV96" s="723"/>
      <c r="CW96" s="723"/>
      <c r="CX96" s="723"/>
      <c r="CY96" s="723"/>
      <c r="CZ96" s="723"/>
      <c r="DA96" s="723"/>
      <c r="DB96" s="723"/>
      <c r="DC96" s="723"/>
      <c r="DD96" s="723"/>
      <c r="DE96" s="723"/>
      <c r="DF96" s="723"/>
      <c r="DG96" s="723"/>
      <c r="DH96" s="723"/>
      <c r="DI96" s="723"/>
    </row>
    <row r="97" spans="2:114" x14ac:dyDescent="0.2">
      <c r="B97" s="15" t="s">
        <v>254</v>
      </c>
      <c r="CN97" s="723"/>
      <c r="CO97" s="723"/>
      <c r="CP97" s="723"/>
      <c r="CQ97" s="723"/>
      <c r="CR97" s="723"/>
      <c r="CS97" s="723"/>
      <c r="CT97" s="723"/>
      <c r="CU97" s="723"/>
      <c r="CV97" s="723"/>
      <c r="CW97" s="723"/>
      <c r="CX97" s="723"/>
      <c r="CY97" s="723"/>
      <c r="CZ97" s="723"/>
      <c r="DA97" s="723"/>
      <c r="DB97" s="723"/>
      <c r="DC97" s="723"/>
      <c r="DD97" s="723"/>
      <c r="DE97" s="723"/>
      <c r="DF97" s="723"/>
      <c r="DG97" s="723"/>
      <c r="DH97" s="723"/>
      <c r="DI97" s="723"/>
    </row>
    <row r="98" spans="2:114" x14ac:dyDescent="0.2">
      <c r="B98" s="15" t="s">
        <v>255</v>
      </c>
      <c r="CN98" s="723"/>
      <c r="CO98" s="723"/>
      <c r="CP98" s="723"/>
      <c r="CQ98" s="723"/>
      <c r="CR98" s="723"/>
      <c r="CS98" s="723"/>
      <c r="CT98" s="723"/>
      <c r="CU98" s="723"/>
      <c r="CV98" s="723"/>
      <c r="CW98" s="723"/>
      <c r="CX98" s="723"/>
      <c r="CY98" s="723"/>
      <c r="CZ98" s="723"/>
      <c r="DA98" s="723"/>
      <c r="DB98" s="723"/>
      <c r="DC98" s="723"/>
      <c r="DD98" s="723"/>
      <c r="DE98" s="723"/>
      <c r="DF98" s="723"/>
      <c r="DG98" s="723"/>
      <c r="DH98" s="723"/>
      <c r="DI98" s="723"/>
    </row>
    <row r="99" spans="2:114" x14ac:dyDescent="0.2">
      <c r="B99" s="15" t="s">
        <v>256</v>
      </c>
      <c r="CN99" s="723"/>
      <c r="CO99" s="723"/>
      <c r="CP99" s="723"/>
      <c r="CQ99" s="723"/>
      <c r="CR99" s="723"/>
      <c r="CS99" s="723"/>
      <c r="CT99" s="723"/>
      <c r="CU99" s="723"/>
      <c r="CV99" s="723"/>
      <c r="CW99" s="723"/>
      <c r="CX99" s="723"/>
      <c r="CY99" s="723"/>
      <c r="CZ99" s="723"/>
      <c r="DA99" s="723"/>
      <c r="DB99" s="723"/>
      <c r="DC99" s="723"/>
      <c r="DD99" s="723"/>
      <c r="DE99" s="723"/>
      <c r="DF99" s="723"/>
      <c r="DG99" s="723"/>
      <c r="DH99" s="723"/>
      <c r="DI99" s="723"/>
    </row>
    <row r="100" spans="2:114" x14ac:dyDescent="0.2">
      <c r="B100" s="657"/>
      <c r="CN100" s="723"/>
      <c r="CO100" s="723"/>
      <c r="CP100" s="723"/>
      <c r="CQ100" s="723"/>
      <c r="CR100" s="723"/>
      <c r="CS100" s="723"/>
      <c r="CT100" s="723"/>
      <c r="CU100" s="723"/>
      <c r="CV100" s="723"/>
      <c r="CW100" s="723"/>
      <c r="CX100" s="723"/>
      <c r="CY100" s="723"/>
      <c r="CZ100" s="723"/>
      <c r="DA100" s="723"/>
      <c r="DB100" s="723"/>
      <c r="DC100" s="723"/>
      <c r="DD100" s="723"/>
      <c r="DE100" s="723"/>
      <c r="DF100" s="723"/>
      <c r="DG100" s="723"/>
      <c r="DH100" s="723"/>
      <c r="DI100" s="723"/>
      <c r="DJ100" s="723"/>
    </row>
  </sheetData>
  <mergeCells count="1">
    <mergeCell ref="DH51:DI51"/>
  </mergeCells>
  <pageMargins left="0.25" right="0.25" top="0.75" bottom="0.75" header="0.3" footer="0.3"/>
  <pageSetup scale="50" orientation="portrait" r:id="rId1"/>
  <headerFooter>
    <oddFooter>&amp;L&amp;F&amp;R&amp;D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B2:X36"/>
  <sheetViews>
    <sheetView workbookViewId="0">
      <pane xSplit="2" ySplit="8" topLeftCell="H9" activePane="bottomRight" state="frozen"/>
      <selection pane="topRight" activeCell="C1" sqref="C1"/>
      <selection pane="bottomLeft" activeCell="A9" sqref="A9"/>
      <selection pane="bottomRight" activeCell="W9" sqref="W9"/>
    </sheetView>
  </sheetViews>
  <sheetFormatPr defaultColWidth="9.140625" defaultRowHeight="19.5" customHeight="1" x14ac:dyDescent="0.2"/>
  <cols>
    <col min="1" max="1" width="9.140625" style="265"/>
    <col min="2" max="2" width="25.140625" style="281" customWidth="1"/>
    <col min="3" max="8" width="10" style="265" customWidth="1"/>
    <col min="9" max="17" width="7.140625" style="265" customWidth="1"/>
    <col min="18" max="23" width="10" style="265" customWidth="1"/>
    <col min="24" max="16384" width="9.140625" style="265"/>
  </cols>
  <sheetData>
    <row r="2" spans="2:24" s="281" customFormat="1" ht="23.25" x14ac:dyDescent="0.35">
      <c r="B2" s="399" t="s">
        <v>602</v>
      </c>
    </row>
    <row r="3" spans="2:24" s="281" customFormat="1" ht="18" x14ac:dyDescent="0.25">
      <c r="B3" s="288"/>
    </row>
    <row r="4" spans="2:24" ht="19.5" customHeight="1" thickBot="1" x14ac:dyDescent="0.3">
      <c r="B4" s="302"/>
      <c r="C4" s="303"/>
      <c r="D4" s="303"/>
      <c r="E4" s="312"/>
      <c r="F4" s="303"/>
      <c r="G4" s="303"/>
      <c r="H4" s="303"/>
      <c r="I4" s="303"/>
      <c r="J4" s="303"/>
      <c r="K4" s="303"/>
      <c r="L4" s="303"/>
      <c r="M4" s="303"/>
      <c r="N4" s="303"/>
      <c r="O4" s="303"/>
      <c r="P4" s="303"/>
      <c r="Q4" s="303"/>
      <c r="R4" s="281"/>
      <c r="S4" s="281"/>
      <c r="T4" s="281"/>
      <c r="U4" s="281"/>
      <c r="V4" s="281"/>
      <c r="W4" s="281"/>
      <c r="X4" s="281"/>
    </row>
    <row r="5" spans="2:24" s="287" customFormat="1" ht="15.75" thickBot="1" x14ac:dyDescent="0.3">
      <c r="B5" s="289" t="s">
        <v>303</v>
      </c>
      <c r="C5" s="290"/>
      <c r="D5" s="292" t="s">
        <v>233</v>
      </c>
      <c r="E5" s="290"/>
      <c r="F5" s="291"/>
      <c r="G5" s="290"/>
      <c r="H5" s="1164" t="s">
        <v>242</v>
      </c>
      <c r="I5" s="1164"/>
      <c r="J5" s="290"/>
      <c r="K5" s="290"/>
      <c r="L5" s="291"/>
      <c r="M5" s="290"/>
      <c r="N5" s="1165" t="s">
        <v>241</v>
      </c>
      <c r="O5" s="1165"/>
      <c r="P5" s="290"/>
      <c r="Q5" s="290"/>
      <c r="R5" s="291"/>
      <c r="S5" s="290"/>
      <c r="T5" s="400" t="s">
        <v>599</v>
      </c>
      <c r="U5" s="400"/>
      <c r="V5" s="290"/>
      <c r="W5" s="290"/>
    </row>
    <row r="6" spans="2:24" ht="15.75" thickBot="1" x14ac:dyDescent="0.3">
      <c r="B6" s="286" t="s">
        <v>234</v>
      </c>
      <c r="C6" s="1166" t="s">
        <v>231</v>
      </c>
      <c r="D6" s="1166"/>
      <c r="E6" s="1167"/>
      <c r="F6" s="293"/>
      <c r="G6" s="307" t="s">
        <v>65</v>
      </c>
      <c r="H6" s="294"/>
      <c r="I6" s="295"/>
      <c r="J6" s="307" t="s">
        <v>238</v>
      </c>
      <c r="K6" s="294"/>
      <c r="L6" s="293"/>
      <c r="M6" s="307" t="s">
        <v>65</v>
      </c>
      <c r="N6" s="294"/>
      <c r="O6" s="295"/>
      <c r="P6" s="307" t="s">
        <v>238</v>
      </c>
      <c r="Q6" s="294"/>
      <c r="R6" s="293"/>
      <c r="S6" s="307" t="s">
        <v>65</v>
      </c>
      <c r="T6" s="294"/>
      <c r="U6" s="295"/>
      <c r="V6" s="307" t="s">
        <v>238</v>
      </c>
      <c r="W6" s="294"/>
    </row>
    <row r="7" spans="2:24" ht="33" customHeight="1" thickBot="1" x14ac:dyDescent="0.3">
      <c r="B7" s="284" t="s">
        <v>237</v>
      </c>
      <c r="C7" s="297" t="s">
        <v>235</v>
      </c>
      <c r="D7" s="297" t="s">
        <v>236</v>
      </c>
      <c r="E7" s="308" t="s">
        <v>68</v>
      </c>
      <c r="F7" s="298" t="s">
        <v>235</v>
      </c>
      <c r="G7" s="297" t="s">
        <v>236</v>
      </c>
      <c r="H7" s="309" t="s">
        <v>68</v>
      </c>
      <c r="I7" s="296" t="s">
        <v>235</v>
      </c>
      <c r="J7" s="297" t="s">
        <v>236</v>
      </c>
      <c r="K7" s="297" t="s">
        <v>68</v>
      </c>
      <c r="L7" s="298" t="s">
        <v>235</v>
      </c>
      <c r="M7" s="297" t="s">
        <v>236</v>
      </c>
      <c r="N7" s="297" t="s">
        <v>68</v>
      </c>
      <c r="O7" s="296" t="s">
        <v>235</v>
      </c>
      <c r="P7" s="297" t="s">
        <v>236</v>
      </c>
      <c r="Q7" s="297" t="s">
        <v>68</v>
      </c>
      <c r="R7" s="298" t="s">
        <v>235</v>
      </c>
      <c r="S7" s="297" t="s">
        <v>236</v>
      </c>
      <c r="T7" s="297" t="s">
        <v>68</v>
      </c>
      <c r="U7" s="296" t="s">
        <v>235</v>
      </c>
      <c r="V7" s="297" t="s">
        <v>236</v>
      </c>
      <c r="W7" s="297" t="s">
        <v>68</v>
      </c>
    </row>
    <row r="8" spans="2:24" s="282" customFormat="1" ht="22.5" customHeight="1" x14ac:dyDescent="0.25">
      <c r="B8" s="310" t="s">
        <v>239</v>
      </c>
      <c r="C8" s="311"/>
      <c r="D8" s="297"/>
      <c r="E8" s="297"/>
      <c r="F8" s="298"/>
      <c r="G8" s="297"/>
      <c r="H8" s="297"/>
      <c r="I8" s="299"/>
      <c r="J8" s="300"/>
      <c r="K8" s="300"/>
      <c r="L8" s="301"/>
      <c r="M8" s="300"/>
      <c r="N8" s="300"/>
      <c r="O8" s="299"/>
      <c r="P8" s="300"/>
      <c r="Q8" s="300"/>
      <c r="R8" s="301"/>
      <c r="S8" s="300"/>
      <c r="T8" s="300"/>
      <c r="U8" s="299"/>
      <c r="V8" s="300"/>
      <c r="W8" s="300"/>
    </row>
    <row r="9" spans="2:24" ht="15" x14ac:dyDescent="0.25">
      <c r="B9" s="302" t="s">
        <v>58</v>
      </c>
      <c r="C9" s="303">
        <v>8.26E-3</v>
      </c>
      <c r="D9" s="303">
        <v>6.4400000000000004E-3</v>
      </c>
      <c r="E9" s="303">
        <v>3.5400000000000002E-3</v>
      </c>
      <c r="F9" s="304">
        <v>1.2699999999999999E-2</v>
      </c>
      <c r="G9" s="303">
        <v>8.5699999999999995E-3</v>
      </c>
      <c r="H9" s="303">
        <v>3.8400000000000001E-3</v>
      </c>
      <c r="I9" s="402">
        <v>1.1169999999999999E-2</v>
      </c>
      <c r="J9" s="403">
        <v>1.1169999999999999E-2</v>
      </c>
      <c r="K9" s="403">
        <v>4.81E-3</v>
      </c>
      <c r="L9" s="404">
        <v>1.3310000000000001E-2</v>
      </c>
      <c r="M9" s="403">
        <v>8.9800000000000001E-3</v>
      </c>
      <c r="N9" s="403">
        <v>4.0299999999999997E-3</v>
      </c>
      <c r="O9" s="402">
        <v>1.171E-2</v>
      </c>
      <c r="P9" s="403">
        <v>1.171E-2</v>
      </c>
      <c r="Q9" s="403">
        <v>5.0400000000000002E-3</v>
      </c>
      <c r="R9" s="304">
        <v>1.4109999999999999E-2</v>
      </c>
      <c r="S9" s="303">
        <v>9.5200000000000007E-3</v>
      </c>
      <c r="T9" s="303">
        <v>4.2700000000000004E-3</v>
      </c>
      <c r="U9" s="305">
        <v>1.2409999999999999E-2</v>
      </c>
      <c r="V9" s="303">
        <v>1.2409999999999999E-2</v>
      </c>
      <c r="W9" s="303">
        <v>5.3499999999999997E-3</v>
      </c>
    </row>
    <row r="10" spans="2:24" ht="19.5" customHeight="1" x14ac:dyDescent="0.25">
      <c r="B10" s="302" t="s">
        <v>59</v>
      </c>
      <c r="C10" s="303">
        <v>7.5700000000000003E-3</v>
      </c>
      <c r="D10" s="303">
        <v>5.8999999999999999E-3</v>
      </c>
      <c r="E10" s="303">
        <v>3.2399999999999998E-3</v>
      </c>
      <c r="F10" s="304">
        <v>1.1639999999999999E-2</v>
      </c>
      <c r="G10" s="303">
        <v>7.8499999999999993E-3</v>
      </c>
      <c r="H10" s="303">
        <v>3.5200000000000001E-3</v>
      </c>
      <c r="I10" s="402">
        <v>1.0240000000000001E-2</v>
      </c>
      <c r="J10" s="403">
        <v>1.0240000000000001E-2</v>
      </c>
      <c r="K10" s="403">
        <v>4.4000000000000003E-3</v>
      </c>
      <c r="L10" s="404">
        <v>1.2200000000000001E-2</v>
      </c>
      <c r="M10" s="403">
        <v>8.2299999999999995E-3</v>
      </c>
      <c r="N10" s="403">
        <v>3.6900000000000001E-3</v>
      </c>
      <c r="O10" s="402">
        <v>1.073E-2</v>
      </c>
      <c r="P10" s="403">
        <v>1.073E-2</v>
      </c>
      <c r="Q10" s="403">
        <v>4.6100000000000004E-3</v>
      </c>
      <c r="R10" s="304">
        <v>1.294E-2</v>
      </c>
      <c r="S10" s="303">
        <v>8.7200000000000003E-3</v>
      </c>
      <c r="T10" s="303">
        <v>3.9100000000000003E-3</v>
      </c>
      <c r="U10" s="305">
        <v>1.1379999999999999E-2</v>
      </c>
      <c r="V10" s="303">
        <v>1.1379999999999999E-2</v>
      </c>
      <c r="W10" s="303">
        <v>4.8900000000000002E-3</v>
      </c>
    </row>
    <row r="11" spans="2:24" ht="19.5" customHeight="1" x14ac:dyDescent="0.25">
      <c r="B11" s="302" t="s">
        <v>60</v>
      </c>
      <c r="C11" s="306">
        <v>5.45E-3</v>
      </c>
      <c r="D11" s="303">
        <v>4.28E-3</v>
      </c>
      <c r="E11" s="303">
        <v>2.3500000000000001E-3</v>
      </c>
      <c r="F11" s="304">
        <v>8.3800000000000003E-3</v>
      </c>
      <c r="G11" s="303">
        <v>5.7000000000000002E-3</v>
      </c>
      <c r="H11" s="303">
        <v>2.5500000000000002E-3</v>
      </c>
      <c r="I11" s="402">
        <v>7.3699999999999998E-3</v>
      </c>
      <c r="J11" s="403">
        <v>7.3699999999999998E-3</v>
      </c>
      <c r="K11" s="403">
        <v>3.1900000000000001E-3</v>
      </c>
      <c r="L11" s="404">
        <v>8.7799999999999996E-3</v>
      </c>
      <c r="M11" s="403">
        <v>5.9699999999999996E-3</v>
      </c>
      <c r="N11" s="403">
        <v>2.6700000000000001E-3</v>
      </c>
      <c r="O11" s="402">
        <v>7.7299999999999999E-3</v>
      </c>
      <c r="P11" s="403">
        <v>7.7299999999999999E-3</v>
      </c>
      <c r="Q11" s="403">
        <v>3.3400000000000001E-3</v>
      </c>
      <c r="R11" s="304">
        <v>9.3100000000000006E-3</v>
      </c>
      <c r="S11" s="303">
        <v>6.3299999999999997E-3</v>
      </c>
      <c r="T11" s="303">
        <v>2.8300000000000001E-3</v>
      </c>
      <c r="U11" s="305">
        <v>8.1899999999999994E-3</v>
      </c>
      <c r="V11" s="303">
        <v>8.1899999999999994E-3</v>
      </c>
      <c r="W11" s="303">
        <v>3.5500000000000002E-3</v>
      </c>
    </row>
    <row r="12" spans="2:24" ht="19.5" customHeight="1" x14ac:dyDescent="0.25">
      <c r="B12" s="302" t="s">
        <v>61</v>
      </c>
      <c r="C12" s="303">
        <v>3.2499999999999999E-3</v>
      </c>
      <c r="D12" s="303">
        <v>2.5400000000000002E-3</v>
      </c>
      <c r="E12" s="303">
        <v>1.41E-3</v>
      </c>
      <c r="F12" s="304">
        <v>5.0000000000000001E-3</v>
      </c>
      <c r="G12" s="303">
        <v>3.3800000000000002E-3</v>
      </c>
      <c r="H12" s="303">
        <v>1.5299999999999999E-3</v>
      </c>
      <c r="I12" s="402">
        <v>4.4000000000000003E-3</v>
      </c>
      <c r="J12" s="403">
        <v>4.4000000000000003E-3</v>
      </c>
      <c r="K12" s="403">
        <v>1.92E-3</v>
      </c>
      <c r="L12" s="404">
        <v>5.2399999999999999E-3</v>
      </c>
      <c r="M12" s="403">
        <v>3.5400000000000002E-3</v>
      </c>
      <c r="N12" s="403">
        <v>1.6000000000000001E-3</v>
      </c>
      <c r="O12" s="402">
        <v>4.6100000000000004E-3</v>
      </c>
      <c r="P12" s="403">
        <v>4.6100000000000004E-3</v>
      </c>
      <c r="Q12" s="403">
        <v>2.0100000000000001E-3</v>
      </c>
      <c r="R12" s="304">
        <v>5.5599999999999998E-3</v>
      </c>
      <c r="S12" s="303">
        <v>3.7599999999999999E-3</v>
      </c>
      <c r="T12" s="303">
        <v>1.6999999999999999E-3</v>
      </c>
      <c r="U12" s="305">
        <v>4.8900000000000002E-3</v>
      </c>
      <c r="V12" s="303">
        <v>4.8900000000000002E-3</v>
      </c>
      <c r="W12" s="303">
        <v>2.1299999999999999E-3</v>
      </c>
    </row>
    <row r="13" spans="2:24" ht="19.5" customHeight="1" x14ac:dyDescent="0.25">
      <c r="B13" s="302" t="s">
        <v>62</v>
      </c>
      <c r="C13" s="303">
        <v>1.07E-3</v>
      </c>
      <c r="D13" s="303">
        <v>8.4999999999999995E-4</v>
      </c>
      <c r="E13" s="303">
        <v>5.4000000000000001E-4</v>
      </c>
      <c r="F13" s="304">
        <v>1.64E-3</v>
      </c>
      <c r="G13" s="303">
        <v>1.1299999999999999E-3</v>
      </c>
      <c r="H13" s="303">
        <v>5.9000000000000003E-4</v>
      </c>
      <c r="I13" s="402">
        <v>1.4499999999999999E-3</v>
      </c>
      <c r="J13" s="403">
        <v>1.4499999999999999E-3</v>
      </c>
      <c r="K13" s="403">
        <v>7.2999999999999996E-4</v>
      </c>
      <c r="L13" s="404">
        <v>1.72E-3</v>
      </c>
      <c r="M13" s="403">
        <v>1.1800000000000001E-3</v>
      </c>
      <c r="N13" s="403">
        <v>6.2E-4</v>
      </c>
      <c r="O13" s="402">
        <v>1.5200000000000001E-3</v>
      </c>
      <c r="P13" s="403">
        <v>1.5200000000000001E-3</v>
      </c>
      <c r="Q13" s="403">
        <v>7.6999999999999996E-4</v>
      </c>
      <c r="R13" s="304">
        <v>1.82E-3</v>
      </c>
      <c r="S13" s="303">
        <v>1.2600000000000001E-3</v>
      </c>
      <c r="T13" s="303">
        <v>6.6E-4</v>
      </c>
      <c r="U13" s="305">
        <v>1.6100000000000001E-3</v>
      </c>
      <c r="V13" s="303">
        <v>1.6100000000000001E-3</v>
      </c>
      <c r="W13" s="303">
        <v>8.0999999999999996E-4</v>
      </c>
    </row>
    <row r="14" spans="2:24" ht="19.5" customHeight="1" x14ac:dyDescent="0.25">
      <c r="B14" s="302" t="s">
        <v>63</v>
      </c>
      <c r="C14" s="303">
        <v>5.5999999999999995E-4</v>
      </c>
      <c r="D14" s="303">
        <v>4.4000000000000002E-4</v>
      </c>
      <c r="E14" s="303">
        <v>3.3E-4</v>
      </c>
      <c r="F14" s="304">
        <v>8.5999999999999998E-4</v>
      </c>
      <c r="G14" s="303">
        <v>5.9000000000000003E-4</v>
      </c>
      <c r="H14" s="303">
        <v>3.6000000000000002E-4</v>
      </c>
      <c r="I14" s="402">
        <v>7.6000000000000004E-4</v>
      </c>
      <c r="J14" s="403">
        <v>7.6000000000000004E-4</v>
      </c>
      <c r="K14" s="403">
        <v>4.4999999999999999E-4</v>
      </c>
      <c r="L14" s="404">
        <v>8.9999999999999998E-4</v>
      </c>
      <c r="M14" s="403">
        <v>6.2E-4</v>
      </c>
      <c r="N14" s="403">
        <v>3.8000000000000002E-4</v>
      </c>
      <c r="O14" s="402">
        <v>8.0000000000000004E-4</v>
      </c>
      <c r="P14" s="403">
        <v>8.0000000000000004E-4</v>
      </c>
      <c r="Q14" s="403">
        <v>4.6999999999999999E-4</v>
      </c>
      <c r="R14" s="304">
        <v>9.6000000000000002E-4</v>
      </c>
      <c r="S14" s="303">
        <v>6.6E-4</v>
      </c>
      <c r="T14" s="303">
        <v>4.0000000000000002E-4</v>
      </c>
      <c r="U14" s="305">
        <v>8.4000000000000003E-4</v>
      </c>
      <c r="V14" s="303">
        <v>8.4000000000000003E-4</v>
      </c>
      <c r="W14" s="303">
        <v>5.0000000000000001E-4</v>
      </c>
    </row>
    <row r="15" spans="2:24" ht="19.5" customHeight="1" x14ac:dyDescent="0.25">
      <c r="B15" s="302" t="s">
        <v>230</v>
      </c>
      <c r="C15" s="303">
        <v>0</v>
      </c>
      <c r="D15" s="303">
        <v>0</v>
      </c>
      <c r="E15" s="303">
        <v>0</v>
      </c>
      <c r="F15" s="304">
        <v>0</v>
      </c>
      <c r="G15" s="303">
        <v>0</v>
      </c>
      <c r="H15" s="303">
        <v>0</v>
      </c>
      <c r="I15" s="402">
        <v>0</v>
      </c>
      <c r="J15" s="403">
        <v>0</v>
      </c>
      <c r="K15" s="403">
        <v>0</v>
      </c>
      <c r="L15" s="404">
        <v>0</v>
      </c>
      <c r="M15" s="403">
        <v>0</v>
      </c>
      <c r="N15" s="403">
        <v>0</v>
      </c>
      <c r="O15" s="402">
        <v>0</v>
      </c>
      <c r="P15" s="403">
        <v>0</v>
      </c>
      <c r="Q15" s="403">
        <v>0</v>
      </c>
      <c r="R15" s="304">
        <v>0</v>
      </c>
      <c r="S15" s="303">
        <v>0</v>
      </c>
      <c r="T15" s="303">
        <v>0</v>
      </c>
      <c r="U15" s="305">
        <v>0</v>
      </c>
      <c r="V15" s="303">
        <v>0</v>
      </c>
      <c r="W15" s="303">
        <v>0</v>
      </c>
    </row>
    <row r="16" spans="2:24" ht="19.5" customHeight="1" x14ac:dyDescent="0.25">
      <c r="B16" s="302"/>
      <c r="C16" s="303"/>
      <c r="D16" s="303"/>
      <c r="E16" s="303"/>
      <c r="F16" s="303"/>
      <c r="G16" s="303"/>
      <c r="H16" s="303"/>
      <c r="I16" s="403"/>
      <c r="J16" s="403"/>
      <c r="K16" s="403"/>
      <c r="L16" s="403"/>
      <c r="M16" s="403"/>
      <c r="N16" s="403"/>
      <c r="O16" s="403"/>
      <c r="P16" s="403"/>
      <c r="Q16" s="403"/>
    </row>
    <row r="17" spans="2:21" ht="19.5" customHeight="1" x14ac:dyDescent="0.2">
      <c r="B17" s="281" t="s">
        <v>311</v>
      </c>
    </row>
    <row r="18" spans="2:21" ht="19.5" customHeight="1" x14ac:dyDescent="0.2">
      <c r="R18" s="883"/>
      <c r="S18" s="883"/>
      <c r="T18" s="883"/>
      <c r="U18" s="883"/>
    </row>
    <row r="19" spans="2:21" ht="19.5" customHeight="1" x14ac:dyDescent="0.2">
      <c r="C19" s="796"/>
      <c r="D19" s="796"/>
      <c r="E19" s="796"/>
      <c r="F19" s="796"/>
      <c r="G19" s="796"/>
      <c r="H19" s="796"/>
      <c r="I19" s="796"/>
      <c r="J19" s="796"/>
      <c r="K19" s="796"/>
      <c r="L19" s="796"/>
      <c r="M19" s="796"/>
      <c r="N19" s="796"/>
      <c r="O19" s="796"/>
      <c r="P19" s="796"/>
      <c r="Q19" s="796"/>
      <c r="R19" s="883"/>
      <c r="S19" s="883"/>
      <c r="T19" s="883"/>
      <c r="U19" s="883"/>
    </row>
    <row r="20" spans="2:21" ht="19.5" customHeight="1" x14ac:dyDescent="0.2">
      <c r="C20" s="796"/>
      <c r="D20" s="796"/>
      <c r="E20" s="796"/>
      <c r="F20" s="796"/>
      <c r="G20" s="796"/>
      <c r="H20" s="796"/>
      <c r="I20" s="796"/>
      <c r="J20" s="796"/>
      <c r="K20" s="796"/>
      <c r="L20" s="796"/>
      <c r="M20" s="796"/>
      <c r="N20" s="796"/>
      <c r="O20" s="796"/>
      <c r="P20" s="796"/>
      <c r="Q20" s="796"/>
      <c r="R20" s="883"/>
      <c r="S20" s="883"/>
      <c r="T20" s="883"/>
      <c r="U20" s="883"/>
    </row>
    <row r="21" spans="2:21" ht="19.5" customHeight="1" x14ac:dyDescent="0.2">
      <c r="C21" s="796"/>
      <c r="D21" s="796"/>
      <c r="E21" s="796"/>
      <c r="F21" s="796"/>
      <c r="G21" s="796"/>
      <c r="H21" s="796"/>
      <c r="I21" s="796"/>
      <c r="J21" s="796"/>
      <c r="K21" s="796"/>
      <c r="L21" s="796"/>
      <c r="M21" s="796"/>
      <c r="N21" s="796"/>
      <c r="O21" s="796"/>
      <c r="P21" s="796"/>
      <c r="Q21" s="796"/>
      <c r="R21" s="883"/>
      <c r="S21" s="883"/>
      <c r="T21" s="883"/>
      <c r="U21" s="883"/>
    </row>
    <row r="22" spans="2:21" ht="19.5" customHeight="1" x14ac:dyDescent="0.2">
      <c r="C22" s="796"/>
      <c r="D22" s="796"/>
      <c r="E22" s="796"/>
      <c r="F22" s="796"/>
      <c r="G22" s="796"/>
      <c r="H22" s="796"/>
      <c r="I22" s="796"/>
      <c r="J22" s="796"/>
      <c r="K22" s="796"/>
      <c r="L22" s="796"/>
      <c r="M22" s="796"/>
      <c r="N22" s="796"/>
      <c r="O22" s="796"/>
      <c r="P22" s="796"/>
      <c r="Q22" s="796"/>
      <c r="R22" s="883"/>
      <c r="S22" s="883"/>
      <c r="T22" s="883"/>
      <c r="U22" s="883"/>
    </row>
    <row r="23" spans="2:21" ht="19.5" customHeight="1" x14ac:dyDescent="0.2">
      <c r="C23" s="796"/>
      <c r="D23" s="796"/>
      <c r="E23" s="796"/>
      <c r="F23" s="796"/>
      <c r="G23" s="796"/>
      <c r="H23" s="796"/>
      <c r="I23" s="796"/>
      <c r="J23" s="796"/>
      <c r="K23" s="796"/>
      <c r="L23" s="796"/>
      <c r="M23" s="796"/>
      <c r="N23" s="796"/>
      <c r="O23" s="796"/>
      <c r="P23" s="796"/>
      <c r="Q23" s="796"/>
      <c r="R23" s="883"/>
      <c r="S23" s="883"/>
      <c r="T23" s="883"/>
      <c r="U23" s="883"/>
    </row>
    <row r="24" spans="2:21" ht="19.5" customHeight="1" x14ac:dyDescent="0.2">
      <c r="C24" s="796"/>
      <c r="D24" s="796"/>
      <c r="E24" s="796"/>
      <c r="F24" s="796"/>
      <c r="G24" s="796"/>
      <c r="H24" s="796"/>
      <c r="I24" s="796"/>
      <c r="J24" s="796"/>
      <c r="K24" s="796"/>
      <c r="L24" s="796"/>
      <c r="M24" s="796"/>
      <c r="N24" s="796"/>
      <c r="O24" s="796"/>
      <c r="P24" s="796"/>
      <c r="Q24" s="796"/>
      <c r="R24" s="883"/>
      <c r="S24" s="883"/>
      <c r="T24" s="883"/>
      <c r="U24" s="883"/>
    </row>
    <row r="25" spans="2:21" ht="19.5" customHeight="1" x14ac:dyDescent="0.2">
      <c r="C25" s="796"/>
      <c r="D25" s="796"/>
      <c r="E25" s="796"/>
      <c r="F25" s="796"/>
      <c r="G25" s="796"/>
      <c r="H25" s="796"/>
      <c r="I25" s="796"/>
      <c r="J25" s="796"/>
      <c r="K25" s="796"/>
      <c r="L25" s="796"/>
      <c r="M25" s="796"/>
      <c r="N25" s="796"/>
      <c r="O25" s="796"/>
      <c r="P25" s="796"/>
      <c r="Q25" s="796"/>
      <c r="R25" s="883"/>
      <c r="S25" s="883"/>
      <c r="T25" s="883"/>
      <c r="U25" s="883"/>
    </row>
    <row r="26" spans="2:21" ht="19.5" customHeight="1" x14ac:dyDescent="0.2">
      <c r="R26" s="883"/>
      <c r="S26" s="883"/>
      <c r="T26" s="883"/>
      <c r="U26" s="883"/>
    </row>
    <row r="28" spans="2:21" ht="19.5" customHeight="1" x14ac:dyDescent="0.2">
      <c r="C28" s="796"/>
      <c r="D28" s="796"/>
      <c r="E28" s="796"/>
      <c r="F28" s="796"/>
      <c r="G28" s="796"/>
      <c r="H28" s="796"/>
      <c r="I28" s="796"/>
      <c r="J28" s="796"/>
      <c r="K28" s="796"/>
      <c r="L28" s="796"/>
      <c r="M28" s="796"/>
      <c r="N28" s="796"/>
      <c r="O28" s="796"/>
      <c r="P28" s="796"/>
      <c r="Q28" s="796"/>
    </row>
    <row r="29" spans="2:21" ht="19.5" customHeight="1" x14ac:dyDescent="0.2">
      <c r="C29" s="796"/>
      <c r="D29" s="796"/>
      <c r="E29" s="796"/>
      <c r="F29" s="796"/>
      <c r="G29" s="796"/>
      <c r="H29" s="796"/>
      <c r="I29" s="796"/>
      <c r="J29" s="796"/>
      <c r="K29" s="796"/>
      <c r="L29" s="796"/>
      <c r="M29" s="796"/>
      <c r="N29" s="796"/>
      <c r="O29" s="796"/>
      <c r="P29" s="796"/>
      <c r="Q29" s="796"/>
    </row>
    <row r="30" spans="2:21" ht="19.5" customHeight="1" x14ac:dyDescent="0.2">
      <c r="C30" s="796"/>
      <c r="D30" s="796"/>
      <c r="E30" s="796"/>
      <c r="F30" s="796"/>
      <c r="G30" s="796"/>
      <c r="H30" s="796"/>
      <c r="I30" s="796"/>
      <c r="J30" s="796"/>
      <c r="K30" s="796"/>
      <c r="L30" s="796"/>
      <c r="M30" s="796"/>
      <c r="N30" s="796"/>
      <c r="O30" s="796"/>
      <c r="P30" s="796"/>
      <c r="Q30" s="796"/>
    </row>
    <row r="31" spans="2:21" ht="19.5" customHeight="1" x14ac:dyDescent="0.2">
      <c r="C31" s="796"/>
      <c r="D31" s="796"/>
      <c r="E31" s="796"/>
      <c r="F31" s="796"/>
      <c r="G31" s="796"/>
      <c r="H31" s="796"/>
      <c r="I31" s="796"/>
      <c r="J31" s="796"/>
      <c r="K31" s="796"/>
      <c r="L31" s="796"/>
      <c r="M31" s="796"/>
      <c r="N31" s="796"/>
      <c r="O31" s="796"/>
      <c r="P31" s="796"/>
      <c r="Q31" s="796"/>
    </row>
    <row r="32" spans="2:21" ht="19.5" customHeight="1" x14ac:dyDescent="0.2">
      <c r="C32" s="796"/>
      <c r="D32" s="796"/>
      <c r="E32" s="796"/>
      <c r="F32" s="796"/>
      <c r="G32" s="796"/>
      <c r="H32" s="796"/>
      <c r="I32" s="796"/>
      <c r="J32" s="796"/>
      <c r="K32" s="796"/>
      <c r="L32" s="796"/>
      <c r="M32" s="796"/>
      <c r="N32" s="796"/>
      <c r="O32" s="796"/>
      <c r="P32" s="796"/>
      <c r="Q32" s="796"/>
    </row>
    <row r="33" spans="3:17" ht="19.5" customHeight="1" x14ac:dyDescent="0.2">
      <c r="C33" s="796"/>
      <c r="D33" s="796"/>
      <c r="E33" s="796"/>
      <c r="F33" s="796"/>
      <c r="G33" s="796"/>
      <c r="H33" s="796"/>
      <c r="I33" s="796"/>
      <c r="J33" s="796"/>
      <c r="K33" s="796"/>
      <c r="L33" s="796"/>
      <c r="M33" s="796"/>
      <c r="N33" s="796"/>
      <c r="O33" s="796"/>
      <c r="P33" s="796"/>
      <c r="Q33" s="796"/>
    </row>
    <row r="34" spans="3:17" ht="19.5" customHeight="1" x14ac:dyDescent="0.2">
      <c r="C34" s="796"/>
      <c r="D34" s="796"/>
      <c r="E34" s="796"/>
      <c r="F34" s="796"/>
      <c r="G34" s="796"/>
      <c r="H34" s="796"/>
      <c r="I34" s="796"/>
      <c r="J34" s="796"/>
      <c r="K34" s="796"/>
      <c r="L34" s="796"/>
      <c r="M34" s="796"/>
      <c r="N34" s="796"/>
      <c r="O34" s="796"/>
      <c r="P34" s="796"/>
      <c r="Q34" s="796"/>
    </row>
    <row r="35" spans="3:17" ht="19.5" customHeight="1" x14ac:dyDescent="0.2">
      <c r="C35" s="796"/>
      <c r="D35" s="796"/>
      <c r="E35" s="796"/>
      <c r="F35" s="796"/>
      <c r="G35" s="796"/>
      <c r="H35" s="796"/>
      <c r="I35" s="796"/>
      <c r="J35" s="796"/>
      <c r="K35" s="796"/>
      <c r="L35" s="796"/>
      <c r="M35" s="796"/>
      <c r="N35" s="796"/>
      <c r="O35" s="796"/>
      <c r="P35" s="796"/>
      <c r="Q35" s="796"/>
    </row>
    <row r="36" spans="3:17" ht="19.5" customHeight="1" x14ac:dyDescent="0.2">
      <c r="C36" s="796"/>
      <c r="D36" s="796"/>
      <c r="E36" s="796"/>
      <c r="F36" s="796"/>
      <c r="G36" s="796"/>
      <c r="H36" s="796"/>
      <c r="I36" s="796"/>
      <c r="J36" s="796"/>
      <c r="K36" s="796"/>
      <c r="L36" s="796"/>
      <c r="M36" s="796"/>
      <c r="N36" s="796"/>
      <c r="O36" s="796"/>
      <c r="P36" s="796"/>
      <c r="Q36" s="796"/>
    </row>
  </sheetData>
  <mergeCells count="3">
    <mergeCell ref="H5:I5"/>
    <mergeCell ref="N5:O5"/>
    <mergeCell ref="C6:E6"/>
  </mergeCells>
  <pageMargins left="0.7" right="0.7" top="0.75" bottom="0.75" header="0.3" footer="0.3"/>
  <pageSetup scale="83" orientation="landscape" r:id="rId1"/>
  <headerFooter>
    <oddFooter>&amp;L&amp;F&amp;R&amp;D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2:GE87"/>
  <sheetViews>
    <sheetView workbookViewId="0">
      <pane xSplit="14" ySplit="4" topLeftCell="DW5" activePane="bottomRight" state="frozen"/>
      <selection pane="topRight" activeCell="O1" sqref="O1"/>
      <selection pane="bottomLeft" activeCell="A5" sqref="A5"/>
      <selection pane="bottomRight" activeCell="ED3" sqref="ED3"/>
    </sheetView>
  </sheetViews>
  <sheetFormatPr defaultColWidth="9.140625" defaultRowHeight="15" x14ac:dyDescent="0.25"/>
  <cols>
    <col min="1" max="1" width="4" style="198" customWidth="1"/>
    <col min="2" max="2" width="69.85546875" style="198" customWidth="1"/>
    <col min="3" max="14" width="2" style="198" hidden="1" customWidth="1"/>
    <col min="15" max="87" width="10" style="198" bestFit="1" customWidth="1"/>
    <col min="88" max="88" width="10.5703125" style="198" bestFit="1" customWidth="1"/>
    <col min="89" max="92" width="10" style="198" customWidth="1"/>
    <col min="93" max="110" width="10.42578125" style="198" customWidth="1"/>
    <col min="111" max="113" width="11" style="198" bestFit="1" customWidth="1"/>
    <col min="114" max="125" width="10.28515625" style="198" bestFit="1" customWidth="1"/>
    <col min="126" max="130" width="11" style="198" bestFit="1" customWidth="1"/>
    <col min="131" max="131" width="11" style="198" customWidth="1"/>
    <col min="132" max="134" width="11" style="198" bestFit="1" customWidth="1"/>
    <col min="135" max="16384" width="9.140625" style="198"/>
  </cols>
  <sheetData>
    <row r="2" spans="2:163" ht="23.25" x14ac:dyDescent="0.35">
      <c r="B2" s="399" t="s">
        <v>301</v>
      </c>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row>
    <row r="3" spans="2:163" ht="23.25" x14ac:dyDescent="0.35">
      <c r="B3" s="399"/>
      <c r="O3" s="5">
        <v>38991</v>
      </c>
      <c r="P3" s="5">
        <v>39022</v>
      </c>
      <c r="Q3" s="5">
        <v>39052</v>
      </c>
      <c r="R3" s="5">
        <v>39083</v>
      </c>
      <c r="S3" s="5">
        <v>39114</v>
      </c>
      <c r="T3" s="5">
        <v>39142</v>
      </c>
      <c r="U3" s="5">
        <v>39173</v>
      </c>
      <c r="V3" s="5">
        <v>39203</v>
      </c>
      <c r="W3" s="5">
        <v>39234</v>
      </c>
      <c r="X3" s="5">
        <v>39264</v>
      </c>
      <c r="Y3" s="5">
        <v>39295</v>
      </c>
      <c r="Z3" s="5">
        <v>39326</v>
      </c>
      <c r="AA3" s="5">
        <v>39356</v>
      </c>
      <c r="AB3" s="5">
        <v>39387</v>
      </c>
      <c r="AC3" s="5">
        <v>39417</v>
      </c>
      <c r="AD3" s="5">
        <v>39448</v>
      </c>
      <c r="AE3" s="5">
        <v>39479</v>
      </c>
      <c r="AF3" s="5">
        <v>39508</v>
      </c>
      <c r="AG3" s="5">
        <v>39539</v>
      </c>
      <c r="AH3" s="5">
        <v>39569</v>
      </c>
      <c r="AI3" s="5">
        <v>39600</v>
      </c>
      <c r="AJ3" s="5">
        <v>39630</v>
      </c>
      <c r="AK3" s="5">
        <v>39661</v>
      </c>
      <c r="AL3" s="5">
        <v>39692</v>
      </c>
      <c r="AM3" s="5">
        <v>39722</v>
      </c>
      <c r="AN3" s="5">
        <v>39753</v>
      </c>
      <c r="AO3" s="5">
        <v>39783</v>
      </c>
      <c r="AP3" s="5">
        <v>39814</v>
      </c>
      <c r="AQ3" s="5">
        <v>39845</v>
      </c>
      <c r="AR3" s="5">
        <v>39873</v>
      </c>
      <c r="AS3" s="5">
        <v>39904</v>
      </c>
      <c r="AT3" s="5">
        <v>39934</v>
      </c>
      <c r="AU3" s="5">
        <v>39965</v>
      </c>
      <c r="AV3" s="5">
        <v>39995</v>
      </c>
      <c r="AW3" s="5">
        <v>40026</v>
      </c>
      <c r="AX3" s="5">
        <v>40057</v>
      </c>
      <c r="AY3" s="5">
        <v>40087</v>
      </c>
      <c r="AZ3" s="5">
        <v>40118</v>
      </c>
      <c r="BA3" s="5">
        <v>40148</v>
      </c>
      <c r="BB3" s="5">
        <v>40179</v>
      </c>
      <c r="BC3" s="5">
        <v>40210</v>
      </c>
      <c r="BD3" s="5">
        <v>40238</v>
      </c>
      <c r="BE3" s="5">
        <v>40269</v>
      </c>
      <c r="BF3" s="5">
        <v>40299</v>
      </c>
      <c r="BG3" s="5">
        <v>40330</v>
      </c>
      <c r="BH3" s="5">
        <v>40360</v>
      </c>
      <c r="BI3" s="5">
        <v>40391</v>
      </c>
      <c r="BJ3" s="5">
        <v>40422</v>
      </c>
      <c r="BK3" s="5">
        <v>40452</v>
      </c>
      <c r="BL3" s="5">
        <v>40483</v>
      </c>
      <c r="BM3" s="5">
        <v>40513</v>
      </c>
      <c r="BN3" s="5">
        <v>40544</v>
      </c>
      <c r="BO3" s="5">
        <v>40575</v>
      </c>
      <c r="BP3" s="5">
        <v>40603</v>
      </c>
      <c r="BQ3" s="5">
        <v>40634</v>
      </c>
      <c r="BR3" s="5">
        <v>40664</v>
      </c>
      <c r="BS3" s="5">
        <v>40695</v>
      </c>
      <c r="BT3" s="5">
        <v>40725</v>
      </c>
      <c r="BU3" s="5">
        <v>40756</v>
      </c>
      <c r="BV3" s="5">
        <v>40787</v>
      </c>
      <c r="BW3" s="5">
        <v>40817</v>
      </c>
      <c r="BX3" s="5">
        <v>40848</v>
      </c>
      <c r="BY3" s="5">
        <v>40878</v>
      </c>
      <c r="BZ3" s="5">
        <v>40909</v>
      </c>
      <c r="CA3" s="5">
        <v>40940</v>
      </c>
      <c r="CB3" s="5">
        <v>40969</v>
      </c>
      <c r="CC3" s="5">
        <v>41000</v>
      </c>
      <c r="CD3" s="5">
        <v>41030</v>
      </c>
      <c r="CE3" s="5">
        <v>41061</v>
      </c>
      <c r="CF3" s="5">
        <v>41091</v>
      </c>
      <c r="CG3" s="5">
        <v>41122</v>
      </c>
      <c r="CH3" s="5">
        <v>41153</v>
      </c>
      <c r="CI3" s="5">
        <v>41183</v>
      </c>
      <c r="CJ3" s="5">
        <v>41224</v>
      </c>
      <c r="CK3" s="5">
        <v>41244</v>
      </c>
      <c r="CL3" s="5">
        <v>41275</v>
      </c>
      <c r="CM3" s="5">
        <v>41306</v>
      </c>
      <c r="CN3" s="5">
        <v>41334</v>
      </c>
      <c r="CO3" s="5">
        <v>41365</v>
      </c>
      <c r="CP3" s="5">
        <v>41395</v>
      </c>
      <c r="CQ3" s="5">
        <v>41426</v>
      </c>
      <c r="CR3" s="5">
        <v>41456</v>
      </c>
      <c r="CS3" s="5">
        <v>41487</v>
      </c>
      <c r="CT3" s="5">
        <v>41518</v>
      </c>
      <c r="CU3" s="5">
        <v>41548</v>
      </c>
      <c r="CV3" s="5">
        <v>41579</v>
      </c>
      <c r="CW3" s="5">
        <v>41609</v>
      </c>
      <c r="CX3" s="5">
        <v>41640</v>
      </c>
      <c r="CY3" s="5">
        <v>41671</v>
      </c>
      <c r="CZ3" s="5">
        <v>41699</v>
      </c>
      <c r="DA3" s="5">
        <v>41730</v>
      </c>
      <c r="DB3" s="5">
        <v>41760</v>
      </c>
      <c r="DC3" s="5">
        <v>41791</v>
      </c>
      <c r="DD3" s="5">
        <v>41821</v>
      </c>
      <c r="DE3" s="5">
        <v>41852</v>
      </c>
      <c r="DF3" s="5">
        <v>41883</v>
      </c>
      <c r="DG3" s="270">
        <v>41913</v>
      </c>
      <c r="DH3" s="270">
        <v>41944</v>
      </c>
      <c r="DI3" s="270">
        <v>41974</v>
      </c>
      <c r="DJ3" s="270">
        <v>42005</v>
      </c>
      <c r="DK3" s="270">
        <v>42036</v>
      </c>
      <c r="DL3" s="270">
        <v>42064</v>
      </c>
      <c r="DM3" s="270">
        <v>42095</v>
      </c>
      <c r="DN3" s="270">
        <v>42125</v>
      </c>
      <c r="DO3" s="270">
        <v>42156</v>
      </c>
      <c r="DP3" s="270">
        <v>42186</v>
      </c>
      <c r="DQ3" s="270">
        <v>42217</v>
      </c>
      <c r="DR3" s="270">
        <v>42248</v>
      </c>
      <c r="DS3" s="270">
        <v>42278</v>
      </c>
      <c r="DT3" s="270">
        <v>42309</v>
      </c>
      <c r="DU3" s="270">
        <v>42339</v>
      </c>
      <c r="DV3" s="270">
        <v>42370</v>
      </c>
      <c r="DW3" s="270">
        <v>42401</v>
      </c>
      <c r="DX3" s="270">
        <v>42430</v>
      </c>
      <c r="DY3" s="270">
        <v>42461</v>
      </c>
      <c r="DZ3" s="270">
        <v>42491</v>
      </c>
      <c r="EA3" s="270">
        <v>42522</v>
      </c>
      <c r="EB3" s="270">
        <v>42552</v>
      </c>
      <c r="EC3" s="270">
        <v>42583</v>
      </c>
      <c r="ED3" s="270">
        <v>42614</v>
      </c>
      <c r="EE3" s="270"/>
      <c r="EF3" s="270"/>
      <c r="EG3" s="270"/>
      <c r="EH3" s="270"/>
      <c r="EI3" s="270"/>
      <c r="EJ3" s="270"/>
      <c r="EK3" s="270"/>
      <c r="EL3" s="270"/>
      <c r="EM3" s="270"/>
      <c r="EN3" s="270"/>
      <c r="EO3" s="270"/>
      <c r="EP3" s="270"/>
      <c r="EQ3" s="270"/>
      <c r="ER3" s="270"/>
      <c r="ES3" s="270"/>
      <c r="ET3" s="270"/>
      <c r="EU3" s="270"/>
      <c r="EV3" s="270"/>
      <c r="EW3" s="270"/>
      <c r="EX3" s="270"/>
      <c r="EY3" s="270"/>
      <c r="EZ3" s="270"/>
      <c r="FA3" s="270"/>
      <c r="FB3" s="270"/>
      <c r="FC3" s="270"/>
      <c r="FD3" s="270"/>
      <c r="FE3" s="270"/>
      <c r="FF3" s="270"/>
      <c r="FG3" s="270"/>
    </row>
    <row r="4" spans="2:163" s="5" customFormat="1" ht="12.75" x14ac:dyDescent="0.2">
      <c r="C4" s="206"/>
      <c r="D4" s="206"/>
      <c r="E4" s="206"/>
      <c r="F4" s="206"/>
      <c r="G4" s="206"/>
      <c r="H4" s="206"/>
      <c r="I4" s="206"/>
      <c r="J4" s="206"/>
      <c r="K4" s="206"/>
      <c r="L4" s="206"/>
      <c r="M4" s="206"/>
      <c r="N4" s="206"/>
    </row>
    <row r="5" spans="2:163" s="265" customFormat="1" ht="13.5" customHeight="1" x14ac:dyDescent="0.25">
      <c r="B5" s="271" t="s">
        <v>210</v>
      </c>
      <c r="C5" s="267"/>
      <c r="D5" s="267"/>
      <c r="E5" s="267"/>
      <c r="F5" s="267"/>
      <c r="G5" s="267"/>
      <c r="H5" s="267"/>
      <c r="I5" s="267"/>
      <c r="J5" s="267"/>
      <c r="K5" s="267"/>
      <c r="L5" s="267"/>
      <c r="M5" s="267"/>
      <c r="N5" s="267"/>
      <c r="O5" s="268">
        <v>50</v>
      </c>
      <c r="P5" s="268">
        <v>50</v>
      </c>
      <c r="Q5" s="268">
        <v>50</v>
      </c>
      <c r="R5" s="268">
        <v>50</v>
      </c>
      <c r="S5" s="268">
        <v>50</v>
      </c>
      <c r="T5" s="268">
        <v>50</v>
      </c>
      <c r="U5" s="268">
        <v>50</v>
      </c>
      <c r="V5" s="268">
        <v>50</v>
      </c>
      <c r="W5" s="268">
        <v>50</v>
      </c>
      <c r="X5" s="268">
        <v>50</v>
      </c>
      <c r="Y5" s="268">
        <v>50</v>
      </c>
      <c r="Z5" s="268">
        <v>50</v>
      </c>
      <c r="AA5" s="268">
        <v>50</v>
      </c>
      <c r="AB5" s="268">
        <v>50</v>
      </c>
      <c r="AC5" s="268">
        <v>50</v>
      </c>
      <c r="AD5" s="268">
        <v>50</v>
      </c>
      <c r="AE5" s="268">
        <v>50</v>
      </c>
      <c r="AF5" s="268">
        <v>50</v>
      </c>
      <c r="AG5" s="268">
        <v>50</v>
      </c>
      <c r="AH5" s="268">
        <v>50</v>
      </c>
      <c r="AI5" s="268">
        <v>50</v>
      </c>
      <c r="AJ5" s="268">
        <v>50</v>
      </c>
      <c r="AK5" s="268">
        <v>50</v>
      </c>
      <c r="AL5" s="268">
        <v>50</v>
      </c>
      <c r="AM5" s="268">
        <v>50</v>
      </c>
      <c r="AN5" s="268">
        <v>50</v>
      </c>
      <c r="AO5" s="268">
        <v>50</v>
      </c>
      <c r="AP5" s="268">
        <v>50</v>
      </c>
      <c r="AQ5" s="268">
        <v>50</v>
      </c>
      <c r="AR5" s="268">
        <v>50</v>
      </c>
      <c r="AS5" s="268">
        <v>50</v>
      </c>
      <c r="AT5" s="268">
        <v>50</v>
      </c>
      <c r="AU5" s="268">
        <v>50</v>
      </c>
      <c r="AV5" s="272">
        <v>75</v>
      </c>
      <c r="AW5" s="272">
        <v>75</v>
      </c>
      <c r="AX5" s="272">
        <v>75</v>
      </c>
      <c r="AY5" s="272">
        <v>75</v>
      </c>
      <c r="AZ5" s="272">
        <v>75</v>
      </c>
      <c r="BA5" s="272">
        <v>75</v>
      </c>
      <c r="BB5" s="272">
        <v>75</v>
      </c>
      <c r="BC5" s="272">
        <v>75</v>
      </c>
      <c r="BD5" s="272">
        <v>75</v>
      </c>
      <c r="BE5" s="272">
        <v>75</v>
      </c>
      <c r="BF5" s="272">
        <v>75</v>
      </c>
      <c r="BG5" s="272">
        <v>75</v>
      </c>
      <c r="BH5" s="272">
        <v>75</v>
      </c>
      <c r="BI5" s="272">
        <v>75</v>
      </c>
      <c r="BJ5" s="272">
        <v>75</v>
      </c>
      <c r="BK5" s="272">
        <v>75</v>
      </c>
      <c r="BL5" s="272">
        <v>75</v>
      </c>
      <c r="BM5" s="272">
        <v>75</v>
      </c>
      <c r="BN5" s="272">
        <v>75</v>
      </c>
      <c r="BO5" s="272">
        <v>75</v>
      </c>
      <c r="BP5" s="272">
        <v>75</v>
      </c>
      <c r="BQ5" s="272">
        <v>75</v>
      </c>
      <c r="BR5" s="272">
        <v>75</v>
      </c>
      <c r="BS5" s="272">
        <v>75</v>
      </c>
      <c r="BT5" s="272">
        <v>75</v>
      </c>
      <c r="BU5" s="272">
        <v>75</v>
      </c>
      <c r="BV5" s="272">
        <v>75</v>
      </c>
      <c r="BW5" s="272">
        <v>75</v>
      </c>
      <c r="BX5" s="272">
        <v>75</v>
      </c>
      <c r="BY5" s="272">
        <v>75</v>
      </c>
      <c r="BZ5" s="272">
        <v>75</v>
      </c>
      <c r="CA5" s="272">
        <v>75</v>
      </c>
      <c r="CB5" s="272">
        <v>75</v>
      </c>
      <c r="CC5" s="272">
        <v>75</v>
      </c>
      <c r="CD5" s="272">
        <v>75</v>
      </c>
      <c r="CE5" s="272">
        <v>75</v>
      </c>
      <c r="CF5" s="272">
        <v>75</v>
      </c>
      <c r="CG5" s="272">
        <v>75</v>
      </c>
      <c r="CH5" s="272">
        <v>75</v>
      </c>
      <c r="CI5" s="272">
        <v>75</v>
      </c>
      <c r="CJ5" s="272">
        <v>75</v>
      </c>
      <c r="CK5" s="272">
        <v>75</v>
      </c>
      <c r="CL5" s="272">
        <v>75</v>
      </c>
      <c r="CM5" s="272">
        <v>75</v>
      </c>
      <c r="CN5" s="272">
        <v>75</v>
      </c>
      <c r="CO5" s="272">
        <v>75</v>
      </c>
      <c r="CP5" s="272">
        <v>75</v>
      </c>
      <c r="CQ5" s="272">
        <v>75</v>
      </c>
      <c r="CR5" s="272">
        <v>75</v>
      </c>
      <c r="CS5" s="272">
        <v>75</v>
      </c>
      <c r="CT5" s="272">
        <v>75</v>
      </c>
      <c r="CU5" s="272">
        <v>75</v>
      </c>
      <c r="CV5" s="272">
        <v>75</v>
      </c>
      <c r="CW5" s="272">
        <v>75</v>
      </c>
      <c r="CX5" s="272">
        <v>75</v>
      </c>
      <c r="CY5" s="272">
        <v>75</v>
      </c>
      <c r="CZ5" s="272">
        <v>75</v>
      </c>
      <c r="DA5" s="272">
        <v>75</v>
      </c>
      <c r="DB5" s="272">
        <v>75</v>
      </c>
      <c r="DC5" s="272">
        <v>75</v>
      </c>
      <c r="DD5" s="272">
        <v>75</v>
      </c>
      <c r="DE5" s="272">
        <v>75</v>
      </c>
      <c r="DF5" s="272">
        <v>75</v>
      </c>
      <c r="DG5" s="272">
        <v>75</v>
      </c>
      <c r="DH5" s="272">
        <v>75</v>
      </c>
      <c r="DI5" s="272">
        <v>75</v>
      </c>
      <c r="EB5" s="272">
        <v>75</v>
      </c>
      <c r="EC5" s="272">
        <v>75</v>
      </c>
      <c r="ED5" s="272">
        <v>75</v>
      </c>
    </row>
    <row r="6" spans="2:163" s="265" customFormat="1" ht="13.5" customHeight="1" x14ac:dyDescent="0.25">
      <c r="B6" s="271" t="s">
        <v>227</v>
      </c>
      <c r="C6" s="267"/>
      <c r="D6" s="267"/>
      <c r="E6" s="267"/>
      <c r="F6" s="267"/>
      <c r="G6" s="267"/>
      <c r="H6" s="267"/>
      <c r="I6" s="267"/>
      <c r="J6" s="267"/>
      <c r="K6" s="267"/>
      <c r="L6" s="267"/>
      <c r="M6" s="267"/>
      <c r="N6" s="267"/>
      <c r="O6" s="323">
        <v>1.65</v>
      </c>
      <c r="P6" s="323">
        <v>1.65</v>
      </c>
      <c r="Q6" s="323">
        <v>1.65</v>
      </c>
      <c r="R6" s="323">
        <v>1.65</v>
      </c>
      <c r="S6" s="323">
        <v>1.65</v>
      </c>
      <c r="T6" s="323">
        <v>1.65</v>
      </c>
      <c r="U6" s="323">
        <v>1.65</v>
      </c>
      <c r="V6" s="323">
        <v>1.65</v>
      </c>
      <c r="W6" s="323">
        <v>1.65</v>
      </c>
      <c r="X6" s="323">
        <v>1.65</v>
      </c>
      <c r="Y6" s="323">
        <v>1.65</v>
      </c>
      <c r="Z6" s="323">
        <v>1.65</v>
      </c>
      <c r="AA6" s="323">
        <v>1.65</v>
      </c>
      <c r="AB6" s="323">
        <v>1.65</v>
      </c>
      <c r="AC6" s="323">
        <v>1.65</v>
      </c>
      <c r="AD6" s="323">
        <v>1.65</v>
      </c>
      <c r="AE6" s="323">
        <v>1.65</v>
      </c>
      <c r="AF6" s="323">
        <v>1.65</v>
      </c>
      <c r="AG6" s="323">
        <v>1.65</v>
      </c>
      <c r="AH6" s="323">
        <v>1.65</v>
      </c>
      <c r="AI6" s="323">
        <v>1.65</v>
      </c>
      <c r="AJ6" s="323">
        <v>1.65</v>
      </c>
      <c r="AK6" s="323">
        <v>1.65</v>
      </c>
      <c r="AL6" s="323">
        <v>1.65</v>
      </c>
      <c r="AM6" s="323">
        <v>1.65</v>
      </c>
      <c r="AN6" s="323">
        <v>1.65</v>
      </c>
      <c r="AO6" s="323">
        <v>1.65</v>
      </c>
      <c r="AP6" s="323">
        <v>1.65</v>
      </c>
      <c r="AQ6" s="323">
        <v>1.65</v>
      </c>
      <c r="AR6" s="323">
        <v>1.65</v>
      </c>
      <c r="AS6" s="323">
        <v>1.65</v>
      </c>
      <c r="AT6" s="323">
        <v>1.65</v>
      </c>
      <c r="AU6" s="323">
        <v>1.65</v>
      </c>
      <c r="AV6" s="324">
        <v>4</v>
      </c>
      <c r="AW6" s="324">
        <v>4</v>
      </c>
      <c r="AX6" s="324">
        <v>4</v>
      </c>
      <c r="AY6" s="324">
        <v>4</v>
      </c>
      <c r="AZ6" s="324">
        <v>4</v>
      </c>
      <c r="BA6" s="324">
        <v>4</v>
      </c>
      <c r="BB6" s="324">
        <v>4</v>
      </c>
      <c r="BC6" s="324">
        <v>4</v>
      </c>
      <c r="BD6" s="324">
        <v>4</v>
      </c>
      <c r="BE6" s="324">
        <v>4</v>
      </c>
      <c r="BF6" s="324">
        <v>4</v>
      </c>
      <c r="BG6" s="324">
        <v>4</v>
      </c>
      <c r="BH6" s="324">
        <v>4</v>
      </c>
      <c r="BI6" s="324">
        <v>4</v>
      </c>
      <c r="BJ6" s="324">
        <v>4</v>
      </c>
      <c r="BK6" s="324">
        <v>4</v>
      </c>
      <c r="BL6" s="324">
        <v>4</v>
      </c>
      <c r="BM6" s="324">
        <v>4</v>
      </c>
      <c r="BN6" s="324">
        <v>4</v>
      </c>
      <c r="BO6" s="324">
        <v>4</v>
      </c>
      <c r="BP6" s="324">
        <v>4</v>
      </c>
      <c r="BQ6" s="324">
        <v>4</v>
      </c>
      <c r="BR6" s="324">
        <v>4</v>
      </c>
      <c r="BS6" s="324">
        <v>4</v>
      </c>
      <c r="BT6" s="324">
        <v>4</v>
      </c>
      <c r="BU6" s="324">
        <v>4</v>
      </c>
      <c r="BV6" s="324">
        <v>4</v>
      </c>
      <c r="BW6" s="324">
        <v>4</v>
      </c>
      <c r="BX6" s="324">
        <v>4</v>
      </c>
      <c r="BY6" s="324">
        <v>4</v>
      </c>
      <c r="BZ6" s="324">
        <v>4</v>
      </c>
      <c r="CA6" s="324">
        <v>4</v>
      </c>
      <c r="CB6" s="324">
        <v>4</v>
      </c>
      <c r="CC6" s="324">
        <v>4</v>
      </c>
      <c r="CD6" s="324">
        <v>4</v>
      </c>
      <c r="CE6" s="324">
        <v>4</v>
      </c>
      <c r="CF6" s="324">
        <v>4</v>
      </c>
      <c r="CG6" s="324">
        <v>4</v>
      </c>
      <c r="CH6" s="324">
        <v>4</v>
      </c>
      <c r="CI6" s="324">
        <v>4</v>
      </c>
      <c r="CJ6" s="324">
        <v>4.3899999999999997</v>
      </c>
      <c r="CK6" s="324">
        <v>4.3899999999999997</v>
      </c>
      <c r="CL6" s="324">
        <v>4.3899999999999997</v>
      </c>
      <c r="CM6" s="324">
        <v>4.3899999999999997</v>
      </c>
      <c r="CN6" s="272">
        <v>4.3899999999999997</v>
      </c>
      <c r="CO6" s="272">
        <v>4.3899999999999997</v>
      </c>
      <c r="CP6" s="272">
        <v>4.3899999999999997</v>
      </c>
      <c r="CQ6" s="272">
        <v>4.3899999999999997</v>
      </c>
      <c r="CR6" s="272">
        <v>4.5599999999999996</v>
      </c>
      <c r="CS6" s="272">
        <v>4.5599999999999996</v>
      </c>
      <c r="CT6" s="272">
        <v>4.5599999999999996</v>
      </c>
      <c r="CU6" s="272">
        <v>4.5599999999999996</v>
      </c>
      <c r="CV6" s="272">
        <v>4.5599999999999996</v>
      </c>
      <c r="CW6" s="272">
        <v>4.5599999999999996</v>
      </c>
      <c r="CX6" s="272">
        <v>4.5599999999999996</v>
      </c>
      <c r="CY6" s="272">
        <v>4.5599999999999996</v>
      </c>
      <c r="CZ6" s="272">
        <v>4.5599999999999996</v>
      </c>
      <c r="DA6" s="272">
        <v>4.5599999999999996</v>
      </c>
      <c r="DB6" s="272">
        <v>4.5599999999999996</v>
      </c>
      <c r="DC6" s="272">
        <v>4.5599999999999996</v>
      </c>
      <c r="DD6" s="272">
        <v>4.5599999999999996</v>
      </c>
      <c r="DE6" s="272">
        <v>4.5599999999999996</v>
      </c>
      <c r="DF6" s="272">
        <v>4.5599999999999996</v>
      </c>
      <c r="DG6" s="272">
        <v>4.5599999999999996</v>
      </c>
      <c r="DH6" s="272">
        <v>4.5599999999999996</v>
      </c>
      <c r="DI6" s="272">
        <v>4.5599999999999996</v>
      </c>
      <c r="EB6" s="272">
        <v>4.5599999999999996</v>
      </c>
      <c r="EC6" s="272">
        <v>4.5599999999999996</v>
      </c>
      <c r="ED6" s="272">
        <v>4.5599999999999996</v>
      </c>
    </row>
    <row r="7" spans="2:163" x14ac:dyDescent="0.25">
      <c r="B7" s="40"/>
      <c r="C7" s="207"/>
      <c r="D7" s="207"/>
      <c r="E7" s="207"/>
      <c r="F7" s="207"/>
      <c r="G7" s="207"/>
      <c r="H7" s="207"/>
      <c r="I7" s="207"/>
      <c r="J7" s="207"/>
      <c r="K7" s="207"/>
      <c r="L7" s="207"/>
      <c r="M7" s="207"/>
      <c r="N7" s="207"/>
      <c r="O7" s="155"/>
      <c r="P7" s="155"/>
      <c r="Q7" s="155"/>
      <c r="R7" s="155"/>
      <c r="S7" s="155"/>
      <c r="T7" s="155"/>
      <c r="U7" s="155"/>
      <c r="V7" s="155"/>
      <c r="W7" s="155"/>
      <c r="X7" s="155"/>
      <c r="Y7" s="155"/>
      <c r="Z7" s="155"/>
      <c r="AA7" s="155"/>
      <c r="AB7" s="155"/>
      <c r="AC7" s="155"/>
      <c r="AD7" s="155"/>
      <c r="AE7" s="155"/>
      <c r="AF7" s="155"/>
      <c r="AG7" s="155"/>
      <c r="AH7" s="155"/>
      <c r="AI7" s="155"/>
      <c r="AJ7" s="155"/>
      <c r="AK7" s="155"/>
      <c r="AL7" s="155"/>
      <c r="AM7" s="155"/>
      <c r="AN7" s="155"/>
      <c r="AO7" s="155"/>
      <c r="AP7" s="155"/>
      <c r="AQ7" s="155"/>
      <c r="AR7" s="155"/>
      <c r="AS7" s="155"/>
      <c r="AT7" s="155"/>
      <c r="AU7" s="155"/>
      <c r="AV7" s="190"/>
      <c r="AW7" s="190"/>
      <c r="AX7" s="190"/>
      <c r="AY7" s="190"/>
      <c r="AZ7" s="190"/>
      <c r="BA7" s="190"/>
      <c r="BB7" s="190"/>
      <c r="BC7" s="190"/>
      <c r="BD7" s="190"/>
      <c r="BE7" s="190"/>
      <c r="BF7" s="190"/>
      <c r="BG7" s="190"/>
      <c r="BH7" s="190"/>
      <c r="BI7" s="190"/>
      <c r="BJ7" s="190"/>
      <c r="BK7" s="190"/>
      <c r="BL7" s="190"/>
      <c r="BM7" s="190"/>
      <c r="BN7" s="190"/>
      <c r="BO7" s="190"/>
      <c r="BP7" s="190"/>
      <c r="BQ7" s="190"/>
      <c r="BR7" s="190"/>
      <c r="BS7" s="190"/>
      <c r="BT7" s="190"/>
      <c r="BU7" s="190"/>
      <c r="BV7" s="190"/>
      <c r="BW7" s="190"/>
      <c r="BX7" s="190"/>
      <c r="BY7" s="190"/>
      <c r="BZ7" s="190"/>
      <c r="CA7" s="190"/>
      <c r="CB7" s="190"/>
      <c r="CC7" s="190"/>
      <c r="CD7" s="190"/>
      <c r="CE7" s="190"/>
      <c r="CF7" s="190"/>
      <c r="CG7" s="190"/>
      <c r="CH7" s="190"/>
      <c r="CI7" s="190"/>
      <c r="CJ7" s="190"/>
      <c r="CK7" s="190"/>
      <c r="CL7" s="190"/>
      <c r="CM7" s="190"/>
      <c r="CN7" s="190"/>
      <c r="CO7" s="190"/>
      <c r="CP7" s="190"/>
      <c r="CQ7" s="190"/>
      <c r="CR7" s="190"/>
      <c r="CS7" s="190"/>
      <c r="CT7" s="190"/>
      <c r="CU7" s="190"/>
      <c r="CV7" s="190"/>
      <c r="CW7" s="190"/>
      <c r="CX7" s="190"/>
      <c r="CY7" s="190"/>
      <c r="CZ7" s="190"/>
      <c r="DA7" s="190"/>
      <c r="DB7" s="190"/>
      <c r="DC7" s="190"/>
      <c r="DD7" s="190"/>
      <c r="DE7" s="190"/>
      <c r="DF7" s="190"/>
      <c r="DG7" s="190"/>
      <c r="DH7" s="190"/>
      <c r="DI7" s="190"/>
      <c r="EB7" s="275"/>
      <c r="EC7" s="275"/>
      <c r="ED7" s="275"/>
    </row>
    <row r="8" spans="2:163" s="265" customFormat="1" ht="13.5" customHeight="1" x14ac:dyDescent="0.25">
      <c r="B8" s="271" t="s">
        <v>283</v>
      </c>
      <c r="C8" s="266"/>
      <c r="D8" s="266"/>
      <c r="E8" s="266"/>
      <c r="F8" s="266"/>
      <c r="G8" s="266"/>
      <c r="H8" s="266"/>
      <c r="I8" s="266"/>
      <c r="J8" s="266"/>
      <c r="K8" s="266"/>
      <c r="L8" s="266"/>
      <c r="M8" s="266"/>
      <c r="N8" s="266"/>
      <c r="EB8" s="275"/>
      <c r="EC8" s="275"/>
      <c r="ED8" s="275"/>
    </row>
    <row r="9" spans="2:163" s="265" customFormat="1" ht="13.5" customHeight="1" x14ac:dyDescent="0.2">
      <c r="B9" s="274" t="s">
        <v>217</v>
      </c>
      <c r="C9" s="269"/>
      <c r="D9" s="269"/>
      <c r="E9" s="269"/>
      <c r="F9" s="269"/>
      <c r="G9" s="269"/>
      <c r="H9" s="269"/>
      <c r="I9" s="269"/>
      <c r="J9" s="269"/>
      <c r="K9" s="269"/>
      <c r="L9" s="269"/>
      <c r="M9" s="269"/>
      <c r="N9" s="269"/>
      <c r="O9" s="268">
        <v>7.8</v>
      </c>
      <c r="P9" s="268">
        <v>7.8</v>
      </c>
      <c r="Q9" s="268">
        <v>7.8</v>
      </c>
      <c r="R9" s="268">
        <v>7.8</v>
      </c>
      <c r="S9" s="268">
        <v>7.8</v>
      </c>
      <c r="T9" s="268">
        <v>7.8</v>
      </c>
      <c r="U9" s="268">
        <v>7.8</v>
      </c>
      <c r="V9" s="268">
        <v>7.8</v>
      </c>
      <c r="W9" s="268">
        <v>7.8</v>
      </c>
      <c r="X9" s="268">
        <v>7.8</v>
      </c>
      <c r="Y9" s="268">
        <v>7.8</v>
      </c>
      <c r="Z9" s="268">
        <v>7.8</v>
      </c>
      <c r="AA9" s="268">
        <v>7.8</v>
      </c>
      <c r="AB9" s="268">
        <v>7.8</v>
      </c>
      <c r="AC9" s="268">
        <v>7.8</v>
      </c>
      <c r="AD9" s="268">
        <v>7.8</v>
      </c>
      <c r="AE9" s="268">
        <v>7.8</v>
      </c>
      <c r="AF9" s="268">
        <v>7.8</v>
      </c>
      <c r="AG9" s="268">
        <v>7.8</v>
      </c>
      <c r="AH9" s="268">
        <v>7.8</v>
      </c>
      <c r="AI9" s="268">
        <v>7.8</v>
      </c>
      <c r="AJ9" s="268">
        <v>7.8</v>
      </c>
      <c r="AK9" s="268">
        <v>7.8</v>
      </c>
      <c r="AL9" s="268">
        <v>7.8</v>
      </c>
      <c r="AM9" s="268">
        <v>7.8</v>
      </c>
      <c r="AN9" s="268">
        <v>7.8</v>
      </c>
      <c r="AO9" s="268">
        <v>7.8</v>
      </c>
      <c r="AP9" s="268">
        <v>7.8</v>
      </c>
      <c r="AQ9" s="268">
        <v>7.8</v>
      </c>
      <c r="AR9" s="268">
        <v>7.8</v>
      </c>
      <c r="AS9" s="268">
        <v>7.8</v>
      </c>
      <c r="AT9" s="268">
        <v>7.8</v>
      </c>
      <c r="AU9" s="268">
        <v>7.8</v>
      </c>
      <c r="AV9" s="268">
        <v>9</v>
      </c>
      <c r="AW9" s="268">
        <v>9</v>
      </c>
      <c r="AX9" s="268">
        <v>9</v>
      </c>
      <c r="AY9" s="268">
        <v>4</v>
      </c>
      <c r="AZ9" s="268">
        <v>4</v>
      </c>
      <c r="BA9" s="268">
        <v>4</v>
      </c>
      <c r="BB9" s="268">
        <v>4</v>
      </c>
      <c r="BC9" s="268">
        <v>4</v>
      </c>
      <c r="BD9" s="268">
        <v>4</v>
      </c>
      <c r="BE9" s="268">
        <v>4</v>
      </c>
      <c r="BF9" s="268">
        <v>4</v>
      </c>
      <c r="BG9" s="268">
        <v>9</v>
      </c>
      <c r="BH9" s="268">
        <v>9</v>
      </c>
      <c r="BI9" s="268">
        <v>9</v>
      </c>
      <c r="BJ9" s="268">
        <v>9</v>
      </c>
      <c r="BK9" s="268">
        <v>4</v>
      </c>
      <c r="BL9" s="268">
        <v>4</v>
      </c>
      <c r="BM9" s="268">
        <v>4</v>
      </c>
      <c r="BN9" s="268">
        <v>4</v>
      </c>
      <c r="BO9" s="268">
        <v>4</v>
      </c>
      <c r="BP9" s="268">
        <v>4</v>
      </c>
      <c r="BQ9" s="268">
        <v>4</v>
      </c>
      <c r="BR9" s="268">
        <v>4</v>
      </c>
      <c r="BS9" s="268">
        <v>9</v>
      </c>
      <c r="BT9" s="268">
        <v>9</v>
      </c>
      <c r="BU9" s="268">
        <v>9</v>
      </c>
      <c r="BV9" s="268">
        <v>9</v>
      </c>
      <c r="BW9" s="268">
        <v>4</v>
      </c>
      <c r="BX9" s="268">
        <v>4</v>
      </c>
      <c r="BY9" s="268">
        <v>4</v>
      </c>
      <c r="BZ9" s="268">
        <v>4</v>
      </c>
      <c r="CA9" s="268">
        <v>4</v>
      </c>
      <c r="CB9" s="268">
        <v>4</v>
      </c>
      <c r="CC9" s="268">
        <v>4</v>
      </c>
      <c r="CD9" s="268">
        <v>4</v>
      </c>
      <c r="CE9" s="268">
        <v>9</v>
      </c>
      <c r="CF9" s="268">
        <v>9</v>
      </c>
      <c r="CG9" s="268">
        <v>9</v>
      </c>
      <c r="CH9" s="268">
        <v>9</v>
      </c>
      <c r="CI9" s="268">
        <v>4</v>
      </c>
      <c r="CJ9" s="268">
        <v>4.1500000000000004</v>
      </c>
      <c r="CK9" s="268">
        <v>4.1500000000000004</v>
      </c>
      <c r="CL9" s="272">
        <v>4.1500000000000004</v>
      </c>
      <c r="CM9" s="272">
        <v>4.1500000000000004</v>
      </c>
      <c r="CN9" s="272">
        <v>4.1500000000000004</v>
      </c>
      <c r="CO9" s="272">
        <v>4.1500000000000004</v>
      </c>
      <c r="CP9" s="272">
        <v>4.1500000000000004</v>
      </c>
      <c r="CQ9" s="272">
        <v>9.35</v>
      </c>
      <c r="CR9" s="272">
        <v>9.6999999999999993</v>
      </c>
      <c r="CS9" s="272">
        <v>9.6999999999999993</v>
      </c>
      <c r="CT9" s="272">
        <v>9.6999999999999993</v>
      </c>
      <c r="CU9" s="272">
        <v>4.3</v>
      </c>
      <c r="CV9" s="272">
        <v>4.3</v>
      </c>
      <c r="CW9" s="272">
        <v>4.3</v>
      </c>
      <c r="CX9" s="272">
        <v>4.3</v>
      </c>
      <c r="CY9" s="272">
        <v>4.3</v>
      </c>
      <c r="CZ9" s="272">
        <v>4.3</v>
      </c>
      <c r="DA9" s="272">
        <v>4.3</v>
      </c>
      <c r="DB9" s="272">
        <v>4.3</v>
      </c>
      <c r="DC9" s="272">
        <v>9.6999999999999993</v>
      </c>
      <c r="DD9" s="272">
        <v>9.6999999999999993</v>
      </c>
      <c r="DE9" s="272">
        <v>9.6999999999999993</v>
      </c>
      <c r="DF9" s="272">
        <v>9.6999999999999993</v>
      </c>
      <c r="DG9" s="272">
        <v>4.3</v>
      </c>
      <c r="DH9" s="272">
        <v>4.3</v>
      </c>
      <c r="DI9" s="272">
        <v>4.3</v>
      </c>
      <c r="EB9" s="272">
        <v>9.6999999999999993</v>
      </c>
      <c r="EC9" s="272">
        <v>9.6999999999999993</v>
      </c>
      <c r="ED9" s="272">
        <v>9.6999999999999993</v>
      </c>
    </row>
    <row r="10" spans="2:163" s="265" customFormat="1" ht="13.5" customHeight="1" x14ac:dyDescent="0.2">
      <c r="B10" s="274" t="s">
        <v>288</v>
      </c>
      <c r="C10" s="269"/>
      <c r="D10" s="269"/>
      <c r="E10" s="269"/>
      <c r="F10" s="269"/>
      <c r="G10" s="269"/>
      <c r="H10" s="269"/>
      <c r="I10" s="269"/>
      <c r="J10" s="269"/>
      <c r="K10" s="269"/>
      <c r="L10" s="269"/>
      <c r="M10" s="269"/>
      <c r="N10" s="269"/>
      <c r="O10" s="268">
        <v>3.76</v>
      </c>
      <c r="P10" s="268">
        <v>3.76</v>
      </c>
      <c r="Q10" s="268">
        <v>3.76</v>
      </c>
      <c r="R10" s="268">
        <v>3.76</v>
      </c>
      <c r="S10" s="268">
        <v>3.76</v>
      </c>
      <c r="T10" s="268">
        <v>3.76</v>
      </c>
      <c r="U10" s="268">
        <v>3.76</v>
      </c>
      <c r="V10" s="268">
        <v>3.76</v>
      </c>
      <c r="W10" s="268">
        <v>3.76</v>
      </c>
      <c r="X10" s="268">
        <v>3.76</v>
      </c>
      <c r="Y10" s="268">
        <v>3.76</v>
      </c>
      <c r="Z10" s="268">
        <v>3.76</v>
      </c>
      <c r="AA10" s="268">
        <v>3.76</v>
      </c>
      <c r="AB10" s="268">
        <v>3.76</v>
      </c>
      <c r="AC10" s="268">
        <v>3.76</v>
      </c>
      <c r="AD10" s="268">
        <v>3.76</v>
      </c>
      <c r="AE10" s="268">
        <v>3.76</v>
      </c>
      <c r="AF10" s="268">
        <v>3.76</v>
      </c>
      <c r="AG10" s="268">
        <v>3.76</v>
      </c>
      <c r="AH10" s="268">
        <v>3.76</v>
      </c>
      <c r="AI10" s="268">
        <v>3.76</v>
      </c>
      <c r="AJ10" s="268">
        <v>3.76</v>
      </c>
      <c r="AK10" s="268">
        <v>3.76</v>
      </c>
      <c r="AL10" s="268">
        <v>3.76</v>
      </c>
      <c r="AM10" s="268">
        <v>3.76</v>
      </c>
      <c r="AN10" s="268">
        <v>3.76</v>
      </c>
      <c r="AO10" s="268">
        <v>3.76</v>
      </c>
      <c r="AP10" s="268">
        <v>3.76</v>
      </c>
      <c r="AQ10" s="268">
        <v>3.76</v>
      </c>
      <c r="AR10" s="268">
        <v>3.76</v>
      </c>
      <c r="AS10" s="268">
        <v>3.76</v>
      </c>
      <c r="AT10" s="268">
        <v>3.76</v>
      </c>
      <c r="AU10" s="268">
        <v>3.76</v>
      </c>
      <c r="AV10" s="268">
        <v>3</v>
      </c>
      <c r="AW10" s="268">
        <v>3</v>
      </c>
      <c r="AX10" s="268">
        <v>3</v>
      </c>
      <c r="AY10" s="268">
        <v>0</v>
      </c>
      <c r="AZ10" s="268">
        <v>0</v>
      </c>
      <c r="BA10" s="268">
        <v>0</v>
      </c>
      <c r="BB10" s="268">
        <v>0</v>
      </c>
      <c r="BC10" s="268">
        <v>0</v>
      </c>
      <c r="BD10" s="268">
        <v>0</v>
      </c>
      <c r="BE10" s="268">
        <v>0</v>
      </c>
      <c r="BF10" s="268">
        <v>0</v>
      </c>
      <c r="BG10" s="268">
        <v>3</v>
      </c>
      <c r="BH10" s="268">
        <v>3</v>
      </c>
      <c r="BI10" s="268">
        <v>3</v>
      </c>
      <c r="BJ10" s="268">
        <v>3</v>
      </c>
      <c r="BK10" s="268">
        <v>0</v>
      </c>
      <c r="BL10" s="268">
        <v>0</v>
      </c>
      <c r="BM10" s="268">
        <v>0</v>
      </c>
      <c r="BN10" s="268">
        <v>0</v>
      </c>
      <c r="BO10" s="268">
        <v>0</v>
      </c>
      <c r="BP10" s="268">
        <v>0</v>
      </c>
      <c r="BQ10" s="268">
        <v>0</v>
      </c>
      <c r="BR10" s="268">
        <v>0</v>
      </c>
      <c r="BS10" s="268">
        <v>3</v>
      </c>
      <c r="BT10" s="268">
        <v>3</v>
      </c>
      <c r="BU10" s="268">
        <v>3</v>
      </c>
      <c r="BV10" s="268">
        <v>3</v>
      </c>
      <c r="BW10" s="268">
        <v>0</v>
      </c>
      <c r="BX10" s="268">
        <v>0</v>
      </c>
      <c r="BY10" s="268">
        <v>0</v>
      </c>
      <c r="BZ10" s="268">
        <v>0</v>
      </c>
      <c r="CA10" s="268">
        <v>0</v>
      </c>
      <c r="CB10" s="268">
        <v>0</v>
      </c>
      <c r="CC10" s="268">
        <v>0</v>
      </c>
      <c r="CD10" s="268">
        <v>0</v>
      </c>
      <c r="CE10" s="268">
        <v>3</v>
      </c>
      <c r="CF10" s="268">
        <v>3</v>
      </c>
      <c r="CG10" s="268">
        <v>3</v>
      </c>
      <c r="CH10" s="268">
        <v>3</v>
      </c>
      <c r="CI10" s="268">
        <v>0</v>
      </c>
      <c r="CJ10" s="268">
        <v>0</v>
      </c>
      <c r="CK10" s="268">
        <v>0</v>
      </c>
      <c r="CL10" s="272">
        <v>0</v>
      </c>
      <c r="CM10" s="272">
        <v>0</v>
      </c>
      <c r="CN10" s="272">
        <v>0</v>
      </c>
      <c r="CO10" s="272">
        <v>0</v>
      </c>
      <c r="CP10" s="272">
        <v>0</v>
      </c>
      <c r="CQ10" s="272">
        <v>3.15</v>
      </c>
      <c r="CR10" s="272">
        <v>3.3</v>
      </c>
      <c r="CS10" s="272">
        <v>3.3</v>
      </c>
      <c r="CT10" s="272">
        <v>3.3</v>
      </c>
      <c r="CU10" s="272">
        <v>0</v>
      </c>
      <c r="CV10" s="272">
        <v>0</v>
      </c>
      <c r="CW10" s="272">
        <v>0</v>
      </c>
      <c r="CX10" s="272">
        <v>0</v>
      </c>
      <c r="CY10" s="272">
        <v>0</v>
      </c>
      <c r="CZ10" s="272">
        <v>0</v>
      </c>
      <c r="DA10" s="272">
        <v>0</v>
      </c>
      <c r="DB10" s="272">
        <v>0</v>
      </c>
      <c r="DC10" s="272">
        <v>3.3</v>
      </c>
      <c r="DD10" s="272">
        <v>3.3</v>
      </c>
      <c r="DE10" s="272">
        <v>3.3</v>
      </c>
      <c r="DF10" s="272">
        <v>3.3</v>
      </c>
      <c r="DG10" s="272">
        <v>0</v>
      </c>
      <c r="DH10" s="272">
        <v>0</v>
      </c>
      <c r="DI10" s="272">
        <v>0</v>
      </c>
      <c r="EB10" s="272">
        <v>3.3</v>
      </c>
      <c r="EC10" s="272">
        <v>3.3</v>
      </c>
      <c r="ED10" s="272">
        <v>3.3</v>
      </c>
    </row>
    <row r="11" spans="2:163" s="265" customFormat="1" ht="13.5" customHeight="1" x14ac:dyDescent="0.2">
      <c r="B11" s="274" t="s">
        <v>214</v>
      </c>
      <c r="C11" s="269"/>
      <c r="D11" s="269"/>
      <c r="E11" s="269"/>
      <c r="F11" s="269"/>
      <c r="G11" s="269"/>
      <c r="H11" s="269"/>
      <c r="I11" s="269"/>
      <c r="J11" s="269"/>
      <c r="K11" s="269"/>
      <c r="L11" s="269"/>
      <c r="M11" s="269"/>
      <c r="N11" s="269"/>
      <c r="O11" s="268">
        <v>0.8</v>
      </c>
      <c r="P11" s="268">
        <v>0.8</v>
      </c>
      <c r="Q11" s="268">
        <v>0.8</v>
      </c>
      <c r="R11" s="268">
        <v>0.8</v>
      </c>
      <c r="S11" s="268">
        <v>0.8</v>
      </c>
      <c r="T11" s="268">
        <v>0.8</v>
      </c>
      <c r="U11" s="268">
        <v>0.8</v>
      </c>
      <c r="V11" s="268">
        <v>0.8</v>
      </c>
      <c r="W11" s="268">
        <v>0.8</v>
      </c>
      <c r="X11" s="268">
        <v>0.8</v>
      </c>
      <c r="Y11" s="268">
        <v>0.8</v>
      </c>
      <c r="Z11" s="268">
        <v>0.8</v>
      </c>
      <c r="AA11" s="268">
        <v>0.8</v>
      </c>
      <c r="AB11" s="268">
        <v>0.8</v>
      </c>
      <c r="AC11" s="268">
        <v>0.8</v>
      </c>
      <c r="AD11" s="268">
        <v>0.8</v>
      </c>
      <c r="AE11" s="268">
        <v>0.8</v>
      </c>
      <c r="AF11" s="268">
        <v>0.8</v>
      </c>
      <c r="AG11" s="268">
        <v>0.8</v>
      </c>
      <c r="AH11" s="268">
        <v>0.8</v>
      </c>
      <c r="AI11" s="268">
        <v>0.8</v>
      </c>
      <c r="AJ11" s="268">
        <v>0.8</v>
      </c>
      <c r="AK11" s="268">
        <v>0.8</v>
      </c>
      <c r="AL11" s="268">
        <v>0.8</v>
      </c>
      <c r="AM11" s="268">
        <v>0.8</v>
      </c>
      <c r="AN11" s="268">
        <v>0.8</v>
      </c>
      <c r="AO11" s="268">
        <v>0.8</v>
      </c>
      <c r="AP11" s="268">
        <v>0.8</v>
      </c>
      <c r="AQ11" s="268">
        <v>0.8</v>
      </c>
      <c r="AR11" s="268">
        <v>0.8</v>
      </c>
      <c r="AS11" s="268">
        <v>0.8</v>
      </c>
      <c r="AT11" s="268">
        <v>0.8</v>
      </c>
      <c r="AU11" s="268">
        <v>0.8</v>
      </c>
      <c r="AV11" s="268">
        <v>0</v>
      </c>
      <c r="AW11" s="268">
        <v>0</v>
      </c>
      <c r="AX11" s="268">
        <v>0</v>
      </c>
      <c r="AY11" s="268">
        <v>0</v>
      </c>
      <c r="AZ11" s="268">
        <v>0</v>
      </c>
      <c r="BA11" s="268">
        <v>0</v>
      </c>
      <c r="BB11" s="268">
        <v>0</v>
      </c>
      <c r="BC11" s="268">
        <v>0</v>
      </c>
      <c r="BD11" s="268">
        <v>0</v>
      </c>
      <c r="BE11" s="268">
        <v>0</v>
      </c>
      <c r="BF11" s="268">
        <v>0</v>
      </c>
      <c r="BG11" s="268">
        <v>0</v>
      </c>
      <c r="BH11" s="268">
        <v>0</v>
      </c>
      <c r="BI11" s="268">
        <v>0</v>
      </c>
      <c r="BJ11" s="268">
        <v>0</v>
      </c>
      <c r="BK11" s="268">
        <v>0</v>
      </c>
      <c r="BL11" s="268">
        <v>0</v>
      </c>
      <c r="BM11" s="268">
        <v>0</v>
      </c>
      <c r="BN11" s="268">
        <v>0</v>
      </c>
      <c r="BO11" s="268">
        <v>0</v>
      </c>
      <c r="BP11" s="268">
        <v>0</v>
      </c>
      <c r="BQ11" s="268">
        <v>0</v>
      </c>
      <c r="BR11" s="268">
        <v>0</v>
      </c>
      <c r="BS11" s="268">
        <v>0</v>
      </c>
      <c r="BT11" s="268">
        <v>0</v>
      </c>
      <c r="BU11" s="268">
        <v>0</v>
      </c>
      <c r="BV11" s="268">
        <v>0</v>
      </c>
      <c r="BW11" s="268">
        <v>0</v>
      </c>
      <c r="BX11" s="268">
        <v>0</v>
      </c>
      <c r="BY11" s="268">
        <v>0</v>
      </c>
      <c r="BZ11" s="268">
        <v>0</v>
      </c>
      <c r="CA11" s="268">
        <v>0</v>
      </c>
      <c r="CB11" s="268">
        <v>0</v>
      </c>
      <c r="CC11" s="268">
        <v>0</v>
      </c>
      <c r="CD11" s="268">
        <v>0</v>
      </c>
      <c r="CE11" s="268">
        <v>0</v>
      </c>
      <c r="CF11" s="268">
        <v>0</v>
      </c>
      <c r="CG11" s="268">
        <v>0</v>
      </c>
      <c r="CH11" s="268">
        <v>0</v>
      </c>
      <c r="CI11" s="268">
        <v>0</v>
      </c>
      <c r="CJ11" s="268">
        <v>0</v>
      </c>
      <c r="CK11" s="268">
        <v>0</v>
      </c>
      <c r="CL11" s="272">
        <v>0</v>
      </c>
      <c r="CM11" s="272">
        <v>0</v>
      </c>
      <c r="CN11" s="272">
        <v>0</v>
      </c>
      <c r="CO11" s="272">
        <v>0</v>
      </c>
      <c r="CP11" s="272">
        <v>0</v>
      </c>
      <c r="CQ11" s="272">
        <v>0</v>
      </c>
      <c r="CR11" s="272">
        <v>0</v>
      </c>
      <c r="CS11" s="272">
        <v>0</v>
      </c>
      <c r="CT11" s="272">
        <v>0</v>
      </c>
      <c r="CU11" s="272">
        <v>0</v>
      </c>
      <c r="CV11" s="272">
        <v>0</v>
      </c>
      <c r="CW11" s="272">
        <v>0</v>
      </c>
      <c r="CX11" s="272">
        <v>0</v>
      </c>
      <c r="CY11" s="272">
        <v>0</v>
      </c>
      <c r="CZ11" s="272">
        <v>0</v>
      </c>
      <c r="DA11" s="272">
        <v>0</v>
      </c>
      <c r="DB11" s="272">
        <v>0</v>
      </c>
      <c r="DC11" s="272">
        <v>0</v>
      </c>
      <c r="DD11" s="272">
        <v>0</v>
      </c>
      <c r="DE11" s="272">
        <v>0</v>
      </c>
      <c r="DF11" s="272">
        <v>0</v>
      </c>
      <c r="DG11" s="272">
        <v>0</v>
      </c>
      <c r="DH11" s="272">
        <v>0</v>
      </c>
      <c r="DI11" s="272">
        <v>0</v>
      </c>
      <c r="EB11" s="272">
        <v>0</v>
      </c>
      <c r="EC11" s="272">
        <v>0</v>
      </c>
      <c r="ED11" s="272">
        <v>0</v>
      </c>
    </row>
    <row r="12" spans="2:163" s="265" customFormat="1" ht="13.5" customHeight="1" x14ac:dyDescent="0.2">
      <c r="B12" s="274"/>
      <c r="C12" s="269"/>
      <c r="D12" s="269"/>
      <c r="E12" s="269"/>
      <c r="F12" s="269"/>
      <c r="G12" s="269"/>
      <c r="H12" s="269"/>
      <c r="I12" s="269"/>
      <c r="J12" s="269"/>
      <c r="K12" s="269"/>
      <c r="L12" s="269"/>
      <c r="M12" s="269"/>
      <c r="N12" s="269"/>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68"/>
      <c r="AX12" s="268"/>
      <c r="AY12" s="268"/>
      <c r="AZ12" s="268"/>
      <c r="BA12" s="268"/>
      <c r="BB12" s="268"/>
      <c r="BC12" s="268"/>
      <c r="BD12" s="268"/>
      <c r="BE12" s="268"/>
      <c r="BF12" s="268"/>
      <c r="BG12" s="268"/>
      <c r="BH12" s="268"/>
      <c r="BI12" s="268"/>
      <c r="BJ12" s="268"/>
      <c r="BK12" s="268"/>
      <c r="BL12" s="268"/>
      <c r="BM12" s="268"/>
      <c r="BN12" s="268"/>
      <c r="BO12" s="268"/>
      <c r="BP12" s="268"/>
      <c r="BQ12" s="268"/>
      <c r="BR12" s="268"/>
      <c r="BS12" s="268"/>
      <c r="BT12" s="268"/>
      <c r="BU12" s="268"/>
      <c r="BV12" s="268"/>
      <c r="BW12" s="268"/>
      <c r="BX12" s="268"/>
      <c r="BY12" s="268"/>
      <c r="BZ12" s="268"/>
      <c r="CA12" s="268"/>
      <c r="CB12" s="268"/>
      <c r="CC12" s="268"/>
      <c r="CD12" s="268"/>
      <c r="CE12" s="268"/>
      <c r="CF12" s="268"/>
      <c r="CG12" s="268"/>
      <c r="CH12" s="268"/>
      <c r="CI12" s="268"/>
      <c r="CJ12" s="268"/>
      <c r="CK12" s="268"/>
      <c r="CL12" s="272"/>
      <c r="CM12" s="272"/>
      <c r="CN12" s="272"/>
      <c r="CO12" s="272"/>
      <c r="CP12" s="272"/>
      <c r="CQ12" s="272"/>
      <c r="CR12" s="272"/>
      <c r="CS12" s="272"/>
      <c r="CT12" s="272"/>
      <c r="CU12" s="272"/>
      <c r="CV12" s="272"/>
      <c r="CW12" s="272"/>
      <c r="CX12" s="272"/>
      <c r="CY12" s="272"/>
      <c r="CZ12" s="272"/>
      <c r="DA12" s="272"/>
      <c r="DB12" s="272"/>
      <c r="DC12" s="272"/>
      <c r="DD12" s="272"/>
      <c r="DE12" s="272"/>
      <c r="DF12" s="272"/>
      <c r="DG12" s="272"/>
      <c r="DH12" s="272"/>
      <c r="DI12" s="272"/>
    </row>
    <row r="13" spans="2:163" x14ac:dyDescent="0.25">
      <c r="B13" s="271" t="s">
        <v>291</v>
      </c>
    </row>
    <row r="14" spans="2:163" s="332" customFormat="1" ht="14.25" x14ac:dyDescent="0.2">
      <c r="B14" s="318" t="s">
        <v>182</v>
      </c>
      <c r="O14" s="332">
        <v>0.46</v>
      </c>
      <c r="P14" s="332">
        <v>0.46</v>
      </c>
      <c r="Q14" s="332">
        <v>0.46</v>
      </c>
      <c r="R14" s="332">
        <v>0.46</v>
      </c>
      <c r="S14" s="332">
        <v>0.46</v>
      </c>
      <c r="T14" s="332">
        <v>0.46</v>
      </c>
      <c r="U14" s="332">
        <v>0.46</v>
      </c>
      <c r="V14" s="332">
        <v>0.46</v>
      </c>
      <c r="W14" s="332">
        <v>0.46</v>
      </c>
      <c r="X14" s="332">
        <v>0.46</v>
      </c>
      <c r="Y14" s="332">
        <v>0.46</v>
      </c>
      <c r="Z14" s="332">
        <v>0.46</v>
      </c>
      <c r="AA14" s="332">
        <v>0.46</v>
      </c>
      <c r="AB14" s="332">
        <v>0.46</v>
      </c>
      <c r="AC14" s="332">
        <v>0.46</v>
      </c>
      <c r="AD14" s="332">
        <v>0.46</v>
      </c>
      <c r="AE14" s="332">
        <v>0.46</v>
      </c>
      <c r="AF14" s="332">
        <v>0.46</v>
      </c>
      <c r="AG14" s="332">
        <v>0.46</v>
      </c>
      <c r="AH14" s="332">
        <v>0.46</v>
      </c>
      <c r="AI14" s="332">
        <v>0.46</v>
      </c>
      <c r="AJ14" s="332">
        <v>0.46</v>
      </c>
      <c r="AK14" s="332">
        <v>0.46</v>
      </c>
      <c r="AL14" s="332">
        <v>0.46</v>
      </c>
      <c r="AM14" s="332">
        <v>0.46</v>
      </c>
      <c r="AN14" s="332">
        <v>0.46</v>
      </c>
      <c r="AO14" s="332">
        <v>0.46</v>
      </c>
      <c r="AP14" s="332">
        <v>0.46</v>
      </c>
      <c r="AQ14" s="332">
        <v>0.46</v>
      </c>
      <c r="AR14" s="332">
        <v>0.46</v>
      </c>
      <c r="AS14" s="332">
        <v>0.46</v>
      </c>
      <c r="AT14" s="332">
        <v>0.46</v>
      </c>
      <c r="AU14" s="332">
        <v>0.46</v>
      </c>
      <c r="AV14" s="332">
        <v>0.46</v>
      </c>
      <c r="AW14" s="332">
        <v>0.46</v>
      </c>
      <c r="AX14" s="332">
        <v>0.46</v>
      </c>
      <c r="AY14" s="332">
        <v>0.46</v>
      </c>
      <c r="AZ14" s="332">
        <v>0.46</v>
      </c>
      <c r="BA14" s="332">
        <v>0.46</v>
      </c>
      <c r="BB14" s="332">
        <v>0.46</v>
      </c>
      <c r="BC14" s="332">
        <v>0.46</v>
      </c>
      <c r="BD14" s="332">
        <v>0.46</v>
      </c>
      <c r="BE14" s="332">
        <v>0.46</v>
      </c>
      <c r="BF14" s="332">
        <v>0.46</v>
      </c>
      <c r="BG14" s="332">
        <v>0.46</v>
      </c>
      <c r="BH14" s="332">
        <v>0.46</v>
      </c>
      <c r="BI14" s="332">
        <v>0.46</v>
      </c>
      <c r="BJ14" s="332">
        <v>0.46</v>
      </c>
      <c r="BK14" s="332">
        <v>0.46</v>
      </c>
      <c r="BL14" s="332">
        <v>0.46</v>
      </c>
      <c r="BM14" s="332">
        <v>0.46</v>
      </c>
      <c r="BN14" s="332">
        <v>0.46</v>
      </c>
      <c r="BO14" s="332">
        <v>0.46</v>
      </c>
      <c r="BP14" s="332">
        <v>0.46</v>
      </c>
      <c r="BQ14" s="332">
        <v>0.46</v>
      </c>
      <c r="BR14" s="332">
        <v>0.46</v>
      </c>
      <c r="BS14" s="332">
        <v>0.46</v>
      </c>
      <c r="BT14" s="332">
        <v>0.46</v>
      </c>
      <c r="BU14" s="332">
        <v>0.46</v>
      </c>
      <c r="BV14" s="332">
        <v>0.46</v>
      </c>
      <c r="BW14" s="332">
        <v>0.46</v>
      </c>
      <c r="BX14" s="332">
        <v>0.46</v>
      </c>
      <c r="BY14" s="332">
        <v>0.46</v>
      </c>
      <c r="BZ14" s="332">
        <v>0.46</v>
      </c>
      <c r="CA14" s="332">
        <v>0.46</v>
      </c>
      <c r="CB14" s="332">
        <v>0.46</v>
      </c>
      <c r="CC14" s="332">
        <v>0.46</v>
      </c>
      <c r="CD14" s="332">
        <v>0.46</v>
      </c>
      <c r="CE14" s="332">
        <v>0.46</v>
      </c>
      <c r="CF14" s="332">
        <v>0.46</v>
      </c>
      <c r="CG14" s="332">
        <v>0.46</v>
      </c>
      <c r="CH14" s="332">
        <v>0.46</v>
      </c>
      <c r="CI14" s="332">
        <v>0.46</v>
      </c>
      <c r="CJ14" s="332">
        <v>0.46</v>
      </c>
      <c r="CK14" s="332">
        <v>0.46</v>
      </c>
      <c r="CL14" s="332">
        <v>0.46</v>
      </c>
      <c r="CM14" s="332">
        <v>0.46</v>
      </c>
      <c r="CN14" s="332">
        <v>0.46</v>
      </c>
      <c r="CO14" s="332">
        <v>0.46</v>
      </c>
      <c r="CP14" s="332">
        <v>0.46</v>
      </c>
      <c r="CQ14" s="332">
        <v>0.46</v>
      </c>
      <c r="CR14" s="332">
        <v>0.46</v>
      </c>
      <c r="CS14" s="332">
        <v>0.46</v>
      </c>
      <c r="CT14" s="332">
        <v>0.46</v>
      </c>
      <c r="CU14" s="332">
        <v>0.46</v>
      </c>
      <c r="CV14" s="332">
        <v>0.46</v>
      </c>
      <c r="CW14" s="332">
        <v>0.46</v>
      </c>
      <c r="CX14" s="332">
        <v>0.46</v>
      </c>
      <c r="CY14" s="332">
        <v>0.46</v>
      </c>
      <c r="CZ14" s="332">
        <v>0.46</v>
      </c>
      <c r="DA14" s="332">
        <v>0.46</v>
      </c>
      <c r="DB14" s="332">
        <v>0.46</v>
      </c>
      <c r="DC14" s="332">
        <v>0.46</v>
      </c>
      <c r="DD14" s="332">
        <v>0.46</v>
      </c>
      <c r="DE14" s="332">
        <v>0.46</v>
      </c>
      <c r="DF14" s="332">
        <v>0.46</v>
      </c>
      <c r="DG14" s="332">
        <v>0.46</v>
      </c>
      <c r="DH14" s="332">
        <v>0.46</v>
      </c>
      <c r="DI14" s="332">
        <v>0.46</v>
      </c>
      <c r="DJ14" s="884">
        <f>+'Calc Small Comm A1-A Rates'!DJ34</f>
        <v>0.46</v>
      </c>
      <c r="DK14" s="884">
        <f>+'Calc Small Comm A1-A Rates'!DK34</f>
        <v>0.46</v>
      </c>
      <c r="DL14" s="884">
        <f>+'Calc Small Comm A1-A Rates'!DL34</f>
        <v>0.46</v>
      </c>
      <c r="DM14" s="884">
        <f>+'Calc Small Comm A1-A Rates'!DM34</f>
        <v>0.46</v>
      </c>
      <c r="DN14" s="884">
        <f>+'Calc Small Comm A1-A Rates'!DN34</f>
        <v>0.46</v>
      </c>
      <c r="DO14" s="884">
        <f>+'Calc Small Comm A1-A Rates'!DO34</f>
        <v>0.46</v>
      </c>
      <c r="DP14" s="884">
        <f>+'Calc Small Comm A1-A Rates'!DP34</f>
        <v>0.46</v>
      </c>
      <c r="DQ14" s="884">
        <f>+'Calc Small Comm A1-A Rates'!DQ34</f>
        <v>0.46</v>
      </c>
      <c r="DR14" s="884">
        <f>+'Calc Small Comm A1-A Rates'!DR34</f>
        <v>0.46</v>
      </c>
      <c r="DS14" s="884">
        <f>+'Calc Small Comm A1-A Rates'!DS34</f>
        <v>0.46</v>
      </c>
      <c r="DT14" s="884">
        <f>+'Calc Small Comm A1-A Rates'!DT34</f>
        <v>0.46</v>
      </c>
      <c r="DU14" s="884">
        <f>+'Calc Small Comm A1-A Rates'!DU34</f>
        <v>0.46</v>
      </c>
      <c r="DV14" s="884">
        <f>+'Calc Small Comm A1-A Rates'!DV34</f>
        <v>0.46</v>
      </c>
      <c r="DW14" s="884">
        <f>+'Calc Small Comm A1-A Rates'!DW34</f>
        <v>0.46</v>
      </c>
      <c r="DX14" s="884">
        <f>+'Calc Small Comm A1-A Rates'!DX34</f>
        <v>0.46</v>
      </c>
      <c r="DY14" s="884">
        <f>+'Calc Small Comm A1-A Rates'!DY34</f>
        <v>0.46</v>
      </c>
      <c r="DZ14" s="884">
        <f>+'Calc Small Comm A1-A Rates'!DZ34</f>
        <v>0.46</v>
      </c>
      <c r="EA14" s="884">
        <f>+'Calc Small Comm A1-A Rates'!EA34</f>
        <v>0.46</v>
      </c>
      <c r="EB14" s="884">
        <f>+'Calc Small Comm A1-A Rates'!EB34</f>
        <v>0.46</v>
      </c>
      <c r="EC14" s="884">
        <f>+'Calc Small Comm A1-A Rates'!EC34</f>
        <v>0.46</v>
      </c>
      <c r="ED14" s="884">
        <f>+'Calc Small Comm A1-A Rates'!ED34</f>
        <v>0.46</v>
      </c>
    </row>
    <row r="15" spans="2:163" s="332" customFormat="1" ht="14.25" x14ac:dyDescent="0.2">
      <c r="B15" s="318" t="s">
        <v>183</v>
      </c>
      <c r="AH15" s="332">
        <v>0.32</v>
      </c>
      <c r="AI15" s="332">
        <v>0.32</v>
      </c>
      <c r="AJ15" s="332">
        <v>0.32</v>
      </c>
      <c r="AK15" s="332">
        <v>0.32</v>
      </c>
      <c r="AL15" s="332">
        <v>0.51</v>
      </c>
      <c r="AM15" s="332">
        <v>0.51</v>
      </c>
      <c r="AN15" s="332">
        <v>0.51</v>
      </c>
      <c r="AO15" s="332">
        <v>0.51</v>
      </c>
      <c r="AP15" s="332">
        <v>0.51</v>
      </c>
      <c r="AQ15" s="332">
        <v>0.51</v>
      </c>
      <c r="AR15" s="332">
        <v>0.51</v>
      </c>
      <c r="AS15" s="332">
        <v>0.51</v>
      </c>
      <c r="AT15" s="332">
        <v>0.51</v>
      </c>
      <c r="AU15" s="332">
        <v>0.51</v>
      </c>
      <c r="AV15" s="332">
        <v>0.83</v>
      </c>
      <c r="AW15" s="332">
        <v>0.83</v>
      </c>
      <c r="AX15" s="332">
        <v>0.83</v>
      </c>
      <c r="AY15" s="332">
        <v>0.83</v>
      </c>
      <c r="AZ15" s="332">
        <v>0.83</v>
      </c>
      <c r="BA15" s="332">
        <v>0.83</v>
      </c>
      <c r="BB15" s="332">
        <v>0.83</v>
      </c>
      <c r="BC15" s="332">
        <v>0.83</v>
      </c>
      <c r="BD15" s="332">
        <v>0.83</v>
      </c>
      <c r="BE15" s="332">
        <v>0.83</v>
      </c>
      <c r="BF15" s="332">
        <v>0.83</v>
      </c>
      <c r="BG15" s="332">
        <v>0.83</v>
      </c>
      <c r="BH15" s="332">
        <v>0.83</v>
      </c>
      <c r="BI15" s="332">
        <v>0.83</v>
      </c>
      <c r="BJ15" s="332">
        <v>0.83</v>
      </c>
      <c r="BK15" s="332">
        <v>0.96</v>
      </c>
      <c r="BL15" s="332">
        <v>0.96</v>
      </c>
      <c r="BM15" s="332">
        <v>0.96</v>
      </c>
      <c r="BN15" s="332">
        <v>0.96</v>
      </c>
      <c r="BO15" s="332">
        <v>0.96</v>
      </c>
      <c r="BP15" s="332">
        <v>0.96</v>
      </c>
      <c r="BQ15" s="332">
        <v>0.96</v>
      </c>
      <c r="BR15" s="332">
        <v>0.96</v>
      </c>
      <c r="BS15" s="332">
        <v>0.96</v>
      </c>
      <c r="BT15" s="332">
        <v>0.96</v>
      </c>
      <c r="BU15" s="332">
        <v>0.96</v>
      </c>
      <c r="BV15" s="332">
        <v>0.96</v>
      </c>
      <c r="BW15" s="332">
        <v>0.96</v>
      </c>
      <c r="BX15" s="332">
        <v>0.96</v>
      </c>
      <c r="BY15" s="332">
        <v>0.96</v>
      </c>
      <c r="BZ15" s="332">
        <v>0.96</v>
      </c>
      <c r="CA15" s="332">
        <v>0.96</v>
      </c>
      <c r="CB15" s="332">
        <v>0.96</v>
      </c>
      <c r="CC15" s="332">
        <v>0.96</v>
      </c>
      <c r="CD15" s="332">
        <v>0.96</v>
      </c>
      <c r="CE15" s="332">
        <v>0.96</v>
      </c>
      <c r="CF15" s="332">
        <v>0.96</v>
      </c>
      <c r="CG15" s="332">
        <v>0.96</v>
      </c>
      <c r="CH15" s="332">
        <v>0.96</v>
      </c>
      <c r="CI15" s="332">
        <v>0.96</v>
      </c>
      <c r="CJ15" s="332">
        <v>0.96</v>
      </c>
      <c r="CK15" s="332">
        <v>0.96</v>
      </c>
      <c r="CL15" s="332">
        <v>0.96</v>
      </c>
      <c r="CM15" s="332">
        <v>0.96</v>
      </c>
      <c r="CN15" s="332">
        <v>0.96</v>
      </c>
      <c r="CO15" s="332">
        <v>0.96</v>
      </c>
      <c r="CP15" s="332">
        <v>0.96</v>
      </c>
      <c r="CQ15" s="332">
        <v>0.96</v>
      </c>
      <c r="CR15" s="332">
        <v>0.96</v>
      </c>
      <c r="CS15" s="332">
        <v>0.96</v>
      </c>
      <c r="CT15" s="332">
        <v>0.96</v>
      </c>
      <c r="CU15" s="332">
        <v>0.96</v>
      </c>
      <c r="CV15" s="332">
        <v>0.96</v>
      </c>
      <c r="CW15" s="332">
        <v>0.96</v>
      </c>
      <c r="CX15" s="332">
        <v>0.96</v>
      </c>
      <c r="CY15" s="332">
        <v>0.96</v>
      </c>
      <c r="CZ15" s="332">
        <v>0.96</v>
      </c>
      <c r="DA15" s="332">
        <v>0.96</v>
      </c>
      <c r="DB15" s="332">
        <v>0.96</v>
      </c>
      <c r="DC15" s="332">
        <v>0.96</v>
      </c>
      <c r="DD15" s="332">
        <v>0.96</v>
      </c>
      <c r="DE15" s="332">
        <v>0.96</v>
      </c>
      <c r="DF15" s="332">
        <v>0.96</v>
      </c>
      <c r="DG15" s="332">
        <v>0.96</v>
      </c>
      <c r="DH15" s="332">
        <v>0.96</v>
      </c>
      <c r="DI15" s="332">
        <v>0.96</v>
      </c>
      <c r="DJ15" s="884">
        <f>+'Calc Small Comm A1-A Rates'!DJ35</f>
        <v>0.96</v>
      </c>
      <c r="DK15" s="884">
        <f>+'Calc Small Comm A1-A Rates'!DK35</f>
        <v>0.96</v>
      </c>
      <c r="DL15" s="884">
        <f>+'Calc Small Comm A1-A Rates'!DL35</f>
        <v>0.96</v>
      </c>
      <c r="DM15" s="884">
        <f>+'Calc Small Comm A1-A Rates'!DM35</f>
        <v>0.96</v>
      </c>
      <c r="DN15" s="884">
        <f>+'Calc Small Comm A1-A Rates'!DN35</f>
        <v>0.96</v>
      </c>
      <c r="DO15" s="884">
        <f>+'Calc Small Comm A1-A Rates'!DO35</f>
        <v>0.96</v>
      </c>
      <c r="DP15" s="884">
        <f>+'Calc Small Comm A1-A Rates'!DP35</f>
        <v>0.96</v>
      </c>
      <c r="DQ15" s="884">
        <f>+'Calc Small Comm A1-A Rates'!DQ35</f>
        <v>0.96</v>
      </c>
      <c r="DR15" s="884">
        <f>+'Calc Small Comm A1-A Rates'!DR35</f>
        <v>0.96</v>
      </c>
      <c r="DS15" s="884">
        <f>+'Calc Small Comm A1-A Rates'!DS35</f>
        <v>0.96</v>
      </c>
      <c r="DT15" s="884">
        <f>+'Calc Small Comm A1-A Rates'!DT35</f>
        <v>0.96</v>
      </c>
      <c r="DU15" s="884">
        <f>+'Calc Small Comm A1-A Rates'!DU35</f>
        <v>0.96</v>
      </c>
      <c r="DV15" s="884">
        <f>+'Calc Small Comm A1-A Rates'!DV35</f>
        <v>0.96</v>
      </c>
      <c r="DW15" s="884">
        <f>+'Calc Small Comm A1-A Rates'!DW35</f>
        <v>0.96</v>
      </c>
      <c r="DX15" s="884">
        <f>+'Calc Small Comm A1-A Rates'!DX35</f>
        <v>0.96</v>
      </c>
      <c r="DY15" s="884">
        <f>+'Calc Small Comm A1-A Rates'!DY35</f>
        <v>0.96</v>
      </c>
      <c r="DZ15" s="884">
        <f>+'Calc Small Comm A1-A Rates'!DZ35</f>
        <v>0.96</v>
      </c>
      <c r="EA15" s="884">
        <f>+'Calc Small Comm A1-A Rates'!EA35</f>
        <v>0.96</v>
      </c>
      <c r="EB15" s="884">
        <f>+'Calc Small Comm A1-A Rates'!EB35</f>
        <v>0.96</v>
      </c>
      <c r="EC15" s="884">
        <f>+'Calc Small Comm A1-A Rates'!EC35</f>
        <v>0.96</v>
      </c>
      <c r="ED15" s="884">
        <f>+'Calc Small Comm A1-A Rates'!ED35</f>
        <v>0.96</v>
      </c>
    </row>
    <row r="16" spans="2:163" s="332" customFormat="1" ht="14.25" x14ac:dyDescent="0.2">
      <c r="B16" s="318" t="s">
        <v>184</v>
      </c>
      <c r="CI16" s="332" t="s">
        <v>1</v>
      </c>
      <c r="CJ16" s="332">
        <v>0.36</v>
      </c>
      <c r="CK16" s="332">
        <v>0.36</v>
      </c>
      <c r="CL16" s="332">
        <v>0.36</v>
      </c>
      <c r="CM16" s="332">
        <v>0.36</v>
      </c>
      <c r="CN16" s="332">
        <v>0.36</v>
      </c>
      <c r="CO16" s="332">
        <v>0.36</v>
      </c>
      <c r="CP16" s="332">
        <v>0.36</v>
      </c>
      <c r="CQ16" s="332">
        <v>0.36</v>
      </c>
      <c r="CR16" s="332">
        <v>0.7</v>
      </c>
      <c r="CS16" s="332">
        <v>0.7</v>
      </c>
      <c r="CT16" s="332">
        <v>0.7</v>
      </c>
      <c r="CU16" s="332">
        <v>0.7</v>
      </c>
      <c r="CV16" s="332">
        <v>0.7</v>
      </c>
      <c r="CW16" s="332">
        <v>0.7</v>
      </c>
      <c r="CX16" s="332">
        <v>0.7</v>
      </c>
      <c r="CY16" s="332">
        <v>0.7</v>
      </c>
      <c r="CZ16" s="332">
        <v>0.7</v>
      </c>
      <c r="DA16" s="332">
        <v>0.7</v>
      </c>
      <c r="DB16" s="332">
        <v>0.7</v>
      </c>
      <c r="DC16" s="332">
        <v>0.7</v>
      </c>
      <c r="DD16" s="332">
        <v>0.7</v>
      </c>
      <c r="DE16" s="332">
        <v>0.7</v>
      </c>
      <c r="DF16" s="332">
        <v>0.7</v>
      </c>
      <c r="DG16" s="332">
        <v>0.7</v>
      </c>
      <c r="DH16" s="332">
        <v>0.7</v>
      </c>
      <c r="DI16" s="332">
        <v>0.7</v>
      </c>
      <c r="DJ16" s="884">
        <f>+'Calc Small Comm A1-A Rates'!DJ36</f>
        <v>0.7</v>
      </c>
      <c r="DK16" s="884">
        <f>+'Calc Small Comm A1-A Rates'!DK36</f>
        <v>0.7</v>
      </c>
      <c r="DL16" s="884">
        <f>+'Calc Small Comm A1-A Rates'!DL36</f>
        <v>0.7</v>
      </c>
      <c r="DM16" s="884">
        <f>+'Calc Small Comm A1-A Rates'!DM36</f>
        <v>0.7</v>
      </c>
      <c r="DN16" s="884">
        <f>+'Calc Small Comm A1-A Rates'!DN36</f>
        <v>0.7</v>
      </c>
      <c r="DO16" s="884">
        <f>+'Calc Small Comm A1-A Rates'!DO36</f>
        <v>0.7</v>
      </c>
      <c r="DP16" s="884">
        <f>+'Calc Small Comm A1-A Rates'!DP36</f>
        <v>0.7</v>
      </c>
      <c r="DQ16" s="884">
        <f>+'Calc Small Comm A1-A Rates'!DQ36</f>
        <v>0.7</v>
      </c>
      <c r="DR16" s="884">
        <f>+'Calc Small Comm A1-A Rates'!DR36</f>
        <v>0.7</v>
      </c>
      <c r="DS16" s="884">
        <f>+'Calc Small Comm A1-A Rates'!DS36</f>
        <v>0.7</v>
      </c>
      <c r="DT16" s="884">
        <f>+'Calc Small Comm A1-A Rates'!DT36</f>
        <v>0.7</v>
      </c>
      <c r="DU16" s="884">
        <f>+'Calc Small Comm A1-A Rates'!DU36</f>
        <v>0.7</v>
      </c>
      <c r="DV16" s="884">
        <f>+'Calc Small Comm A1-A Rates'!DV36</f>
        <v>0.7</v>
      </c>
      <c r="DW16" s="884">
        <f>+'Calc Small Comm A1-A Rates'!DW36</f>
        <v>0.7</v>
      </c>
      <c r="DX16" s="884">
        <f>+'Calc Small Comm A1-A Rates'!DX36</f>
        <v>0.7</v>
      </c>
      <c r="DY16" s="884">
        <f>+'Calc Small Comm A1-A Rates'!DY36</f>
        <v>0.7</v>
      </c>
      <c r="DZ16" s="884">
        <f>+'Calc Small Comm A1-A Rates'!DZ36</f>
        <v>0.7</v>
      </c>
      <c r="EA16" s="884">
        <f>+'Calc Small Comm A1-A Rates'!EA36</f>
        <v>0.7</v>
      </c>
      <c r="EB16" s="884">
        <f>+'Calc Small Comm A1-A Rates'!EB36</f>
        <v>0.7</v>
      </c>
      <c r="EC16" s="884">
        <f>+'Calc Small Comm A1-A Rates'!EC36</f>
        <v>0.7</v>
      </c>
      <c r="ED16" s="884">
        <f>+'Calc Small Comm A1-A Rates'!ED36</f>
        <v>0.7</v>
      </c>
    </row>
    <row r="17" spans="2:187" x14ac:dyDescent="0.25">
      <c r="B17" s="274" t="s">
        <v>219</v>
      </c>
      <c r="C17" s="207"/>
      <c r="D17" s="207"/>
      <c r="E17" s="207"/>
      <c r="F17" s="207"/>
      <c r="G17" s="207"/>
      <c r="H17" s="207"/>
      <c r="I17" s="207"/>
      <c r="J17" s="207"/>
      <c r="K17" s="207"/>
      <c r="L17" s="207"/>
      <c r="M17" s="207"/>
      <c r="N17" s="207"/>
      <c r="O17" s="333">
        <f>SUM(O14:O16)</f>
        <v>0.46</v>
      </c>
      <c r="P17" s="333">
        <f t="shared" ref="P17:CA17" si="0">SUM(P14:P16)</f>
        <v>0.46</v>
      </c>
      <c r="Q17" s="333">
        <f t="shared" si="0"/>
        <v>0.46</v>
      </c>
      <c r="R17" s="333">
        <f t="shared" si="0"/>
        <v>0.46</v>
      </c>
      <c r="S17" s="333">
        <f t="shared" si="0"/>
        <v>0.46</v>
      </c>
      <c r="T17" s="333">
        <f t="shared" si="0"/>
        <v>0.46</v>
      </c>
      <c r="U17" s="333">
        <f t="shared" si="0"/>
        <v>0.46</v>
      </c>
      <c r="V17" s="333">
        <f t="shared" si="0"/>
        <v>0.46</v>
      </c>
      <c r="W17" s="333">
        <f t="shared" si="0"/>
        <v>0.46</v>
      </c>
      <c r="X17" s="333">
        <f t="shared" si="0"/>
        <v>0.46</v>
      </c>
      <c r="Y17" s="333">
        <f t="shared" si="0"/>
        <v>0.46</v>
      </c>
      <c r="Z17" s="333">
        <f t="shared" si="0"/>
        <v>0.46</v>
      </c>
      <c r="AA17" s="333">
        <f t="shared" si="0"/>
        <v>0.46</v>
      </c>
      <c r="AB17" s="333">
        <f t="shared" si="0"/>
        <v>0.46</v>
      </c>
      <c r="AC17" s="333">
        <f t="shared" si="0"/>
        <v>0.46</v>
      </c>
      <c r="AD17" s="333">
        <f t="shared" si="0"/>
        <v>0.46</v>
      </c>
      <c r="AE17" s="333">
        <f t="shared" si="0"/>
        <v>0.46</v>
      </c>
      <c r="AF17" s="333">
        <f t="shared" si="0"/>
        <v>0.46</v>
      </c>
      <c r="AG17" s="333">
        <f t="shared" si="0"/>
        <v>0.46</v>
      </c>
      <c r="AH17" s="333">
        <f t="shared" si="0"/>
        <v>0.78</v>
      </c>
      <c r="AI17" s="333">
        <f t="shared" si="0"/>
        <v>0.78</v>
      </c>
      <c r="AJ17" s="333">
        <f t="shared" si="0"/>
        <v>0.78</v>
      </c>
      <c r="AK17" s="333">
        <f t="shared" si="0"/>
        <v>0.78</v>
      </c>
      <c r="AL17" s="333">
        <f t="shared" si="0"/>
        <v>0.97</v>
      </c>
      <c r="AM17" s="333">
        <f t="shared" si="0"/>
        <v>0.97</v>
      </c>
      <c r="AN17" s="333">
        <f t="shared" si="0"/>
        <v>0.97</v>
      </c>
      <c r="AO17" s="333">
        <f t="shared" si="0"/>
        <v>0.97</v>
      </c>
      <c r="AP17" s="333">
        <f t="shared" si="0"/>
        <v>0.97</v>
      </c>
      <c r="AQ17" s="333">
        <f t="shared" si="0"/>
        <v>0.97</v>
      </c>
      <c r="AR17" s="333">
        <f t="shared" si="0"/>
        <v>0.97</v>
      </c>
      <c r="AS17" s="333">
        <f t="shared" si="0"/>
        <v>0.97</v>
      </c>
      <c r="AT17" s="333">
        <f t="shared" si="0"/>
        <v>0.97</v>
      </c>
      <c r="AU17" s="333">
        <f t="shared" si="0"/>
        <v>0.97</v>
      </c>
      <c r="AV17" s="333">
        <f t="shared" si="0"/>
        <v>1.29</v>
      </c>
      <c r="AW17" s="333">
        <f t="shared" si="0"/>
        <v>1.29</v>
      </c>
      <c r="AX17" s="333">
        <f t="shared" si="0"/>
        <v>1.29</v>
      </c>
      <c r="AY17" s="333">
        <f t="shared" si="0"/>
        <v>1.29</v>
      </c>
      <c r="AZ17" s="333">
        <f t="shared" si="0"/>
        <v>1.29</v>
      </c>
      <c r="BA17" s="333">
        <f t="shared" si="0"/>
        <v>1.29</v>
      </c>
      <c r="BB17" s="333">
        <f t="shared" si="0"/>
        <v>1.29</v>
      </c>
      <c r="BC17" s="333">
        <f t="shared" si="0"/>
        <v>1.29</v>
      </c>
      <c r="BD17" s="333">
        <f t="shared" si="0"/>
        <v>1.29</v>
      </c>
      <c r="BE17" s="333">
        <f t="shared" si="0"/>
        <v>1.29</v>
      </c>
      <c r="BF17" s="333">
        <f t="shared" si="0"/>
        <v>1.29</v>
      </c>
      <c r="BG17" s="333">
        <f t="shared" si="0"/>
        <v>1.29</v>
      </c>
      <c r="BH17" s="333">
        <f t="shared" si="0"/>
        <v>1.29</v>
      </c>
      <c r="BI17" s="333">
        <f t="shared" si="0"/>
        <v>1.29</v>
      </c>
      <c r="BJ17" s="333">
        <f t="shared" si="0"/>
        <v>1.29</v>
      </c>
      <c r="BK17" s="333">
        <f t="shared" si="0"/>
        <v>1.42</v>
      </c>
      <c r="BL17" s="333">
        <f t="shared" si="0"/>
        <v>1.42</v>
      </c>
      <c r="BM17" s="333">
        <f t="shared" si="0"/>
        <v>1.42</v>
      </c>
      <c r="BN17" s="333">
        <f t="shared" si="0"/>
        <v>1.42</v>
      </c>
      <c r="BO17" s="333">
        <f t="shared" si="0"/>
        <v>1.42</v>
      </c>
      <c r="BP17" s="333">
        <f t="shared" si="0"/>
        <v>1.42</v>
      </c>
      <c r="BQ17" s="333">
        <f t="shared" si="0"/>
        <v>1.42</v>
      </c>
      <c r="BR17" s="333">
        <f t="shared" si="0"/>
        <v>1.42</v>
      </c>
      <c r="BS17" s="333">
        <f t="shared" si="0"/>
        <v>1.42</v>
      </c>
      <c r="BT17" s="333">
        <f t="shared" si="0"/>
        <v>1.42</v>
      </c>
      <c r="BU17" s="333">
        <f t="shared" si="0"/>
        <v>1.42</v>
      </c>
      <c r="BV17" s="333">
        <f t="shared" si="0"/>
        <v>1.42</v>
      </c>
      <c r="BW17" s="333">
        <f t="shared" si="0"/>
        <v>1.42</v>
      </c>
      <c r="BX17" s="333">
        <f t="shared" si="0"/>
        <v>1.42</v>
      </c>
      <c r="BY17" s="333">
        <f t="shared" si="0"/>
        <v>1.42</v>
      </c>
      <c r="BZ17" s="333">
        <f t="shared" si="0"/>
        <v>1.42</v>
      </c>
      <c r="CA17" s="333">
        <f t="shared" si="0"/>
        <v>1.42</v>
      </c>
      <c r="CB17" s="333">
        <f t="shared" ref="CB17:DI17" si="1">SUM(CB14:CB16)</f>
        <v>1.42</v>
      </c>
      <c r="CC17" s="333">
        <f t="shared" si="1"/>
        <v>1.42</v>
      </c>
      <c r="CD17" s="333">
        <f t="shared" si="1"/>
        <v>1.42</v>
      </c>
      <c r="CE17" s="333">
        <f t="shared" si="1"/>
        <v>1.42</v>
      </c>
      <c r="CF17" s="333">
        <f t="shared" si="1"/>
        <v>1.42</v>
      </c>
      <c r="CG17" s="333">
        <f t="shared" si="1"/>
        <v>1.42</v>
      </c>
      <c r="CH17" s="333">
        <f t="shared" si="1"/>
        <v>1.42</v>
      </c>
      <c r="CI17" s="333">
        <f t="shared" si="1"/>
        <v>1.42</v>
      </c>
      <c r="CJ17" s="333">
        <f t="shared" si="1"/>
        <v>1.7799999999999998</v>
      </c>
      <c r="CK17" s="333">
        <f t="shared" si="1"/>
        <v>1.7799999999999998</v>
      </c>
      <c r="CL17" s="333">
        <f t="shared" si="1"/>
        <v>1.7799999999999998</v>
      </c>
      <c r="CM17" s="333">
        <f t="shared" si="1"/>
        <v>1.7799999999999998</v>
      </c>
      <c r="CN17" s="333">
        <f t="shared" si="1"/>
        <v>1.7799999999999998</v>
      </c>
      <c r="CO17" s="333">
        <f t="shared" si="1"/>
        <v>1.7799999999999998</v>
      </c>
      <c r="CP17" s="333">
        <f t="shared" si="1"/>
        <v>1.7799999999999998</v>
      </c>
      <c r="CQ17" s="333">
        <f t="shared" si="1"/>
        <v>1.7799999999999998</v>
      </c>
      <c r="CR17" s="333">
        <f t="shared" si="1"/>
        <v>2.12</v>
      </c>
      <c r="CS17" s="333">
        <f t="shared" si="1"/>
        <v>2.12</v>
      </c>
      <c r="CT17" s="333">
        <f t="shared" si="1"/>
        <v>2.12</v>
      </c>
      <c r="CU17" s="333">
        <f t="shared" si="1"/>
        <v>2.12</v>
      </c>
      <c r="CV17" s="333">
        <f t="shared" si="1"/>
        <v>2.12</v>
      </c>
      <c r="CW17" s="333">
        <f t="shared" si="1"/>
        <v>2.12</v>
      </c>
      <c r="CX17" s="333">
        <f t="shared" si="1"/>
        <v>2.12</v>
      </c>
      <c r="CY17" s="333">
        <f t="shared" si="1"/>
        <v>2.12</v>
      </c>
      <c r="CZ17" s="333">
        <f t="shared" si="1"/>
        <v>2.12</v>
      </c>
      <c r="DA17" s="333">
        <f t="shared" si="1"/>
        <v>2.12</v>
      </c>
      <c r="DB17" s="333">
        <f t="shared" si="1"/>
        <v>2.12</v>
      </c>
      <c r="DC17" s="333">
        <f t="shared" si="1"/>
        <v>2.12</v>
      </c>
      <c r="DD17" s="333">
        <f t="shared" si="1"/>
        <v>2.12</v>
      </c>
      <c r="DE17" s="333">
        <f t="shared" si="1"/>
        <v>2.12</v>
      </c>
      <c r="DF17" s="333">
        <f t="shared" si="1"/>
        <v>2.12</v>
      </c>
      <c r="DG17" s="333">
        <f t="shared" si="1"/>
        <v>2.12</v>
      </c>
      <c r="DH17" s="333">
        <f t="shared" si="1"/>
        <v>2.12</v>
      </c>
      <c r="DI17" s="333">
        <f t="shared" si="1"/>
        <v>2.12</v>
      </c>
      <c r="DJ17" s="887">
        <f>SUM(DJ14:DJ16)</f>
        <v>2.12</v>
      </c>
      <c r="DK17" s="887">
        <f t="shared" ref="DK17:ED17" si="2">SUM(DK14:DK16)</f>
        <v>2.12</v>
      </c>
      <c r="DL17" s="887">
        <f t="shared" si="2"/>
        <v>2.12</v>
      </c>
      <c r="DM17" s="887">
        <f t="shared" si="2"/>
        <v>2.12</v>
      </c>
      <c r="DN17" s="887">
        <f t="shared" si="2"/>
        <v>2.12</v>
      </c>
      <c r="DO17" s="887">
        <f t="shared" si="2"/>
        <v>2.12</v>
      </c>
      <c r="DP17" s="887">
        <f t="shared" si="2"/>
        <v>2.12</v>
      </c>
      <c r="DQ17" s="887">
        <f t="shared" si="2"/>
        <v>2.12</v>
      </c>
      <c r="DR17" s="887">
        <f t="shared" si="2"/>
        <v>2.12</v>
      </c>
      <c r="DS17" s="887">
        <f t="shared" si="2"/>
        <v>2.12</v>
      </c>
      <c r="DT17" s="887">
        <f t="shared" si="2"/>
        <v>2.12</v>
      </c>
      <c r="DU17" s="887">
        <f t="shared" si="2"/>
        <v>2.12</v>
      </c>
      <c r="DV17" s="887">
        <f t="shared" si="2"/>
        <v>2.12</v>
      </c>
      <c r="DW17" s="887">
        <f t="shared" si="2"/>
        <v>2.12</v>
      </c>
      <c r="DX17" s="887">
        <f t="shared" si="2"/>
        <v>2.12</v>
      </c>
      <c r="DY17" s="887">
        <f t="shared" si="2"/>
        <v>2.12</v>
      </c>
      <c r="DZ17" s="887">
        <f t="shared" si="2"/>
        <v>2.12</v>
      </c>
      <c r="EA17" s="887">
        <f t="shared" si="2"/>
        <v>2.12</v>
      </c>
      <c r="EB17" s="887">
        <f t="shared" si="2"/>
        <v>2.12</v>
      </c>
      <c r="EC17" s="887">
        <f t="shared" si="2"/>
        <v>2.12</v>
      </c>
      <c r="ED17" s="887">
        <f t="shared" si="2"/>
        <v>2.12</v>
      </c>
    </row>
    <row r="18" spans="2:187" s="265" customFormat="1" ht="13.5" customHeight="1" x14ac:dyDescent="0.2">
      <c r="B18" s="273"/>
      <c r="C18" s="269"/>
      <c r="D18" s="269"/>
      <c r="E18" s="269"/>
      <c r="F18" s="269"/>
      <c r="G18" s="269"/>
      <c r="H18" s="269"/>
      <c r="I18" s="269"/>
      <c r="J18" s="269"/>
      <c r="K18" s="269"/>
      <c r="L18" s="269"/>
      <c r="M18" s="269"/>
      <c r="N18" s="269"/>
      <c r="O18" s="268"/>
      <c r="P18" s="268"/>
      <c r="Q18" s="268"/>
      <c r="R18" s="268"/>
      <c r="S18" s="268"/>
      <c r="T18" s="268"/>
      <c r="U18" s="268"/>
      <c r="V18" s="268"/>
      <c r="W18" s="268"/>
      <c r="X18" s="268"/>
      <c r="Y18" s="268"/>
      <c r="Z18" s="268"/>
      <c r="AA18" s="268"/>
      <c r="AB18" s="268"/>
      <c r="AC18" s="268"/>
      <c r="AD18" s="268"/>
      <c r="AE18" s="268"/>
      <c r="AF18" s="268"/>
      <c r="AG18" s="268"/>
      <c r="AH18" s="268"/>
      <c r="AI18" s="268"/>
      <c r="AJ18" s="268"/>
      <c r="AK18" s="268"/>
      <c r="AL18" s="268"/>
      <c r="AM18" s="268"/>
      <c r="AN18" s="268"/>
      <c r="AO18" s="268"/>
      <c r="AP18" s="268"/>
      <c r="AQ18" s="268"/>
      <c r="AR18" s="268"/>
      <c r="AS18" s="268"/>
      <c r="AT18" s="268"/>
      <c r="AU18" s="268"/>
      <c r="AV18" s="268"/>
      <c r="AW18" s="268"/>
      <c r="AX18" s="268"/>
      <c r="AY18" s="268"/>
      <c r="AZ18" s="268"/>
      <c r="BA18" s="268"/>
      <c r="BB18" s="268"/>
      <c r="BC18" s="268"/>
      <c r="BD18" s="268"/>
      <c r="BE18" s="268"/>
      <c r="BF18" s="268"/>
      <c r="BG18" s="268"/>
      <c r="BH18" s="268"/>
      <c r="BI18" s="268"/>
      <c r="BJ18" s="268"/>
      <c r="BK18" s="268"/>
      <c r="BL18" s="268"/>
      <c r="BM18" s="268"/>
      <c r="BN18" s="268"/>
      <c r="BO18" s="268"/>
      <c r="BP18" s="268"/>
      <c r="BQ18" s="268"/>
      <c r="BR18" s="268"/>
      <c r="BS18" s="268"/>
      <c r="BT18" s="268"/>
      <c r="BU18" s="268"/>
      <c r="BV18" s="268"/>
      <c r="BW18" s="268"/>
      <c r="BX18" s="268"/>
      <c r="BY18" s="268"/>
      <c r="BZ18" s="268"/>
      <c r="CA18" s="268"/>
      <c r="CB18" s="268"/>
      <c r="CC18" s="268"/>
      <c r="CD18" s="268"/>
      <c r="CE18" s="268"/>
      <c r="CF18" s="268"/>
      <c r="CG18" s="268"/>
      <c r="CH18" s="268"/>
      <c r="CI18" s="268"/>
      <c r="CJ18" s="268"/>
      <c r="CK18" s="268"/>
      <c r="CL18" s="272"/>
      <c r="CM18" s="272"/>
      <c r="CN18" s="272"/>
      <c r="CO18" s="272"/>
      <c r="CP18" s="272"/>
      <c r="CQ18" s="272"/>
      <c r="CR18" s="272"/>
      <c r="CS18" s="272"/>
      <c r="CT18" s="272"/>
      <c r="CU18" s="272"/>
      <c r="CV18" s="272"/>
      <c r="CW18" s="272"/>
      <c r="CX18" s="272"/>
      <c r="CY18" s="272"/>
      <c r="CZ18" s="272"/>
      <c r="DA18" s="272"/>
      <c r="DB18" s="272"/>
      <c r="DC18" s="272"/>
      <c r="DD18" s="272"/>
      <c r="DE18" s="272"/>
      <c r="DF18" s="272"/>
      <c r="DG18" s="272"/>
      <c r="DH18" s="272"/>
      <c r="DI18" s="272"/>
    </row>
    <row r="19" spans="2:187" s="265" customFormat="1" ht="13.5" customHeight="1" x14ac:dyDescent="0.25">
      <c r="B19" s="51" t="s">
        <v>290</v>
      </c>
      <c r="C19" s="266"/>
      <c r="D19" s="266"/>
      <c r="E19" s="266"/>
      <c r="F19" s="266"/>
      <c r="G19" s="266"/>
      <c r="H19" s="266"/>
      <c r="I19" s="266"/>
      <c r="J19" s="266"/>
      <c r="K19" s="266"/>
      <c r="L19" s="266"/>
      <c r="M19" s="266"/>
      <c r="N19" s="266"/>
    </row>
    <row r="20" spans="2:187" s="275" customFormat="1" ht="13.5" customHeight="1" x14ac:dyDescent="0.2">
      <c r="B20" s="274" t="s">
        <v>217</v>
      </c>
      <c r="O20" s="275">
        <v>2.8000000000000001E-2</v>
      </c>
      <c r="P20" s="275">
        <v>2.8000000000000001E-2</v>
      </c>
      <c r="Q20" s="275">
        <v>2.8000000000000001E-2</v>
      </c>
      <c r="R20" s="275">
        <v>2.8000000000000001E-2</v>
      </c>
      <c r="S20" s="275">
        <v>2.8000000000000001E-2</v>
      </c>
      <c r="T20" s="275">
        <v>2.8000000000000001E-2</v>
      </c>
      <c r="U20" s="275">
        <v>2.8000000000000001E-2</v>
      </c>
      <c r="V20" s="275">
        <v>2.8000000000000001E-2</v>
      </c>
      <c r="W20" s="275">
        <v>2.8000000000000001E-2</v>
      </c>
      <c r="X20" s="275">
        <v>2.8000000000000001E-2</v>
      </c>
      <c r="Y20" s="275">
        <v>2.8000000000000001E-2</v>
      </c>
      <c r="Z20" s="275">
        <v>2.8000000000000001E-2</v>
      </c>
      <c r="AA20" s="275">
        <v>2.8000000000000001E-2</v>
      </c>
      <c r="AB20" s="275">
        <v>2.8000000000000001E-2</v>
      </c>
      <c r="AC20" s="275">
        <v>2.8000000000000001E-2</v>
      </c>
      <c r="AD20" s="275">
        <v>2.8000000000000001E-2</v>
      </c>
      <c r="AE20" s="275">
        <v>2.8000000000000001E-2</v>
      </c>
      <c r="AF20" s="275">
        <v>2.8000000000000001E-2</v>
      </c>
      <c r="AG20" s="275">
        <v>2.8000000000000001E-2</v>
      </c>
      <c r="AH20" s="275">
        <v>2.8000000000000001E-2</v>
      </c>
      <c r="AI20" s="275">
        <v>2.8000000000000001E-2</v>
      </c>
      <c r="AJ20" s="275">
        <v>2.8000000000000001E-2</v>
      </c>
      <c r="AK20" s="275">
        <v>2.8000000000000001E-2</v>
      </c>
      <c r="AL20" s="275">
        <v>2.8000000000000001E-2</v>
      </c>
      <c r="AM20" s="275">
        <v>2.8000000000000001E-2</v>
      </c>
      <c r="AN20" s="275">
        <v>2.8000000000000001E-2</v>
      </c>
      <c r="AO20" s="275">
        <v>2.8000000000000001E-2</v>
      </c>
      <c r="AP20" s="275">
        <v>2.8000000000000001E-2</v>
      </c>
      <c r="AQ20" s="275">
        <v>2.8000000000000001E-2</v>
      </c>
      <c r="AR20" s="275">
        <v>2.8000000000000001E-2</v>
      </c>
      <c r="AS20" s="275">
        <v>2.8000000000000001E-2</v>
      </c>
      <c r="AT20" s="275">
        <v>2.8000000000000001E-2</v>
      </c>
      <c r="AU20" s="275">
        <v>2.8000000000000001E-2</v>
      </c>
      <c r="AV20" s="275">
        <v>4.3900000000000002E-2</v>
      </c>
      <c r="AW20" s="275">
        <v>4.3900000000000002E-2</v>
      </c>
      <c r="AX20" s="275">
        <v>4.3900000000000002E-2</v>
      </c>
      <c r="AY20" s="275">
        <v>3.8629999999999998E-2</v>
      </c>
      <c r="AZ20" s="275">
        <v>3.8629999999999998E-2</v>
      </c>
      <c r="BA20" s="275">
        <v>3.8629999999999998E-2</v>
      </c>
      <c r="BB20" s="275">
        <v>3.8629999999999998E-2</v>
      </c>
      <c r="BC20" s="275">
        <v>3.8629999999999998E-2</v>
      </c>
      <c r="BD20" s="275">
        <v>3.8629999999999998E-2</v>
      </c>
      <c r="BE20" s="275">
        <v>3.8629999999999998E-2</v>
      </c>
      <c r="BF20" s="275">
        <v>3.8629999999999998E-2</v>
      </c>
      <c r="BG20" s="275">
        <v>4.3900000000000002E-2</v>
      </c>
      <c r="BH20" s="275">
        <v>4.3900000000000002E-2</v>
      </c>
      <c r="BI20" s="275">
        <v>4.3900000000000002E-2</v>
      </c>
      <c r="BJ20" s="275">
        <v>4.3900000000000002E-2</v>
      </c>
      <c r="BK20" s="275">
        <v>3.8629999999999998E-2</v>
      </c>
      <c r="BL20" s="275">
        <v>3.8629999999999998E-2</v>
      </c>
      <c r="BM20" s="275">
        <v>3.8629999999999998E-2</v>
      </c>
      <c r="BN20" s="275">
        <v>3.8629999999999998E-2</v>
      </c>
      <c r="BO20" s="275">
        <v>3.8629999999999998E-2</v>
      </c>
      <c r="BP20" s="275">
        <v>3.8629999999999998E-2</v>
      </c>
      <c r="BQ20" s="275">
        <v>3.8629999999999998E-2</v>
      </c>
      <c r="BR20" s="275">
        <v>3.8629999999999998E-2</v>
      </c>
      <c r="BS20" s="275">
        <v>4.3900000000000002E-2</v>
      </c>
      <c r="BT20" s="275">
        <v>4.3900000000000002E-2</v>
      </c>
      <c r="BU20" s="275">
        <v>4.3900000000000002E-2</v>
      </c>
      <c r="BV20" s="275">
        <v>4.3900000000000002E-2</v>
      </c>
      <c r="BW20" s="275">
        <v>3.8629999999999998E-2</v>
      </c>
      <c r="BX20" s="275">
        <v>3.8629999999999998E-2</v>
      </c>
      <c r="BY20" s="275">
        <v>3.8629999999999998E-2</v>
      </c>
      <c r="BZ20" s="275">
        <v>3.8629999999999998E-2</v>
      </c>
      <c r="CA20" s="275">
        <v>3.8629999999999998E-2</v>
      </c>
      <c r="CB20" s="275">
        <v>3.8629999999999998E-2</v>
      </c>
      <c r="CC20" s="275">
        <v>3.8629999999999998E-2</v>
      </c>
      <c r="CD20" s="275">
        <v>3.8629999999999998E-2</v>
      </c>
      <c r="CE20" s="275">
        <v>4.3900000000000002E-2</v>
      </c>
      <c r="CF20" s="275">
        <v>4.3900000000000002E-2</v>
      </c>
      <c r="CG20" s="275">
        <v>4.3900000000000002E-2</v>
      </c>
      <c r="CH20" s="275">
        <v>4.3900000000000002E-2</v>
      </c>
      <c r="CI20" s="275">
        <v>3.8629999999999998E-2</v>
      </c>
      <c r="CJ20" s="275">
        <v>4.1169999999999998E-2</v>
      </c>
      <c r="CK20" s="275">
        <v>4.1169999999999998E-2</v>
      </c>
      <c r="CL20" s="275">
        <v>4.1169999999999998E-2</v>
      </c>
      <c r="CM20" s="275">
        <v>4.1169999999999998E-2</v>
      </c>
      <c r="CN20" s="275">
        <v>4.1169999999999998E-2</v>
      </c>
      <c r="CO20" s="275">
        <v>4.1169999999999998E-2</v>
      </c>
      <c r="CP20" s="275">
        <v>4.1169999999999998E-2</v>
      </c>
      <c r="CQ20" s="275">
        <v>4.6440000000000002E-2</v>
      </c>
      <c r="CR20" s="275">
        <v>4.7849999999999997E-2</v>
      </c>
      <c r="CS20" s="275">
        <v>4.7849999999999997E-2</v>
      </c>
      <c r="CT20" s="275">
        <v>4.7849999999999997E-2</v>
      </c>
      <c r="CU20" s="275">
        <v>4.258E-2</v>
      </c>
      <c r="CV20" s="275">
        <v>4.258E-2</v>
      </c>
      <c r="CW20" s="275">
        <v>4.258E-2</v>
      </c>
      <c r="CX20" s="275">
        <v>4.258E-2</v>
      </c>
      <c r="CY20" s="275">
        <v>4.258E-2</v>
      </c>
      <c r="CZ20" s="275">
        <v>4.258E-2</v>
      </c>
      <c r="DA20" s="275">
        <v>4.258E-2</v>
      </c>
      <c r="DB20" s="275">
        <v>4.258E-2</v>
      </c>
      <c r="DC20" s="275">
        <v>4.7849999999999997E-2</v>
      </c>
      <c r="DD20" s="275">
        <v>4.7849999999999997E-2</v>
      </c>
      <c r="DE20" s="275">
        <v>4.7849999999999997E-2</v>
      </c>
      <c r="DF20" s="275">
        <v>4.7849999999999997E-2</v>
      </c>
      <c r="DG20" s="275">
        <v>4.258E-2</v>
      </c>
      <c r="DH20" s="275">
        <v>4.258E-2</v>
      </c>
      <c r="DI20" s="275">
        <v>4.258E-2</v>
      </c>
      <c r="EB20" s="275">
        <v>5.4420000000000003E-2</v>
      </c>
      <c r="EC20" s="275">
        <v>5.4420000000000003E-2</v>
      </c>
      <c r="ED20" s="275">
        <v>5.4420000000000003E-2</v>
      </c>
    </row>
    <row r="21" spans="2:187" s="275" customFormat="1" ht="13.5" customHeight="1" x14ac:dyDescent="0.2">
      <c r="B21" s="274" t="s">
        <v>289</v>
      </c>
      <c r="O21" s="275">
        <v>2.7720000000000002E-2</v>
      </c>
      <c r="P21" s="275">
        <v>2.7720000000000002E-2</v>
      </c>
      <c r="Q21" s="275">
        <v>2.7720000000000002E-2</v>
      </c>
      <c r="R21" s="275">
        <v>2.7720000000000002E-2</v>
      </c>
      <c r="S21" s="275">
        <v>2.7720000000000002E-2</v>
      </c>
      <c r="T21" s="275">
        <v>2.7720000000000002E-2</v>
      </c>
      <c r="U21" s="275">
        <v>2.7720000000000002E-2</v>
      </c>
      <c r="V21" s="275">
        <v>2.7720000000000002E-2</v>
      </c>
      <c r="W21" s="275">
        <v>2.7720000000000002E-2</v>
      </c>
      <c r="X21" s="275">
        <v>2.7720000000000002E-2</v>
      </c>
      <c r="Y21" s="275">
        <v>2.7720000000000002E-2</v>
      </c>
      <c r="Z21" s="275">
        <v>2.7720000000000002E-2</v>
      </c>
      <c r="AA21" s="275">
        <v>2.7720000000000002E-2</v>
      </c>
      <c r="AB21" s="275">
        <v>2.7720000000000002E-2</v>
      </c>
      <c r="AC21" s="275">
        <v>2.7720000000000002E-2</v>
      </c>
      <c r="AD21" s="275">
        <v>2.7720000000000002E-2</v>
      </c>
      <c r="AE21" s="275">
        <v>2.7720000000000002E-2</v>
      </c>
      <c r="AF21" s="275">
        <v>2.7720000000000002E-2</v>
      </c>
      <c r="AG21" s="275">
        <v>2.7720000000000002E-2</v>
      </c>
      <c r="AH21" s="275">
        <v>2.7720000000000002E-2</v>
      </c>
      <c r="AI21" s="275">
        <v>2.7720000000000002E-2</v>
      </c>
      <c r="AJ21" s="275">
        <v>2.7720000000000002E-2</v>
      </c>
      <c r="AK21" s="275">
        <v>2.7720000000000002E-2</v>
      </c>
      <c r="AL21" s="275">
        <v>2.7720000000000002E-2</v>
      </c>
      <c r="AM21" s="275">
        <v>2.7720000000000002E-2</v>
      </c>
      <c r="AN21" s="275">
        <v>2.7720000000000002E-2</v>
      </c>
      <c r="AO21" s="275">
        <v>2.7720000000000002E-2</v>
      </c>
      <c r="AP21" s="275">
        <v>2.7720000000000002E-2</v>
      </c>
      <c r="AQ21" s="275">
        <v>2.7720000000000002E-2</v>
      </c>
      <c r="AR21" s="275">
        <v>2.7720000000000002E-2</v>
      </c>
      <c r="AS21" s="275">
        <v>2.7720000000000002E-2</v>
      </c>
      <c r="AT21" s="275">
        <v>2.7720000000000002E-2</v>
      </c>
      <c r="AU21" s="275">
        <v>2.7720000000000002E-2</v>
      </c>
      <c r="AV21" s="275">
        <v>3.764E-2</v>
      </c>
      <c r="AW21" s="275">
        <v>3.764E-2</v>
      </c>
      <c r="AX21" s="275">
        <v>3.764E-2</v>
      </c>
      <c r="AY21" s="275">
        <v>3.8629999999999998E-2</v>
      </c>
      <c r="AZ21" s="275">
        <v>3.8629999999999998E-2</v>
      </c>
      <c r="BA21" s="275">
        <v>3.8629999999999998E-2</v>
      </c>
      <c r="BB21" s="275">
        <v>3.8629999999999998E-2</v>
      </c>
      <c r="BC21" s="275">
        <v>3.8629999999999998E-2</v>
      </c>
      <c r="BD21" s="275">
        <v>3.8629999999999998E-2</v>
      </c>
      <c r="BE21" s="275">
        <v>3.8629999999999998E-2</v>
      </c>
      <c r="BF21" s="275">
        <v>3.8629999999999998E-2</v>
      </c>
      <c r="BG21" s="275">
        <v>3.764E-2</v>
      </c>
      <c r="BH21" s="275">
        <v>3.764E-2</v>
      </c>
      <c r="BI21" s="275">
        <v>3.764E-2</v>
      </c>
      <c r="BJ21" s="275">
        <v>3.764E-2</v>
      </c>
      <c r="BK21" s="275">
        <v>3.8629999999999998E-2</v>
      </c>
      <c r="BL21" s="275">
        <v>3.8629999999999998E-2</v>
      </c>
      <c r="BM21" s="275">
        <v>3.8629999999999998E-2</v>
      </c>
      <c r="BN21" s="275">
        <v>3.8629999999999998E-2</v>
      </c>
      <c r="BO21" s="275">
        <v>3.8629999999999998E-2</v>
      </c>
      <c r="BP21" s="275">
        <v>3.8629999999999998E-2</v>
      </c>
      <c r="BQ21" s="275">
        <v>3.8629999999999998E-2</v>
      </c>
      <c r="BR21" s="275">
        <v>3.8629999999999998E-2</v>
      </c>
      <c r="BS21" s="275">
        <v>3.764E-2</v>
      </c>
      <c r="BT21" s="275">
        <v>3.764E-2</v>
      </c>
      <c r="BU21" s="275">
        <v>3.764E-2</v>
      </c>
      <c r="BV21" s="275">
        <v>3.764E-2</v>
      </c>
      <c r="BW21" s="275">
        <v>3.8629999999999998E-2</v>
      </c>
      <c r="BX21" s="275">
        <v>3.8629999999999998E-2</v>
      </c>
      <c r="BY21" s="275">
        <v>3.8629999999999998E-2</v>
      </c>
      <c r="BZ21" s="275">
        <v>3.8629999999999998E-2</v>
      </c>
      <c r="CA21" s="275">
        <v>3.8629999999999998E-2</v>
      </c>
      <c r="CB21" s="275">
        <v>3.8629999999999998E-2</v>
      </c>
      <c r="CC21" s="275">
        <v>3.8629999999999998E-2</v>
      </c>
      <c r="CD21" s="275">
        <v>3.8629999999999998E-2</v>
      </c>
      <c r="CE21" s="275">
        <v>3.764E-2</v>
      </c>
      <c r="CF21" s="275">
        <v>3.764E-2</v>
      </c>
      <c r="CG21" s="275">
        <v>3.764E-2</v>
      </c>
      <c r="CH21" s="275">
        <v>3.764E-2</v>
      </c>
      <c r="CI21" s="275">
        <v>3.8629999999999998E-2</v>
      </c>
      <c r="CJ21" s="275">
        <v>4.1169999999999998E-2</v>
      </c>
      <c r="CK21" s="275">
        <v>4.1169999999999998E-2</v>
      </c>
      <c r="CL21" s="275">
        <v>4.1169999999999998E-2</v>
      </c>
      <c r="CM21" s="275">
        <v>4.1169999999999998E-2</v>
      </c>
      <c r="CN21" s="275">
        <v>4.1169999999999998E-2</v>
      </c>
      <c r="CO21" s="275">
        <v>4.1169999999999998E-2</v>
      </c>
      <c r="CP21" s="275">
        <v>4.1169999999999998E-2</v>
      </c>
      <c r="CQ21" s="275">
        <v>4.018E-2</v>
      </c>
      <c r="CR21" s="275">
        <v>4.1590000000000002E-2</v>
      </c>
      <c r="CS21" s="275">
        <v>4.1590000000000002E-2</v>
      </c>
      <c r="CT21" s="275">
        <v>4.1590000000000002E-2</v>
      </c>
      <c r="CU21" s="275">
        <v>4.258E-2</v>
      </c>
      <c r="CV21" s="275">
        <v>4.258E-2</v>
      </c>
      <c r="CW21" s="275">
        <v>4.258E-2</v>
      </c>
      <c r="CX21" s="275">
        <v>4.258E-2</v>
      </c>
      <c r="CY21" s="275">
        <v>4.258E-2</v>
      </c>
      <c r="CZ21" s="275">
        <v>4.258E-2</v>
      </c>
      <c r="DA21" s="275">
        <v>4.258E-2</v>
      </c>
      <c r="DB21" s="275">
        <v>4.258E-2</v>
      </c>
      <c r="DC21" s="275">
        <v>4.1590000000000002E-2</v>
      </c>
      <c r="DD21" s="275">
        <v>4.1590000000000002E-2</v>
      </c>
      <c r="DE21" s="275">
        <v>4.1590000000000002E-2</v>
      </c>
      <c r="DF21" s="275">
        <v>4.1590000000000002E-2</v>
      </c>
      <c r="DG21" s="275">
        <v>4.258E-2</v>
      </c>
      <c r="DH21" s="275">
        <v>4.258E-2</v>
      </c>
      <c r="DI21" s="275">
        <v>4.258E-2</v>
      </c>
      <c r="EB21" s="275">
        <v>4.8160000000000001E-2</v>
      </c>
      <c r="EC21" s="275">
        <v>4.8160000000000001E-2</v>
      </c>
      <c r="ED21" s="275">
        <v>4.8160000000000001E-2</v>
      </c>
    </row>
    <row r="22" spans="2:187" s="275" customFormat="1" ht="13.5" customHeight="1" x14ac:dyDescent="0.2">
      <c r="B22" s="274" t="s">
        <v>214</v>
      </c>
      <c r="O22" s="275">
        <v>1.585E-2</v>
      </c>
      <c r="P22" s="275">
        <v>1.585E-2</v>
      </c>
      <c r="Q22" s="275">
        <v>1.585E-2</v>
      </c>
      <c r="R22" s="275">
        <v>1.585E-2</v>
      </c>
      <c r="S22" s="275">
        <v>1.585E-2</v>
      </c>
      <c r="T22" s="275">
        <v>1.585E-2</v>
      </c>
      <c r="U22" s="275">
        <v>1.585E-2</v>
      </c>
      <c r="V22" s="275">
        <v>1.585E-2</v>
      </c>
      <c r="W22" s="275">
        <v>1.585E-2</v>
      </c>
      <c r="X22" s="275">
        <v>1.585E-2</v>
      </c>
      <c r="Y22" s="275">
        <v>1.585E-2</v>
      </c>
      <c r="Z22" s="275">
        <v>1.585E-2</v>
      </c>
      <c r="AA22" s="275">
        <v>1.585E-2</v>
      </c>
      <c r="AB22" s="275">
        <v>1.585E-2</v>
      </c>
      <c r="AC22" s="275">
        <v>1.585E-2</v>
      </c>
      <c r="AD22" s="275">
        <v>1.585E-2</v>
      </c>
      <c r="AE22" s="275">
        <v>1.585E-2</v>
      </c>
      <c r="AF22" s="275">
        <v>1.585E-2</v>
      </c>
      <c r="AG22" s="275">
        <v>1.585E-2</v>
      </c>
      <c r="AH22" s="275">
        <v>1.585E-2</v>
      </c>
      <c r="AI22" s="275">
        <v>1.585E-2</v>
      </c>
      <c r="AJ22" s="275">
        <v>1.585E-2</v>
      </c>
      <c r="AK22" s="275">
        <v>1.585E-2</v>
      </c>
      <c r="AL22" s="275">
        <v>1.585E-2</v>
      </c>
      <c r="AM22" s="275">
        <v>1.585E-2</v>
      </c>
      <c r="AN22" s="275">
        <v>1.585E-2</v>
      </c>
      <c r="AO22" s="275">
        <v>1.585E-2</v>
      </c>
      <c r="AP22" s="275">
        <v>1.585E-2</v>
      </c>
      <c r="AQ22" s="275">
        <v>1.585E-2</v>
      </c>
      <c r="AR22" s="275">
        <v>1.585E-2</v>
      </c>
      <c r="AS22" s="275">
        <v>1.585E-2</v>
      </c>
      <c r="AT22" s="275">
        <v>1.585E-2</v>
      </c>
      <c r="AU22" s="275">
        <v>1.585E-2</v>
      </c>
      <c r="AV22" s="275">
        <v>1.755E-2</v>
      </c>
      <c r="AW22" s="275">
        <v>1.755E-2</v>
      </c>
      <c r="AX22" s="275">
        <v>1.755E-2</v>
      </c>
      <c r="AY22" s="275">
        <v>2.197E-2</v>
      </c>
      <c r="AZ22" s="275">
        <v>2.197E-2</v>
      </c>
      <c r="BA22" s="275">
        <v>2.197E-2</v>
      </c>
      <c r="BB22" s="275">
        <v>2.197E-2</v>
      </c>
      <c r="BC22" s="275">
        <v>2.197E-2</v>
      </c>
      <c r="BD22" s="275">
        <v>2.197E-2</v>
      </c>
      <c r="BE22" s="275">
        <v>2.197E-2</v>
      </c>
      <c r="BF22" s="275">
        <v>2.197E-2</v>
      </c>
      <c r="BG22" s="275">
        <v>1.755E-2</v>
      </c>
      <c r="BH22" s="275">
        <v>1.755E-2</v>
      </c>
      <c r="BI22" s="275">
        <v>1.755E-2</v>
      </c>
      <c r="BJ22" s="275">
        <v>1.755E-2</v>
      </c>
      <c r="BK22" s="275">
        <v>2.197E-2</v>
      </c>
      <c r="BL22" s="275">
        <v>2.197E-2</v>
      </c>
      <c r="BM22" s="275">
        <v>2.197E-2</v>
      </c>
      <c r="BN22" s="275">
        <v>2.197E-2</v>
      </c>
      <c r="BO22" s="275">
        <v>2.197E-2</v>
      </c>
      <c r="BP22" s="275">
        <v>2.197E-2</v>
      </c>
      <c r="BQ22" s="275">
        <v>2.197E-2</v>
      </c>
      <c r="BR22" s="275">
        <v>2.197E-2</v>
      </c>
      <c r="BS22" s="275">
        <v>1.755E-2</v>
      </c>
      <c r="BT22" s="275">
        <v>1.755E-2</v>
      </c>
      <c r="BU22" s="275">
        <v>1.755E-2</v>
      </c>
      <c r="BV22" s="275">
        <v>1.755E-2</v>
      </c>
      <c r="BW22" s="275">
        <v>2.197E-2</v>
      </c>
      <c r="BX22" s="275">
        <v>2.197E-2</v>
      </c>
      <c r="BY22" s="275">
        <v>2.197E-2</v>
      </c>
      <c r="BZ22" s="275">
        <v>2.197E-2</v>
      </c>
      <c r="CA22" s="275">
        <v>2.197E-2</v>
      </c>
      <c r="CB22" s="275">
        <v>2.197E-2</v>
      </c>
      <c r="CC22" s="275">
        <v>2.197E-2</v>
      </c>
      <c r="CD22" s="275">
        <v>2.197E-2</v>
      </c>
      <c r="CE22" s="275">
        <v>1.755E-2</v>
      </c>
      <c r="CF22" s="275">
        <v>1.755E-2</v>
      </c>
      <c r="CG22" s="275">
        <v>1.755E-2</v>
      </c>
      <c r="CH22" s="275">
        <v>1.755E-2</v>
      </c>
      <c r="CI22" s="275">
        <v>2.197E-2</v>
      </c>
      <c r="CJ22" s="275">
        <v>2.4510000000000001E-2</v>
      </c>
      <c r="CK22" s="275">
        <v>2.4510000000000001E-2</v>
      </c>
      <c r="CL22" s="275">
        <v>2.4510000000000001E-2</v>
      </c>
      <c r="CM22" s="275">
        <v>2.4510000000000001E-2</v>
      </c>
      <c r="CN22" s="275">
        <v>2.4510000000000001E-2</v>
      </c>
      <c r="CO22" s="275">
        <v>2.4510000000000001E-2</v>
      </c>
      <c r="CP22" s="275">
        <v>2.4510000000000001E-2</v>
      </c>
      <c r="CQ22" s="275">
        <v>2.009E-2</v>
      </c>
      <c r="CR22" s="275">
        <v>2.1499999999999998E-2</v>
      </c>
      <c r="CS22" s="275">
        <v>2.1499999999999998E-2</v>
      </c>
      <c r="CT22" s="275">
        <v>2.1499999999999998E-2</v>
      </c>
      <c r="CU22" s="275">
        <v>2.5919999999999999E-2</v>
      </c>
      <c r="CV22" s="275">
        <v>2.5919999999999999E-2</v>
      </c>
      <c r="CW22" s="275">
        <v>2.5919999999999999E-2</v>
      </c>
      <c r="CX22" s="275">
        <v>2.5919999999999999E-2</v>
      </c>
      <c r="CY22" s="275">
        <v>2.5919999999999999E-2</v>
      </c>
      <c r="CZ22" s="275">
        <v>2.5919999999999999E-2</v>
      </c>
      <c r="DA22" s="275">
        <v>2.5919999999999999E-2</v>
      </c>
      <c r="DB22" s="275">
        <v>2.5919999999999999E-2</v>
      </c>
      <c r="DC22" s="275">
        <v>2.1499999999999998E-2</v>
      </c>
      <c r="DD22" s="275">
        <v>2.1499999999999998E-2</v>
      </c>
      <c r="DE22" s="275">
        <v>2.1499999999999998E-2</v>
      </c>
      <c r="DF22" s="275">
        <v>2.1499999999999998E-2</v>
      </c>
      <c r="DG22" s="275">
        <v>2.5919999999999999E-2</v>
      </c>
      <c r="DH22" s="275">
        <v>2.5919999999999999E-2</v>
      </c>
      <c r="DI22" s="275">
        <v>2.5919999999999999E-2</v>
      </c>
      <c r="EB22" s="275">
        <v>2.8070000000000001E-2</v>
      </c>
      <c r="EC22" s="275">
        <v>2.8070000000000001E-2</v>
      </c>
      <c r="ED22" s="275">
        <v>2.8070000000000001E-2</v>
      </c>
    </row>
    <row r="23" spans="2:187" s="275" customFormat="1" ht="13.5" customHeight="1" x14ac:dyDescent="0.2">
      <c r="B23" s="274"/>
    </row>
    <row r="24" spans="2:187" x14ac:dyDescent="0.25">
      <c r="B24" s="51" t="s">
        <v>225</v>
      </c>
      <c r="C24" s="207"/>
      <c r="D24" s="207"/>
      <c r="E24" s="207"/>
      <c r="F24" s="207"/>
      <c r="G24" s="207"/>
      <c r="H24" s="207"/>
      <c r="I24" s="207"/>
      <c r="J24" s="207"/>
      <c r="K24" s="207"/>
      <c r="L24" s="207"/>
      <c r="M24" s="207"/>
      <c r="N24" s="207"/>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91"/>
      <c r="AW24" s="191"/>
      <c r="AX24" s="191"/>
      <c r="AY24" s="191"/>
      <c r="AZ24" s="191"/>
      <c r="BA24" s="191"/>
      <c r="BB24" s="191"/>
      <c r="BC24" s="191"/>
      <c r="BD24" s="191"/>
      <c r="BE24" s="191"/>
      <c r="BF24" s="191"/>
      <c r="BG24" s="191"/>
      <c r="BH24" s="191"/>
      <c r="BI24" s="191"/>
      <c r="BJ24" s="191"/>
      <c r="BK24" s="191"/>
      <c r="BL24" s="191"/>
      <c r="BM24" s="191"/>
      <c r="BN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59"/>
      <c r="CK24" s="159"/>
      <c r="CL24" s="159"/>
      <c r="CM24" s="159"/>
      <c r="CN24" s="159"/>
      <c r="CO24" s="159"/>
      <c r="CP24" s="159"/>
      <c r="CQ24" s="159"/>
      <c r="CR24" s="159"/>
      <c r="CS24" s="159"/>
      <c r="CT24" s="159"/>
      <c r="CU24" s="192"/>
      <c r="CV24" s="192"/>
      <c r="CW24" s="192"/>
      <c r="CX24" s="192"/>
      <c r="CY24" s="192"/>
      <c r="CZ24" s="192"/>
      <c r="DA24" s="192"/>
      <c r="DB24" s="192"/>
      <c r="DC24" s="192"/>
      <c r="DD24" s="192"/>
      <c r="DE24" s="192"/>
      <c r="DF24" s="192"/>
      <c r="DG24" s="192"/>
      <c r="DH24" s="192"/>
      <c r="DI24" s="192"/>
    </row>
    <row r="25" spans="2:187" s="325" customFormat="1" x14ac:dyDescent="0.25">
      <c r="B25" s="326" t="s">
        <v>28</v>
      </c>
      <c r="C25" s="327"/>
      <c r="D25" s="327"/>
      <c r="E25" s="327"/>
      <c r="F25" s="327"/>
      <c r="G25" s="327"/>
      <c r="H25" s="327"/>
      <c r="I25" s="327"/>
      <c r="J25" s="327"/>
      <c r="K25" s="327"/>
      <c r="L25" s="327"/>
      <c r="M25" s="327"/>
      <c r="N25" s="327"/>
      <c r="O25" s="328">
        <v>3.04E-2</v>
      </c>
      <c r="P25" s="328">
        <v>3.04E-2</v>
      </c>
      <c r="Q25" s="328">
        <v>3.04E-2</v>
      </c>
      <c r="R25" s="328">
        <v>3.1399999999999997E-2</v>
      </c>
      <c r="S25" s="328">
        <v>3.1399999999999997E-2</v>
      </c>
      <c r="T25" s="328">
        <v>3.1399999999999997E-2</v>
      </c>
      <c r="U25" s="328">
        <v>3.2399999999999998E-2</v>
      </c>
      <c r="V25" s="328">
        <v>3.2399999999999998E-2</v>
      </c>
      <c r="W25" s="328">
        <v>3.2399999999999998E-2</v>
      </c>
      <c r="X25" s="328">
        <v>3.3399999999999999E-2</v>
      </c>
      <c r="Y25" s="328">
        <v>3.3399999999999999E-2</v>
      </c>
      <c r="Z25" s="328">
        <v>3.3399999999999999E-2</v>
      </c>
      <c r="AA25" s="328">
        <v>3.44E-2</v>
      </c>
      <c r="AB25" s="328">
        <v>3.44E-2</v>
      </c>
      <c r="AC25" s="328">
        <v>3.44E-2</v>
      </c>
      <c r="AD25" s="328">
        <v>3.5400000000000001E-2</v>
      </c>
      <c r="AE25" s="328">
        <v>3.5400000000000001E-2</v>
      </c>
      <c r="AF25" s="328">
        <v>3.5400000000000001E-2</v>
      </c>
      <c r="AG25" s="328">
        <v>3.6400000000000002E-2</v>
      </c>
      <c r="AH25" s="328">
        <v>3.8899999999999997E-2</v>
      </c>
      <c r="AI25" s="328">
        <v>3.8899999999999997E-2</v>
      </c>
      <c r="AJ25" s="328">
        <v>4.24E-2</v>
      </c>
      <c r="AK25" s="328">
        <v>4.24E-2</v>
      </c>
      <c r="AL25" s="328">
        <v>4.24E-2</v>
      </c>
      <c r="AM25" s="328">
        <v>4.3400000000000001E-2</v>
      </c>
      <c r="AN25" s="328">
        <v>4.3400000000000001E-2</v>
      </c>
      <c r="AO25" s="328">
        <v>4.3400000000000001E-2</v>
      </c>
      <c r="AP25" s="328">
        <v>4.4400000000000002E-2</v>
      </c>
      <c r="AQ25" s="328">
        <v>4.4400000000000002E-2</v>
      </c>
      <c r="AR25" s="328">
        <v>4.4400000000000002E-2</v>
      </c>
      <c r="AS25" s="328">
        <v>4.5400000000000003E-2</v>
      </c>
      <c r="AT25" s="328">
        <v>4.5400000000000003E-2</v>
      </c>
      <c r="AU25" s="328">
        <v>4.5400000000000003E-2</v>
      </c>
      <c r="AV25" s="328">
        <v>4.8899999999999999E-2</v>
      </c>
      <c r="AW25" s="328">
        <v>4.8899999999999999E-2</v>
      </c>
      <c r="AX25" s="328">
        <v>4.8899999999999999E-2</v>
      </c>
      <c r="AY25" s="328">
        <v>4.99E-2</v>
      </c>
      <c r="AZ25" s="328">
        <v>4.99E-2</v>
      </c>
      <c r="BA25" s="328">
        <v>4.99E-2</v>
      </c>
      <c r="BB25" s="328">
        <v>5.0900000000000001E-2</v>
      </c>
      <c r="BC25" s="328">
        <v>5.0900000000000001E-2</v>
      </c>
      <c r="BD25" s="328">
        <v>5.0900000000000001E-2</v>
      </c>
      <c r="BE25" s="328">
        <v>5.0900000000000001E-2</v>
      </c>
      <c r="BF25" s="328">
        <v>5.0900000000000001E-2</v>
      </c>
      <c r="BG25" s="328">
        <v>5.0900000000000001E-2</v>
      </c>
      <c r="BH25" s="328">
        <v>5.6899999999999999E-2</v>
      </c>
      <c r="BI25" s="328">
        <v>5.6899999999999999E-2</v>
      </c>
      <c r="BJ25" s="328">
        <v>5.6899999999999999E-2</v>
      </c>
      <c r="BK25" s="328">
        <v>5.6899999999999999E-2</v>
      </c>
      <c r="BL25" s="328">
        <v>5.6899999999999999E-2</v>
      </c>
      <c r="BM25" s="328">
        <v>5.6899999999999999E-2</v>
      </c>
      <c r="BN25" s="328">
        <v>5.6899999999999999E-2</v>
      </c>
      <c r="BO25" s="328">
        <v>5.6899999999999999E-2</v>
      </c>
      <c r="BP25" s="328">
        <v>5.6899999999999999E-2</v>
      </c>
      <c r="BQ25" s="328">
        <v>5.6899999999999999E-2</v>
      </c>
      <c r="BR25" s="328">
        <v>5.6899999999999999E-2</v>
      </c>
      <c r="BS25" s="328">
        <v>5.6899999999999999E-2</v>
      </c>
      <c r="BT25" s="328">
        <v>5.6899999999999999E-2</v>
      </c>
      <c r="BU25" s="328">
        <v>5.6899999999999999E-2</v>
      </c>
      <c r="BV25" s="328">
        <v>5.6899999999999999E-2</v>
      </c>
      <c r="BW25" s="328">
        <v>5.6899999999999999E-2</v>
      </c>
      <c r="BX25" s="328">
        <v>5.6899999999999999E-2</v>
      </c>
      <c r="BY25" s="328">
        <v>5.6899999999999999E-2</v>
      </c>
      <c r="BZ25" s="328">
        <v>5.6899999999999999E-2</v>
      </c>
      <c r="CA25" s="328">
        <v>5.6899999999999999E-2</v>
      </c>
      <c r="CB25" s="328">
        <v>5.6899999999999999E-2</v>
      </c>
      <c r="CC25" s="328">
        <v>5.6899999999999999E-2</v>
      </c>
      <c r="CD25" s="328">
        <v>5.6899999999999999E-2</v>
      </c>
      <c r="CE25" s="328">
        <v>5.6899999999999999E-2</v>
      </c>
      <c r="CF25" s="328">
        <v>5.6899999999999999E-2</v>
      </c>
      <c r="CG25" s="328">
        <v>5.6899999999999999E-2</v>
      </c>
      <c r="CH25" s="328">
        <v>5.6899999999999999E-2</v>
      </c>
      <c r="CI25" s="328">
        <v>5.6899999999999999E-2</v>
      </c>
      <c r="CJ25" s="328">
        <v>5.6899999999999999E-2</v>
      </c>
      <c r="CK25" s="328">
        <v>5.6899999999999999E-2</v>
      </c>
      <c r="CL25" s="328">
        <v>5.6899999999999999E-2</v>
      </c>
      <c r="CM25" s="275">
        <v>5.6899999999999999E-2</v>
      </c>
      <c r="CN25" s="275">
        <v>5.6899999999999999E-2</v>
      </c>
      <c r="CO25" s="275">
        <v>5.6899999999999999E-2</v>
      </c>
      <c r="CP25" s="275">
        <v>5.6899999999999999E-2</v>
      </c>
      <c r="CQ25" s="275">
        <v>5.6899999999999999E-2</v>
      </c>
      <c r="CR25" s="275">
        <v>5.6899999999999999E-2</v>
      </c>
      <c r="CS25" s="275">
        <v>5.6899999999999999E-2</v>
      </c>
      <c r="CT25" s="275">
        <v>5.6899999999999999E-2</v>
      </c>
      <c r="CU25" s="275">
        <v>5.6899999999999999E-2</v>
      </c>
      <c r="CV25" s="275">
        <v>5.6899999999999999E-2</v>
      </c>
      <c r="CW25" s="275">
        <v>5.6899999999999999E-2</v>
      </c>
      <c r="CX25" s="275">
        <v>5.6899999999999999E-2</v>
      </c>
      <c r="CY25" s="275">
        <v>5.6899999999999999E-2</v>
      </c>
      <c r="CZ25" s="275">
        <v>5.6899999999999999E-2</v>
      </c>
      <c r="DA25" s="275">
        <v>5.6899999999999999E-2</v>
      </c>
      <c r="DB25" s="275">
        <v>5.6899999999999999E-2</v>
      </c>
      <c r="DC25" s="275">
        <v>5.6899999999999999E-2</v>
      </c>
      <c r="DD25" s="275">
        <v>5.6899999999999999E-2</v>
      </c>
      <c r="DE25" s="275">
        <v>5.6899999999999999E-2</v>
      </c>
      <c r="DF25" s="275">
        <v>5.6899999999999999E-2</v>
      </c>
      <c r="DG25" s="275">
        <v>5.6899999999999999E-2</v>
      </c>
      <c r="DH25" s="275">
        <v>5.6899999999999999E-2</v>
      </c>
      <c r="DI25" s="275">
        <v>5.6899999999999999E-2</v>
      </c>
      <c r="DJ25" s="885">
        <f>+XXXX!DJ20</f>
        <v>0</v>
      </c>
      <c r="DK25" s="885">
        <f>+XXXX!DK20</f>
        <v>0</v>
      </c>
      <c r="DL25" s="885">
        <f>+XXXX!DL20</f>
        <v>0</v>
      </c>
      <c r="DM25" s="885">
        <f>+XXXX!DM20</f>
        <v>0</v>
      </c>
      <c r="DN25" s="885">
        <f>+XXXX!DN20</f>
        <v>0</v>
      </c>
      <c r="DO25" s="885">
        <f>+XXXX!DO20</f>
        <v>0</v>
      </c>
      <c r="DP25" s="885">
        <f>+XXXX!DP20</f>
        <v>0</v>
      </c>
      <c r="DQ25" s="885">
        <f>+XXXX!DQ20</f>
        <v>0</v>
      </c>
      <c r="DR25" s="885">
        <f>+XXXX!DR20</f>
        <v>0</v>
      </c>
      <c r="DS25" s="885">
        <f>+XXXX!DS20</f>
        <v>0</v>
      </c>
      <c r="DT25" s="885">
        <f>+XXXX!DT20</f>
        <v>0</v>
      </c>
      <c r="DU25" s="885">
        <f>+XXXX!DU20</f>
        <v>0</v>
      </c>
      <c r="DV25" s="885">
        <f>+XXXX!DV20</f>
        <v>0</v>
      </c>
      <c r="DW25" s="885">
        <f>+XXXX!DW20</f>
        <v>0</v>
      </c>
      <c r="DX25" s="885">
        <f>+XXXX!DX20</f>
        <v>0</v>
      </c>
      <c r="DY25" s="885">
        <f>+XXXX!DY20</f>
        <v>0</v>
      </c>
      <c r="DZ25" s="885">
        <f>+XXXX!DZ20</f>
        <v>0</v>
      </c>
      <c r="EA25" s="885">
        <f>+XXXX!EA20</f>
        <v>0</v>
      </c>
      <c r="EB25" s="885">
        <f>+XXXX!EB20</f>
        <v>0</v>
      </c>
      <c r="EC25" s="885">
        <f>+XXXX!EC20</f>
        <v>0</v>
      </c>
      <c r="ED25" s="885">
        <f>+XXXX!ED20</f>
        <v>0</v>
      </c>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275"/>
      <c r="FG25" s="275"/>
      <c r="FH25" s="275"/>
      <c r="FI25" s="275"/>
      <c r="FJ25" s="275"/>
      <c r="FK25" s="275"/>
      <c r="FL25" s="275"/>
      <c r="FM25" s="275"/>
      <c r="FN25" s="275"/>
      <c r="FO25" s="275"/>
      <c r="FP25" s="275"/>
      <c r="FQ25" s="275"/>
      <c r="FR25" s="275"/>
      <c r="FS25" s="275"/>
      <c r="FT25" s="275"/>
      <c r="FU25" s="275"/>
      <c r="FV25" s="275"/>
      <c r="FW25" s="275"/>
      <c r="FX25" s="275"/>
      <c r="FY25" s="275"/>
      <c r="FZ25" s="275"/>
      <c r="GA25" s="275"/>
      <c r="GB25" s="275"/>
      <c r="GC25" s="275"/>
      <c r="GD25" s="275"/>
      <c r="GE25" s="275"/>
    </row>
    <row r="26" spans="2:187" s="325" customFormat="1" x14ac:dyDescent="0.25">
      <c r="B26" s="326" t="s">
        <v>29</v>
      </c>
      <c r="C26" s="327"/>
      <c r="D26" s="327"/>
      <c r="E26" s="327"/>
      <c r="F26" s="327"/>
      <c r="G26" s="327"/>
      <c r="H26" s="327"/>
      <c r="I26" s="327"/>
      <c r="J26" s="327"/>
      <c r="K26" s="327"/>
      <c r="L26" s="327"/>
      <c r="M26" s="327"/>
      <c r="N26" s="327"/>
      <c r="O26" s="329"/>
      <c r="P26" s="329"/>
      <c r="Q26" s="329"/>
      <c r="R26" s="329"/>
      <c r="S26" s="329"/>
      <c r="T26" s="329"/>
      <c r="U26" s="329"/>
      <c r="V26" s="329"/>
      <c r="W26" s="329"/>
      <c r="X26" s="329"/>
      <c r="Y26" s="329"/>
      <c r="Z26" s="329"/>
      <c r="AA26" s="329"/>
      <c r="AB26" s="329"/>
      <c r="AC26" s="329"/>
      <c r="AD26" s="329"/>
      <c r="AE26" s="329"/>
      <c r="AF26" s="329"/>
      <c r="AG26" s="329"/>
      <c r="AH26" s="329"/>
      <c r="AI26" s="329"/>
      <c r="AJ26" s="329"/>
      <c r="AK26" s="329"/>
      <c r="AL26" s="329"/>
      <c r="AM26" s="329"/>
      <c r="AN26" s="329"/>
      <c r="AO26" s="329"/>
      <c r="AP26" s="329"/>
      <c r="AQ26" s="329"/>
      <c r="AR26" s="329"/>
      <c r="AS26" s="329"/>
      <c r="AT26" s="329"/>
      <c r="AU26" s="329"/>
      <c r="AV26" s="330"/>
      <c r="AW26" s="330"/>
      <c r="AX26" s="330"/>
      <c r="AY26" s="330"/>
      <c r="AZ26" s="330"/>
      <c r="BA26" s="330"/>
      <c r="BB26" s="330"/>
      <c r="BC26" s="330"/>
      <c r="BD26" s="330"/>
      <c r="BE26" s="330"/>
      <c r="BF26" s="330"/>
      <c r="BG26" s="330"/>
      <c r="BH26" s="330"/>
      <c r="BI26" s="330"/>
      <c r="BJ26" s="330"/>
      <c r="BK26" s="330"/>
      <c r="BL26" s="330"/>
      <c r="BM26" s="330"/>
      <c r="BN26" s="330"/>
      <c r="BO26" s="330"/>
      <c r="BP26" s="330"/>
      <c r="BQ26" s="330"/>
      <c r="BR26" s="330"/>
      <c r="BS26" s="330"/>
      <c r="BT26" s="330"/>
      <c r="BU26" s="330"/>
      <c r="BV26" s="330"/>
      <c r="BW26" s="330"/>
      <c r="BX26" s="330"/>
      <c r="BY26" s="330"/>
      <c r="BZ26" s="330"/>
      <c r="CA26" s="330"/>
      <c r="CB26" s="330"/>
      <c r="CC26" s="330"/>
      <c r="CD26" s="330"/>
      <c r="CE26" s="330"/>
      <c r="CF26" s="330"/>
      <c r="CG26" s="330"/>
      <c r="CH26" s="330"/>
      <c r="CI26" s="330"/>
      <c r="CJ26" s="328">
        <v>-3.3400000000000001E-3</v>
      </c>
      <c r="CK26" s="328">
        <v>-3.3400000000000001E-3</v>
      </c>
      <c r="CL26" s="328">
        <v>-2.6900000000000001E-3</v>
      </c>
      <c r="CM26" s="328">
        <v>-2.6900000000000001E-3</v>
      </c>
      <c r="CN26" s="314">
        <v>-2.6900000000000001E-3</v>
      </c>
      <c r="CO26" s="314">
        <v>-2.99E-3</v>
      </c>
      <c r="CP26" s="314">
        <v>-2.99E-3</v>
      </c>
      <c r="CQ26" s="314">
        <v>-2.99E-3</v>
      </c>
      <c r="CR26" s="314">
        <v>-2.5300000000000001E-3</v>
      </c>
      <c r="CS26" s="314">
        <v>-2.5300000000000001E-3</v>
      </c>
      <c r="CT26" s="314">
        <v>-2.5300000000000001E-3</v>
      </c>
      <c r="CU26" s="314">
        <v>9.8999999999999999E-4</v>
      </c>
      <c r="CV26" s="314">
        <v>9.8999999999999999E-4</v>
      </c>
      <c r="CW26" s="314">
        <v>9.8999999999999999E-4</v>
      </c>
      <c r="CX26" s="314">
        <v>3.5799999999999998E-3</v>
      </c>
      <c r="CY26" s="314">
        <v>3.5799999999999998E-3</v>
      </c>
      <c r="CZ26" s="314">
        <v>3.5799999999999998E-3</v>
      </c>
      <c r="DA26" s="314">
        <v>5.3200000000000001E-3</v>
      </c>
      <c r="DB26" s="314">
        <v>5.3200000000000001E-3</v>
      </c>
      <c r="DC26" s="314">
        <v>5.3200000000000001E-3</v>
      </c>
      <c r="DD26" s="314">
        <v>1.0529999999999999E-2</v>
      </c>
      <c r="DE26" s="314">
        <v>1.0529999999999999E-2</v>
      </c>
      <c r="DF26" s="314">
        <v>1.0529999999999999E-2</v>
      </c>
      <c r="DG26" s="314">
        <v>1.2290000000000001E-2</v>
      </c>
      <c r="DH26" s="314">
        <v>1.2290000000000001E-2</v>
      </c>
      <c r="DI26" s="314">
        <v>1.2290000000000001E-2</v>
      </c>
      <c r="DJ26" s="885">
        <f>+'Calc Small Comm A1-A Rates'!DJ14</f>
        <v>8.2199999999999999E-3</v>
      </c>
      <c r="DK26" s="885">
        <f>+'Calc Small Comm A1-A Rates'!DK14</f>
        <v>8.2199999999999999E-3</v>
      </c>
      <c r="DL26" s="885">
        <f>+'Calc Small Comm A1-A Rates'!DL14</f>
        <v>8.2199999999999999E-3</v>
      </c>
      <c r="DM26" s="885">
        <f>+'Calc Small Comm A1-A Rates'!DM14</f>
        <v>7.3299999999999997E-3</v>
      </c>
      <c r="DN26" s="885">
        <f>+'Calc Small Comm A1-A Rates'!DN14</f>
        <v>7.3299999999999997E-3</v>
      </c>
      <c r="DO26" s="885">
        <f>+'Calc Small Comm A1-A Rates'!DO14</f>
        <v>7.3299999999999997E-3</v>
      </c>
      <c r="DP26" s="885">
        <f>+'Calc Small Comm A1-A Rates'!DP14</f>
        <v>5.11E-3</v>
      </c>
      <c r="DQ26" s="885">
        <f>+'Calc Small Comm A1-A Rates'!DQ14</f>
        <v>5.11E-3</v>
      </c>
      <c r="DR26" s="885">
        <f>+'Calc Small Comm A1-A Rates'!DR14</f>
        <v>5.11E-3</v>
      </c>
      <c r="DS26" s="885">
        <f>+'Calc Small Comm A1-A Rates'!DS14</f>
        <v>3.2799999999999999E-3</v>
      </c>
      <c r="DT26" s="885">
        <f>+'Calc Small Comm A1-A Rates'!DT14</f>
        <v>3.2799999999999999E-3</v>
      </c>
      <c r="DU26" s="885">
        <f>+'Calc Small Comm A1-A Rates'!DU14</f>
        <v>3.2799999999999999E-3</v>
      </c>
      <c r="DV26" s="885">
        <f>+'Calc Small Comm A1-A Rates'!DV14</f>
        <v>-3.1199999999999999E-3</v>
      </c>
      <c r="DW26" s="885">
        <f>+'Calc Small Comm A1-A Rates'!DW14</f>
        <v>-3.1199999999999999E-3</v>
      </c>
      <c r="DX26" s="885">
        <f>+'Calc Small Comm A1-A Rates'!DX14</f>
        <v>-3.1199999999999999E-3</v>
      </c>
      <c r="DY26" s="885">
        <f>+'Calc Small Comm A1-A Rates'!DY14</f>
        <v>0</v>
      </c>
      <c r="DZ26" s="885">
        <f>+'Calc Small Comm A1-A Rates'!DZ14</f>
        <v>-9.8099999999999993E-3</v>
      </c>
      <c r="EA26" s="885">
        <f>+'Calc Small Comm A1-A Rates'!EA14</f>
        <v>-9.8099999999999993E-3</v>
      </c>
      <c r="EB26" s="885">
        <f>+'Calc Small Comm A1-A Rates'!EB14</f>
        <v>-1.3350000000000001E-2</v>
      </c>
      <c r="EC26" s="885">
        <f>+'Calc Small Comm A1-A Rates'!EC14</f>
        <v>-1.3350000000000001E-2</v>
      </c>
      <c r="ED26" s="885">
        <f>+'Calc Small Comm A1-A Rates'!ED14</f>
        <v>-1.3350000000000001E-2</v>
      </c>
    </row>
    <row r="27" spans="2:187" s="325" customFormat="1" x14ac:dyDescent="0.25">
      <c r="B27" s="326" t="s">
        <v>30</v>
      </c>
      <c r="C27" s="327"/>
      <c r="D27" s="327"/>
      <c r="E27" s="327"/>
      <c r="F27" s="327"/>
      <c r="G27" s="327"/>
      <c r="H27" s="327"/>
      <c r="I27" s="327"/>
      <c r="J27" s="327"/>
      <c r="K27" s="327"/>
      <c r="L27" s="327"/>
      <c r="M27" s="327"/>
      <c r="N27" s="327"/>
      <c r="O27" s="329"/>
      <c r="P27" s="329"/>
      <c r="Q27" s="329"/>
      <c r="R27" s="329"/>
      <c r="S27" s="329"/>
      <c r="T27" s="329"/>
      <c r="U27" s="329"/>
      <c r="V27" s="329"/>
      <c r="W27" s="329"/>
      <c r="X27" s="329"/>
      <c r="Y27" s="329"/>
      <c r="Z27" s="329"/>
      <c r="AA27" s="329"/>
      <c r="AB27" s="329"/>
      <c r="AC27" s="329"/>
      <c r="AD27" s="329"/>
      <c r="AE27" s="329"/>
      <c r="AF27" s="329"/>
      <c r="AG27" s="329"/>
      <c r="AH27" s="329"/>
      <c r="AI27" s="329"/>
      <c r="AJ27" s="329"/>
      <c r="AK27" s="329"/>
      <c r="AL27" s="329"/>
      <c r="AM27" s="329"/>
      <c r="AN27" s="329"/>
      <c r="AO27" s="329"/>
      <c r="AP27" s="329"/>
      <c r="AQ27" s="329"/>
      <c r="AR27" s="329"/>
      <c r="AS27" s="329"/>
      <c r="AT27" s="329"/>
      <c r="AU27" s="329"/>
      <c r="AV27" s="330"/>
      <c r="AW27" s="330"/>
      <c r="AX27" s="330"/>
      <c r="AY27" s="330"/>
      <c r="AZ27" s="330"/>
      <c r="BA27" s="330"/>
      <c r="BB27" s="330"/>
      <c r="BC27" s="330"/>
      <c r="BD27" s="330"/>
      <c r="BE27" s="330"/>
      <c r="BF27" s="330"/>
      <c r="BG27" s="330"/>
      <c r="BH27" s="330"/>
      <c r="BI27" s="330"/>
      <c r="BJ27" s="330"/>
      <c r="BK27" s="330"/>
      <c r="BL27" s="330"/>
      <c r="BM27" s="330"/>
      <c r="BN27" s="330"/>
      <c r="BO27" s="330"/>
      <c r="BP27" s="330"/>
      <c r="BQ27" s="330"/>
      <c r="BR27" s="330"/>
      <c r="BS27" s="330"/>
      <c r="BT27" s="330"/>
      <c r="BU27" s="330"/>
      <c r="BV27" s="330"/>
      <c r="BW27" s="330"/>
      <c r="BX27" s="330"/>
      <c r="BY27" s="330"/>
      <c r="BZ27" s="330"/>
      <c r="CA27" s="330"/>
      <c r="CB27" s="330"/>
      <c r="CC27" s="330"/>
      <c r="CD27" s="330"/>
      <c r="CE27" s="330"/>
      <c r="CF27" s="330"/>
      <c r="CG27" s="330"/>
      <c r="CH27" s="330"/>
      <c r="CI27" s="330"/>
      <c r="CJ27" s="331">
        <v>-2.3000000000000001E-4</v>
      </c>
      <c r="CK27" s="331">
        <v>-2.3000000000000001E-4</v>
      </c>
      <c r="CL27" s="331">
        <v>-5.9999999999999995E-4</v>
      </c>
      <c r="CM27" s="331">
        <v>-5.9999999999999995E-4</v>
      </c>
      <c r="CN27" s="314">
        <v>-5.9999999999999995E-4</v>
      </c>
      <c r="CO27" s="314">
        <v>6.4999999999999997E-4</v>
      </c>
      <c r="CP27" s="314">
        <v>6.4999999999999997E-4</v>
      </c>
      <c r="CQ27" s="314">
        <v>6.4999999999999997E-4</v>
      </c>
      <c r="CR27" s="314">
        <v>1.6900000000000001E-3</v>
      </c>
      <c r="CS27" s="314">
        <v>1.6900000000000001E-3</v>
      </c>
      <c r="CT27" s="314">
        <v>1.6900000000000001E-3</v>
      </c>
      <c r="CU27" s="314">
        <v>1.9499999999999999E-3</v>
      </c>
      <c r="CV27" s="314">
        <v>1.9499999999999999E-3</v>
      </c>
      <c r="CW27" s="314">
        <v>1.9499999999999999E-3</v>
      </c>
      <c r="CX27" s="314">
        <v>5.0000000000000001E-4</v>
      </c>
      <c r="CY27" s="314">
        <v>5.0000000000000001E-4</v>
      </c>
      <c r="CZ27" s="314">
        <v>5.0000000000000001E-4</v>
      </c>
      <c r="DA27" s="314">
        <v>4.4999999999999999E-4</v>
      </c>
      <c r="DB27" s="314">
        <v>4.4999999999999999E-4</v>
      </c>
      <c r="DC27" s="314">
        <v>4.4999999999999999E-4</v>
      </c>
      <c r="DD27" s="314">
        <v>-1.3500000000000001E-3</v>
      </c>
      <c r="DE27" s="314">
        <v>-1.3500000000000001E-3</v>
      </c>
      <c r="DF27" s="314">
        <v>-1.3500000000000001E-3</v>
      </c>
      <c r="DG27" s="314">
        <v>-4.4000000000000002E-4</v>
      </c>
      <c r="DH27" s="314">
        <v>-4.4000000000000002E-4</v>
      </c>
      <c r="DI27" s="314">
        <v>-4.4000000000000002E-4</v>
      </c>
      <c r="DJ27" s="885">
        <f>+'Calc Small Comm A1-A Rates'!DJ15</f>
        <v>8.0999999999999996E-4</v>
      </c>
      <c r="DK27" s="885">
        <f>+'Calc Small Comm A1-A Rates'!DK15</f>
        <v>8.0999999999999996E-4</v>
      </c>
      <c r="DL27" s="885">
        <f>+'Calc Small Comm A1-A Rates'!DL15</f>
        <v>8.0999999999999996E-4</v>
      </c>
      <c r="DM27" s="885">
        <f>+'Calc Small Comm A1-A Rates'!DM15</f>
        <v>8.0000000000000004E-4</v>
      </c>
      <c r="DN27" s="885">
        <f>+'Calc Small Comm A1-A Rates'!DN15</f>
        <v>8.0000000000000004E-4</v>
      </c>
      <c r="DO27" s="885">
        <f>+'Calc Small Comm A1-A Rates'!DO15</f>
        <v>8.0000000000000004E-4</v>
      </c>
      <c r="DP27" s="885">
        <f>+'Calc Small Comm A1-A Rates'!DP15</f>
        <v>6.8999999999999997E-4</v>
      </c>
      <c r="DQ27" s="885">
        <f>+'Calc Small Comm A1-A Rates'!DQ15</f>
        <v>6.8999999999999997E-4</v>
      </c>
      <c r="DR27" s="885">
        <f>+'Calc Small Comm A1-A Rates'!DR15</f>
        <v>6.8999999999999997E-4</v>
      </c>
      <c r="DS27" s="885">
        <f>+'Calc Small Comm A1-A Rates'!DS15</f>
        <v>1.83E-3</v>
      </c>
      <c r="DT27" s="885">
        <f>+'Calc Small Comm A1-A Rates'!DT15</f>
        <v>1.83E-3</v>
      </c>
      <c r="DU27" s="885">
        <f>+'Calc Small Comm A1-A Rates'!DU15</f>
        <v>1.83E-3</v>
      </c>
      <c r="DV27" s="885">
        <f>+'Calc Small Comm A1-A Rates'!DV15</f>
        <v>2.5300000000000001E-3</v>
      </c>
      <c r="DW27" s="885">
        <f>+'Calc Small Comm A1-A Rates'!DW15</f>
        <v>2.5300000000000001E-3</v>
      </c>
      <c r="DX27" s="885">
        <f>+'Calc Small Comm A1-A Rates'!DX15</f>
        <v>2.5300000000000001E-3</v>
      </c>
      <c r="DY27" s="885">
        <f>+'Calc Small Comm A1-A Rates'!DY15</f>
        <v>0</v>
      </c>
      <c r="DZ27" s="885">
        <f>+'Calc Small Comm A1-A Rates'!DZ15</f>
        <v>3.13E-3</v>
      </c>
      <c r="EA27" s="885">
        <f>+'Calc Small Comm A1-A Rates'!EA15</f>
        <v>3.13E-3</v>
      </c>
      <c r="EB27" s="885">
        <f>+'Calc Small Comm A1-A Rates'!EB15</f>
        <v>3.32E-3</v>
      </c>
      <c r="EC27" s="885">
        <f>+'Calc Small Comm A1-A Rates'!EC15</f>
        <v>3.32E-3</v>
      </c>
      <c r="ED27" s="885">
        <f>+'Calc Small Comm A1-A Rates'!ED15</f>
        <v>3.32E-3</v>
      </c>
    </row>
    <row r="28" spans="2:187" s="325" customFormat="1" x14ac:dyDescent="0.25">
      <c r="B28" s="326" t="s">
        <v>31</v>
      </c>
      <c r="C28" s="327"/>
      <c r="D28" s="327"/>
      <c r="E28" s="327"/>
      <c r="F28" s="327"/>
      <c r="G28" s="327"/>
      <c r="H28" s="327"/>
      <c r="I28" s="327"/>
      <c r="J28" s="327"/>
      <c r="K28" s="327"/>
      <c r="L28" s="327"/>
      <c r="M28" s="327"/>
      <c r="N28" s="327"/>
      <c r="O28" s="329"/>
      <c r="P28" s="329"/>
      <c r="Q28" s="329"/>
      <c r="R28" s="329"/>
      <c r="S28" s="329"/>
      <c r="T28" s="329"/>
      <c r="U28" s="329"/>
      <c r="V28" s="329"/>
      <c r="W28" s="329"/>
      <c r="X28" s="329"/>
      <c r="Y28" s="329"/>
      <c r="Z28" s="329"/>
      <c r="AA28" s="329"/>
      <c r="AB28" s="329"/>
      <c r="AC28" s="329"/>
      <c r="AD28" s="329"/>
      <c r="AE28" s="329"/>
      <c r="AF28" s="329"/>
      <c r="AG28" s="329"/>
      <c r="AH28" s="329"/>
      <c r="AI28" s="329"/>
      <c r="AJ28" s="329"/>
      <c r="AK28" s="329"/>
      <c r="AL28" s="329"/>
      <c r="AM28" s="329"/>
      <c r="AN28" s="329"/>
      <c r="AO28" s="329"/>
      <c r="AP28" s="329"/>
      <c r="AQ28" s="329"/>
      <c r="AR28" s="329"/>
      <c r="AS28" s="329"/>
      <c r="AT28" s="329"/>
      <c r="AU28" s="329"/>
      <c r="AV28" s="330"/>
      <c r="AW28" s="330"/>
      <c r="AX28" s="330"/>
      <c r="AY28" s="330"/>
      <c r="AZ28" s="330"/>
      <c r="BA28" s="330"/>
      <c r="BB28" s="330"/>
      <c r="BC28" s="330"/>
      <c r="BD28" s="330"/>
      <c r="BE28" s="330"/>
      <c r="BF28" s="330"/>
      <c r="BG28" s="330"/>
      <c r="BH28" s="330"/>
      <c r="BI28" s="330"/>
      <c r="BJ28" s="330"/>
      <c r="BK28" s="330"/>
      <c r="BL28" s="330"/>
      <c r="BM28" s="330"/>
      <c r="BN28" s="330"/>
      <c r="BO28" s="330"/>
      <c r="BP28" s="330"/>
      <c r="BQ28" s="330"/>
      <c r="BR28" s="330"/>
      <c r="BS28" s="330"/>
      <c r="BT28" s="330"/>
      <c r="BU28" s="330"/>
      <c r="BV28" s="330"/>
      <c r="BW28" s="330"/>
      <c r="BX28" s="330"/>
      <c r="BY28" s="330"/>
      <c r="BZ28" s="330"/>
      <c r="CA28" s="330"/>
      <c r="CB28" s="330"/>
      <c r="CC28" s="330"/>
      <c r="CD28" s="330"/>
      <c r="CE28" s="330"/>
      <c r="CF28" s="330"/>
      <c r="CG28" s="330"/>
      <c r="CH28" s="330"/>
      <c r="CI28" s="330"/>
      <c r="CJ28" s="331">
        <v>4.3200000000000001E-3</v>
      </c>
      <c r="CK28" s="331">
        <v>4.3200000000000001E-3</v>
      </c>
      <c r="CL28" s="331">
        <v>4.4600000000000004E-3</v>
      </c>
      <c r="CM28" s="331">
        <v>4.4600000000000004E-3</v>
      </c>
      <c r="CN28" s="314">
        <v>4.4600000000000004E-3</v>
      </c>
      <c r="CO28" s="314">
        <v>3.98E-3</v>
      </c>
      <c r="CP28" s="314">
        <v>3.98E-3</v>
      </c>
      <c r="CQ28" s="314">
        <v>3.98E-3</v>
      </c>
      <c r="CR28" s="314">
        <v>4.8399999999999997E-3</v>
      </c>
      <c r="CS28" s="314">
        <v>4.8399999999999997E-3</v>
      </c>
      <c r="CT28" s="314">
        <v>4.8399999999999997E-3</v>
      </c>
      <c r="CU28" s="314">
        <v>1.92E-3</v>
      </c>
      <c r="CV28" s="314">
        <v>1.92E-3</v>
      </c>
      <c r="CW28" s="314">
        <v>1.92E-3</v>
      </c>
      <c r="CX28" s="314">
        <v>3.6000000000000002E-4</v>
      </c>
      <c r="CY28" s="314">
        <v>3.6000000000000002E-4</v>
      </c>
      <c r="CZ28" s="314">
        <v>3.6000000000000002E-4</v>
      </c>
      <c r="DA28" s="314">
        <v>-6.7000000000000002E-4</v>
      </c>
      <c r="DB28" s="314">
        <v>-6.7000000000000002E-4</v>
      </c>
      <c r="DC28" s="314">
        <v>-6.7000000000000002E-4</v>
      </c>
      <c r="DD28" s="314">
        <v>1.82E-3</v>
      </c>
      <c r="DE28" s="314">
        <v>1.82E-3</v>
      </c>
      <c r="DF28" s="314">
        <v>1.82E-3</v>
      </c>
      <c r="DG28" s="314">
        <v>2.7499999999999998E-3</v>
      </c>
      <c r="DH28" s="314">
        <v>2.7499999999999998E-3</v>
      </c>
      <c r="DI28" s="314">
        <v>2.7499999999999998E-3</v>
      </c>
      <c r="DJ28" s="885">
        <f>+'Calc Small Comm A1-A Rates'!DJ16</f>
        <v>1.99E-3</v>
      </c>
      <c r="DK28" s="885">
        <f>+'Calc Small Comm A1-A Rates'!DK16</f>
        <v>1.99E-3</v>
      </c>
      <c r="DL28" s="885">
        <f>+'Calc Small Comm A1-A Rates'!DL16</f>
        <v>1.99E-3</v>
      </c>
      <c r="DM28" s="885">
        <f>+'Calc Small Comm A1-A Rates'!DM16</f>
        <v>3.7499999999999999E-3</v>
      </c>
      <c r="DN28" s="885">
        <f>+'Calc Small Comm A1-A Rates'!DN16</f>
        <v>3.7499999999999999E-3</v>
      </c>
      <c r="DO28" s="885">
        <f>+'Calc Small Comm A1-A Rates'!DO16</f>
        <v>3.7499999999999999E-3</v>
      </c>
      <c r="DP28" s="885">
        <f>+'Calc Small Comm A1-A Rates'!DP16</f>
        <v>5.6100000000000004E-3</v>
      </c>
      <c r="DQ28" s="885">
        <f>+'Calc Small Comm A1-A Rates'!DQ16</f>
        <v>5.6100000000000004E-3</v>
      </c>
      <c r="DR28" s="885">
        <f>+'Calc Small Comm A1-A Rates'!DR16</f>
        <v>5.6100000000000004E-3</v>
      </c>
      <c r="DS28" s="885">
        <f>+'Calc Small Comm A1-A Rates'!DS16</f>
        <v>8.1099999999999992E-3</v>
      </c>
      <c r="DT28" s="885">
        <f>+'Calc Small Comm A1-A Rates'!DT16</f>
        <v>8.1099999999999992E-3</v>
      </c>
      <c r="DU28" s="885">
        <f>+'Calc Small Comm A1-A Rates'!DU16</f>
        <v>8.1099999999999992E-3</v>
      </c>
      <c r="DV28" s="885">
        <f>+'Calc Small Comm A1-A Rates'!DV16</f>
        <v>8.5699999999999995E-3</v>
      </c>
      <c r="DW28" s="885">
        <f>+'Calc Small Comm A1-A Rates'!DW16</f>
        <v>8.5699999999999995E-3</v>
      </c>
      <c r="DX28" s="885">
        <f>+'Calc Small Comm A1-A Rates'!DX16</f>
        <v>8.5699999999999995E-3</v>
      </c>
      <c r="DY28" s="885">
        <f>+'Calc Small Comm A1-A Rates'!DY16</f>
        <v>0</v>
      </c>
      <c r="DZ28" s="885">
        <f>+'Calc Small Comm A1-A Rates'!DZ16</f>
        <v>8.8400000000000006E-3</v>
      </c>
      <c r="EA28" s="885">
        <f>+'Calc Small Comm A1-A Rates'!EA16</f>
        <v>8.8400000000000006E-3</v>
      </c>
      <c r="EB28" s="885">
        <f>+'Calc Small Comm A1-A Rates'!EB16</f>
        <v>8.8599999999999998E-3</v>
      </c>
      <c r="EC28" s="885">
        <f>+'Calc Small Comm A1-A Rates'!EC16</f>
        <v>8.8599999999999998E-3</v>
      </c>
      <c r="ED28" s="885">
        <f>+'Calc Small Comm A1-A Rates'!ED16</f>
        <v>8.8599999999999998E-3</v>
      </c>
    </row>
    <row r="29" spans="2:187" x14ac:dyDescent="0.25">
      <c r="B29" s="273" t="s">
        <v>219</v>
      </c>
      <c r="O29" s="315">
        <f t="shared" ref="O29:BZ29" si="3">SUM(O25:O28)</f>
        <v>3.04E-2</v>
      </c>
      <c r="P29" s="315">
        <f t="shared" si="3"/>
        <v>3.04E-2</v>
      </c>
      <c r="Q29" s="315">
        <f t="shared" si="3"/>
        <v>3.04E-2</v>
      </c>
      <c r="R29" s="315">
        <f t="shared" si="3"/>
        <v>3.1399999999999997E-2</v>
      </c>
      <c r="S29" s="315">
        <f t="shared" si="3"/>
        <v>3.1399999999999997E-2</v>
      </c>
      <c r="T29" s="315">
        <f t="shared" si="3"/>
        <v>3.1399999999999997E-2</v>
      </c>
      <c r="U29" s="315">
        <f t="shared" si="3"/>
        <v>3.2399999999999998E-2</v>
      </c>
      <c r="V29" s="315">
        <f t="shared" si="3"/>
        <v>3.2399999999999998E-2</v>
      </c>
      <c r="W29" s="315">
        <f t="shared" si="3"/>
        <v>3.2399999999999998E-2</v>
      </c>
      <c r="X29" s="315">
        <f t="shared" si="3"/>
        <v>3.3399999999999999E-2</v>
      </c>
      <c r="Y29" s="315">
        <f t="shared" si="3"/>
        <v>3.3399999999999999E-2</v>
      </c>
      <c r="Z29" s="315">
        <f t="shared" si="3"/>
        <v>3.3399999999999999E-2</v>
      </c>
      <c r="AA29" s="315">
        <f t="shared" si="3"/>
        <v>3.44E-2</v>
      </c>
      <c r="AB29" s="315">
        <f t="shared" si="3"/>
        <v>3.44E-2</v>
      </c>
      <c r="AC29" s="315">
        <f t="shared" si="3"/>
        <v>3.44E-2</v>
      </c>
      <c r="AD29" s="315">
        <f t="shared" si="3"/>
        <v>3.5400000000000001E-2</v>
      </c>
      <c r="AE29" s="315">
        <f t="shared" si="3"/>
        <v>3.5400000000000001E-2</v>
      </c>
      <c r="AF29" s="315">
        <f t="shared" si="3"/>
        <v>3.5400000000000001E-2</v>
      </c>
      <c r="AG29" s="315">
        <f t="shared" si="3"/>
        <v>3.6400000000000002E-2</v>
      </c>
      <c r="AH29" s="315">
        <f t="shared" si="3"/>
        <v>3.8899999999999997E-2</v>
      </c>
      <c r="AI29" s="315">
        <f t="shared" si="3"/>
        <v>3.8899999999999997E-2</v>
      </c>
      <c r="AJ29" s="315">
        <f t="shared" si="3"/>
        <v>4.24E-2</v>
      </c>
      <c r="AK29" s="315">
        <f t="shared" si="3"/>
        <v>4.24E-2</v>
      </c>
      <c r="AL29" s="315">
        <f t="shared" si="3"/>
        <v>4.24E-2</v>
      </c>
      <c r="AM29" s="315">
        <f t="shared" si="3"/>
        <v>4.3400000000000001E-2</v>
      </c>
      <c r="AN29" s="315">
        <f t="shared" si="3"/>
        <v>4.3400000000000001E-2</v>
      </c>
      <c r="AO29" s="315">
        <f t="shared" si="3"/>
        <v>4.3400000000000001E-2</v>
      </c>
      <c r="AP29" s="315">
        <f t="shared" si="3"/>
        <v>4.4400000000000002E-2</v>
      </c>
      <c r="AQ29" s="315">
        <f t="shared" si="3"/>
        <v>4.4400000000000002E-2</v>
      </c>
      <c r="AR29" s="315">
        <f t="shared" si="3"/>
        <v>4.4400000000000002E-2</v>
      </c>
      <c r="AS29" s="315">
        <f t="shared" si="3"/>
        <v>4.5400000000000003E-2</v>
      </c>
      <c r="AT29" s="315">
        <f t="shared" si="3"/>
        <v>4.5400000000000003E-2</v>
      </c>
      <c r="AU29" s="315">
        <f t="shared" si="3"/>
        <v>4.5400000000000003E-2</v>
      </c>
      <c r="AV29" s="315">
        <f t="shared" si="3"/>
        <v>4.8899999999999999E-2</v>
      </c>
      <c r="AW29" s="315">
        <f t="shared" si="3"/>
        <v>4.8899999999999999E-2</v>
      </c>
      <c r="AX29" s="315">
        <f t="shared" si="3"/>
        <v>4.8899999999999999E-2</v>
      </c>
      <c r="AY29" s="315">
        <f t="shared" si="3"/>
        <v>4.99E-2</v>
      </c>
      <c r="AZ29" s="315">
        <f t="shared" si="3"/>
        <v>4.99E-2</v>
      </c>
      <c r="BA29" s="315">
        <f t="shared" si="3"/>
        <v>4.99E-2</v>
      </c>
      <c r="BB29" s="315">
        <f t="shared" si="3"/>
        <v>5.0900000000000001E-2</v>
      </c>
      <c r="BC29" s="315">
        <f t="shared" si="3"/>
        <v>5.0900000000000001E-2</v>
      </c>
      <c r="BD29" s="315">
        <f t="shared" si="3"/>
        <v>5.0900000000000001E-2</v>
      </c>
      <c r="BE29" s="315">
        <f t="shared" si="3"/>
        <v>5.0900000000000001E-2</v>
      </c>
      <c r="BF29" s="315">
        <f t="shared" si="3"/>
        <v>5.0900000000000001E-2</v>
      </c>
      <c r="BG29" s="315">
        <f t="shared" si="3"/>
        <v>5.0900000000000001E-2</v>
      </c>
      <c r="BH29" s="315">
        <f t="shared" si="3"/>
        <v>5.6899999999999999E-2</v>
      </c>
      <c r="BI29" s="315">
        <f t="shared" si="3"/>
        <v>5.6899999999999999E-2</v>
      </c>
      <c r="BJ29" s="315">
        <f t="shared" si="3"/>
        <v>5.6899999999999999E-2</v>
      </c>
      <c r="BK29" s="315">
        <f t="shared" si="3"/>
        <v>5.6899999999999999E-2</v>
      </c>
      <c r="BL29" s="315">
        <f t="shared" si="3"/>
        <v>5.6899999999999999E-2</v>
      </c>
      <c r="BM29" s="315">
        <f t="shared" si="3"/>
        <v>5.6899999999999999E-2</v>
      </c>
      <c r="BN29" s="315">
        <f t="shared" si="3"/>
        <v>5.6899999999999999E-2</v>
      </c>
      <c r="BO29" s="315">
        <f t="shared" si="3"/>
        <v>5.6899999999999999E-2</v>
      </c>
      <c r="BP29" s="315">
        <f t="shared" si="3"/>
        <v>5.6899999999999999E-2</v>
      </c>
      <c r="BQ29" s="315">
        <f t="shared" si="3"/>
        <v>5.6899999999999999E-2</v>
      </c>
      <c r="BR29" s="315">
        <f t="shared" si="3"/>
        <v>5.6899999999999999E-2</v>
      </c>
      <c r="BS29" s="315">
        <f t="shared" si="3"/>
        <v>5.6899999999999999E-2</v>
      </c>
      <c r="BT29" s="315">
        <f t="shared" si="3"/>
        <v>5.6899999999999999E-2</v>
      </c>
      <c r="BU29" s="315">
        <f t="shared" si="3"/>
        <v>5.6899999999999999E-2</v>
      </c>
      <c r="BV29" s="315">
        <f t="shared" si="3"/>
        <v>5.6899999999999999E-2</v>
      </c>
      <c r="BW29" s="315">
        <f t="shared" si="3"/>
        <v>5.6899999999999999E-2</v>
      </c>
      <c r="BX29" s="315">
        <f t="shared" si="3"/>
        <v>5.6899999999999999E-2</v>
      </c>
      <c r="BY29" s="315">
        <f t="shared" si="3"/>
        <v>5.6899999999999999E-2</v>
      </c>
      <c r="BZ29" s="315">
        <f t="shared" si="3"/>
        <v>5.6899999999999999E-2</v>
      </c>
      <c r="CA29" s="315">
        <f t="shared" ref="CA29:DI29" si="4">SUM(CA25:CA28)</f>
        <v>5.6899999999999999E-2</v>
      </c>
      <c r="CB29" s="315">
        <f t="shared" si="4"/>
        <v>5.6899999999999999E-2</v>
      </c>
      <c r="CC29" s="315">
        <f t="shared" si="4"/>
        <v>5.6899999999999999E-2</v>
      </c>
      <c r="CD29" s="315">
        <f t="shared" si="4"/>
        <v>5.6899999999999999E-2</v>
      </c>
      <c r="CE29" s="315">
        <f t="shared" si="4"/>
        <v>5.6899999999999999E-2</v>
      </c>
      <c r="CF29" s="315">
        <f t="shared" si="4"/>
        <v>5.6899999999999999E-2</v>
      </c>
      <c r="CG29" s="315">
        <f t="shared" si="4"/>
        <v>5.6899999999999999E-2</v>
      </c>
      <c r="CH29" s="315">
        <f t="shared" si="4"/>
        <v>5.6899999999999999E-2</v>
      </c>
      <c r="CI29" s="315">
        <f t="shared" si="4"/>
        <v>5.6899999999999999E-2</v>
      </c>
      <c r="CJ29" s="315">
        <f t="shared" si="4"/>
        <v>5.7649999999999993E-2</v>
      </c>
      <c r="CK29" s="315">
        <f t="shared" si="4"/>
        <v>5.7649999999999993E-2</v>
      </c>
      <c r="CL29" s="315">
        <f t="shared" si="4"/>
        <v>5.8069999999999997E-2</v>
      </c>
      <c r="CM29" s="315">
        <f t="shared" si="4"/>
        <v>5.8069999999999997E-2</v>
      </c>
      <c r="CN29" s="315">
        <f t="shared" si="4"/>
        <v>5.8069999999999997E-2</v>
      </c>
      <c r="CO29" s="315">
        <f t="shared" si="4"/>
        <v>5.8539999999999995E-2</v>
      </c>
      <c r="CP29" s="315">
        <f t="shared" si="4"/>
        <v>5.8539999999999995E-2</v>
      </c>
      <c r="CQ29" s="315">
        <f t="shared" si="4"/>
        <v>5.8539999999999995E-2</v>
      </c>
      <c r="CR29" s="315">
        <f t="shared" si="4"/>
        <v>6.0899999999999996E-2</v>
      </c>
      <c r="CS29" s="315">
        <f t="shared" si="4"/>
        <v>6.0899999999999996E-2</v>
      </c>
      <c r="CT29" s="315">
        <f t="shared" si="4"/>
        <v>6.0899999999999996E-2</v>
      </c>
      <c r="CU29" s="315">
        <f t="shared" si="4"/>
        <v>6.1759999999999995E-2</v>
      </c>
      <c r="CV29" s="315">
        <f t="shared" si="4"/>
        <v>6.1759999999999995E-2</v>
      </c>
      <c r="CW29" s="315">
        <f t="shared" si="4"/>
        <v>6.1759999999999995E-2</v>
      </c>
      <c r="CX29" s="315">
        <f t="shared" si="4"/>
        <v>6.1339999999999999E-2</v>
      </c>
      <c r="CY29" s="315">
        <f t="shared" si="4"/>
        <v>6.1339999999999999E-2</v>
      </c>
      <c r="CZ29" s="315">
        <f t="shared" si="4"/>
        <v>6.1339999999999999E-2</v>
      </c>
      <c r="DA29" s="315">
        <f t="shared" si="4"/>
        <v>6.2000000000000006E-2</v>
      </c>
      <c r="DB29" s="315">
        <f t="shared" si="4"/>
        <v>6.2000000000000006E-2</v>
      </c>
      <c r="DC29" s="315">
        <f t="shared" si="4"/>
        <v>6.2000000000000006E-2</v>
      </c>
      <c r="DD29" s="315">
        <f t="shared" si="4"/>
        <v>6.7900000000000002E-2</v>
      </c>
      <c r="DE29" s="315">
        <f t="shared" si="4"/>
        <v>6.7900000000000002E-2</v>
      </c>
      <c r="DF29" s="315">
        <f t="shared" si="4"/>
        <v>6.7900000000000002E-2</v>
      </c>
      <c r="DG29" s="315">
        <f t="shared" si="4"/>
        <v>7.1500000000000008E-2</v>
      </c>
      <c r="DH29" s="315">
        <f t="shared" si="4"/>
        <v>7.1500000000000008E-2</v>
      </c>
      <c r="DI29" s="315">
        <f t="shared" si="4"/>
        <v>7.1500000000000008E-2</v>
      </c>
      <c r="DJ29" s="886">
        <f>SUM(DJ25:DJ28)</f>
        <v>1.102E-2</v>
      </c>
      <c r="DK29" s="886">
        <f t="shared" ref="DK29:EA29" si="5">SUM(DK25:DK28)</f>
        <v>1.102E-2</v>
      </c>
      <c r="DL29" s="886">
        <f t="shared" si="5"/>
        <v>1.102E-2</v>
      </c>
      <c r="DM29" s="886">
        <f t="shared" si="5"/>
        <v>1.188E-2</v>
      </c>
      <c r="DN29" s="886">
        <f t="shared" si="5"/>
        <v>1.188E-2</v>
      </c>
      <c r="DO29" s="886">
        <f t="shared" si="5"/>
        <v>1.188E-2</v>
      </c>
      <c r="DP29" s="886">
        <f t="shared" si="5"/>
        <v>1.141E-2</v>
      </c>
      <c r="DQ29" s="886">
        <f t="shared" si="5"/>
        <v>1.141E-2</v>
      </c>
      <c r="DR29" s="886">
        <f t="shared" si="5"/>
        <v>1.141E-2</v>
      </c>
      <c r="DS29" s="886">
        <f t="shared" si="5"/>
        <v>1.3219999999999999E-2</v>
      </c>
      <c r="DT29" s="886">
        <f t="shared" si="5"/>
        <v>1.3219999999999999E-2</v>
      </c>
      <c r="DU29" s="886">
        <f t="shared" si="5"/>
        <v>1.3219999999999999E-2</v>
      </c>
      <c r="DV29" s="886">
        <f t="shared" si="5"/>
        <v>7.9799999999999992E-3</v>
      </c>
      <c r="DW29" s="886">
        <f t="shared" si="5"/>
        <v>7.9799999999999992E-3</v>
      </c>
      <c r="DX29" s="886">
        <f t="shared" si="5"/>
        <v>7.9799999999999992E-3</v>
      </c>
      <c r="DY29" s="886">
        <f t="shared" si="5"/>
        <v>0</v>
      </c>
      <c r="DZ29" s="886">
        <f t="shared" si="5"/>
        <v>2.1600000000000013E-3</v>
      </c>
      <c r="EA29" s="886">
        <f t="shared" si="5"/>
        <v>2.1600000000000013E-3</v>
      </c>
      <c r="EB29" s="886">
        <f>SUM(EB25:EB28)</f>
        <v>-1.1700000000000009E-3</v>
      </c>
      <c r="EC29" s="886">
        <f>SUM(EC25:EC28)</f>
        <v>-1.1700000000000009E-3</v>
      </c>
      <c r="ED29" s="886">
        <f>SUM(ED25:ED28)</f>
        <v>-1.1700000000000009E-3</v>
      </c>
    </row>
    <row r="30" spans="2:187" s="275" customFormat="1" ht="13.5" customHeight="1" x14ac:dyDescent="0.2">
      <c r="B30" s="274"/>
    </row>
    <row r="31" spans="2:187" x14ac:dyDescent="0.25">
      <c r="B31" s="51" t="s">
        <v>603</v>
      </c>
      <c r="C31" s="207"/>
      <c r="D31" s="207"/>
      <c r="E31" s="207"/>
      <c r="F31" s="207"/>
      <c r="G31" s="207"/>
      <c r="H31" s="207"/>
      <c r="I31" s="207"/>
      <c r="J31" s="207"/>
      <c r="K31" s="207"/>
      <c r="L31" s="207"/>
      <c r="M31" s="207"/>
      <c r="N31" s="207"/>
      <c r="O31" s="156"/>
      <c r="P31" s="156"/>
      <c r="Q31" s="156"/>
      <c r="R31" s="156"/>
      <c r="S31" s="156"/>
      <c r="T31" s="156"/>
      <c r="U31" s="156"/>
      <c r="V31" s="156"/>
      <c r="W31" s="156"/>
      <c r="X31" s="156"/>
      <c r="Y31" s="156"/>
      <c r="Z31" s="156"/>
      <c r="AA31" s="156"/>
      <c r="AB31" s="156"/>
      <c r="AC31" s="156"/>
      <c r="AD31" s="156"/>
      <c r="AE31" s="156"/>
      <c r="AF31" s="156"/>
      <c r="AG31" s="156"/>
      <c r="AH31" s="156"/>
      <c r="AI31" s="156"/>
      <c r="AJ31" s="156"/>
      <c r="AK31" s="156"/>
      <c r="AL31" s="156"/>
      <c r="AM31" s="156"/>
      <c r="AN31" s="156"/>
      <c r="AO31" s="156"/>
      <c r="AP31" s="156"/>
      <c r="AQ31" s="156"/>
      <c r="AR31" s="156"/>
      <c r="AS31" s="156"/>
      <c r="AT31" s="156"/>
      <c r="AU31" s="156"/>
      <c r="AV31" s="156"/>
      <c r="AW31" s="156"/>
      <c r="AX31" s="156"/>
      <c r="AY31" s="156"/>
      <c r="AZ31" s="156"/>
      <c r="BA31" s="156"/>
      <c r="BB31" s="156"/>
      <c r="BC31" s="156"/>
      <c r="BD31" s="156"/>
      <c r="BE31" s="156"/>
      <c r="BF31" s="156"/>
      <c r="BG31" s="156"/>
      <c r="BH31" s="156"/>
      <c r="BI31" s="156"/>
      <c r="BJ31" s="156"/>
      <c r="BK31" s="156"/>
      <c r="BL31" s="156"/>
      <c r="BM31" s="156"/>
      <c r="BN31" s="156"/>
      <c r="BO31" s="156"/>
      <c r="BP31" s="156"/>
      <c r="BQ31" s="156"/>
      <c r="BR31" s="156"/>
      <c r="BS31" s="156"/>
      <c r="BT31" s="156"/>
      <c r="BU31" s="156"/>
      <c r="BV31" s="156"/>
      <c r="BW31" s="156"/>
      <c r="BX31" s="156"/>
      <c r="BY31" s="156"/>
      <c r="BZ31" s="156"/>
      <c r="CA31" s="156"/>
      <c r="CB31" s="156"/>
      <c r="CC31" s="156"/>
      <c r="CD31" s="156"/>
      <c r="CE31" s="156"/>
      <c r="CF31" s="156"/>
      <c r="CG31" s="156"/>
      <c r="CH31" s="156"/>
      <c r="CI31" s="156"/>
      <c r="CJ31" s="156"/>
      <c r="CK31" s="156"/>
      <c r="CL31" s="156"/>
      <c r="CM31" s="156"/>
      <c r="CN31" s="156"/>
      <c r="CO31" s="156"/>
      <c r="CP31" s="156"/>
      <c r="CQ31" s="156"/>
      <c r="CR31" s="156"/>
      <c r="CS31" s="156"/>
      <c r="CT31" s="156"/>
      <c r="CU31" s="156"/>
      <c r="CV31" s="156"/>
      <c r="CW31" s="156"/>
      <c r="CX31" s="156"/>
      <c r="CY31" s="156"/>
      <c r="CZ31" s="156"/>
      <c r="DA31" s="156"/>
      <c r="DB31" s="156"/>
      <c r="DC31" s="156"/>
      <c r="DD31" s="156"/>
      <c r="DE31" s="156"/>
      <c r="DF31" s="156"/>
      <c r="DG31" s="156"/>
      <c r="DH31" s="156"/>
      <c r="DI31" s="156"/>
    </row>
    <row r="32" spans="2:187" x14ac:dyDescent="0.25">
      <c r="B32" s="273" t="s">
        <v>217</v>
      </c>
      <c r="C32" s="208"/>
      <c r="D32" s="208"/>
      <c r="E32" s="208"/>
      <c r="F32" s="208"/>
      <c r="G32" s="208"/>
      <c r="H32" s="208"/>
      <c r="I32" s="208"/>
      <c r="J32" s="208"/>
      <c r="K32" s="208"/>
      <c r="L32" s="208"/>
      <c r="M32" s="208"/>
      <c r="N32" s="208"/>
      <c r="O32" s="157">
        <v>1.7000000000000001E-4</v>
      </c>
      <c r="P32" s="157">
        <v>1.7000000000000001E-4</v>
      </c>
      <c r="Q32" s="157">
        <v>1.7000000000000001E-4</v>
      </c>
      <c r="R32" s="157">
        <v>1.7000000000000001E-4</v>
      </c>
      <c r="S32" s="157">
        <v>1.7000000000000001E-4</v>
      </c>
      <c r="T32" s="157">
        <v>1.7000000000000001E-4</v>
      </c>
      <c r="U32" s="157">
        <v>1.7000000000000001E-4</v>
      </c>
      <c r="V32" s="157">
        <v>1.7000000000000001E-4</v>
      </c>
      <c r="W32" s="157">
        <v>1.7000000000000001E-4</v>
      </c>
      <c r="X32" s="157">
        <v>1.7000000000000001E-4</v>
      </c>
      <c r="Y32" s="157">
        <v>1.7000000000000001E-4</v>
      </c>
      <c r="Z32" s="157">
        <v>1.7000000000000001E-4</v>
      </c>
      <c r="AA32" s="157">
        <v>1.7000000000000001E-4</v>
      </c>
      <c r="AB32" s="157">
        <v>1.7000000000000001E-4</v>
      </c>
      <c r="AC32" s="157">
        <v>1.7000000000000001E-4</v>
      </c>
      <c r="AD32" s="157">
        <v>1.7000000000000001E-4</v>
      </c>
      <c r="AE32" s="157">
        <v>1.7000000000000001E-4</v>
      </c>
      <c r="AF32" s="157">
        <v>1.7000000000000001E-4</v>
      </c>
      <c r="AG32" s="157">
        <v>1.7000000000000001E-4</v>
      </c>
      <c r="AH32" s="157">
        <v>1.7000000000000001E-4</v>
      </c>
      <c r="AI32" s="157">
        <v>1.7000000000000001E-4</v>
      </c>
      <c r="AJ32" s="157">
        <v>1.7000000000000001E-4</v>
      </c>
      <c r="AK32" s="157">
        <v>1.7000000000000001E-4</v>
      </c>
      <c r="AL32" s="157">
        <v>1.7000000000000001E-4</v>
      </c>
      <c r="AM32" s="157">
        <v>1.7000000000000001E-4</v>
      </c>
      <c r="AN32" s="157">
        <v>1.7000000000000001E-4</v>
      </c>
      <c r="AO32" s="157">
        <v>1.7000000000000001E-4</v>
      </c>
      <c r="AP32" s="157">
        <v>1.7000000000000001E-4</v>
      </c>
      <c r="AQ32" s="157">
        <v>1.7000000000000001E-4</v>
      </c>
      <c r="AR32" s="157">
        <v>1.7000000000000001E-4</v>
      </c>
      <c r="AS32" s="157">
        <v>1.7000000000000001E-4</v>
      </c>
      <c r="AT32" s="157">
        <v>1.7000000000000001E-4</v>
      </c>
      <c r="AU32" s="157">
        <v>1.7000000000000001E-4</v>
      </c>
      <c r="AV32" s="157">
        <v>2.5999999999999998E-4</v>
      </c>
      <c r="AW32" s="157">
        <v>2.5999999999999998E-4</v>
      </c>
      <c r="AX32" s="157">
        <v>2.5999999999999998E-4</v>
      </c>
      <c r="AY32" s="157">
        <v>2.3000000000000001E-4</v>
      </c>
      <c r="AZ32" s="157">
        <v>2.3000000000000001E-4</v>
      </c>
      <c r="BA32" s="157">
        <v>2.3000000000000001E-4</v>
      </c>
      <c r="BB32" s="157">
        <v>2.3000000000000001E-4</v>
      </c>
      <c r="BC32" s="157">
        <v>2.3000000000000001E-4</v>
      </c>
      <c r="BD32" s="157">
        <v>2.3000000000000001E-4</v>
      </c>
      <c r="BE32" s="157">
        <v>2.3000000000000001E-4</v>
      </c>
      <c r="BF32" s="157">
        <v>2.3000000000000001E-4</v>
      </c>
      <c r="BG32" s="157">
        <v>2.5999999999999998E-4</v>
      </c>
      <c r="BH32" s="157">
        <v>2.5999999999999998E-4</v>
      </c>
      <c r="BI32" s="157">
        <v>2.5999999999999998E-4</v>
      </c>
      <c r="BJ32" s="157">
        <v>2.5999999999999998E-4</v>
      </c>
      <c r="BK32" s="157">
        <v>2.3000000000000001E-4</v>
      </c>
      <c r="BL32" s="157">
        <v>2.3000000000000001E-4</v>
      </c>
      <c r="BM32" s="157">
        <v>2.3000000000000001E-4</v>
      </c>
      <c r="BN32" s="157">
        <v>2.3000000000000001E-4</v>
      </c>
      <c r="BO32" s="157">
        <v>2.3000000000000001E-4</v>
      </c>
      <c r="BP32" s="157">
        <v>2.3000000000000001E-4</v>
      </c>
      <c r="BQ32" s="157">
        <v>2.3000000000000001E-4</v>
      </c>
      <c r="BR32" s="157">
        <v>2.3000000000000001E-4</v>
      </c>
      <c r="BS32" s="157">
        <v>2.5999999999999998E-4</v>
      </c>
      <c r="BT32" s="157">
        <v>2.5999999999999998E-4</v>
      </c>
      <c r="BU32" s="157">
        <v>2.5999999999999998E-4</v>
      </c>
      <c r="BV32" s="157">
        <v>2.5999999999999998E-4</v>
      </c>
      <c r="BW32" s="157">
        <v>2.3000000000000001E-4</v>
      </c>
      <c r="BX32" s="157">
        <v>2.3000000000000001E-4</v>
      </c>
      <c r="BY32" s="157">
        <v>2.3000000000000001E-4</v>
      </c>
      <c r="BZ32" s="157">
        <v>2.3000000000000001E-4</v>
      </c>
      <c r="CA32" s="157">
        <v>2.3000000000000001E-4</v>
      </c>
      <c r="CB32" s="157">
        <v>2.3000000000000001E-4</v>
      </c>
      <c r="CC32" s="157">
        <v>2.3000000000000001E-4</v>
      </c>
      <c r="CD32" s="157">
        <v>2.3000000000000001E-4</v>
      </c>
      <c r="CE32" s="157">
        <v>2.5999999999999998E-4</v>
      </c>
      <c r="CF32" s="157">
        <v>2.5999999999999998E-4</v>
      </c>
      <c r="CG32" s="157">
        <v>2.5999999999999998E-4</v>
      </c>
      <c r="CH32" s="157">
        <v>2.5999999999999998E-4</v>
      </c>
      <c r="CI32" s="157">
        <v>2.3000000000000001E-4</v>
      </c>
      <c r="CJ32" s="157">
        <v>2.4000000000000001E-4</v>
      </c>
      <c r="CK32" s="157">
        <v>2.4000000000000001E-4</v>
      </c>
      <c r="CL32" s="157">
        <v>2.4000000000000001E-4</v>
      </c>
      <c r="CM32" s="157">
        <v>2.4000000000000001E-4</v>
      </c>
      <c r="CN32" s="275">
        <v>2.4000000000000001E-4</v>
      </c>
      <c r="CO32" s="275">
        <v>2.4000000000000001E-4</v>
      </c>
      <c r="CP32" s="275">
        <v>2.4000000000000001E-4</v>
      </c>
      <c r="CQ32" s="275">
        <v>2.7E-4</v>
      </c>
      <c r="CR32" s="275">
        <v>2.9E-4</v>
      </c>
      <c r="CS32" s="275">
        <v>2.9E-4</v>
      </c>
      <c r="CT32" s="275">
        <v>2.9E-4</v>
      </c>
      <c r="CU32" s="275">
        <v>2.5999999999999998E-4</v>
      </c>
      <c r="CV32" s="275">
        <v>2.5999999999999998E-4</v>
      </c>
      <c r="CW32" s="275">
        <v>2.5999999999999998E-4</v>
      </c>
      <c r="CX32" s="275">
        <v>2.5999999999999998E-4</v>
      </c>
      <c r="CY32" s="275">
        <v>2.5999999999999998E-4</v>
      </c>
      <c r="CZ32" s="275">
        <v>2.5999999999999998E-4</v>
      </c>
      <c r="DA32" s="275">
        <v>2.5999999999999998E-4</v>
      </c>
      <c r="DB32" s="275">
        <v>2.5999999999999998E-4</v>
      </c>
      <c r="DC32" s="275">
        <v>2.9E-4</v>
      </c>
      <c r="DD32" s="275">
        <v>2.9E-4</v>
      </c>
      <c r="DE32" s="275">
        <v>2.9E-4</v>
      </c>
      <c r="DF32" s="275">
        <v>2.9E-4</v>
      </c>
      <c r="DG32" s="275">
        <v>2.5999999999999998E-4</v>
      </c>
      <c r="DH32" s="275">
        <v>2.5999999999999998E-4</v>
      </c>
      <c r="DI32" s="275">
        <v>2.5999999999999998E-4</v>
      </c>
      <c r="EB32" s="275">
        <v>2.9E-4</v>
      </c>
      <c r="EC32" s="275">
        <v>2.9E-4</v>
      </c>
      <c r="ED32" s="275">
        <v>2.9E-4</v>
      </c>
    </row>
    <row r="33" spans="2:134" x14ac:dyDescent="0.25">
      <c r="B33" s="273" t="s">
        <v>218</v>
      </c>
      <c r="C33" s="208"/>
      <c r="D33" s="208"/>
      <c r="E33" s="208"/>
      <c r="F33" s="208"/>
      <c r="G33" s="208"/>
      <c r="H33" s="208"/>
      <c r="I33" s="208"/>
      <c r="J33" s="208"/>
      <c r="K33" s="208"/>
      <c r="L33" s="208"/>
      <c r="M33" s="208"/>
      <c r="N33" s="208"/>
      <c r="O33" s="157">
        <v>1.2999999999999999E-4</v>
      </c>
      <c r="P33" s="157">
        <v>1.2999999999999999E-4</v>
      </c>
      <c r="Q33" s="157">
        <v>1.2999999999999999E-4</v>
      </c>
      <c r="R33" s="157">
        <v>1.2999999999999999E-4</v>
      </c>
      <c r="S33" s="157">
        <v>1.2999999999999999E-4</v>
      </c>
      <c r="T33" s="157">
        <v>1.2999999999999999E-4</v>
      </c>
      <c r="U33" s="157">
        <v>1.2999999999999999E-4</v>
      </c>
      <c r="V33" s="157">
        <v>1.2999999999999999E-4</v>
      </c>
      <c r="W33" s="157">
        <v>1.2999999999999999E-4</v>
      </c>
      <c r="X33" s="157">
        <v>1.2999999999999999E-4</v>
      </c>
      <c r="Y33" s="157">
        <v>1.2999999999999999E-4</v>
      </c>
      <c r="Z33" s="157">
        <v>1.2999999999999999E-4</v>
      </c>
      <c r="AA33" s="157">
        <v>1.2999999999999999E-4</v>
      </c>
      <c r="AB33" s="157">
        <v>1.2999999999999999E-4</v>
      </c>
      <c r="AC33" s="157">
        <v>1.2999999999999999E-4</v>
      </c>
      <c r="AD33" s="157">
        <v>1.2999999999999999E-4</v>
      </c>
      <c r="AE33" s="157">
        <v>1.2999999999999999E-4</v>
      </c>
      <c r="AF33" s="157">
        <v>1.2999999999999999E-4</v>
      </c>
      <c r="AG33" s="157">
        <v>1.2999999999999999E-4</v>
      </c>
      <c r="AH33" s="157">
        <v>1.2999999999999999E-4</v>
      </c>
      <c r="AI33" s="157">
        <v>1.2999999999999999E-4</v>
      </c>
      <c r="AJ33" s="157">
        <v>1.2999999999999999E-4</v>
      </c>
      <c r="AK33" s="157">
        <v>1.2999999999999999E-4</v>
      </c>
      <c r="AL33" s="157">
        <v>1.2999999999999999E-4</v>
      </c>
      <c r="AM33" s="157">
        <v>1.2999999999999999E-4</v>
      </c>
      <c r="AN33" s="157">
        <v>1.2999999999999999E-4</v>
      </c>
      <c r="AO33" s="157">
        <v>1.2999999999999999E-4</v>
      </c>
      <c r="AP33" s="157">
        <v>1.2999999999999999E-4</v>
      </c>
      <c r="AQ33" s="157">
        <v>1.2999999999999999E-4</v>
      </c>
      <c r="AR33" s="157">
        <v>1.2999999999999999E-4</v>
      </c>
      <c r="AS33" s="157">
        <v>1.2999999999999999E-4</v>
      </c>
      <c r="AT33" s="157">
        <v>1.2999999999999999E-4</v>
      </c>
      <c r="AU33" s="157">
        <v>1.2999999999999999E-4</v>
      </c>
      <c r="AV33" s="157">
        <v>1.7000000000000001E-4</v>
      </c>
      <c r="AW33" s="157">
        <v>1.7000000000000001E-4</v>
      </c>
      <c r="AX33" s="157">
        <v>1.7000000000000001E-4</v>
      </c>
      <c r="AY33" s="157">
        <v>2.3000000000000001E-4</v>
      </c>
      <c r="AZ33" s="157">
        <v>2.3000000000000001E-4</v>
      </c>
      <c r="BA33" s="157">
        <v>2.3000000000000001E-4</v>
      </c>
      <c r="BB33" s="157">
        <v>2.3000000000000001E-4</v>
      </c>
      <c r="BC33" s="157">
        <v>2.3000000000000001E-4</v>
      </c>
      <c r="BD33" s="157">
        <v>2.3000000000000001E-4</v>
      </c>
      <c r="BE33" s="157">
        <v>2.3000000000000001E-4</v>
      </c>
      <c r="BF33" s="157">
        <v>2.3000000000000001E-4</v>
      </c>
      <c r="BG33" s="157">
        <v>1.7000000000000001E-4</v>
      </c>
      <c r="BH33" s="157">
        <v>1.7000000000000001E-4</v>
      </c>
      <c r="BI33" s="157">
        <v>1.7000000000000001E-4</v>
      </c>
      <c r="BJ33" s="157">
        <v>1.7000000000000001E-4</v>
      </c>
      <c r="BK33" s="157">
        <v>2.3000000000000001E-4</v>
      </c>
      <c r="BL33" s="157">
        <v>2.3000000000000001E-4</v>
      </c>
      <c r="BM33" s="157">
        <v>2.3000000000000001E-4</v>
      </c>
      <c r="BN33" s="157">
        <v>2.3000000000000001E-4</v>
      </c>
      <c r="BO33" s="157">
        <v>2.3000000000000001E-4</v>
      </c>
      <c r="BP33" s="157">
        <v>2.3000000000000001E-4</v>
      </c>
      <c r="BQ33" s="157">
        <v>2.3000000000000001E-4</v>
      </c>
      <c r="BR33" s="157">
        <v>2.3000000000000001E-4</v>
      </c>
      <c r="BS33" s="157">
        <v>1.7000000000000001E-4</v>
      </c>
      <c r="BT33" s="157">
        <v>1.7000000000000001E-4</v>
      </c>
      <c r="BU33" s="157">
        <v>1.7000000000000001E-4</v>
      </c>
      <c r="BV33" s="157">
        <v>1.7000000000000001E-4</v>
      </c>
      <c r="BW33" s="157">
        <v>2.3000000000000001E-4</v>
      </c>
      <c r="BX33" s="157">
        <v>2.3000000000000001E-4</v>
      </c>
      <c r="BY33" s="157">
        <v>2.3000000000000001E-4</v>
      </c>
      <c r="BZ33" s="157">
        <v>2.3000000000000001E-4</v>
      </c>
      <c r="CA33" s="157">
        <v>2.3000000000000001E-4</v>
      </c>
      <c r="CB33" s="157">
        <v>2.3000000000000001E-4</v>
      </c>
      <c r="CC33" s="157">
        <v>2.3000000000000001E-4</v>
      </c>
      <c r="CD33" s="157">
        <v>2.3000000000000001E-4</v>
      </c>
      <c r="CE33" s="157">
        <v>1.7000000000000001E-4</v>
      </c>
      <c r="CF33" s="157">
        <v>1.7000000000000001E-4</v>
      </c>
      <c r="CG33" s="157">
        <v>1.7000000000000001E-4</v>
      </c>
      <c r="CH33" s="157">
        <v>1.7000000000000001E-4</v>
      </c>
      <c r="CI33" s="157">
        <v>2.3000000000000001E-4</v>
      </c>
      <c r="CJ33" s="157">
        <v>2.4000000000000001E-4</v>
      </c>
      <c r="CK33" s="157">
        <v>2.4000000000000001E-4</v>
      </c>
      <c r="CL33" s="157">
        <v>2.4000000000000001E-4</v>
      </c>
      <c r="CM33" s="157">
        <v>2.4000000000000001E-4</v>
      </c>
      <c r="CN33" s="275">
        <v>2.4000000000000001E-4</v>
      </c>
      <c r="CO33" s="275">
        <v>2.4000000000000001E-4</v>
      </c>
      <c r="CP33" s="275">
        <v>2.4000000000000001E-4</v>
      </c>
      <c r="CQ33" s="275">
        <v>1.8000000000000001E-4</v>
      </c>
      <c r="CR33" s="275">
        <v>1.9000000000000001E-4</v>
      </c>
      <c r="CS33" s="275">
        <v>1.9000000000000001E-4</v>
      </c>
      <c r="CT33" s="275">
        <v>1.9000000000000001E-4</v>
      </c>
      <c r="CU33" s="275">
        <v>2.5999999999999998E-4</v>
      </c>
      <c r="CV33" s="275">
        <v>2.5999999999999998E-4</v>
      </c>
      <c r="CW33" s="275">
        <v>2.5999999999999998E-4</v>
      </c>
      <c r="CX33" s="275">
        <v>2.5999999999999998E-4</v>
      </c>
      <c r="CY33" s="275">
        <v>2.5999999999999998E-4</v>
      </c>
      <c r="CZ33" s="275">
        <v>2.5999999999999998E-4</v>
      </c>
      <c r="DA33" s="275">
        <v>2.5999999999999998E-4</v>
      </c>
      <c r="DB33" s="275">
        <v>2.5999999999999998E-4</v>
      </c>
      <c r="DC33" s="275">
        <v>1.9000000000000001E-4</v>
      </c>
      <c r="DD33" s="275">
        <v>1.9000000000000001E-4</v>
      </c>
      <c r="DE33" s="275">
        <v>1.9000000000000001E-4</v>
      </c>
      <c r="DF33" s="275">
        <v>1.9000000000000001E-4</v>
      </c>
      <c r="DG33" s="275">
        <v>2.5999999999999998E-4</v>
      </c>
      <c r="DH33" s="275">
        <v>2.5999999999999998E-4</v>
      </c>
      <c r="DI33" s="275">
        <v>2.5999999999999998E-4</v>
      </c>
      <c r="EB33" s="275">
        <v>1.9000000000000001E-4</v>
      </c>
      <c r="EC33" s="275">
        <v>1.9000000000000001E-4</v>
      </c>
      <c r="ED33" s="275">
        <v>1.9000000000000001E-4</v>
      </c>
    </row>
    <row r="34" spans="2:134" x14ac:dyDescent="0.25">
      <c r="B34" s="273" t="s">
        <v>214</v>
      </c>
      <c r="C34" s="208"/>
      <c r="D34" s="208"/>
      <c r="E34" s="208"/>
      <c r="F34" s="208"/>
      <c r="G34" s="208"/>
      <c r="H34" s="208"/>
      <c r="I34" s="208"/>
      <c r="J34" s="208"/>
      <c r="K34" s="208"/>
      <c r="L34" s="208"/>
      <c r="M34" s="208"/>
      <c r="N34" s="208"/>
      <c r="O34" s="157">
        <v>1E-4</v>
      </c>
      <c r="P34" s="157">
        <v>1E-4</v>
      </c>
      <c r="Q34" s="157">
        <v>1E-4</v>
      </c>
      <c r="R34" s="157">
        <v>1E-4</v>
      </c>
      <c r="S34" s="157">
        <v>1E-4</v>
      </c>
      <c r="T34" s="157">
        <v>1E-4</v>
      </c>
      <c r="U34" s="157">
        <v>1E-4</v>
      </c>
      <c r="V34" s="157">
        <v>1E-4</v>
      </c>
      <c r="W34" s="157">
        <v>1E-4</v>
      </c>
      <c r="X34" s="157">
        <v>1E-4</v>
      </c>
      <c r="Y34" s="157">
        <v>1E-4</v>
      </c>
      <c r="Z34" s="157">
        <v>1E-4</v>
      </c>
      <c r="AA34" s="157">
        <v>1E-4</v>
      </c>
      <c r="AB34" s="157">
        <v>1E-4</v>
      </c>
      <c r="AC34" s="157">
        <v>1E-4</v>
      </c>
      <c r="AD34" s="157">
        <v>1E-4</v>
      </c>
      <c r="AE34" s="157">
        <v>1E-4</v>
      </c>
      <c r="AF34" s="157">
        <v>1E-4</v>
      </c>
      <c r="AG34" s="157">
        <v>1E-4</v>
      </c>
      <c r="AH34" s="157">
        <v>1E-4</v>
      </c>
      <c r="AI34" s="157">
        <v>1E-4</v>
      </c>
      <c r="AJ34" s="157">
        <v>1E-4</v>
      </c>
      <c r="AK34" s="157">
        <v>1E-4</v>
      </c>
      <c r="AL34" s="157">
        <v>1E-4</v>
      </c>
      <c r="AM34" s="157">
        <v>1E-4</v>
      </c>
      <c r="AN34" s="157">
        <v>1E-4</v>
      </c>
      <c r="AO34" s="157">
        <v>1E-4</v>
      </c>
      <c r="AP34" s="157">
        <v>1E-4</v>
      </c>
      <c r="AQ34" s="157">
        <v>1E-4</v>
      </c>
      <c r="AR34" s="157">
        <v>1E-4</v>
      </c>
      <c r="AS34" s="157">
        <v>1E-4</v>
      </c>
      <c r="AT34" s="157">
        <v>1E-4</v>
      </c>
      <c r="AU34" s="157">
        <v>1E-4</v>
      </c>
      <c r="AV34" s="157">
        <v>1.1E-4</v>
      </c>
      <c r="AW34" s="157">
        <v>1.1E-4</v>
      </c>
      <c r="AX34" s="157">
        <v>1.1E-4</v>
      </c>
      <c r="AY34" s="157">
        <v>1.3999999999999999E-4</v>
      </c>
      <c r="AZ34" s="157">
        <v>1.3999999999999999E-4</v>
      </c>
      <c r="BA34" s="157">
        <v>1.3999999999999999E-4</v>
      </c>
      <c r="BB34" s="157">
        <v>1.3999999999999999E-4</v>
      </c>
      <c r="BC34" s="157">
        <v>1.3999999999999999E-4</v>
      </c>
      <c r="BD34" s="157">
        <v>1.3999999999999999E-4</v>
      </c>
      <c r="BE34" s="157">
        <v>1.3999999999999999E-4</v>
      </c>
      <c r="BF34" s="157">
        <v>1.3999999999999999E-4</v>
      </c>
      <c r="BG34" s="157">
        <v>1.1E-4</v>
      </c>
      <c r="BH34" s="157">
        <v>1.1E-4</v>
      </c>
      <c r="BI34" s="157">
        <v>1.1E-4</v>
      </c>
      <c r="BJ34" s="157">
        <v>1.1E-4</v>
      </c>
      <c r="BK34" s="157">
        <v>1.3999999999999999E-4</v>
      </c>
      <c r="BL34" s="157">
        <v>1.3999999999999999E-4</v>
      </c>
      <c r="BM34" s="157">
        <v>1.3999999999999999E-4</v>
      </c>
      <c r="BN34" s="157">
        <v>1.3999999999999999E-4</v>
      </c>
      <c r="BO34" s="157">
        <v>1.3999999999999999E-4</v>
      </c>
      <c r="BP34" s="157">
        <v>1.3999999999999999E-4</v>
      </c>
      <c r="BQ34" s="157">
        <v>1.3999999999999999E-4</v>
      </c>
      <c r="BR34" s="157">
        <v>1.3999999999999999E-4</v>
      </c>
      <c r="BS34" s="157">
        <v>1.1E-4</v>
      </c>
      <c r="BT34" s="157">
        <v>1.1E-4</v>
      </c>
      <c r="BU34" s="157">
        <v>1.1E-4</v>
      </c>
      <c r="BV34" s="157">
        <v>1.1E-4</v>
      </c>
      <c r="BW34" s="157">
        <v>1.3999999999999999E-4</v>
      </c>
      <c r="BX34" s="157">
        <v>1.3999999999999999E-4</v>
      </c>
      <c r="BY34" s="157">
        <v>1.3999999999999999E-4</v>
      </c>
      <c r="BZ34" s="157">
        <v>1.3999999999999999E-4</v>
      </c>
      <c r="CA34" s="157">
        <v>1.3999999999999999E-4</v>
      </c>
      <c r="CB34" s="157">
        <v>1.3999999999999999E-4</v>
      </c>
      <c r="CC34" s="157">
        <v>1.3999999999999999E-4</v>
      </c>
      <c r="CD34" s="157">
        <v>1.3999999999999999E-4</v>
      </c>
      <c r="CE34" s="157">
        <v>1.1E-4</v>
      </c>
      <c r="CF34" s="157">
        <v>1.1E-4</v>
      </c>
      <c r="CG34" s="157">
        <v>1.1E-4</v>
      </c>
      <c r="CH34" s="157">
        <v>1.1E-4</v>
      </c>
      <c r="CI34" s="157">
        <v>1.3999999999999999E-4</v>
      </c>
      <c r="CJ34" s="157">
        <v>1.4999999999999999E-4</v>
      </c>
      <c r="CK34" s="157">
        <v>1.4999999999999999E-4</v>
      </c>
      <c r="CL34" s="157">
        <v>1.4999999999999999E-4</v>
      </c>
      <c r="CM34" s="157">
        <v>1.4999999999999999E-4</v>
      </c>
      <c r="CN34" s="275">
        <v>1.4999999999999999E-4</v>
      </c>
      <c r="CO34" s="275">
        <v>1.4999999999999999E-4</v>
      </c>
      <c r="CP34" s="275">
        <v>1.4999999999999999E-4</v>
      </c>
      <c r="CQ34" s="275">
        <v>1.2E-4</v>
      </c>
      <c r="CR34" s="275">
        <v>1.2E-4</v>
      </c>
      <c r="CS34" s="275">
        <v>1.2E-4</v>
      </c>
      <c r="CT34" s="275">
        <v>1.2E-4</v>
      </c>
      <c r="CU34" s="275">
        <v>1.6000000000000001E-4</v>
      </c>
      <c r="CV34" s="275">
        <v>1.6000000000000001E-4</v>
      </c>
      <c r="CW34" s="275">
        <v>1.6000000000000001E-4</v>
      </c>
      <c r="CX34" s="275">
        <v>1.6000000000000001E-4</v>
      </c>
      <c r="CY34" s="275">
        <v>1.6000000000000001E-4</v>
      </c>
      <c r="CZ34" s="275">
        <v>1.6000000000000001E-4</v>
      </c>
      <c r="DA34" s="275">
        <v>1.6000000000000001E-4</v>
      </c>
      <c r="DB34" s="275">
        <v>1.6000000000000001E-4</v>
      </c>
      <c r="DC34" s="275">
        <v>1.2E-4</v>
      </c>
      <c r="DD34" s="275">
        <v>1.2E-4</v>
      </c>
      <c r="DE34" s="275">
        <v>1.2E-4</v>
      </c>
      <c r="DF34" s="275">
        <v>1.2E-4</v>
      </c>
      <c r="DG34" s="275">
        <v>1.6000000000000001E-4</v>
      </c>
      <c r="DH34" s="275">
        <v>1.6000000000000001E-4</v>
      </c>
      <c r="DI34" s="275">
        <v>1.6000000000000001E-4</v>
      </c>
      <c r="EB34" s="275">
        <v>1.2E-4</v>
      </c>
      <c r="EC34" s="275">
        <v>1.2E-4</v>
      </c>
      <c r="ED34" s="275">
        <v>1.2E-4</v>
      </c>
    </row>
    <row r="35" spans="2:134" x14ac:dyDescent="0.25">
      <c r="B35" s="51"/>
      <c r="C35" s="208"/>
      <c r="D35" s="208"/>
      <c r="E35" s="208"/>
      <c r="F35" s="208"/>
      <c r="G35" s="208"/>
      <c r="H35" s="208"/>
      <c r="I35" s="208"/>
      <c r="J35" s="208"/>
      <c r="K35" s="208"/>
      <c r="L35" s="208"/>
      <c r="M35" s="208"/>
      <c r="N35" s="208"/>
      <c r="O35" s="157"/>
      <c r="P35" s="157"/>
      <c r="Q35" s="157"/>
      <c r="R35" s="157"/>
      <c r="S35" s="157"/>
      <c r="T35" s="157"/>
      <c r="U35" s="157"/>
      <c r="V35" s="157"/>
      <c r="W35" s="157"/>
      <c r="X35" s="157"/>
      <c r="Y35" s="157"/>
      <c r="Z35" s="157"/>
      <c r="AA35" s="157"/>
      <c r="AB35" s="157"/>
      <c r="AC35" s="157"/>
      <c r="AD35" s="157"/>
      <c r="AE35" s="157"/>
      <c r="AF35" s="157"/>
      <c r="AG35" s="157"/>
      <c r="AH35" s="157"/>
      <c r="AI35" s="157"/>
      <c r="AJ35" s="157"/>
      <c r="AK35" s="157"/>
      <c r="AL35" s="157"/>
      <c r="AM35" s="157"/>
      <c r="AN35" s="157"/>
      <c r="AO35" s="157"/>
      <c r="AP35" s="157"/>
      <c r="AQ35" s="157"/>
      <c r="AR35" s="157"/>
      <c r="AS35" s="157"/>
      <c r="AT35" s="157"/>
      <c r="AU35" s="157"/>
      <c r="AV35" s="157"/>
      <c r="AW35" s="157"/>
      <c r="AX35" s="157"/>
      <c r="AY35" s="157"/>
      <c r="AZ35" s="157"/>
      <c r="BA35" s="157"/>
      <c r="BB35" s="157"/>
      <c r="BC35" s="157"/>
      <c r="BD35" s="157"/>
      <c r="BE35" s="157"/>
      <c r="BF35" s="157"/>
      <c r="BG35" s="157"/>
      <c r="BH35" s="157"/>
      <c r="BI35" s="157"/>
      <c r="BJ35" s="157"/>
      <c r="BK35" s="157"/>
      <c r="BL35" s="157"/>
      <c r="BM35" s="157"/>
      <c r="BN35" s="157"/>
      <c r="BO35" s="157"/>
      <c r="BP35" s="157"/>
      <c r="BQ35" s="157"/>
      <c r="BR35" s="157"/>
      <c r="BS35" s="157"/>
      <c r="BT35" s="157"/>
      <c r="BU35" s="157"/>
      <c r="BV35" s="157"/>
      <c r="BW35" s="157"/>
      <c r="BX35" s="157"/>
      <c r="BY35" s="157"/>
      <c r="BZ35" s="157"/>
      <c r="CA35" s="157"/>
      <c r="CB35" s="157"/>
      <c r="CC35" s="157"/>
      <c r="CD35" s="157"/>
      <c r="CE35" s="157"/>
      <c r="CF35" s="157"/>
      <c r="CG35" s="157"/>
      <c r="CH35" s="157"/>
      <c r="CI35" s="157"/>
      <c r="CJ35" s="157"/>
      <c r="CK35" s="157"/>
      <c r="CL35" s="157"/>
      <c r="CM35" s="157"/>
      <c r="CN35" s="275"/>
      <c r="CO35" s="275"/>
      <c r="CP35" s="275"/>
      <c r="CQ35" s="275"/>
      <c r="CR35" s="275"/>
      <c r="CS35" s="275"/>
      <c r="CT35" s="275"/>
      <c r="CU35" s="275"/>
      <c r="CV35" s="275"/>
      <c r="CW35" s="275"/>
      <c r="CX35" s="275"/>
      <c r="CY35" s="275"/>
      <c r="CZ35" s="275"/>
      <c r="DA35" s="275"/>
      <c r="DB35" s="275"/>
      <c r="DC35" s="275"/>
      <c r="DD35" s="275"/>
      <c r="DE35" s="275"/>
      <c r="DF35" s="275"/>
      <c r="DG35" s="275"/>
      <c r="DH35" s="275"/>
      <c r="DI35" s="275"/>
    </row>
    <row r="36" spans="2:134" x14ac:dyDescent="0.25">
      <c r="B36" s="273"/>
      <c r="C36" s="208"/>
      <c r="D36" s="208"/>
      <c r="E36" s="208"/>
      <c r="F36" s="208"/>
      <c r="G36" s="208"/>
      <c r="H36" s="208"/>
      <c r="I36" s="208"/>
      <c r="J36" s="208"/>
      <c r="K36" s="208"/>
      <c r="L36" s="208"/>
      <c r="M36" s="208"/>
      <c r="N36" s="208"/>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76"/>
      <c r="AR36" s="276"/>
      <c r="AS36" s="276"/>
      <c r="AT36" s="276"/>
      <c r="AU36" s="276"/>
      <c r="AV36" s="276"/>
      <c r="AW36" s="276"/>
      <c r="AX36" s="276"/>
      <c r="AY36" s="276"/>
      <c r="AZ36" s="276"/>
      <c r="BA36" s="276"/>
      <c r="BB36" s="276"/>
      <c r="BC36" s="276"/>
      <c r="BD36" s="276"/>
      <c r="BE36" s="276"/>
      <c r="BF36" s="276"/>
      <c r="BG36" s="276"/>
      <c r="BH36" s="276"/>
      <c r="BI36" s="276"/>
      <c r="BJ36" s="276"/>
      <c r="BK36" s="276"/>
      <c r="BL36" s="276"/>
      <c r="BM36" s="276"/>
      <c r="BN36" s="276"/>
      <c r="BO36" s="276"/>
      <c r="BP36" s="276"/>
      <c r="BQ36" s="276"/>
      <c r="BR36" s="276"/>
      <c r="BS36" s="276"/>
      <c r="BT36" s="276"/>
      <c r="BU36" s="276"/>
      <c r="BV36" s="276"/>
      <c r="BW36" s="276"/>
      <c r="BX36" s="276"/>
      <c r="BY36" s="276"/>
      <c r="BZ36" s="276"/>
      <c r="CA36" s="276"/>
      <c r="CB36" s="276"/>
      <c r="CC36" s="276"/>
      <c r="CD36" s="276"/>
      <c r="CE36" s="276"/>
      <c r="CF36" s="276"/>
      <c r="CG36" s="276"/>
      <c r="CH36" s="276"/>
      <c r="CI36" s="276"/>
      <c r="CJ36" s="276"/>
      <c r="CK36" s="276"/>
      <c r="CL36" s="276"/>
      <c r="CM36" s="276"/>
      <c r="CN36" s="276"/>
      <c r="CO36" s="276"/>
      <c r="CP36" s="276"/>
      <c r="CQ36" s="276"/>
      <c r="CR36" s="276"/>
      <c r="CS36" s="276"/>
      <c r="CT36" s="276"/>
      <c r="CU36" s="276"/>
      <c r="CV36" s="276"/>
      <c r="CW36" s="276"/>
      <c r="CX36" s="276"/>
      <c r="CY36" s="276"/>
      <c r="CZ36" s="276"/>
      <c r="DA36" s="276"/>
      <c r="DB36" s="276"/>
      <c r="DC36" s="276"/>
      <c r="DD36" s="276"/>
      <c r="DE36" s="276"/>
      <c r="DF36" s="276"/>
      <c r="DG36" s="276"/>
      <c r="DH36" s="276"/>
      <c r="DI36" s="276"/>
    </row>
    <row r="37" spans="2:134" x14ac:dyDescent="0.25">
      <c r="B37" s="149"/>
      <c r="C37" s="208"/>
      <c r="D37" s="208"/>
      <c r="E37" s="208"/>
      <c r="F37" s="208"/>
      <c r="G37" s="208"/>
      <c r="H37" s="208"/>
      <c r="I37" s="208"/>
      <c r="J37" s="208"/>
      <c r="K37" s="208"/>
      <c r="L37" s="208"/>
      <c r="M37" s="208"/>
      <c r="N37" s="208"/>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7"/>
      <c r="AN37" s="157"/>
      <c r="AO37" s="157"/>
      <c r="AP37" s="157"/>
      <c r="AQ37" s="157"/>
      <c r="AR37" s="157"/>
      <c r="AS37" s="157"/>
      <c r="AT37" s="157"/>
      <c r="AU37" s="157"/>
      <c r="AV37" s="157"/>
      <c r="AW37" s="157"/>
      <c r="AX37" s="157"/>
      <c r="AY37" s="157"/>
      <c r="AZ37" s="157"/>
      <c r="BA37" s="157"/>
      <c r="BB37" s="157"/>
      <c r="BC37" s="157"/>
      <c r="BD37" s="157"/>
      <c r="BE37" s="157"/>
      <c r="BF37" s="157"/>
      <c r="BG37" s="157"/>
      <c r="BH37" s="157"/>
      <c r="BI37" s="157"/>
      <c r="BJ37" s="157"/>
      <c r="BK37" s="157"/>
      <c r="BL37" s="157"/>
      <c r="BM37" s="157"/>
      <c r="BN37" s="157"/>
      <c r="BO37" s="157"/>
      <c r="BP37" s="157"/>
      <c r="BQ37" s="157"/>
      <c r="BR37" s="157"/>
      <c r="BS37" s="157"/>
      <c r="BT37" s="157"/>
      <c r="BU37" s="157"/>
      <c r="BV37" s="157"/>
      <c r="BW37" s="157"/>
      <c r="BX37" s="157"/>
      <c r="BY37" s="157"/>
      <c r="BZ37" s="157"/>
      <c r="CA37" s="157"/>
      <c r="CB37" s="157"/>
      <c r="CC37" s="157"/>
      <c r="CD37" s="157"/>
      <c r="CE37" s="157"/>
      <c r="CF37" s="157"/>
      <c r="CG37" s="157"/>
      <c r="CH37" s="157"/>
      <c r="CI37" s="157"/>
      <c r="CJ37" s="157"/>
      <c r="CK37" s="157"/>
      <c r="CL37" s="157"/>
      <c r="CM37" s="157"/>
      <c r="CN37" s="157"/>
      <c r="CO37" s="157"/>
      <c r="CP37" s="157"/>
      <c r="CQ37" s="157"/>
      <c r="CR37" s="157"/>
      <c r="CS37" s="157"/>
      <c r="CT37" s="157"/>
      <c r="CU37" s="157"/>
      <c r="CV37" s="157"/>
      <c r="CW37" s="157"/>
      <c r="CX37" s="157"/>
      <c r="CY37" s="157"/>
      <c r="CZ37" s="157"/>
      <c r="DA37" s="157"/>
      <c r="DB37" s="157"/>
      <c r="DC37" s="157"/>
      <c r="DD37" s="157"/>
      <c r="DE37" s="157"/>
      <c r="DF37" s="157"/>
      <c r="DG37" s="157"/>
      <c r="DH37" s="157"/>
      <c r="DI37" s="157"/>
    </row>
    <row r="43" spans="2:134" x14ac:dyDescent="0.25">
      <c r="B43" s="209"/>
      <c r="C43" s="207"/>
      <c r="D43" s="207"/>
      <c r="E43" s="207"/>
      <c r="F43" s="207"/>
      <c r="G43" s="207"/>
      <c r="H43" s="207"/>
      <c r="I43" s="207"/>
      <c r="J43" s="207"/>
      <c r="K43" s="207"/>
      <c r="L43" s="207"/>
      <c r="M43" s="207"/>
      <c r="N43" s="207"/>
      <c r="O43" s="160"/>
      <c r="P43" s="160"/>
      <c r="Q43" s="160"/>
      <c r="R43" s="160"/>
      <c r="S43" s="160"/>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91"/>
      <c r="AW43" s="191"/>
      <c r="AX43" s="191"/>
      <c r="AY43" s="191"/>
      <c r="AZ43" s="191"/>
      <c r="BA43" s="191"/>
      <c r="BB43" s="191"/>
      <c r="BC43" s="191"/>
      <c r="BD43" s="191"/>
      <c r="BE43" s="191"/>
      <c r="BF43" s="191"/>
      <c r="BG43" s="191"/>
      <c r="BH43" s="191"/>
      <c r="BI43" s="191"/>
      <c r="BJ43" s="191"/>
      <c r="BK43" s="191"/>
      <c r="BL43" s="191"/>
      <c r="BM43" s="191"/>
      <c r="BN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59"/>
      <c r="CK43" s="159"/>
      <c r="CL43" s="159"/>
      <c r="CM43" s="159"/>
      <c r="CN43" s="159"/>
      <c r="CO43" s="159"/>
      <c r="CP43" s="159"/>
      <c r="CQ43" s="159"/>
      <c r="CR43" s="159"/>
      <c r="CS43" s="159"/>
      <c r="CT43" s="159"/>
      <c r="CU43" s="192"/>
      <c r="CV43" s="192"/>
      <c r="CW43" s="192"/>
      <c r="CX43" s="192"/>
      <c r="CY43" s="192"/>
      <c r="CZ43" s="192"/>
      <c r="DA43" s="192"/>
      <c r="DB43" s="192"/>
      <c r="DC43" s="192"/>
      <c r="DD43" s="192"/>
      <c r="DE43" s="192"/>
      <c r="DF43" s="192"/>
      <c r="DG43" s="192"/>
      <c r="DH43" s="192"/>
      <c r="DI43" s="192"/>
    </row>
    <row r="50" spans="2:113" x14ac:dyDescent="0.25">
      <c r="B50" s="273"/>
      <c r="CN50" s="334"/>
      <c r="CO50" s="334"/>
      <c r="CP50" s="334"/>
      <c r="CQ50" s="334"/>
      <c r="CR50" s="334"/>
      <c r="CS50" s="334"/>
      <c r="CT50" s="334"/>
      <c r="CU50" s="334"/>
      <c r="CV50" s="334"/>
      <c r="CW50" s="334"/>
      <c r="CX50" s="334"/>
      <c r="CY50" s="334"/>
      <c r="CZ50" s="334"/>
      <c r="DA50" s="334"/>
      <c r="DB50" s="334"/>
      <c r="DC50" s="334"/>
      <c r="DD50" s="334"/>
      <c r="DE50" s="334"/>
      <c r="DF50" s="334"/>
      <c r="DG50" s="334"/>
      <c r="DH50" s="334"/>
      <c r="DI50" s="334"/>
    </row>
    <row r="51" spans="2:113" x14ac:dyDescent="0.25">
      <c r="B51" s="273"/>
      <c r="CN51" s="334"/>
      <c r="CO51" s="334"/>
      <c r="CP51" s="334"/>
      <c r="CQ51" s="334"/>
      <c r="CR51" s="334"/>
      <c r="CS51" s="334"/>
      <c r="CT51" s="334"/>
      <c r="CU51" s="334"/>
      <c r="CV51" s="334"/>
      <c r="CW51" s="334"/>
      <c r="CX51" s="334"/>
      <c r="CY51" s="334"/>
      <c r="CZ51" s="334"/>
      <c r="DA51" s="334"/>
      <c r="DB51" s="334"/>
      <c r="DC51" s="334"/>
      <c r="DD51" s="334"/>
      <c r="DE51" s="334"/>
      <c r="DF51" s="334"/>
      <c r="DG51" s="334"/>
      <c r="DH51" s="334"/>
      <c r="DI51" s="334"/>
    </row>
    <row r="52" spans="2:113" s="210" customFormat="1" x14ac:dyDescent="0.25">
      <c r="B52" s="51" t="s">
        <v>212</v>
      </c>
      <c r="C52" s="316"/>
      <c r="D52" s="316"/>
      <c r="E52" s="316"/>
      <c r="F52" s="316"/>
      <c r="G52" s="316"/>
      <c r="H52" s="316"/>
      <c r="I52" s="316"/>
      <c r="J52" s="316"/>
      <c r="K52" s="316"/>
      <c r="L52" s="316"/>
      <c r="M52" s="316"/>
      <c r="N52" s="316"/>
      <c r="O52" s="322">
        <v>0.125</v>
      </c>
      <c r="P52" s="322">
        <v>0.125</v>
      </c>
      <c r="Q52" s="322">
        <v>0.125</v>
      </c>
      <c r="R52" s="322">
        <v>0.125</v>
      </c>
      <c r="S52" s="322">
        <v>0.125</v>
      </c>
      <c r="T52" s="322">
        <v>0.125</v>
      </c>
      <c r="U52" s="322">
        <v>0.125</v>
      </c>
      <c r="V52" s="322">
        <v>0.125</v>
      </c>
      <c r="W52" s="322">
        <v>0.125</v>
      </c>
      <c r="X52" s="322">
        <v>0.125</v>
      </c>
      <c r="Y52" s="322">
        <v>0.125</v>
      </c>
      <c r="Z52" s="322">
        <v>0.125</v>
      </c>
      <c r="AA52" s="322">
        <v>0.125</v>
      </c>
      <c r="AB52" s="322">
        <v>0.125</v>
      </c>
      <c r="AC52" s="322">
        <v>0.125</v>
      </c>
      <c r="AD52" s="322">
        <v>0.125</v>
      </c>
      <c r="AE52" s="322">
        <v>0.125</v>
      </c>
      <c r="AF52" s="322">
        <v>0.125</v>
      </c>
      <c r="AG52" s="322">
        <v>0.125</v>
      </c>
      <c r="AH52" s="322">
        <v>0.125</v>
      </c>
      <c r="AI52" s="322">
        <v>0.125</v>
      </c>
      <c r="AJ52" s="322">
        <v>0.125</v>
      </c>
      <c r="AK52" s="322">
        <v>0.125</v>
      </c>
      <c r="AL52" s="322">
        <v>0.125</v>
      </c>
      <c r="AM52" s="322">
        <v>0.125</v>
      </c>
      <c r="AN52" s="322">
        <v>0.125</v>
      </c>
      <c r="AO52" s="322">
        <v>0.125</v>
      </c>
      <c r="AP52" s="322">
        <v>0.125</v>
      </c>
      <c r="AQ52" s="322">
        <v>0.125</v>
      </c>
      <c r="AR52" s="322">
        <v>0.125</v>
      </c>
      <c r="AS52" s="322">
        <v>0.125</v>
      </c>
      <c r="AT52" s="322">
        <v>0.125</v>
      </c>
      <c r="AU52" s="322">
        <v>0.125</v>
      </c>
      <c r="AV52" s="322">
        <v>0.125</v>
      </c>
      <c r="AW52" s="322">
        <v>0.125</v>
      </c>
      <c r="AX52" s="322">
        <v>0.125</v>
      </c>
      <c r="AY52" s="322">
        <v>0.125</v>
      </c>
      <c r="AZ52" s="322">
        <v>0.125</v>
      </c>
      <c r="BA52" s="322">
        <v>0.125</v>
      </c>
      <c r="BB52" s="322">
        <v>0.125</v>
      </c>
      <c r="BC52" s="322">
        <v>0.125</v>
      </c>
      <c r="BD52" s="322">
        <v>0.125</v>
      </c>
      <c r="BE52" s="322">
        <v>0.125</v>
      </c>
      <c r="BF52" s="322">
        <v>0.125</v>
      </c>
      <c r="BG52" s="322">
        <v>0.125</v>
      </c>
      <c r="BH52" s="322">
        <v>0.125</v>
      </c>
      <c r="BI52" s="322">
        <v>0.125</v>
      </c>
      <c r="BJ52" s="322">
        <v>0.125</v>
      </c>
      <c r="BK52" s="322">
        <v>0.125</v>
      </c>
      <c r="BL52" s="322">
        <v>0.125</v>
      </c>
      <c r="BM52" s="322">
        <v>0.125</v>
      </c>
      <c r="BN52" s="322">
        <v>0.125</v>
      </c>
      <c r="BO52" s="322">
        <v>0.125</v>
      </c>
      <c r="BP52" s="322">
        <v>0.125</v>
      </c>
      <c r="BQ52" s="322">
        <v>0.125</v>
      </c>
      <c r="BR52" s="322">
        <v>0.125</v>
      </c>
      <c r="BS52" s="322">
        <v>0.125</v>
      </c>
      <c r="BT52" s="322">
        <v>0.125</v>
      </c>
      <c r="BU52" s="322">
        <v>0.125</v>
      </c>
      <c r="BV52" s="322">
        <v>0.125</v>
      </c>
      <c r="BW52" s="322">
        <v>0.125</v>
      </c>
      <c r="BX52" s="322">
        <v>0.125</v>
      </c>
      <c r="BY52" s="322">
        <v>0.125</v>
      </c>
      <c r="BZ52" s="322">
        <v>0.125</v>
      </c>
      <c r="CA52" s="322">
        <v>0.125</v>
      </c>
      <c r="CB52" s="322">
        <v>0.125</v>
      </c>
      <c r="CC52" s="322">
        <v>0.125</v>
      </c>
      <c r="CD52" s="322">
        <v>0.125</v>
      </c>
      <c r="CE52" s="322">
        <v>0.125</v>
      </c>
      <c r="CF52" s="322">
        <v>0.125</v>
      </c>
      <c r="CG52" s="322">
        <v>0.125</v>
      </c>
      <c r="CH52" s="322">
        <v>0.125</v>
      </c>
      <c r="CI52" s="322">
        <v>0.125</v>
      </c>
      <c r="CJ52" s="322">
        <v>0.125</v>
      </c>
      <c r="CK52" s="322">
        <v>0.125</v>
      </c>
      <c r="CL52" s="322">
        <v>0.125</v>
      </c>
      <c r="CM52" s="322">
        <v>0.125</v>
      </c>
      <c r="CN52" s="322">
        <v>0.125</v>
      </c>
      <c r="CO52" s="322">
        <v>0.125</v>
      </c>
      <c r="CP52" s="322">
        <v>0.125</v>
      </c>
      <c r="CQ52" s="322">
        <v>0.125</v>
      </c>
      <c r="CR52" s="322">
        <v>0.125</v>
      </c>
      <c r="CS52" s="322">
        <v>0.125</v>
      </c>
      <c r="CT52" s="322">
        <v>0.125</v>
      </c>
      <c r="CU52" s="322">
        <v>0.125</v>
      </c>
      <c r="CV52" s="322">
        <v>0.125</v>
      </c>
      <c r="CW52" s="322">
        <v>0.125</v>
      </c>
      <c r="CX52" s="322">
        <v>0.125</v>
      </c>
      <c r="CY52" s="322">
        <v>0.125</v>
      </c>
      <c r="CZ52" s="322">
        <v>0.125</v>
      </c>
      <c r="DA52" s="322">
        <v>0.125</v>
      </c>
      <c r="DB52" s="322">
        <v>0.125</v>
      </c>
      <c r="DC52" s="322">
        <v>0.125</v>
      </c>
      <c r="DD52" s="322">
        <v>0.125</v>
      </c>
      <c r="DE52" s="322">
        <v>0.125</v>
      </c>
      <c r="DF52" s="322">
        <v>0.125</v>
      </c>
      <c r="DG52" s="322">
        <v>0.125</v>
      </c>
      <c r="DH52" s="322">
        <v>0.125</v>
      </c>
      <c r="DI52" s="322">
        <v>0.125</v>
      </c>
    </row>
    <row r="53" spans="2:113" s="210" customFormat="1" x14ac:dyDescent="0.25">
      <c r="B53" s="51" t="s">
        <v>213</v>
      </c>
      <c r="C53" s="316"/>
      <c r="D53" s="316"/>
      <c r="E53" s="316"/>
      <c r="F53" s="316"/>
      <c r="G53" s="316"/>
      <c r="H53" s="316"/>
      <c r="I53" s="316"/>
      <c r="J53" s="316"/>
      <c r="K53" s="316"/>
      <c r="L53" s="316"/>
      <c r="M53" s="316"/>
      <c r="N53" s="316"/>
      <c r="O53" s="275">
        <v>2.9E-4</v>
      </c>
      <c r="P53" s="275">
        <v>2.9E-4</v>
      </c>
      <c r="Q53" s="275">
        <v>2.9E-4</v>
      </c>
      <c r="R53" s="275">
        <v>2.9E-4</v>
      </c>
      <c r="S53" s="275">
        <v>2.9E-4</v>
      </c>
      <c r="T53" s="275">
        <v>2.9E-4</v>
      </c>
      <c r="U53" s="275">
        <v>2.9E-4</v>
      </c>
      <c r="V53" s="275">
        <v>2.9E-4</v>
      </c>
      <c r="W53" s="275">
        <v>2.9E-4</v>
      </c>
      <c r="X53" s="275">
        <v>2.9E-4</v>
      </c>
      <c r="Y53" s="275">
        <v>2.9E-4</v>
      </c>
      <c r="Z53" s="275">
        <v>2.9E-4</v>
      </c>
      <c r="AA53" s="275">
        <v>2.9E-4</v>
      </c>
      <c r="AB53" s="275">
        <v>2.9E-4</v>
      </c>
      <c r="AC53" s="275">
        <v>2.9E-4</v>
      </c>
      <c r="AD53" s="275">
        <v>2.9E-4</v>
      </c>
      <c r="AE53" s="275">
        <v>2.9E-4</v>
      </c>
      <c r="AF53" s="275">
        <v>2.9E-4</v>
      </c>
      <c r="AG53" s="275">
        <v>2.9E-4</v>
      </c>
      <c r="AH53" s="275">
        <v>2.9E-4</v>
      </c>
      <c r="AI53" s="275">
        <v>2.9E-4</v>
      </c>
      <c r="AJ53" s="275">
        <v>2.9E-4</v>
      </c>
      <c r="AK53" s="275">
        <v>2.9E-4</v>
      </c>
      <c r="AL53" s="275">
        <v>2.9E-4</v>
      </c>
      <c r="AM53" s="275">
        <v>2.9E-4</v>
      </c>
      <c r="AN53" s="275">
        <v>2.9E-4</v>
      </c>
      <c r="AO53" s="275">
        <v>2.9E-4</v>
      </c>
      <c r="AP53" s="275">
        <v>2.9E-4</v>
      </c>
      <c r="AQ53" s="275">
        <v>2.9E-4</v>
      </c>
      <c r="AR53" s="275">
        <v>2.9E-4</v>
      </c>
      <c r="AS53" s="275">
        <v>2.9E-4</v>
      </c>
      <c r="AT53" s="275">
        <v>2.9E-4</v>
      </c>
      <c r="AU53" s="275">
        <v>2.9E-4</v>
      </c>
      <c r="AV53" s="275">
        <v>2.9E-4</v>
      </c>
      <c r="AW53" s="275">
        <v>2.9E-4</v>
      </c>
      <c r="AX53" s="275">
        <v>2.9E-4</v>
      </c>
      <c r="AY53" s="275">
        <v>2.9E-4</v>
      </c>
      <c r="AZ53" s="275">
        <v>2.9E-4</v>
      </c>
      <c r="BA53" s="275">
        <v>2.9E-4</v>
      </c>
      <c r="BB53" s="275">
        <v>2.9E-4</v>
      </c>
      <c r="BC53" s="275">
        <v>2.9E-4</v>
      </c>
      <c r="BD53" s="275">
        <v>2.9E-4</v>
      </c>
      <c r="BE53" s="275">
        <v>2.9E-4</v>
      </c>
      <c r="BF53" s="275">
        <v>2.9E-4</v>
      </c>
      <c r="BG53" s="275">
        <v>2.9E-4</v>
      </c>
      <c r="BH53" s="275">
        <v>2.9E-4</v>
      </c>
      <c r="BI53" s="275">
        <v>2.9E-4</v>
      </c>
      <c r="BJ53" s="275">
        <v>2.9E-4</v>
      </c>
      <c r="BK53" s="275">
        <v>2.9E-4</v>
      </c>
      <c r="BL53" s="275">
        <v>2.9E-4</v>
      </c>
      <c r="BM53" s="275">
        <v>2.9E-4</v>
      </c>
      <c r="BN53" s="275">
        <v>2.9E-4</v>
      </c>
      <c r="BO53" s="275">
        <v>2.9E-4</v>
      </c>
      <c r="BP53" s="275">
        <v>2.9E-4</v>
      </c>
      <c r="BQ53" s="275">
        <v>2.9E-4</v>
      </c>
      <c r="BR53" s="275">
        <v>2.9E-4</v>
      </c>
      <c r="BS53" s="275">
        <v>2.9E-4</v>
      </c>
      <c r="BT53" s="275">
        <v>2.9E-4</v>
      </c>
      <c r="BU53" s="275">
        <v>2.9E-4</v>
      </c>
      <c r="BV53" s="275">
        <v>2.9E-4</v>
      </c>
      <c r="BW53" s="275">
        <v>2.9E-4</v>
      </c>
      <c r="BX53" s="275">
        <v>2.9E-4</v>
      </c>
      <c r="BY53" s="275">
        <v>2.9E-4</v>
      </c>
      <c r="BZ53" s="275">
        <v>2.9E-4</v>
      </c>
      <c r="CA53" s="275">
        <v>2.9E-4</v>
      </c>
      <c r="CB53" s="275">
        <v>2.9E-4</v>
      </c>
      <c r="CC53" s="275">
        <v>2.9E-4</v>
      </c>
      <c r="CD53" s="275">
        <v>2.9E-4</v>
      </c>
      <c r="CE53" s="275">
        <v>2.9E-4</v>
      </c>
      <c r="CF53" s="275">
        <v>2.9E-4</v>
      </c>
      <c r="CG53" s="275">
        <v>2.9E-4</v>
      </c>
      <c r="CH53" s="275">
        <v>2.9E-4</v>
      </c>
      <c r="CI53" s="275">
        <v>2.9E-4</v>
      </c>
      <c r="CJ53" s="275">
        <v>2.9E-4</v>
      </c>
      <c r="CK53" s="275">
        <v>2.9E-4</v>
      </c>
      <c r="CL53" s="275">
        <v>2.9E-4</v>
      </c>
      <c r="CM53" s="275">
        <v>2.9E-4</v>
      </c>
      <c r="CN53" s="275">
        <v>2.9E-4</v>
      </c>
      <c r="CO53" s="275">
        <v>2.9E-4</v>
      </c>
      <c r="CP53" s="275">
        <v>2.9E-4</v>
      </c>
      <c r="CQ53" s="275">
        <v>2.9E-4</v>
      </c>
      <c r="CR53" s="275">
        <v>2.9E-4</v>
      </c>
      <c r="CS53" s="275">
        <v>2.9E-4</v>
      </c>
      <c r="CT53" s="275">
        <v>2.9E-4</v>
      </c>
      <c r="CU53" s="275">
        <v>2.9E-4</v>
      </c>
      <c r="CV53" s="275">
        <v>2.9E-4</v>
      </c>
      <c r="CW53" s="275">
        <v>2.9E-4</v>
      </c>
      <c r="CX53" s="275">
        <v>2.9E-4</v>
      </c>
      <c r="CY53" s="275">
        <v>2.9E-4</v>
      </c>
      <c r="CZ53" s="275">
        <v>2.9E-4</v>
      </c>
      <c r="DA53" s="275">
        <v>2.9E-4</v>
      </c>
      <c r="DB53" s="275">
        <v>2.9E-4</v>
      </c>
      <c r="DC53" s="275">
        <v>2.9E-4</v>
      </c>
      <c r="DD53" s="275">
        <v>2.9E-4</v>
      </c>
      <c r="DE53" s="275">
        <v>2.9E-4</v>
      </c>
      <c r="DF53" s="275">
        <v>2.9E-4</v>
      </c>
      <c r="DG53" s="275">
        <v>2.9E-4</v>
      </c>
      <c r="DH53" s="275">
        <v>2.9E-4</v>
      </c>
      <c r="DI53" s="275">
        <v>2.9E-4</v>
      </c>
    </row>
    <row r="54" spans="2:113" x14ac:dyDescent="0.25">
      <c r="B54" s="273"/>
      <c r="CN54" s="334"/>
      <c r="CO54" s="334"/>
      <c r="CP54" s="334"/>
      <c r="CQ54" s="334"/>
      <c r="CR54" s="334"/>
      <c r="CS54" s="334"/>
      <c r="CT54" s="334"/>
      <c r="CU54" s="334"/>
      <c r="CV54" s="334"/>
      <c r="CW54" s="334"/>
      <c r="CX54" s="334"/>
      <c r="CY54" s="334"/>
      <c r="CZ54" s="334"/>
      <c r="DA54" s="334"/>
      <c r="DB54" s="334"/>
      <c r="DC54" s="334"/>
      <c r="DD54" s="334"/>
      <c r="DE54" s="334"/>
      <c r="DF54" s="334"/>
      <c r="DG54" s="334"/>
      <c r="DH54" s="334"/>
      <c r="DI54" s="334"/>
    </row>
    <row r="55" spans="2:113" x14ac:dyDescent="0.25">
      <c r="B55" s="273"/>
      <c r="CN55" s="334"/>
      <c r="CO55" s="334"/>
      <c r="CP55" s="334"/>
      <c r="CQ55" s="334"/>
      <c r="CR55" s="334"/>
      <c r="CS55" s="334"/>
      <c r="CT55" s="334"/>
      <c r="CU55" s="334"/>
      <c r="CV55" s="334"/>
      <c r="CW55" s="334"/>
      <c r="CX55" s="334"/>
      <c r="CY55" s="334"/>
      <c r="CZ55" s="334"/>
      <c r="DA55" s="334"/>
      <c r="DB55" s="334"/>
      <c r="DC55" s="334"/>
      <c r="DD55" s="334"/>
      <c r="DE55" s="334"/>
      <c r="DF55" s="334"/>
      <c r="DG55" s="334"/>
      <c r="DH55" s="334"/>
      <c r="DI55" s="334"/>
    </row>
    <row r="56" spans="2:113" x14ac:dyDescent="0.25">
      <c r="B56" s="273"/>
      <c r="CN56" s="334"/>
      <c r="CO56" s="334"/>
      <c r="CP56" s="334"/>
      <c r="CQ56" s="334"/>
      <c r="CR56" s="334"/>
      <c r="CS56" s="334"/>
      <c r="CT56" s="334"/>
      <c r="CU56" s="334"/>
      <c r="CV56" s="334"/>
      <c r="CW56" s="334"/>
      <c r="CX56" s="334"/>
      <c r="CY56" s="334"/>
      <c r="CZ56" s="334"/>
      <c r="DA56" s="334"/>
      <c r="DB56" s="334"/>
      <c r="DC56" s="334"/>
      <c r="DD56" s="334"/>
      <c r="DE56" s="334"/>
      <c r="DF56" s="334"/>
      <c r="DG56" s="334"/>
      <c r="DH56" s="334"/>
      <c r="DI56" s="334"/>
    </row>
    <row r="57" spans="2:113" x14ac:dyDescent="0.25">
      <c r="B57" s="278" t="s">
        <v>240</v>
      </c>
      <c r="CN57" s="334"/>
      <c r="CO57" s="334"/>
      <c r="CP57" s="334"/>
      <c r="CQ57" s="334"/>
      <c r="CR57" s="334"/>
      <c r="CS57" s="334"/>
      <c r="CT57" s="334"/>
      <c r="CU57" s="334"/>
      <c r="CV57" s="334"/>
      <c r="CW57" s="334"/>
      <c r="CX57" s="334"/>
      <c r="CY57" s="334"/>
      <c r="CZ57" s="334"/>
      <c r="DA57" s="334"/>
      <c r="DB57" s="334"/>
      <c r="DC57" s="334"/>
      <c r="DD57" s="334"/>
      <c r="DE57" s="334"/>
      <c r="DF57" s="334"/>
      <c r="DG57" s="334"/>
      <c r="DH57" s="334"/>
      <c r="DI57" s="334"/>
    </row>
    <row r="58" spans="2:113" x14ac:dyDescent="0.25">
      <c r="B58" s="210" t="s">
        <v>251</v>
      </c>
      <c r="CN58" s="334"/>
      <c r="CO58" s="334"/>
      <c r="CP58" s="334"/>
      <c r="CQ58" s="334"/>
      <c r="CR58" s="334"/>
      <c r="CS58" s="334"/>
      <c r="CT58" s="334"/>
      <c r="CU58" s="334"/>
      <c r="CV58" s="334"/>
      <c r="CW58" s="334"/>
      <c r="CX58" s="334"/>
      <c r="CY58" s="334"/>
      <c r="CZ58" s="334"/>
      <c r="DA58" s="334"/>
      <c r="DB58" s="334"/>
      <c r="DC58" s="334"/>
      <c r="DD58" s="334"/>
      <c r="DE58" s="334"/>
      <c r="DF58" s="334"/>
      <c r="DG58" s="334"/>
      <c r="DH58" s="334"/>
      <c r="DI58" s="334"/>
    </row>
    <row r="59" spans="2:113" x14ac:dyDescent="0.25">
      <c r="B59" s="316"/>
      <c r="CN59" s="334"/>
      <c r="CO59" s="334"/>
      <c r="CP59" s="334"/>
      <c r="CQ59" s="334"/>
      <c r="CR59" s="334"/>
      <c r="CS59" s="334"/>
      <c r="CT59" s="334"/>
      <c r="CU59" s="334"/>
      <c r="CV59" s="334"/>
      <c r="CW59" s="334"/>
      <c r="CX59" s="334"/>
      <c r="CY59" s="334"/>
      <c r="CZ59" s="334"/>
      <c r="DA59" s="334"/>
      <c r="DB59" s="334"/>
      <c r="DC59" s="334"/>
      <c r="DD59" s="334"/>
      <c r="DE59" s="334"/>
      <c r="DF59" s="334"/>
      <c r="DG59" s="334"/>
      <c r="DH59" s="334"/>
      <c r="DI59" s="334"/>
    </row>
    <row r="60" spans="2:113" x14ac:dyDescent="0.25">
      <c r="B60" s="279" t="s">
        <v>224</v>
      </c>
      <c r="CN60" s="334"/>
      <c r="CO60" s="334"/>
      <c r="CP60" s="334"/>
      <c r="CQ60" s="334"/>
      <c r="CR60" s="334"/>
      <c r="CS60" s="334"/>
      <c r="CT60" s="334"/>
      <c r="CU60" s="334"/>
      <c r="CV60" s="334"/>
      <c r="CW60" s="334"/>
      <c r="CX60" s="334"/>
      <c r="CY60" s="334"/>
      <c r="CZ60" s="334"/>
      <c r="DA60" s="334"/>
      <c r="DB60" s="334"/>
      <c r="DC60" s="334"/>
      <c r="DD60" s="334"/>
      <c r="DE60" s="334"/>
      <c r="DF60" s="334"/>
      <c r="DG60" s="334"/>
      <c r="DH60" s="334"/>
      <c r="DI60" s="334"/>
    </row>
    <row r="61" spans="2:113" x14ac:dyDescent="0.25">
      <c r="B61" s="316"/>
      <c r="CN61" s="334"/>
      <c r="CO61" s="334"/>
      <c r="CP61" s="334"/>
      <c r="CQ61" s="334"/>
      <c r="CR61" s="334"/>
      <c r="CS61" s="334"/>
      <c r="CT61" s="334"/>
      <c r="CU61" s="334"/>
      <c r="CV61" s="334"/>
      <c r="CW61" s="334"/>
      <c r="CX61" s="334"/>
      <c r="CY61" s="334"/>
      <c r="CZ61" s="334"/>
      <c r="DA61" s="334"/>
      <c r="DB61" s="334"/>
      <c r="DC61" s="334"/>
      <c r="DD61" s="334"/>
      <c r="DE61" s="334"/>
      <c r="DF61" s="334"/>
      <c r="DG61" s="334"/>
      <c r="DH61" s="334"/>
      <c r="DI61" s="334"/>
    </row>
    <row r="62" spans="2:113" x14ac:dyDescent="0.25">
      <c r="B62" s="51" t="s">
        <v>216</v>
      </c>
      <c r="CN62" s="334"/>
      <c r="CO62" s="334"/>
      <c r="CP62" s="334"/>
      <c r="CQ62" s="334"/>
      <c r="CR62" s="334"/>
      <c r="CS62" s="334"/>
      <c r="CT62" s="334"/>
      <c r="CU62" s="334"/>
      <c r="CV62" s="334"/>
      <c r="CW62" s="334"/>
      <c r="CX62" s="334"/>
      <c r="CY62" s="334"/>
      <c r="CZ62" s="334"/>
      <c r="DA62" s="334"/>
      <c r="DB62" s="334"/>
      <c r="DC62" s="334"/>
      <c r="DD62" s="334"/>
      <c r="DE62" s="334"/>
      <c r="DF62" s="334"/>
      <c r="DG62" s="334"/>
      <c r="DH62" s="334"/>
      <c r="DI62" s="334"/>
    </row>
    <row r="63" spans="2:113" x14ac:dyDescent="0.25">
      <c r="B63" s="244" t="s">
        <v>252</v>
      </c>
      <c r="CN63" s="334"/>
      <c r="CO63" s="334"/>
      <c r="CP63" s="334"/>
      <c r="CQ63" s="334"/>
      <c r="CR63" s="334"/>
      <c r="CS63" s="334"/>
      <c r="CT63" s="334"/>
      <c r="CU63" s="334"/>
      <c r="CV63" s="334"/>
      <c r="CW63" s="334"/>
      <c r="CX63" s="334"/>
      <c r="CY63" s="334"/>
      <c r="CZ63" s="334"/>
      <c r="DA63" s="334"/>
      <c r="DB63" s="334"/>
      <c r="DC63" s="334"/>
      <c r="DD63" s="334"/>
      <c r="DE63" s="334"/>
      <c r="DF63" s="334"/>
      <c r="DG63" s="334"/>
      <c r="DH63" s="334"/>
      <c r="DI63" s="334"/>
    </row>
    <row r="64" spans="2:113" x14ac:dyDescent="0.25">
      <c r="B64" s="244" t="s">
        <v>223</v>
      </c>
      <c r="CN64" s="334"/>
      <c r="CO64" s="334"/>
      <c r="CP64" s="334"/>
      <c r="CQ64" s="334"/>
      <c r="CR64" s="334"/>
      <c r="CS64" s="334"/>
      <c r="CT64" s="334"/>
      <c r="CU64" s="334"/>
      <c r="CV64" s="334"/>
      <c r="CW64" s="334"/>
      <c r="CX64" s="334"/>
      <c r="CY64" s="334"/>
      <c r="CZ64" s="334"/>
      <c r="DA64" s="334"/>
      <c r="DB64" s="334"/>
      <c r="DC64" s="334"/>
      <c r="DD64" s="334"/>
      <c r="DE64" s="334"/>
      <c r="DF64" s="334"/>
      <c r="DG64" s="334"/>
      <c r="DH64" s="334"/>
      <c r="DI64" s="334"/>
    </row>
    <row r="65" spans="2:113" x14ac:dyDescent="0.25">
      <c r="B65" s="244" t="s">
        <v>253</v>
      </c>
      <c r="CN65" s="334"/>
      <c r="CO65" s="334"/>
      <c r="CP65" s="334"/>
      <c r="CQ65" s="334"/>
      <c r="CR65" s="334"/>
      <c r="CS65" s="334"/>
      <c r="CT65" s="334"/>
      <c r="CU65" s="334"/>
      <c r="CV65" s="334"/>
      <c r="CW65" s="334"/>
      <c r="CX65" s="334"/>
      <c r="CY65" s="334"/>
      <c r="CZ65" s="334"/>
      <c r="DA65" s="334"/>
      <c r="DB65" s="334"/>
      <c r="DC65" s="334"/>
      <c r="DD65" s="334"/>
      <c r="DE65" s="334"/>
      <c r="DF65" s="334"/>
      <c r="DG65" s="334"/>
      <c r="DH65" s="334"/>
      <c r="DI65" s="334"/>
    </row>
    <row r="66" spans="2:113" x14ac:dyDescent="0.25">
      <c r="B66" s="244"/>
      <c r="CN66" s="334"/>
      <c r="CO66" s="334"/>
      <c r="CP66" s="334"/>
      <c r="CQ66" s="334"/>
      <c r="CR66" s="334"/>
      <c r="CS66" s="334"/>
      <c r="CT66" s="334"/>
      <c r="CU66" s="334"/>
      <c r="CV66" s="334"/>
      <c r="CW66" s="334"/>
      <c r="CX66" s="334"/>
      <c r="CY66" s="334"/>
      <c r="CZ66" s="334"/>
      <c r="DA66" s="334"/>
      <c r="DB66" s="334"/>
      <c r="DC66" s="334"/>
      <c r="DD66" s="334"/>
      <c r="DE66" s="334"/>
      <c r="DF66" s="334"/>
      <c r="DG66" s="334"/>
      <c r="DH66" s="334"/>
      <c r="DI66" s="334"/>
    </row>
    <row r="67" spans="2:113" x14ac:dyDescent="0.25">
      <c r="B67" s="51" t="s">
        <v>215</v>
      </c>
      <c r="CN67" s="334"/>
      <c r="CO67" s="334"/>
      <c r="CP67" s="334"/>
      <c r="CQ67" s="334"/>
      <c r="CR67" s="334"/>
      <c r="CS67" s="334"/>
      <c r="CT67" s="334"/>
      <c r="CU67" s="334"/>
      <c r="CV67" s="334"/>
      <c r="CW67" s="334"/>
      <c r="CX67" s="334"/>
      <c r="CY67" s="334"/>
      <c r="CZ67" s="334"/>
      <c r="DA67" s="334"/>
      <c r="DB67" s="334"/>
      <c r="DC67" s="334"/>
      <c r="DD67" s="334"/>
      <c r="DE67" s="334"/>
      <c r="DF67" s="334"/>
      <c r="DG67" s="334"/>
      <c r="DH67" s="334"/>
      <c r="DI67" s="334"/>
    </row>
    <row r="68" spans="2:113" x14ac:dyDescent="0.25">
      <c r="B68" s="244" t="s">
        <v>211</v>
      </c>
      <c r="CN68" s="334"/>
      <c r="CO68" s="334"/>
      <c r="CP68" s="334"/>
      <c r="CQ68" s="334"/>
      <c r="CR68" s="334"/>
      <c r="CS68" s="334"/>
      <c r="CT68" s="334"/>
      <c r="CU68" s="334"/>
      <c r="CV68" s="334"/>
      <c r="CW68" s="334"/>
      <c r="CX68" s="334"/>
      <c r="CY68" s="334"/>
      <c r="CZ68" s="334"/>
      <c r="DA68" s="334"/>
      <c r="DB68" s="334"/>
      <c r="DC68" s="334"/>
      <c r="DD68" s="334"/>
      <c r="DE68" s="334"/>
      <c r="DF68" s="334"/>
      <c r="DG68" s="334"/>
      <c r="DH68" s="334"/>
      <c r="DI68" s="334"/>
    </row>
    <row r="69" spans="2:113" x14ac:dyDescent="0.25">
      <c r="B69" s="244" t="s">
        <v>254</v>
      </c>
      <c r="CN69" s="334"/>
      <c r="CO69" s="334"/>
      <c r="CP69" s="334"/>
      <c r="CQ69" s="334"/>
      <c r="CR69" s="334"/>
      <c r="CS69" s="334"/>
      <c r="CT69" s="334"/>
      <c r="CU69" s="334"/>
      <c r="CV69" s="334"/>
      <c r="CW69" s="334"/>
      <c r="CX69" s="334"/>
      <c r="CY69" s="334"/>
      <c r="CZ69" s="334"/>
      <c r="DA69" s="334"/>
      <c r="DB69" s="334"/>
      <c r="DC69" s="334"/>
      <c r="DD69" s="334"/>
      <c r="DE69" s="334"/>
      <c r="DF69" s="334"/>
      <c r="DG69" s="334"/>
      <c r="DH69" s="334"/>
      <c r="DI69" s="334"/>
    </row>
    <row r="70" spans="2:113" x14ac:dyDescent="0.25">
      <c r="B70" s="244" t="s">
        <v>255</v>
      </c>
      <c r="CN70" s="334"/>
      <c r="CO70" s="334"/>
      <c r="CP70" s="334"/>
      <c r="CQ70" s="334"/>
      <c r="CR70" s="334"/>
      <c r="CS70" s="334"/>
      <c r="CT70" s="334"/>
      <c r="CU70" s="334"/>
      <c r="CV70" s="334"/>
      <c r="CW70" s="334"/>
      <c r="CX70" s="334"/>
      <c r="CY70" s="334"/>
      <c r="CZ70" s="334"/>
      <c r="DA70" s="334"/>
      <c r="DB70" s="334"/>
      <c r="DC70" s="334"/>
      <c r="DD70" s="334"/>
      <c r="DE70" s="334"/>
      <c r="DF70" s="334"/>
      <c r="DG70" s="334"/>
      <c r="DH70" s="334"/>
      <c r="DI70" s="334"/>
    </row>
    <row r="71" spans="2:113" x14ac:dyDescent="0.25">
      <c r="B71" s="244" t="s">
        <v>256</v>
      </c>
      <c r="CN71" s="334"/>
      <c r="CO71" s="334"/>
      <c r="CP71" s="334"/>
      <c r="CQ71" s="334"/>
      <c r="CR71" s="334"/>
      <c r="CS71" s="334"/>
      <c r="CT71" s="334"/>
      <c r="CU71" s="334"/>
      <c r="CV71" s="334"/>
      <c r="CW71" s="334"/>
      <c r="CX71" s="334"/>
      <c r="CY71" s="334"/>
      <c r="CZ71" s="334"/>
      <c r="DA71" s="334"/>
      <c r="DB71" s="334"/>
      <c r="DC71" s="334"/>
      <c r="DD71" s="334"/>
      <c r="DE71" s="334"/>
      <c r="DF71" s="334"/>
      <c r="DG71" s="334"/>
      <c r="DH71" s="334"/>
      <c r="DI71" s="334"/>
    </row>
    <row r="72" spans="2:113" x14ac:dyDescent="0.25">
      <c r="B72" s="265"/>
      <c r="CN72" s="334"/>
      <c r="CO72" s="334"/>
      <c r="CP72" s="334"/>
      <c r="CQ72" s="334"/>
      <c r="CR72" s="334"/>
      <c r="CS72" s="334"/>
      <c r="CT72" s="334"/>
      <c r="CU72" s="334"/>
      <c r="CV72" s="334"/>
      <c r="CW72" s="334"/>
      <c r="CX72" s="334"/>
      <c r="CY72" s="334"/>
      <c r="CZ72" s="334"/>
      <c r="DA72" s="334"/>
      <c r="DB72" s="334"/>
      <c r="DC72" s="334"/>
      <c r="DD72" s="334"/>
      <c r="DE72" s="334"/>
      <c r="DF72" s="334"/>
      <c r="DG72" s="334"/>
      <c r="DH72" s="334"/>
      <c r="DI72" s="334"/>
    </row>
    <row r="73" spans="2:113" x14ac:dyDescent="0.25">
      <c r="B73" s="51" t="s">
        <v>243</v>
      </c>
    </row>
    <row r="74" spans="2:113" s="335" customFormat="1" ht="14.25" x14ac:dyDescent="0.2">
      <c r="B74" s="326" t="s">
        <v>217</v>
      </c>
      <c r="O74" s="335">
        <f t="shared" ref="O74:AT74" si="6">+O20+O32+SUM(O$25:O$28)</f>
        <v>5.8569999999999997E-2</v>
      </c>
      <c r="P74" s="335">
        <f t="shared" si="6"/>
        <v>5.8569999999999997E-2</v>
      </c>
      <c r="Q74" s="335">
        <f t="shared" si="6"/>
        <v>5.8569999999999997E-2</v>
      </c>
      <c r="R74" s="335">
        <f t="shared" si="6"/>
        <v>5.9569999999999998E-2</v>
      </c>
      <c r="S74" s="335">
        <f t="shared" si="6"/>
        <v>5.9569999999999998E-2</v>
      </c>
      <c r="T74" s="335">
        <f t="shared" si="6"/>
        <v>5.9569999999999998E-2</v>
      </c>
      <c r="U74" s="335">
        <f t="shared" si="6"/>
        <v>6.0569999999999999E-2</v>
      </c>
      <c r="V74" s="335">
        <f t="shared" si="6"/>
        <v>6.0569999999999999E-2</v>
      </c>
      <c r="W74" s="335">
        <f t="shared" si="6"/>
        <v>6.0569999999999999E-2</v>
      </c>
      <c r="X74" s="335">
        <f t="shared" si="6"/>
        <v>6.157E-2</v>
      </c>
      <c r="Y74" s="335">
        <f t="shared" si="6"/>
        <v>6.157E-2</v>
      </c>
      <c r="Z74" s="335">
        <f t="shared" si="6"/>
        <v>6.157E-2</v>
      </c>
      <c r="AA74" s="335">
        <f t="shared" si="6"/>
        <v>6.2570000000000001E-2</v>
      </c>
      <c r="AB74" s="335">
        <f t="shared" si="6"/>
        <v>6.2570000000000001E-2</v>
      </c>
      <c r="AC74" s="335">
        <f t="shared" si="6"/>
        <v>6.2570000000000001E-2</v>
      </c>
      <c r="AD74" s="335">
        <f t="shared" si="6"/>
        <v>6.3570000000000002E-2</v>
      </c>
      <c r="AE74" s="335">
        <f t="shared" si="6"/>
        <v>6.3570000000000002E-2</v>
      </c>
      <c r="AF74" s="335">
        <f t="shared" si="6"/>
        <v>6.3570000000000002E-2</v>
      </c>
      <c r="AG74" s="335">
        <f t="shared" si="6"/>
        <v>6.4570000000000002E-2</v>
      </c>
      <c r="AH74" s="335">
        <f t="shared" si="6"/>
        <v>6.7069999999999991E-2</v>
      </c>
      <c r="AI74" s="335">
        <f t="shared" si="6"/>
        <v>6.7069999999999991E-2</v>
      </c>
      <c r="AJ74" s="335">
        <f t="shared" si="6"/>
        <v>7.0569999999999994E-2</v>
      </c>
      <c r="AK74" s="335">
        <f t="shared" si="6"/>
        <v>7.0569999999999994E-2</v>
      </c>
      <c r="AL74" s="335">
        <f t="shared" si="6"/>
        <v>7.0569999999999994E-2</v>
      </c>
      <c r="AM74" s="335">
        <f t="shared" si="6"/>
        <v>7.1569999999999995E-2</v>
      </c>
      <c r="AN74" s="335">
        <f t="shared" si="6"/>
        <v>7.1569999999999995E-2</v>
      </c>
      <c r="AO74" s="335">
        <f t="shared" si="6"/>
        <v>7.1569999999999995E-2</v>
      </c>
      <c r="AP74" s="335">
        <f t="shared" si="6"/>
        <v>7.2569999999999996E-2</v>
      </c>
      <c r="AQ74" s="335">
        <f t="shared" si="6"/>
        <v>7.2569999999999996E-2</v>
      </c>
      <c r="AR74" s="335">
        <f t="shared" si="6"/>
        <v>7.2569999999999996E-2</v>
      </c>
      <c r="AS74" s="335">
        <f t="shared" si="6"/>
        <v>7.3569999999999997E-2</v>
      </c>
      <c r="AT74" s="335">
        <f t="shared" si="6"/>
        <v>7.3569999999999997E-2</v>
      </c>
      <c r="AU74" s="335">
        <f t="shared" ref="AU74:BZ74" si="7">+AU20+AU32+SUM(AU$25:AU$28)</f>
        <v>7.3569999999999997E-2</v>
      </c>
      <c r="AV74" s="335">
        <f t="shared" si="7"/>
        <v>9.3060000000000004E-2</v>
      </c>
      <c r="AW74" s="335">
        <f t="shared" si="7"/>
        <v>9.3060000000000004E-2</v>
      </c>
      <c r="AX74" s="335">
        <f t="shared" si="7"/>
        <v>9.3060000000000004E-2</v>
      </c>
      <c r="AY74" s="335">
        <f t="shared" si="7"/>
        <v>8.8760000000000006E-2</v>
      </c>
      <c r="AZ74" s="335">
        <f t="shared" si="7"/>
        <v>8.8760000000000006E-2</v>
      </c>
      <c r="BA74" s="335">
        <f t="shared" si="7"/>
        <v>8.8760000000000006E-2</v>
      </c>
      <c r="BB74" s="335">
        <f t="shared" si="7"/>
        <v>8.9760000000000006E-2</v>
      </c>
      <c r="BC74" s="335">
        <f t="shared" si="7"/>
        <v>8.9760000000000006E-2</v>
      </c>
      <c r="BD74" s="335">
        <f t="shared" si="7"/>
        <v>8.9760000000000006E-2</v>
      </c>
      <c r="BE74" s="335">
        <f t="shared" si="7"/>
        <v>8.9760000000000006E-2</v>
      </c>
      <c r="BF74" s="335">
        <f t="shared" si="7"/>
        <v>8.9760000000000006E-2</v>
      </c>
      <c r="BG74" s="335">
        <f t="shared" si="7"/>
        <v>9.5060000000000006E-2</v>
      </c>
      <c r="BH74" s="335">
        <f t="shared" si="7"/>
        <v>0.10106000000000001</v>
      </c>
      <c r="BI74" s="335">
        <f t="shared" si="7"/>
        <v>0.10106000000000001</v>
      </c>
      <c r="BJ74" s="335">
        <f t="shared" si="7"/>
        <v>0.10106000000000001</v>
      </c>
      <c r="BK74" s="335">
        <f t="shared" si="7"/>
        <v>9.5759999999999998E-2</v>
      </c>
      <c r="BL74" s="335">
        <f t="shared" si="7"/>
        <v>9.5759999999999998E-2</v>
      </c>
      <c r="BM74" s="335">
        <f t="shared" si="7"/>
        <v>9.5759999999999998E-2</v>
      </c>
      <c r="BN74" s="335">
        <f t="shared" si="7"/>
        <v>9.5759999999999998E-2</v>
      </c>
      <c r="BO74" s="335">
        <f t="shared" si="7"/>
        <v>9.5759999999999998E-2</v>
      </c>
      <c r="BP74" s="335">
        <f t="shared" si="7"/>
        <v>9.5759999999999998E-2</v>
      </c>
      <c r="BQ74" s="335">
        <f t="shared" si="7"/>
        <v>9.5759999999999998E-2</v>
      </c>
      <c r="BR74" s="335">
        <f t="shared" si="7"/>
        <v>9.5759999999999998E-2</v>
      </c>
      <c r="BS74" s="335">
        <f t="shared" si="7"/>
        <v>0.10106000000000001</v>
      </c>
      <c r="BT74" s="335">
        <f t="shared" si="7"/>
        <v>0.10106000000000001</v>
      </c>
      <c r="BU74" s="335">
        <f t="shared" si="7"/>
        <v>0.10106000000000001</v>
      </c>
      <c r="BV74" s="335">
        <f t="shared" si="7"/>
        <v>0.10106000000000001</v>
      </c>
      <c r="BW74" s="335">
        <f t="shared" si="7"/>
        <v>9.5759999999999998E-2</v>
      </c>
      <c r="BX74" s="335">
        <f t="shared" si="7"/>
        <v>9.5759999999999998E-2</v>
      </c>
      <c r="BY74" s="335">
        <f t="shared" si="7"/>
        <v>9.5759999999999998E-2</v>
      </c>
      <c r="BZ74" s="335">
        <f t="shared" si="7"/>
        <v>9.5759999999999998E-2</v>
      </c>
      <c r="CA74" s="335">
        <f t="shared" ref="CA74:DI74" si="8">+CA20+CA32+SUM(CA$25:CA$28)</f>
        <v>9.5759999999999998E-2</v>
      </c>
      <c r="CB74" s="335">
        <f t="shared" si="8"/>
        <v>9.5759999999999998E-2</v>
      </c>
      <c r="CC74" s="335">
        <f t="shared" si="8"/>
        <v>9.5759999999999998E-2</v>
      </c>
      <c r="CD74" s="335">
        <f t="shared" si="8"/>
        <v>9.5759999999999998E-2</v>
      </c>
      <c r="CE74" s="335">
        <f t="shared" si="8"/>
        <v>0.10106000000000001</v>
      </c>
      <c r="CF74" s="335">
        <f t="shared" si="8"/>
        <v>0.10106000000000001</v>
      </c>
      <c r="CG74" s="335">
        <f t="shared" si="8"/>
        <v>0.10106000000000001</v>
      </c>
      <c r="CH74" s="335">
        <f t="shared" si="8"/>
        <v>0.10106000000000001</v>
      </c>
      <c r="CI74" s="335">
        <f t="shared" si="8"/>
        <v>9.5759999999999998E-2</v>
      </c>
      <c r="CJ74" s="335">
        <f t="shared" si="8"/>
        <v>9.9059999999999981E-2</v>
      </c>
      <c r="CK74" s="335">
        <f t="shared" si="8"/>
        <v>9.9059999999999981E-2</v>
      </c>
      <c r="CL74" s="335">
        <f t="shared" si="8"/>
        <v>9.9479999999999985E-2</v>
      </c>
      <c r="CM74" s="335">
        <f t="shared" si="8"/>
        <v>9.9479999999999985E-2</v>
      </c>
      <c r="CN74" s="335">
        <f t="shared" si="8"/>
        <v>9.9479999999999985E-2</v>
      </c>
      <c r="CO74" s="335">
        <f t="shared" si="8"/>
        <v>9.9949999999999983E-2</v>
      </c>
      <c r="CP74" s="335">
        <f t="shared" si="8"/>
        <v>9.9949999999999983E-2</v>
      </c>
      <c r="CQ74" s="335">
        <f t="shared" si="8"/>
        <v>0.10525</v>
      </c>
      <c r="CR74" s="335">
        <f t="shared" si="8"/>
        <v>0.10904</v>
      </c>
      <c r="CS74" s="335">
        <f t="shared" si="8"/>
        <v>0.10904</v>
      </c>
      <c r="CT74" s="335">
        <f t="shared" si="8"/>
        <v>0.10904</v>
      </c>
      <c r="CU74" s="335">
        <f t="shared" si="8"/>
        <v>0.1046</v>
      </c>
      <c r="CV74" s="335">
        <f t="shared" si="8"/>
        <v>0.1046</v>
      </c>
      <c r="CW74" s="335">
        <f t="shared" si="8"/>
        <v>0.1046</v>
      </c>
      <c r="CX74" s="335">
        <f t="shared" si="8"/>
        <v>0.10417999999999999</v>
      </c>
      <c r="CY74" s="335">
        <f t="shared" si="8"/>
        <v>0.10417999999999999</v>
      </c>
      <c r="CZ74" s="335">
        <f t="shared" si="8"/>
        <v>0.10417999999999999</v>
      </c>
      <c r="DA74" s="335">
        <f t="shared" si="8"/>
        <v>0.10484000000000002</v>
      </c>
      <c r="DB74" s="335">
        <f t="shared" si="8"/>
        <v>0.10484000000000002</v>
      </c>
      <c r="DC74" s="335">
        <f t="shared" si="8"/>
        <v>0.11014</v>
      </c>
      <c r="DD74" s="335">
        <f t="shared" si="8"/>
        <v>0.11604</v>
      </c>
      <c r="DE74" s="335">
        <f t="shared" si="8"/>
        <v>0.11604</v>
      </c>
      <c r="DF74" s="335">
        <f t="shared" si="8"/>
        <v>0.11604</v>
      </c>
      <c r="DG74" s="335">
        <f t="shared" si="8"/>
        <v>0.11434000000000001</v>
      </c>
      <c r="DH74" s="335">
        <f t="shared" si="8"/>
        <v>0.11434000000000001</v>
      </c>
      <c r="DI74" s="335">
        <f t="shared" si="8"/>
        <v>0.11434000000000001</v>
      </c>
    </row>
    <row r="75" spans="2:113" s="335" customFormat="1" ht="14.25" x14ac:dyDescent="0.2">
      <c r="B75" s="326" t="s">
        <v>218</v>
      </c>
      <c r="O75" s="335">
        <f t="shared" ref="O75:AT75" si="9">+O21+O33+SUM(O$25:O$28)</f>
        <v>5.8250000000000003E-2</v>
      </c>
      <c r="P75" s="335">
        <f t="shared" si="9"/>
        <v>5.8250000000000003E-2</v>
      </c>
      <c r="Q75" s="335">
        <f t="shared" si="9"/>
        <v>5.8250000000000003E-2</v>
      </c>
      <c r="R75" s="335">
        <f t="shared" si="9"/>
        <v>5.9249999999999997E-2</v>
      </c>
      <c r="S75" s="335">
        <f t="shared" si="9"/>
        <v>5.9249999999999997E-2</v>
      </c>
      <c r="T75" s="335">
        <f t="shared" si="9"/>
        <v>5.9249999999999997E-2</v>
      </c>
      <c r="U75" s="335">
        <f t="shared" si="9"/>
        <v>6.0249999999999998E-2</v>
      </c>
      <c r="V75" s="335">
        <f t="shared" si="9"/>
        <v>6.0249999999999998E-2</v>
      </c>
      <c r="W75" s="335">
        <f t="shared" si="9"/>
        <v>6.0249999999999998E-2</v>
      </c>
      <c r="X75" s="335">
        <f t="shared" si="9"/>
        <v>6.1249999999999999E-2</v>
      </c>
      <c r="Y75" s="335">
        <f t="shared" si="9"/>
        <v>6.1249999999999999E-2</v>
      </c>
      <c r="Z75" s="335">
        <f t="shared" si="9"/>
        <v>6.1249999999999999E-2</v>
      </c>
      <c r="AA75" s="335">
        <f t="shared" si="9"/>
        <v>6.225E-2</v>
      </c>
      <c r="AB75" s="335">
        <f t="shared" si="9"/>
        <v>6.225E-2</v>
      </c>
      <c r="AC75" s="335">
        <f t="shared" si="9"/>
        <v>6.225E-2</v>
      </c>
      <c r="AD75" s="335">
        <f t="shared" si="9"/>
        <v>6.3250000000000001E-2</v>
      </c>
      <c r="AE75" s="335">
        <f t="shared" si="9"/>
        <v>6.3250000000000001E-2</v>
      </c>
      <c r="AF75" s="335">
        <f t="shared" si="9"/>
        <v>6.3250000000000001E-2</v>
      </c>
      <c r="AG75" s="335">
        <f t="shared" si="9"/>
        <v>6.4250000000000002E-2</v>
      </c>
      <c r="AH75" s="335">
        <f t="shared" si="9"/>
        <v>6.6750000000000004E-2</v>
      </c>
      <c r="AI75" s="335">
        <f t="shared" si="9"/>
        <v>6.6750000000000004E-2</v>
      </c>
      <c r="AJ75" s="335">
        <f t="shared" si="9"/>
        <v>7.0250000000000007E-2</v>
      </c>
      <c r="AK75" s="335">
        <f t="shared" si="9"/>
        <v>7.0250000000000007E-2</v>
      </c>
      <c r="AL75" s="335">
        <f t="shared" si="9"/>
        <v>7.0250000000000007E-2</v>
      </c>
      <c r="AM75" s="335">
        <f t="shared" si="9"/>
        <v>7.1250000000000008E-2</v>
      </c>
      <c r="AN75" s="335">
        <f t="shared" si="9"/>
        <v>7.1250000000000008E-2</v>
      </c>
      <c r="AO75" s="335">
        <f t="shared" si="9"/>
        <v>7.1250000000000008E-2</v>
      </c>
      <c r="AP75" s="335">
        <f t="shared" si="9"/>
        <v>7.2250000000000009E-2</v>
      </c>
      <c r="AQ75" s="335">
        <f t="shared" si="9"/>
        <v>7.2250000000000009E-2</v>
      </c>
      <c r="AR75" s="335">
        <f t="shared" si="9"/>
        <v>7.2250000000000009E-2</v>
      </c>
      <c r="AS75" s="335">
        <f t="shared" si="9"/>
        <v>7.325000000000001E-2</v>
      </c>
      <c r="AT75" s="335">
        <f t="shared" si="9"/>
        <v>7.325000000000001E-2</v>
      </c>
      <c r="AU75" s="335">
        <f t="shared" ref="AU75:BZ75" si="10">+AU21+AU33+SUM(AU$25:AU$28)</f>
        <v>7.325000000000001E-2</v>
      </c>
      <c r="AV75" s="335">
        <f t="shared" si="10"/>
        <v>8.6709999999999995E-2</v>
      </c>
      <c r="AW75" s="335">
        <f t="shared" si="10"/>
        <v>8.6709999999999995E-2</v>
      </c>
      <c r="AX75" s="335">
        <f t="shared" si="10"/>
        <v>8.6709999999999995E-2</v>
      </c>
      <c r="AY75" s="335">
        <f t="shared" si="10"/>
        <v>8.8760000000000006E-2</v>
      </c>
      <c r="AZ75" s="335">
        <f t="shared" si="10"/>
        <v>8.8760000000000006E-2</v>
      </c>
      <c r="BA75" s="335">
        <f t="shared" si="10"/>
        <v>8.8760000000000006E-2</v>
      </c>
      <c r="BB75" s="335">
        <f t="shared" si="10"/>
        <v>8.9760000000000006E-2</v>
      </c>
      <c r="BC75" s="335">
        <f t="shared" si="10"/>
        <v>8.9760000000000006E-2</v>
      </c>
      <c r="BD75" s="335">
        <f t="shared" si="10"/>
        <v>8.9760000000000006E-2</v>
      </c>
      <c r="BE75" s="335">
        <f t="shared" si="10"/>
        <v>8.9760000000000006E-2</v>
      </c>
      <c r="BF75" s="335">
        <f t="shared" si="10"/>
        <v>8.9760000000000006E-2</v>
      </c>
      <c r="BG75" s="335">
        <f t="shared" si="10"/>
        <v>8.8709999999999997E-2</v>
      </c>
      <c r="BH75" s="335">
        <f t="shared" si="10"/>
        <v>9.4709999999999989E-2</v>
      </c>
      <c r="BI75" s="335">
        <f t="shared" si="10"/>
        <v>9.4709999999999989E-2</v>
      </c>
      <c r="BJ75" s="335">
        <f t="shared" si="10"/>
        <v>9.4709999999999989E-2</v>
      </c>
      <c r="BK75" s="335">
        <f t="shared" si="10"/>
        <v>9.5759999999999998E-2</v>
      </c>
      <c r="BL75" s="335">
        <f t="shared" si="10"/>
        <v>9.5759999999999998E-2</v>
      </c>
      <c r="BM75" s="335">
        <f t="shared" si="10"/>
        <v>9.5759999999999998E-2</v>
      </c>
      <c r="BN75" s="335">
        <f t="shared" si="10"/>
        <v>9.5759999999999998E-2</v>
      </c>
      <c r="BO75" s="335">
        <f t="shared" si="10"/>
        <v>9.5759999999999998E-2</v>
      </c>
      <c r="BP75" s="335">
        <f t="shared" si="10"/>
        <v>9.5759999999999998E-2</v>
      </c>
      <c r="BQ75" s="335">
        <f t="shared" si="10"/>
        <v>9.5759999999999998E-2</v>
      </c>
      <c r="BR75" s="335">
        <f t="shared" si="10"/>
        <v>9.5759999999999998E-2</v>
      </c>
      <c r="BS75" s="335">
        <f t="shared" si="10"/>
        <v>9.4709999999999989E-2</v>
      </c>
      <c r="BT75" s="335">
        <f t="shared" si="10"/>
        <v>9.4709999999999989E-2</v>
      </c>
      <c r="BU75" s="335">
        <f t="shared" si="10"/>
        <v>9.4709999999999989E-2</v>
      </c>
      <c r="BV75" s="335">
        <f t="shared" si="10"/>
        <v>9.4709999999999989E-2</v>
      </c>
      <c r="BW75" s="335">
        <f t="shared" si="10"/>
        <v>9.5759999999999998E-2</v>
      </c>
      <c r="BX75" s="335">
        <f t="shared" si="10"/>
        <v>9.5759999999999998E-2</v>
      </c>
      <c r="BY75" s="335">
        <f t="shared" si="10"/>
        <v>9.5759999999999998E-2</v>
      </c>
      <c r="BZ75" s="335">
        <f t="shared" si="10"/>
        <v>9.5759999999999998E-2</v>
      </c>
      <c r="CA75" s="335">
        <f t="shared" ref="CA75:DI75" si="11">+CA21+CA33+SUM(CA$25:CA$28)</f>
        <v>9.5759999999999998E-2</v>
      </c>
      <c r="CB75" s="335">
        <f t="shared" si="11"/>
        <v>9.5759999999999998E-2</v>
      </c>
      <c r="CC75" s="335">
        <f t="shared" si="11"/>
        <v>9.5759999999999998E-2</v>
      </c>
      <c r="CD75" s="335">
        <f t="shared" si="11"/>
        <v>9.5759999999999998E-2</v>
      </c>
      <c r="CE75" s="335">
        <f t="shared" si="11"/>
        <v>9.4709999999999989E-2</v>
      </c>
      <c r="CF75" s="335">
        <f t="shared" si="11"/>
        <v>9.4709999999999989E-2</v>
      </c>
      <c r="CG75" s="335">
        <f t="shared" si="11"/>
        <v>9.4709999999999989E-2</v>
      </c>
      <c r="CH75" s="335">
        <f t="shared" si="11"/>
        <v>9.4709999999999989E-2</v>
      </c>
      <c r="CI75" s="335">
        <f t="shared" si="11"/>
        <v>9.5759999999999998E-2</v>
      </c>
      <c r="CJ75" s="335">
        <f t="shared" si="11"/>
        <v>9.9059999999999981E-2</v>
      </c>
      <c r="CK75" s="335">
        <f t="shared" si="11"/>
        <v>9.9059999999999981E-2</v>
      </c>
      <c r="CL75" s="335">
        <f t="shared" si="11"/>
        <v>9.9479999999999985E-2</v>
      </c>
      <c r="CM75" s="335">
        <f t="shared" si="11"/>
        <v>9.9479999999999985E-2</v>
      </c>
      <c r="CN75" s="335">
        <f t="shared" si="11"/>
        <v>9.9479999999999985E-2</v>
      </c>
      <c r="CO75" s="335">
        <f t="shared" si="11"/>
        <v>9.9949999999999983E-2</v>
      </c>
      <c r="CP75" s="335">
        <f t="shared" si="11"/>
        <v>9.9949999999999983E-2</v>
      </c>
      <c r="CQ75" s="335">
        <f t="shared" si="11"/>
        <v>9.8899999999999988E-2</v>
      </c>
      <c r="CR75" s="335">
        <f t="shared" si="11"/>
        <v>0.10267999999999999</v>
      </c>
      <c r="CS75" s="335">
        <f t="shared" si="11"/>
        <v>0.10267999999999999</v>
      </c>
      <c r="CT75" s="335">
        <f t="shared" si="11"/>
        <v>0.10267999999999999</v>
      </c>
      <c r="CU75" s="335">
        <f t="shared" si="11"/>
        <v>0.1046</v>
      </c>
      <c r="CV75" s="335">
        <f t="shared" si="11"/>
        <v>0.1046</v>
      </c>
      <c r="CW75" s="335">
        <f t="shared" si="11"/>
        <v>0.1046</v>
      </c>
      <c r="CX75" s="335">
        <f t="shared" si="11"/>
        <v>0.10417999999999999</v>
      </c>
      <c r="CY75" s="335">
        <f t="shared" si="11"/>
        <v>0.10417999999999999</v>
      </c>
      <c r="CZ75" s="335">
        <f t="shared" si="11"/>
        <v>0.10417999999999999</v>
      </c>
      <c r="DA75" s="335">
        <f t="shared" si="11"/>
        <v>0.10484000000000002</v>
      </c>
      <c r="DB75" s="335">
        <f t="shared" si="11"/>
        <v>0.10484000000000002</v>
      </c>
      <c r="DC75" s="335">
        <f t="shared" si="11"/>
        <v>0.10378000000000001</v>
      </c>
      <c r="DD75" s="335">
        <f t="shared" si="11"/>
        <v>0.10968</v>
      </c>
      <c r="DE75" s="335">
        <f t="shared" si="11"/>
        <v>0.10968</v>
      </c>
      <c r="DF75" s="335">
        <f t="shared" si="11"/>
        <v>0.10968</v>
      </c>
      <c r="DG75" s="335">
        <f t="shared" si="11"/>
        <v>0.11434000000000001</v>
      </c>
      <c r="DH75" s="335">
        <f t="shared" si="11"/>
        <v>0.11434000000000001</v>
      </c>
      <c r="DI75" s="335">
        <f t="shared" si="11"/>
        <v>0.11434000000000001</v>
      </c>
    </row>
    <row r="76" spans="2:113" s="335" customFormat="1" ht="14.25" x14ac:dyDescent="0.2">
      <c r="B76" s="326" t="s">
        <v>214</v>
      </c>
      <c r="O76" s="335">
        <f t="shared" ref="O76:AT76" si="12">+O22+O32+SUM(O$25:O$28)</f>
        <v>4.6420000000000003E-2</v>
      </c>
      <c r="P76" s="335">
        <f t="shared" si="12"/>
        <v>4.6420000000000003E-2</v>
      </c>
      <c r="Q76" s="335">
        <f t="shared" si="12"/>
        <v>4.6420000000000003E-2</v>
      </c>
      <c r="R76" s="335">
        <f t="shared" si="12"/>
        <v>4.7419999999999997E-2</v>
      </c>
      <c r="S76" s="335">
        <f t="shared" si="12"/>
        <v>4.7419999999999997E-2</v>
      </c>
      <c r="T76" s="335">
        <f t="shared" si="12"/>
        <v>4.7419999999999997E-2</v>
      </c>
      <c r="U76" s="335">
        <f t="shared" si="12"/>
        <v>4.8419999999999998E-2</v>
      </c>
      <c r="V76" s="335">
        <f t="shared" si="12"/>
        <v>4.8419999999999998E-2</v>
      </c>
      <c r="W76" s="335">
        <f t="shared" si="12"/>
        <v>4.8419999999999998E-2</v>
      </c>
      <c r="X76" s="335">
        <f t="shared" si="12"/>
        <v>4.9419999999999999E-2</v>
      </c>
      <c r="Y76" s="335">
        <f t="shared" si="12"/>
        <v>4.9419999999999999E-2</v>
      </c>
      <c r="Z76" s="335">
        <f t="shared" si="12"/>
        <v>4.9419999999999999E-2</v>
      </c>
      <c r="AA76" s="335">
        <f t="shared" si="12"/>
        <v>5.042E-2</v>
      </c>
      <c r="AB76" s="335">
        <f t="shared" si="12"/>
        <v>5.042E-2</v>
      </c>
      <c r="AC76" s="335">
        <f t="shared" si="12"/>
        <v>5.042E-2</v>
      </c>
      <c r="AD76" s="335">
        <f t="shared" si="12"/>
        <v>5.142E-2</v>
      </c>
      <c r="AE76" s="335">
        <f t="shared" si="12"/>
        <v>5.142E-2</v>
      </c>
      <c r="AF76" s="335">
        <f t="shared" si="12"/>
        <v>5.142E-2</v>
      </c>
      <c r="AG76" s="335">
        <f t="shared" si="12"/>
        <v>5.2420000000000001E-2</v>
      </c>
      <c r="AH76" s="335">
        <f t="shared" si="12"/>
        <v>5.4919999999999997E-2</v>
      </c>
      <c r="AI76" s="335">
        <f t="shared" si="12"/>
        <v>5.4919999999999997E-2</v>
      </c>
      <c r="AJ76" s="335">
        <f t="shared" si="12"/>
        <v>5.842E-2</v>
      </c>
      <c r="AK76" s="335">
        <f t="shared" si="12"/>
        <v>5.842E-2</v>
      </c>
      <c r="AL76" s="335">
        <f t="shared" si="12"/>
        <v>5.842E-2</v>
      </c>
      <c r="AM76" s="335">
        <f t="shared" si="12"/>
        <v>5.9420000000000001E-2</v>
      </c>
      <c r="AN76" s="335">
        <f t="shared" si="12"/>
        <v>5.9420000000000001E-2</v>
      </c>
      <c r="AO76" s="335">
        <f t="shared" si="12"/>
        <v>5.9420000000000001E-2</v>
      </c>
      <c r="AP76" s="335">
        <f t="shared" si="12"/>
        <v>6.0420000000000001E-2</v>
      </c>
      <c r="AQ76" s="335">
        <f t="shared" si="12"/>
        <v>6.0420000000000001E-2</v>
      </c>
      <c r="AR76" s="335">
        <f t="shared" si="12"/>
        <v>6.0420000000000001E-2</v>
      </c>
      <c r="AS76" s="335">
        <f t="shared" si="12"/>
        <v>6.1420000000000002E-2</v>
      </c>
      <c r="AT76" s="335">
        <f t="shared" si="12"/>
        <v>6.1420000000000002E-2</v>
      </c>
      <c r="AU76" s="335">
        <f t="shared" ref="AU76:BZ76" si="13">+AU22+AU32+SUM(AU$25:AU$28)</f>
        <v>6.1420000000000002E-2</v>
      </c>
      <c r="AV76" s="335">
        <f t="shared" si="13"/>
        <v>6.6709999999999992E-2</v>
      </c>
      <c r="AW76" s="335">
        <f t="shared" si="13"/>
        <v>6.6709999999999992E-2</v>
      </c>
      <c r="AX76" s="335">
        <f t="shared" si="13"/>
        <v>6.6709999999999992E-2</v>
      </c>
      <c r="AY76" s="335">
        <f t="shared" si="13"/>
        <v>7.2099999999999997E-2</v>
      </c>
      <c r="AZ76" s="335">
        <f t="shared" si="13"/>
        <v>7.2099999999999997E-2</v>
      </c>
      <c r="BA76" s="335">
        <f t="shared" si="13"/>
        <v>7.2099999999999997E-2</v>
      </c>
      <c r="BB76" s="335">
        <f t="shared" si="13"/>
        <v>7.3099999999999998E-2</v>
      </c>
      <c r="BC76" s="335">
        <f t="shared" si="13"/>
        <v>7.3099999999999998E-2</v>
      </c>
      <c r="BD76" s="335">
        <f t="shared" si="13"/>
        <v>7.3099999999999998E-2</v>
      </c>
      <c r="BE76" s="335">
        <f t="shared" si="13"/>
        <v>7.3099999999999998E-2</v>
      </c>
      <c r="BF76" s="335">
        <f t="shared" si="13"/>
        <v>7.3099999999999998E-2</v>
      </c>
      <c r="BG76" s="335">
        <f t="shared" si="13"/>
        <v>6.8709999999999993E-2</v>
      </c>
      <c r="BH76" s="335">
        <f t="shared" si="13"/>
        <v>7.4709999999999999E-2</v>
      </c>
      <c r="BI76" s="335">
        <f t="shared" si="13"/>
        <v>7.4709999999999999E-2</v>
      </c>
      <c r="BJ76" s="335">
        <f t="shared" si="13"/>
        <v>7.4709999999999999E-2</v>
      </c>
      <c r="BK76" s="335">
        <f t="shared" si="13"/>
        <v>7.9100000000000004E-2</v>
      </c>
      <c r="BL76" s="335">
        <f t="shared" si="13"/>
        <v>7.9100000000000004E-2</v>
      </c>
      <c r="BM76" s="335">
        <f t="shared" si="13"/>
        <v>7.9100000000000004E-2</v>
      </c>
      <c r="BN76" s="335">
        <f t="shared" si="13"/>
        <v>7.9100000000000004E-2</v>
      </c>
      <c r="BO76" s="335">
        <f t="shared" si="13"/>
        <v>7.9100000000000004E-2</v>
      </c>
      <c r="BP76" s="335">
        <f t="shared" si="13"/>
        <v>7.9100000000000004E-2</v>
      </c>
      <c r="BQ76" s="335">
        <f t="shared" si="13"/>
        <v>7.9100000000000004E-2</v>
      </c>
      <c r="BR76" s="335">
        <f t="shared" si="13"/>
        <v>7.9100000000000004E-2</v>
      </c>
      <c r="BS76" s="335">
        <f t="shared" si="13"/>
        <v>7.4709999999999999E-2</v>
      </c>
      <c r="BT76" s="335">
        <f t="shared" si="13"/>
        <v>7.4709999999999999E-2</v>
      </c>
      <c r="BU76" s="335">
        <f t="shared" si="13"/>
        <v>7.4709999999999999E-2</v>
      </c>
      <c r="BV76" s="335">
        <f t="shared" si="13"/>
        <v>7.4709999999999999E-2</v>
      </c>
      <c r="BW76" s="335">
        <f t="shared" si="13"/>
        <v>7.9100000000000004E-2</v>
      </c>
      <c r="BX76" s="335">
        <f t="shared" si="13"/>
        <v>7.9100000000000004E-2</v>
      </c>
      <c r="BY76" s="335">
        <f t="shared" si="13"/>
        <v>7.9100000000000004E-2</v>
      </c>
      <c r="BZ76" s="335">
        <f t="shared" si="13"/>
        <v>7.9100000000000004E-2</v>
      </c>
      <c r="CA76" s="335">
        <f t="shared" ref="CA76:DI76" si="14">+CA22+CA32+SUM(CA$25:CA$28)</f>
        <v>7.9100000000000004E-2</v>
      </c>
      <c r="CB76" s="335">
        <f t="shared" si="14"/>
        <v>7.9100000000000004E-2</v>
      </c>
      <c r="CC76" s="335">
        <f t="shared" si="14"/>
        <v>7.9100000000000004E-2</v>
      </c>
      <c r="CD76" s="335">
        <f t="shared" si="14"/>
        <v>7.9100000000000004E-2</v>
      </c>
      <c r="CE76" s="335">
        <f t="shared" si="14"/>
        <v>7.4709999999999999E-2</v>
      </c>
      <c r="CF76" s="335">
        <f t="shared" si="14"/>
        <v>7.4709999999999999E-2</v>
      </c>
      <c r="CG76" s="335">
        <f t="shared" si="14"/>
        <v>7.4709999999999999E-2</v>
      </c>
      <c r="CH76" s="335">
        <f t="shared" si="14"/>
        <v>7.4709999999999999E-2</v>
      </c>
      <c r="CI76" s="335">
        <f t="shared" si="14"/>
        <v>7.9100000000000004E-2</v>
      </c>
      <c r="CJ76" s="335">
        <f t="shared" si="14"/>
        <v>8.2400000000000001E-2</v>
      </c>
      <c r="CK76" s="335">
        <f t="shared" si="14"/>
        <v>8.2400000000000001E-2</v>
      </c>
      <c r="CL76" s="335">
        <f t="shared" si="14"/>
        <v>8.2820000000000005E-2</v>
      </c>
      <c r="CM76" s="335">
        <f t="shared" si="14"/>
        <v>8.2820000000000005E-2</v>
      </c>
      <c r="CN76" s="335">
        <f t="shared" si="14"/>
        <v>8.2820000000000005E-2</v>
      </c>
      <c r="CO76" s="335">
        <f t="shared" si="14"/>
        <v>8.3290000000000003E-2</v>
      </c>
      <c r="CP76" s="335">
        <f t="shared" si="14"/>
        <v>8.3290000000000003E-2</v>
      </c>
      <c r="CQ76" s="335">
        <f t="shared" si="14"/>
        <v>7.8899999999999998E-2</v>
      </c>
      <c r="CR76" s="335">
        <f t="shared" si="14"/>
        <v>8.2689999999999986E-2</v>
      </c>
      <c r="CS76" s="335">
        <f t="shared" si="14"/>
        <v>8.2689999999999986E-2</v>
      </c>
      <c r="CT76" s="335">
        <f t="shared" si="14"/>
        <v>8.2689999999999986E-2</v>
      </c>
      <c r="CU76" s="335">
        <f t="shared" si="14"/>
        <v>8.793999999999999E-2</v>
      </c>
      <c r="CV76" s="335">
        <f t="shared" si="14"/>
        <v>8.793999999999999E-2</v>
      </c>
      <c r="CW76" s="335">
        <f t="shared" si="14"/>
        <v>8.793999999999999E-2</v>
      </c>
      <c r="CX76" s="335">
        <f t="shared" si="14"/>
        <v>8.7520000000000001E-2</v>
      </c>
      <c r="CY76" s="335">
        <f t="shared" si="14"/>
        <v>8.7520000000000001E-2</v>
      </c>
      <c r="CZ76" s="335">
        <f t="shared" si="14"/>
        <v>8.7520000000000001E-2</v>
      </c>
      <c r="DA76" s="335">
        <f t="shared" si="14"/>
        <v>8.8180000000000008E-2</v>
      </c>
      <c r="DB76" s="335">
        <f t="shared" si="14"/>
        <v>8.8180000000000008E-2</v>
      </c>
      <c r="DC76" s="335">
        <f t="shared" si="14"/>
        <v>8.3790000000000003E-2</v>
      </c>
      <c r="DD76" s="335">
        <f t="shared" si="14"/>
        <v>8.9689999999999992E-2</v>
      </c>
      <c r="DE76" s="335">
        <f t="shared" si="14"/>
        <v>8.9689999999999992E-2</v>
      </c>
      <c r="DF76" s="335">
        <f t="shared" si="14"/>
        <v>8.9689999999999992E-2</v>
      </c>
      <c r="DG76" s="335">
        <f t="shared" si="14"/>
        <v>9.7680000000000003E-2</v>
      </c>
      <c r="DH76" s="335">
        <f t="shared" si="14"/>
        <v>9.7680000000000003E-2</v>
      </c>
      <c r="DI76" s="335">
        <f t="shared" si="14"/>
        <v>9.7680000000000003E-2</v>
      </c>
    </row>
    <row r="78" spans="2:113" x14ac:dyDescent="0.25">
      <c r="B78" s="51" t="s">
        <v>244</v>
      </c>
    </row>
    <row r="79" spans="2:113" x14ac:dyDescent="0.25">
      <c r="B79" s="326" t="s">
        <v>217</v>
      </c>
      <c r="O79" s="212"/>
      <c r="P79" s="212">
        <f t="shared" ref="P79:Q81" si="15">+P74/O74-1</f>
        <v>0</v>
      </c>
      <c r="Q79" s="212">
        <f t="shared" si="15"/>
        <v>0</v>
      </c>
      <c r="R79" s="212">
        <f t="shared" ref="R79:T81" si="16">+R74/P74-1</f>
        <v>1.7073587160662429E-2</v>
      </c>
      <c r="S79" s="212">
        <f t="shared" si="16"/>
        <v>1.7073587160662429E-2</v>
      </c>
      <c r="T79" s="212">
        <f t="shared" si="16"/>
        <v>0</v>
      </c>
      <c r="U79" s="212">
        <f t="shared" ref="U79:V81" si="17">+U74/R74-1</f>
        <v>1.6786973308712483E-2</v>
      </c>
      <c r="V79" s="212">
        <f t="shared" si="17"/>
        <v>1.6786973308712483E-2</v>
      </c>
      <c r="W79" s="212">
        <f>+W74/U74-1</f>
        <v>0</v>
      </c>
      <c r="X79" s="212">
        <f t="shared" ref="X79:Z81" si="18">+X74/W74-1</f>
        <v>1.6509823344890151E-2</v>
      </c>
      <c r="Y79" s="212">
        <f t="shared" si="18"/>
        <v>0</v>
      </c>
      <c r="Z79" s="212">
        <f t="shared" si="18"/>
        <v>0</v>
      </c>
      <c r="AA79" s="212">
        <f>+AA74/X74-1</f>
        <v>1.6241676140977823E-2</v>
      </c>
      <c r="AB79" s="212">
        <f t="shared" ref="AB79:AC81" si="19">+AB74/AA74-1</f>
        <v>0</v>
      </c>
      <c r="AC79" s="212">
        <f t="shared" si="19"/>
        <v>0</v>
      </c>
      <c r="AD79" s="212">
        <f>+AD74/AB74-1</f>
        <v>1.5982100047946313E-2</v>
      </c>
      <c r="AE79" s="212">
        <f t="shared" ref="AE79:AF81" si="20">+AE74/AC74-1</f>
        <v>1.5982100047946313E-2</v>
      </c>
      <c r="AF79" s="212">
        <f t="shared" si="20"/>
        <v>0</v>
      </c>
      <c r="AG79" s="212">
        <f>+AG74/AD74-1</f>
        <v>1.5730690577316464E-2</v>
      </c>
      <c r="AH79" s="212">
        <f t="shared" ref="AH79:AK81" si="21">+AH74/AG74-1</f>
        <v>3.8717670744927712E-2</v>
      </c>
      <c r="AI79" s="212">
        <f t="shared" si="21"/>
        <v>0</v>
      </c>
      <c r="AJ79" s="212">
        <f t="shared" si="21"/>
        <v>5.218428507529449E-2</v>
      </c>
      <c r="AK79" s="212">
        <f t="shared" si="21"/>
        <v>0</v>
      </c>
      <c r="AL79" s="212">
        <f>+AL74/AJ74-1</f>
        <v>0</v>
      </c>
      <c r="AM79" s="212">
        <f t="shared" ref="AM79:AO81" si="22">+AM74/AL74-1</f>
        <v>1.4170327334561472E-2</v>
      </c>
      <c r="AN79" s="212">
        <f t="shared" si="22"/>
        <v>0</v>
      </c>
      <c r="AO79" s="212">
        <f t="shared" si="22"/>
        <v>0</v>
      </c>
      <c r="AP79" s="212">
        <f>+AP74/AN74-1</f>
        <v>1.3972334777141215E-2</v>
      </c>
      <c r="AQ79" s="212">
        <f t="shared" ref="AQ79:AR81" si="23">+AQ74/AO74-1</f>
        <v>1.3972334777141215E-2</v>
      </c>
      <c r="AR79" s="212">
        <f t="shared" si="23"/>
        <v>0</v>
      </c>
      <c r="AS79" s="212">
        <f t="shared" ref="AS79:AT81" si="24">+AS74/AP74-1</f>
        <v>1.3779798814937294E-2</v>
      </c>
      <c r="AT79" s="212">
        <f t="shared" si="24"/>
        <v>1.3779798814937294E-2</v>
      </c>
      <c r="AU79" s="212">
        <f>+AU74/AS74-1</f>
        <v>0</v>
      </c>
      <c r="AV79" s="212">
        <f>+AV74/AU74-1</f>
        <v>0.26491776539350287</v>
      </c>
      <c r="AW79" s="212">
        <f t="shared" ref="AW79:AX81" si="25">+AW74/AV74-1</f>
        <v>0</v>
      </c>
      <c r="AX79" s="212">
        <f t="shared" si="25"/>
        <v>0</v>
      </c>
      <c r="AY79" s="212">
        <f>+AY74/AV74-1</f>
        <v>-4.6206748334407854E-2</v>
      </c>
      <c r="AZ79" s="212">
        <f t="shared" ref="AZ79:BA81" si="26">+AZ74/AW74-1</f>
        <v>-4.6206748334407854E-2</v>
      </c>
      <c r="BA79" s="212">
        <f t="shared" si="26"/>
        <v>-4.6206748334407854E-2</v>
      </c>
      <c r="BB79" s="212">
        <f>+BB74/AY74-1</f>
        <v>1.1266336187471859E-2</v>
      </c>
      <c r="BC79" s="212">
        <f t="shared" ref="BC79:BF81" si="27">+BC74/AZ74-1</f>
        <v>1.1266336187471859E-2</v>
      </c>
      <c r="BD79" s="212">
        <f t="shared" si="27"/>
        <v>1.1266336187471859E-2</v>
      </c>
      <c r="BE79" s="212">
        <f t="shared" si="27"/>
        <v>0</v>
      </c>
      <c r="BF79" s="212">
        <f t="shared" si="27"/>
        <v>0</v>
      </c>
      <c r="BG79" s="212">
        <f>+BG74/BB74-1</f>
        <v>5.9046345811051726E-2</v>
      </c>
      <c r="BH79" s="212">
        <f t="shared" ref="BH79:BJ81" si="28">+BH74/BG74-1</f>
        <v>6.3118030717441709E-2</v>
      </c>
      <c r="BI79" s="212">
        <f t="shared" si="28"/>
        <v>0</v>
      </c>
      <c r="BJ79" s="212">
        <f t="shared" si="28"/>
        <v>0</v>
      </c>
      <c r="BK79" s="212">
        <f>+BK74/BH74-1</f>
        <v>-5.2444092618246674E-2</v>
      </c>
      <c r="BL79" s="212">
        <f t="shared" ref="BL79:BM81" si="29">+BL74/BI74-1</f>
        <v>-5.2444092618246674E-2</v>
      </c>
      <c r="BM79" s="212">
        <f t="shared" si="29"/>
        <v>-5.2444092618246674E-2</v>
      </c>
      <c r="BN79" s="212">
        <f>+BN74/BK74-1</f>
        <v>0</v>
      </c>
      <c r="BO79" s="212">
        <f t="shared" ref="BO79:BR81" si="30">+BO74/BL74-1</f>
        <v>0</v>
      </c>
      <c r="BP79" s="212">
        <f t="shared" si="30"/>
        <v>0</v>
      </c>
      <c r="BQ79" s="212">
        <f t="shared" si="30"/>
        <v>0</v>
      </c>
      <c r="BR79" s="212">
        <f t="shared" si="30"/>
        <v>0</v>
      </c>
      <c r="BS79" s="212">
        <f>+BS74/BN74-1</f>
        <v>5.5346700083542366E-2</v>
      </c>
      <c r="BT79" s="212">
        <f t="shared" ref="BT79:BV81" si="31">+BT74/BO74-1</f>
        <v>5.5346700083542366E-2</v>
      </c>
      <c r="BU79" s="212">
        <f t="shared" si="31"/>
        <v>5.5346700083542366E-2</v>
      </c>
      <c r="BV79" s="212">
        <f t="shared" si="31"/>
        <v>5.5346700083542366E-2</v>
      </c>
      <c r="BW79" s="212">
        <f>+BW74/BS74-1</f>
        <v>-5.2444092618246674E-2</v>
      </c>
      <c r="BX79" s="212">
        <f t="shared" ref="BX79:CD81" si="32">+BX74/BT74-1</f>
        <v>-5.2444092618246674E-2</v>
      </c>
      <c r="BY79" s="212">
        <f t="shared" si="32"/>
        <v>-5.2444092618246674E-2</v>
      </c>
      <c r="BZ79" s="212">
        <f t="shared" si="32"/>
        <v>-5.2444092618246674E-2</v>
      </c>
      <c r="CA79" s="212">
        <f t="shared" si="32"/>
        <v>0</v>
      </c>
      <c r="CB79" s="212">
        <f t="shared" si="32"/>
        <v>0</v>
      </c>
      <c r="CC79" s="212">
        <f t="shared" si="32"/>
        <v>0</v>
      </c>
      <c r="CD79" s="212">
        <f t="shared" si="32"/>
        <v>0</v>
      </c>
      <c r="CE79" s="212">
        <f>+CE74/BW74-1</f>
        <v>5.5346700083542366E-2</v>
      </c>
      <c r="CF79" s="212">
        <f t="shared" ref="CF79:CH81" si="33">+CF74/BX74-1</f>
        <v>5.5346700083542366E-2</v>
      </c>
      <c r="CG79" s="212">
        <f t="shared" si="33"/>
        <v>5.5346700083542366E-2</v>
      </c>
      <c r="CH79" s="212">
        <f t="shared" si="33"/>
        <v>5.5346700083542366E-2</v>
      </c>
      <c r="CI79" s="212">
        <f>+CI74/CE74-1</f>
        <v>-5.2444092618246674E-2</v>
      </c>
      <c r="CJ79" s="212">
        <f t="shared" ref="CJ79:CK81" si="34">+CJ74/CI74-1</f>
        <v>3.4461152882205415E-2</v>
      </c>
      <c r="CK79" s="212">
        <f t="shared" si="34"/>
        <v>0</v>
      </c>
      <c r="CL79" s="212">
        <f>+CL74/CJ74-1</f>
        <v>4.2398546335553622E-3</v>
      </c>
      <c r="CM79" s="212">
        <f t="shared" ref="CM79:CN81" si="35">+CM74/CK74-1</f>
        <v>4.2398546335553622E-3</v>
      </c>
      <c r="CN79" s="212">
        <f t="shared" si="35"/>
        <v>0</v>
      </c>
      <c r="CO79" s="212">
        <f t="shared" ref="CO79:CP81" si="36">+CO74/CL74-1</f>
        <v>4.7245677523120033E-3</v>
      </c>
      <c r="CP79" s="212">
        <f t="shared" si="36"/>
        <v>4.7245677523120033E-3</v>
      </c>
      <c r="CQ79" s="212">
        <f>+CQ74/CO74-1</f>
        <v>5.3026513256628549E-2</v>
      </c>
      <c r="CR79" s="212">
        <f t="shared" ref="CR79:CT81" si="37">+CR74/CQ74-1</f>
        <v>3.6009501187648452E-2</v>
      </c>
      <c r="CS79" s="212">
        <f t="shared" si="37"/>
        <v>0</v>
      </c>
      <c r="CT79" s="212">
        <f t="shared" si="37"/>
        <v>0</v>
      </c>
      <c r="CU79" s="212">
        <f>+CU74/CR74-1</f>
        <v>-4.0719002201027088E-2</v>
      </c>
      <c r="CV79" s="212">
        <f t="shared" ref="CV79:CW81" si="38">+CV74/CS74-1</f>
        <v>-4.0719002201027088E-2</v>
      </c>
      <c r="CW79" s="212">
        <f t="shared" si="38"/>
        <v>-4.0719002201027088E-2</v>
      </c>
      <c r="CX79" s="212">
        <f>+CX74/CU74-1</f>
        <v>-4.0152963671128417E-3</v>
      </c>
      <c r="CY79" s="212">
        <f t="shared" ref="CY79:DB81" si="39">+CY74/CV74-1</f>
        <v>-4.0152963671128417E-3</v>
      </c>
      <c r="CZ79" s="212">
        <f t="shared" si="39"/>
        <v>-4.0152963671128417E-3</v>
      </c>
      <c r="DA79" s="212">
        <f t="shared" si="39"/>
        <v>6.3351890957958901E-3</v>
      </c>
      <c r="DB79" s="212">
        <f t="shared" si="39"/>
        <v>6.3351890957958901E-3</v>
      </c>
      <c r="DC79" s="212">
        <f>+DC74/DA74-1</f>
        <v>5.0553223960320359E-2</v>
      </c>
      <c r="DD79" s="212">
        <f t="shared" ref="DD79:DF81" si="40">+DD74/DC74-1</f>
        <v>5.3568185945160662E-2</v>
      </c>
      <c r="DE79" s="212">
        <f t="shared" si="40"/>
        <v>0</v>
      </c>
      <c r="DF79" s="212">
        <f t="shared" si="40"/>
        <v>0</v>
      </c>
      <c r="DG79" s="212">
        <f>+DG74/DD74-1</f>
        <v>-1.4650120648052378E-2</v>
      </c>
      <c r="DH79" s="212">
        <f t="shared" ref="DH79:DI81" si="41">+DH74/DE74-1</f>
        <v>-1.4650120648052378E-2</v>
      </c>
      <c r="DI79" s="212">
        <f t="shared" si="41"/>
        <v>-1.4650120648052378E-2</v>
      </c>
    </row>
    <row r="80" spans="2:113" x14ac:dyDescent="0.25">
      <c r="B80" s="326" t="s">
        <v>218</v>
      </c>
      <c r="O80" s="212"/>
      <c r="P80" s="212">
        <f t="shared" si="15"/>
        <v>0</v>
      </c>
      <c r="Q80" s="212">
        <f t="shared" si="15"/>
        <v>0</v>
      </c>
      <c r="R80" s="212">
        <f t="shared" si="16"/>
        <v>1.716738197424883E-2</v>
      </c>
      <c r="S80" s="212">
        <f t="shared" si="16"/>
        <v>1.716738197424883E-2</v>
      </c>
      <c r="T80" s="212">
        <f t="shared" si="16"/>
        <v>0</v>
      </c>
      <c r="U80" s="212">
        <f t="shared" si="17"/>
        <v>1.6877637130801704E-2</v>
      </c>
      <c r="V80" s="212">
        <f t="shared" si="17"/>
        <v>1.6877637130801704E-2</v>
      </c>
      <c r="W80" s="212">
        <f>+W75/U75-1</f>
        <v>0</v>
      </c>
      <c r="X80" s="212">
        <f t="shared" si="18"/>
        <v>1.6597510373443924E-2</v>
      </c>
      <c r="Y80" s="212">
        <f t="shared" si="18"/>
        <v>0</v>
      </c>
      <c r="Z80" s="212">
        <f t="shared" si="18"/>
        <v>0</v>
      </c>
      <c r="AA80" s="212">
        <f>+AA75/X75-1</f>
        <v>1.6326530612244872E-2</v>
      </c>
      <c r="AB80" s="212">
        <f t="shared" si="19"/>
        <v>0</v>
      </c>
      <c r="AC80" s="212">
        <f t="shared" si="19"/>
        <v>0</v>
      </c>
      <c r="AD80" s="212">
        <f>+AD75/AB75-1</f>
        <v>1.6064257028112428E-2</v>
      </c>
      <c r="AE80" s="212">
        <f t="shared" si="20"/>
        <v>1.6064257028112428E-2</v>
      </c>
      <c r="AF80" s="212">
        <f t="shared" si="20"/>
        <v>0</v>
      </c>
      <c r="AG80" s="212">
        <f>+AG75/AD75-1</f>
        <v>1.5810276679841806E-2</v>
      </c>
      <c r="AH80" s="212">
        <f t="shared" si="21"/>
        <v>3.8910505836575959E-2</v>
      </c>
      <c r="AI80" s="212">
        <f t="shared" si="21"/>
        <v>0</v>
      </c>
      <c r="AJ80" s="212">
        <f t="shared" si="21"/>
        <v>5.2434456928839079E-2</v>
      </c>
      <c r="AK80" s="212">
        <f t="shared" si="21"/>
        <v>0</v>
      </c>
      <c r="AL80" s="212">
        <f>+AL75/AJ75-1</f>
        <v>0</v>
      </c>
      <c r="AM80" s="212">
        <f t="shared" si="22"/>
        <v>1.4234875444839812E-2</v>
      </c>
      <c r="AN80" s="212">
        <f t="shared" si="22"/>
        <v>0</v>
      </c>
      <c r="AO80" s="212">
        <f t="shared" si="22"/>
        <v>0</v>
      </c>
      <c r="AP80" s="212">
        <f>+AP75/AN75-1</f>
        <v>1.4035087719298289E-2</v>
      </c>
      <c r="AQ80" s="212">
        <f t="shared" si="23"/>
        <v>1.4035087719298289E-2</v>
      </c>
      <c r="AR80" s="212">
        <f t="shared" si="23"/>
        <v>0</v>
      </c>
      <c r="AS80" s="212">
        <f t="shared" si="24"/>
        <v>1.384083044982698E-2</v>
      </c>
      <c r="AT80" s="212">
        <f t="shared" si="24"/>
        <v>1.384083044982698E-2</v>
      </c>
      <c r="AU80" s="212">
        <f>+AU75/AS75-1</f>
        <v>0</v>
      </c>
      <c r="AV80" s="212">
        <f>+AV75/AU75-1</f>
        <v>0.18375426621160384</v>
      </c>
      <c r="AW80" s="212">
        <f t="shared" si="25"/>
        <v>0</v>
      </c>
      <c r="AX80" s="212">
        <f t="shared" si="25"/>
        <v>0</v>
      </c>
      <c r="AY80" s="212">
        <f>+AY75/AV75-1</f>
        <v>2.3642025141275669E-2</v>
      </c>
      <c r="AZ80" s="212">
        <f t="shared" si="26"/>
        <v>2.3642025141275669E-2</v>
      </c>
      <c r="BA80" s="212">
        <f t="shared" si="26"/>
        <v>2.3642025141275669E-2</v>
      </c>
      <c r="BB80" s="212">
        <f>+BB75/AY75-1</f>
        <v>1.1266336187471859E-2</v>
      </c>
      <c r="BC80" s="212">
        <f t="shared" si="27"/>
        <v>1.1266336187471859E-2</v>
      </c>
      <c r="BD80" s="212">
        <f t="shared" si="27"/>
        <v>1.1266336187471859E-2</v>
      </c>
      <c r="BE80" s="212">
        <f t="shared" si="27"/>
        <v>0</v>
      </c>
      <c r="BF80" s="212">
        <f t="shared" si="27"/>
        <v>0</v>
      </c>
      <c r="BG80" s="212">
        <f>+BG75/BB75-1</f>
        <v>-1.1697860962566975E-2</v>
      </c>
      <c r="BH80" s="212">
        <f t="shared" si="28"/>
        <v>6.7636117686844743E-2</v>
      </c>
      <c r="BI80" s="212">
        <f t="shared" si="28"/>
        <v>0</v>
      </c>
      <c r="BJ80" s="212">
        <f t="shared" si="28"/>
        <v>0</v>
      </c>
      <c r="BK80" s="212">
        <f>+BK75/BH75-1</f>
        <v>1.1086474501108778E-2</v>
      </c>
      <c r="BL80" s="212">
        <f t="shared" si="29"/>
        <v>1.1086474501108778E-2</v>
      </c>
      <c r="BM80" s="212">
        <f t="shared" si="29"/>
        <v>1.1086474501108778E-2</v>
      </c>
      <c r="BN80" s="212">
        <f>+BN75/BK75-1</f>
        <v>0</v>
      </c>
      <c r="BO80" s="212">
        <f t="shared" si="30"/>
        <v>0</v>
      </c>
      <c r="BP80" s="212">
        <f t="shared" si="30"/>
        <v>0</v>
      </c>
      <c r="BQ80" s="212">
        <f t="shared" si="30"/>
        <v>0</v>
      </c>
      <c r="BR80" s="212">
        <f t="shared" si="30"/>
        <v>0</v>
      </c>
      <c r="BS80" s="212">
        <f>+BS75/BN75-1</f>
        <v>-1.0964912280701844E-2</v>
      </c>
      <c r="BT80" s="212">
        <f t="shared" si="31"/>
        <v>-1.0964912280701844E-2</v>
      </c>
      <c r="BU80" s="212">
        <f t="shared" si="31"/>
        <v>-1.0964912280701844E-2</v>
      </c>
      <c r="BV80" s="212">
        <f t="shared" si="31"/>
        <v>-1.0964912280701844E-2</v>
      </c>
      <c r="BW80" s="212">
        <f>+BW75/BS75-1</f>
        <v>1.1086474501108778E-2</v>
      </c>
      <c r="BX80" s="212">
        <f t="shared" si="32"/>
        <v>1.1086474501108778E-2</v>
      </c>
      <c r="BY80" s="212">
        <f t="shared" si="32"/>
        <v>1.1086474501108778E-2</v>
      </c>
      <c r="BZ80" s="212">
        <f t="shared" si="32"/>
        <v>1.1086474501108778E-2</v>
      </c>
      <c r="CA80" s="212">
        <f t="shared" si="32"/>
        <v>0</v>
      </c>
      <c r="CB80" s="212">
        <f t="shared" si="32"/>
        <v>0</v>
      </c>
      <c r="CC80" s="212">
        <f t="shared" si="32"/>
        <v>0</v>
      </c>
      <c r="CD80" s="212">
        <f t="shared" si="32"/>
        <v>0</v>
      </c>
      <c r="CE80" s="212">
        <f>+CE75/BW75-1</f>
        <v>-1.0964912280701844E-2</v>
      </c>
      <c r="CF80" s="212">
        <f t="shared" si="33"/>
        <v>-1.0964912280701844E-2</v>
      </c>
      <c r="CG80" s="212">
        <f t="shared" si="33"/>
        <v>-1.0964912280701844E-2</v>
      </c>
      <c r="CH80" s="212">
        <f t="shared" si="33"/>
        <v>-1.0964912280701844E-2</v>
      </c>
      <c r="CI80" s="212">
        <f>+CI75/CE75-1</f>
        <v>1.1086474501108778E-2</v>
      </c>
      <c r="CJ80" s="212">
        <f t="shared" si="34"/>
        <v>3.4461152882205415E-2</v>
      </c>
      <c r="CK80" s="212">
        <f t="shared" si="34"/>
        <v>0</v>
      </c>
      <c r="CL80" s="212">
        <f>+CL75/CJ75-1</f>
        <v>4.2398546335553622E-3</v>
      </c>
      <c r="CM80" s="212">
        <f t="shared" si="35"/>
        <v>4.2398546335553622E-3</v>
      </c>
      <c r="CN80" s="212">
        <f t="shared" si="35"/>
        <v>0</v>
      </c>
      <c r="CO80" s="212">
        <f t="shared" si="36"/>
        <v>4.7245677523120033E-3</v>
      </c>
      <c r="CP80" s="212">
        <f t="shared" si="36"/>
        <v>4.7245677523120033E-3</v>
      </c>
      <c r="CQ80" s="212">
        <f>+CQ75/CO75-1</f>
        <v>-1.0505252626313077E-2</v>
      </c>
      <c r="CR80" s="212">
        <f t="shared" si="37"/>
        <v>3.8220424671385311E-2</v>
      </c>
      <c r="CS80" s="212">
        <f t="shared" si="37"/>
        <v>0</v>
      </c>
      <c r="CT80" s="212">
        <f t="shared" si="37"/>
        <v>0</v>
      </c>
      <c r="CU80" s="212">
        <f>+CU75/CR75-1</f>
        <v>1.8698870276587565E-2</v>
      </c>
      <c r="CV80" s="212">
        <f t="shared" si="38"/>
        <v>1.8698870276587565E-2</v>
      </c>
      <c r="CW80" s="212">
        <f t="shared" si="38"/>
        <v>1.8698870276587565E-2</v>
      </c>
      <c r="CX80" s="212">
        <f>+CX75/CU75-1</f>
        <v>-4.0152963671128417E-3</v>
      </c>
      <c r="CY80" s="212">
        <f t="shared" si="39"/>
        <v>-4.0152963671128417E-3</v>
      </c>
      <c r="CZ80" s="212">
        <f t="shared" si="39"/>
        <v>-4.0152963671128417E-3</v>
      </c>
      <c r="DA80" s="212">
        <f t="shared" si="39"/>
        <v>6.3351890957958901E-3</v>
      </c>
      <c r="DB80" s="212">
        <f t="shared" si="39"/>
        <v>6.3351890957958901E-3</v>
      </c>
      <c r="DC80" s="212">
        <f>+DC75/DA75-1</f>
        <v>-1.0110644792064138E-2</v>
      </c>
      <c r="DD80" s="212">
        <f t="shared" si="40"/>
        <v>5.6851031027172816E-2</v>
      </c>
      <c r="DE80" s="212">
        <f t="shared" si="40"/>
        <v>0</v>
      </c>
      <c r="DF80" s="212">
        <f t="shared" si="40"/>
        <v>0</v>
      </c>
      <c r="DG80" s="212">
        <f>+DG75/DD75-1</f>
        <v>4.2487235594456774E-2</v>
      </c>
      <c r="DH80" s="212">
        <f t="shared" si="41"/>
        <v>4.2487235594456774E-2</v>
      </c>
      <c r="DI80" s="212">
        <f t="shared" si="41"/>
        <v>4.2487235594456774E-2</v>
      </c>
    </row>
    <row r="81" spans="2:113" x14ac:dyDescent="0.25">
      <c r="B81" s="326" t="s">
        <v>214</v>
      </c>
      <c r="O81" s="212"/>
      <c r="P81" s="212">
        <f t="shared" si="15"/>
        <v>0</v>
      </c>
      <c r="Q81" s="212">
        <f t="shared" si="15"/>
        <v>0</v>
      </c>
      <c r="R81" s="212">
        <f t="shared" si="16"/>
        <v>2.1542438604049918E-2</v>
      </c>
      <c r="S81" s="212">
        <f t="shared" si="16"/>
        <v>2.1542438604049918E-2</v>
      </c>
      <c r="T81" s="212">
        <f t="shared" si="16"/>
        <v>0</v>
      </c>
      <c r="U81" s="212">
        <f t="shared" si="17"/>
        <v>2.108814846056517E-2</v>
      </c>
      <c r="V81" s="212">
        <f t="shared" si="17"/>
        <v>2.108814846056517E-2</v>
      </c>
      <c r="W81" s="212">
        <f>+W76/U76-1</f>
        <v>0</v>
      </c>
      <c r="X81" s="212">
        <f t="shared" si="18"/>
        <v>2.0652622883106098E-2</v>
      </c>
      <c r="Y81" s="212">
        <f t="shared" si="18"/>
        <v>0</v>
      </c>
      <c r="Z81" s="212">
        <f t="shared" si="18"/>
        <v>0</v>
      </c>
      <c r="AA81" s="212">
        <f>+AA76/X76-1</f>
        <v>2.0234722784297832E-2</v>
      </c>
      <c r="AB81" s="212">
        <f t="shared" si="19"/>
        <v>0</v>
      </c>
      <c r="AC81" s="212">
        <f t="shared" si="19"/>
        <v>0</v>
      </c>
      <c r="AD81" s="212">
        <f>+AD76/AB76-1</f>
        <v>1.983339944466489E-2</v>
      </c>
      <c r="AE81" s="212">
        <f t="shared" si="20"/>
        <v>1.983339944466489E-2</v>
      </c>
      <c r="AF81" s="212">
        <f t="shared" si="20"/>
        <v>0</v>
      </c>
      <c r="AG81" s="212">
        <f>+AG76/AD76-1</f>
        <v>1.9447685725398678E-2</v>
      </c>
      <c r="AH81" s="212">
        <f t="shared" si="21"/>
        <v>4.7691720717283337E-2</v>
      </c>
      <c r="AI81" s="212">
        <f t="shared" si="21"/>
        <v>0</v>
      </c>
      <c r="AJ81" s="212">
        <f t="shared" si="21"/>
        <v>6.37290604515659E-2</v>
      </c>
      <c r="AK81" s="212">
        <f t="shared" si="21"/>
        <v>0</v>
      </c>
      <c r="AL81" s="212">
        <f>+AL76/AJ76-1</f>
        <v>0</v>
      </c>
      <c r="AM81" s="212">
        <f t="shared" si="22"/>
        <v>1.7117425539198816E-2</v>
      </c>
      <c r="AN81" s="212">
        <f t="shared" si="22"/>
        <v>0</v>
      </c>
      <c r="AO81" s="212">
        <f t="shared" si="22"/>
        <v>0</v>
      </c>
      <c r="AP81" s="212">
        <f>+AP76/AN76-1</f>
        <v>1.6829350387075115E-2</v>
      </c>
      <c r="AQ81" s="212">
        <f t="shared" si="23"/>
        <v>1.6829350387075115E-2</v>
      </c>
      <c r="AR81" s="212">
        <f t="shared" si="23"/>
        <v>0</v>
      </c>
      <c r="AS81" s="212">
        <f t="shared" si="24"/>
        <v>1.655081098973854E-2</v>
      </c>
      <c r="AT81" s="212">
        <f t="shared" si="24"/>
        <v>1.655081098973854E-2</v>
      </c>
      <c r="AU81" s="212">
        <f>+AU76/AS76-1</f>
        <v>0</v>
      </c>
      <c r="AV81" s="212">
        <f>+AV76/AU76-1</f>
        <v>8.6128296971670348E-2</v>
      </c>
      <c r="AW81" s="212">
        <f t="shared" si="25"/>
        <v>0</v>
      </c>
      <c r="AX81" s="212">
        <f t="shared" si="25"/>
        <v>0</v>
      </c>
      <c r="AY81" s="212">
        <f>+AY76/AV76-1</f>
        <v>8.0797481636936119E-2</v>
      </c>
      <c r="AZ81" s="212">
        <f t="shared" si="26"/>
        <v>8.0797481636936119E-2</v>
      </c>
      <c r="BA81" s="212">
        <f t="shared" si="26"/>
        <v>8.0797481636936119E-2</v>
      </c>
      <c r="BB81" s="212">
        <f>+BB76/AY76-1</f>
        <v>1.3869625520110951E-2</v>
      </c>
      <c r="BC81" s="212">
        <f t="shared" si="27"/>
        <v>1.3869625520110951E-2</v>
      </c>
      <c r="BD81" s="212">
        <f t="shared" si="27"/>
        <v>1.3869625520110951E-2</v>
      </c>
      <c r="BE81" s="212">
        <f t="shared" si="27"/>
        <v>0</v>
      </c>
      <c r="BF81" s="212">
        <f t="shared" si="27"/>
        <v>0</v>
      </c>
      <c r="BG81" s="212">
        <f>+BG76/BB76-1</f>
        <v>-6.0054719562243619E-2</v>
      </c>
      <c r="BH81" s="212">
        <f t="shared" si="28"/>
        <v>8.7323533692330146E-2</v>
      </c>
      <c r="BI81" s="212">
        <f t="shared" si="28"/>
        <v>0</v>
      </c>
      <c r="BJ81" s="212">
        <f t="shared" si="28"/>
        <v>0</v>
      </c>
      <c r="BK81" s="212">
        <f>+BK76/BH76-1</f>
        <v>5.876054075759618E-2</v>
      </c>
      <c r="BL81" s="212">
        <f t="shared" si="29"/>
        <v>5.876054075759618E-2</v>
      </c>
      <c r="BM81" s="212">
        <f t="shared" si="29"/>
        <v>5.876054075759618E-2</v>
      </c>
      <c r="BN81" s="212">
        <f>+BN76/BK76-1</f>
        <v>0</v>
      </c>
      <c r="BO81" s="212">
        <f t="shared" si="30"/>
        <v>0</v>
      </c>
      <c r="BP81" s="212">
        <f t="shared" si="30"/>
        <v>0</v>
      </c>
      <c r="BQ81" s="212">
        <f t="shared" si="30"/>
        <v>0</v>
      </c>
      <c r="BR81" s="212">
        <f t="shared" si="30"/>
        <v>0</v>
      </c>
      <c r="BS81" s="212">
        <f>+BS76/BN76-1</f>
        <v>-5.549936788874843E-2</v>
      </c>
      <c r="BT81" s="212">
        <f t="shared" si="31"/>
        <v>-5.549936788874843E-2</v>
      </c>
      <c r="BU81" s="212">
        <f t="shared" si="31"/>
        <v>-5.549936788874843E-2</v>
      </c>
      <c r="BV81" s="212">
        <f t="shared" si="31"/>
        <v>-5.549936788874843E-2</v>
      </c>
      <c r="BW81" s="212">
        <f>+BW76/BS76-1</f>
        <v>5.876054075759618E-2</v>
      </c>
      <c r="BX81" s="212">
        <f t="shared" si="32"/>
        <v>5.876054075759618E-2</v>
      </c>
      <c r="BY81" s="212">
        <f t="shared" si="32"/>
        <v>5.876054075759618E-2</v>
      </c>
      <c r="BZ81" s="212">
        <f t="shared" si="32"/>
        <v>5.876054075759618E-2</v>
      </c>
      <c r="CA81" s="212">
        <f t="shared" si="32"/>
        <v>0</v>
      </c>
      <c r="CB81" s="212">
        <f t="shared" si="32"/>
        <v>0</v>
      </c>
      <c r="CC81" s="212">
        <f t="shared" si="32"/>
        <v>0</v>
      </c>
      <c r="CD81" s="212">
        <f t="shared" si="32"/>
        <v>0</v>
      </c>
      <c r="CE81" s="212">
        <f>+CE76/BW76-1</f>
        <v>-5.549936788874843E-2</v>
      </c>
      <c r="CF81" s="212">
        <f t="shared" si="33"/>
        <v>-5.549936788874843E-2</v>
      </c>
      <c r="CG81" s="212">
        <f t="shared" si="33"/>
        <v>-5.549936788874843E-2</v>
      </c>
      <c r="CH81" s="212">
        <f t="shared" si="33"/>
        <v>-5.549936788874843E-2</v>
      </c>
      <c r="CI81" s="212">
        <f>+CI76/CE76-1</f>
        <v>5.876054075759618E-2</v>
      </c>
      <c r="CJ81" s="212">
        <f t="shared" si="34"/>
        <v>4.1719342604298326E-2</v>
      </c>
      <c r="CK81" s="212">
        <f t="shared" si="34"/>
        <v>0</v>
      </c>
      <c r="CL81" s="212">
        <f>+CL76/CJ76-1</f>
        <v>5.0970873786408966E-3</v>
      </c>
      <c r="CM81" s="212">
        <f t="shared" si="35"/>
        <v>5.0970873786408966E-3</v>
      </c>
      <c r="CN81" s="212">
        <f t="shared" si="35"/>
        <v>0</v>
      </c>
      <c r="CO81" s="212">
        <f t="shared" si="36"/>
        <v>5.6749577396764117E-3</v>
      </c>
      <c r="CP81" s="212">
        <f t="shared" si="36"/>
        <v>5.6749577396764117E-3</v>
      </c>
      <c r="CQ81" s="212">
        <f>+CQ76/CO76-1</f>
        <v>-5.2707407852083166E-2</v>
      </c>
      <c r="CR81" s="212">
        <f t="shared" si="37"/>
        <v>4.8035487959442236E-2</v>
      </c>
      <c r="CS81" s="212">
        <f t="shared" si="37"/>
        <v>0</v>
      </c>
      <c r="CT81" s="212">
        <f t="shared" si="37"/>
        <v>0</v>
      </c>
      <c r="CU81" s="212">
        <f>+CU76/CR76-1</f>
        <v>6.3490143910992947E-2</v>
      </c>
      <c r="CV81" s="212">
        <f t="shared" si="38"/>
        <v>6.3490143910992947E-2</v>
      </c>
      <c r="CW81" s="212">
        <f t="shared" si="38"/>
        <v>6.3490143910992947E-2</v>
      </c>
      <c r="CX81" s="212">
        <f>+CX76/CU76-1</f>
        <v>-4.7759836251989318E-3</v>
      </c>
      <c r="CY81" s="212">
        <f t="shared" si="39"/>
        <v>-4.7759836251989318E-3</v>
      </c>
      <c r="CZ81" s="212">
        <f t="shared" si="39"/>
        <v>-4.7759836251989318E-3</v>
      </c>
      <c r="DA81" s="212">
        <f t="shared" si="39"/>
        <v>7.541133455210236E-3</v>
      </c>
      <c r="DB81" s="212">
        <f t="shared" si="39"/>
        <v>7.541133455210236E-3</v>
      </c>
      <c r="DC81" s="212">
        <f>+DC76/DA76-1</f>
        <v>-4.9784531639827656E-2</v>
      </c>
      <c r="DD81" s="212">
        <f t="shared" si="40"/>
        <v>7.0414130564506294E-2</v>
      </c>
      <c r="DE81" s="212">
        <f t="shared" si="40"/>
        <v>0</v>
      </c>
      <c r="DF81" s="212">
        <f t="shared" si="40"/>
        <v>0</v>
      </c>
      <c r="DG81" s="212">
        <f>+DG76/DD76-1</f>
        <v>8.9084624818820402E-2</v>
      </c>
      <c r="DH81" s="212">
        <f t="shared" si="41"/>
        <v>8.9084624818820402E-2</v>
      </c>
      <c r="DI81" s="212">
        <f t="shared" si="41"/>
        <v>8.9084624818820402E-2</v>
      </c>
    </row>
    <row r="84" spans="2:113" x14ac:dyDescent="0.25">
      <c r="B84" s="51" t="s">
        <v>245</v>
      </c>
      <c r="Z84" s="213"/>
      <c r="AA84" s="213">
        <f t="shared" ref="AA84:BF84" si="42">+AA3-O3</f>
        <v>365</v>
      </c>
      <c r="AB84" s="213">
        <f t="shared" si="42"/>
        <v>365</v>
      </c>
      <c r="AC84" s="213">
        <f t="shared" si="42"/>
        <v>365</v>
      </c>
      <c r="AD84" s="213">
        <f t="shared" si="42"/>
        <v>365</v>
      </c>
      <c r="AE84" s="213">
        <f t="shared" si="42"/>
        <v>365</v>
      </c>
      <c r="AF84" s="213">
        <f t="shared" si="42"/>
        <v>366</v>
      </c>
      <c r="AG84" s="213">
        <f t="shared" si="42"/>
        <v>366</v>
      </c>
      <c r="AH84" s="213">
        <f t="shared" si="42"/>
        <v>366</v>
      </c>
      <c r="AI84" s="213">
        <f t="shared" si="42"/>
        <v>366</v>
      </c>
      <c r="AJ84" s="213">
        <f t="shared" si="42"/>
        <v>366</v>
      </c>
      <c r="AK84" s="213">
        <f t="shared" si="42"/>
        <v>366</v>
      </c>
      <c r="AL84" s="213">
        <f t="shared" si="42"/>
        <v>366</v>
      </c>
      <c r="AM84" s="213">
        <f t="shared" si="42"/>
        <v>366</v>
      </c>
      <c r="AN84" s="213">
        <f t="shared" si="42"/>
        <v>366</v>
      </c>
      <c r="AO84" s="213">
        <f t="shared" si="42"/>
        <v>366</v>
      </c>
      <c r="AP84" s="213">
        <f t="shared" si="42"/>
        <v>366</v>
      </c>
      <c r="AQ84" s="213">
        <f t="shared" si="42"/>
        <v>366</v>
      </c>
      <c r="AR84" s="213">
        <f t="shared" si="42"/>
        <v>365</v>
      </c>
      <c r="AS84" s="213">
        <f t="shared" si="42"/>
        <v>365</v>
      </c>
      <c r="AT84" s="213">
        <f t="shared" si="42"/>
        <v>365</v>
      </c>
      <c r="AU84" s="213">
        <f t="shared" si="42"/>
        <v>365</v>
      </c>
      <c r="AV84" s="213">
        <f t="shared" si="42"/>
        <v>365</v>
      </c>
      <c r="AW84" s="213">
        <f t="shared" si="42"/>
        <v>365</v>
      </c>
      <c r="AX84" s="213">
        <f t="shared" si="42"/>
        <v>365</v>
      </c>
      <c r="AY84" s="213">
        <f t="shared" si="42"/>
        <v>365</v>
      </c>
      <c r="AZ84" s="213">
        <f t="shared" si="42"/>
        <v>365</v>
      </c>
      <c r="BA84" s="213">
        <f t="shared" si="42"/>
        <v>365</v>
      </c>
      <c r="BB84" s="213">
        <f t="shared" si="42"/>
        <v>365</v>
      </c>
      <c r="BC84" s="213">
        <f t="shared" si="42"/>
        <v>365</v>
      </c>
      <c r="BD84" s="213">
        <f t="shared" si="42"/>
        <v>365</v>
      </c>
      <c r="BE84" s="213">
        <f t="shared" si="42"/>
        <v>365</v>
      </c>
      <c r="BF84" s="213">
        <f t="shared" si="42"/>
        <v>365</v>
      </c>
      <c r="BG84" s="213">
        <f t="shared" ref="BG84:CL84" si="43">+BG3-AU3</f>
        <v>365</v>
      </c>
      <c r="BH84" s="213">
        <f t="shared" si="43"/>
        <v>365</v>
      </c>
      <c r="BI84" s="213">
        <f t="shared" si="43"/>
        <v>365</v>
      </c>
      <c r="BJ84" s="213">
        <f t="shared" si="43"/>
        <v>365</v>
      </c>
      <c r="BK84" s="213">
        <f t="shared" si="43"/>
        <v>365</v>
      </c>
      <c r="BL84" s="213">
        <f t="shared" si="43"/>
        <v>365</v>
      </c>
      <c r="BM84" s="213">
        <f t="shared" si="43"/>
        <v>365</v>
      </c>
      <c r="BN84" s="213">
        <f t="shared" si="43"/>
        <v>365</v>
      </c>
      <c r="BO84" s="213">
        <f t="shared" si="43"/>
        <v>365</v>
      </c>
      <c r="BP84" s="213">
        <f t="shared" si="43"/>
        <v>365</v>
      </c>
      <c r="BQ84" s="213">
        <f t="shared" si="43"/>
        <v>365</v>
      </c>
      <c r="BR84" s="213">
        <f t="shared" si="43"/>
        <v>365</v>
      </c>
      <c r="BS84" s="213">
        <f t="shared" si="43"/>
        <v>365</v>
      </c>
      <c r="BT84" s="213">
        <f t="shared" si="43"/>
        <v>365</v>
      </c>
      <c r="BU84" s="213">
        <f t="shared" si="43"/>
        <v>365</v>
      </c>
      <c r="BV84" s="213">
        <f t="shared" si="43"/>
        <v>365</v>
      </c>
      <c r="BW84" s="213">
        <f t="shared" si="43"/>
        <v>365</v>
      </c>
      <c r="BX84" s="213">
        <f t="shared" si="43"/>
        <v>365</v>
      </c>
      <c r="BY84" s="213">
        <f t="shared" si="43"/>
        <v>365</v>
      </c>
      <c r="BZ84" s="213">
        <f t="shared" si="43"/>
        <v>365</v>
      </c>
      <c r="CA84" s="213">
        <f t="shared" si="43"/>
        <v>365</v>
      </c>
      <c r="CB84" s="213">
        <f t="shared" si="43"/>
        <v>366</v>
      </c>
      <c r="CC84" s="213">
        <f t="shared" si="43"/>
        <v>366</v>
      </c>
      <c r="CD84" s="213">
        <f t="shared" si="43"/>
        <v>366</v>
      </c>
      <c r="CE84" s="213">
        <f t="shared" si="43"/>
        <v>366</v>
      </c>
      <c r="CF84" s="213">
        <f t="shared" si="43"/>
        <v>366</v>
      </c>
      <c r="CG84" s="213">
        <f t="shared" si="43"/>
        <v>366</v>
      </c>
      <c r="CH84" s="213">
        <f t="shared" si="43"/>
        <v>366</v>
      </c>
      <c r="CI84" s="213">
        <f t="shared" si="43"/>
        <v>366</v>
      </c>
      <c r="CJ84" s="213">
        <f t="shared" si="43"/>
        <v>376</v>
      </c>
      <c r="CK84" s="213">
        <f t="shared" si="43"/>
        <v>366</v>
      </c>
      <c r="CL84" s="213">
        <f t="shared" si="43"/>
        <v>366</v>
      </c>
      <c r="CM84" s="213">
        <f t="shared" ref="CM84:DI84" si="44">+CM3-CA3</f>
        <v>366</v>
      </c>
      <c r="CN84" s="213">
        <f t="shared" si="44"/>
        <v>365</v>
      </c>
      <c r="CO84" s="213">
        <f t="shared" si="44"/>
        <v>365</v>
      </c>
      <c r="CP84" s="213">
        <f t="shared" si="44"/>
        <v>365</v>
      </c>
      <c r="CQ84" s="213">
        <f t="shared" si="44"/>
        <v>365</v>
      </c>
      <c r="CR84" s="213">
        <f t="shared" si="44"/>
        <v>365</v>
      </c>
      <c r="CS84" s="213">
        <f t="shared" si="44"/>
        <v>365</v>
      </c>
      <c r="CT84" s="213">
        <f t="shared" si="44"/>
        <v>365</v>
      </c>
      <c r="CU84" s="213">
        <f t="shared" si="44"/>
        <v>365</v>
      </c>
      <c r="CV84" s="213">
        <f t="shared" si="44"/>
        <v>355</v>
      </c>
      <c r="CW84" s="213">
        <f t="shared" si="44"/>
        <v>365</v>
      </c>
      <c r="CX84" s="213">
        <f t="shared" si="44"/>
        <v>365</v>
      </c>
      <c r="CY84" s="213">
        <f t="shared" si="44"/>
        <v>365</v>
      </c>
      <c r="CZ84" s="213">
        <f t="shared" si="44"/>
        <v>365</v>
      </c>
      <c r="DA84" s="213">
        <f t="shared" si="44"/>
        <v>365</v>
      </c>
      <c r="DB84" s="213">
        <f t="shared" si="44"/>
        <v>365</v>
      </c>
      <c r="DC84" s="213">
        <f t="shared" si="44"/>
        <v>365</v>
      </c>
      <c r="DD84" s="213">
        <f t="shared" si="44"/>
        <v>365</v>
      </c>
      <c r="DE84" s="213">
        <f t="shared" si="44"/>
        <v>365</v>
      </c>
      <c r="DF84" s="213">
        <f t="shared" si="44"/>
        <v>365</v>
      </c>
      <c r="DG84" s="213">
        <f t="shared" si="44"/>
        <v>365</v>
      </c>
      <c r="DH84" s="213">
        <f t="shared" si="44"/>
        <v>365</v>
      </c>
      <c r="DI84" s="213">
        <f t="shared" si="44"/>
        <v>365</v>
      </c>
    </row>
    <row r="85" spans="2:113" x14ac:dyDescent="0.25">
      <c r="B85" s="326" t="s">
        <v>217</v>
      </c>
      <c r="O85" s="212" t="e">
        <f>+O74/#REF!-1</f>
        <v>#REF!</v>
      </c>
      <c r="P85" s="212" t="e">
        <f>+P74/#REF!-1</f>
        <v>#REF!</v>
      </c>
      <c r="Q85" s="212" t="e">
        <f>+Q74/#REF!-1</f>
        <v>#REF!</v>
      </c>
      <c r="R85" s="212" t="e">
        <f>+R74/#REF!-1</f>
        <v>#REF!</v>
      </c>
      <c r="S85" s="212" t="e">
        <f>+S74/#REF!-1</f>
        <v>#REF!</v>
      </c>
      <c r="T85" s="212" t="e">
        <f>+T74/#REF!-1</f>
        <v>#REF!</v>
      </c>
      <c r="U85" s="212" t="e">
        <f>+U74/#REF!-1</f>
        <v>#REF!</v>
      </c>
      <c r="V85" s="212" t="e">
        <f>+V74/#REF!-1</f>
        <v>#REF!</v>
      </c>
      <c r="W85" s="212" t="e">
        <f>+W74/#REF!-1</f>
        <v>#REF!</v>
      </c>
      <c r="X85" s="212" t="e">
        <f t="shared" ref="X85:Y87" si="45">+X74/M74-1</f>
        <v>#DIV/0!</v>
      </c>
      <c r="Y85" s="212" t="e">
        <f t="shared" si="45"/>
        <v>#DIV/0!</v>
      </c>
      <c r="Z85" s="212" t="e">
        <f t="shared" ref="Z85:AA87" si="46">+Z74/N74-1</f>
        <v>#DIV/0!</v>
      </c>
      <c r="AA85" s="212">
        <f t="shared" si="46"/>
        <v>6.8294348642649938E-2</v>
      </c>
      <c r="AB85" s="212">
        <f t="shared" ref="AB85:CM87" si="47">+AB74/P74-1</f>
        <v>6.8294348642649938E-2</v>
      </c>
      <c r="AC85" s="212">
        <f t="shared" si="47"/>
        <v>6.8294348642649938E-2</v>
      </c>
      <c r="AD85" s="212">
        <f t="shared" si="47"/>
        <v>6.7147893234849709E-2</v>
      </c>
      <c r="AE85" s="212">
        <f t="shared" si="47"/>
        <v>6.7147893234849709E-2</v>
      </c>
      <c r="AF85" s="212">
        <f t="shared" si="47"/>
        <v>6.7147893234849709E-2</v>
      </c>
      <c r="AG85" s="212">
        <f t="shared" si="47"/>
        <v>6.6039293379560826E-2</v>
      </c>
      <c r="AH85" s="212">
        <f t="shared" si="47"/>
        <v>0.1073138517417862</v>
      </c>
      <c r="AI85" s="212">
        <f t="shared" si="47"/>
        <v>0.1073138517417862</v>
      </c>
      <c r="AJ85" s="212">
        <f t="shared" si="47"/>
        <v>0.14617508526879974</v>
      </c>
      <c r="AK85" s="212">
        <f t="shared" si="47"/>
        <v>0.14617508526879974</v>
      </c>
      <c r="AL85" s="212">
        <f t="shared" si="47"/>
        <v>0.14617508526879974</v>
      </c>
      <c r="AM85" s="212">
        <f t="shared" si="47"/>
        <v>0.14383890043151659</v>
      </c>
      <c r="AN85" s="212">
        <f t="shared" si="47"/>
        <v>0.14383890043151659</v>
      </c>
      <c r="AO85" s="212">
        <f t="shared" si="47"/>
        <v>0.14383890043151659</v>
      </c>
      <c r="AP85" s="212">
        <f t="shared" si="47"/>
        <v>0.14157621519584707</v>
      </c>
      <c r="AQ85" s="212">
        <f t="shared" si="47"/>
        <v>0.14157621519584707</v>
      </c>
      <c r="AR85" s="212">
        <f t="shared" si="47"/>
        <v>0.14157621519584707</v>
      </c>
      <c r="AS85" s="212">
        <f t="shared" si="47"/>
        <v>0.13938361468174065</v>
      </c>
      <c r="AT85" s="212">
        <f t="shared" si="47"/>
        <v>9.6913672282689767E-2</v>
      </c>
      <c r="AU85" s="212">
        <f t="shared" si="47"/>
        <v>9.6913672282689767E-2</v>
      </c>
      <c r="AV85" s="212">
        <f t="shared" si="47"/>
        <v>0.31869066175428662</v>
      </c>
      <c r="AW85" s="212">
        <f t="shared" si="47"/>
        <v>0.31869066175428662</v>
      </c>
      <c r="AX85" s="212">
        <f t="shared" si="47"/>
        <v>0.31869066175428662</v>
      </c>
      <c r="AY85" s="212">
        <f t="shared" si="47"/>
        <v>0.24018443481905849</v>
      </c>
      <c r="AZ85" s="212">
        <f t="shared" si="47"/>
        <v>0.24018443481905849</v>
      </c>
      <c r="BA85" s="212">
        <f t="shared" si="47"/>
        <v>0.24018443481905849</v>
      </c>
      <c r="BB85" s="212">
        <f t="shared" si="47"/>
        <v>0.23687474162877242</v>
      </c>
      <c r="BC85" s="212">
        <f t="shared" si="47"/>
        <v>0.23687474162877242</v>
      </c>
      <c r="BD85" s="212">
        <f t="shared" si="47"/>
        <v>0.23687474162877242</v>
      </c>
      <c r="BE85" s="212">
        <f t="shared" si="47"/>
        <v>0.22006252548593186</v>
      </c>
      <c r="BF85" s="212">
        <f t="shared" si="47"/>
        <v>0.22006252548593186</v>
      </c>
      <c r="BG85" s="212">
        <f t="shared" si="47"/>
        <v>0.29210275927687923</v>
      </c>
      <c r="BH85" s="212">
        <f t="shared" si="47"/>
        <v>8.5966043412851967E-2</v>
      </c>
      <c r="BI85" s="212">
        <f t="shared" si="47"/>
        <v>8.5966043412851967E-2</v>
      </c>
      <c r="BJ85" s="212">
        <f t="shared" si="47"/>
        <v>8.5966043412851967E-2</v>
      </c>
      <c r="BK85" s="212">
        <f t="shared" si="47"/>
        <v>7.8864353312302793E-2</v>
      </c>
      <c r="BL85" s="212">
        <f t="shared" si="47"/>
        <v>7.8864353312302793E-2</v>
      </c>
      <c r="BM85" s="212">
        <f t="shared" si="47"/>
        <v>7.8864353312302793E-2</v>
      </c>
      <c r="BN85" s="212">
        <f t="shared" si="47"/>
        <v>6.684491978609608E-2</v>
      </c>
      <c r="BO85" s="212">
        <f t="shared" si="47"/>
        <v>6.684491978609608E-2</v>
      </c>
      <c r="BP85" s="212">
        <f t="shared" si="47"/>
        <v>6.684491978609608E-2</v>
      </c>
      <c r="BQ85" s="212">
        <f t="shared" si="47"/>
        <v>6.684491978609608E-2</v>
      </c>
      <c r="BR85" s="212">
        <f t="shared" si="47"/>
        <v>6.684491978609608E-2</v>
      </c>
      <c r="BS85" s="212">
        <f t="shared" si="47"/>
        <v>6.3118030717441709E-2</v>
      </c>
      <c r="BT85" s="212">
        <f t="shared" si="47"/>
        <v>0</v>
      </c>
      <c r="BU85" s="212">
        <f t="shared" si="47"/>
        <v>0</v>
      </c>
      <c r="BV85" s="212">
        <f t="shared" si="47"/>
        <v>0</v>
      </c>
      <c r="BW85" s="212">
        <f t="shared" si="47"/>
        <v>0</v>
      </c>
      <c r="BX85" s="212">
        <f t="shared" si="47"/>
        <v>0</v>
      </c>
      <c r="BY85" s="212">
        <f t="shared" si="47"/>
        <v>0</v>
      </c>
      <c r="BZ85" s="212">
        <f t="shared" si="47"/>
        <v>0</v>
      </c>
      <c r="CA85" s="212">
        <f t="shared" si="47"/>
        <v>0</v>
      </c>
      <c r="CB85" s="212">
        <f t="shared" si="47"/>
        <v>0</v>
      </c>
      <c r="CC85" s="212">
        <f t="shared" si="47"/>
        <v>0</v>
      </c>
      <c r="CD85" s="212">
        <f t="shared" si="47"/>
        <v>0</v>
      </c>
      <c r="CE85" s="212">
        <f t="shared" si="47"/>
        <v>0</v>
      </c>
      <c r="CF85" s="212">
        <f t="shared" si="47"/>
        <v>0</v>
      </c>
      <c r="CG85" s="212">
        <f t="shared" si="47"/>
        <v>0</v>
      </c>
      <c r="CH85" s="212">
        <f t="shared" si="47"/>
        <v>0</v>
      </c>
      <c r="CI85" s="212">
        <f t="shared" si="47"/>
        <v>0</v>
      </c>
      <c r="CJ85" s="212">
        <f t="shared" si="47"/>
        <v>3.4461152882205415E-2</v>
      </c>
      <c r="CK85" s="212">
        <f t="shared" si="47"/>
        <v>3.4461152882205415E-2</v>
      </c>
      <c r="CL85" s="212">
        <f t="shared" si="47"/>
        <v>3.8847117794486019E-2</v>
      </c>
      <c r="CM85" s="212">
        <f t="shared" si="47"/>
        <v>3.8847117794486019E-2</v>
      </c>
      <c r="CN85" s="212">
        <f t="shared" ref="CN85:DI87" si="48">+CN74/CB74-1</f>
        <v>3.8847117794486019E-2</v>
      </c>
      <c r="CO85" s="212">
        <f t="shared" si="48"/>
        <v>4.3755221386800214E-2</v>
      </c>
      <c r="CP85" s="212">
        <f t="shared" si="48"/>
        <v>4.3755221386800214E-2</v>
      </c>
      <c r="CQ85" s="212">
        <f t="shared" si="48"/>
        <v>4.1460518503859012E-2</v>
      </c>
      <c r="CR85" s="212">
        <f t="shared" si="48"/>
        <v>7.8962992281812694E-2</v>
      </c>
      <c r="CS85" s="212">
        <f t="shared" si="48"/>
        <v>7.8962992281812694E-2</v>
      </c>
      <c r="CT85" s="212">
        <f t="shared" si="48"/>
        <v>7.8962992281812694E-2</v>
      </c>
      <c r="CU85" s="212">
        <f t="shared" si="48"/>
        <v>9.2314118629908126E-2</v>
      </c>
      <c r="CV85" s="212">
        <f t="shared" si="48"/>
        <v>5.5925701594993216E-2</v>
      </c>
      <c r="CW85" s="212">
        <f t="shared" si="48"/>
        <v>5.5925701594993216E-2</v>
      </c>
      <c r="CX85" s="212">
        <f t="shared" si="48"/>
        <v>4.7245677523120255E-2</v>
      </c>
      <c r="CY85" s="212">
        <f t="shared" si="48"/>
        <v>4.7245677523120255E-2</v>
      </c>
      <c r="CZ85" s="212">
        <f t="shared" si="48"/>
        <v>4.7245677523120255E-2</v>
      </c>
      <c r="DA85" s="212">
        <f t="shared" si="48"/>
        <v>4.8924462231115795E-2</v>
      </c>
      <c r="DB85" s="212">
        <f t="shared" si="48"/>
        <v>4.8924462231115795E-2</v>
      </c>
      <c r="DC85" s="212">
        <f t="shared" si="48"/>
        <v>4.6460807600950282E-2</v>
      </c>
      <c r="DD85" s="212">
        <f t="shared" si="48"/>
        <v>6.4196625091709425E-2</v>
      </c>
      <c r="DE85" s="212">
        <f t="shared" si="48"/>
        <v>6.4196625091709425E-2</v>
      </c>
      <c r="DF85" s="212">
        <f t="shared" si="48"/>
        <v>6.4196625091709425E-2</v>
      </c>
      <c r="DG85" s="212">
        <f t="shared" si="48"/>
        <v>9.3116634799235376E-2</v>
      </c>
      <c r="DH85" s="212">
        <f t="shared" si="48"/>
        <v>9.3116634799235376E-2</v>
      </c>
      <c r="DI85" s="212">
        <f t="shared" si="48"/>
        <v>9.3116634799235376E-2</v>
      </c>
    </row>
    <row r="86" spans="2:113" x14ac:dyDescent="0.25">
      <c r="B86" s="326" t="s">
        <v>218</v>
      </c>
      <c r="O86" s="212" t="e">
        <f>+O75/#REF!-1</f>
        <v>#REF!</v>
      </c>
      <c r="P86" s="212" t="e">
        <f>+P75/#REF!-1</f>
        <v>#REF!</v>
      </c>
      <c r="Q86" s="212" t="e">
        <f>+Q75/#REF!-1</f>
        <v>#REF!</v>
      </c>
      <c r="R86" s="212" t="e">
        <f>+R75/#REF!-1</f>
        <v>#REF!</v>
      </c>
      <c r="S86" s="212" t="e">
        <f>+S75/#REF!-1</f>
        <v>#REF!</v>
      </c>
      <c r="T86" s="212" t="e">
        <f>+T75/#REF!-1</f>
        <v>#REF!</v>
      </c>
      <c r="U86" s="212" t="e">
        <f>+U75/#REF!-1</f>
        <v>#REF!</v>
      </c>
      <c r="V86" s="212" t="e">
        <f>+V75/#REF!-1</f>
        <v>#REF!</v>
      </c>
      <c r="W86" s="212" t="e">
        <f>+W75/#REF!-1</f>
        <v>#REF!</v>
      </c>
      <c r="X86" s="212" t="e">
        <f t="shared" si="45"/>
        <v>#DIV/0!</v>
      </c>
      <c r="Y86" s="212" t="e">
        <f t="shared" si="45"/>
        <v>#DIV/0!</v>
      </c>
      <c r="Z86" s="212" t="e">
        <f t="shared" si="46"/>
        <v>#DIV/0!</v>
      </c>
      <c r="AA86" s="212">
        <f t="shared" si="46"/>
        <v>6.8669527896995541E-2</v>
      </c>
      <c r="AB86" s="212">
        <f t="shared" si="47"/>
        <v>6.8669527896995541E-2</v>
      </c>
      <c r="AC86" s="212">
        <f t="shared" si="47"/>
        <v>6.8669527896995541E-2</v>
      </c>
      <c r="AD86" s="212">
        <f t="shared" si="47"/>
        <v>6.7510548523206815E-2</v>
      </c>
      <c r="AE86" s="212">
        <f t="shared" si="47"/>
        <v>6.7510548523206815E-2</v>
      </c>
      <c r="AF86" s="212">
        <f t="shared" si="47"/>
        <v>6.7510548523206815E-2</v>
      </c>
      <c r="AG86" s="212">
        <f t="shared" si="47"/>
        <v>6.639004149377592E-2</v>
      </c>
      <c r="AH86" s="212">
        <f t="shared" si="47"/>
        <v>0.10788381742738595</v>
      </c>
      <c r="AI86" s="212">
        <f t="shared" si="47"/>
        <v>0.10788381742738595</v>
      </c>
      <c r="AJ86" s="212">
        <f t="shared" si="47"/>
        <v>0.14693877551020429</v>
      </c>
      <c r="AK86" s="212">
        <f t="shared" si="47"/>
        <v>0.14693877551020429</v>
      </c>
      <c r="AL86" s="212">
        <f t="shared" si="47"/>
        <v>0.14693877551020429</v>
      </c>
      <c r="AM86" s="212">
        <f t="shared" si="47"/>
        <v>0.14457831325301207</v>
      </c>
      <c r="AN86" s="212">
        <f t="shared" si="47"/>
        <v>0.14457831325301207</v>
      </c>
      <c r="AO86" s="212">
        <f t="shared" si="47"/>
        <v>0.14457831325301207</v>
      </c>
      <c r="AP86" s="212">
        <f t="shared" si="47"/>
        <v>0.14229249011857714</v>
      </c>
      <c r="AQ86" s="212">
        <f t="shared" si="47"/>
        <v>0.14229249011857714</v>
      </c>
      <c r="AR86" s="212">
        <f t="shared" si="47"/>
        <v>0.14229249011857714</v>
      </c>
      <c r="AS86" s="212">
        <f t="shared" si="47"/>
        <v>0.14007782101167332</v>
      </c>
      <c r="AT86" s="212">
        <f t="shared" si="47"/>
        <v>9.7378277153558068E-2</v>
      </c>
      <c r="AU86" s="212">
        <f t="shared" si="47"/>
        <v>9.7378277153558068E-2</v>
      </c>
      <c r="AV86" s="212">
        <f t="shared" si="47"/>
        <v>0.23430604982206393</v>
      </c>
      <c r="AW86" s="212">
        <f t="shared" si="47"/>
        <v>0.23430604982206393</v>
      </c>
      <c r="AX86" s="212">
        <f t="shared" si="47"/>
        <v>0.23430604982206393</v>
      </c>
      <c r="AY86" s="212">
        <f t="shared" si="47"/>
        <v>0.24575438596491228</v>
      </c>
      <c r="AZ86" s="212">
        <f t="shared" si="47"/>
        <v>0.24575438596491228</v>
      </c>
      <c r="BA86" s="212">
        <f t="shared" si="47"/>
        <v>0.24575438596491228</v>
      </c>
      <c r="BB86" s="212">
        <f t="shared" si="47"/>
        <v>0.24235294117647044</v>
      </c>
      <c r="BC86" s="212">
        <f t="shared" si="47"/>
        <v>0.24235294117647044</v>
      </c>
      <c r="BD86" s="212">
        <f t="shared" si="47"/>
        <v>0.24235294117647044</v>
      </c>
      <c r="BE86" s="212">
        <f t="shared" si="47"/>
        <v>0.22539249146757667</v>
      </c>
      <c r="BF86" s="212">
        <f t="shared" si="47"/>
        <v>0.22539249146757667</v>
      </c>
      <c r="BG86" s="212">
        <f t="shared" si="47"/>
        <v>0.21105802047781541</v>
      </c>
      <c r="BH86" s="212">
        <f t="shared" si="47"/>
        <v>9.2261561526928659E-2</v>
      </c>
      <c r="BI86" s="212">
        <f t="shared" si="47"/>
        <v>9.2261561526928659E-2</v>
      </c>
      <c r="BJ86" s="212">
        <f t="shared" si="47"/>
        <v>9.2261561526928659E-2</v>
      </c>
      <c r="BK86" s="212">
        <f t="shared" si="47"/>
        <v>7.8864353312302793E-2</v>
      </c>
      <c r="BL86" s="212">
        <f t="shared" si="47"/>
        <v>7.8864353312302793E-2</v>
      </c>
      <c r="BM86" s="212">
        <f t="shared" si="47"/>
        <v>7.8864353312302793E-2</v>
      </c>
      <c r="BN86" s="212">
        <f t="shared" si="47"/>
        <v>6.684491978609608E-2</v>
      </c>
      <c r="BO86" s="212">
        <f t="shared" si="47"/>
        <v>6.684491978609608E-2</v>
      </c>
      <c r="BP86" s="212">
        <f t="shared" si="47"/>
        <v>6.684491978609608E-2</v>
      </c>
      <c r="BQ86" s="212">
        <f t="shared" si="47"/>
        <v>6.684491978609608E-2</v>
      </c>
      <c r="BR86" s="212">
        <f t="shared" si="47"/>
        <v>6.684491978609608E-2</v>
      </c>
      <c r="BS86" s="212">
        <f t="shared" si="47"/>
        <v>6.7636117686844743E-2</v>
      </c>
      <c r="BT86" s="212">
        <f t="shared" si="47"/>
        <v>0</v>
      </c>
      <c r="BU86" s="212">
        <f t="shared" si="47"/>
        <v>0</v>
      </c>
      <c r="BV86" s="212">
        <f t="shared" si="47"/>
        <v>0</v>
      </c>
      <c r="BW86" s="212">
        <f t="shared" si="47"/>
        <v>0</v>
      </c>
      <c r="BX86" s="212">
        <f t="shared" si="47"/>
        <v>0</v>
      </c>
      <c r="BY86" s="212">
        <f t="shared" si="47"/>
        <v>0</v>
      </c>
      <c r="BZ86" s="212">
        <f t="shared" si="47"/>
        <v>0</v>
      </c>
      <c r="CA86" s="212">
        <f t="shared" si="47"/>
        <v>0</v>
      </c>
      <c r="CB86" s="212">
        <f t="shared" si="47"/>
        <v>0</v>
      </c>
      <c r="CC86" s="212">
        <f t="shared" si="47"/>
        <v>0</v>
      </c>
      <c r="CD86" s="212">
        <f t="shared" si="47"/>
        <v>0</v>
      </c>
      <c r="CE86" s="212">
        <f t="shared" si="47"/>
        <v>0</v>
      </c>
      <c r="CF86" s="212">
        <f t="shared" si="47"/>
        <v>0</v>
      </c>
      <c r="CG86" s="212">
        <f t="shared" si="47"/>
        <v>0</v>
      </c>
      <c r="CH86" s="212">
        <f t="shared" si="47"/>
        <v>0</v>
      </c>
      <c r="CI86" s="212">
        <f t="shared" si="47"/>
        <v>0</v>
      </c>
      <c r="CJ86" s="212">
        <f t="shared" si="47"/>
        <v>3.4461152882205415E-2</v>
      </c>
      <c r="CK86" s="212">
        <f t="shared" si="47"/>
        <v>3.4461152882205415E-2</v>
      </c>
      <c r="CL86" s="212">
        <f t="shared" si="47"/>
        <v>3.8847117794486019E-2</v>
      </c>
      <c r="CM86" s="212">
        <f t="shared" si="47"/>
        <v>3.8847117794486019E-2</v>
      </c>
      <c r="CN86" s="212">
        <f t="shared" si="48"/>
        <v>3.8847117794486019E-2</v>
      </c>
      <c r="CO86" s="212">
        <f t="shared" si="48"/>
        <v>4.3755221386800214E-2</v>
      </c>
      <c r="CP86" s="212">
        <f t="shared" si="48"/>
        <v>4.3755221386800214E-2</v>
      </c>
      <c r="CQ86" s="212">
        <f t="shared" si="48"/>
        <v>4.424031253299554E-2</v>
      </c>
      <c r="CR86" s="212">
        <f t="shared" si="48"/>
        <v>8.4151620736986565E-2</v>
      </c>
      <c r="CS86" s="212">
        <f t="shared" si="48"/>
        <v>8.4151620736986565E-2</v>
      </c>
      <c r="CT86" s="212">
        <f t="shared" si="48"/>
        <v>8.4151620736986565E-2</v>
      </c>
      <c r="CU86" s="212">
        <f t="shared" si="48"/>
        <v>9.2314118629908126E-2</v>
      </c>
      <c r="CV86" s="212">
        <f t="shared" si="48"/>
        <v>5.5925701594993216E-2</v>
      </c>
      <c r="CW86" s="212">
        <f t="shared" si="48"/>
        <v>5.5925701594993216E-2</v>
      </c>
      <c r="CX86" s="212">
        <f t="shared" si="48"/>
        <v>4.7245677523120255E-2</v>
      </c>
      <c r="CY86" s="212">
        <f t="shared" si="48"/>
        <v>4.7245677523120255E-2</v>
      </c>
      <c r="CZ86" s="212">
        <f t="shared" si="48"/>
        <v>4.7245677523120255E-2</v>
      </c>
      <c r="DA86" s="212">
        <f t="shared" si="48"/>
        <v>4.8924462231115795E-2</v>
      </c>
      <c r="DB86" s="212">
        <f t="shared" si="48"/>
        <v>4.8924462231115795E-2</v>
      </c>
      <c r="DC86" s="212">
        <f t="shared" si="48"/>
        <v>4.9342770475227837E-2</v>
      </c>
      <c r="DD86" s="212">
        <f t="shared" si="48"/>
        <v>6.817296455005839E-2</v>
      </c>
      <c r="DE86" s="212">
        <f t="shared" si="48"/>
        <v>6.817296455005839E-2</v>
      </c>
      <c r="DF86" s="212">
        <f t="shared" si="48"/>
        <v>6.817296455005839E-2</v>
      </c>
      <c r="DG86" s="212">
        <f t="shared" si="48"/>
        <v>9.3116634799235376E-2</v>
      </c>
      <c r="DH86" s="212">
        <f t="shared" si="48"/>
        <v>9.3116634799235376E-2</v>
      </c>
      <c r="DI86" s="212">
        <f t="shared" si="48"/>
        <v>9.3116634799235376E-2</v>
      </c>
    </row>
    <row r="87" spans="2:113" x14ac:dyDescent="0.25">
      <c r="B87" s="326" t="s">
        <v>214</v>
      </c>
      <c r="O87" s="212" t="e">
        <f>+O76/#REF!-1</f>
        <v>#REF!</v>
      </c>
      <c r="P87" s="212" t="e">
        <f>+P76/#REF!-1</f>
        <v>#REF!</v>
      </c>
      <c r="Q87" s="212" t="e">
        <f>+Q76/#REF!-1</f>
        <v>#REF!</v>
      </c>
      <c r="R87" s="212" t="e">
        <f>+R76/#REF!-1</f>
        <v>#REF!</v>
      </c>
      <c r="S87" s="212" t="e">
        <f>+S76/#REF!-1</f>
        <v>#REF!</v>
      </c>
      <c r="T87" s="212" t="e">
        <f>+T76/#REF!-1</f>
        <v>#REF!</v>
      </c>
      <c r="U87" s="212" t="e">
        <f>+U76/#REF!-1</f>
        <v>#REF!</v>
      </c>
      <c r="V87" s="212" t="e">
        <f>+V76/#REF!-1</f>
        <v>#REF!</v>
      </c>
      <c r="W87" s="212" t="e">
        <f>+W76/#REF!-1</f>
        <v>#REF!</v>
      </c>
      <c r="X87" s="212" t="e">
        <f t="shared" si="45"/>
        <v>#DIV/0!</v>
      </c>
      <c r="Y87" s="212" t="e">
        <f t="shared" si="45"/>
        <v>#DIV/0!</v>
      </c>
      <c r="Z87" s="212" t="e">
        <f t="shared" si="46"/>
        <v>#DIV/0!</v>
      </c>
      <c r="AA87" s="212">
        <f t="shared" si="46"/>
        <v>8.6169754416199895E-2</v>
      </c>
      <c r="AB87" s="212">
        <f t="shared" si="47"/>
        <v>8.6169754416199895E-2</v>
      </c>
      <c r="AC87" s="212">
        <f t="shared" si="47"/>
        <v>8.6169754416199895E-2</v>
      </c>
      <c r="AD87" s="212">
        <f t="shared" si="47"/>
        <v>8.4352593842260681E-2</v>
      </c>
      <c r="AE87" s="212">
        <f t="shared" si="47"/>
        <v>8.4352593842260681E-2</v>
      </c>
      <c r="AF87" s="212">
        <f t="shared" si="47"/>
        <v>8.4352593842260681E-2</v>
      </c>
      <c r="AG87" s="212">
        <f t="shared" si="47"/>
        <v>8.2610491532424613E-2</v>
      </c>
      <c r="AH87" s="212">
        <f t="shared" si="47"/>
        <v>0.13424204874019008</v>
      </c>
      <c r="AI87" s="212">
        <f t="shared" si="47"/>
        <v>0.13424204874019008</v>
      </c>
      <c r="AJ87" s="212">
        <f t="shared" si="47"/>
        <v>0.18211250505868071</v>
      </c>
      <c r="AK87" s="212">
        <f t="shared" si="47"/>
        <v>0.18211250505868071</v>
      </c>
      <c r="AL87" s="212">
        <f t="shared" si="47"/>
        <v>0.18211250505868071</v>
      </c>
      <c r="AM87" s="212">
        <f t="shared" si="47"/>
        <v>0.17850059500198334</v>
      </c>
      <c r="AN87" s="212">
        <f t="shared" si="47"/>
        <v>0.17850059500198334</v>
      </c>
      <c r="AO87" s="212">
        <f t="shared" si="47"/>
        <v>0.17850059500198334</v>
      </c>
      <c r="AP87" s="212">
        <f t="shared" si="47"/>
        <v>0.1750291715285881</v>
      </c>
      <c r="AQ87" s="212">
        <f t="shared" si="47"/>
        <v>0.1750291715285881</v>
      </c>
      <c r="AR87" s="212">
        <f t="shared" si="47"/>
        <v>0.1750291715285881</v>
      </c>
      <c r="AS87" s="212">
        <f t="shared" si="47"/>
        <v>0.17169019458222046</v>
      </c>
      <c r="AT87" s="212">
        <f t="shared" si="47"/>
        <v>0.11835396941005105</v>
      </c>
      <c r="AU87" s="212">
        <f t="shared" si="47"/>
        <v>0.11835396941005105</v>
      </c>
      <c r="AV87" s="212">
        <f t="shared" si="47"/>
        <v>0.14190345771995871</v>
      </c>
      <c r="AW87" s="212">
        <f t="shared" si="47"/>
        <v>0.14190345771995871</v>
      </c>
      <c r="AX87" s="212">
        <f t="shared" si="47"/>
        <v>0.14190345771995871</v>
      </c>
      <c r="AY87" s="212">
        <f t="shared" si="47"/>
        <v>0.21339616290811159</v>
      </c>
      <c r="AZ87" s="212">
        <f t="shared" si="47"/>
        <v>0.21339616290811159</v>
      </c>
      <c r="BA87" s="212">
        <f t="shared" si="47"/>
        <v>0.21339616290811159</v>
      </c>
      <c r="BB87" s="212">
        <f t="shared" si="47"/>
        <v>0.20986428334988405</v>
      </c>
      <c r="BC87" s="212">
        <f t="shared" si="47"/>
        <v>0.20986428334988405</v>
      </c>
      <c r="BD87" s="212">
        <f t="shared" si="47"/>
        <v>0.20986428334988405</v>
      </c>
      <c r="BE87" s="212">
        <f t="shared" si="47"/>
        <v>0.19016606968414185</v>
      </c>
      <c r="BF87" s="212">
        <f t="shared" si="47"/>
        <v>0.19016606968414185</v>
      </c>
      <c r="BG87" s="212">
        <f t="shared" si="47"/>
        <v>0.11869098013676305</v>
      </c>
      <c r="BH87" s="212">
        <f t="shared" si="47"/>
        <v>0.11992205066706663</v>
      </c>
      <c r="BI87" s="212">
        <f t="shared" si="47"/>
        <v>0.11992205066706663</v>
      </c>
      <c r="BJ87" s="212">
        <f t="shared" si="47"/>
        <v>0.11992205066706663</v>
      </c>
      <c r="BK87" s="212">
        <f t="shared" si="47"/>
        <v>9.7087378640776878E-2</v>
      </c>
      <c r="BL87" s="212">
        <f t="shared" si="47"/>
        <v>9.7087378640776878E-2</v>
      </c>
      <c r="BM87" s="212">
        <f t="shared" si="47"/>
        <v>9.7087378640776878E-2</v>
      </c>
      <c r="BN87" s="212">
        <f t="shared" si="47"/>
        <v>8.2079343365253132E-2</v>
      </c>
      <c r="BO87" s="212">
        <f t="shared" si="47"/>
        <v>8.2079343365253132E-2</v>
      </c>
      <c r="BP87" s="212">
        <f t="shared" si="47"/>
        <v>8.2079343365253132E-2</v>
      </c>
      <c r="BQ87" s="212">
        <f t="shared" si="47"/>
        <v>8.2079343365253132E-2</v>
      </c>
      <c r="BR87" s="212">
        <f t="shared" si="47"/>
        <v>8.2079343365253132E-2</v>
      </c>
      <c r="BS87" s="212">
        <f t="shared" si="47"/>
        <v>8.7323533692330146E-2</v>
      </c>
      <c r="BT87" s="212">
        <f t="shared" si="47"/>
        <v>0</v>
      </c>
      <c r="BU87" s="212">
        <f t="shared" si="47"/>
        <v>0</v>
      </c>
      <c r="BV87" s="212">
        <f t="shared" si="47"/>
        <v>0</v>
      </c>
      <c r="BW87" s="212">
        <f t="shared" si="47"/>
        <v>0</v>
      </c>
      <c r="BX87" s="212">
        <f t="shared" si="47"/>
        <v>0</v>
      </c>
      <c r="BY87" s="212">
        <f t="shared" si="47"/>
        <v>0</v>
      </c>
      <c r="BZ87" s="212">
        <f t="shared" si="47"/>
        <v>0</v>
      </c>
      <c r="CA87" s="212">
        <f t="shared" si="47"/>
        <v>0</v>
      </c>
      <c r="CB87" s="212">
        <f t="shared" si="47"/>
        <v>0</v>
      </c>
      <c r="CC87" s="212">
        <f t="shared" si="47"/>
        <v>0</v>
      </c>
      <c r="CD87" s="212">
        <f t="shared" si="47"/>
        <v>0</v>
      </c>
      <c r="CE87" s="212">
        <f t="shared" si="47"/>
        <v>0</v>
      </c>
      <c r="CF87" s="212">
        <f t="shared" si="47"/>
        <v>0</v>
      </c>
      <c r="CG87" s="212">
        <f t="shared" si="47"/>
        <v>0</v>
      </c>
      <c r="CH87" s="212">
        <f t="shared" si="47"/>
        <v>0</v>
      </c>
      <c r="CI87" s="212">
        <f t="shared" si="47"/>
        <v>0</v>
      </c>
      <c r="CJ87" s="212">
        <f t="shared" si="47"/>
        <v>4.1719342604298326E-2</v>
      </c>
      <c r="CK87" s="212">
        <f t="shared" si="47"/>
        <v>4.1719342604298326E-2</v>
      </c>
      <c r="CL87" s="212">
        <f t="shared" si="47"/>
        <v>4.702907711757276E-2</v>
      </c>
      <c r="CM87" s="212">
        <f t="shared" si="47"/>
        <v>4.702907711757276E-2</v>
      </c>
      <c r="CN87" s="212">
        <f t="shared" si="48"/>
        <v>4.702907711757276E-2</v>
      </c>
      <c r="CO87" s="212">
        <f t="shared" si="48"/>
        <v>5.2970922882427329E-2</v>
      </c>
      <c r="CP87" s="212">
        <f t="shared" si="48"/>
        <v>5.2970922882427329E-2</v>
      </c>
      <c r="CQ87" s="212">
        <f t="shared" si="48"/>
        <v>5.6083522955427734E-2</v>
      </c>
      <c r="CR87" s="212">
        <f t="shared" si="48"/>
        <v>0.10681301030651835</v>
      </c>
      <c r="CS87" s="212">
        <f t="shared" si="48"/>
        <v>0.10681301030651835</v>
      </c>
      <c r="CT87" s="212">
        <f t="shared" si="48"/>
        <v>0.10681301030651835</v>
      </c>
      <c r="CU87" s="212">
        <f t="shared" si="48"/>
        <v>0.11175726927939289</v>
      </c>
      <c r="CV87" s="212">
        <f t="shared" si="48"/>
        <v>6.723300970873769E-2</v>
      </c>
      <c r="CW87" s="212">
        <f t="shared" si="48"/>
        <v>6.723300970873769E-2</v>
      </c>
      <c r="CX87" s="212">
        <f t="shared" si="48"/>
        <v>5.6749577396764117E-2</v>
      </c>
      <c r="CY87" s="212">
        <f t="shared" si="48"/>
        <v>5.6749577396764117E-2</v>
      </c>
      <c r="CZ87" s="212">
        <f t="shared" si="48"/>
        <v>5.6749577396764117E-2</v>
      </c>
      <c r="DA87" s="212">
        <f t="shared" si="48"/>
        <v>5.8710529475327178E-2</v>
      </c>
      <c r="DB87" s="212">
        <f t="shared" si="48"/>
        <v>5.8710529475327178E-2</v>
      </c>
      <c r="DC87" s="212">
        <f t="shared" si="48"/>
        <v>6.1977186311787058E-2</v>
      </c>
      <c r="DD87" s="212">
        <f t="shared" si="48"/>
        <v>8.4653525214657188E-2</v>
      </c>
      <c r="DE87" s="212">
        <f t="shared" si="48"/>
        <v>8.4653525214657188E-2</v>
      </c>
      <c r="DF87" s="212">
        <f t="shared" si="48"/>
        <v>8.4653525214657188E-2</v>
      </c>
      <c r="DG87" s="212">
        <f t="shared" si="48"/>
        <v>0.11075733454628178</v>
      </c>
      <c r="DH87" s="212">
        <f t="shared" si="48"/>
        <v>0.11075733454628178</v>
      </c>
      <c r="DI87" s="212">
        <f t="shared" si="48"/>
        <v>0.11075733454628178</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B2:X30"/>
  <sheetViews>
    <sheetView workbookViewId="0">
      <selection activeCell="D15" sqref="D15"/>
    </sheetView>
  </sheetViews>
  <sheetFormatPr defaultRowHeight="12.75" x14ac:dyDescent="0.2"/>
  <cols>
    <col min="2" max="2" width="17.7109375" bestFit="1" customWidth="1"/>
    <col min="3" max="3" width="14.7109375" bestFit="1" customWidth="1"/>
    <col min="4" max="4" width="17.7109375" customWidth="1"/>
    <col min="5" max="5" width="15.42578125" customWidth="1"/>
    <col min="6" max="6" width="19" bestFit="1" customWidth="1"/>
    <col min="7" max="7" width="11.85546875" customWidth="1"/>
    <col min="8" max="8" width="12" customWidth="1"/>
    <col min="9" max="9" width="7.7109375" customWidth="1"/>
    <col min="10" max="11" width="8" customWidth="1"/>
    <col min="12" max="14" width="7.28515625" customWidth="1"/>
    <col min="15" max="15" width="12.28515625" customWidth="1"/>
    <col min="16" max="16" width="6.5703125" customWidth="1"/>
    <col min="17" max="19" width="7.28515625" bestFit="1" customWidth="1"/>
    <col min="20" max="20" width="7.7109375" customWidth="1"/>
    <col min="21" max="21" width="13.7109375" customWidth="1"/>
    <col min="211" max="211" width="15" bestFit="1" customWidth="1"/>
    <col min="212" max="212" width="15.42578125" bestFit="1" customWidth="1"/>
    <col min="213" max="213" width="13.28515625" bestFit="1" customWidth="1"/>
    <col min="214" max="214" width="13.5703125" bestFit="1" customWidth="1"/>
    <col min="216" max="216" width="15" bestFit="1" customWidth="1"/>
    <col min="217" max="217" width="15.42578125" bestFit="1" customWidth="1"/>
    <col min="218" max="218" width="14.85546875" bestFit="1" customWidth="1"/>
    <col min="219" max="219" width="18.140625" bestFit="1" customWidth="1"/>
    <col min="467" max="467" width="15" bestFit="1" customWidth="1"/>
    <col min="468" max="468" width="15.42578125" bestFit="1" customWidth="1"/>
    <col min="469" max="469" width="13.28515625" bestFit="1" customWidth="1"/>
    <col min="470" max="470" width="13.5703125" bestFit="1" customWidth="1"/>
    <col min="472" max="472" width="15" bestFit="1" customWidth="1"/>
    <col min="473" max="473" width="15.42578125" bestFit="1" customWidth="1"/>
    <col min="474" max="474" width="14.85546875" bestFit="1" customWidth="1"/>
    <col min="475" max="475" width="18.140625" bestFit="1" customWidth="1"/>
    <col min="723" max="723" width="15" bestFit="1" customWidth="1"/>
    <col min="724" max="724" width="15.42578125" bestFit="1" customWidth="1"/>
    <col min="725" max="725" width="13.28515625" bestFit="1" customWidth="1"/>
    <col min="726" max="726" width="13.5703125" bestFit="1" customWidth="1"/>
    <col min="728" max="728" width="15" bestFit="1" customWidth="1"/>
    <col min="729" max="729" width="15.42578125" bestFit="1" customWidth="1"/>
    <col min="730" max="730" width="14.85546875" bestFit="1" customWidth="1"/>
    <col min="731" max="731" width="18.140625" bestFit="1" customWidth="1"/>
    <col min="979" max="979" width="15" bestFit="1" customWidth="1"/>
    <col min="980" max="980" width="15.42578125" bestFit="1" customWidth="1"/>
    <col min="981" max="981" width="13.28515625" bestFit="1" customWidth="1"/>
    <col min="982" max="982" width="13.5703125" bestFit="1" customWidth="1"/>
    <col min="984" max="984" width="15" bestFit="1" customWidth="1"/>
    <col min="985" max="985" width="15.42578125" bestFit="1" customWidth="1"/>
    <col min="986" max="986" width="14.85546875" bestFit="1" customWidth="1"/>
    <col min="987" max="987" width="18.140625" bestFit="1" customWidth="1"/>
    <col min="1235" max="1235" width="15" bestFit="1" customWidth="1"/>
    <col min="1236" max="1236" width="15.42578125" bestFit="1" customWidth="1"/>
    <col min="1237" max="1237" width="13.28515625" bestFit="1" customWidth="1"/>
    <col min="1238" max="1238" width="13.5703125" bestFit="1" customWidth="1"/>
    <col min="1240" max="1240" width="15" bestFit="1" customWidth="1"/>
    <col min="1241" max="1241" width="15.42578125" bestFit="1" customWidth="1"/>
    <col min="1242" max="1242" width="14.85546875" bestFit="1" customWidth="1"/>
    <col min="1243" max="1243" width="18.140625" bestFit="1" customWidth="1"/>
    <col min="1491" max="1491" width="15" bestFit="1" customWidth="1"/>
    <col min="1492" max="1492" width="15.42578125" bestFit="1" customWidth="1"/>
    <col min="1493" max="1493" width="13.28515625" bestFit="1" customWidth="1"/>
    <col min="1494" max="1494" width="13.5703125" bestFit="1" customWidth="1"/>
    <col min="1496" max="1496" width="15" bestFit="1" customWidth="1"/>
    <col min="1497" max="1497" width="15.42578125" bestFit="1" customWidth="1"/>
    <col min="1498" max="1498" width="14.85546875" bestFit="1" customWidth="1"/>
    <col min="1499" max="1499" width="18.140625" bestFit="1" customWidth="1"/>
    <col min="1747" max="1747" width="15" bestFit="1" customWidth="1"/>
    <col min="1748" max="1748" width="15.42578125" bestFit="1" customWidth="1"/>
    <col min="1749" max="1749" width="13.28515625" bestFit="1" customWidth="1"/>
    <col min="1750" max="1750" width="13.5703125" bestFit="1" customWidth="1"/>
    <col min="1752" max="1752" width="15" bestFit="1" customWidth="1"/>
    <col min="1753" max="1753" width="15.42578125" bestFit="1" customWidth="1"/>
    <col min="1754" max="1754" width="14.85546875" bestFit="1" customWidth="1"/>
    <col min="1755" max="1755" width="18.140625" bestFit="1" customWidth="1"/>
    <col min="2003" max="2003" width="15" bestFit="1" customWidth="1"/>
    <col min="2004" max="2004" width="15.42578125" bestFit="1" customWidth="1"/>
    <col min="2005" max="2005" width="13.28515625" bestFit="1" customWidth="1"/>
    <col min="2006" max="2006" width="13.5703125" bestFit="1" customWidth="1"/>
    <col min="2008" max="2008" width="15" bestFit="1" customWidth="1"/>
    <col min="2009" max="2009" width="15.42578125" bestFit="1" customWidth="1"/>
    <col min="2010" max="2010" width="14.85546875" bestFit="1" customWidth="1"/>
    <col min="2011" max="2011" width="18.140625" bestFit="1" customWidth="1"/>
    <col min="2259" max="2259" width="15" bestFit="1" customWidth="1"/>
    <col min="2260" max="2260" width="15.42578125" bestFit="1" customWidth="1"/>
    <col min="2261" max="2261" width="13.28515625" bestFit="1" customWidth="1"/>
    <col min="2262" max="2262" width="13.5703125" bestFit="1" customWidth="1"/>
    <col min="2264" max="2264" width="15" bestFit="1" customWidth="1"/>
    <col min="2265" max="2265" width="15.42578125" bestFit="1" customWidth="1"/>
    <col min="2266" max="2266" width="14.85546875" bestFit="1" customWidth="1"/>
    <col min="2267" max="2267" width="18.140625" bestFit="1" customWidth="1"/>
    <col min="2515" max="2515" width="15" bestFit="1" customWidth="1"/>
    <col min="2516" max="2516" width="15.42578125" bestFit="1" customWidth="1"/>
    <col min="2517" max="2517" width="13.28515625" bestFit="1" customWidth="1"/>
    <col min="2518" max="2518" width="13.5703125" bestFit="1" customWidth="1"/>
    <col min="2520" max="2520" width="15" bestFit="1" customWidth="1"/>
    <col min="2521" max="2521" width="15.42578125" bestFit="1" customWidth="1"/>
    <col min="2522" max="2522" width="14.85546875" bestFit="1" customWidth="1"/>
    <col min="2523" max="2523" width="18.140625" bestFit="1" customWidth="1"/>
    <col min="2771" max="2771" width="15" bestFit="1" customWidth="1"/>
    <col min="2772" max="2772" width="15.42578125" bestFit="1" customWidth="1"/>
    <col min="2773" max="2773" width="13.28515625" bestFit="1" customWidth="1"/>
    <col min="2774" max="2774" width="13.5703125" bestFit="1" customWidth="1"/>
    <col min="2776" max="2776" width="15" bestFit="1" customWidth="1"/>
    <col min="2777" max="2777" width="15.42578125" bestFit="1" customWidth="1"/>
    <col min="2778" max="2778" width="14.85546875" bestFit="1" customWidth="1"/>
    <col min="2779" max="2779" width="18.140625" bestFit="1" customWidth="1"/>
    <col min="3027" max="3027" width="15" bestFit="1" customWidth="1"/>
    <col min="3028" max="3028" width="15.42578125" bestFit="1" customWidth="1"/>
    <col min="3029" max="3029" width="13.28515625" bestFit="1" customWidth="1"/>
    <col min="3030" max="3030" width="13.5703125" bestFit="1" customWidth="1"/>
    <col min="3032" max="3032" width="15" bestFit="1" customWidth="1"/>
    <col min="3033" max="3033" width="15.42578125" bestFit="1" customWidth="1"/>
    <col min="3034" max="3034" width="14.85546875" bestFit="1" customWidth="1"/>
    <col min="3035" max="3035" width="18.140625" bestFit="1" customWidth="1"/>
    <col min="3283" max="3283" width="15" bestFit="1" customWidth="1"/>
    <col min="3284" max="3284" width="15.42578125" bestFit="1" customWidth="1"/>
    <col min="3285" max="3285" width="13.28515625" bestFit="1" customWidth="1"/>
    <col min="3286" max="3286" width="13.5703125" bestFit="1" customWidth="1"/>
    <col min="3288" max="3288" width="15" bestFit="1" customWidth="1"/>
    <col min="3289" max="3289" width="15.42578125" bestFit="1" customWidth="1"/>
    <col min="3290" max="3290" width="14.85546875" bestFit="1" customWidth="1"/>
    <col min="3291" max="3291" width="18.140625" bestFit="1" customWidth="1"/>
    <col min="3539" max="3539" width="15" bestFit="1" customWidth="1"/>
    <col min="3540" max="3540" width="15.42578125" bestFit="1" customWidth="1"/>
    <col min="3541" max="3541" width="13.28515625" bestFit="1" customWidth="1"/>
    <col min="3542" max="3542" width="13.5703125" bestFit="1" customWidth="1"/>
    <col min="3544" max="3544" width="15" bestFit="1" customWidth="1"/>
    <col min="3545" max="3545" width="15.42578125" bestFit="1" customWidth="1"/>
    <col min="3546" max="3546" width="14.85546875" bestFit="1" customWidth="1"/>
    <col min="3547" max="3547" width="18.140625" bestFit="1" customWidth="1"/>
    <col min="3795" max="3795" width="15" bestFit="1" customWidth="1"/>
    <col min="3796" max="3796" width="15.42578125" bestFit="1" customWidth="1"/>
    <col min="3797" max="3797" width="13.28515625" bestFit="1" customWidth="1"/>
    <col min="3798" max="3798" width="13.5703125" bestFit="1" customWidth="1"/>
    <col min="3800" max="3800" width="15" bestFit="1" customWidth="1"/>
    <col min="3801" max="3801" width="15.42578125" bestFit="1" customWidth="1"/>
    <col min="3802" max="3802" width="14.85546875" bestFit="1" customWidth="1"/>
    <col min="3803" max="3803" width="18.140625" bestFit="1" customWidth="1"/>
    <col min="4051" max="4051" width="15" bestFit="1" customWidth="1"/>
    <col min="4052" max="4052" width="15.42578125" bestFit="1" customWidth="1"/>
    <col min="4053" max="4053" width="13.28515625" bestFit="1" customWidth="1"/>
    <col min="4054" max="4054" width="13.5703125" bestFit="1" customWidth="1"/>
    <col min="4056" max="4056" width="15" bestFit="1" customWidth="1"/>
    <col min="4057" max="4057" width="15.42578125" bestFit="1" customWidth="1"/>
    <col min="4058" max="4058" width="14.85546875" bestFit="1" customWidth="1"/>
    <col min="4059" max="4059" width="18.140625" bestFit="1" customWidth="1"/>
    <col min="4307" max="4307" width="15" bestFit="1" customWidth="1"/>
    <col min="4308" max="4308" width="15.42578125" bestFit="1" customWidth="1"/>
    <col min="4309" max="4309" width="13.28515625" bestFit="1" customWidth="1"/>
    <col min="4310" max="4310" width="13.5703125" bestFit="1" customWidth="1"/>
    <col min="4312" max="4312" width="15" bestFit="1" customWidth="1"/>
    <col min="4313" max="4313" width="15.42578125" bestFit="1" customWidth="1"/>
    <col min="4314" max="4314" width="14.85546875" bestFit="1" customWidth="1"/>
    <col min="4315" max="4315" width="18.140625" bestFit="1" customWidth="1"/>
    <col min="4563" max="4563" width="15" bestFit="1" customWidth="1"/>
    <col min="4564" max="4564" width="15.42578125" bestFit="1" customWidth="1"/>
    <col min="4565" max="4565" width="13.28515625" bestFit="1" customWidth="1"/>
    <col min="4566" max="4566" width="13.5703125" bestFit="1" customWidth="1"/>
    <col min="4568" max="4568" width="15" bestFit="1" customWidth="1"/>
    <col min="4569" max="4569" width="15.42578125" bestFit="1" customWidth="1"/>
    <col min="4570" max="4570" width="14.85546875" bestFit="1" customWidth="1"/>
    <col min="4571" max="4571" width="18.140625" bestFit="1" customWidth="1"/>
    <col min="4819" max="4819" width="15" bestFit="1" customWidth="1"/>
    <col min="4820" max="4820" width="15.42578125" bestFit="1" customWidth="1"/>
    <col min="4821" max="4821" width="13.28515625" bestFit="1" customWidth="1"/>
    <col min="4822" max="4822" width="13.5703125" bestFit="1" customWidth="1"/>
    <col min="4824" max="4824" width="15" bestFit="1" customWidth="1"/>
    <col min="4825" max="4825" width="15.42578125" bestFit="1" customWidth="1"/>
    <col min="4826" max="4826" width="14.85546875" bestFit="1" customWidth="1"/>
    <col min="4827" max="4827" width="18.140625" bestFit="1" customWidth="1"/>
    <col min="5075" max="5075" width="15" bestFit="1" customWidth="1"/>
    <col min="5076" max="5076" width="15.42578125" bestFit="1" customWidth="1"/>
    <col min="5077" max="5077" width="13.28515625" bestFit="1" customWidth="1"/>
    <col min="5078" max="5078" width="13.5703125" bestFit="1" customWidth="1"/>
    <col min="5080" max="5080" width="15" bestFit="1" customWidth="1"/>
    <col min="5081" max="5081" width="15.42578125" bestFit="1" customWidth="1"/>
    <col min="5082" max="5082" width="14.85546875" bestFit="1" customWidth="1"/>
    <col min="5083" max="5083" width="18.140625" bestFit="1" customWidth="1"/>
    <col min="5331" max="5331" width="15" bestFit="1" customWidth="1"/>
    <col min="5332" max="5332" width="15.42578125" bestFit="1" customWidth="1"/>
    <col min="5333" max="5333" width="13.28515625" bestFit="1" customWidth="1"/>
    <col min="5334" max="5334" width="13.5703125" bestFit="1" customWidth="1"/>
    <col min="5336" max="5336" width="15" bestFit="1" customWidth="1"/>
    <col min="5337" max="5337" width="15.42578125" bestFit="1" customWidth="1"/>
    <col min="5338" max="5338" width="14.85546875" bestFit="1" customWidth="1"/>
    <col min="5339" max="5339" width="18.140625" bestFit="1" customWidth="1"/>
    <col min="5587" max="5587" width="15" bestFit="1" customWidth="1"/>
    <col min="5588" max="5588" width="15.42578125" bestFit="1" customWidth="1"/>
    <col min="5589" max="5589" width="13.28515625" bestFit="1" customWidth="1"/>
    <col min="5590" max="5590" width="13.5703125" bestFit="1" customWidth="1"/>
    <col min="5592" max="5592" width="15" bestFit="1" customWidth="1"/>
    <col min="5593" max="5593" width="15.42578125" bestFit="1" customWidth="1"/>
    <col min="5594" max="5594" width="14.85546875" bestFit="1" customWidth="1"/>
    <col min="5595" max="5595" width="18.140625" bestFit="1" customWidth="1"/>
    <col min="5843" max="5843" width="15" bestFit="1" customWidth="1"/>
    <col min="5844" max="5844" width="15.42578125" bestFit="1" customWidth="1"/>
    <col min="5845" max="5845" width="13.28515625" bestFit="1" customWidth="1"/>
    <col min="5846" max="5846" width="13.5703125" bestFit="1" customWidth="1"/>
    <col min="5848" max="5848" width="15" bestFit="1" customWidth="1"/>
    <col min="5849" max="5849" width="15.42578125" bestFit="1" customWidth="1"/>
    <col min="5850" max="5850" width="14.85546875" bestFit="1" customWidth="1"/>
    <col min="5851" max="5851" width="18.140625" bestFit="1" customWidth="1"/>
    <col min="6099" max="6099" width="15" bestFit="1" customWidth="1"/>
    <col min="6100" max="6100" width="15.42578125" bestFit="1" customWidth="1"/>
    <col min="6101" max="6101" width="13.28515625" bestFit="1" customWidth="1"/>
    <col min="6102" max="6102" width="13.5703125" bestFit="1" customWidth="1"/>
    <col min="6104" max="6104" width="15" bestFit="1" customWidth="1"/>
    <col min="6105" max="6105" width="15.42578125" bestFit="1" customWidth="1"/>
    <col min="6106" max="6106" width="14.85546875" bestFit="1" customWidth="1"/>
    <col min="6107" max="6107" width="18.140625" bestFit="1" customWidth="1"/>
    <col min="6355" max="6355" width="15" bestFit="1" customWidth="1"/>
    <col min="6356" max="6356" width="15.42578125" bestFit="1" customWidth="1"/>
    <col min="6357" max="6357" width="13.28515625" bestFit="1" customWidth="1"/>
    <col min="6358" max="6358" width="13.5703125" bestFit="1" customWidth="1"/>
    <col min="6360" max="6360" width="15" bestFit="1" customWidth="1"/>
    <col min="6361" max="6361" width="15.42578125" bestFit="1" customWidth="1"/>
    <col min="6362" max="6362" width="14.85546875" bestFit="1" customWidth="1"/>
    <col min="6363" max="6363" width="18.140625" bestFit="1" customWidth="1"/>
    <col min="6611" max="6611" width="15" bestFit="1" customWidth="1"/>
    <col min="6612" max="6612" width="15.42578125" bestFit="1" customWidth="1"/>
    <col min="6613" max="6613" width="13.28515625" bestFit="1" customWidth="1"/>
    <col min="6614" max="6614" width="13.5703125" bestFit="1" customWidth="1"/>
    <col min="6616" max="6616" width="15" bestFit="1" customWidth="1"/>
    <col min="6617" max="6617" width="15.42578125" bestFit="1" customWidth="1"/>
    <col min="6618" max="6618" width="14.85546875" bestFit="1" customWidth="1"/>
    <col min="6619" max="6619" width="18.140625" bestFit="1" customWidth="1"/>
    <col min="6867" max="6867" width="15" bestFit="1" customWidth="1"/>
    <col min="6868" max="6868" width="15.42578125" bestFit="1" customWidth="1"/>
    <col min="6869" max="6869" width="13.28515625" bestFit="1" customWidth="1"/>
    <col min="6870" max="6870" width="13.5703125" bestFit="1" customWidth="1"/>
    <col min="6872" max="6872" width="15" bestFit="1" customWidth="1"/>
    <col min="6873" max="6873" width="15.42578125" bestFit="1" customWidth="1"/>
    <col min="6874" max="6874" width="14.85546875" bestFit="1" customWidth="1"/>
    <col min="6875" max="6875" width="18.140625" bestFit="1" customWidth="1"/>
    <col min="7123" max="7123" width="15" bestFit="1" customWidth="1"/>
    <col min="7124" max="7124" width="15.42578125" bestFit="1" customWidth="1"/>
    <col min="7125" max="7125" width="13.28515625" bestFit="1" customWidth="1"/>
    <col min="7126" max="7126" width="13.5703125" bestFit="1" customWidth="1"/>
    <col min="7128" max="7128" width="15" bestFit="1" customWidth="1"/>
    <col min="7129" max="7129" width="15.42578125" bestFit="1" customWidth="1"/>
    <col min="7130" max="7130" width="14.85546875" bestFit="1" customWidth="1"/>
    <col min="7131" max="7131" width="18.140625" bestFit="1" customWidth="1"/>
    <col min="7379" max="7379" width="15" bestFit="1" customWidth="1"/>
    <col min="7380" max="7380" width="15.42578125" bestFit="1" customWidth="1"/>
    <col min="7381" max="7381" width="13.28515625" bestFit="1" customWidth="1"/>
    <col min="7382" max="7382" width="13.5703125" bestFit="1" customWidth="1"/>
    <col min="7384" max="7384" width="15" bestFit="1" customWidth="1"/>
    <col min="7385" max="7385" width="15.42578125" bestFit="1" customWidth="1"/>
    <col min="7386" max="7386" width="14.85546875" bestFit="1" customWidth="1"/>
    <col min="7387" max="7387" width="18.140625" bestFit="1" customWidth="1"/>
    <col min="7635" max="7635" width="15" bestFit="1" customWidth="1"/>
    <col min="7636" max="7636" width="15.42578125" bestFit="1" customWidth="1"/>
    <col min="7637" max="7637" width="13.28515625" bestFit="1" customWidth="1"/>
    <col min="7638" max="7638" width="13.5703125" bestFit="1" customWidth="1"/>
    <col min="7640" max="7640" width="15" bestFit="1" customWidth="1"/>
    <col min="7641" max="7641" width="15.42578125" bestFit="1" customWidth="1"/>
    <col min="7642" max="7642" width="14.85546875" bestFit="1" customWidth="1"/>
    <col min="7643" max="7643" width="18.140625" bestFit="1" customWidth="1"/>
    <col min="7891" max="7891" width="15" bestFit="1" customWidth="1"/>
    <col min="7892" max="7892" width="15.42578125" bestFit="1" customWidth="1"/>
    <col min="7893" max="7893" width="13.28515625" bestFit="1" customWidth="1"/>
    <col min="7894" max="7894" width="13.5703125" bestFit="1" customWidth="1"/>
    <col min="7896" max="7896" width="15" bestFit="1" customWidth="1"/>
    <col min="7897" max="7897" width="15.42578125" bestFit="1" customWidth="1"/>
    <col min="7898" max="7898" width="14.85546875" bestFit="1" customWidth="1"/>
    <col min="7899" max="7899" width="18.140625" bestFit="1" customWidth="1"/>
    <col min="8147" max="8147" width="15" bestFit="1" customWidth="1"/>
    <col min="8148" max="8148" width="15.42578125" bestFit="1" customWidth="1"/>
    <col min="8149" max="8149" width="13.28515625" bestFit="1" customWidth="1"/>
    <col min="8150" max="8150" width="13.5703125" bestFit="1" customWidth="1"/>
    <col min="8152" max="8152" width="15" bestFit="1" customWidth="1"/>
    <col min="8153" max="8153" width="15.42578125" bestFit="1" customWidth="1"/>
    <col min="8154" max="8154" width="14.85546875" bestFit="1" customWidth="1"/>
    <col min="8155" max="8155" width="18.140625" bestFit="1" customWidth="1"/>
    <col min="8403" max="8403" width="15" bestFit="1" customWidth="1"/>
    <col min="8404" max="8404" width="15.42578125" bestFit="1" customWidth="1"/>
    <col min="8405" max="8405" width="13.28515625" bestFit="1" customWidth="1"/>
    <col min="8406" max="8406" width="13.5703125" bestFit="1" customWidth="1"/>
    <col min="8408" max="8408" width="15" bestFit="1" customWidth="1"/>
    <col min="8409" max="8409" width="15.42578125" bestFit="1" customWidth="1"/>
    <col min="8410" max="8410" width="14.85546875" bestFit="1" customWidth="1"/>
    <col min="8411" max="8411" width="18.140625" bestFit="1" customWidth="1"/>
    <col min="8659" max="8659" width="15" bestFit="1" customWidth="1"/>
    <col min="8660" max="8660" width="15.42578125" bestFit="1" customWidth="1"/>
    <col min="8661" max="8661" width="13.28515625" bestFit="1" customWidth="1"/>
    <col min="8662" max="8662" width="13.5703125" bestFit="1" customWidth="1"/>
    <col min="8664" max="8664" width="15" bestFit="1" customWidth="1"/>
    <col min="8665" max="8665" width="15.42578125" bestFit="1" customWidth="1"/>
    <col min="8666" max="8666" width="14.85546875" bestFit="1" customWidth="1"/>
    <col min="8667" max="8667" width="18.140625" bestFit="1" customWidth="1"/>
    <col min="8915" max="8915" width="15" bestFit="1" customWidth="1"/>
    <col min="8916" max="8916" width="15.42578125" bestFit="1" customWidth="1"/>
    <col min="8917" max="8917" width="13.28515625" bestFit="1" customWidth="1"/>
    <col min="8918" max="8918" width="13.5703125" bestFit="1" customWidth="1"/>
    <col min="8920" max="8920" width="15" bestFit="1" customWidth="1"/>
    <col min="8921" max="8921" width="15.42578125" bestFit="1" customWidth="1"/>
    <col min="8922" max="8922" width="14.85546875" bestFit="1" customWidth="1"/>
    <col min="8923" max="8923" width="18.140625" bestFit="1" customWidth="1"/>
    <col min="9171" max="9171" width="15" bestFit="1" customWidth="1"/>
    <col min="9172" max="9172" width="15.42578125" bestFit="1" customWidth="1"/>
    <col min="9173" max="9173" width="13.28515625" bestFit="1" customWidth="1"/>
    <col min="9174" max="9174" width="13.5703125" bestFit="1" customWidth="1"/>
    <col min="9176" max="9176" width="15" bestFit="1" customWidth="1"/>
    <col min="9177" max="9177" width="15.42578125" bestFit="1" customWidth="1"/>
    <col min="9178" max="9178" width="14.85546875" bestFit="1" customWidth="1"/>
    <col min="9179" max="9179" width="18.140625" bestFit="1" customWidth="1"/>
    <col min="9427" max="9427" width="15" bestFit="1" customWidth="1"/>
    <col min="9428" max="9428" width="15.42578125" bestFit="1" customWidth="1"/>
    <col min="9429" max="9429" width="13.28515625" bestFit="1" customWidth="1"/>
    <col min="9430" max="9430" width="13.5703125" bestFit="1" customWidth="1"/>
    <col min="9432" max="9432" width="15" bestFit="1" customWidth="1"/>
    <col min="9433" max="9433" width="15.42578125" bestFit="1" customWidth="1"/>
    <col min="9434" max="9434" width="14.85546875" bestFit="1" customWidth="1"/>
    <col min="9435" max="9435" width="18.140625" bestFit="1" customWidth="1"/>
    <col min="9683" max="9683" width="15" bestFit="1" customWidth="1"/>
    <col min="9684" max="9684" width="15.42578125" bestFit="1" customWidth="1"/>
    <col min="9685" max="9685" width="13.28515625" bestFit="1" customWidth="1"/>
    <col min="9686" max="9686" width="13.5703125" bestFit="1" customWidth="1"/>
    <col min="9688" max="9688" width="15" bestFit="1" customWidth="1"/>
    <col min="9689" max="9689" width="15.42578125" bestFit="1" customWidth="1"/>
    <col min="9690" max="9690" width="14.85546875" bestFit="1" customWidth="1"/>
    <col min="9691" max="9691" width="18.140625" bestFit="1" customWidth="1"/>
    <col min="9939" max="9939" width="15" bestFit="1" customWidth="1"/>
    <col min="9940" max="9940" width="15.42578125" bestFit="1" customWidth="1"/>
    <col min="9941" max="9941" width="13.28515625" bestFit="1" customWidth="1"/>
    <col min="9942" max="9942" width="13.5703125" bestFit="1" customWidth="1"/>
    <col min="9944" max="9944" width="15" bestFit="1" customWidth="1"/>
    <col min="9945" max="9945" width="15.42578125" bestFit="1" customWidth="1"/>
    <col min="9946" max="9946" width="14.85546875" bestFit="1" customWidth="1"/>
    <col min="9947" max="9947" width="18.140625" bestFit="1" customWidth="1"/>
    <col min="10195" max="10195" width="15" bestFit="1" customWidth="1"/>
    <col min="10196" max="10196" width="15.42578125" bestFit="1" customWidth="1"/>
    <col min="10197" max="10197" width="13.28515625" bestFit="1" customWidth="1"/>
    <col min="10198" max="10198" width="13.5703125" bestFit="1" customWidth="1"/>
    <col min="10200" max="10200" width="15" bestFit="1" customWidth="1"/>
    <col min="10201" max="10201" width="15.42578125" bestFit="1" customWidth="1"/>
    <col min="10202" max="10202" width="14.85546875" bestFit="1" customWidth="1"/>
    <col min="10203" max="10203" width="18.140625" bestFit="1" customWidth="1"/>
    <col min="10451" max="10451" width="15" bestFit="1" customWidth="1"/>
    <col min="10452" max="10452" width="15.42578125" bestFit="1" customWidth="1"/>
    <col min="10453" max="10453" width="13.28515625" bestFit="1" customWidth="1"/>
    <col min="10454" max="10454" width="13.5703125" bestFit="1" customWidth="1"/>
    <col min="10456" max="10456" width="15" bestFit="1" customWidth="1"/>
    <col min="10457" max="10457" width="15.42578125" bestFit="1" customWidth="1"/>
    <col min="10458" max="10458" width="14.85546875" bestFit="1" customWidth="1"/>
    <col min="10459" max="10459" width="18.140625" bestFit="1" customWidth="1"/>
    <col min="10707" max="10707" width="15" bestFit="1" customWidth="1"/>
    <col min="10708" max="10708" width="15.42578125" bestFit="1" customWidth="1"/>
    <col min="10709" max="10709" width="13.28515625" bestFit="1" customWidth="1"/>
    <col min="10710" max="10710" width="13.5703125" bestFit="1" customWidth="1"/>
    <col min="10712" max="10712" width="15" bestFit="1" customWidth="1"/>
    <col min="10713" max="10713" width="15.42578125" bestFit="1" customWidth="1"/>
    <col min="10714" max="10714" width="14.85546875" bestFit="1" customWidth="1"/>
    <col min="10715" max="10715" width="18.140625" bestFit="1" customWidth="1"/>
    <col min="10963" max="10963" width="15" bestFit="1" customWidth="1"/>
    <col min="10964" max="10964" width="15.42578125" bestFit="1" customWidth="1"/>
    <col min="10965" max="10965" width="13.28515625" bestFit="1" customWidth="1"/>
    <col min="10966" max="10966" width="13.5703125" bestFit="1" customWidth="1"/>
    <col min="10968" max="10968" width="15" bestFit="1" customWidth="1"/>
    <col min="10969" max="10969" width="15.42578125" bestFit="1" customWidth="1"/>
    <col min="10970" max="10970" width="14.85546875" bestFit="1" customWidth="1"/>
    <col min="10971" max="10971" width="18.140625" bestFit="1" customWidth="1"/>
    <col min="11219" max="11219" width="15" bestFit="1" customWidth="1"/>
    <col min="11220" max="11220" width="15.42578125" bestFit="1" customWidth="1"/>
    <col min="11221" max="11221" width="13.28515625" bestFit="1" customWidth="1"/>
    <col min="11222" max="11222" width="13.5703125" bestFit="1" customWidth="1"/>
    <col min="11224" max="11224" width="15" bestFit="1" customWidth="1"/>
    <col min="11225" max="11225" width="15.42578125" bestFit="1" customWidth="1"/>
    <col min="11226" max="11226" width="14.85546875" bestFit="1" customWidth="1"/>
    <col min="11227" max="11227" width="18.140625" bestFit="1" customWidth="1"/>
    <col min="11475" max="11475" width="15" bestFit="1" customWidth="1"/>
    <col min="11476" max="11476" width="15.42578125" bestFit="1" customWidth="1"/>
    <col min="11477" max="11477" width="13.28515625" bestFit="1" customWidth="1"/>
    <col min="11478" max="11478" width="13.5703125" bestFit="1" customWidth="1"/>
    <col min="11480" max="11480" width="15" bestFit="1" customWidth="1"/>
    <col min="11481" max="11481" width="15.42578125" bestFit="1" customWidth="1"/>
    <col min="11482" max="11482" width="14.85546875" bestFit="1" customWidth="1"/>
    <col min="11483" max="11483" width="18.140625" bestFit="1" customWidth="1"/>
    <col min="11731" max="11731" width="15" bestFit="1" customWidth="1"/>
    <col min="11732" max="11732" width="15.42578125" bestFit="1" customWidth="1"/>
    <col min="11733" max="11733" width="13.28515625" bestFit="1" customWidth="1"/>
    <col min="11734" max="11734" width="13.5703125" bestFit="1" customWidth="1"/>
    <col min="11736" max="11736" width="15" bestFit="1" customWidth="1"/>
    <col min="11737" max="11737" width="15.42578125" bestFit="1" customWidth="1"/>
    <col min="11738" max="11738" width="14.85546875" bestFit="1" customWidth="1"/>
    <col min="11739" max="11739" width="18.140625" bestFit="1" customWidth="1"/>
    <col min="11987" max="11987" width="15" bestFit="1" customWidth="1"/>
    <col min="11988" max="11988" width="15.42578125" bestFit="1" customWidth="1"/>
    <col min="11989" max="11989" width="13.28515625" bestFit="1" customWidth="1"/>
    <col min="11990" max="11990" width="13.5703125" bestFit="1" customWidth="1"/>
    <col min="11992" max="11992" width="15" bestFit="1" customWidth="1"/>
    <col min="11993" max="11993" width="15.42578125" bestFit="1" customWidth="1"/>
    <col min="11994" max="11994" width="14.85546875" bestFit="1" customWidth="1"/>
    <col min="11995" max="11995" width="18.140625" bestFit="1" customWidth="1"/>
    <col min="12243" max="12243" width="15" bestFit="1" customWidth="1"/>
    <col min="12244" max="12244" width="15.42578125" bestFit="1" customWidth="1"/>
    <col min="12245" max="12245" width="13.28515625" bestFit="1" customWidth="1"/>
    <col min="12246" max="12246" width="13.5703125" bestFit="1" customWidth="1"/>
    <col min="12248" max="12248" width="15" bestFit="1" customWidth="1"/>
    <col min="12249" max="12249" width="15.42578125" bestFit="1" customWidth="1"/>
    <col min="12250" max="12250" width="14.85546875" bestFit="1" customWidth="1"/>
    <col min="12251" max="12251" width="18.140625" bestFit="1" customWidth="1"/>
    <col min="12499" max="12499" width="15" bestFit="1" customWidth="1"/>
    <col min="12500" max="12500" width="15.42578125" bestFit="1" customWidth="1"/>
    <col min="12501" max="12501" width="13.28515625" bestFit="1" customWidth="1"/>
    <col min="12502" max="12502" width="13.5703125" bestFit="1" customWidth="1"/>
    <col min="12504" max="12504" width="15" bestFit="1" customWidth="1"/>
    <col min="12505" max="12505" width="15.42578125" bestFit="1" customWidth="1"/>
    <col min="12506" max="12506" width="14.85546875" bestFit="1" customWidth="1"/>
    <col min="12507" max="12507" width="18.140625" bestFit="1" customWidth="1"/>
    <col min="12755" max="12755" width="15" bestFit="1" customWidth="1"/>
    <col min="12756" max="12756" width="15.42578125" bestFit="1" customWidth="1"/>
    <col min="12757" max="12757" width="13.28515625" bestFit="1" customWidth="1"/>
    <col min="12758" max="12758" width="13.5703125" bestFit="1" customWidth="1"/>
    <col min="12760" max="12760" width="15" bestFit="1" customWidth="1"/>
    <col min="12761" max="12761" width="15.42578125" bestFit="1" customWidth="1"/>
    <col min="12762" max="12762" width="14.85546875" bestFit="1" customWidth="1"/>
    <col min="12763" max="12763" width="18.140625" bestFit="1" customWidth="1"/>
    <col min="13011" max="13011" width="15" bestFit="1" customWidth="1"/>
    <col min="13012" max="13012" width="15.42578125" bestFit="1" customWidth="1"/>
    <col min="13013" max="13013" width="13.28515625" bestFit="1" customWidth="1"/>
    <col min="13014" max="13014" width="13.5703125" bestFit="1" customWidth="1"/>
    <col min="13016" max="13016" width="15" bestFit="1" customWidth="1"/>
    <col min="13017" max="13017" width="15.42578125" bestFit="1" customWidth="1"/>
    <col min="13018" max="13018" width="14.85546875" bestFit="1" customWidth="1"/>
    <col min="13019" max="13019" width="18.140625" bestFit="1" customWidth="1"/>
    <col min="13267" max="13267" width="15" bestFit="1" customWidth="1"/>
    <col min="13268" max="13268" width="15.42578125" bestFit="1" customWidth="1"/>
    <col min="13269" max="13269" width="13.28515625" bestFit="1" customWidth="1"/>
    <col min="13270" max="13270" width="13.5703125" bestFit="1" customWidth="1"/>
    <col min="13272" max="13272" width="15" bestFit="1" customWidth="1"/>
    <col min="13273" max="13273" width="15.42578125" bestFit="1" customWidth="1"/>
    <col min="13274" max="13274" width="14.85546875" bestFit="1" customWidth="1"/>
    <col min="13275" max="13275" width="18.140625" bestFit="1" customWidth="1"/>
    <col min="13523" max="13523" width="15" bestFit="1" customWidth="1"/>
    <col min="13524" max="13524" width="15.42578125" bestFit="1" customWidth="1"/>
    <col min="13525" max="13525" width="13.28515625" bestFit="1" customWidth="1"/>
    <col min="13526" max="13526" width="13.5703125" bestFit="1" customWidth="1"/>
    <col min="13528" max="13528" width="15" bestFit="1" customWidth="1"/>
    <col min="13529" max="13529" width="15.42578125" bestFit="1" customWidth="1"/>
    <col min="13530" max="13530" width="14.85546875" bestFit="1" customWidth="1"/>
    <col min="13531" max="13531" width="18.140625" bestFit="1" customWidth="1"/>
    <col min="13779" max="13779" width="15" bestFit="1" customWidth="1"/>
    <col min="13780" max="13780" width="15.42578125" bestFit="1" customWidth="1"/>
    <col min="13781" max="13781" width="13.28515625" bestFit="1" customWidth="1"/>
    <col min="13782" max="13782" width="13.5703125" bestFit="1" customWidth="1"/>
    <col min="13784" max="13784" width="15" bestFit="1" customWidth="1"/>
    <col min="13785" max="13785" width="15.42578125" bestFit="1" customWidth="1"/>
    <col min="13786" max="13786" width="14.85546875" bestFit="1" customWidth="1"/>
    <col min="13787" max="13787" width="18.140625" bestFit="1" customWidth="1"/>
    <col min="14035" max="14035" width="15" bestFit="1" customWidth="1"/>
    <col min="14036" max="14036" width="15.42578125" bestFit="1" customWidth="1"/>
    <col min="14037" max="14037" width="13.28515625" bestFit="1" customWidth="1"/>
    <col min="14038" max="14038" width="13.5703125" bestFit="1" customWidth="1"/>
    <col min="14040" max="14040" width="15" bestFit="1" customWidth="1"/>
    <col min="14041" max="14041" width="15.42578125" bestFit="1" customWidth="1"/>
    <col min="14042" max="14042" width="14.85546875" bestFit="1" customWidth="1"/>
    <col min="14043" max="14043" width="18.140625" bestFit="1" customWidth="1"/>
    <col min="14291" max="14291" width="15" bestFit="1" customWidth="1"/>
    <col min="14292" max="14292" width="15.42578125" bestFit="1" customWidth="1"/>
    <col min="14293" max="14293" width="13.28515625" bestFit="1" customWidth="1"/>
    <col min="14294" max="14294" width="13.5703125" bestFit="1" customWidth="1"/>
    <col min="14296" max="14296" width="15" bestFit="1" customWidth="1"/>
    <col min="14297" max="14297" width="15.42578125" bestFit="1" customWidth="1"/>
    <col min="14298" max="14298" width="14.85546875" bestFit="1" customWidth="1"/>
    <col min="14299" max="14299" width="18.140625" bestFit="1" customWidth="1"/>
    <col min="14547" max="14547" width="15" bestFit="1" customWidth="1"/>
    <col min="14548" max="14548" width="15.42578125" bestFit="1" customWidth="1"/>
    <col min="14549" max="14549" width="13.28515625" bestFit="1" customWidth="1"/>
    <col min="14550" max="14550" width="13.5703125" bestFit="1" customWidth="1"/>
    <col min="14552" max="14552" width="15" bestFit="1" customWidth="1"/>
    <col min="14553" max="14553" width="15.42578125" bestFit="1" customWidth="1"/>
    <col min="14554" max="14554" width="14.85546875" bestFit="1" customWidth="1"/>
    <col min="14555" max="14555" width="18.140625" bestFit="1" customWidth="1"/>
    <col min="14803" max="14803" width="15" bestFit="1" customWidth="1"/>
    <col min="14804" max="14804" width="15.42578125" bestFit="1" customWidth="1"/>
    <col min="14805" max="14805" width="13.28515625" bestFit="1" customWidth="1"/>
    <col min="14806" max="14806" width="13.5703125" bestFit="1" customWidth="1"/>
    <col min="14808" max="14808" width="15" bestFit="1" customWidth="1"/>
    <col min="14809" max="14809" width="15.42578125" bestFit="1" customWidth="1"/>
    <col min="14810" max="14810" width="14.85546875" bestFit="1" customWidth="1"/>
    <col min="14811" max="14811" width="18.140625" bestFit="1" customWidth="1"/>
    <col min="15059" max="15059" width="15" bestFit="1" customWidth="1"/>
    <col min="15060" max="15060" width="15.42578125" bestFit="1" customWidth="1"/>
    <col min="15061" max="15061" width="13.28515625" bestFit="1" customWidth="1"/>
    <col min="15062" max="15062" width="13.5703125" bestFit="1" customWidth="1"/>
    <col min="15064" max="15064" width="15" bestFit="1" customWidth="1"/>
    <col min="15065" max="15065" width="15.42578125" bestFit="1" customWidth="1"/>
    <col min="15066" max="15066" width="14.85546875" bestFit="1" customWidth="1"/>
    <col min="15067" max="15067" width="18.140625" bestFit="1" customWidth="1"/>
    <col min="15315" max="15315" width="15" bestFit="1" customWidth="1"/>
    <col min="15316" max="15316" width="15.42578125" bestFit="1" customWidth="1"/>
    <col min="15317" max="15317" width="13.28515625" bestFit="1" customWidth="1"/>
    <col min="15318" max="15318" width="13.5703125" bestFit="1" customWidth="1"/>
    <col min="15320" max="15320" width="15" bestFit="1" customWidth="1"/>
    <col min="15321" max="15321" width="15.42578125" bestFit="1" customWidth="1"/>
    <col min="15322" max="15322" width="14.85546875" bestFit="1" customWidth="1"/>
    <col min="15323" max="15323" width="18.140625" bestFit="1" customWidth="1"/>
    <col min="15571" max="15571" width="15" bestFit="1" customWidth="1"/>
    <col min="15572" max="15572" width="15.42578125" bestFit="1" customWidth="1"/>
    <col min="15573" max="15573" width="13.28515625" bestFit="1" customWidth="1"/>
    <col min="15574" max="15574" width="13.5703125" bestFit="1" customWidth="1"/>
    <col min="15576" max="15576" width="15" bestFit="1" customWidth="1"/>
    <col min="15577" max="15577" width="15.42578125" bestFit="1" customWidth="1"/>
    <col min="15578" max="15578" width="14.85546875" bestFit="1" customWidth="1"/>
    <col min="15579" max="15579" width="18.140625" bestFit="1" customWidth="1"/>
    <col min="15827" max="15827" width="15" bestFit="1" customWidth="1"/>
    <col min="15828" max="15828" width="15.42578125" bestFit="1" customWidth="1"/>
    <col min="15829" max="15829" width="13.28515625" bestFit="1" customWidth="1"/>
    <col min="15830" max="15830" width="13.5703125" bestFit="1" customWidth="1"/>
    <col min="15832" max="15832" width="15" bestFit="1" customWidth="1"/>
    <col min="15833" max="15833" width="15.42578125" bestFit="1" customWidth="1"/>
    <col min="15834" max="15834" width="14.85546875" bestFit="1" customWidth="1"/>
    <col min="15835" max="15835" width="18.140625" bestFit="1" customWidth="1"/>
    <col min="16083" max="16083" width="15" bestFit="1" customWidth="1"/>
    <col min="16084" max="16084" width="15.42578125" bestFit="1" customWidth="1"/>
    <col min="16085" max="16085" width="13.28515625" bestFit="1" customWidth="1"/>
    <col min="16086" max="16086" width="13.5703125" bestFit="1" customWidth="1"/>
    <col min="16088" max="16088" width="15" bestFit="1" customWidth="1"/>
    <col min="16089" max="16089" width="15.42578125" bestFit="1" customWidth="1"/>
    <col min="16090" max="16090" width="14.85546875" bestFit="1" customWidth="1"/>
    <col min="16091" max="16091" width="18.140625" bestFit="1" customWidth="1"/>
  </cols>
  <sheetData>
    <row r="2" spans="2:24" ht="33.75" customHeight="1" x14ac:dyDescent="0.3">
      <c r="B2" s="444" t="s">
        <v>343</v>
      </c>
      <c r="C2" s="444"/>
      <c r="D2" s="444"/>
    </row>
    <row r="3" spans="2:24" ht="30" customHeight="1" x14ac:dyDescent="0.3">
      <c r="B3" s="444"/>
      <c r="C3" s="1086" t="s">
        <v>346</v>
      </c>
      <c r="D3" s="444"/>
      <c r="G3" s="1168" t="s">
        <v>361</v>
      </c>
      <c r="H3" s="1168" t="s">
        <v>365</v>
      </c>
      <c r="I3" s="1087" t="s">
        <v>362</v>
      </c>
      <c r="J3" s="1087"/>
      <c r="K3" s="1087"/>
      <c r="L3" s="1086" t="s">
        <v>363</v>
      </c>
      <c r="M3" s="1086"/>
      <c r="N3" s="1086"/>
      <c r="O3" s="1086" t="s">
        <v>360</v>
      </c>
      <c r="Q3" s="1086" t="s">
        <v>358</v>
      </c>
      <c r="R3" s="1086"/>
      <c r="S3" s="1086"/>
      <c r="T3" s="1168" t="s">
        <v>356</v>
      </c>
    </row>
    <row r="4" spans="2:24" s="372" customFormat="1" ht="24.75" customHeight="1" x14ac:dyDescent="0.2">
      <c r="B4" s="365" t="s">
        <v>201</v>
      </c>
      <c r="C4" s="1087"/>
      <c r="D4" s="373" t="s">
        <v>342</v>
      </c>
      <c r="E4" s="373" t="s">
        <v>350</v>
      </c>
      <c r="F4" s="373" t="s">
        <v>351</v>
      </c>
      <c r="G4" s="1169"/>
      <c r="H4" s="1169"/>
      <c r="I4" s="447" t="s">
        <v>347</v>
      </c>
      <c r="J4" s="447" t="s">
        <v>348</v>
      </c>
      <c r="K4" s="447" t="s">
        <v>349</v>
      </c>
      <c r="L4" s="447" t="s">
        <v>2</v>
      </c>
      <c r="M4" s="447" t="s">
        <v>345</v>
      </c>
      <c r="N4" s="447" t="s">
        <v>3</v>
      </c>
      <c r="O4" s="1086"/>
      <c r="P4" s="469" t="s">
        <v>353</v>
      </c>
      <c r="Q4" s="447" t="s">
        <v>2</v>
      </c>
      <c r="R4" s="447" t="s">
        <v>345</v>
      </c>
      <c r="S4" s="447" t="s">
        <v>3</v>
      </c>
      <c r="T4" s="1169"/>
      <c r="U4" s="373" t="s">
        <v>354</v>
      </c>
      <c r="V4" s="373" t="s">
        <v>355</v>
      </c>
    </row>
    <row r="5" spans="2:24" ht="17.25" customHeight="1" x14ac:dyDescent="0.2">
      <c r="B5" s="3" t="s">
        <v>33</v>
      </c>
      <c r="C5" s="460">
        <v>167961.33333333334</v>
      </c>
      <c r="D5" s="254">
        <v>2788823158</v>
      </c>
      <c r="E5" s="456">
        <v>436445623</v>
      </c>
      <c r="F5" s="446">
        <f>+E5/$E$26*$F$26</f>
        <v>443638838.97482616</v>
      </c>
      <c r="G5" s="457">
        <f>+D5/C5/365</f>
        <v>45.490299702595166</v>
      </c>
      <c r="H5" s="19">
        <f>(+F5-O5*12*C5)/D5</f>
        <v>0.11042749999999997</v>
      </c>
      <c r="I5" s="13" t="s">
        <v>1</v>
      </c>
      <c r="J5" s="19">
        <f>AVERAGE('Calc Small Comm A1-A Rates'!CF22:CQ22)</f>
        <v>0.1104275</v>
      </c>
      <c r="K5" s="13" t="s">
        <v>1</v>
      </c>
      <c r="L5" s="2" t="s">
        <v>1</v>
      </c>
      <c r="M5" s="453">
        <v>1</v>
      </c>
      <c r="N5" s="2" t="s">
        <v>1</v>
      </c>
      <c r="O5" s="459">
        <v>67.315130910478004</v>
      </c>
      <c r="Q5" s="1"/>
      <c r="R5" s="471">
        <f>+M5*J5*D5/1000000</f>
        <v>307.96276928004499</v>
      </c>
      <c r="S5" s="1"/>
      <c r="T5" s="470">
        <f>+U5/F5</f>
        <v>1</v>
      </c>
      <c r="U5" s="455">
        <f>+R5*1000000+12*C5*O5</f>
        <v>443638838.97482616</v>
      </c>
      <c r="V5" s="466">
        <f>+C5</f>
        <v>167961.33333333334</v>
      </c>
    </row>
    <row r="6" spans="2:24" x14ac:dyDescent="0.2">
      <c r="B6" t="s">
        <v>34</v>
      </c>
      <c r="C6" s="452">
        <v>5500.166666666667</v>
      </c>
      <c r="D6" s="239">
        <v>206743132</v>
      </c>
      <c r="E6" s="261">
        <v>28367285</v>
      </c>
      <c r="F6" s="446">
        <f t="shared" ref="F6:F25" si="0">+E6/$E$26*$F$26</f>
        <v>28834816.341526244</v>
      </c>
      <c r="G6" s="457">
        <f t="shared" ref="G6:G25" si="1">+D6/C6/365</f>
        <v>102.98225018502967</v>
      </c>
      <c r="H6" s="19">
        <f t="shared" ref="H6:H25" si="2">+F6/D6</f>
        <v>0.1394717012487082</v>
      </c>
      <c r="J6" s="1"/>
      <c r="K6" s="1"/>
      <c r="Q6" s="1"/>
      <c r="R6" s="1"/>
      <c r="S6" s="1"/>
      <c r="T6" s="464"/>
      <c r="V6" s="466"/>
    </row>
    <row r="7" spans="2:24" x14ac:dyDescent="0.2">
      <c r="B7" t="s">
        <v>71</v>
      </c>
      <c r="C7" s="452">
        <v>36.5</v>
      </c>
      <c r="D7" s="239">
        <v>5146355</v>
      </c>
      <c r="E7" s="261">
        <v>798971</v>
      </c>
      <c r="F7" s="446">
        <f t="shared" si="0"/>
        <v>812139.12601102167</v>
      </c>
      <c r="G7" s="457">
        <f t="shared" si="1"/>
        <v>386.29048601989115</v>
      </c>
      <c r="H7" s="19">
        <f t="shared" si="2"/>
        <v>0.15780860939655769</v>
      </c>
      <c r="J7" s="1"/>
      <c r="K7" s="1"/>
      <c r="Q7" s="1"/>
      <c r="R7" s="1"/>
      <c r="S7" s="1"/>
      <c r="T7" s="464"/>
      <c r="U7" s="455"/>
      <c r="V7" s="466"/>
    </row>
    <row r="8" spans="2:24" x14ac:dyDescent="0.2">
      <c r="B8" s="3" t="s">
        <v>72</v>
      </c>
      <c r="C8" s="460">
        <v>13153.333333333334</v>
      </c>
      <c r="D8" s="254">
        <v>3195416262</v>
      </c>
      <c r="E8" s="456">
        <v>440042794</v>
      </c>
      <c r="F8" s="446">
        <f t="shared" si="0"/>
        <v>447295296.2330398</v>
      </c>
      <c r="G8" s="457">
        <f t="shared" si="1"/>
        <v>665.57768130029365</v>
      </c>
      <c r="H8" s="19">
        <f>(+F8-O8*12*C8)/D8</f>
        <v>8.9123171462829803E-2</v>
      </c>
      <c r="I8" s="19" t="e">
        <f>AVERAGE('Med Com A-2 Rates'!$CF$20:$CQ$20)+AVERAGE('Med Com A-2 Rates'!#REF!)</f>
        <v>#REF!</v>
      </c>
      <c r="J8" s="19" t="e">
        <f>AVERAGE('Med Com A-2 Rates'!$CF$20:$CQ$20)+AVERAGE('Med Com A-2 Rates'!#REF!)</f>
        <v>#REF!</v>
      </c>
      <c r="K8" s="19" t="e">
        <f>AVERAGE('Med Com A-2 Rates'!$CF$20:$CQ$20)+AVERAGE('Med Com A-2 Rates'!#REF!)</f>
        <v>#REF!</v>
      </c>
      <c r="L8" s="454" t="e">
        <f>+'Med Com A-2 Rates'!#REF!/'Med Com A-2 Rates'!#REF!</f>
        <v>#REF!</v>
      </c>
      <c r="M8" s="454" t="e">
        <f>1-L8-N8</f>
        <v>#REF!</v>
      </c>
      <c r="N8" s="454" t="e">
        <f>+'Med Com A-2 Rates'!#REF!/'Med Com A-2 Rates'!#REF!</f>
        <v>#REF!</v>
      </c>
      <c r="O8" s="459">
        <v>1029.5847999220675</v>
      </c>
      <c r="Q8" s="471" t="e">
        <f t="shared" ref="Q8:S9" si="3">+I8*L8*$D8/1000000</f>
        <v>#REF!</v>
      </c>
      <c r="R8" s="471" t="e">
        <f t="shared" si="3"/>
        <v>#REF!</v>
      </c>
      <c r="S8" s="471" t="e">
        <f t="shared" si="3"/>
        <v>#REF!</v>
      </c>
      <c r="T8" s="470" t="e">
        <f>+U8/F8</f>
        <v>#REF!</v>
      </c>
      <c r="U8" s="455" t="e">
        <f>SUM(Q8:S8)*1000000+O8*12*C8</f>
        <v>#REF!</v>
      </c>
      <c r="V8" s="466">
        <f>+C8</f>
        <v>13153.333333333334</v>
      </c>
    </row>
    <row r="9" spans="2:24" x14ac:dyDescent="0.2">
      <c r="B9" s="3" t="s">
        <v>73</v>
      </c>
      <c r="C9" s="460">
        <v>5464.916666666667</v>
      </c>
      <c r="D9" s="254">
        <v>7831463227</v>
      </c>
      <c r="E9" s="456">
        <v>959390405</v>
      </c>
      <c r="F9" s="446">
        <f t="shared" si="0"/>
        <v>975202460.43981588</v>
      </c>
      <c r="G9" s="457">
        <f t="shared" si="1"/>
        <v>3926.146535131631</v>
      </c>
      <c r="H9" s="19">
        <f>(+F9-O9*12*C9)/D9</f>
        <v>9.0250721174712695E-2</v>
      </c>
      <c r="I9" s="19"/>
      <c r="J9" s="19"/>
      <c r="K9" s="19"/>
      <c r="L9" s="454">
        <f>+'Lrg Comm A3A mtred Rates'!DJ71/'Lrg Comm A3A mtred Rates'!DJ72</f>
        <v>0.44231141618979575</v>
      </c>
      <c r="M9" s="454">
        <f>1-L9-N9</f>
        <v>0.33333110756471979</v>
      </c>
      <c r="N9" s="454">
        <f>+'Lrg Comm A3A mtred Rates'!DJ69/'Lrg Comm A3A mtred Rates'!DJ72</f>
        <v>0.22435747624548447</v>
      </c>
      <c r="O9" s="459">
        <v>4092.8842518157189</v>
      </c>
      <c r="Q9" s="471">
        <f t="shared" si="3"/>
        <v>0</v>
      </c>
      <c r="R9" s="471">
        <f t="shared" si="3"/>
        <v>0</v>
      </c>
      <c r="S9" s="471">
        <f t="shared" si="3"/>
        <v>0</v>
      </c>
      <c r="T9" s="470">
        <f>+U9/F9</f>
        <v>0.27523234121945456</v>
      </c>
      <c r="U9" s="455">
        <f>SUM(Q9:S9)*1000000+O9*12*C9</f>
        <v>268407256.34982306</v>
      </c>
      <c r="V9" s="466">
        <f>+C9</f>
        <v>5464.916666666667</v>
      </c>
      <c r="X9" s="481"/>
    </row>
    <row r="10" spans="2:24" x14ac:dyDescent="0.2">
      <c r="B10" t="s">
        <v>74</v>
      </c>
      <c r="C10" s="452">
        <v>2.5833333333333335</v>
      </c>
      <c r="D10" s="239">
        <v>847018</v>
      </c>
      <c r="E10" s="261">
        <v>114868</v>
      </c>
      <c r="F10" s="446">
        <f t="shared" si="0"/>
        <v>116761.18047668066</v>
      </c>
      <c r="G10" s="457">
        <f t="shared" si="1"/>
        <v>898.29571365444099</v>
      </c>
      <c r="H10" s="19">
        <f t="shared" si="2"/>
        <v>0.13784970387486531</v>
      </c>
      <c r="J10" s="1"/>
      <c r="K10" s="1"/>
      <c r="N10" s="463"/>
      <c r="Q10" s="1"/>
      <c r="R10" s="1"/>
      <c r="S10" s="1"/>
      <c r="T10" s="464"/>
      <c r="U10" s="455"/>
      <c r="V10" s="466"/>
    </row>
    <row r="11" spans="2:24" x14ac:dyDescent="0.2">
      <c r="B11" t="s">
        <v>75</v>
      </c>
      <c r="C11" s="452">
        <v>5.583333333333333</v>
      </c>
      <c r="D11" s="239">
        <v>6077798</v>
      </c>
      <c r="E11" s="261">
        <v>839873</v>
      </c>
      <c r="F11" s="446">
        <f t="shared" si="0"/>
        <v>853715.24646107899</v>
      </c>
      <c r="G11" s="457">
        <f t="shared" si="1"/>
        <v>2982.3584543038237</v>
      </c>
      <c r="H11" s="19">
        <f t="shared" si="2"/>
        <v>0.140464564051171</v>
      </c>
      <c r="J11" s="1"/>
      <c r="K11" s="1"/>
      <c r="N11" s="463"/>
      <c r="Q11" s="1"/>
      <c r="R11" s="1"/>
      <c r="S11" s="1"/>
      <c r="T11" s="464"/>
      <c r="U11" s="455"/>
      <c r="V11" s="466"/>
    </row>
    <row r="12" spans="2:24" x14ac:dyDescent="0.2">
      <c r="B12" t="s">
        <v>76</v>
      </c>
      <c r="C12" s="452">
        <v>1.0833333333333333</v>
      </c>
      <c r="D12" s="239">
        <v>19172</v>
      </c>
      <c r="E12" s="261">
        <v>0</v>
      </c>
      <c r="F12" s="446">
        <f t="shared" si="0"/>
        <v>0</v>
      </c>
      <c r="G12" s="457">
        <f t="shared" si="1"/>
        <v>48.48556375131718</v>
      </c>
      <c r="H12" s="19">
        <f t="shared" si="2"/>
        <v>0</v>
      </c>
      <c r="I12" s="1"/>
      <c r="J12" s="1"/>
      <c r="K12" s="1"/>
      <c r="N12" s="463"/>
      <c r="P12" s="53"/>
      <c r="Q12" s="1"/>
      <c r="R12" s="1"/>
      <c r="S12" s="1"/>
      <c r="T12" s="464"/>
      <c r="U12" s="455"/>
      <c r="V12" s="466"/>
    </row>
    <row r="13" spans="2:24" x14ac:dyDescent="0.2">
      <c r="B13" s="3" t="s">
        <v>369</v>
      </c>
      <c r="C13" s="460">
        <v>97990</v>
      </c>
      <c r="D13" s="254">
        <v>480282446</v>
      </c>
      <c r="E13" s="456">
        <v>40705877</v>
      </c>
      <c r="F13" s="446">
        <f t="shared" si="0"/>
        <v>41376765.076945402</v>
      </c>
      <c r="G13" s="457">
        <f t="shared" si="1"/>
        <v>13.428332664641486</v>
      </c>
      <c r="H13" s="19">
        <f>(+F13-O13*12*C13)/D13</f>
        <v>0.1236345162549318</v>
      </c>
      <c r="I13" s="19">
        <f>+I21+'Rate Case Res R1'!$CQ$55</f>
        <v>0.1298475</v>
      </c>
      <c r="J13" s="19">
        <f>+J21+'Rate Case Res R1'!$CQ$55</f>
        <v>0.14419750000000003</v>
      </c>
      <c r="K13" s="19">
        <f>+K21+'Rate Case Res R1'!$CQ$55</f>
        <v>0.15596416666666668</v>
      </c>
      <c r="L13" s="458">
        <v>0.5</v>
      </c>
      <c r="M13" s="454">
        <f>1-L13-N13</f>
        <v>0.45</v>
      </c>
      <c r="N13" s="462">
        <v>0.05</v>
      </c>
      <c r="O13" s="390">
        <f>-+'Rate Case Res R1'!CQ53</f>
        <v>-15.31</v>
      </c>
      <c r="P13" s="465">
        <v>0.13958559377956065</v>
      </c>
      <c r="Q13" s="471">
        <f t="shared" ref="Q13:S14" si="4">+I13*L13*$D13/1000000</f>
        <v>31.181737453492499</v>
      </c>
      <c r="R13" s="471">
        <f t="shared" si="4"/>
        <v>31.164987603188258</v>
      </c>
      <c r="S13" s="471">
        <f t="shared" si="4"/>
        <v>3.7453425727509173</v>
      </c>
      <c r="T13" s="470">
        <f>+U13/F13</f>
        <v>1</v>
      </c>
      <c r="U13" s="455">
        <f>(SUM(Q13:S13)*1000000+O13*12*C13)*(1-P13)</f>
        <v>41376765.076945402</v>
      </c>
      <c r="V13" s="466">
        <f>+C13</f>
        <v>97990</v>
      </c>
    </row>
    <row r="14" spans="2:24" x14ac:dyDescent="0.2">
      <c r="B14" s="3" t="s">
        <v>368</v>
      </c>
      <c r="C14" s="460">
        <v>207967</v>
      </c>
      <c r="D14" s="254">
        <v>939413443</v>
      </c>
      <c r="E14" s="456">
        <v>93308435</v>
      </c>
      <c r="F14" s="446">
        <f t="shared" si="0"/>
        <v>94846284.596507534</v>
      </c>
      <c r="G14" s="457">
        <f t="shared" si="1"/>
        <v>12.375691625469292</v>
      </c>
      <c r="H14" s="19">
        <f>(+F14-O14*12*C14)/D14</f>
        <v>0.12266736242192303</v>
      </c>
      <c r="I14" s="19">
        <f>+I21+'Rate Case Res R1'!$CQ$55</f>
        <v>0.1298475</v>
      </c>
      <c r="J14" s="19">
        <f>+J21+'Rate Case Res R1'!$CQ$55</f>
        <v>0.14419750000000003</v>
      </c>
      <c r="K14" s="19">
        <f>+K21+'Rate Case Res R1'!$CQ$55</f>
        <v>0.15596416666666668</v>
      </c>
      <c r="L14" s="458">
        <v>0.6</v>
      </c>
      <c r="M14" s="454">
        <f>1-L14-N14</f>
        <v>0.35000000000000003</v>
      </c>
      <c r="N14" s="462">
        <v>0.05</v>
      </c>
      <c r="O14" s="390">
        <f>-+'Rate Case Res R1'!CQ54</f>
        <v>-8.17</v>
      </c>
      <c r="P14" s="465">
        <v>0.11800700195291977</v>
      </c>
      <c r="Q14" s="471">
        <f t="shared" si="4"/>
        <v>73.188292223965504</v>
      </c>
      <c r="R14" s="471">
        <f t="shared" si="4"/>
        <v>47.411374481447389</v>
      </c>
      <c r="S14" s="471">
        <f t="shared" si="4"/>
        <v>7.3257417396479596</v>
      </c>
      <c r="T14" s="470">
        <f>+U14/F14</f>
        <v>0.99999999999999956</v>
      </c>
      <c r="U14" s="455">
        <f>(SUM(Q14:S14)*1000000+O14*12*C14)*(1-P14)</f>
        <v>94846284.59650749</v>
      </c>
      <c r="V14" s="466">
        <f>+C14</f>
        <v>207967</v>
      </c>
    </row>
    <row r="15" spans="2:24" x14ac:dyDescent="0.2">
      <c r="B15" t="s">
        <v>79</v>
      </c>
      <c r="C15" s="452">
        <v>0</v>
      </c>
      <c r="D15" s="239">
        <v>148803029.65000001</v>
      </c>
      <c r="E15" s="261">
        <v>11089954</v>
      </c>
      <c r="F15" s="446">
        <f t="shared" si="0"/>
        <v>11272731.487203458</v>
      </c>
      <c r="G15" s="457"/>
      <c r="H15" s="19">
        <f t="shared" si="2"/>
        <v>7.5756061645506009E-2</v>
      </c>
      <c r="I15" s="1"/>
      <c r="J15" s="1"/>
      <c r="K15" s="1"/>
      <c r="L15" s="1"/>
      <c r="M15" s="1"/>
      <c r="N15" s="1"/>
      <c r="Q15" s="1"/>
      <c r="R15" s="1"/>
      <c r="S15" s="1"/>
      <c r="T15" s="464"/>
      <c r="V15" s="466"/>
    </row>
    <row r="16" spans="2:24" x14ac:dyDescent="0.2">
      <c r="B16" t="s">
        <v>80</v>
      </c>
      <c r="C16" s="452">
        <v>0</v>
      </c>
      <c r="D16" s="239">
        <v>1164479.96</v>
      </c>
      <c r="E16" s="261">
        <v>5097894</v>
      </c>
      <c r="F16" s="446">
        <f t="shared" si="0"/>
        <v>5181914.2092226511</v>
      </c>
      <c r="G16" s="457"/>
      <c r="H16" s="19">
        <f t="shared" si="2"/>
        <v>4.4499814399748461</v>
      </c>
      <c r="I16" s="1"/>
      <c r="J16" s="1"/>
      <c r="K16" s="1"/>
      <c r="L16" s="1"/>
      <c r="M16" s="1"/>
      <c r="N16" s="1"/>
      <c r="Q16" s="1"/>
      <c r="R16" s="1"/>
      <c r="S16" s="1"/>
      <c r="T16" s="464"/>
      <c r="V16" s="466"/>
    </row>
    <row r="17" spans="2:22" x14ac:dyDescent="0.2">
      <c r="B17" t="s">
        <v>81</v>
      </c>
      <c r="C17" s="452">
        <v>30536</v>
      </c>
      <c r="D17" s="239">
        <v>155218200.55999997</v>
      </c>
      <c r="E17" s="261">
        <v>19569685</v>
      </c>
      <c r="F17" s="446">
        <f t="shared" si="0"/>
        <v>19892219.958184965</v>
      </c>
      <c r="G17" s="457">
        <f t="shared" si="1"/>
        <v>13.9263604925334</v>
      </c>
      <c r="H17" s="19">
        <f>(+F17-O17*12*C17)/D17</f>
        <v>0.12815649122601172</v>
      </c>
      <c r="I17" s="479">
        <f>+I21</f>
        <v>0.13431750000000001</v>
      </c>
      <c r="J17" s="479">
        <f>+J21</f>
        <v>0.14866750000000004</v>
      </c>
      <c r="K17" s="479">
        <f>+K21</f>
        <v>0.16043416666666668</v>
      </c>
      <c r="L17" s="458">
        <v>0.47803010251555017</v>
      </c>
      <c r="M17" s="453">
        <f>1-L17-N17</f>
        <v>0.47196989748444979</v>
      </c>
      <c r="N17" s="462">
        <v>0.05</v>
      </c>
      <c r="O17" s="459">
        <v>0</v>
      </c>
      <c r="P17" s="465">
        <v>0.1</v>
      </c>
      <c r="Q17" s="471">
        <f>+I17*L17*$D17/1000000</f>
        <v>9.966220465394283</v>
      </c>
      <c r="R17" s="471">
        <f>+J17*M17*$D17/1000000</f>
        <v>10.89113102189407</v>
      </c>
      <c r="S17" s="471">
        <f>+K17*N17*$D17/1000000</f>
        <v>1.2451151329171564</v>
      </c>
      <c r="T17" s="470">
        <f>+U17/F17</f>
        <v>0.99999999999999978</v>
      </c>
      <c r="U17" s="455">
        <f>(SUM(Q17:S17)*1000000+O17*12*C17)*(1-P17)</f>
        <v>19892219.958184961</v>
      </c>
      <c r="V17" s="466">
        <f>+C17</f>
        <v>30536</v>
      </c>
    </row>
    <row r="18" spans="2:22" x14ac:dyDescent="0.2">
      <c r="B18" t="s">
        <v>82</v>
      </c>
      <c r="C18" s="452">
        <v>4.083333333333333</v>
      </c>
      <c r="D18" s="239">
        <v>1495619</v>
      </c>
      <c r="E18" s="261">
        <v>262127</v>
      </c>
      <c r="F18" s="446">
        <f t="shared" si="0"/>
        <v>266447.20857689582</v>
      </c>
      <c r="G18" s="457">
        <f t="shared" si="1"/>
        <v>1003.4905227844564</v>
      </c>
      <c r="H18" s="19">
        <f t="shared" si="2"/>
        <v>0.17815179439208503</v>
      </c>
      <c r="I18" s="1"/>
      <c r="J18" s="1"/>
      <c r="K18" s="1"/>
      <c r="L18" s="1"/>
      <c r="M18" s="1"/>
      <c r="N18" s="1"/>
      <c r="O18" s="459"/>
      <c r="Q18" s="1"/>
      <c r="R18" s="1"/>
      <c r="S18" s="1"/>
      <c r="T18" s="464"/>
      <c r="V18" s="466"/>
    </row>
    <row r="19" spans="2:22" x14ac:dyDescent="0.2">
      <c r="B19" t="s">
        <v>83</v>
      </c>
      <c r="C19" s="452">
        <v>25.833333333333332</v>
      </c>
      <c r="D19" s="239">
        <v>498243381</v>
      </c>
      <c r="E19" s="261">
        <v>66146909</v>
      </c>
      <c r="F19" s="446">
        <f t="shared" si="0"/>
        <v>67237099.799104825</v>
      </c>
      <c r="G19" s="457">
        <f t="shared" si="1"/>
        <v>52840.659054352625</v>
      </c>
      <c r="H19" s="19">
        <f t="shared" si="2"/>
        <v>0.13494830511176389</v>
      </c>
      <c r="I19" s="1"/>
      <c r="J19" s="1"/>
      <c r="K19" s="1"/>
      <c r="L19" s="1"/>
      <c r="M19" s="1"/>
      <c r="N19" s="1"/>
      <c r="O19" s="459"/>
      <c r="Q19" s="1"/>
      <c r="R19" s="1"/>
      <c r="S19" s="1"/>
      <c r="T19" s="464"/>
      <c r="V19" s="466"/>
    </row>
    <row r="20" spans="2:22" x14ac:dyDescent="0.2">
      <c r="B20" t="s">
        <v>84</v>
      </c>
      <c r="C20" s="452">
        <v>165.5</v>
      </c>
      <c r="D20" s="239">
        <v>104206584</v>
      </c>
      <c r="E20" s="261">
        <v>0</v>
      </c>
      <c r="F20" s="446">
        <f t="shared" si="0"/>
        <v>0</v>
      </c>
      <c r="G20" s="457">
        <f t="shared" si="1"/>
        <v>1725.0603650208996</v>
      </c>
      <c r="H20" s="19">
        <f t="shared" si="2"/>
        <v>0</v>
      </c>
      <c r="I20" s="1"/>
      <c r="J20" s="1"/>
      <c r="K20" s="1"/>
      <c r="L20" s="1"/>
      <c r="M20" s="1"/>
      <c r="N20" s="1"/>
      <c r="O20" s="459"/>
      <c r="Q20" s="1"/>
      <c r="R20" s="1"/>
      <c r="S20" s="1"/>
      <c r="T20" s="464"/>
      <c r="V20" s="466"/>
    </row>
    <row r="21" spans="2:22" x14ac:dyDescent="0.2">
      <c r="B21" s="3" t="s">
        <v>370</v>
      </c>
      <c r="C21" s="460">
        <v>967229.41666666663</v>
      </c>
      <c r="D21" s="254">
        <v>6067987054</v>
      </c>
      <c r="E21" s="456">
        <v>871217039</v>
      </c>
      <c r="F21" s="446">
        <f t="shared" si="0"/>
        <v>885575877.74696457</v>
      </c>
      <c r="G21" s="457">
        <f t="shared" si="1"/>
        <v>17.187878883012424</v>
      </c>
      <c r="H21" s="19">
        <f t="shared" si="2"/>
        <v>0.14594228199007039</v>
      </c>
      <c r="I21" s="19">
        <f>AVERAGE('Rate Case Res R1'!CF31:CQ31)</f>
        <v>0.13431750000000001</v>
      </c>
      <c r="J21" s="19">
        <f>AVERAGE('Rate Case Res R1'!CF32:CQ32)</f>
        <v>0.14866750000000004</v>
      </c>
      <c r="K21" s="19">
        <f>AVERAGE('Rate Case Res R1'!CF33:CQ33)</f>
        <v>0.16043416666666668</v>
      </c>
      <c r="L21" s="453">
        <f>+'RES Bill Freq Tbl'!Q14</f>
        <v>0.34885613177424457</v>
      </c>
      <c r="M21" s="453">
        <f>+'RES Bill Freq Tbl'!I18-L21</f>
        <v>0.47389404371056543</v>
      </c>
      <c r="N21" s="453">
        <f>1-M21-L21</f>
        <v>0.17724982451519</v>
      </c>
      <c r="O21" s="459">
        <v>0</v>
      </c>
      <c r="P21" s="480">
        <v>-1.3394979433816144E-3</v>
      </c>
      <c r="Q21" s="471">
        <f>+I21*L21*$D21/1000000</f>
        <v>284.33060313715339</v>
      </c>
      <c r="R21" s="471">
        <f>+J21*M21*$D21/1000000</f>
        <v>427.50572408667722</v>
      </c>
      <c r="S21" s="471">
        <f>+K21*N21*$D21/1000000</f>
        <v>172.55491027935378</v>
      </c>
      <c r="T21" s="470">
        <f>+U21/F21</f>
        <v>1</v>
      </c>
      <c r="U21" s="455">
        <f>(SUM(Q21:S21)*1000000+O21*12*C21)*(1-P21)</f>
        <v>885575877.74696457</v>
      </c>
      <c r="V21" s="466">
        <f>+C21</f>
        <v>967229.41666666663</v>
      </c>
    </row>
    <row r="22" spans="2:22" x14ac:dyDescent="0.2">
      <c r="B22" t="s">
        <v>86</v>
      </c>
      <c r="C22" s="452">
        <v>2380.4166666666665</v>
      </c>
      <c r="D22" s="239">
        <v>37173232</v>
      </c>
      <c r="E22" s="261">
        <v>4868022</v>
      </c>
      <c r="F22" s="446">
        <f t="shared" si="0"/>
        <v>4948253.6068047844</v>
      </c>
      <c r="G22" s="457">
        <f t="shared" si="1"/>
        <v>42.784304386295133</v>
      </c>
      <c r="H22" s="19">
        <f t="shared" si="2"/>
        <v>0.13311335443753677</v>
      </c>
      <c r="I22" s="1"/>
      <c r="J22" s="1"/>
      <c r="K22" s="1"/>
      <c r="Q22" s="1"/>
      <c r="R22" s="1"/>
      <c r="S22" s="1"/>
      <c r="T22" s="464"/>
      <c r="U22" s="455"/>
    </row>
    <row r="23" spans="2:22" x14ac:dyDescent="0.2">
      <c r="B23" t="s">
        <v>186</v>
      </c>
      <c r="C23" s="452" t="s">
        <v>260</v>
      </c>
      <c r="D23" s="239">
        <v>11082862</v>
      </c>
      <c r="E23" s="261">
        <v>0</v>
      </c>
      <c r="F23" s="446">
        <f t="shared" si="0"/>
        <v>0</v>
      </c>
      <c r="G23" s="457"/>
      <c r="H23" s="19">
        <f t="shared" si="2"/>
        <v>0</v>
      </c>
      <c r="I23" s="1"/>
      <c r="J23" s="1"/>
      <c r="K23" s="1"/>
      <c r="Q23" s="1"/>
      <c r="R23" s="1"/>
      <c r="S23" s="1"/>
      <c r="U23" s="455"/>
    </row>
    <row r="24" spans="2:22" x14ac:dyDescent="0.2">
      <c r="B24" t="s">
        <v>87</v>
      </c>
      <c r="C24" s="452">
        <v>59.666666666666664</v>
      </c>
      <c r="D24" s="239">
        <v>1145782088</v>
      </c>
      <c r="E24" s="261">
        <v>108663252</v>
      </c>
      <c r="F24" s="446">
        <f t="shared" si="0"/>
        <v>110454169.81191482</v>
      </c>
      <c r="G24" s="457">
        <f t="shared" si="1"/>
        <v>52611.100696410809</v>
      </c>
      <c r="H24" s="19">
        <f t="shared" si="2"/>
        <v>9.6400677728097642E-2</v>
      </c>
      <c r="I24" s="1"/>
      <c r="J24" s="1"/>
      <c r="K24" s="1"/>
      <c r="U24" s="455"/>
    </row>
    <row r="25" spans="2:22" x14ac:dyDescent="0.2">
      <c r="B25" t="s">
        <v>88</v>
      </c>
      <c r="C25" s="452">
        <v>3.5833333333333335</v>
      </c>
      <c r="D25" s="239">
        <v>27652973</v>
      </c>
      <c r="E25" s="261">
        <v>3535932</v>
      </c>
      <c r="F25" s="446">
        <f t="shared" si="0"/>
        <v>3594208.9564131913</v>
      </c>
      <c r="G25" s="457">
        <f t="shared" si="1"/>
        <v>21142.763682701498</v>
      </c>
      <c r="H25" s="19">
        <f t="shared" si="2"/>
        <v>0.12997549870725261</v>
      </c>
      <c r="I25" s="1"/>
      <c r="J25" s="1"/>
      <c r="K25" s="1"/>
      <c r="U25" s="455"/>
    </row>
    <row r="26" spans="2:22" x14ac:dyDescent="0.2">
      <c r="B26" s="247" t="s">
        <v>89</v>
      </c>
      <c r="C26" s="250">
        <f>SUM(C5:C25)</f>
        <v>1498487.0000000002</v>
      </c>
      <c r="D26" s="250">
        <f>SUM(D5:D25)</f>
        <v>23653041514.169998</v>
      </c>
      <c r="E26" s="264">
        <f>SUM(E5:E25)</f>
        <v>3090464945</v>
      </c>
      <c r="F26" s="263">
        <v>3141400000</v>
      </c>
      <c r="G26" s="456"/>
      <c r="H26" s="14"/>
      <c r="R26" s="476" t="s">
        <v>359</v>
      </c>
      <c r="S26" s="467" t="e">
        <f>SUM(Q5:S25)*1000000/F26/U26</f>
        <v>#REF!</v>
      </c>
      <c r="U26" s="468" t="e">
        <f>SUM(U5:U25)/F26</f>
        <v>#REF!</v>
      </c>
      <c r="V26" s="468">
        <f>SUM(V5:V25)/C26</f>
        <v>0.99453782381829126</v>
      </c>
    </row>
    <row r="27" spans="2:22" x14ac:dyDescent="0.2">
      <c r="F27" s="478">
        <f>+F26/E26</f>
        <v>1.0164813566587794</v>
      </c>
    </row>
    <row r="29" spans="2:22" x14ac:dyDescent="0.2">
      <c r="B29" s="2" t="s">
        <v>357</v>
      </c>
    </row>
    <row r="30" spans="2:22" x14ac:dyDescent="0.2">
      <c r="B30" s="2" t="s">
        <v>352</v>
      </c>
    </row>
  </sheetData>
  <mergeCells count="8">
    <mergeCell ref="T3:T4"/>
    <mergeCell ref="G3:G4"/>
    <mergeCell ref="C3:C4"/>
    <mergeCell ref="I3:K3"/>
    <mergeCell ref="L3:N3"/>
    <mergeCell ref="Q3:S3"/>
    <mergeCell ref="O3:O4"/>
    <mergeCell ref="H3:H4"/>
  </mergeCells>
  <pageMargins left="0.7" right="0.7" top="0.75" bottom="0.75" header="0.3" footer="0.3"/>
  <pageSetup scale="54" orientation="landscape" r:id="rId1"/>
  <headerFooter>
    <oddFooter>&amp;L&amp;F&amp;R&amp;D</oddFooter>
  </headerFooter>
  <ignoredErrors>
    <ignoredError sqref="H17"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DU54"/>
  <sheetViews>
    <sheetView workbookViewId="0">
      <pane xSplit="14" ySplit="6" topLeftCell="DF7" activePane="bottomRight" state="frozen"/>
      <selection pane="topRight" activeCell="O1" sqref="O1"/>
      <selection pane="bottomLeft" activeCell="A7" sqref="A7"/>
      <selection pane="bottomRight" activeCell="O7" sqref="O7"/>
    </sheetView>
  </sheetViews>
  <sheetFormatPr defaultRowHeight="12.75" x14ac:dyDescent="0.2"/>
  <cols>
    <col min="1" max="1" width="2.85546875" customWidth="1"/>
    <col min="2" max="2" width="81.7109375" style="40" customWidth="1"/>
    <col min="3" max="5" width="12.42578125" hidden="1" customWidth="1"/>
    <col min="6" max="6" width="12.7109375" hidden="1" customWidth="1"/>
    <col min="7" max="9" width="12.42578125" hidden="1" customWidth="1"/>
    <col min="10" max="11" width="12.7109375" hidden="1" customWidth="1"/>
    <col min="12" max="13" width="13" hidden="1" customWidth="1"/>
    <col min="14" max="14" width="12.42578125" hidden="1" customWidth="1"/>
    <col min="15" max="15" width="12.7109375" bestFit="1" customWidth="1"/>
    <col min="16" max="18" width="12.42578125" bestFit="1" customWidth="1"/>
    <col min="19" max="20" width="12.7109375" bestFit="1" customWidth="1"/>
    <col min="21" max="21" width="12.42578125" bestFit="1" customWidth="1"/>
    <col min="22" max="22" width="12.7109375" bestFit="1" customWidth="1"/>
    <col min="23" max="23" width="12.42578125" bestFit="1" customWidth="1"/>
    <col min="24" max="24" width="13" bestFit="1" customWidth="1"/>
    <col min="25" max="25" width="12.42578125" bestFit="1" customWidth="1"/>
    <col min="26" max="28" width="12.7109375" bestFit="1" customWidth="1"/>
    <col min="29" max="30" width="12.42578125" bestFit="1" customWidth="1"/>
    <col min="31" max="32" width="12.7109375" bestFit="1" customWidth="1"/>
    <col min="33" max="34" width="12.42578125" bestFit="1" customWidth="1"/>
    <col min="35" max="36" width="12.5703125" bestFit="1" customWidth="1"/>
    <col min="37" max="37" width="12.7109375" bestFit="1" customWidth="1"/>
    <col min="38" max="38" width="12.5703125" bestFit="1" customWidth="1"/>
    <col min="39" max="40" width="12.7109375" bestFit="1" customWidth="1"/>
    <col min="41" max="41" width="12.5703125" bestFit="1" customWidth="1"/>
    <col min="42" max="42" width="12" bestFit="1" customWidth="1"/>
    <col min="43" max="43" width="12.7109375" bestFit="1" customWidth="1"/>
    <col min="44" max="44" width="12" bestFit="1" customWidth="1"/>
    <col min="45" max="45" width="12.42578125" bestFit="1" customWidth="1"/>
    <col min="46" max="46" width="12" bestFit="1" customWidth="1"/>
    <col min="47" max="47" width="12.7109375" bestFit="1" customWidth="1"/>
    <col min="48" max="48" width="12.5703125" bestFit="1" customWidth="1"/>
    <col min="49" max="49" width="12.140625" bestFit="1" customWidth="1"/>
    <col min="50" max="52" width="12.7109375" bestFit="1" customWidth="1"/>
    <col min="53" max="53" width="12.42578125" bestFit="1" customWidth="1"/>
    <col min="54" max="54" width="12.7109375" bestFit="1" customWidth="1"/>
    <col min="55" max="56" width="12.42578125" bestFit="1" customWidth="1"/>
    <col min="57" max="57" width="12.7109375" bestFit="1" customWidth="1"/>
    <col min="58" max="58" width="12.42578125" bestFit="1" customWidth="1"/>
    <col min="59" max="59" width="12.7109375" bestFit="1" customWidth="1"/>
    <col min="60" max="60" width="12.42578125" bestFit="1" customWidth="1"/>
    <col min="61" max="61" width="12" bestFit="1" customWidth="1"/>
    <col min="62" max="62" width="12.140625" bestFit="1" customWidth="1"/>
    <col min="63" max="63" width="12.7109375" bestFit="1" customWidth="1"/>
    <col min="64" max="64" width="12.5703125" bestFit="1" customWidth="1"/>
    <col min="65" max="65" width="12.7109375" bestFit="1" customWidth="1"/>
    <col min="66" max="66" width="12.5703125" bestFit="1" customWidth="1"/>
    <col min="67" max="68" width="12.42578125" bestFit="1" customWidth="1"/>
    <col min="69" max="70" width="12" bestFit="1" customWidth="1"/>
    <col min="71" max="71" width="12.7109375" bestFit="1" customWidth="1"/>
    <col min="72" max="72" width="12.5703125" bestFit="1" customWidth="1"/>
    <col min="73" max="73" width="12.7109375" bestFit="1" customWidth="1"/>
    <col min="74" max="74" width="13" bestFit="1" customWidth="1"/>
    <col min="75" max="75" width="12.42578125" bestFit="1" customWidth="1"/>
    <col min="76" max="76" width="12.7109375" bestFit="1" customWidth="1"/>
    <col min="77" max="77" width="12.42578125" bestFit="1" customWidth="1"/>
    <col min="78" max="78" width="12" bestFit="1" customWidth="1"/>
    <col min="79" max="79" width="12.7109375" bestFit="1" customWidth="1"/>
    <col min="80" max="80" width="12.5703125" bestFit="1" customWidth="1"/>
    <col min="81" max="83" width="12.7109375" bestFit="1" customWidth="1"/>
    <col min="84" max="84" width="12.5703125" bestFit="1" customWidth="1"/>
    <col min="85" max="85" width="12.7109375" bestFit="1" customWidth="1"/>
    <col min="86" max="88" width="12.5703125" bestFit="1" customWidth="1"/>
    <col min="89" max="89" width="12.42578125" bestFit="1" customWidth="1"/>
    <col min="90" max="90" width="12.7109375" bestFit="1" customWidth="1"/>
    <col min="91" max="91" width="12.5703125" bestFit="1" customWidth="1"/>
    <col min="92" max="97" width="12" bestFit="1" customWidth="1"/>
    <col min="98" max="98" width="11.28515625" bestFit="1" customWidth="1"/>
    <col min="99" max="104" width="10.85546875" bestFit="1" customWidth="1"/>
    <col min="105" max="107" width="11.28515625" bestFit="1" customWidth="1"/>
    <col min="108" max="110" width="10.85546875" bestFit="1" customWidth="1"/>
    <col min="111" max="111" width="11.28515625" bestFit="1" customWidth="1"/>
    <col min="112" max="113" width="11" bestFit="1" customWidth="1"/>
    <col min="114" max="122" width="10.28515625" bestFit="1" customWidth="1"/>
  </cols>
  <sheetData>
    <row r="1" spans="2:123" x14ac:dyDescent="0.2">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row>
    <row r="2" spans="2:123" ht="23.25" x14ac:dyDescent="0.35">
      <c r="B2" s="36" t="s">
        <v>262</v>
      </c>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6"/>
      <c r="BM2" s="36"/>
      <c r="BN2" s="36"/>
      <c r="BO2" s="36"/>
      <c r="BP2" s="36"/>
      <c r="BQ2" s="36"/>
      <c r="BR2" s="36"/>
      <c r="BS2" s="36"/>
      <c r="BT2" s="36"/>
      <c r="BU2" s="36"/>
      <c r="BV2" s="36"/>
      <c r="BW2" s="36"/>
      <c r="BX2" s="36"/>
      <c r="BY2" s="36"/>
      <c r="BZ2" s="36"/>
      <c r="CA2" s="36"/>
      <c r="CB2" s="36"/>
      <c r="CC2" s="36"/>
      <c r="CD2" s="36"/>
      <c r="CE2" s="36"/>
      <c r="CF2" s="36"/>
      <c r="CG2" s="36"/>
      <c r="CH2" s="36"/>
      <c r="CI2" s="36"/>
      <c r="CJ2" s="36"/>
      <c r="CK2" s="36"/>
      <c r="CL2" s="36"/>
      <c r="CM2" s="36"/>
      <c r="CN2" s="36"/>
      <c r="CO2" s="36"/>
      <c r="CP2" s="36"/>
      <c r="CQ2" s="36"/>
      <c r="CR2" s="36"/>
      <c r="CS2" s="36"/>
      <c r="CT2" s="36"/>
      <c r="CU2" s="36"/>
      <c r="CV2" s="36"/>
      <c r="CW2" s="36"/>
      <c r="CX2" s="36"/>
      <c r="CY2" s="36"/>
      <c r="CZ2" s="36"/>
      <c r="DA2" s="36"/>
      <c r="DB2" s="36"/>
      <c r="DC2" s="36"/>
      <c r="DD2" s="36"/>
      <c r="DE2" s="36"/>
      <c r="DF2" s="36"/>
      <c r="DG2" s="36"/>
      <c r="DH2" s="36"/>
      <c r="DI2" s="36"/>
    </row>
    <row r="3" spans="2:123" ht="9.75" customHeight="1" thickBot="1" x14ac:dyDescent="0.3">
      <c r="B3" s="37"/>
      <c r="DJ3" s="406"/>
      <c r="DK3" s="406"/>
      <c r="DL3" s="406"/>
      <c r="DM3" s="406"/>
      <c r="DN3" s="406"/>
      <c r="DO3" s="406"/>
      <c r="DP3" s="406"/>
      <c r="DQ3" s="406"/>
      <c r="DR3" s="406"/>
      <c r="DS3" s="406"/>
    </row>
    <row r="4" spans="2:123" ht="12" customHeight="1" x14ac:dyDescent="0.25">
      <c r="B4" s="38"/>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c r="CK4" s="39"/>
      <c r="CL4" s="39"/>
      <c r="CM4" s="39"/>
      <c r="CN4" s="39"/>
      <c r="CO4" s="39"/>
      <c r="CP4" s="39"/>
      <c r="CQ4" s="39"/>
      <c r="CR4" s="39"/>
      <c r="CS4" s="39"/>
      <c r="CT4" s="39"/>
      <c r="CU4" s="39"/>
      <c r="CV4" s="39"/>
      <c r="CW4" s="39"/>
      <c r="CX4" s="39"/>
      <c r="CY4" s="39"/>
      <c r="CZ4" s="39"/>
      <c r="DA4" s="39"/>
      <c r="DB4" s="39"/>
      <c r="DC4" s="39"/>
      <c r="DD4" s="39"/>
      <c r="DE4" s="39"/>
      <c r="DF4" s="39"/>
      <c r="DG4" s="39"/>
      <c r="DH4" s="39"/>
      <c r="DI4" s="39"/>
      <c r="DJ4" s="410"/>
      <c r="DK4" s="410"/>
      <c r="DL4" s="410"/>
      <c r="DM4" s="410"/>
      <c r="DN4" s="410"/>
      <c r="DO4" s="410"/>
      <c r="DP4" s="410"/>
      <c r="DQ4" s="410"/>
      <c r="DR4" s="410"/>
      <c r="DS4" s="410"/>
    </row>
    <row r="5" spans="2:123" s="3" customFormat="1" x14ac:dyDescent="0.2">
      <c r="B5" s="5" t="s">
        <v>0</v>
      </c>
      <c r="C5" s="5">
        <v>38626</v>
      </c>
      <c r="D5" s="5">
        <v>38657</v>
      </c>
      <c r="E5" s="5">
        <v>38687</v>
      </c>
      <c r="F5" s="5">
        <v>38718</v>
      </c>
      <c r="G5" s="5">
        <v>38749</v>
      </c>
      <c r="H5" s="5">
        <v>38777</v>
      </c>
      <c r="I5" s="5">
        <v>38808</v>
      </c>
      <c r="J5" s="5">
        <v>38838</v>
      </c>
      <c r="K5" s="5">
        <v>38869</v>
      </c>
      <c r="L5" s="5">
        <v>38899</v>
      </c>
      <c r="M5" s="5">
        <v>38930</v>
      </c>
      <c r="N5" s="5">
        <v>38961</v>
      </c>
      <c r="O5" s="5">
        <v>38991</v>
      </c>
      <c r="P5" s="5">
        <v>39022</v>
      </c>
      <c r="Q5" s="5">
        <v>39052</v>
      </c>
      <c r="R5" s="5">
        <v>39083</v>
      </c>
      <c r="S5" s="5">
        <v>39114</v>
      </c>
      <c r="T5" s="5">
        <v>39142</v>
      </c>
      <c r="U5" s="5">
        <v>39173</v>
      </c>
      <c r="V5" s="5">
        <v>39203</v>
      </c>
      <c r="W5" s="5">
        <v>39234</v>
      </c>
      <c r="X5" s="5">
        <v>39264</v>
      </c>
      <c r="Y5" s="5">
        <v>39295</v>
      </c>
      <c r="Z5" s="5">
        <v>39326</v>
      </c>
      <c r="AA5" s="5">
        <v>39356</v>
      </c>
      <c r="AB5" s="5">
        <v>39387</v>
      </c>
      <c r="AC5" s="5">
        <v>39417</v>
      </c>
      <c r="AD5" s="5">
        <v>39448</v>
      </c>
      <c r="AE5" s="5">
        <v>39479</v>
      </c>
      <c r="AF5" s="5">
        <v>39508</v>
      </c>
      <c r="AG5" s="5">
        <v>39539</v>
      </c>
      <c r="AH5" s="5">
        <v>39569</v>
      </c>
      <c r="AI5" s="5">
        <v>39600</v>
      </c>
      <c r="AJ5" s="5">
        <v>39630</v>
      </c>
      <c r="AK5" s="5">
        <v>39661</v>
      </c>
      <c r="AL5" s="5">
        <v>39692</v>
      </c>
      <c r="AM5" s="5">
        <v>39722</v>
      </c>
      <c r="AN5" s="5">
        <v>39753</v>
      </c>
      <c r="AO5" s="5">
        <v>39783</v>
      </c>
      <c r="AP5" s="5">
        <v>39814</v>
      </c>
      <c r="AQ5" s="5">
        <v>39845</v>
      </c>
      <c r="AR5" s="5">
        <v>39873</v>
      </c>
      <c r="AS5" s="5">
        <v>39904</v>
      </c>
      <c r="AT5" s="5">
        <v>39934</v>
      </c>
      <c r="AU5" s="5">
        <v>39965</v>
      </c>
      <c r="AV5" s="5">
        <v>39995</v>
      </c>
      <c r="AW5" s="5">
        <v>40026</v>
      </c>
      <c r="AX5" s="5">
        <v>40057</v>
      </c>
      <c r="AY5" s="5">
        <v>40087</v>
      </c>
      <c r="AZ5" s="5">
        <v>40118</v>
      </c>
      <c r="BA5" s="5">
        <v>40148</v>
      </c>
      <c r="BB5" s="5">
        <v>40179</v>
      </c>
      <c r="BC5" s="5">
        <v>40210</v>
      </c>
      <c r="BD5" s="5">
        <v>40238</v>
      </c>
      <c r="BE5" s="5">
        <v>40269</v>
      </c>
      <c r="BF5" s="5">
        <v>40299</v>
      </c>
      <c r="BG5" s="5">
        <v>40330</v>
      </c>
      <c r="BH5" s="5">
        <v>40360</v>
      </c>
      <c r="BI5" s="5">
        <v>40391</v>
      </c>
      <c r="BJ5" s="5">
        <v>40422</v>
      </c>
      <c r="BK5" s="5">
        <v>40452</v>
      </c>
      <c r="BL5" s="5">
        <v>40483</v>
      </c>
      <c r="BM5" s="5">
        <v>40513</v>
      </c>
      <c r="BN5" s="5">
        <v>40544</v>
      </c>
      <c r="BO5" s="5">
        <v>40575</v>
      </c>
      <c r="BP5" s="5">
        <v>40603</v>
      </c>
      <c r="BQ5" s="5">
        <v>40634</v>
      </c>
      <c r="BR5" s="5">
        <v>40664</v>
      </c>
      <c r="BS5" s="5">
        <v>40695</v>
      </c>
      <c r="BT5" s="5">
        <v>40725</v>
      </c>
      <c r="BU5" s="5">
        <v>40756</v>
      </c>
      <c r="BV5" s="5">
        <v>40787</v>
      </c>
      <c r="BW5" s="5">
        <v>40817</v>
      </c>
      <c r="BX5" s="5">
        <v>40848</v>
      </c>
      <c r="BY5" s="5">
        <v>40878</v>
      </c>
      <c r="BZ5" s="5">
        <v>40909</v>
      </c>
      <c r="CA5" s="5">
        <v>40940</v>
      </c>
      <c r="CB5" s="5">
        <v>40969</v>
      </c>
      <c r="CC5" s="5">
        <v>41000</v>
      </c>
      <c r="CD5" s="5">
        <v>41030</v>
      </c>
      <c r="CE5" s="5">
        <v>41061</v>
      </c>
      <c r="CF5" s="5">
        <v>41091</v>
      </c>
      <c r="CG5" s="5">
        <v>41122</v>
      </c>
      <c r="CH5" s="5">
        <v>41153</v>
      </c>
      <c r="CI5" s="5">
        <v>41183</v>
      </c>
      <c r="CJ5" s="5">
        <v>41224</v>
      </c>
      <c r="CK5" s="5">
        <v>41244</v>
      </c>
      <c r="CL5" s="5">
        <v>41275</v>
      </c>
      <c r="CM5" s="5">
        <v>41306</v>
      </c>
      <c r="CN5" s="5">
        <v>41334</v>
      </c>
      <c r="CO5" s="5">
        <v>41365</v>
      </c>
      <c r="CP5" s="5">
        <v>41395</v>
      </c>
      <c r="CQ5" s="5">
        <v>41426</v>
      </c>
      <c r="CR5" s="5">
        <v>41456</v>
      </c>
      <c r="CS5" s="5">
        <v>41487</v>
      </c>
      <c r="CT5" s="5">
        <v>41518</v>
      </c>
      <c r="CU5" s="5">
        <v>41548</v>
      </c>
      <c r="CV5" s="5">
        <v>41579</v>
      </c>
      <c r="CW5" s="5">
        <v>41609</v>
      </c>
      <c r="CX5" s="5">
        <v>41640</v>
      </c>
      <c r="CY5" s="5">
        <v>41671</v>
      </c>
      <c r="CZ5" s="5">
        <v>41699</v>
      </c>
      <c r="DA5" s="5">
        <v>41730</v>
      </c>
      <c r="DB5" s="5">
        <v>41760</v>
      </c>
      <c r="DC5" s="5">
        <v>41791</v>
      </c>
      <c r="DD5" s="5">
        <v>41821</v>
      </c>
      <c r="DE5" s="5">
        <v>41852</v>
      </c>
      <c r="DF5" s="5">
        <v>41883</v>
      </c>
      <c r="DG5" s="5">
        <v>41913</v>
      </c>
      <c r="DH5" s="5">
        <v>41944</v>
      </c>
      <c r="DI5" s="5">
        <v>41974</v>
      </c>
      <c r="DJ5" s="412">
        <v>42005</v>
      </c>
      <c r="DK5" s="412">
        <v>42036</v>
      </c>
      <c r="DL5" s="412">
        <v>42064</v>
      </c>
      <c r="DM5" s="412">
        <v>42095</v>
      </c>
      <c r="DN5" s="412">
        <v>42125</v>
      </c>
      <c r="DO5" s="412">
        <v>42156</v>
      </c>
      <c r="DP5" s="412">
        <v>42186</v>
      </c>
      <c r="DQ5" s="412">
        <v>42217</v>
      </c>
      <c r="DR5" s="412">
        <v>42248</v>
      </c>
      <c r="DS5" s="412"/>
    </row>
    <row r="6" spans="2:123" ht="9.75" customHeight="1" thickBot="1" x14ac:dyDescent="0.25">
      <c r="B6" s="97"/>
      <c r="C6" s="98"/>
      <c r="D6" s="98"/>
      <c r="E6" s="98"/>
      <c r="F6" s="98"/>
      <c r="G6" s="98"/>
      <c r="H6" s="98"/>
      <c r="I6" s="98"/>
      <c r="J6" s="98"/>
      <c r="K6" s="98"/>
      <c r="L6" s="98"/>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8"/>
      <c r="BI6" s="98"/>
      <c r="BJ6" s="98"/>
      <c r="BK6" s="98"/>
      <c r="BL6" s="98"/>
      <c r="BM6" s="98"/>
      <c r="BN6" s="98"/>
      <c r="BO6" s="98"/>
      <c r="BP6" s="98"/>
      <c r="BQ6" s="98"/>
      <c r="BR6" s="98"/>
      <c r="BS6" s="98"/>
      <c r="BT6" s="98"/>
      <c r="BU6" s="98"/>
      <c r="BV6" s="98"/>
      <c r="BW6" s="98"/>
      <c r="BX6" s="98"/>
      <c r="BY6" s="98"/>
      <c r="BZ6" s="98"/>
      <c r="CA6" s="98"/>
      <c r="CB6" s="98"/>
      <c r="CC6" s="98"/>
      <c r="CD6" s="98"/>
      <c r="CE6" s="98"/>
      <c r="CF6" s="98"/>
      <c r="CG6" s="98"/>
      <c r="CH6" s="98"/>
      <c r="CI6" s="98"/>
      <c r="CJ6" s="98"/>
      <c r="CK6" s="98"/>
      <c r="CL6" s="98"/>
      <c r="CM6" s="98"/>
      <c r="CN6" s="98"/>
      <c r="CO6" s="98"/>
      <c r="CP6" s="98"/>
      <c r="CQ6" s="98"/>
      <c r="CR6" s="98"/>
      <c r="CS6" s="98"/>
      <c r="CT6" s="98"/>
      <c r="CU6" s="98"/>
      <c r="CV6" s="98"/>
      <c r="CW6" s="98"/>
      <c r="CX6" s="98"/>
      <c r="CY6" s="98"/>
      <c r="CZ6" s="98"/>
      <c r="DA6" s="98"/>
      <c r="DB6" s="98"/>
      <c r="DC6" s="98"/>
      <c r="DD6" s="98"/>
      <c r="DE6" s="98"/>
      <c r="DF6" s="98"/>
      <c r="DG6" s="98"/>
      <c r="DH6" s="98"/>
      <c r="DI6" s="98"/>
      <c r="DJ6" s="414"/>
      <c r="DK6" s="414"/>
      <c r="DL6" s="414"/>
      <c r="DM6" s="414"/>
      <c r="DN6" s="414"/>
      <c r="DO6" s="414"/>
      <c r="DP6" s="414"/>
      <c r="DQ6" s="414"/>
      <c r="DR6" s="414"/>
      <c r="DS6" s="414"/>
    </row>
    <row r="7" spans="2:123" ht="9.75" customHeight="1" x14ac:dyDescent="0.2">
      <c r="DJ7" s="406"/>
      <c r="DK7" s="406"/>
      <c r="DL7" s="406"/>
      <c r="DM7" s="406"/>
      <c r="DN7" s="406"/>
      <c r="DO7" s="406"/>
      <c r="DP7" s="406"/>
      <c r="DQ7" s="406"/>
      <c r="DR7" s="406"/>
      <c r="DS7" s="406"/>
    </row>
    <row r="8" spans="2:123" s="272" customFormat="1" ht="15" x14ac:dyDescent="0.25">
      <c r="B8" s="271" t="s">
        <v>210</v>
      </c>
      <c r="C8" s="318"/>
      <c r="D8" s="318"/>
      <c r="E8" s="318"/>
      <c r="F8" s="318"/>
      <c r="G8" s="318"/>
      <c r="H8" s="318"/>
      <c r="I8" s="318"/>
      <c r="J8" s="318"/>
      <c r="K8" s="318"/>
      <c r="L8" s="318"/>
      <c r="M8" s="318"/>
      <c r="N8" s="318"/>
      <c r="AU8" s="272">
        <v>25</v>
      </c>
      <c r="AV8" s="272">
        <v>25</v>
      </c>
      <c r="AW8" s="272">
        <v>25</v>
      </c>
      <c r="AX8" s="272">
        <v>25</v>
      </c>
      <c r="AY8" s="272">
        <v>25</v>
      </c>
      <c r="AZ8" s="272">
        <v>25</v>
      </c>
      <c r="BA8" s="272">
        <v>25</v>
      </c>
      <c r="BB8" s="272">
        <v>25</v>
      </c>
      <c r="BC8" s="272">
        <v>25</v>
      </c>
      <c r="BD8" s="272">
        <v>25</v>
      </c>
      <c r="BE8" s="272">
        <v>25</v>
      </c>
      <c r="BF8" s="272">
        <v>25</v>
      </c>
      <c r="BG8" s="272">
        <v>25</v>
      </c>
      <c r="BH8" s="272">
        <v>25</v>
      </c>
      <c r="BI8" s="272">
        <v>25</v>
      </c>
      <c r="BJ8" s="272">
        <v>25</v>
      </c>
      <c r="BK8" s="272">
        <v>25</v>
      </c>
      <c r="BL8" s="272">
        <v>25</v>
      </c>
      <c r="BM8" s="272">
        <v>25</v>
      </c>
      <c r="BN8" s="272">
        <v>25</v>
      </c>
      <c r="BO8" s="272">
        <v>25</v>
      </c>
      <c r="BP8" s="272">
        <v>25</v>
      </c>
      <c r="BQ8" s="272">
        <v>25</v>
      </c>
      <c r="BR8" s="272">
        <v>25</v>
      </c>
      <c r="BS8" s="272">
        <v>25</v>
      </c>
      <c r="BT8" s="272">
        <v>25</v>
      </c>
      <c r="BU8" s="272">
        <v>25</v>
      </c>
      <c r="BV8" s="272">
        <v>25</v>
      </c>
      <c r="BW8" s="272">
        <v>25</v>
      </c>
      <c r="BX8" s="272">
        <v>25</v>
      </c>
      <c r="BY8" s="272">
        <v>25</v>
      </c>
      <c r="BZ8" s="272">
        <v>25</v>
      </c>
      <c r="CA8" s="272">
        <v>25</v>
      </c>
      <c r="CB8" s="272">
        <v>25</v>
      </c>
      <c r="CC8" s="272">
        <v>25</v>
      </c>
      <c r="CD8" s="272">
        <v>25</v>
      </c>
      <c r="CE8" s="272">
        <v>25</v>
      </c>
      <c r="CF8" s="272">
        <v>25</v>
      </c>
      <c r="CG8" s="272">
        <v>25</v>
      </c>
      <c r="CH8" s="272">
        <v>25</v>
      </c>
      <c r="CI8" s="272">
        <v>25</v>
      </c>
      <c r="CJ8" s="272">
        <v>25</v>
      </c>
      <c r="CK8" s="272">
        <v>25</v>
      </c>
      <c r="CL8" s="272">
        <v>25</v>
      </c>
      <c r="CM8" s="272">
        <v>25</v>
      </c>
      <c r="CN8" s="272">
        <v>25</v>
      </c>
      <c r="CO8" s="272">
        <v>25</v>
      </c>
      <c r="CP8" s="272">
        <v>25</v>
      </c>
      <c r="CQ8" s="272">
        <v>25</v>
      </c>
      <c r="CR8" s="272">
        <v>25</v>
      </c>
      <c r="CS8" s="272">
        <v>25</v>
      </c>
      <c r="CT8" s="272">
        <v>25</v>
      </c>
      <c r="CU8" s="272">
        <v>25</v>
      </c>
      <c r="CV8" s="272">
        <v>25</v>
      </c>
      <c r="CW8" s="272">
        <v>25</v>
      </c>
      <c r="CX8" s="272">
        <v>25</v>
      </c>
      <c r="CY8" s="272">
        <v>25</v>
      </c>
      <c r="CZ8" s="272">
        <v>25</v>
      </c>
      <c r="DA8" s="272">
        <v>25</v>
      </c>
      <c r="DB8" s="272">
        <v>25</v>
      </c>
      <c r="DC8" s="272">
        <v>25</v>
      </c>
      <c r="DD8" s="272">
        <v>25</v>
      </c>
      <c r="DE8" s="272">
        <v>25</v>
      </c>
      <c r="DF8" s="272">
        <v>25</v>
      </c>
      <c r="DG8" s="272">
        <v>25</v>
      </c>
      <c r="DH8" s="272">
        <v>25</v>
      </c>
      <c r="DI8" s="272">
        <v>25</v>
      </c>
      <c r="DJ8" s="272">
        <v>25</v>
      </c>
      <c r="DK8" s="272">
        <v>25</v>
      </c>
      <c r="DL8" s="272">
        <v>25</v>
      </c>
      <c r="DM8" s="272">
        <v>25</v>
      </c>
      <c r="DN8" s="272">
        <v>25</v>
      </c>
      <c r="DO8" s="272">
        <v>25</v>
      </c>
      <c r="DP8" s="272">
        <v>25</v>
      </c>
      <c r="DQ8" s="272">
        <v>25</v>
      </c>
      <c r="DR8" s="272">
        <v>25</v>
      </c>
    </row>
    <row r="9" spans="2:123" s="210" customFormat="1" ht="15" x14ac:dyDescent="0.25">
      <c r="B9" s="271" t="s">
        <v>221</v>
      </c>
      <c r="C9" s="271"/>
      <c r="D9" s="271"/>
      <c r="E9" s="271"/>
      <c r="F9" s="271"/>
      <c r="G9" s="271"/>
      <c r="H9" s="271"/>
      <c r="I9" s="271"/>
      <c r="J9" s="271"/>
      <c r="K9" s="271"/>
      <c r="L9" s="271"/>
      <c r="M9" s="271"/>
      <c r="N9" s="271"/>
      <c r="O9" s="272">
        <v>2.25</v>
      </c>
      <c r="P9" s="272">
        <v>2.25</v>
      </c>
      <c r="Q9" s="272">
        <v>2.25</v>
      </c>
      <c r="R9" s="272">
        <v>2.25</v>
      </c>
      <c r="S9" s="272">
        <v>2.25</v>
      </c>
      <c r="T9" s="272">
        <v>2.25</v>
      </c>
      <c r="U9" s="272">
        <v>2.25</v>
      </c>
      <c r="V9" s="272">
        <v>2.25</v>
      </c>
      <c r="W9" s="272">
        <v>2.25</v>
      </c>
      <c r="X9" s="272">
        <v>2.25</v>
      </c>
      <c r="Y9" s="272">
        <v>2.25</v>
      </c>
      <c r="Z9" s="272">
        <v>2.25</v>
      </c>
      <c r="AA9" s="272">
        <v>2.25</v>
      </c>
      <c r="AB9" s="272">
        <v>2.25</v>
      </c>
      <c r="AC9" s="272">
        <v>2.25</v>
      </c>
      <c r="AD9" s="272">
        <v>2.25</v>
      </c>
      <c r="AE9" s="272">
        <v>2.25</v>
      </c>
      <c r="AF9" s="272">
        <v>2.25</v>
      </c>
      <c r="AG9" s="272">
        <v>2.25</v>
      </c>
      <c r="AH9" s="272">
        <v>2.25</v>
      </c>
      <c r="AI9" s="272">
        <v>2.25</v>
      </c>
      <c r="AJ9" s="272">
        <v>2.25</v>
      </c>
      <c r="AK9" s="272">
        <v>2.25</v>
      </c>
      <c r="AL9" s="272">
        <v>2.25</v>
      </c>
      <c r="AM9" s="272">
        <v>2.25</v>
      </c>
      <c r="AN9" s="272">
        <v>2.25</v>
      </c>
      <c r="AO9" s="272">
        <v>2.25</v>
      </c>
      <c r="AP9" s="272">
        <v>2.25</v>
      </c>
      <c r="AQ9" s="272">
        <v>2.25</v>
      </c>
      <c r="AR9" s="272">
        <v>2.25</v>
      </c>
      <c r="AS9" s="272">
        <v>2.25</v>
      </c>
      <c r="AT9" s="272">
        <v>2.25</v>
      </c>
      <c r="AU9" s="272">
        <v>5</v>
      </c>
      <c r="AV9" s="272">
        <v>5</v>
      </c>
      <c r="AW9" s="272">
        <v>5</v>
      </c>
      <c r="AX9" s="272">
        <v>5</v>
      </c>
      <c r="AY9" s="272">
        <v>5</v>
      </c>
      <c r="AZ9" s="272">
        <v>5</v>
      </c>
      <c r="BA9" s="272">
        <v>5</v>
      </c>
      <c r="BB9" s="272">
        <v>5</v>
      </c>
      <c r="BC9" s="272">
        <v>5</v>
      </c>
      <c r="BD9" s="272">
        <v>5</v>
      </c>
      <c r="BE9" s="272">
        <v>5</v>
      </c>
      <c r="BF9" s="272">
        <v>5</v>
      </c>
      <c r="BG9" s="272">
        <v>5</v>
      </c>
      <c r="BH9" s="272">
        <v>5</v>
      </c>
      <c r="BI9" s="272">
        <v>5</v>
      </c>
      <c r="BJ9" s="272">
        <v>5</v>
      </c>
      <c r="BK9" s="272">
        <v>5</v>
      </c>
      <c r="BL9" s="272">
        <v>5</v>
      </c>
      <c r="BM9" s="272">
        <v>5</v>
      </c>
      <c r="BN9" s="272">
        <v>5</v>
      </c>
      <c r="BO9" s="272">
        <v>5</v>
      </c>
      <c r="BP9" s="272">
        <v>5</v>
      </c>
      <c r="BQ9" s="272">
        <v>5</v>
      </c>
      <c r="BR9" s="272">
        <v>5</v>
      </c>
      <c r="BS9" s="272">
        <v>5</v>
      </c>
      <c r="BT9" s="272">
        <v>5</v>
      </c>
      <c r="BU9" s="272">
        <v>5</v>
      </c>
      <c r="BV9" s="272">
        <v>5</v>
      </c>
      <c r="BW9" s="272">
        <v>5</v>
      </c>
      <c r="BX9" s="272">
        <v>5</v>
      </c>
      <c r="BY9" s="272">
        <v>5</v>
      </c>
      <c r="BZ9" s="272">
        <v>5</v>
      </c>
      <c r="CA9" s="272">
        <v>5</v>
      </c>
      <c r="CB9" s="272">
        <v>5</v>
      </c>
      <c r="CC9" s="272">
        <v>5</v>
      </c>
      <c r="CD9" s="272">
        <v>5</v>
      </c>
      <c r="CE9" s="272">
        <v>5</v>
      </c>
      <c r="CF9" s="272">
        <v>5</v>
      </c>
      <c r="CG9" s="272">
        <v>5</v>
      </c>
      <c r="CH9" s="272">
        <v>5</v>
      </c>
      <c r="CI9" s="272">
        <v>5</v>
      </c>
      <c r="CJ9" s="272">
        <v>5.29</v>
      </c>
      <c r="CK9" s="272">
        <v>5.29</v>
      </c>
      <c r="CL9" s="272">
        <v>5.29</v>
      </c>
      <c r="CM9" s="272">
        <v>5.29</v>
      </c>
      <c r="CN9" s="272">
        <v>5.29</v>
      </c>
      <c r="CO9" s="272">
        <v>5.29</v>
      </c>
      <c r="CP9" s="272">
        <v>5.29</v>
      </c>
      <c r="CQ9" s="272">
        <v>5.29</v>
      </c>
      <c r="CR9" s="272">
        <v>5.36</v>
      </c>
      <c r="CS9" s="272">
        <v>5.36</v>
      </c>
      <c r="CT9" s="272">
        <v>5.36</v>
      </c>
      <c r="CU9" s="272">
        <v>5.36</v>
      </c>
      <c r="CV9" s="272">
        <v>5.36</v>
      </c>
      <c r="CW9" s="272">
        <v>5.36</v>
      </c>
      <c r="CX9" s="272">
        <v>5.36</v>
      </c>
      <c r="CY9" s="272">
        <v>5.36</v>
      </c>
      <c r="CZ9" s="272">
        <v>5.36</v>
      </c>
      <c r="DA9" s="272">
        <v>5.36</v>
      </c>
      <c r="DB9" s="272">
        <v>5.36</v>
      </c>
      <c r="DC9" s="272">
        <v>5.36</v>
      </c>
      <c r="DD9" s="272">
        <v>5.36</v>
      </c>
      <c r="DE9" s="272">
        <v>5.36</v>
      </c>
      <c r="DF9" s="272">
        <v>5.36</v>
      </c>
      <c r="DG9" s="272">
        <v>5.36</v>
      </c>
      <c r="DH9" s="272">
        <v>5.36</v>
      </c>
      <c r="DI9" s="272">
        <v>5.36</v>
      </c>
      <c r="DJ9" s="272">
        <v>5.36</v>
      </c>
      <c r="DK9" s="272">
        <v>5.36</v>
      </c>
      <c r="DL9" s="272">
        <v>5.36</v>
      </c>
      <c r="DM9" s="272">
        <v>5.36</v>
      </c>
      <c r="DN9" s="272">
        <v>5.36</v>
      </c>
      <c r="DO9" s="272">
        <v>5.36</v>
      </c>
      <c r="DP9" s="272">
        <v>5.36</v>
      </c>
      <c r="DQ9" s="272">
        <v>5.36</v>
      </c>
      <c r="DR9" s="272">
        <v>5.36</v>
      </c>
    </row>
    <row r="10" spans="2:123" ht="15" x14ac:dyDescent="0.25">
      <c r="B10" s="271" t="s">
        <v>257</v>
      </c>
      <c r="AU10" s="272">
        <v>9</v>
      </c>
      <c r="AV10" s="272">
        <v>9</v>
      </c>
      <c r="AW10" s="272">
        <v>9</v>
      </c>
      <c r="AX10" s="272">
        <v>9</v>
      </c>
      <c r="AY10" s="272">
        <v>5.5</v>
      </c>
      <c r="AZ10" s="272">
        <v>5.5</v>
      </c>
      <c r="BA10" s="272">
        <v>5.5</v>
      </c>
      <c r="BB10" s="272">
        <v>5.5</v>
      </c>
      <c r="BC10" s="272">
        <v>5.5</v>
      </c>
      <c r="BD10" s="272">
        <v>5.5</v>
      </c>
      <c r="BE10" s="272">
        <v>5.5</v>
      </c>
      <c r="BF10" s="272">
        <v>5.5</v>
      </c>
      <c r="BG10" s="272">
        <v>9</v>
      </c>
      <c r="BH10" s="272">
        <v>9</v>
      </c>
      <c r="BI10" s="272">
        <v>9</v>
      </c>
      <c r="BJ10" s="272">
        <v>9</v>
      </c>
      <c r="BK10" s="272">
        <v>5.5</v>
      </c>
      <c r="BL10" s="272">
        <v>5.5</v>
      </c>
      <c r="BM10" s="272">
        <v>5.5</v>
      </c>
      <c r="BN10" s="272">
        <v>5.5</v>
      </c>
      <c r="BO10" s="272">
        <v>5.5</v>
      </c>
      <c r="BP10" s="272">
        <v>5.5</v>
      </c>
      <c r="BQ10" s="272">
        <v>5.5</v>
      </c>
      <c r="BR10" s="272">
        <v>5.5</v>
      </c>
      <c r="BS10" s="272">
        <v>9</v>
      </c>
      <c r="BT10" s="272">
        <v>9</v>
      </c>
      <c r="BU10" s="272">
        <v>9</v>
      </c>
      <c r="BV10" s="272">
        <v>9</v>
      </c>
      <c r="BW10" s="272">
        <v>5.5</v>
      </c>
      <c r="BX10" s="272">
        <v>5.5</v>
      </c>
      <c r="BY10" s="272">
        <v>5.5</v>
      </c>
      <c r="BZ10" s="272">
        <v>5.5</v>
      </c>
      <c r="CA10" s="272">
        <v>5.5</v>
      </c>
      <c r="CB10" s="272">
        <v>5.5</v>
      </c>
      <c r="CC10" s="272">
        <v>5.5</v>
      </c>
      <c r="CD10" s="272">
        <v>5.5</v>
      </c>
      <c r="CE10" s="272">
        <v>9</v>
      </c>
      <c r="CF10" s="272">
        <v>9</v>
      </c>
      <c r="CG10" s="272">
        <v>9</v>
      </c>
      <c r="CH10" s="272">
        <v>9</v>
      </c>
      <c r="CI10" s="272">
        <v>5.5</v>
      </c>
      <c r="CJ10" s="272">
        <v>5.9</v>
      </c>
      <c r="CK10" s="272">
        <v>5.9</v>
      </c>
      <c r="CL10" s="272">
        <v>5.9</v>
      </c>
      <c r="CM10" s="272">
        <v>5.9</v>
      </c>
      <c r="CN10" s="272">
        <v>5.9</v>
      </c>
      <c r="CO10" s="272">
        <v>5.9</v>
      </c>
      <c r="CP10" s="272">
        <v>5.9</v>
      </c>
      <c r="CQ10" s="272">
        <v>9.5</v>
      </c>
      <c r="CR10" s="272">
        <v>10</v>
      </c>
      <c r="CS10" s="272">
        <v>10</v>
      </c>
      <c r="CT10" s="272">
        <v>10</v>
      </c>
      <c r="CU10" s="272">
        <v>6.3</v>
      </c>
      <c r="CV10" s="272">
        <v>6.3</v>
      </c>
      <c r="CW10" s="272">
        <v>6.3</v>
      </c>
      <c r="CX10" s="272">
        <v>6.3</v>
      </c>
      <c r="CY10" s="272">
        <v>6.3</v>
      </c>
      <c r="CZ10" s="272">
        <v>6.3</v>
      </c>
      <c r="DA10" s="272">
        <v>6.3</v>
      </c>
      <c r="DB10" s="272">
        <v>6.3</v>
      </c>
      <c r="DC10" s="272">
        <v>10</v>
      </c>
      <c r="DD10" s="272">
        <v>10</v>
      </c>
      <c r="DE10" s="272">
        <v>10</v>
      </c>
      <c r="DF10" s="272">
        <v>10</v>
      </c>
      <c r="DG10" s="272">
        <v>6.3</v>
      </c>
      <c r="DH10" s="272">
        <v>6.3</v>
      </c>
      <c r="DI10" s="272">
        <v>6.3</v>
      </c>
      <c r="DJ10" s="272">
        <v>6.3</v>
      </c>
      <c r="DK10" s="272">
        <v>6.3</v>
      </c>
      <c r="DL10" s="272">
        <v>6.3</v>
      </c>
      <c r="DM10" s="272">
        <v>6.3</v>
      </c>
      <c r="DN10" s="272">
        <v>6.3</v>
      </c>
      <c r="DO10" s="272">
        <v>10</v>
      </c>
      <c r="DP10" s="272">
        <v>10</v>
      </c>
      <c r="DQ10" s="272">
        <v>10</v>
      </c>
      <c r="DR10" s="272">
        <v>10</v>
      </c>
    </row>
    <row r="11" spans="2:123" ht="10.5" customHeight="1" x14ac:dyDescent="0.25">
      <c r="B11" s="42"/>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8"/>
      <c r="BT11" s="48"/>
      <c r="BU11" s="48"/>
      <c r="BV11" s="48"/>
      <c r="BW11" s="44"/>
      <c r="BX11" s="44"/>
      <c r="BY11" s="44"/>
      <c r="BZ11" s="44"/>
      <c r="CA11" s="44"/>
      <c r="CB11" s="44"/>
      <c r="CC11" s="44"/>
      <c r="CD11" s="44"/>
      <c r="CE11" s="44"/>
      <c r="CF11" s="44"/>
      <c r="CG11" s="44"/>
      <c r="CH11" s="44"/>
      <c r="CI11" s="44"/>
      <c r="CJ11" s="44"/>
      <c r="CK11" s="44"/>
      <c r="CL11" s="44"/>
      <c r="CM11" s="44"/>
      <c r="CN11" s="44"/>
      <c r="CO11" s="49"/>
      <c r="CP11" s="49"/>
      <c r="CQ11" s="49"/>
      <c r="CR11" s="49"/>
      <c r="CS11" s="49"/>
      <c r="CT11" s="49"/>
      <c r="CU11" s="49"/>
      <c r="CV11" s="49"/>
      <c r="CW11" s="49"/>
      <c r="CX11" s="49"/>
      <c r="CY11" s="49"/>
      <c r="CZ11" s="49"/>
      <c r="DA11" s="49"/>
      <c r="DB11" s="49"/>
      <c r="DC11" s="44"/>
      <c r="DD11" s="44"/>
      <c r="DE11" s="44"/>
      <c r="DF11" s="44"/>
      <c r="DG11" s="49"/>
      <c r="DH11" s="49"/>
      <c r="DI11" s="49"/>
      <c r="DJ11" s="49"/>
      <c r="DK11" s="49"/>
      <c r="DL11" s="49"/>
      <c r="DM11" s="49"/>
      <c r="DN11" s="49"/>
      <c r="DO11" s="49"/>
      <c r="DP11" s="49"/>
      <c r="DQ11" s="49"/>
      <c r="DR11" s="49"/>
    </row>
    <row r="12" spans="2:123" ht="10.5" customHeight="1" x14ac:dyDescent="0.25">
      <c r="B12" s="50"/>
      <c r="C12" s="45"/>
      <c r="D12" s="45"/>
      <c r="E12" s="45"/>
      <c r="F12" s="45"/>
      <c r="G12" s="45"/>
      <c r="H12" s="45"/>
      <c r="I12" s="45"/>
      <c r="J12" s="45"/>
      <c r="K12" s="45"/>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c r="AL12" s="45"/>
      <c r="AM12" s="45"/>
      <c r="AN12" s="45"/>
      <c r="AO12" s="45"/>
      <c r="AP12" s="45"/>
      <c r="AQ12" s="45"/>
      <c r="AR12" s="45"/>
      <c r="AS12" s="45"/>
      <c r="AT12" s="45"/>
      <c r="AU12" s="45"/>
      <c r="AV12" s="45"/>
      <c r="AW12" s="45"/>
      <c r="AX12" s="45"/>
      <c r="AY12" s="45"/>
      <c r="AZ12" s="45"/>
      <c r="BA12" s="45"/>
      <c r="BB12" s="45"/>
      <c r="BC12" s="45"/>
      <c r="BD12" s="45"/>
      <c r="BE12" s="45"/>
      <c r="BF12" s="45"/>
      <c r="BG12" s="45"/>
      <c r="BH12" s="45"/>
      <c r="BI12" s="45"/>
      <c r="BJ12" s="45"/>
      <c r="BK12" s="45"/>
      <c r="BL12" s="45"/>
      <c r="BM12" s="45"/>
      <c r="BN12" s="45"/>
      <c r="BO12" s="45"/>
      <c r="BP12" s="45"/>
      <c r="BQ12" s="45"/>
      <c r="BR12" s="45"/>
      <c r="BS12" s="46"/>
      <c r="BT12" s="46"/>
      <c r="BU12" s="46"/>
      <c r="BV12" s="46"/>
      <c r="BW12" s="45"/>
      <c r="BX12" s="45"/>
      <c r="BY12" s="45"/>
      <c r="BZ12" s="45"/>
      <c r="CA12" s="45"/>
      <c r="CB12" s="45"/>
      <c r="CC12" s="45"/>
      <c r="CD12" s="45"/>
      <c r="CE12" s="45"/>
      <c r="CF12" s="45"/>
      <c r="CG12" s="45"/>
      <c r="CH12" s="45"/>
      <c r="CI12" s="45"/>
      <c r="CJ12" s="45"/>
      <c r="CK12" s="45"/>
      <c r="CL12" s="45"/>
      <c r="CM12" s="45"/>
      <c r="CN12" s="45"/>
      <c r="CO12" s="47"/>
      <c r="CP12" s="47"/>
      <c r="CQ12" s="47"/>
      <c r="CR12" s="47"/>
      <c r="CS12" s="47"/>
      <c r="CT12" s="47"/>
      <c r="CU12" s="47"/>
      <c r="CV12" s="47"/>
      <c r="CW12" s="47"/>
      <c r="CX12" s="47"/>
      <c r="CY12" s="47"/>
      <c r="CZ12" s="47"/>
      <c r="DA12" s="47"/>
      <c r="DB12" s="47"/>
      <c r="DC12" s="45"/>
      <c r="DD12" s="45"/>
      <c r="DE12" s="45"/>
      <c r="DF12" s="45"/>
      <c r="DG12" s="47"/>
      <c r="DH12" s="47"/>
      <c r="DI12" s="47"/>
      <c r="DJ12" s="47"/>
      <c r="DK12" s="47"/>
      <c r="DL12" s="47"/>
      <c r="DM12" s="47"/>
      <c r="DN12" s="47"/>
      <c r="DO12" s="47"/>
      <c r="DP12" s="47"/>
      <c r="DQ12" s="47"/>
      <c r="DR12" s="47"/>
    </row>
    <row r="13" spans="2:123" ht="15" x14ac:dyDescent="0.25">
      <c r="B13" s="41" t="s">
        <v>367</v>
      </c>
      <c r="AU13" s="44">
        <v>3.6450000000000003E-2</v>
      </c>
      <c r="AV13" s="44">
        <v>3.6450000000000003E-2</v>
      </c>
      <c r="AW13" s="44">
        <v>3.6450000000000003E-2</v>
      </c>
      <c r="AX13" s="44">
        <v>3.6450000000000003E-2</v>
      </c>
      <c r="AY13" s="44">
        <v>2.9950000000000001E-2</v>
      </c>
      <c r="AZ13" s="44">
        <v>2.9950000000000001E-2</v>
      </c>
      <c r="BA13" s="44">
        <v>2.9950000000000001E-2</v>
      </c>
      <c r="BB13" s="44">
        <v>2.9950000000000001E-2</v>
      </c>
      <c r="BC13" s="44">
        <v>2.9950000000000001E-2</v>
      </c>
      <c r="BD13" s="44">
        <v>2.9950000000000001E-2</v>
      </c>
      <c r="BE13" s="44">
        <v>2.9950000000000001E-2</v>
      </c>
      <c r="BF13" s="44">
        <v>2.9950000000000001E-2</v>
      </c>
      <c r="BG13" s="44">
        <v>3.6450000000000003E-2</v>
      </c>
      <c r="BH13" s="44">
        <v>3.6450000000000003E-2</v>
      </c>
      <c r="BI13" s="44">
        <v>3.6450000000000003E-2</v>
      </c>
      <c r="BJ13" s="44">
        <v>3.6450000000000003E-2</v>
      </c>
      <c r="BK13" s="44">
        <v>2.9950000000000001E-2</v>
      </c>
      <c r="BL13" s="44">
        <v>2.9950000000000001E-2</v>
      </c>
      <c r="BM13" s="44">
        <v>2.9950000000000001E-2</v>
      </c>
      <c r="BN13" s="44">
        <v>2.9950000000000001E-2</v>
      </c>
      <c r="BO13" s="44">
        <v>2.9950000000000001E-2</v>
      </c>
      <c r="BP13" s="44">
        <v>2.9950000000000001E-2</v>
      </c>
      <c r="BQ13" s="44">
        <v>2.9950000000000001E-2</v>
      </c>
      <c r="BR13" s="44">
        <v>2.9950000000000001E-2</v>
      </c>
      <c r="BS13" s="44">
        <v>3.6450000000000003E-2</v>
      </c>
      <c r="BT13" s="44">
        <v>3.6450000000000003E-2</v>
      </c>
      <c r="BU13" s="44">
        <v>3.6450000000000003E-2</v>
      </c>
      <c r="BV13" s="44">
        <v>3.6450000000000003E-2</v>
      </c>
      <c r="BW13" s="44">
        <v>2.9950000000000001E-2</v>
      </c>
      <c r="BX13" s="44">
        <v>2.9950000000000001E-2</v>
      </c>
      <c r="BY13" s="44">
        <v>2.9950000000000001E-2</v>
      </c>
      <c r="BZ13" s="44">
        <v>2.9950000000000001E-2</v>
      </c>
      <c r="CA13" s="44">
        <v>2.9950000000000001E-2</v>
      </c>
      <c r="CB13" s="44">
        <v>2.9950000000000001E-2</v>
      </c>
      <c r="CC13" s="44">
        <v>2.9950000000000001E-2</v>
      </c>
      <c r="CD13" s="44">
        <v>2.9950000000000001E-2</v>
      </c>
      <c r="CE13" s="44">
        <v>3.6450000000000003E-2</v>
      </c>
      <c r="CF13" s="44">
        <v>3.6450000000000003E-2</v>
      </c>
      <c r="CG13" s="44">
        <v>3.6450000000000003E-2</v>
      </c>
      <c r="CH13" s="44">
        <v>3.6450000000000003E-2</v>
      </c>
      <c r="CI13" s="44">
        <v>2.9950000000000001E-2</v>
      </c>
      <c r="CJ13" s="44">
        <f>0.02995+0.00258</f>
        <v>3.2530000000000003E-2</v>
      </c>
      <c r="CK13" s="44">
        <f t="shared" ref="CK13:CP13" si="0">0.02995+0.00258</f>
        <v>3.2530000000000003E-2</v>
      </c>
      <c r="CL13" s="44">
        <f t="shared" si="0"/>
        <v>3.2530000000000003E-2</v>
      </c>
      <c r="CM13" s="44">
        <f t="shared" si="0"/>
        <v>3.2530000000000003E-2</v>
      </c>
      <c r="CN13" s="44">
        <f t="shared" si="0"/>
        <v>3.2530000000000003E-2</v>
      </c>
      <c r="CO13" s="44">
        <f t="shared" si="0"/>
        <v>3.2530000000000003E-2</v>
      </c>
      <c r="CP13" s="44">
        <f t="shared" si="0"/>
        <v>3.2530000000000003E-2</v>
      </c>
      <c r="CQ13" s="44">
        <f>0.03645+0.00258</f>
        <v>3.9030000000000002E-2</v>
      </c>
      <c r="CR13" s="44">
        <f>0.03645+0.00428</f>
        <v>4.0730000000000002E-2</v>
      </c>
      <c r="CS13" s="44">
        <f>0.03645+0.00428</f>
        <v>4.0730000000000002E-2</v>
      </c>
      <c r="CT13" s="44">
        <f>0.03645+0.00428</f>
        <v>4.0730000000000002E-2</v>
      </c>
      <c r="CU13" s="44">
        <f>0.02995+0.00428</f>
        <v>3.4230000000000003E-2</v>
      </c>
      <c r="CV13" s="44">
        <f t="shared" ref="CV13:DB13" si="1">0.02995+0.00428</f>
        <v>3.4230000000000003E-2</v>
      </c>
      <c r="CW13" s="44">
        <f t="shared" si="1"/>
        <v>3.4230000000000003E-2</v>
      </c>
      <c r="CX13" s="44">
        <f t="shared" si="1"/>
        <v>3.4230000000000003E-2</v>
      </c>
      <c r="CY13" s="44">
        <f t="shared" si="1"/>
        <v>3.4230000000000003E-2</v>
      </c>
      <c r="CZ13" s="44">
        <f t="shared" si="1"/>
        <v>3.4230000000000003E-2</v>
      </c>
      <c r="DA13" s="44">
        <f t="shared" si="1"/>
        <v>3.4230000000000003E-2</v>
      </c>
      <c r="DB13" s="44">
        <f t="shared" si="1"/>
        <v>3.4230000000000003E-2</v>
      </c>
      <c r="DC13" s="44">
        <f>0.03645+0.00428</f>
        <v>4.0730000000000002E-2</v>
      </c>
      <c r="DD13" s="44">
        <f>0.03645+0.00428</f>
        <v>4.0730000000000002E-2</v>
      </c>
      <c r="DE13" s="44">
        <f>0.03645+0.00428</f>
        <v>4.0730000000000002E-2</v>
      </c>
      <c r="DF13" s="44">
        <f>0.03645+0.00428</f>
        <v>4.0730000000000002E-2</v>
      </c>
      <c r="DG13" s="44">
        <f>0.02995+0.00428</f>
        <v>3.4230000000000003E-2</v>
      </c>
      <c r="DH13" s="44">
        <f t="shared" ref="DH13:DN13" si="2">0.02995+0.00428</f>
        <v>3.4230000000000003E-2</v>
      </c>
      <c r="DI13" s="44">
        <f t="shared" si="2"/>
        <v>3.4230000000000003E-2</v>
      </c>
      <c r="DJ13" s="44">
        <f t="shared" si="2"/>
        <v>3.4230000000000003E-2</v>
      </c>
      <c r="DK13" s="44">
        <f t="shared" si="2"/>
        <v>3.4230000000000003E-2</v>
      </c>
      <c r="DL13" s="44">
        <f t="shared" si="2"/>
        <v>3.4230000000000003E-2</v>
      </c>
      <c r="DM13" s="44">
        <f t="shared" si="2"/>
        <v>3.4230000000000003E-2</v>
      </c>
      <c r="DN13" s="44">
        <f t="shared" si="2"/>
        <v>3.4230000000000003E-2</v>
      </c>
      <c r="DO13" s="44">
        <v>4.0730000000000002E-2</v>
      </c>
      <c r="DP13" s="44">
        <v>4.0730000000000002E-2</v>
      </c>
      <c r="DQ13" s="44">
        <v>4.0730000000000002E-2</v>
      </c>
      <c r="DR13" s="44">
        <v>4.0730000000000002E-2</v>
      </c>
    </row>
    <row r="14" spans="2:123" ht="10.5" customHeight="1" x14ac:dyDescent="0.25">
      <c r="B14" s="42"/>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8"/>
      <c r="BT14" s="48"/>
      <c r="BU14" s="48"/>
      <c r="BV14" s="48"/>
      <c r="BW14" s="44"/>
      <c r="BX14" s="44"/>
      <c r="BY14" s="44"/>
      <c r="BZ14" s="44"/>
      <c r="CA14" s="44"/>
      <c r="CB14" s="44"/>
      <c r="CC14" s="44"/>
      <c r="CD14" s="44"/>
      <c r="CE14" s="44"/>
      <c r="CF14" s="44"/>
      <c r="CG14" s="44"/>
      <c r="CH14" s="44"/>
      <c r="CI14" s="44"/>
      <c r="CJ14" s="44"/>
      <c r="CK14" s="44"/>
      <c r="CL14" s="44"/>
      <c r="CM14" s="44"/>
      <c r="CN14" s="44"/>
      <c r="CO14" s="49"/>
      <c r="CP14" s="49"/>
      <c r="CQ14" s="49"/>
      <c r="CR14" s="49"/>
      <c r="CS14" s="49"/>
      <c r="CT14" s="49"/>
      <c r="CU14" s="49"/>
      <c r="CV14" s="49"/>
      <c r="CW14" s="49"/>
      <c r="CX14" s="49"/>
      <c r="CY14" s="49"/>
      <c r="CZ14" s="49"/>
      <c r="DA14" s="49"/>
      <c r="DB14" s="49"/>
      <c r="DC14" s="44"/>
      <c r="DD14" s="44"/>
      <c r="DE14" s="44"/>
      <c r="DF14" s="44"/>
      <c r="DG14" s="49"/>
      <c r="DH14" s="49"/>
      <c r="DI14" s="49"/>
      <c r="DJ14" s="49"/>
      <c r="DK14" s="49"/>
      <c r="DL14" s="49"/>
      <c r="DM14" s="49"/>
      <c r="DN14" s="49"/>
      <c r="DO14" s="49"/>
      <c r="DP14" s="49"/>
      <c r="DQ14" s="49"/>
      <c r="DR14" s="49"/>
    </row>
    <row r="15" spans="2:123" ht="10.5" customHeight="1" x14ac:dyDescent="0.25">
      <c r="B15" s="50"/>
      <c r="C15" s="45"/>
      <c r="D15" s="45"/>
      <c r="E15" s="45"/>
      <c r="F15" s="45"/>
      <c r="G15" s="45"/>
      <c r="H15" s="45"/>
      <c r="I15" s="45"/>
      <c r="J15" s="45"/>
      <c r="K15" s="45"/>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c r="AL15" s="45"/>
      <c r="AM15" s="45"/>
      <c r="AN15" s="45"/>
      <c r="AO15" s="45"/>
      <c r="AP15" s="45"/>
      <c r="AQ15" s="45"/>
      <c r="AR15" s="45"/>
      <c r="AS15" s="45"/>
      <c r="AT15" s="45"/>
      <c r="AU15" s="45"/>
      <c r="AV15" s="45"/>
      <c r="AW15" s="45"/>
      <c r="AX15" s="45"/>
      <c r="AY15" s="45"/>
      <c r="AZ15" s="45"/>
      <c r="BA15" s="45"/>
      <c r="BB15" s="45"/>
      <c r="BC15" s="45"/>
      <c r="BD15" s="45"/>
      <c r="BE15" s="45"/>
      <c r="BF15" s="45"/>
      <c r="BG15" s="45"/>
      <c r="BH15" s="45"/>
      <c r="BI15" s="45"/>
      <c r="BJ15" s="45"/>
      <c r="BK15" s="45"/>
      <c r="BL15" s="45"/>
      <c r="BM15" s="45"/>
      <c r="BN15" s="45"/>
      <c r="BO15" s="45"/>
      <c r="BP15" s="45"/>
      <c r="BQ15" s="45"/>
      <c r="BR15" s="45"/>
      <c r="BS15" s="46"/>
      <c r="BT15" s="46"/>
      <c r="BU15" s="46"/>
      <c r="BV15" s="46"/>
      <c r="BW15" s="45"/>
      <c r="BX15" s="45"/>
      <c r="BY15" s="45"/>
      <c r="BZ15" s="45"/>
      <c r="CA15" s="45"/>
      <c r="CB15" s="45"/>
      <c r="CC15" s="45"/>
      <c r="CD15" s="45"/>
      <c r="CE15" s="45"/>
      <c r="CF15" s="45"/>
      <c r="CG15" s="45"/>
      <c r="CH15" s="45"/>
      <c r="CI15" s="45"/>
      <c r="CJ15" s="45"/>
      <c r="CK15" s="45"/>
      <c r="CL15" s="45"/>
      <c r="CM15" s="45"/>
      <c r="CN15" s="45"/>
      <c r="CO15" s="47"/>
      <c r="CP15" s="47"/>
      <c r="CQ15" s="47"/>
      <c r="CR15" s="47"/>
      <c r="CS15" s="47"/>
      <c r="CT15" s="47"/>
      <c r="CU15" s="47"/>
      <c r="CV15" s="47"/>
      <c r="CW15" s="47"/>
      <c r="CX15" s="47"/>
      <c r="CY15" s="47"/>
      <c r="CZ15" s="47"/>
      <c r="DA15" s="47"/>
      <c r="DB15" s="47"/>
      <c r="DC15" s="45"/>
      <c r="DD15" s="45"/>
      <c r="DE15" s="45"/>
      <c r="DF15" s="45"/>
      <c r="DG15" s="47"/>
      <c r="DH15" s="47"/>
      <c r="DI15" s="47"/>
      <c r="DJ15" s="47"/>
      <c r="DK15" s="47"/>
      <c r="DL15" s="47"/>
      <c r="DM15" s="47"/>
      <c r="DN15" s="47"/>
      <c r="DO15" s="47"/>
      <c r="DP15" s="47"/>
      <c r="DQ15" s="47"/>
      <c r="DR15" s="47"/>
    </row>
    <row r="16" spans="2:123" s="210" customFormat="1" ht="15" x14ac:dyDescent="0.25">
      <c r="B16" s="271" t="s">
        <v>228</v>
      </c>
      <c r="C16" s="271"/>
      <c r="D16" s="271"/>
      <c r="E16" s="271"/>
      <c r="F16" s="271"/>
      <c r="G16" s="271"/>
      <c r="H16" s="271"/>
      <c r="I16" s="271"/>
      <c r="J16" s="271"/>
      <c r="K16" s="271"/>
      <c r="L16" s="271"/>
      <c r="M16" s="271"/>
      <c r="N16" s="271"/>
      <c r="O16" s="320"/>
      <c r="P16" s="320"/>
      <c r="Q16" s="320"/>
      <c r="R16" s="320"/>
      <c r="S16" s="320"/>
      <c r="T16" s="320"/>
      <c r="U16" s="320"/>
      <c r="V16" s="320"/>
      <c r="W16" s="320"/>
      <c r="X16" s="320"/>
      <c r="Y16" s="320"/>
      <c r="Z16" s="320"/>
      <c r="AA16" s="320"/>
      <c r="AB16" s="320"/>
      <c r="AC16" s="320"/>
      <c r="AD16" s="320"/>
      <c r="AE16" s="320"/>
      <c r="AF16" s="320"/>
      <c r="AG16" s="320"/>
      <c r="AH16" s="320"/>
      <c r="AI16" s="320"/>
      <c r="AJ16" s="320"/>
      <c r="AK16" s="320"/>
      <c r="AL16" s="320"/>
      <c r="AM16" s="320"/>
      <c r="AN16" s="320"/>
      <c r="AO16" s="320"/>
      <c r="AP16" s="320"/>
      <c r="AQ16" s="320"/>
      <c r="AR16" s="320"/>
      <c r="AS16" s="320"/>
      <c r="AT16" s="320"/>
      <c r="AU16" s="320"/>
      <c r="AV16" s="320"/>
      <c r="AW16" s="320"/>
      <c r="AX16" s="320"/>
      <c r="AY16" s="320"/>
      <c r="AZ16" s="320"/>
      <c r="BA16" s="320"/>
      <c r="BB16" s="320"/>
      <c r="BC16" s="320"/>
      <c r="BD16" s="320"/>
      <c r="BE16" s="320"/>
      <c r="BF16" s="320"/>
      <c r="BG16" s="320"/>
      <c r="BH16" s="320"/>
      <c r="BI16" s="320"/>
      <c r="BJ16" s="320"/>
      <c r="BK16" s="320"/>
      <c r="BL16" s="320"/>
      <c r="BM16" s="320"/>
      <c r="BN16" s="320"/>
      <c r="BO16" s="320"/>
      <c r="BP16" s="320"/>
      <c r="BQ16" s="320"/>
      <c r="BR16" s="320"/>
      <c r="BS16" s="320"/>
      <c r="BT16" s="320"/>
      <c r="BU16" s="320"/>
      <c r="BV16" s="320"/>
      <c r="BW16" s="320"/>
      <c r="BX16" s="320"/>
      <c r="BY16" s="320"/>
      <c r="BZ16" s="320"/>
      <c r="CA16" s="320"/>
      <c r="CB16" s="320"/>
      <c r="CC16" s="320"/>
      <c r="CD16" s="320"/>
      <c r="CE16" s="320"/>
      <c r="CF16" s="320"/>
      <c r="CG16" s="320"/>
      <c r="CH16" s="320"/>
      <c r="CI16" s="320"/>
      <c r="CJ16" s="320"/>
      <c r="CK16" s="320"/>
      <c r="CL16" s="320"/>
      <c r="CM16" s="320"/>
      <c r="CN16" s="320"/>
      <c r="CO16" s="320"/>
      <c r="CP16" s="320"/>
      <c r="CQ16" s="320"/>
      <c r="CR16" s="320"/>
      <c r="CS16" s="320"/>
      <c r="CT16" s="320"/>
      <c r="CU16" s="320"/>
      <c r="CV16" s="320"/>
      <c r="CW16" s="320"/>
      <c r="CX16" s="320"/>
      <c r="CY16" s="320"/>
      <c r="CZ16" s="320"/>
      <c r="DA16" s="320"/>
      <c r="DB16" s="320"/>
      <c r="DC16" s="320"/>
      <c r="DD16" s="320"/>
      <c r="DE16" s="320"/>
      <c r="DF16" s="320"/>
      <c r="DG16" s="320"/>
      <c r="DH16" s="320"/>
      <c r="DI16" s="320"/>
    </row>
    <row r="17" spans="1:122" s="272" customFormat="1" ht="14.25" x14ac:dyDescent="0.2">
      <c r="B17" s="318" t="s">
        <v>182</v>
      </c>
      <c r="O17" s="272">
        <v>0.46</v>
      </c>
      <c r="P17" s="272">
        <v>0.46</v>
      </c>
      <c r="Q17" s="272">
        <v>0.46</v>
      </c>
      <c r="R17" s="272">
        <v>0.46</v>
      </c>
      <c r="S17" s="272">
        <v>0.46</v>
      </c>
      <c r="T17" s="272">
        <v>0.46</v>
      </c>
      <c r="U17" s="272">
        <v>0.46</v>
      </c>
      <c r="V17" s="272">
        <v>0.46</v>
      </c>
      <c r="W17" s="272">
        <v>0.46</v>
      </c>
      <c r="X17" s="272">
        <v>0.46</v>
      </c>
      <c r="Y17" s="272">
        <v>0.46</v>
      </c>
      <c r="Z17" s="272">
        <v>0.46</v>
      </c>
      <c r="AA17" s="272">
        <v>0.46</v>
      </c>
      <c r="AB17" s="272">
        <v>0.46</v>
      </c>
      <c r="AC17" s="272">
        <v>0.46</v>
      </c>
      <c r="AD17" s="272">
        <v>0.46</v>
      </c>
      <c r="AE17" s="272">
        <v>0.46</v>
      </c>
      <c r="AF17" s="272">
        <v>0.46</v>
      </c>
      <c r="AG17" s="272">
        <v>0.46</v>
      </c>
      <c r="AH17" s="272">
        <v>0.46</v>
      </c>
      <c r="AI17" s="272">
        <v>0.46</v>
      </c>
      <c r="AJ17" s="272">
        <v>0.46</v>
      </c>
      <c r="AK17" s="272">
        <v>0.46</v>
      </c>
      <c r="AL17" s="272">
        <v>0.46</v>
      </c>
      <c r="AM17" s="272">
        <v>0.46</v>
      </c>
      <c r="AN17" s="272">
        <v>0.46</v>
      </c>
      <c r="AO17" s="272">
        <v>0.46</v>
      </c>
      <c r="AP17" s="272">
        <v>0.46</v>
      </c>
      <c r="AQ17" s="272">
        <v>0.46</v>
      </c>
      <c r="AR17" s="272">
        <v>0.46</v>
      </c>
      <c r="AS17" s="272">
        <v>0.46</v>
      </c>
      <c r="AT17" s="272">
        <v>0.46</v>
      </c>
      <c r="AU17" s="272">
        <v>0.46</v>
      </c>
      <c r="AV17" s="272">
        <v>0.46</v>
      </c>
      <c r="AW17" s="272">
        <v>0.46</v>
      </c>
      <c r="AX17" s="272">
        <v>0.46</v>
      </c>
      <c r="AY17" s="272">
        <v>0.46</v>
      </c>
      <c r="AZ17" s="272">
        <v>0.46</v>
      </c>
      <c r="BA17" s="272">
        <v>0.46</v>
      </c>
      <c r="BB17" s="272">
        <v>0.46</v>
      </c>
      <c r="BC17" s="272">
        <v>0.46</v>
      </c>
      <c r="BD17" s="272">
        <v>0.46</v>
      </c>
      <c r="BE17" s="272">
        <v>0.46</v>
      </c>
      <c r="BF17" s="272">
        <v>0.46</v>
      </c>
      <c r="BG17" s="272">
        <v>0.46</v>
      </c>
      <c r="BH17" s="272">
        <v>0.46</v>
      </c>
      <c r="BI17" s="272">
        <v>0.46</v>
      </c>
      <c r="BJ17" s="272">
        <v>0.46</v>
      </c>
      <c r="BK17" s="272">
        <v>0.46</v>
      </c>
      <c r="BL17" s="272">
        <v>0.46</v>
      </c>
      <c r="BM17" s="272">
        <v>0.46</v>
      </c>
      <c r="BN17" s="272">
        <v>0.46</v>
      </c>
      <c r="BO17" s="272">
        <v>0.46</v>
      </c>
      <c r="BP17" s="272">
        <v>0.46</v>
      </c>
      <c r="BQ17" s="272">
        <v>0.46</v>
      </c>
      <c r="BR17" s="272">
        <v>0.46</v>
      </c>
      <c r="BS17" s="272">
        <v>0.46</v>
      </c>
      <c r="BT17" s="272">
        <v>0.46</v>
      </c>
      <c r="BU17" s="272">
        <v>0.46</v>
      </c>
      <c r="BV17" s="272">
        <v>0.46</v>
      </c>
      <c r="BW17" s="272">
        <v>0.46</v>
      </c>
      <c r="BX17" s="272">
        <v>0.46</v>
      </c>
      <c r="BY17" s="272">
        <v>0.46</v>
      </c>
      <c r="BZ17" s="272">
        <v>0.46</v>
      </c>
      <c r="CA17" s="272">
        <v>0.46</v>
      </c>
      <c r="CB17" s="272">
        <v>0.46</v>
      </c>
      <c r="CC17" s="272">
        <v>0.46</v>
      </c>
      <c r="CD17" s="272">
        <v>0.46</v>
      </c>
      <c r="CE17" s="272">
        <v>0.46</v>
      </c>
      <c r="CF17" s="272">
        <v>0.46</v>
      </c>
      <c r="CG17" s="272">
        <v>0.46</v>
      </c>
      <c r="CH17" s="272">
        <v>0.46</v>
      </c>
      <c r="CI17" s="272">
        <v>0.46</v>
      </c>
      <c r="CJ17" s="272">
        <v>0.46</v>
      </c>
      <c r="CK17" s="272">
        <v>0.46</v>
      </c>
      <c r="CL17" s="272">
        <v>0.46</v>
      </c>
      <c r="CM17" s="272">
        <v>0.46</v>
      </c>
      <c r="CN17" s="272">
        <v>0.46</v>
      </c>
      <c r="CO17" s="272">
        <v>0.46</v>
      </c>
      <c r="CP17" s="272">
        <v>0.46</v>
      </c>
      <c r="CQ17" s="272">
        <v>0.46</v>
      </c>
      <c r="CR17" s="272">
        <v>0.46</v>
      </c>
      <c r="CS17" s="272">
        <v>0.46</v>
      </c>
      <c r="CT17" s="272">
        <v>0.46</v>
      </c>
      <c r="CU17" s="272">
        <v>0.46</v>
      </c>
      <c r="CV17" s="272">
        <v>0.46</v>
      </c>
      <c r="CW17" s="272">
        <v>0.46</v>
      </c>
      <c r="CX17" s="272">
        <v>0.46</v>
      </c>
      <c r="CY17" s="272">
        <v>0.46</v>
      </c>
      <c r="CZ17" s="272">
        <v>0.46</v>
      </c>
      <c r="DA17" s="272">
        <v>0.46</v>
      </c>
      <c r="DB17" s="272">
        <v>0.46</v>
      </c>
      <c r="DC17" s="272">
        <v>0.46</v>
      </c>
      <c r="DD17" s="272">
        <v>0.46</v>
      </c>
      <c r="DE17" s="272">
        <v>0.46</v>
      </c>
      <c r="DF17" s="272">
        <v>0.46</v>
      </c>
      <c r="DG17" s="272">
        <v>0.46</v>
      </c>
      <c r="DH17" s="272">
        <v>0.46</v>
      </c>
      <c r="DI17" s="272">
        <v>0.46</v>
      </c>
      <c r="DJ17" s="272">
        <v>0.46</v>
      </c>
      <c r="DK17" s="272">
        <v>0.46</v>
      </c>
      <c r="DL17" s="272">
        <v>0.46</v>
      </c>
      <c r="DM17" s="272">
        <v>0.46</v>
      </c>
      <c r="DN17" s="272">
        <v>0.46</v>
      </c>
      <c r="DO17" s="272">
        <v>0.46</v>
      </c>
      <c r="DP17" s="272">
        <v>0.46</v>
      </c>
      <c r="DQ17" s="272">
        <v>0.46</v>
      </c>
      <c r="DR17" s="272">
        <v>0.46</v>
      </c>
    </row>
    <row r="18" spans="1:122" s="272" customFormat="1" ht="14.25" x14ac:dyDescent="0.2">
      <c r="B18" s="318" t="s">
        <v>183</v>
      </c>
      <c r="AG18" s="272" t="s">
        <v>1</v>
      </c>
      <c r="AH18" s="272">
        <v>0.32</v>
      </c>
      <c r="AI18" s="272">
        <v>0.32</v>
      </c>
      <c r="AJ18" s="272">
        <v>0.32</v>
      </c>
      <c r="AK18" s="272">
        <v>0.32</v>
      </c>
      <c r="AL18" s="272">
        <v>0.51</v>
      </c>
      <c r="AM18" s="272">
        <v>0.51</v>
      </c>
      <c r="AN18" s="272">
        <v>0.51</v>
      </c>
      <c r="AO18" s="272">
        <v>0.51</v>
      </c>
      <c r="AP18" s="272">
        <v>0.51</v>
      </c>
      <c r="AQ18" s="272">
        <v>0.51</v>
      </c>
      <c r="AR18" s="272">
        <v>0.51</v>
      </c>
      <c r="AS18" s="272">
        <v>0.51</v>
      </c>
      <c r="AT18" s="272">
        <v>0.51</v>
      </c>
      <c r="AU18" s="272">
        <v>0.51</v>
      </c>
      <c r="AV18" s="272">
        <v>0.83</v>
      </c>
      <c r="AW18" s="272">
        <v>0.83</v>
      </c>
      <c r="AX18" s="272">
        <v>0.83</v>
      </c>
      <c r="AY18" s="272">
        <v>0.83</v>
      </c>
      <c r="AZ18" s="272">
        <v>0.83</v>
      </c>
      <c r="BA18" s="272">
        <v>0.83</v>
      </c>
      <c r="BB18" s="272">
        <v>0.83</v>
      </c>
      <c r="BC18" s="272">
        <v>0.83</v>
      </c>
      <c r="BD18" s="272">
        <v>0.83</v>
      </c>
      <c r="BE18" s="272">
        <v>0.83</v>
      </c>
      <c r="BF18" s="272">
        <v>0.83</v>
      </c>
      <c r="BG18" s="272">
        <v>0.83</v>
      </c>
      <c r="BH18" s="272">
        <v>0.83</v>
      </c>
      <c r="BI18" s="272">
        <v>0.83</v>
      </c>
      <c r="BJ18" s="272">
        <v>0.83</v>
      </c>
      <c r="BK18" s="272">
        <v>0.96</v>
      </c>
      <c r="BL18" s="272">
        <v>0.96</v>
      </c>
      <c r="BM18" s="272">
        <v>0.96</v>
      </c>
      <c r="BN18" s="272">
        <v>0.96</v>
      </c>
      <c r="BO18" s="272">
        <v>0.96</v>
      </c>
      <c r="BP18" s="272">
        <v>0.96</v>
      </c>
      <c r="BQ18" s="272">
        <v>0.96</v>
      </c>
      <c r="BR18" s="272">
        <v>0.96</v>
      </c>
      <c r="BS18" s="272">
        <v>0.96</v>
      </c>
      <c r="BT18" s="272">
        <v>0.96</v>
      </c>
      <c r="BU18" s="272">
        <v>0.96</v>
      </c>
      <c r="BV18" s="272">
        <v>0.96</v>
      </c>
      <c r="BW18" s="272">
        <v>0.96</v>
      </c>
      <c r="BX18" s="272">
        <v>0.96</v>
      </c>
      <c r="BY18" s="272">
        <v>0.96</v>
      </c>
      <c r="BZ18" s="272">
        <v>0.96</v>
      </c>
      <c r="CA18" s="272">
        <v>0.96</v>
      </c>
      <c r="CB18" s="272">
        <v>0.96</v>
      </c>
      <c r="CC18" s="272">
        <v>0.96</v>
      </c>
      <c r="CD18" s="272">
        <v>0.96</v>
      </c>
      <c r="CE18" s="272">
        <v>0.96</v>
      </c>
      <c r="CF18" s="272">
        <v>0.96</v>
      </c>
      <c r="CG18" s="272">
        <v>0.96</v>
      </c>
      <c r="CH18" s="272">
        <v>0.96</v>
      </c>
      <c r="CI18" s="272">
        <v>0.96</v>
      </c>
      <c r="CJ18" s="272">
        <v>0.96</v>
      </c>
      <c r="CK18" s="272">
        <v>0.96</v>
      </c>
      <c r="CL18" s="272">
        <v>0.96</v>
      </c>
      <c r="CM18" s="272">
        <v>0.96</v>
      </c>
      <c r="CN18" s="272">
        <v>0.96</v>
      </c>
      <c r="CO18" s="272">
        <v>0.96</v>
      </c>
      <c r="CP18" s="272">
        <v>0.96</v>
      </c>
      <c r="CQ18" s="272">
        <v>0.96</v>
      </c>
      <c r="CR18" s="272">
        <v>0.96</v>
      </c>
      <c r="CS18" s="272">
        <v>0.96</v>
      </c>
      <c r="CT18" s="272">
        <v>0.96</v>
      </c>
      <c r="CU18" s="272">
        <v>0.96</v>
      </c>
      <c r="CV18" s="272">
        <v>0.96</v>
      </c>
      <c r="CW18" s="272">
        <v>0.96</v>
      </c>
      <c r="CX18" s="272">
        <v>0.96</v>
      </c>
      <c r="CY18" s="272">
        <v>0.96</v>
      </c>
      <c r="CZ18" s="272">
        <v>0.96</v>
      </c>
      <c r="DA18" s="272">
        <v>0.96</v>
      </c>
      <c r="DB18" s="272">
        <v>0.96</v>
      </c>
      <c r="DC18" s="272">
        <v>0.96</v>
      </c>
      <c r="DD18" s="272">
        <v>0.96</v>
      </c>
      <c r="DE18" s="272">
        <v>0.96</v>
      </c>
      <c r="DF18" s="272">
        <v>0.96</v>
      </c>
      <c r="DG18" s="272">
        <v>0.96</v>
      </c>
      <c r="DH18" s="272">
        <v>0.96</v>
      </c>
      <c r="DI18" s="272">
        <v>0.96</v>
      </c>
      <c r="DJ18" s="272">
        <v>0.96</v>
      </c>
      <c r="DK18" s="272">
        <v>0.96</v>
      </c>
      <c r="DL18" s="272">
        <v>0.96</v>
      </c>
      <c r="DM18" s="272">
        <v>0.96</v>
      </c>
      <c r="DN18" s="272">
        <v>0.96</v>
      </c>
      <c r="DO18" s="272">
        <v>0.96</v>
      </c>
      <c r="DP18" s="272">
        <v>0.96</v>
      </c>
      <c r="DQ18" s="272">
        <v>0.96</v>
      </c>
      <c r="DR18" s="272">
        <v>0.96</v>
      </c>
    </row>
    <row r="19" spans="1:122" s="272" customFormat="1" ht="14.25" x14ac:dyDescent="0.2">
      <c r="B19" s="318" t="s">
        <v>184</v>
      </c>
      <c r="CI19" s="363" t="s">
        <v>1</v>
      </c>
      <c r="CJ19" s="272">
        <v>0.36</v>
      </c>
      <c r="CK19" s="272">
        <v>0.36</v>
      </c>
      <c r="CL19" s="272">
        <v>0.36</v>
      </c>
      <c r="CM19" s="272">
        <v>0.36</v>
      </c>
      <c r="CN19" s="272">
        <v>0.36</v>
      </c>
      <c r="CO19" s="272">
        <v>0.36</v>
      </c>
      <c r="CP19" s="272">
        <v>0.36</v>
      </c>
      <c r="CQ19" s="272">
        <v>0.36</v>
      </c>
      <c r="CR19" s="272">
        <v>0.7</v>
      </c>
      <c r="CS19" s="272">
        <v>0.7</v>
      </c>
      <c r="CT19" s="272">
        <v>0.7</v>
      </c>
      <c r="CU19" s="272">
        <v>0.7</v>
      </c>
      <c r="CV19" s="272">
        <v>0.7</v>
      </c>
      <c r="CW19" s="272">
        <v>0.7</v>
      </c>
      <c r="CX19" s="272">
        <v>0.7</v>
      </c>
      <c r="CY19" s="272">
        <v>0.7</v>
      </c>
      <c r="CZ19" s="272">
        <v>0.7</v>
      </c>
      <c r="DA19" s="272">
        <v>0.7</v>
      </c>
      <c r="DB19" s="272">
        <v>0.7</v>
      </c>
      <c r="DC19" s="272">
        <v>0.7</v>
      </c>
      <c r="DD19" s="272">
        <v>0.7</v>
      </c>
      <c r="DE19" s="272">
        <v>0.7</v>
      </c>
      <c r="DF19" s="272">
        <v>0.7</v>
      </c>
      <c r="DG19" s="272">
        <v>0.7</v>
      </c>
      <c r="DH19" s="272">
        <v>0.7</v>
      </c>
      <c r="DI19" s="272">
        <v>0.7</v>
      </c>
      <c r="DJ19" s="272">
        <v>0.7</v>
      </c>
      <c r="DK19" s="272">
        <v>0.7</v>
      </c>
      <c r="DL19" s="272">
        <v>0.7</v>
      </c>
      <c r="DM19" s="272">
        <v>0.7</v>
      </c>
      <c r="DN19" s="272">
        <v>0.7</v>
      </c>
      <c r="DO19" s="272">
        <v>0.7</v>
      </c>
      <c r="DP19" s="272">
        <v>0.7</v>
      </c>
      <c r="DQ19" s="272">
        <v>0.7</v>
      </c>
      <c r="DR19" s="272">
        <v>0.7</v>
      </c>
    </row>
    <row r="20" spans="1:122" s="210" customFormat="1" ht="14.25" x14ac:dyDescent="0.2">
      <c r="B20" s="274" t="s">
        <v>219</v>
      </c>
      <c r="C20" s="274"/>
      <c r="D20" s="274"/>
      <c r="E20" s="274"/>
      <c r="F20" s="274"/>
      <c r="G20" s="274"/>
      <c r="H20" s="274"/>
      <c r="I20" s="274"/>
      <c r="J20" s="274"/>
      <c r="K20" s="274"/>
      <c r="L20" s="274"/>
      <c r="M20" s="274"/>
      <c r="N20" s="274"/>
      <c r="O20" s="321">
        <f>SUM(O17:O19)</f>
        <v>0.46</v>
      </c>
      <c r="P20" s="321">
        <f t="shared" ref="P20:CA20" si="3">SUM(P17:P19)</f>
        <v>0.46</v>
      </c>
      <c r="Q20" s="321">
        <f t="shared" si="3"/>
        <v>0.46</v>
      </c>
      <c r="R20" s="321">
        <f t="shared" si="3"/>
        <v>0.46</v>
      </c>
      <c r="S20" s="321">
        <f t="shared" si="3"/>
        <v>0.46</v>
      </c>
      <c r="T20" s="321">
        <f t="shared" si="3"/>
        <v>0.46</v>
      </c>
      <c r="U20" s="321">
        <f t="shared" si="3"/>
        <v>0.46</v>
      </c>
      <c r="V20" s="321">
        <f t="shared" si="3"/>
        <v>0.46</v>
      </c>
      <c r="W20" s="321">
        <f t="shared" si="3"/>
        <v>0.46</v>
      </c>
      <c r="X20" s="321">
        <f t="shared" si="3"/>
        <v>0.46</v>
      </c>
      <c r="Y20" s="321">
        <f t="shared" si="3"/>
        <v>0.46</v>
      </c>
      <c r="Z20" s="321">
        <f t="shared" si="3"/>
        <v>0.46</v>
      </c>
      <c r="AA20" s="321">
        <f t="shared" si="3"/>
        <v>0.46</v>
      </c>
      <c r="AB20" s="321">
        <f t="shared" si="3"/>
        <v>0.46</v>
      </c>
      <c r="AC20" s="321">
        <f t="shared" si="3"/>
        <v>0.46</v>
      </c>
      <c r="AD20" s="321">
        <f t="shared" si="3"/>
        <v>0.46</v>
      </c>
      <c r="AE20" s="321">
        <f t="shared" si="3"/>
        <v>0.46</v>
      </c>
      <c r="AF20" s="321">
        <f t="shared" si="3"/>
        <v>0.46</v>
      </c>
      <c r="AG20" s="321">
        <f t="shared" si="3"/>
        <v>0.46</v>
      </c>
      <c r="AH20" s="321">
        <f t="shared" si="3"/>
        <v>0.78</v>
      </c>
      <c r="AI20" s="321">
        <f t="shared" si="3"/>
        <v>0.78</v>
      </c>
      <c r="AJ20" s="321">
        <f t="shared" si="3"/>
        <v>0.78</v>
      </c>
      <c r="AK20" s="321">
        <f t="shared" si="3"/>
        <v>0.78</v>
      </c>
      <c r="AL20" s="321">
        <f t="shared" si="3"/>
        <v>0.97</v>
      </c>
      <c r="AM20" s="321">
        <f t="shared" si="3"/>
        <v>0.97</v>
      </c>
      <c r="AN20" s="321">
        <f t="shared" si="3"/>
        <v>0.97</v>
      </c>
      <c r="AO20" s="321">
        <f t="shared" si="3"/>
        <v>0.97</v>
      </c>
      <c r="AP20" s="321">
        <f t="shared" si="3"/>
        <v>0.97</v>
      </c>
      <c r="AQ20" s="321">
        <f t="shared" si="3"/>
        <v>0.97</v>
      </c>
      <c r="AR20" s="321">
        <f t="shared" si="3"/>
        <v>0.97</v>
      </c>
      <c r="AS20" s="321">
        <f t="shared" si="3"/>
        <v>0.97</v>
      </c>
      <c r="AT20" s="321">
        <f t="shared" si="3"/>
        <v>0.97</v>
      </c>
      <c r="AU20" s="321">
        <f t="shared" si="3"/>
        <v>0.97</v>
      </c>
      <c r="AV20" s="321">
        <f t="shared" si="3"/>
        <v>1.29</v>
      </c>
      <c r="AW20" s="321">
        <f t="shared" si="3"/>
        <v>1.29</v>
      </c>
      <c r="AX20" s="321">
        <f t="shared" si="3"/>
        <v>1.29</v>
      </c>
      <c r="AY20" s="321">
        <f t="shared" si="3"/>
        <v>1.29</v>
      </c>
      <c r="AZ20" s="321">
        <f t="shared" si="3"/>
        <v>1.29</v>
      </c>
      <c r="BA20" s="321">
        <f t="shared" si="3"/>
        <v>1.29</v>
      </c>
      <c r="BB20" s="321">
        <f t="shared" si="3"/>
        <v>1.29</v>
      </c>
      <c r="BC20" s="321">
        <f t="shared" si="3"/>
        <v>1.29</v>
      </c>
      <c r="BD20" s="321">
        <f t="shared" si="3"/>
        <v>1.29</v>
      </c>
      <c r="BE20" s="321">
        <f t="shared" si="3"/>
        <v>1.29</v>
      </c>
      <c r="BF20" s="321">
        <f t="shared" si="3"/>
        <v>1.29</v>
      </c>
      <c r="BG20" s="321">
        <f t="shared" si="3"/>
        <v>1.29</v>
      </c>
      <c r="BH20" s="321">
        <f t="shared" si="3"/>
        <v>1.29</v>
      </c>
      <c r="BI20" s="321">
        <f t="shared" si="3"/>
        <v>1.29</v>
      </c>
      <c r="BJ20" s="321">
        <f t="shared" si="3"/>
        <v>1.29</v>
      </c>
      <c r="BK20" s="321">
        <f t="shared" si="3"/>
        <v>1.42</v>
      </c>
      <c r="BL20" s="321">
        <f t="shared" si="3"/>
        <v>1.42</v>
      </c>
      <c r="BM20" s="321">
        <f t="shared" si="3"/>
        <v>1.42</v>
      </c>
      <c r="BN20" s="321">
        <f t="shared" si="3"/>
        <v>1.42</v>
      </c>
      <c r="BO20" s="321">
        <f t="shared" si="3"/>
        <v>1.42</v>
      </c>
      <c r="BP20" s="321">
        <f t="shared" si="3"/>
        <v>1.42</v>
      </c>
      <c r="BQ20" s="321">
        <f t="shared" si="3"/>
        <v>1.42</v>
      </c>
      <c r="BR20" s="321">
        <f t="shared" si="3"/>
        <v>1.42</v>
      </c>
      <c r="BS20" s="321">
        <f t="shared" si="3"/>
        <v>1.42</v>
      </c>
      <c r="BT20" s="321">
        <f t="shared" si="3"/>
        <v>1.42</v>
      </c>
      <c r="BU20" s="321">
        <f t="shared" si="3"/>
        <v>1.42</v>
      </c>
      <c r="BV20" s="321">
        <f t="shared" si="3"/>
        <v>1.42</v>
      </c>
      <c r="BW20" s="321">
        <f t="shared" si="3"/>
        <v>1.42</v>
      </c>
      <c r="BX20" s="321">
        <f t="shared" si="3"/>
        <v>1.42</v>
      </c>
      <c r="BY20" s="321">
        <f t="shared" si="3"/>
        <v>1.42</v>
      </c>
      <c r="BZ20" s="321">
        <f t="shared" si="3"/>
        <v>1.42</v>
      </c>
      <c r="CA20" s="321">
        <f t="shared" si="3"/>
        <v>1.42</v>
      </c>
      <c r="CB20" s="321">
        <f t="shared" ref="CB20:CV20" si="4">SUM(CB17:CB19)</f>
        <v>1.42</v>
      </c>
      <c r="CC20" s="321">
        <f t="shared" si="4"/>
        <v>1.42</v>
      </c>
      <c r="CD20" s="321">
        <f t="shared" si="4"/>
        <v>1.42</v>
      </c>
      <c r="CE20" s="321">
        <f t="shared" si="4"/>
        <v>1.42</v>
      </c>
      <c r="CF20" s="321">
        <f t="shared" si="4"/>
        <v>1.42</v>
      </c>
      <c r="CG20" s="321">
        <f t="shared" si="4"/>
        <v>1.42</v>
      </c>
      <c r="CH20" s="321">
        <f t="shared" si="4"/>
        <v>1.42</v>
      </c>
      <c r="CI20" s="321">
        <f t="shared" si="4"/>
        <v>1.42</v>
      </c>
      <c r="CJ20" s="321">
        <f t="shared" si="4"/>
        <v>1.7799999999999998</v>
      </c>
      <c r="CK20" s="321">
        <f t="shared" si="4"/>
        <v>1.7799999999999998</v>
      </c>
      <c r="CL20" s="321">
        <f t="shared" si="4"/>
        <v>1.7799999999999998</v>
      </c>
      <c r="CM20" s="321">
        <f t="shared" si="4"/>
        <v>1.7799999999999998</v>
      </c>
      <c r="CN20" s="321">
        <f t="shared" si="4"/>
        <v>1.7799999999999998</v>
      </c>
      <c r="CO20" s="321">
        <f t="shared" si="4"/>
        <v>1.7799999999999998</v>
      </c>
      <c r="CP20" s="321">
        <f t="shared" si="4"/>
        <v>1.7799999999999998</v>
      </c>
      <c r="CQ20" s="321">
        <f t="shared" si="4"/>
        <v>1.7799999999999998</v>
      </c>
      <c r="CR20" s="321">
        <f t="shared" si="4"/>
        <v>2.12</v>
      </c>
      <c r="CS20" s="321">
        <f t="shared" si="4"/>
        <v>2.12</v>
      </c>
      <c r="CT20" s="321">
        <f t="shared" si="4"/>
        <v>2.12</v>
      </c>
      <c r="CU20" s="321">
        <f t="shared" si="4"/>
        <v>2.12</v>
      </c>
      <c r="CV20" s="321">
        <f t="shared" si="4"/>
        <v>2.12</v>
      </c>
      <c r="CW20" s="321">
        <f t="shared" ref="CW20:DG20" si="5">SUM(CW17:CW19)</f>
        <v>2.12</v>
      </c>
      <c r="CX20" s="321">
        <f t="shared" si="5"/>
        <v>2.12</v>
      </c>
      <c r="CY20" s="321">
        <f t="shared" si="5"/>
        <v>2.12</v>
      </c>
      <c r="CZ20" s="321">
        <f t="shared" si="5"/>
        <v>2.12</v>
      </c>
      <c r="DA20" s="321">
        <f t="shared" si="5"/>
        <v>2.12</v>
      </c>
      <c r="DB20" s="321">
        <f t="shared" si="5"/>
        <v>2.12</v>
      </c>
      <c r="DC20" s="321">
        <f t="shared" si="5"/>
        <v>2.12</v>
      </c>
      <c r="DD20" s="321">
        <f t="shared" si="5"/>
        <v>2.12</v>
      </c>
      <c r="DE20" s="321">
        <f t="shared" si="5"/>
        <v>2.12</v>
      </c>
      <c r="DF20" s="321">
        <f t="shared" si="5"/>
        <v>2.12</v>
      </c>
      <c r="DG20" s="321">
        <f t="shared" si="5"/>
        <v>2.12</v>
      </c>
      <c r="DH20" s="321">
        <f>SUM(DH17:DH19)</f>
        <v>2.12</v>
      </c>
      <c r="DI20" s="321">
        <f>SUM(DI17:DI19)</f>
        <v>2.12</v>
      </c>
      <c r="DJ20" s="321">
        <f t="shared" ref="DJ20:DO20" si="6">SUM(DJ17:DJ19)</f>
        <v>2.12</v>
      </c>
      <c r="DK20" s="321">
        <f t="shared" si="6"/>
        <v>2.12</v>
      </c>
      <c r="DL20" s="321">
        <f t="shared" si="6"/>
        <v>2.12</v>
      </c>
      <c r="DM20" s="321">
        <f t="shared" si="6"/>
        <v>2.12</v>
      </c>
      <c r="DN20" s="321">
        <f t="shared" si="6"/>
        <v>2.12</v>
      </c>
      <c r="DO20" s="321">
        <f t="shared" si="6"/>
        <v>2.12</v>
      </c>
      <c r="DP20" s="321">
        <f>SUM(DP17:DP19)</f>
        <v>2.12</v>
      </c>
      <c r="DQ20" s="321">
        <f>SUM(DQ17:DQ19)</f>
        <v>2.12</v>
      </c>
      <c r="DR20" s="321">
        <f>SUM(DR17:DR19)</f>
        <v>2.12</v>
      </c>
    </row>
    <row r="21" spans="1:122" ht="14.25" x14ac:dyDescent="0.2">
      <c r="B21" s="244"/>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49"/>
      <c r="CM21" s="49"/>
      <c r="CN21" s="49"/>
      <c r="CO21" s="49"/>
      <c r="CP21" s="49"/>
      <c r="CQ21" s="49"/>
      <c r="CR21" s="49"/>
      <c r="CS21" s="49"/>
      <c r="CT21" s="49"/>
      <c r="CU21" s="49"/>
      <c r="CV21" s="49"/>
      <c r="CW21" s="49"/>
      <c r="CX21" s="49"/>
      <c r="CY21" s="49"/>
      <c r="CZ21" s="49"/>
      <c r="DA21" s="49"/>
      <c r="DB21" s="49"/>
      <c r="DC21" s="49"/>
      <c r="DD21" s="49"/>
      <c r="DE21" s="49"/>
      <c r="DF21" s="49"/>
      <c r="DG21" s="49"/>
      <c r="DH21" s="49"/>
      <c r="DI21" s="49"/>
      <c r="DN21" s="93"/>
      <c r="DO21" s="93"/>
    </row>
    <row r="22" spans="1:122" s="265" customFormat="1" ht="13.5" customHeight="1" x14ac:dyDescent="0.25">
      <c r="B22" s="51" t="s">
        <v>225</v>
      </c>
      <c r="C22" s="266"/>
      <c r="D22" s="266"/>
      <c r="E22" s="266"/>
      <c r="F22" s="266"/>
      <c r="G22" s="266"/>
      <c r="H22" s="266"/>
      <c r="I22" s="266"/>
      <c r="J22" s="266"/>
      <c r="K22" s="266"/>
      <c r="L22" s="266"/>
      <c r="M22" s="266"/>
      <c r="N22" s="266"/>
    </row>
    <row r="23" spans="1:122" s="275" customFormat="1" ht="13.5" customHeight="1" x14ac:dyDescent="0.2">
      <c r="B23" s="273" t="s">
        <v>178</v>
      </c>
      <c r="O23" s="314">
        <v>3.04E-2</v>
      </c>
      <c r="P23" s="314">
        <v>3.04E-2</v>
      </c>
      <c r="Q23" s="314">
        <v>3.04E-2</v>
      </c>
      <c r="R23" s="314">
        <v>3.1399999999999997E-2</v>
      </c>
      <c r="S23" s="314">
        <v>3.1399999999999997E-2</v>
      </c>
      <c r="T23" s="314">
        <v>3.1399999999999997E-2</v>
      </c>
      <c r="U23" s="314">
        <v>3.2399999999999998E-2</v>
      </c>
      <c r="V23" s="314">
        <v>3.2399999999999998E-2</v>
      </c>
      <c r="W23" s="314">
        <v>3.2399999999999998E-2</v>
      </c>
      <c r="X23" s="314">
        <v>3.3399999999999999E-2</v>
      </c>
      <c r="Y23" s="314">
        <v>3.3399999999999999E-2</v>
      </c>
      <c r="Z23" s="314">
        <v>3.3399999999999999E-2</v>
      </c>
      <c r="AA23" s="314">
        <v>3.44E-2</v>
      </c>
      <c r="AB23" s="314">
        <v>3.44E-2</v>
      </c>
      <c r="AC23" s="314">
        <v>3.44E-2</v>
      </c>
      <c r="AD23" s="314">
        <v>3.5400000000000001E-2</v>
      </c>
      <c r="AE23" s="314">
        <v>3.5400000000000001E-2</v>
      </c>
      <c r="AF23" s="314">
        <v>3.5400000000000001E-2</v>
      </c>
      <c r="AG23" s="314">
        <v>3.6400000000000002E-2</v>
      </c>
      <c r="AH23" s="314">
        <v>3.8899999999999997E-2</v>
      </c>
      <c r="AI23" s="314">
        <v>3.8899999999999997E-2</v>
      </c>
      <c r="AJ23" s="314">
        <v>4.24E-2</v>
      </c>
      <c r="AK23" s="314">
        <v>4.24E-2</v>
      </c>
      <c r="AL23" s="314">
        <v>4.24E-2</v>
      </c>
      <c r="AM23" s="314">
        <v>4.3400000000000001E-2</v>
      </c>
      <c r="AN23" s="314">
        <v>4.3400000000000001E-2</v>
      </c>
      <c r="AO23" s="314">
        <v>4.3400000000000001E-2</v>
      </c>
      <c r="AP23" s="314">
        <v>4.4400000000000002E-2</v>
      </c>
      <c r="AQ23" s="314">
        <v>4.4400000000000002E-2</v>
      </c>
      <c r="AR23" s="314">
        <v>4.4400000000000002E-2</v>
      </c>
      <c r="AS23" s="314">
        <v>4.5400000000000003E-2</v>
      </c>
      <c r="AT23" s="314">
        <v>4.5400000000000003E-2</v>
      </c>
      <c r="AU23" s="314">
        <v>4.5400000000000003E-2</v>
      </c>
      <c r="AV23" s="314">
        <v>4.8899999999999999E-2</v>
      </c>
      <c r="AW23" s="314">
        <v>4.8899999999999999E-2</v>
      </c>
      <c r="AX23" s="314">
        <v>4.8899999999999999E-2</v>
      </c>
      <c r="AY23" s="314">
        <v>4.99E-2</v>
      </c>
      <c r="AZ23" s="314">
        <v>4.99E-2</v>
      </c>
      <c r="BA23" s="314">
        <v>4.99E-2</v>
      </c>
      <c r="BB23" s="314">
        <v>5.0900000000000001E-2</v>
      </c>
      <c r="BC23" s="314">
        <v>5.0900000000000001E-2</v>
      </c>
      <c r="BD23" s="314">
        <v>5.0900000000000001E-2</v>
      </c>
      <c r="BE23" s="314">
        <v>5.0900000000000001E-2</v>
      </c>
      <c r="BF23" s="314">
        <v>5.0900000000000001E-2</v>
      </c>
      <c r="BG23" s="314">
        <v>5.0900000000000001E-2</v>
      </c>
      <c r="BH23" s="314">
        <v>5.6899999999999999E-2</v>
      </c>
      <c r="BI23" s="314">
        <v>5.6899999999999999E-2</v>
      </c>
      <c r="BJ23" s="314">
        <v>5.6899999999999999E-2</v>
      </c>
      <c r="BK23" s="314">
        <v>5.6899999999999999E-2</v>
      </c>
      <c r="BL23" s="314">
        <v>5.6899999999999999E-2</v>
      </c>
      <c r="BM23" s="314">
        <v>5.6899999999999999E-2</v>
      </c>
      <c r="BN23" s="314">
        <v>5.6899999999999999E-2</v>
      </c>
      <c r="BO23" s="314">
        <v>5.6899999999999999E-2</v>
      </c>
      <c r="BP23" s="314">
        <v>5.6899999999999999E-2</v>
      </c>
      <c r="BQ23" s="314">
        <v>5.6899999999999999E-2</v>
      </c>
      <c r="BR23" s="314">
        <v>5.6899999999999999E-2</v>
      </c>
      <c r="BS23" s="314">
        <v>5.6899999999999999E-2</v>
      </c>
      <c r="BT23" s="314">
        <v>5.6899999999999999E-2</v>
      </c>
      <c r="BU23" s="314">
        <v>5.6899999999999999E-2</v>
      </c>
      <c r="BV23" s="314">
        <v>5.6899999999999999E-2</v>
      </c>
      <c r="BW23" s="314">
        <v>5.6899999999999999E-2</v>
      </c>
      <c r="BX23" s="314">
        <v>5.6899999999999999E-2</v>
      </c>
      <c r="BY23" s="314">
        <v>5.6899999999999999E-2</v>
      </c>
      <c r="BZ23" s="314">
        <v>5.6899999999999999E-2</v>
      </c>
      <c r="CA23" s="314">
        <v>5.6899999999999999E-2</v>
      </c>
      <c r="CB23" s="314">
        <v>5.6899999999999999E-2</v>
      </c>
      <c r="CC23" s="314">
        <v>5.6899999999999999E-2</v>
      </c>
      <c r="CD23" s="314">
        <v>5.6899999999999999E-2</v>
      </c>
      <c r="CE23" s="314">
        <v>5.6899999999999999E-2</v>
      </c>
      <c r="CF23" s="314">
        <v>5.6899999999999999E-2</v>
      </c>
      <c r="CG23" s="314">
        <v>5.6899999999999999E-2</v>
      </c>
      <c r="CH23" s="314">
        <v>5.6899999999999999E-2</v>
      </c>
      <c r="CI23" s="314">
        <v>5.6899999999999999E-2</v>
      </c>
      <c r="CJ23" s="314">
        <v>5.6899999999999999E-2</v>
      </c>
      <c r="CK23" s="314">
        <v>5.6899999999999999E-2</v>
      </c>
      <c r="CL23" s="314">
        <v>5.6899999999999999E-2</v>
      </c>
      <c r="CM23" s="314">
        <v>5.6899999999999999E-2</v>
      </c>
      <c r="CN23" s="314">
        <v>5.6899999999999999E-2</v>
      </c>
      <c r="CO23" s="314">
        <v>5.6899999999999999E-2</v>
      </c>
      <c r="CP23" s="314">
        <v>5.6899999999999999E-2</v>
      </c>
      <c r="CQ23" s="314">
        <v>5.6899999999999999E-2</v>
      </c>
      <c r="CR23" s="314">
        <v>5.6899999999999999E-2</v>
      </c>
      <c r="CS23" s="314">
        <v>5.6899999999999999E-2</v>
      </c>
      <c r="CT23" s="314">
        <v>5.6899999999999999E-2</v>
      </c>
      <c r="CU23" s="314">
        <v>5.6899999999999999E-2</v>
      </c>
      <c r="CV23" s="314">
        <v>5.6899999999999999E-2</v>
      </c>
      <c r="CW23" s="314">
        <v>5.6899999999999999E-2</v>
      </c>
      <c r="CX23" s="314">
        <v>5.6899999999999999E-2</v>
      </c>
      <c r="CY23" s="314">
        <v>5.6899999999999999E-2</v>
      </c>
      <c r="CZ23" s="314">
        <v>5.6899999999999999E-2</v>
      </c>
      <c r="DA23" s="314">
        <v>5.6899999999999999E-2</v>
      </c>
      <c r="DB23" s="314">
        <v>5.6899999999999999E-2</v>
      </c>
      <c r="DC23" s="314">
        <v>5.6899999999999999E-2</v>
      </c>
      <c r="DD23" s="314">
        <v>5.6899999999999999E-2</v>
      </c>
      <c r="DE23" s="314">
        <v>5.6899999999999999E-2</v>
      </c>
      <c r="DF23" s="314">
        <v>5.6899999999999999E-2</v>
      </c>
      <c r="DG23" s="314">
        <v>5.6899999999999999E-2</v>
      </c>
      <c r="DH23" s="314">
        <v>5.6899999999999999E-2</v>
      </c>
      <c r="DI23" s="314">
        <v>5.6899999999999999E-2</v>
      </c>
      <c r="DJ23" s="275">
        <v>5.6899999999999999E-2</v>
      </c>
      <c r="DK23" s="275">
        <v>5.6899999999999999E-2</v>
      </c>
      <c r="DL23" s="275">
        <v>5.6899999999999999E-2</v>
      </c>
      <c r="DM23" s="275">
        <v>5.6899999999999999E-2</v>
      </c>
      <c r="DN23" s="275">
        <v>5.6899999999999999E-2</v>
      </c>
      <c r="DO23" s="275">
        <v>5.6899999999999999E-2</v>
      </c>
      <c r="DP23" s="276" t="s">
        <v>1</v>
      </c>
      <c r="DQ23" s="276" t="s">
        <v>1</v>
      </c>
      <c r="DR23" s="276" t="s">
        <v>1</v>
      </c>
    </row>
    <row r="24" spans="1:122" s="275" customFormat="1" ht="13.5" customHeight="1" x14ac:dyDescent="0.2">
      <c r="B24" s="273" t="s">
        <v>179</v>
      </c>
      <c r="O24" s="314"/>
      <c r="P24" s="314"/>
      <c r="Q24" s="314"/>
      <c r="R24" s="314"/>
      <c r="S24" s="314"/>
      <c r="T24" s="314"/>
      <c r="U24" s="314"/>
      <c r="V24" s="314"/>
      <c r="W24" s="314"/>
      <c r="X24" s="314"/>
      <c r="Y24" s="314"/>
      <c r="Z24" s="314"/>
      <c r="AA24" s="314"/>
      <c r="AB24" s="314"/>
      <c r="AC24" s="314"/>
      <c r="AD24" s="314"/>
      <c r="AE24" s="314"/>
      <c r="AF24" s="314"/>
      <c r="AG24" s="314"/>
      <c r="AH24" s="314"/>
      <c r="AI24" s="314"/>
      <c r="AJ24" s="314"/>
      <c r="AK24" s="314"/>
      <c r="AL24" s="314"/>
      <c r="AM24" s="314"/>
      <c r="AN24" s="314"/>
      <c r="AO24" s="314"/>
      <c r="AP24" s="314"/>
      <c r="AQ24" s="314"/>
      <c r="AR24" s="314"/>
      <c r="AS24" s="314"/>
      <c r="AT24" s="314"/>
      <c r="AU24" s="314"/>
      <c r="AV24" s="314"/>
      <c r="AW24" s="314"/>
      <c r="AX24" s="314"/>
      <c r="AY24" s="314"/>
      <c r="AZ24" s="314"/>
      <c r="BA24" s="314"/>
      <c r="BB24" s="314"/>
      <c r="BC24" s="314"/>
      <c r="BD24" s="314"/>
      <c r="BE24" s="314"/>
      <c r="BF24" s="314"/>
      <c r="BG24" s="314"/>
      <c r="BH24" s="314"/>
      <c r="BI24" s="314"/>
      <c r="BJ24" s="314"/>
      <c r="BK24" s="314"/>
      <c r="BL24" s="314"/>
      <c r="BM24" s="314"/>
      <c r="BN24" s="314"/>
      <c r="BO24" s="314"/>
      <c r="BP24" s="314"/>
      <c r="BQ24" s="314"/>
      <c r="BR24" s="314"/>
      <c r="BS24" s="314"/>
      <c r="BT24" s="314"/>
      <c r="BU24" s="314"/>
      <c r="BV24" s="314"/>
      <c r="BW24" s="314"/>
      <c r="BX24" s="314"/>
      <c r="BY24" s="314"/>
      <c r="BZ24" s="314"/>
      <c r="CA24" s="314"/>
      <c r="CB24" s="314"/>
      <c r="CC24" s="314"/>
      <c r="CD24" s="314"/>
      <c r="CE24" s="314"/>
      <c r="CF24" s="314"/>
      <c r="CG24" s="314"/>
      <c r="CH24" s="314"/>
      <c r="CI24" s="364" t="s">
        <v>1</v>
      </c>
      <c r="CJ24" s="314">
        <v>-3.3400000000000001E-3</v>
      </c>
      <c r="CK24" s="314">
        <v>-3.3400000000000001E-3</v>
      </c>
      <c r="CL24" s="314">
        <v>-2.6900000000000001E-3</v>
      </c>
      <c r="CM24" s="314">
        <v>-2.6900000000000001E-3</v>
      </c>
      <c r="CN24" s="314">
        <v>-2.6900000000000001E-3</v>
      </c>
      <c r="CO24" s="314">
        <v>-2.99E-3</v>
      </c>
      <c r="CP24" s="314">
        <v>-2.99E-3</v>
      </c>
      <c r="CQ24" s="314">
        <v>-2.99E-3</v>
      </c>
      <c r="CR24" s="314">
        <v>-2.5300000000000001E-3</v>
      </c>
      <c r="CS24" s="314">
        <v>-2.5300000000000001E-3</v>
      </c>
      <c r="CT24" s="314">
        <v>-2.5300000000000001E-3</v>
      </c>
      <c r="CU24" s="314">
        <v>9.8999999999999999E-4</v>
      </c>
      <c r="CV24" s="314">
        <v>9.8999999999999999E-4</v>
      </c>
      <c r="CW24" s="314">
        <v>9.8999999999999999E-4</v>
      </c>
      <c r="CX24" s="314">
        <v>3.5799999999999998E-3</v>
      </c>
      <c r="CY24" s="314">
        <v>3.5799999999999998E-3</v>
      </c>
      <c r="CZ24" s="314">
        <v>3.5799999999999998E-3</v>
      </c>
      <c r="DA24" s="314">
        <v>5.3200000000000001E-3</v>
      </c>
      <c r="DB24" s="314">
        <v>5.3200000000000001E-3</v>
      </c>
      <c r="DC24" s="314">
        <v>5.3200000000000001E-3</v>
      </c>
      <c r="DD24" s="314">
        <v>1.0529999999999999E-2</v>
      </c>
      <c r="DE24" s="314">
        <v>1.0529999999999999E-2</v>
      </c>
      <c r="DF24" s="314">
        <v>1.0529999999999999E-2</v>
      </c>
      <c r="DG24" s="314">
        <v>1.2290000000000001E-2</v>
      </c>
      <c r="DH24" s="314">
        <v>1.2290000000000001E-2</v>
      </c>
      <c r="DI24" s="314">
        <v>1.2290000000000001E-2</v>
      </c>
      <c r="DJ24" s="275">
        <v>8.2199999999999999E-3</v>
      </c>
      <c r="DK24" s="275">
        <v>8.2199999999999999E-3</v>
      </c>
      <c r="DL24" s="275">
        <v>8.2199999999999999E-3</v>
      </c>
      <c r="DM24" s="275">
        <v>7.3299999999999997E-3</v>
      </c>
      <c r="DN24" s="275">
        <v>7.3299999999999997E-3</v>
      </c>
      <c r="DO24" s="275">
        <v>7.3299999999999997E-3</v>
      </c>
      <c r="DP24" s="276" t="s">
        <v>1</v>
      </c>
      <c r="DQ24" s="276" t="s">
        <v>1</v>
      </c>
      <c r="DR24" s="276" t="s">
        <v>1</v>
      </c>
    </row>
    <row r="25" spans="1:122" s="275" customFormat="1" ht="13.5" customHeight="1" x14ac:dyDescent="0.2">
      <c r="B25" s="273" t="s">
        <v>180</v>
      </c>
      <c r="O25" s="314"/>
      <c r="P25" s="314"/>
      <c r="Q25" s="314"/>
      <c r="R25" s="314"/>
      <c r="S25" s="314"/>
      <c r="T25" s="314"/>
      <c r="U25" s="314"/>
      <c r="V25" s="314"/>
      <c r="W25" s="314"/>
      <c r="X25" s="314"/>
      <c r="Y25" s="314"/>
      <c r="Z25" s="314"/>
      <c r="AA25" s="314"/>
      <c r="AB25" s="314"/>
      <c r="AC25" s="314"/>
      <c r="AD25" s="314"/>
      <c r="AE25" s="314"/>
      <c r="AF25" s="314"/>
      <c r="AG25" s="314"/>
      <c r="AH25" s="314"/>
      <c r="AI25" s="314"/>
      <c r="AJ25" s="314"/>
      <c r="AK25" s="314"/>
      <c r="AL25" s="314"/>
      <c r="AM25" s="314"/>
      <c r="AN25" s="314"/>
      <c r="AO25" s="314"/>
      <c r="AP25" s="314"/>
      <c r="AQ25" s="314"/>
      <c r="AR25" s="314"/>
      <c r="AS25" s="314"/>
      <c r="AT25" s="314"/>
      <c r="AU25" s="314"/>
      <c r="AV25" s="314"/>
      <c r="AW25" s="314"/>
      <c r="AX25" s="314"/>
      <c r="AY25" s="314"/>
      <c r="AZ25" s="314"/>
      <c r="BA25" s="314"/>
      <c r="BB25" s="314"/>
      <c r="BC25" s="314"/>
      <c r="BD25" s="314"/>
      <c r="BE25" s="314"/>
      <c r="BF25" s="314"/>
      <c r="BG25" s="314"/>
      <c r="BH25" s="314"/>
      <c r="BI25" s="314"/>
      <c r="BJ25" s="314"/>
      <c r="BK25" s="314"/>
      <c r="BL25" s="314"/>
      <c r="BM25" s="314"/>
      <c r="BN25" s="314"/>
      <c r="BO25" s="314"/>
      <c r="BP25" s="314"/>
      <c r="BQ25" s="314"/>
      <c r="BR25" s="314"/>
      <c r="BS25" s="314"/>
      <c r="BT25" s="314"/>
      <c r="BU25" s="314"/>
      <c r="BV25" s="314"/>
      <c r="BW25" s="314"/>
      <c r="BX25" s="314"/>
      <c r="BY25" s="314"/>
      <c r="BZ25" s="314"/>
      <c r="CA25" s="314"/>
      <c r="CB25" s="314"/>
      <c r="CC25" s="314"/>
      <c r="CD25" s="314"/>
      <c r="CE25" s="314"/>
      <c r="CF25" s="314"/>
      <c r="CG25" s="314"/>
      <c r="CH25" s="314"/>
      <c r="CI25" s="364" t="s">
        <v>1</v>
      </c>
      <c r="CJ25" s="314">
        <v>-2.3000000000000001E-4</v>
      </c>
      <c r="CK25" s="314">
        <v>-2.3000000000000001E-4</v>
      </c>
      <c r="CL25" s="314">
        <v>-5.9999999999999995E-4</v>
      </c>
      <c r="CM25" s="314">
        <v>-5.9999999999999995E-4</v>
      </c>
      <c r="CN25" s="314">
        <v>-5.9999999999999995E-4</v>
      </c>
      <c r="CO25" s="314">
        <v>6.4999999999999997E-4</v>
      </c>
      <c r="CP25" s="314">
        <v>6.4999999999999997E-4</v>
      </c>
      <c r="CQ25" s="314">
        <v>6.4999999999999997E-4</v>
      </c>
      <c r="CR25" s="314">
        <v>1.6900000000000001E-3</v>
      </c>
      <c r="CS25" s="314">
        <v>1.6900000000000001E-3</v>
      </c>
      <c r="CT25" s="314">
        <v>1.6900000000000001E-3</v>
      </c>
      <c r="CU25" s="314">
        <v>1.9499999999999999E-3</v>
      </c>
      <c r="CV25" s="314">
        <v>1.9499999999999999E-3</v>
      </c>
      <c r="CW25" s="314">
        <v>1.9499999999999999E-3</v>
      </c>
      <c r="CX25" s="314">
        <v>5.0000000000000001E-4</v>
      </c>
      <c r="CY25" s="314">
        <v>5.0000000000000001E-4</v>
      </c>
      <c r="CZ25" s="314">
        <v>5.0000000000000001E-4</v>
      </c>
      <c r="DA25" s="314">
        <v>4.4999999999999999E-4</v>
      </c>
      <c r="DB25" s="314">
        <v>4.4999999999999999E-4</v>
      </c>
      <c r="DC25" s="314">
        <v>4.4999999999999999E-4</v>
      </c>
      <c r="DD25" s="314">
        <v>-1.3500000000000001E-3</v>
      </c>
      <c r="DE25" s="314">
        <v>-1.3500000000000001E-3</v>
      </c>
      <c r="DF25" s="314">
        <v>-1.3500000000000001E-3</v>
      </c>
      <c r="DG25" s="314">
        <v>-4.4000000000000002E-4</v>
      </c>
      <c r="DH25" s="314">
        <v>-4.4000000000000002E-4</v>
      </c>
      <c r="DI25" s="314">
        <v>-4.4000000000000002E-4</v>
      </c>
      <c r="DJ25" s="275">
        <v>8.0999999999999996E-4</v>
      </c>
      <c r="DK25" s="275">
        <v>8.0999999999999996E-4</v>
      </c>
      <c r="DL25" s="275">
        <v>8.0999999999999996E-4</v>
      </c>
      <c r="DM25" s="275">
        <v>8.0000000000000004E-4</v>
      </c>
      <c r="DN25" s="275">
        <v>8.0000000000000004E-4</v>
      </c>
      <c r="DO25" s="275">
        <v>8.0000000000000004E-4</v>
      </c>
      <c r="DP25" s="276" t="s">
        <v>1</v>
      </c>
      <c r="DQ25" s="276" t="s">
        <v>1</v>
      </c>
      <c r="DR25" s="276" t="s">
        <v>1</v>
      </c>
    </row>
    <row r="26" spans="1:122" s="275" customFormat="1" ht="13.5" customHeight="1" x14ac:dyDescent="0.2">
      <c r="B26" s="273" t="s">
        <v>181</v>
      </c>
      <c r="O26" s="314"/>
      <c r="P26" s="314"/>
      <c r="Q26" s="314"/>
      <c r="R26" s="314"/>
      <c r="S26" s="314"/>
      <c r="T26" s="314"/>
      <c r="U26" s="314"/>
      <c r="V26" s="314"/>
      <c r="W26" s="314"/>
      <c r="X26" s="314"/>
      <c r="Y26" s="314"/>
      <c r="Z26" s="314"/>
      <c r="AA26" s="314"/>
      <c r="AB26" s="314"/>
      <c r="AC26" s="314"/>
      <c r="AD26" s="314"/>
      <c r="AE26" s="314"/>
      <c r="AF26" s="314"/>
      <c r="AG26" s="314"/>
      <c r="AH26" s="314"/>
      <c r="AI26" s="314"/>
      <c r="AJ26" s="314"/>
      <c r="AK26" s="314"/>
      <c r="AL26" s="314"/>
      <c r="AM26" s="314"/>
      <c r="AN26" s="314"/>
      <c r="AO26" s="314"/>
      <c r="AP26" s="314"/>
      <c r="AQ26" s="314"/>
      <c r="AR26" s="314"/>
      <c r="AS26" s="314"/>
      <c r="AT26" s="314"/>
      <c r="AU26" s="314"/>
      <c r="AV26" s="314"/>
      <c r="AW26" s="314"/>
      <c r="AX26" s="314"/>
      <c r="AY26" s="314"/>
      <c r="AZ26" s="314"/>
      <c r="BA26" s="314"/>
      <c r="BB26" s="314"/>
      <c r="BC26" s="314"/>
      <c r="BD26" s="314"/>
      <c r="BE26" s="314"/>
      <c r="BF26" s="314"/>
      <c r="BG26" s="314"/>
      <c r="BH26" s="314"/>
      <c r="BI26" s="314"/>
      <c r="BJ26" s="314"/>
      <c r="BK26" s="314"/>
      <c r="BL26" s="314"/>
      <c r="BM26" s="314"/>
      <c r="BN26" s="314"/>
      <c r="BO26" s="314"/>
      <c r="BP26" s="314"/>
      <c r="BQ26" s="314"/>
      <c r="BR26" s="314"/>
      <c r="BS26" s="314"/>
      <c r="BT26" s="314"/>
      <c r="BU26" s="314"/>
      <c r="BV26" s="314"/>
      <c r="BW26" s="314"/>
      <c r="BX26" s="314"/>
      <c r="BY26" s="314"/>
      <c r="BZ26" s="314"/>
      <c r="CA26" s="314"/>
      <c r="CB26" s="314"/>
      <c r="CC26" s="314"/>
      <c r="CD26" s="314"/>
      <c r="CE26" s="314"/>
      <c r="CF26" s="314"/>
      <c r="CG26" s="314"/>
      <c r="CH26" s="314"/>
      <c r="CI26" s="364" t="s">
        <v>1</v>
      </c>
      <c r="CJ26" s="314">
        <v>4.3200000000000001E-3</v>
      </c>
      <c r="CK26" s="314">
        <v>4.3200000000000001E-3</v>
      </c>
      <c r="CL26" s="314">
        <v>4.4600000000000004E-3</v>
      </c>
      <c r="CM26" s="314">
        <v>4.4600000000000004E-3</v>
      </c>
      <c r="CN26" s="314">
        <v>4.4600000000000004E-3</v>
      </c>
      <c r="CO26" s="314">
        <v>3.98E-3</v>
      </c>
      <c r="CP26" s="314">
        <v>3.98E-3</v>
      </c>
      <c r="CQ26" s="314">
        <v>3.98E-3</v>
      </c>
      <c r="CR26" s="314">
        <v>4.8399999999999997E-3</v>
      </c>
      <c r="CS26" s="314">
        <v>4.8399999999999997E-3</v>
      </c>
      <c r="CT26" s="314">
        <v>4.8399999999999997E-3</v>
      </c>
      <c r="CU26" s="314">
        <v>1.92E-3</v>
      </c>
      <c r="CV26" s="314">
        <v>1.92E-3</v>
      </c>
      <c r="CW26" s="314">
        <v>1.92E-3</v>
      </c>
      <c r="CX26" s="314">
        <v>3.6000000000000002E-4</v>
      </c>
      <c r="CY26" s="314">
        <v>3.6000000000000002E-4</v>
      </c>
      <c r="CZ26" s="314">
        <v>3.6000000000000002E-4</v>
      </c>
      <c r="DA26" s="314">
        <v>-6.7000000000000002E-4</v>
      </c>
      <c r="DB26" s="314">
        <v>-6.7000000000000002E-4</v>
      </c>
      <c r="DC26" s="314">
        <v>-6.7000000000000002E-4</v>
      </c>
      <c r="DD26" s="314">
        <v>1.82E-3</v>
      </c>
      <c r="DE26" s="314">
        <v>1.82E-3</v>
      </c>
      <c r="DF26" s="314">
        <v>1.82E-3</v>
      </c>
      <c r="DG26" s="314">
        <v>2.7499999999999998E-3</v>
      </c>
      <c r="DH26" s="314">
        <v>2.7499999999999998E-3</v>
      </c>
      <c r="DI26" s="314">
        <v>2.7499999999999998E-3</v>
      </c>
      <c r="DJ26" s="275">
        <v>1.99E-3</v>
      </c>
      <c r="DK26" s="275">
        <v>1.99E-3</v>
      </c>
      <c r="DL26" s="275">
        <v>1.99E-3</v>
      </c>
      <c r="DM26" s="275">
        <v>3.7499999999999999E-3</v>
      </c>
      <c r="DN26" s="275">
        <v>3.7499999999999999E-3</v>
      </c>
      <c r="DO26" s="275">
        <v>3.7499999999999999E-3</v>
      </c>
      <c r="DP26" s="276" t="s">
        <v>1</v>
      </c>
      <c r="DQ26" s="276" t="s">
        <v>1</v>
      </c>
      <c r="DR26" s="276" t="s">
        <v>1</v>
      </c>
    </row>
    <row r="27" spans="1:122" s="277" customFormat="1" ht="13.5" customHeight="1" x14ac:dyDescent="0.2">
      <c r="A27" s="280"/>
      <c r="B27" s="273" t="s">
        <v>220</v>
      </c>
      <c r="O27" s="315">
        <f>SUM(O23:O26)</f>
        <v>3.04E-2</v>
      </c>
      <c r="P27" s="315">
        <f t="shared" ref="P27:CA27" si="7">SUM(P23:P26)</f>
        <v>3.04E-2</v>
      </c>
      <c r="Q27" s="315">
        <f t="shared" si="7"/>
        <v>3.04E-2</v>
      </c>
      <c r="R27" s="315">
        <f t="shared" si="7"/>
        <v>3.1399999999999997E-2</v>
      </c>
      <c r="S27" s="315">
        <f t="shared" si="7"/>
        <v>3.1399999999999997E-2</v>
      </c>
      <c r="T27" s="315">
        <f t="shared" si="7"/>
        <v>3.1399999999999997E-2</v>
      </c>
      <c r="U27" s="315">
        <f t="shared" si="7"/>
        <v>3.2399999999999998E-2</v>
      </c>
      <c r="V27" s="315">
        <f t="shared" si="7"/>
        <v>3.2399999999999998E-2</v>
      </c>
      <c r="W27" s="315">
        <f t="shared" si="7"/>
        <v>3.2399999999999998E-2</v>
      </c>
      <c r="X27" s="315">
        <f t="shared" si="7"/>
        <v>3.3399999999999999E-2</v>
      </c>
      <c r="Y27" s="315">
        <f t="shared" si="7"/>
        <v>3.3399999999999999E-2</v>
      </c>
      <c r="Z27" s="315">
        <f t="shared" si="7"/>
        <v>3.3399999999999999E-2</v>
      </c>
      <c r="AA27" s="315">
        <f t="shared" si="7"/>
        <v>3.44E-2</v>
      </c>
      <c r="AB27" s="315">
        <f t="shared" si="7"/>
        <v>3.44E-2</v>
      </c>
      <c r="AC27" s="315">
        <f t="shared" si="7"/>
        <v>3.44E-2</v>
      </c>
      <c r="AD27" s="315">
        <f t="shared" si="7"/>
        <v>3.5400000000000001E-2</v>
      </c>
      <c r="AE27" s="315">
        <f t="shared" si="7"/>
        <v>3.5400000000000001E-2</v>
      </c>
      <c r="AF27" s="315">
        <f t="shared" si="7"/>
        <v>3.5400000000000001E-2</v>
      </c>
      <c r="AG27" s="315">
        <f t="shared" si="7"/>
        <v>3.6400000000000002E-2</v>
      </c>
      <c r="AH27" s="315">
        <f t="shared" si="7"/>
        <v>3.8899999999999997E-2</v>
      </c>
      <c r="AI27" s="315">
        <f t="shared" si="7"/>
        <v>3.8899999999999997E-2</v>
      </c>
      <c r="AJ27" s="315">
        <f t="shared" si="7"/>
        <v>4.24E-2</v>
      </c>
      <c r="AK27" s="315">
        <f t="shared" si="7"/>
        <v>4.24E-2</v>
      </c>
      <c r="AL27" s="315">
        <f t="shared" si="7"/>
        <v>4.24E-2</v>
      </c>
      <c r="AM27" s="315">
        <f t="shared" si="7"/>
        <v>4.3400000000000001E-2</v>
      </c>
      <c r="AN27" s="315">
        <f t="shared" si="7"/>
        <v>4.3400000000000001E-2</v>
      </c>
      <c r="AO27" s="315">
        <f t="shared" si="7"/>
        <v>4.3400000000000001E-2</v>
      </c>
      <c r="AP27" s="315">
        <f t="shared" si="7"/>
        <v>4.4400000000000002E-2</v>
      </c>
      <c r="AQ27" s="315">
        <f t="shared" si="7"/>
        <v>4.4400000000000002E-2</v>
      </c>
      <c r="AR27" s="315">
        <f t="shared" si="7"/>
        <v>4.4400000000000002E-2</v>
      </c>
      <c r="AS27" s="315">
        <f t="shared" si="7"/>
        <v>4.5400000000000003E-2</v>
      </c>
      <c r="AT27" s="315">
        <f t="shared" si="7"/>
        <v>4.5400000000000003E-2</v>
      </c>
      <c r="AU27" s="315">
        <f t="shared" si="7"/>
        <v>4.5400000000000003E-2</v>
      </c>
      <c r="AV27" s="315">
        <f t="shared" si="7"/>
        <v>4.8899999999999999E-2</v>
      </c>
      <c r="AW27" s="315">
        <f t="shared" si="7"/>
        <v>4.8899999999999999E-2</v>
      </c>
      <c r="AX27" s="315">
        <f t="shared" si="7"/>
        <v>4.8899999999999999E-2</v>
      </c>
      <c r="AY27" s="315">
        <f t="shared" si="7"/>
        <v>4.99E-2</v>
      </c>
      <c r="AZ27" s="315">
        <f t="shared" si="7"/>
        <v>4.99E-2</v>
      </c>
      <c r="BA27" s="315">
        <f t="shared" si="7"/>
        <v>4.99E-2</v>
      </c>
      <c r="BB27" s="315">
        <f t="shared" si="7"/>
        <v>5.0900000000000001E-2</v>
      </c>
      <c r="BC27" s="315">
        <f t="shared" si="7"/>
        <v>5.0900000000000001E-2</v>
      </c>
      <c r="BD27" s="315">
        <f t="shared" si="7"/>
        <v>5.0900000000000001E-2</v>
      </c>
      <c r="BE27" s="315">
        <f t="shared" si="7"/>
        <v>5.0900000000000001E-2</v>
      </c>
      <c r="BF27" s="315">
        <f t="shared" si="7"/>
        <v>5.0900000000000001E-2</v>
      </c>
      <c r="BG27" s="315">
        <f t="shared" si="7"/>
        <v>5.0900000000000001E-2</v>
      </c>
      <c r="BH27" s="315">
        <f t="shared" si="7"/>
        <v>5.6899999999999999E-2</v>
      </c>
      <c r="BI27" s="315">
        <f t="shared" si="7"/>
        <v>5.6899999999999999E-2</v>
      </c>
      <c r="BJ27" s="315">
        <f t="shared" si="7"/>
        <v>5.6899999999999999E-2</v>
      </c>
      <c r="BK27" s="315">
        <f t="shared" si="7"/>
        <v>5.6899999999999999E-2</v>
      </c>
      <c r="BL27" s="315">
        <f t="shared" si="7"/>
        <v>5.6899999999999999E-2</v>
      </c>
      <c r="BM27" s="315">
        <f t="shared" si="7"/>
        <v>5.6899999999999999E-2</v>
      </c>
      <c r="BN27" s="315">
        <f t="shared" si="7"/>
        <v>5.6899999999999999E-2</v>
      </c>
      <c r="BO27" s="315">
        <f t="shared" si="7"/>
        <v>5.6899999999999999E-2</v>
      </c>
      <c r="BP27" s="315">
        <f t="shared" si="7"/>
        <v>5.6899999999999999E-2</v>
      </c>
      <c r="BQ27" s="315">
        <f t="shared" si="7"/>
        <v>5.6899999999999999E-2</v>
      </c>
      <c r="BR27" s="315">
        <f t="shared" si="7"/>
        <v>5.6899999999999999E-2</v>
      </c>
      <c r="BS27" s="315">
        <f t="shared" si="7"/>
        <v>5.6899999999999999E-2</v>
      </c>
      <c r="BT27" s="315">
        <f t="shared" si="7"/>
        <v>5.6899999999999999E-2</v>
      </c>
      <c r="BU27" s="315">
        <f t="shared" si="7"/>
        <v>5.6899999999999999E-2</v>
      </c>
      <c r="BV27" s="315">
        <f t="shared" si="7"/>
        <v>5.6899999999999999E-2</v>
      </c>
      <c r="BW27" s="315">
        <f t="shared" si="7"/>
        <v>5.6899999999999999E-2</v>
      </c>
      <c r="BX27" s="315">
        <f t="shared" si="7"/>
        <v>5.6899999999999999E-2</v>
      </c>
      <c r="BY27" s="315">
        <f t="shared" si="7"/>
        <v>5.6899999999999999E-2</v>
      </c>
      <c r="BZ27" s="315">
        <f t="shared" si="7"/>
        <v>5.6899999999999999E-2</v>
      </c>
      <c r="CA27" s="315">
        <f t="shared" si="7"/>
        <v>5.6899999999999999E-2</v>
      </c>
      <c r="CB27" s="315">
        <f t="shared" ref="CB27:DG27" si="8">SUM(CB23:CB26)</f>
        <v>5.6899999999999999E-2</v>
      </c>
      <c r="CC27" s="315">
        <f t="shared" si="8"/>
        <v>5.6899999999999999E-2</v>
      </c>
      <c r="CD27" s="315">
        <f t="shared" si="8"/>
        <v>5.6899999999999999E-2</v>
      </c>
      <c r="CE27" s="315">
        <f t="shared" si="8"/>
        <v>5.6899999999999999E-2</v>
      </c>
      <c r="CF27" s="315">
        <f t="shared" si="8"/>
        <v>5.6899999999999999E-2</v>
      </c>
      <c r="CG27" s="315">
        <f t="shared" si="8"/>
        <v>5.6899999999999999E-2</v>
      </c>
      <c r="CH27" s="315">
        <f t="shared" si="8"/>
        <v>5.6899999999999999E-2</v>
      </c>
      <c r="CI27" s="315">
        <f t="shared" si="8"/>
        <v>5.6899999999999999E-2</v>
      </c>
      <c r="CJ27" s="315">
        <f t="shared" si="8"/>
        <v>5.7649999999999993E-2</v>
      </c>
      <c r="CK27" s="315">
        <f t="shared" si="8"/>
        <v>5.7649999999999993E-2</v>
      </c>
      <c r="CL27" s="315">
        <f t="shared" si="8"/>
        <v>5.8069999999999997E-2</v>
      </c>
      <c r="CM27" s="315">
        <f t="shared" si="8"/>
        <v>5.8069999999999997E-2</v>
      </c>
      <c r="CN27" s="315">
        <f t="shared" si="8"/>
        <v>5.8069999999999997E-2</v>
      </c>
      <c r="CO27" s="315">
        <f t="shared" si="8"/>
        <v>5.8539999999999995E-2</v>
      </c>
      <c r="CP27" s="315">
        <f t="shared" si="8"/>
        <v>5.8539999999999995E-2</v>
      </c>
      <c r="CQ27" s="315">
        <f t="shared" si="8"/>
        <v>5.8539999999999995E-2</v>
      </c>
      <c r="CR27" s="315">
        <f t="shared" si="8"/>
        <v>6.0899999999999996E-2</v>
      </c>
      <c r="CS27" s="315">
        <f t="shared" si="8"/>
        <v>6.0899999999999996E-2</v>
      </c>
      <c r="CT27" s="315">
        <f t="shared" si="8"/>
        <v>6.0899999999999996E-2</v>
      </c>
      <c r="CU27" s="315">
        <f t="shared" si="8"/>
        <v>6.1759999999999995E-2</v>
      </c>
      <c r="CV27" s="315">
        <f t="shared" si="8"/>
        <v>6.1759999999999995E-2</v>
      </c>
      <c r="CW27" s="315">
        <f t="shared" si="8"/>
        <v>6.1759999999999995E-2</v>
      </c>
      <c r="CX27" s="315">
        <f t="shared" si="8"/>
        <v>6.1339999999999999E-2</v>
      </c>
      <c r="CY27" s="315">
        <f t="shared" si="8"/>
        <v>6.1339999999999999E-2</v>
      </c>
      <c r="CZ27" s="315">
        <f t="shared" si="8"/>
        <v>6.1339999999999999E-2</v>
      </c>
      <c r="DA27" s="315">
        <f t="shared" si="8"/>
        <v>6.2000000000000006E-2</v>
      </c>
      <c r="DB27" s="315">
        <f t="shared" si="8"/>
        <v>6.2000000000000006E-2</v>
      </c>
      <c r="DC27" s="315">
        <f t="shared" si="8"/>
        <v>6.2000000000000006E-2</v>
      </c>
      <c r="DD27" s="315">
        <f t="shared" si="8"/>
        <v>6.7900000000000002E-2</v>
      </c>
      <c r="DE27" s="315">
        <f t="shared" si="8"/>
        <v>6.7900000000000002E-2</v>
      </c>
      <c r="DF27" s="315">
        <f t="shared" si="8"/>
        <v>6.7900000000000002E-2</v>
      </c>
      <c r="DG27" s="315">
        <f t="shared" si="8"/>
        <v>7.1500000000000008E-2</v>
      </c>
      <c r="DH27" s="315">
        <f t="shared" ref="DH27:DR27" si="9">SUM(DH23:DH26)</f>
        <v>7.1500000000000008E-2</v>
      </c>
      <c r="DI27" s="315">
        <f t="shared" si="9"/>
        <v>7.1500000000000008E-2</v>
      </c>
      <c r="DJ27" s="315">
        <f t="shared" si="9"/>
        <v>6.7920000000000008E-2</v>
      </c>
      <c r="DK27" s="315">
        <f t="shared" si="9"/>
        <v>6.7920000000000008E-2</v>
      </c>
      <c r="DL27" s="315">
        <f t="shared" si="9"/>
        <v>6.7920000000000008E-2</v>
      </c>
      <c r="DM27" s="315">
        <f t="shared" si="9"/>
        <v>6.8779999999999994E-2</v>
      </c>
      <c r="DN27" s="315">
        <f t="shared" si="9"/>
        <v>6.8779999999999994E-2</v>
      </c>
      <c r="DO27" s="315">
        <f t="shared" si="9"/>
        <v>6.8779999999999994E-2</v>
      </c>
      <c r="DP27" s="315">
        <f t="shared" si="9"/>
        <v>0</v>
      </c>
      <c r="DQ27" s="315">
        <f t="shared" si="9"/>
        <v>0</v>
      </c>
      <c r="DR27" s="315">
        <f t="shared" si="9"/>
        <v>0</v>
      </c>
    </row>
    <row r="28" spans="1:122" ht="10.5" customHeight="1" x14ac:dyDescent="0.25">
      <c r="B28" s="42"/>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8"/>
      <c r="BT28" s="48"/>
      <c r="BU28" s="48"/>
      <c r="BV28" s="48"/>
      <c r="BW28" s="44"/>
      <c r="BX28" s="44"/>
      <c r="BY28" s="44"/>
      <c r="BZ28" s="44"/>
      <c r="CA28" s="44"/>
      <c r="CB28" s="44"/>
      <c r="CC28" s="44"/>
      <c r="CD28" s="44"/>
      <c r="CE28" s="44"/>
      <c r="CF28" s="44"/>
      <c r="CG28" s="44"/>
      <c r="CH28" s="44"/>
      <c r="CI28" s="44"/>
      <c r="CJ28" s="44"/>
      <c r="CK28" s="44"/>
      <c r="CL28" s="44"/>
      <c r="CM28" s="44"/>
      <c r="CN28" s="44"/>
      <c r="CO28" s="49"/>
      <c r="CP28" s="49"/>
      <c r="CQ28" s="49"/>
      <c r="CR28" s="49"/>
      <c r="CS28" s="49"/>
      <c r="CT28" s="49"/>
      <c r="CU28" s="49"/>
      <c r="CV28" s="49"/>
      <c r="CW28" s="49"/>
      <c r="CX28" s="49"/>
      <c r="CY28" s="49"/>
      <c r="CZ28" s="49"/>
      <c r="DA28" s="49"/>
      <c r="DB28" s="49"/>
      <c r="DC28" s="44"/>
      <c r="DD28" s="44"/>
      <c r="DE28" s="44"/>
      <c r="DF28" s="44"/>
      <c r="DG28" s="49"/>
      <c r="DH28" s="49"/>
      <c r="DI28" s="49"/>
      <c r="DJ28" s="49"/>
      <c r="DK28" s="49"/>
      <c r="DL28" s="49"/>
      <c r="DM28" s="49"/>
      <c r="DN28" s="49"/>
      <c r="DO28" s="49"/>
      <c r="DP28" s="49"/>
      <c r="DQ28" s="49"/>
      <c r="DR28" s="49"/>
    </row>
    <row r="29" spans="1:122" ht="10.5" customHeight="1" x14ac:dyDescent="0.25">
      <c r="B29" s="50"/>
      <c r="C29" s="45"/>
      <c r="D29" s="45"/>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45"/>
      <c r="AZ29" s="45"/>
      <c r="BA29" s="45"/>
      <c r="BB29" s="45"/>
      <c r="BC29" s="45"/>
      <c r="BD29" s="45"/>
      <c r="BE29" s="45"/>
      <c r="BF29" s="45"/>
      <c r="BG29" s="45"/>
      <c r="BH29" s="45"/>
      <c r="BI29" s="45"/>
      <c r="BJ29" s="45"/>
      <c r="BK29" s="45"/>
      <c r="BL29" s="45"/>
      <c r="BM29" s="45"/>
      <c r="BN29" s="45"/>
      <c r="BO29" s="45"/>
      <c r="BP29" s="45"/>
      <c r="BQ29" s="45"/>
      <c r="BR29" s="45"/>
      <c r="BS29" s="46"/>
      <c r="BT29" s="46"/>
      <c r="BU29" s="46"/>
      <c r="BV29" s="46"/>
      <c r="BW29" s="45"/>
      <c r="BX29" s="45"/>
      <c r="BY29" s="45"/>
      <c r="BZ29" s="45"/>
      <c r="CA29" s="45"/>
      <c r="CB29" s="45"/>
      <c r="CC29" s="45"/>
      <c r="CD29" s="45"/>
      <c r="CE29" s="45"/>
      <c r="CF29" s="45"/>
      <c r="CG29" s="45"/>
      <c r="CH29" s="45"/>
      <c r="CI29" s="45"/>
      <c r="CJ29" s="45"/>
      <c r="CK29" s="45"/>
      <c r="CL29" s="45"/>
      <c r="CM29" s="45"/>
      <c r="CN29" s="45"/>
      <c r="CO29" s="47"/>
      <c r="CP29" s="47"/>
      <c r="CQ29" s="47"/>
      <c r="CR29" s="47"/>
      <c r="CS29" s="47"/>
      <c r="CT29" s="47"/>
      <c r="CU29" s="47"/>
      <c r="CV29" s="47"/>
      <c r="CW29" s="47"/>
      <c r="CX29" s="47"/>
      <c r="CY29" s="47"/>
      <c r="CZ29" s="47"/>
      <c r="DA29" s="47"/>
      <c r="DB29" s="47"/>
      <c r="DC29" s="45"/>
      <c r="DD29" s="45"/>
      <c r="DE29" s="45"/>
      <c r="DF29" s="45"/>
      <c r="DG29" s="47"/>
      <c r="DH29" s="47"/>
      <c r="DI29" s="47"/>
      <c r="DJ29" s="47"/>
      <c r="DK29" s="47"/>
      <c r="DL29" s="47"/>
      <c r="DM29" s="47"/>
      <c r="DN29" s="47"/>
      <c r="DO29" s="47"/>
      <c r="DP29" s="47"/>
      <c r="DQ29" s="47"/>
      <c r="DR29" s="47"/>
    </row>
    <row r="30" spans="1:122" s="210" customFormat="1" ht="15" x14ac:dyDescent="0.25">
      <c r="B30" s="51" t="s">
        <v>212</v>
      </c>
      <c r="C30" s="316"/>
      <c r="D30" s="316"/>
      <c r="E30" s="316"/>
      <c r="F30" s="316"/>
      <c r="G30" s="316"/>
      <c r="H30" s="316"/>
      <c r="I30" s="316"/>
      <c r="J30" s="316"/>
      <c r="K30" s="316"/>
      <c r="L30" s="316"/>
      <c r="M30" s="316"/>
      <c r="N30" s="316"/>
      <c r="O30" s="322">
        <v>0.1</v>
      </c>
      <c r="P30" s="322">
        <v>0.1</v>
      </c>
      <c r="Q30" s="322">
        <v>0.1</v>
      </c>
      <c r="R30" s="322">
        <v>0.1</v>
      </c>
      <c r="S30" s="322">
        <v>0.1</v>
      </c>
      <c r="T30" s="322">
        <v>0.1</v>
      </c>
      <c r="U30" s="322">
        <v>0.1</v>
      </c>
      <c r="V30" s="322">
        <v>0.1</v>
      </c>
      <c r="W30" s="322">
        <v>0.1</v>
      </c>
      <c r="X30" s="322">
        <v>0.1</v>
      </c>
      <c r="Y30" s="322">
        <v>0.1</v>
      </c>
      <c r="Z30" s="322">
        <v>0.1</v>
      </c>
      <c r="AA30" s="322">
        <v>0.1</v>
      </c>
      <c r="AB30" s="322">
        <v>0.1</v>
      </c>
      <c r="AC30" s="322">
        <v>0.1</v>
      </c>
      <c r="AD30" s="322">
        <v>0.1</v>
      </c>
      <c r="AE30" s="322">
        <v>0.1</v>
      </c>
      <c r="AF30" s="322">
        <v>0.1</v>
      </c>
      <c r="AG30" s="322">
        <v>0.1</v>
      </c>
      <c r="AH30" s="322">
        <v>0.1</v>
      </c>
      <c r="AI30" s="322">
        <v>0.1</v>
      </c>
      <c r="AJ30" s="322">
        <v>0.1</v>
      </c>
      <c r="AK30" s="322">
        <v>0.1</v>
      </c>
      <c r="AL30" s="322">
        <v>0.1</v>
      </c>
      <c r="AM30" s="322">
        <v>0.1</v>
      </c>
      <c r="AN30" s="322">
        <v>0.1</v>
      </c>
      <c r="AO30" s="322">
        <v>0.1</v>
      </c>
      <c r="AP30" s="322">
        <v>0.1</v>
      </c>
      <c r="AQ30" s="322">
        <v>0.1</v>
      </c>
      <c r="AR30" s="322">
        <v>0.1</v>
      </c>
      <c r="AS30" s="322">
        <v>0.1</v>
      </c>
      <c r="AT30" s="322">
        <v>0.1</v>
      </c>
      <c r="AU30" s="322">
        <v>0.1</v>
      </c>
      <c r="AV30" s="322">
        <v>0.1</v>
      </c>
      <c r="AW30" s="322">
        <v>0.1</v>
      </c>
      <c r="AX30" s="322">
        <v>0.1</v>
      </c>
      <c r="AY30" s="322">
        <v>0.1</v>
      </c>
      <c r="AZ30" s="322">
        <v>0.1</v>
      </c>
      <c r="BA30" s="322">
        <v>0.1</v>
      </c>
      <c r="BB30" s="322">
        <v>0.1</v>
      </c>
      <c r="BC30" s="322">
        <v>0.1</v>
      </c>
      <c r="BD30" s="322">
        <v>0.1</v>
      </c>
      <c r="BE30" s="322">
        <v>0.1</v>
      </c>
      <c r="BF30" s="322">
        <v>0.1</v>
      </c>
      <c r="BG30" s="322">
        <v>0.1</v>
      </c>
      <c r="BH30" s="322">
        <v>0.1</v>
      </c>
      <c r="BI30" s="322">
        <v>0.1</v>
      </c>
      <c r="BJ30" s="322">
        <v>0.1</v>
      </c>
      <c r="BK30" s="322">
        <v>0.1</v>
      </c>
      <c r="BL30" s="322">
        <v>0.1</v>
      </c>
      <c r="BM30" s="322">
        <v>0.1</v>
      </c>
      <c r="BN30" s="322">
        <v>0.1</v>
      </c>
      <c r="BO30" s="322">
        <v>0.1</v>
      </c>
      <c r="BP30" s="322">
        <v>0.1</v>
      </c>
      <c r="BQ30" s="322">
        <v>0.1</v>
      </c>
      <c r="BR30" s="322">
        <v>0.1</v>
      </c>
      <c r="BS30" s="322">
        <v>0.1</v>
      </c>
      <c r="BT30" s="322">
        <v>0.1</v>
      </c>
      <c r="BU30" s="322">
        <v>0.1</v>
      </c>
      <c r="BV30" s="322">
        <v>0.1</v>
      </c>
      <c r="BW30" s="322">
        <v>0.1</v>
      </c>
      <c r="BX30" s="322">
        <v>0.1</v>
      </c>
      <c r="BY30" s="322">
        <v>0.1</v>
      </c>
      <c r="BZ30" s="322">
        <v>0.1</v>
      </c>
      <c r="CA30" s="322">
        <v>0.1</v>
      </c>
      <c r="CB30" s="322">
        <v>0.1</v>
      </c>
      <c r="CC30" s="322">
        <v>0.1</v>
      </c>
      <c r="CD30" s="322">
        <v>0.1</v>
      </c>
      <c r="CE30" s="322">
        <v>0.1</v>
      </c>
      <c r="CF30" s="322">
        <v>0.1</v>
      </c>
      <c r="CG30" s="322">
        <v>0.1</v>
      </c>
      <c r="CH30" s="322">
        <v>0.1</v>
      </c>
      <c r="CI30" s="322">
        <v>0.1</v>
      </c>
      <c r="CJ30" s="322">
        <v>0.1</v>
      </c>
      <c r="CK30" s="322">
        <v>0.1</v>
      </c>
      <c r="CL30" s="322">
        <v>0.1</v>
      </c>
      <c r="CM30" s="322">
        <v>0.1</v>
      </c>
      <c r="CN30" s="322">
        <v>0.1</v>
      </c>
      <c r="CO30" s="322">
        <v>0.1</v>
      </c>
      <c r="CP30" s="322">
        <v>0.1</v>
      </c>
      <c r="CQ30" s="322">
        <v>0.1</v>
      </c>
      <c r="CR30" s="322">
        <v>0.1</v>
      </c>
      <c r="CS30" s="322">
        <v>0.1</v>
      </c>
      <c r="CT30" s="322">
        <v>0.1</v>
      </c>
      <c r="CU30" s="322">
        <v>0.1</v>
      </c>
      <c r="CV30" s="322">
        <v>0.1</v>
      </c>
      <c r="CW30" s="322">
        <v>0.1</v>
      </c>
      <c r="CX30" s="322">
        <v>0.1</v>
      </c>
      <c r="CY30" s="322">
        <v>0.1</v>
      </c>
      <c r="CZ30" s="322">
        <v>0.1</v>
      </c>
      <c r="DA30" s="322">
        <v>0.1</v>
      </c>
      <c r="DB30" s="322">
        <v>0.1</v>
      </c>
      <c r="DC30" s="322">
        <v>0.1</v>
      </c>
      <c r="DD30" s="322">
        <v>0.1</v>
      </c>
      <c r="DE30" s="322">
        <v>0.1</v>
      </c>
      <c r="DF30" s="322">
        <v>0.1</v>
      </c>
      <c r="DG30" s="322">
        <v>0.1</v>
      </c>
      <c r="DH30" s="322">
        <v>0.1</v>
      </c>
      <c r="DI30" s="322">
        <v>0.1</v>
      </c>
      <c r="DJ30" s="322">
        <v>0.1</v>
      </c>
      <c r="DK30" s="322">
        <v>0.1</v>
      </c>
      <c r="DL30" s="322">
        <v>0.1</v>
      </c>
      <c r="DM30" s="322">
        <v>0.1</v>
      </c>
      <c r="DN30" s="322">
        <v>0.1</v>
      </c>
      <c r="DO30" s="322">
        <v>0.1</v>
      </c>
      <c r="DP30" s="322">
        <v>0.1</v>
      </c>
      <c r="DQ30" s="322">
        <v>0.1</v>
      </c>
      <c r="DR30" s="322">
        <v>0.1</v>
      </c>
    </row>
    <row r="31" spans="1:122" s="210" customFormat="1" ht="15" x14ac:dyDescent="0.25">
      <c r="B31" s="51" t="s">
        <v>213</v>
      </c>
      <c r="C31" s="316"/>
      <c r="D31" s="316"/>
      <c r="E31" s="316"/>
      <c r="F31" s="316"/>
      <c r="G31" s="316"/>
      <c r="H31" s="316"/>
      <c r="I31" s="316"/>
      <c r="J31" s="316"/>
      <c r="K31" s="316"/>
      <c r="L31" s="316"/>
      <c r="M31" s="316"/>
      <c r="N31" s="316"/>
      <c r="O31" s="275">
        <v>2.9E-4</v>
      </c>
      <c r="P31" s="275">
        <v>2.9E-4</v>
      </c>
      <c r="Q31" s="275">
        <v>2.9E-4</v>
      </c>
      <c r="R31" s="275">
        <v>2.9E-4</v>
      </c>
      <c r="S31" s="275">
        <v>2.9E-4</v>
      </c>
      <c r="T31" s="275">
        <v>2.9E-4</v>
      </c>
      <c r="U31" s="275">
        <v>2.9E-4</v>
      </c>
      <c r="V31" s="275">
        <v>2.9E-4</v>
      </c>
      <c r="W31" s="275">
        <v>2.9E-4</v>
      </c>
      <c r="X31" s="275">
        <v>2.9E-4</v>
      </c>
      <c r="Y31" s="275">
        <v>2.9E-4</v>
      </c>
      <c r="Z31" s="275">
        <v>2.9E-4</v>
      </c>
      <c r="AA31" s="275">
        <v>2.9E-4</v>
      </c>
      <c r="AB31" s="275">
        <v>2.9E-4</v>
      </c>
      <c r="AC31" s="275">
        <v>2.9E-4</v>
      </c>
      <c r="AD31" s="275">
        <v>2.9E-4</v>
      </c>
      <c r="AE31" s="275">
        <v>2.9E-4</v>
      </c>
      <c r="AF31" s="275">
        <v>2.9E-4</v>
      </c>
      <c r="AG31" s="275">
        <v>2.9E-4</v>
      </c>
      <c r="AH31" s="275">
        <v>2.9E-4</v>
      </c>
      <c r="AI31" s="275">
        <v>2.9E-4</v>
      </c>
      <c r="AJ31" s="275">
        <v>2.9E-4</v>
      </c>
      <c r="AK31" s="275">
        <v>2.9E-4</v>
      </c>
      <c r="AL31" s="275">
        <v>2.9E-4</v>
      </c>
      <c r="AM31" s="275">
        <v>2.9E-4</v>
      </c>
      <c r="AN31" s="275">
        <v>2.9E-4</v>
      </c>
      <c r="AO31" s="275">
        <v>2.9E-4</v>
      </c>
      <c r="AP31" s="275">
        <v>2.9E-4</v>
      </c>
      <c r="AQ31" s="275">
        <v>2.9E-4</v>
      </c>
      <c r="AR31" s="275">
        <v>2.9E-4</v>
      </c>
      <c r="AS31" s="275">
        <v>2.9E-4</v>
      </c>
      <c r="AT31" s="275">
        <v>2.9E-4</v>
      </c>
      <c r="AU31" s="275">
        <v>2.9E-4</v>
      </c>
      <c r="AV31" s="275">
        <v>2.9E-4</v>
      </c>
      <c r="AW31" s="275">
        <v>2.9E-4</v>
      </c>
      <c r="AX31" s="275">
        <v>2.9E-4</v>
      </c>
      <c r="AY31" s="275">
        <v>2.9E-4</v>
      </c>
      <c r="AZ31" s="275">
        <v>2.9E-4</v>
      </c>
      <c r="BA31" s="275">
        <v>2.9E-4</v>
      </c>
      <c r="BB31" s="275">
        <v>2.9E-4</v>
      </c>
      <c r="BC31" s="275">
        <v>2.9E-4</v>
      </c>
      <c r="BD31" s="275">
        <v>2.9E-4</v>
      </c>
      <c r="BE31" s="275">
        <v>2.9E-4</v>
      </c>
      <c r="BF31" s="275">
        <v>2.9E-4</v>
      </c>
      <c r="BG31" s="275">
        <v>2.9E-4</v>
      </c>
      <c r="BH31" s="275">
        <v>2.9E-4</v>
      </c>
      <c r="BI31" s="275">
        <v>2.9E-4</v>
      </c>
      <c r="BJ31" s="275">
        <v>2.9E-4</v>
      </c>
      <c r="BK31" s="275">
        <v>2.9E-4</v>
      </c>
      <c r="BL31" s="275">
        <v>2.9E-4</v>
      </c>
      <c r="BM31" s="275">
        <v>2.9E-4</v>
      </c>
      <c r="BN31" s="275">
        <v>2.9E-4</v>
      </c>
      <c r="BO31" s="275">
        <v>2.9E-4</v>
      </c>
      <c r="BP31" s="275">
        <v>2.9E-4</v>
      </c>
      <c r="BQ31" s="275">
        <v>2.9E-4</v>
      </c>
      <c r="BR31" s="275">
        <v>2.9E-4</v>
      </c>
      <c r="BS31" s="275">
        <v>2.9E-4</v>
      </c>
      <c r="BT31" s="275">
        <v>2.9E-4</v>
      </c>
      <c r="BU31" s="275">
        <v>2.9E-4</v>
      </c>
      <c r="BV31" s="275">
        <v>2.9E-4</v>
      </c>
      <c r="BW31" s="275">
        <v>2.9E-4</v>
      </c>
      <c r="BX31" s="275">
        <v>2.9E-4</v>
      </c>
      <c r="BY31" s="275">
        <v>2.9E-4</v>
      </c>
      <c r="BZ31" s="275">
        <v>2.9E-4</v>
      </c>
      <c r="CA31" s="275">
        <v>2.9E-4</v>
      </c>
      <c r="CB31" s="275">
        <v>2.9E-4</v>
      </c>
      <c r="CC31" s="275">
        <v>2.9E-4</v>
      </c>
      <c r="CD31" s="275">
        <v>2.9E-4</v>
      </c>
      <c r="CE31" s="275">
        <v>2.9E-4</v>
      </c>
      <c r="CF31" s="275">
        <v>2.9E-4</v>
      </c>
      <c r="CG31" s="275">
        <v>2.9E-4</v>
      </c>
      <c r="CH31" s="275">
        <v>2.9E-4</v>
      </c>
      <c r="CI31" s="275">
        <v>2.9E-4</v>
      </c>
      <c r="CJ31" s="275">
        <v>2.9E-4</v>
      </c>
      <c r="CK31" s="275">
        <v>2.9E-4</v>
      </c>
      <c r="CL31" s="275">
        <v>2.9E-4</v>
      </c>
      <c r="CM31" s="275">
        <v>2.9E-4</v>
      </c>
      <c r="CN31" s="275">
        <v>2.9E-4</v>
      </c>
      <c r="CO31" s="275">
        <v>2.9E-4</v>
      </c>
      <c r="CP31" s="275">
        <v>2.9E-4</v>
      </c>
      <c r="CQ31" s="275">
        <v>2.9E-4</v>
      </c>
      <c r="CR31" s="275">
        <v>2.9E-4</v>
      </c>
      <c r="CS31" s="275">
        <v>2.9E-4</v>
      </c>
      <c r="CT31" s="275">
        <v>2.9E-4</v>
      </c>
      <c r="CU31" s="275">
        <v>2.9E-4</v>
      </c>
      <c r="CV31" s="275">
        <v>2.9E-4</v>
      </c>
      <c r="CW31" s="275">
        <v>2.9E-4</v>
      </c>
      <c r="CX31" s="275">
        <v>2.9E-4</v>
      </c>
      <c r="CY31" s="275">
        <v>2.9E-4</v>
      </c>
      <c r="CZ31" s="275">
        <v>2.9E-4</v>
      </c>
      <c r="DA31" s="275">
        <v>2.9E-4</v>
      </c>
      <c r="DB31" s="275">
        <v>2.9E-4</v>
      </c>
      <c r="DC31" s="275">
        <v>2.9E-4</v>
      </c>
      <c r="DD31" s="275">
        <v>2.9E-4</v>
      </c>
      <c r="DE31" s="275">
        <v>2.9E-4</v>
      </c>
      <c r="DF31" s="275">
        <v>2.9E-4</v>
      </c>
      <c r="DG31" s="275">
        <v>2.9E-4</v>
      </c>
      <c r="DH31" s="275">
        <v>2.9E-4</v>
      </c>
      <c r="DI31" s="275">
        <v>2.9E-4</v>
      </c>
      <c r="DJ31" s="275">
        <v>2.9E-4</v>
      </c>
      <c r="DK31" s="275">
        <v>2.9E-4</v>
      </c>
      <c r="DL31" s="275">
        <v>2.9E-4</v>
      </c>
      <c r="DM31" s="275">
        <v>2.9E-4</v>
      </c>
      <c r="DN31" s="275">
        <v>2.9E-4</v>
      </c>
      <c r="DO31" s="275">
        <v>2.9E-4</v>
      </c>
      <c r="DP31" s="275">
        <v>2.9E-4</v>
      </c>
      <c r="DQ31" s="275">
        <v>2.9E-4</v>
      </c>
      <c r="DR31" s="275">
        <v>2.9E-4</v>
      </c>
    </row>
    <row r="32" spans="1:122" ht="10.5" customHeight="1" x14ac:dyDescent="0.25">
      <c r="B32" s="42"/>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8"/>
      <c r="BT32" s="48"/>
      <c r="BU32" s="48"/>
      <c r="BV32" s="48"/>
      <c r="BW32" s="44"/>
      <c r="BX32" s="44"/>
      <c r="BY32" s="44"/>
      <c r="BZ32" s="44"/>
      <c r="CA32" s="44"/>
      <c r="CB32" s="44"/>
      <c r="CC32" s="44"/>
      <c r="CD32" s="44"/>
      <c r="CE32" s="44"/>
      <c r="CF32" s="44"/>
      <c r="CG32" s="44"/>
      <c r="CH32" s="44"/>
      <c r="CI32" s="44"/>
      <c r="CJ32" s="44"/>
      <c r="CK32" s="44"/>
      <c r="CL32" s="44"/>
      <c r="CM32" s="44"/>
      <c r="CN32" s="44"/>
      <c r="CO32" s="49"/>
      <c r="CP32" s="49"/>
      <c r="CQ32" s="49"/>
      <c r="CR32" s="49"/>
      <c r="CS32" s="49"/>
      <c r="CT32" s="49"/>
      <c r="CU32" s="49"/>
      <c r="CV32" s="49"/>
      <c r="CW32" s="49"/>
      <c r="CX32" s="49"/>
      <c r="CY32" s="49"/>
      <c r="CZ32" s="49"/>
      <c r="DA32" s="49"/>
      <c r="DB32" s="49"/>
      <c r="DC32" s="44"/>
      <c r="DD32" s="44"/>
      <c r="DE32" s="44"/>
      <c r="DF32" s="44"/>
      <c r="DG32" s="49"/>
      <c r="DH32" s="49"/>
      <c r="DI32" s="49"/>
      <c r="DJ32" s="49"/>
      <c r="DK32" s="49"/>
      <c r="DL32" s="49"/>
      <c r="DM32" s="49"/>
      <c r="DN32" s="49"/>
      <c r="DO32" s="49"/>
      <c r="DP32" s="49"/>
      <c r="DQ32" s="49"/>
      <c r="DR32" s="49"/>
    </row>
    <row r="33" spans="2:125" ht="10.5" customHeight="1" x14ac:dyDescent="0.25">
      <c r="B33" s="50"/>
      <c r="C33" s="45"/>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B33" s="45"/>
      <c r="BC33" s="45"/>
      <c r="BD33" s="45"/>
      <c r="BE33" s="45"/>
      <c r="BF33" s="45"/>
      <c r="BG33" s="45"/>
      <c r="BH33" s="45"/>
      <c r="BI33" s="45"/>
      <c r="BJ33" s="45"/>
      <c r="BK33" s="45"/>
      <c r="BL33" s="45"/>
      <c r="BM33" s="45"/>
      <c r="BN33" s="45"/>
      <c r="BO33" s="45"/>
      <c r="BP33" s="45"/>
      <c r="BQ33" s="45"/>
      <c r="BR33" s="45"/>
      <c r="BS33" s="46"/>
      <c r="BT33" s="46"/>
      <c r="BU33" s="46"/>
      <c r="BV33" s="46"/>
      <c r="BW33" s="45"/>
      <c r="BX33" s="45"/>
      <c r="BY33" s="45"/>
      <c r="BZ33" s="45"/>
      <c r="CA33" s="45"/>
      <c r="CB33" s="45"/>
      <c r="CC33" s="45"/>
      <c r="CD33" s="45"/>
      <c r="CE33" s="45"/>
      <c r="CF33" s="45"/>
      <c r="CG33" s="45"/>
      <c r="CH33" s="45"/>
      <c r="CI33" s="45"/>
      <c r="CJ33" s="45"/>
      <c r="CK33" s="45"/>
      <c r="CL33" s="45"/>
      <c r="CM33" s="45"/>
      <c r="CN33" s="45"/>
      <c r="CO33" s="47"/>
      <c r="CP33" s="47"/>
      <c r="CQ33" s="47"/>
      <c r="CR33" s="47"/>
      <c r="CS33" s="47"/>
      <c r="CT33" s="47"/>
      <c r="CU33" s="47"/>
      <c r="CV33" s="47"/>
      <c r="CW33" s="47"/>
      <c r="CX33" s="47"/>
      <c r="CY33" s="47"/>
      <c r="CZ33" s="47"/>
      <c r="DA33" s="47"/>
      <c r="DB33" s="47"/>
      <c r="DC33" s="45"/>
      <c r="DD33" s="45"/>
      <c r="DE33" s="45"/>
      <c r="DF33" s="45"/>
      <c r="DG33" s="47"/>
      <c r="DH33" s="47"/>
      <c r="DI33" s="47"/>
      <c r="DJ33" s="47"/>
      <c r="DK33" s="47"/>
      <c r="DL33" s="47"/>
      <c r="DM33" s="47"/>
      <c r="DN33" s="47"/>
      <c r="DO33" s="47"/>
      <c r="DP33" s="47"/>
      <c r="DQ33" s="47"/>
      <c r="DR33" s="47"/>
    </row>
    <row r="34" spans="2:125" ht="10.5" customHeight="1" x14ac:dyDescent="0.25">
      <c r="B34" s="42"/>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8"/>
      <c r="BT34" s="48"/>
      <c r="BU34" s="48"/>
      <c r="BV34" s="48"/>
      <c r="BW34" s="44"/>
      <c r="BX34" s="44"/>
      <c r="BY34" s="44"/>
      <c r="BZ34" s="44"/>
      <c r="CA34" s="44"/>
      <c r="CB34" s="44"/>
      <c r="CC34" s="44"/>
      <c r="CD34" s="44"/>
      <c r="CE34" s="44"/>
      <c r="CF34" s="44"/>
      <c r="CG34" s="44"/>
      <c r="CH34" s="44"/>
      <c r="CI34" s="44"/>
      <c r="CJ34" s="44"/>
      <c r="CK34" s="44"/>
      <c r="CL34" s="44"/>
      <c r="CM34" s="44"/>
      <c r="CN34" s="44"/>
      <c r="CO34" s="49"/>
      <c r="CP34" s="49"/>
      <c r="CQ34" s="49"/>
      <c r="CR34" s="49"/>
      <c r="CS34" s="49"/>
      <c r="CT34" s="49"/>
      <c r="CU34" s="49"/>
      <c r="CV34" s="49"/>
      <c r="CW34" s="49"/>
      <c r="CX34" s="49"/>
      <c r="CY34" s="49"/>
      <c r="CZ34" s="49"/>
      <c r="DA34" s="49"/>
      <c r="DB34" s="49"/>
      <c r="DC34" s="44"/>
      <c r="DD34" s="44"/>
      <c r="DE34" s="44"/>
      <c r="DF34" s="44"/>
      <c r="DG34" s="49"/>
      <c r="DH34" s="49"/>
      <c r="DI34" s="49"/>
    </row>
    <row r="35" spans="2:125" s="1" customFormat="1" ht="15" x14ac:dyDescent="0.25">
      <c r="B35" s="51" t="s">
        <v>258</v>
      </c>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5" t="s">
        <v>3</v>
      </c>
      <c r="AV35" s="55" t="s">
        <v>3</v>
      </c>
      <c r="AW35" s="55" t="s">
        <v>3</v>
      </c>
      <c r="AX35" s="55" t="s">
        <v>3</v>
      </c>
      <c r="AY35" s="55" t="s">
        <v>2</v>
      </c>
      <c r="AZ35" s="55" t="s">
        <v>2</v>
      </c>
      <c r="BA35" s="55" t="s">
        <v>2</v>
      </c>
      <c r="BB35" s="55" t="s">
        <v>2</v>
      </c>
      <c r="BC35" s="55" t="s">
        <v>2</v>
      </c>
      <c r="BD35" s="55" t="s">
        <v>2</v>
      </c>
      <c r="BE35" s="55" t="s">
        <v>2</v>
      </c>
      <c r="BF35" s="55" t="s">
        <v>2</v>
      </c>
      <c r="BG35" s="55" t="s">
        <v>3</v>
      </c>
      <c r="BH35" s="54" t="s">
        <v>3</v>
      </c>
      <c r="BI35" s="54" t="s">
        <v>3</v>
      </c>
      <c r="BJ35" s="54" t="s">
        <v>3</v>
      </c>
      <c r="BK35" s="54" t="s">
        <v>3</v>
      </c>
      <c r="BL35" s="54" t="s">
        <v>2</v>
      </c>
      <c r="BM35" s="54" t="s">
        <v>2</v>
      </c>
      <c r="BN35" s="54" t="s">
        <v>2</v>
      </c>
      <c r="BO35" s="54" t="s">
        <v>2</v>
      </c>
      <c r="BP35" s="54" t="s">
        <v>2</v>
      </c>
      <c r="BQ35" s="54" t="s">
        <v>2</v>
      </c>
      <c r="BR35" s="54" t="s">
        <v>2</v>
      </c>
      <c r="BS35" s="362" t="s">
        <v>3</v>
      </c>
      <c r="BT35" s="55" t="s">
        <v>3</v>
      </c>
      <c r="BU35" s="55" t="s">
        <v>3</v>
      </c>
      <c r="BV35" s="55" t="s">
        <v>3</v>
      </c>
      <c r="BW35" s="55" t="s">
        <v>2</v>
      </c>
      <c r="BX35" s="55" t="s">
        <v>2</v>
      </c>
      <c r="BY35" s="55" t="s">
        <v>2</v>
      </c>
      <c r="BZ35" s="55" t="s">
        <v>2</v>
      </c>
      <c r="CA35" s="55" t="s">
        <v>2</v>
      </c>
      <c r="CB35" s="55" t="s">
        <v>2</v>
      </c>
      <c r="CC35" s="55" t="s">
        <v>2</v>
      </c>
      <c r="CD35" s="55" t="s">
        <v>2</v>
      </c>
      <c r="CE35" s="55" t="s">
        <v>3</v>
      </c>
      <c r="CF35" s="55" t="s">
        <v>3</v>
      </c>
      <c r="CG35" s="55" t="s">
        <v>3</v>
      </c>
      <c r="CH35" s="55" t="s">
        <v>3</v>
      </c>
      <c r="CI35" s="55" t="s">
        <v>2</v>
      </c>
      <c r="CJ35" s="55" t="s">
        <v>2</v>
      </c>
      <c r="CK35" s="55" t="s">
        <v>2</v>
      </c>
      <c r="CL35" s="55" t="s">
        <v>2</v>
      </c>
      <c r="CM35" s="55" t="s">
        <v>2</v>
      </c>
      <c r="CN35" s="55" t="s">
        <v>2</v>
      </c>
      <c r="CO35" s="55" t="s">
        <v>2</v>
      </c>
      <c r="CP35" s="55" t="s">
        <v>2</v>
      </c>
      <c r="CQ35" s="55" t="s">
        <v>3</v>
      </c>
      <c r="CR35" s="55" t="s">
        <v>3</v>
      </c>
      <c r="CS35" s="55" t="s">
        <v>3</v>
      </c>
      <c r="CT35" s="55" t="s">
        <v>3</v>
      </c>
      <c r="CU35" s="56" t="s">
        <v>2</v>
      </c>
      <c r="CV35" s="56" t="s">
        <v>2</v>
      </c>
      <c r="CW35" s="56" t="s">
        <v>2</v>
      </c>
      <c r="CX35" s="56" t="s">
        <v>2</v>
      </c>
      <c r="CY35" s="56" t="s">
        <v>2</v>
      </c>
      <c r="CZ35" s="56" t="s">
        <v>2</v>
      </c>
      <c r="DA35" s="56" t="s">
        <v>2</v>
      </c>
      <c r="DB35" s="56" t="s">
        <v>2</v>
      </c>
      <c r="DC35" s="56" t="s">
        <v>3</v>
      </c>
      <c r="DD35" s="56" t="s">
        <v>3</v>
      </c>
      <c r="DE35" s="56" t="s">
        <v>3</v>
      </c>
      <c r="DF35" s="56" t="s">
        <v>3</v>
      </c>
      <c r="DG35" s="56" t="s">
        <v>2</v>
      </c>
      <c r="DH35" s="56" t="s">
        <v>2</v>
      </c>
      <c r="DI35" s="56" t="s">
        <v>2</v>
      </c>
      <c r="DJ35" s="56" t="s">
        <v>2</v>
      </c>
      <c r="DK35" s="56" t="s">
        <v>2</v>
      </c>
      <c r="DL35" s="56" t="s">
        <v>2</v>
      </c>
      <c r="DM35" s="56" t="s">
        <v>2</v>
      </c>
      <c r="DN35" s="56" t="s">
        <v>2</v>
      </c>
      <c r="DO35" s="56" t="s">
        <v>3</v>
      </c>
      <c r="DP35" s="56" t="s">
        <v>3</v>
      </c>
      <c r="DQ35" s="56" t="s">
        <v>3</v>
      </c>
      <c r="DR35" s="56" t="s">
        <v>3</v>
      </c>
      <c r="DS35" s="56"/>
      <c r="DT35" s="56"/>
      <c r="DU35" s="56"/>
    </row>
    <row r="37" spans="2:125" ht="14.25" x14ac:dyDescent="0.2">
      <c r="B37" s="57" t="s">
        <v>4</v>
      </c>
    </row>
    <row r="38" spans="2:125" ht="14.25" x14ac:dyDescent="0.2">
      <c r="B38" s="57" t="s">
        <v>5</v>
      </c>
    </row>
    <row r="39" spans="2:125" ht="14.25" x14ac:dyDescent="0.2">
      <c r="B39" s="58" t="s">
        <v>9</v>
      </c>
    </row>
    <row r="40" spans="2:125" ht="14.25" x14ac:dyDescent="0.2">
      <c r="B40" s="58" t="s">
        <v>6</v>
      </c>
    </row>
    <row r="41" spans="2:125" ht="14.25" x14ac:dyDescent="0.2">
      <c r="B41" s="58" t="s">
        <v>7</v>
      </c>
    </row>
    <row r="42" spans="2:125" ht="14.25" x14ac:dyDescent="0.2">
      <c r="B42" s="58" t="s">
        <v>8</v>
      </c>
    </row>
    <row r="43" spans="2:125" ht="14.25" x14ac:dyDescent="0.2">
      <c r="B43" s="211" t="s">
        <v>69</v>
      </c>
    </row>
    <row r="44" spans="2:125" ht="14.25" x14ac:dyDescent="0.2">
      <c r="B44" s="43"/>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9"/>
      <c r="AU44" s="49"/>
      <c r="AV44" s="49"/>
      <c r="AW44" s="49"/>
      <c r="AX44" s="49"/>
      <c r="AY44" s="49"/>
      <c r="AZ44" s="49"/>
      <c r="BA44" s="49"/>
      <c r="BB44" s="49"/>
      <c r="BC44" s="49"/>
      <c r="BD44" s="49"/>
      <c r="BE44" s="49"/>
      <c r="BF44" s="49"/>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9"/>
      <c r="CP44" s="49"/>
      <c r="CQ44" s="49"/>
      <c r="CR44" s="49"/>
      <c r="CS44" s="49"/>
      <c r="CT44" s="49"/>
      <c r="CU44" s="49"/>
      <c r="CV44" s="49"/>
      <c r="CW44" s="49"/>
      <c r="CX44" s="49"/>
      <c r="CY44" s="49"/>
      <c r="CZ44" s="49"/>
      <c r="DA44" s="49"/>
      <c r="DB44" s="49"/>
      <c r="DC44" s="49"/>
      <c r="DD44" s="49"/>
      <c r="DE44" s="49"/>
      <c r="DF44" s="49"/>
      <c r="DG44" s="49"/>
      <c r="DK44" s="91"/>
      <c r="DL44" s="92"/>
      <c r="DM44" s="92"/>
    </row>
    <row r="45" spans="2:125" ht="15" x14ac:dyDescent="0.25">
      <c r="B45" s="51" t="s">
        <v>216</v>
      </c>
    </row>
    <row r="46" spans="2:125" ht="14.25" x14ac:dyDescent="0.2">
      <c r="B46" s="244" t="s">
        <v>252</v>
      </c>
    </row>
    <row r="47" spans="2:125" ht="14.25" x14ac:dyDescent="0.2">
      <c r="B47" s="244" t="s">
        <v>223</v>
      </c>
    </row>
    <row r="48" spans="2:125" ht="14.25" x14ac:dyDescent="0.2">
      <c r="B48" s="244" t="s">
        <v>253</v>
      </c>
    </row>
    <row r="49" spans="2:2" ht="14.25" x14ac:dyDescent="0.2">
      <c r="B49" s="244"/>
    </row>
    <row r="50" spans="2:2" ht="15" x14ac:dyDescent="0.25">
      <c r="B50" s="51" t="s">
        <v>215</v>
      </c>
    </row>
    <row r="51" spans="2:2" ht="14.25" x14ac:dyDescent="0.2">
      <c r="B51" s="244" t="s">
        <v>211</v>
      </c>
    </row>
    <row r="52" spans="2:2" ht="14.25" x14ac:dyDescent="0.2">
      <c r="B52" s="244" t="s">
        <v>254</v>
      </c>
    </row>
    <row r="53" spans="2:2" ht="14.25" x14ac:dyDescent="0.2">
      <c r="B53" s="244" t="s">
        <v>255</v>
      </c>
    </row>
    <row r="54" spans="2:2" ht="14.25" x14ac:dyDescent="0.2">
      <c r="B54" s="244" t="s">
        <v>256</v>
      </c>
    </row>
  </sheetData>
  <pageMargins left="0.25" right="0.25" top="1.5" bottom="0.75" header="1.25" footer="0.3"/>
  <pageSetup scale="70" orientation="portrait" r:id="rId1"/>
  <headerFooter>
    <oddFooter>&amp;L&amp;F&amp;R&amp;D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
  <dimension ref="A1:Y166"/>
  <sheetViews>
    <sheetView workbookViewId="0"/>
  </sheetViews>
  <sheetFormatPr defaultColWidth="9.140625" defaultRowHeight="19.5" customHeight="1" x14ac:dyDescent="0.25"/>
  <cols>
    <col min="1" max="1" width="10.140625" style="149" bestFit="1" customWidth="1"/>
    <col min="2" max="2" width="12" style="147" customWidth="1"/>
    <col min="3" max="3" width="9.140625" style="147" customWidth="1"/>
    <col min="4" max="6" width="12" style="148" customWidth="1"/>
    <col min="7" max="8" width="9.140625" style="147" customWidth="1"/>
    <col min="9" max="9" width="12" style="147" customWidth="1"/>
    <col min="10" max="12" width="14" style="147" customWidth="1"/>
    <col min="13" max="13" width="12.28515625" style="149" customWidth="1"/>
    <col min="14" max="14" width="10.28515625" style="149" customWidth="1"/>
    <col min="15" max="15" width="13.5703125" style="149" customWidth="1"/>
    <col min="16" max="16" width="12" style="149" customWidth="1"/>
    <col min="17" max="17" width="16.28515625" style="149" customWidth="1"/>
    <col min="18" max="18" width="15.42578125" style="149" customWidth="1"/>
    <col min="19" max="19" width="11.85546875" style="149" customWidth="1"/>
    <col min="20" max="20" width="9.140625" style="149"/>
    <col min="21" max="21" width="27.5703125" style="149" customWidth="1"/>
    <col min="22" max="22" width="16.28515625" style="149" customWidth="1"/>
    <col min="23" max="24" width="13" style="149" customWidth="1"/>
    <col min="25" max="25" width="12.28515625" style="149" customWidth="1"/>
    <col min="26" max="16384" width="9.140625" style="149"/>
  </cols>
  <sheetData>
    <row r="1" spans="1:25" ht="19.5" customHeight="1" x14ac:dyDescent="0.3">
      <c r="A1" s="146" t="s">
        <v>35</v>
      </c>
      <c r="U1" s="149" t="s">
        <v>36</v>
      </c>
    </row>
    <row r="2" spans="1:25" s="153" customFormat="1" ht="45" customHeight="1" x14ac:dyDescent="0.25">
      <c r="A2" s="150" t="s">
        <v>37</v>
      </c>
      <c r="B2" s="150" t="s">
        <v>38</v>
      </c>
      <c r="C2" s="150" t="s">
        <v>39</v>
      </c>
      <c r="D2" s="151" t="s">
        <v>40</v>
      </c>
      <c r="E2" s="151" t="s">
        <v>41</v>
      </c>
      <c r="F2" s="151" t="s">
        <v>42</v>
      </c>
      <c r="G2" s="150" t="s">
        <v>43</v>
      </c>
      <c r="H2" s="150" t="s">
        <v>44</v>
      </c>
      <c r="I2" s="150" t="s">
        <v>45</v>
      </c>
      <c r="J2" s="152" t="s">
        <v>46</v>
      </c>
      <c r="K2" s="152" t="s">
        <v>47</v>
      </c>
      <c r="L2" s="152" t="s">
        <v>48</v>
      </c>
      <c r="M2" s="150" t="s">
        <v>28</v>
      </c>
      <c r="N2" s="150" t="s">
        <v>49</v>
      </c>
      <c r="O2" s="150" t="s">
        <v>50</v>
      </c>
      <c r="P2" s="150" t="s">
        <v>29</v>
      </c>
      <c r="Q2" s="150" t="s">
        <v>30</v>
      </c>
      <c r="R2" s="150" t="s">
        <v>31</v>
      </c>
      <c r="S2" s="150" t="s">
        <v>32</v>
      </c>
      <c r="T2" s="150"/>
      <c r="U2" s="150" t="s">
        <v>51</v>
      </c>
    </row>
    <row r="3" spans="1:25" ht="19.5" customHeight="1" thickBot="1" x14ac:dyDescent="0.3">
      <c r="A3" s="154">
        <v>35924</v>
      </c>
      <c r="B3" s="155">
        <v>7</v>
      </c>
      <c r="C3" s="155">
        <v>2.25</v>
      </c>
      <c r="D3" s="155">
        <v>7.9</v>
      </c>
      <c r="E3" s="155">
        <v>3.85</v>
      </c>
      <c r="F3" s="155">
        <v>1.4</v>
      </c>
      <c r="G3" s="156">
        <v>0.15193999999999999</v>
      </c>
      <c r="H3" s="156">
        <v>8.4870000000000001E-2</v>
      </c>
      <c r="I3" s="156">
        <v>3.3930000000000002E-2</v>
      </c>
      <c r="J3" s="157">
        <v>1.7000000000000001E-4</v>
      </c>
      <c r="K3" s="157">
        <v>1.2999999999999999E-4</v>
      </c>
      <c r="L3" s="157">
        <v>1E-4</v>
      </c>
      <c r="M3" s="158">
        <v>2.9399999999999999E-2</v>
      </c>
      <c r="N3" s="159">
        <v>0.46</v>
      </c>
      <c r="O3" s="160"/>
      <c r="P3" s="160"/>
      <c r="Q3" s="160"/>
      <c r="R3" s="160"/>
      <c r="S3" s="160"/>
      <c r="U3" s="161"/>
    </row>
    <row r="4" spans="1:25" ht="19.5" customHeight="1" x14ac:dyDescent="0.25">
      <c r="A4" s="154">
        <v>35947</v>
      </c>
      <c r="B4" s="155">
        <v>7</v>
      </c>
      <c r="C4" s="155">
        <v>2.25</v>
      </c>
      <c r="D4" s="155">
        <v>8.6300000000000008</v>
      </c>
      <c r="E4" s="155">
        <v>4.21</v>
      </c>
      <c r="F4" s="155">
        <v>1.4</v>
      </c>
      <c r="G4" s="156">
        <v>0.15193999999999999</v>
      </c>
      <c r="H4" s="156">
        <v>8.4870000000000001E-2</v>
      </c>
      <c r="I4" s="156">
        <v>3.3930000000000002E-2</v>
      </c>
      <c r="J4" s="157">
        <v>1.7000000000000001E-4</v>
      </c>
      <c r="K4" s="157">
        <v>1.2999999999999999E-4</v>
      </c>
      <c r="L4" s="157">
        <v>1E-4</v>
      </c>
      <c r="M4" s="158">
        <v>2.9399999999999999E-2</v>
      </c>
      <c r="N4" s="159">
        <v>0.46</v>
      </c>
      <c r="O4" s="160"/>
      <c r="P4" s="160"/>
      <c r="Q4" s="160"/>
      <c r="R4" s="160"/>
      <c r="S4" s="160"/>
      <c r="U4" s="162" t="s">
        <v>52</v>
      </c>
      <c r="V4" s="163"/>
      <c r="W4" s="164" t="s">
        <v>53</v>
      </c>
      <c r="X4" s="165"/>
      <c r="Y4" s="166"/>
    </row>
    <row r="5" spans="1:25" ht="19.5" customHeight="1" x14ac:dyDescent="0.25">
      <c r="A5" s="154">
        <v>36100</v>
      </c>
      <c r="B5" s="155">
        <v>7</v>
      </c>
      <c r="C5" s="155">
        <v>2.25</v>
      </c>
      <c r="D5" s="155">
        <v>7.9</v>
      </c>
      <c r="E5" s="155">
        <v>3.85</v>
      </c>
      <c r="F5" s="155">
        <v>1.4</v>
      </c>
      <c r="G5" s="156">
        <v>0.15193999999999999</v>
      </c>
      <c r="H5" s="156">
        <v>8.4870000000000001E-2</v>
      </c>
      <c r="I5" s="156">
        <v>3.3930000000000002E-2</v>
      </c>
      <c r="J5" s="157">
        <v>1.7000000000000001E-4</v>
      </c>
      <c r="K5" s="157">
        <v>1.2999999999999999E-4</v>
      </c>
      <c r="L5" s="157">
        <v>1E-4</v>
      </c>
      <c r="M5" s="158">
        <v>2.9399999999999999E-2</v>
      </c>
      <c r="N5" s="159">
        <v>0.46</v>
      </c>
      <c r="O5" s="160"/>
      <c r="P5" s="160"/>
      <c r="Q5" s="160"/>
      <c r="R5" s="160"/>
      <c r="S5" s="160"/>
      <c r="U5" s="167">
        <v>34000</v>
      </c>
      <c r="V5" s="168" t="s">
        <v>54</v>
      </c>
      <c r="W5" s="169" t="s">
        <v>55</v>
      </c>
      <c r="X5" s="169" t="s">
        <v>56</v>
      </c>
      <c r="Y5" s="170" t="s">
        <v>57</v>
      </c>
    </row>
    <row r="6" spans="1:25" ht="19.5" customHeight="1" x14ac:dyDescent="0.25">
      <c r="A6" s="154">
        <v>36225</v>
      </c>
      <c r="B6" s="155">
        <v>7</v>
      </c>
      <c r="C6" s="155">
        <v>2.25</v>
      </c>
      <c r="D6" s="155">
        <v>7.9</v>
      </c>
      <c r="E6" s="155">
        <v>3.85</v>
      </c>
      <c r="F6" s="155">
        <v>1.4</v>
      </c>
      <c r="G6" s="156">
        <v>0.15193999999999999</v>
      </c>
      <c r="H6" s="156">
        <v>8.4870000000000001E-2</v>
      </c>
      <c r="I6" s="156">
        <v>3.3930000000000002E-2</v>
      </c>
      <c r="J6" s="157">
        <v>1.7000000000000001E-4</v>
      </c>
      <c r="K6" s="157">
        <v>1.2999999999999999E-4</v>
      </c>
      <c r="L6" s="157">
        <v>1E-4</v>
      </c>
      <c r="M6" s="158">
        <v>2.9399999999999999E-2</v>
      </c>
      <c r="N6" s="159">
        <v>0.46</v>
      </c>
      <c r="O6" s="160"/>
      <c r="P6" s="160"/>
      <c r="Q6" s="160"/>
      <c r="R6" s="160"/>
      <c r="S6" s="160"/>
      <c r="U6" s="162"/>
      <c r="V6" s="171" t="s">
        <v>58</v>
      </c>
      <c r="W6" s="172">
        <v>1.2930000000000001E-2</v>
      </c>
      <c r="X6" s="172">
        <v>8.5900000000000004E-3</v>
      </c>
      <c r="Y6" s="173">
        <v>3.8300000000000001E-3</v>
      </c>
    </row>
    <row r="7" spans="1:25" ht="19.5" customHeight="1" x14ac:dyDescent="0.25">
      <c r="A7" s="154">
        <v>36312</v>
      </c>
      <c r="B7" s="155">
        <v>7</v>
      </c>
      <c r="C7" s="155">
        <v>2.25</v>
      </c>
      <c r="D7" s="155">
        <v>8.6300000000000008</v>
      </c>
      <c r="E7" s="155">
        <v>4.21</v>
      </c>
      <c r="F7" s="155">
        <v>1.4</v>
      </c>
      <c r="G7" s="156">
        <v>0.15193999999999999</v>
      </c>
      <c r="H7" s="156">
        <v>8.4870000000000001E-2</v>
      </c>
      <c r="I7" s="156">
        <v>3.3930000000000002E-2</v>
      </c>
      <c r="J7" s="157">
        <v>1.7000000000000001E-4</v>
      </c>
      <c r="K7" s="157">
        <v>1.2999999999999999E-4</v>
      </c>
      <c r="L7" s="157">
        <v>1E-4</v>
      </c>
      <c r="M7" s="158">
        <v>2.9399999999999999E-2</v>
      </c>
      <c r="N7" s="159">
        <v>0.46</v>
      </c>
      <c r="O7" s="160"/>
      <c r="P7" s="160"/>
      <c r="Q7" s="160"/>
      <c r="R7" s="160"/>
      <c r="S7" s="160"/>
      <c r="U7" s="162"/>
      <c r="V7" s="171" t="s">
        <v>59</v>
      </c>
      <c r="W7" s="172">
        <v>1.1849999999999999E-2</v>
      </c>
      <c r="X7" s="172">
        <v>7.8700000000000003E-3</v>
      </c>
      <c r="Y7" s="173">
        <v>3.5100000000000001E-3</v>
      </c>
    </row>
    <row r="8" spans="1:25" ht="19.5" customHeight="1" x14ac:dyDescent="0.25">
      <c r="A8" s="154">
        <v>36465</v>
      </c>
      <c r="B8" s="155">
        <v>7</v>
      </c>
      <c r="C8" s="155">
        <v>2.25</v>
      </c>
      <c r="D8" s="155">
        <v>7.9</v>
      </c>
      <c r="E8" s="155">
        <v>3.85</v>
      </c>
      <c r="F8" s="155">
        <v>1.4</v>
      </c>
      <c r="G8" s="156">
        <v>0.15193999999999999</v>
      </c>
      <c r="H8" s="156">
        <v>8.4870000000000001E-2</v>
      </c>
      <c r="I8" s="156">
        <v>3.3930000000000002E-2</v>
      </c>
      <c r="J8" s="157">
        <v>1.7000000000000001E-4</v>
      </c>
      <c r="K8" s="157">
        <v>1.2999999999999999E-4</v>
      </c>
      <c r="L8" s="157">
        <v>1E-4</v>
      </c>
      <c r="M8" s="158">
        <v>2.9399999999999999E-2</v>
      </c>
      <c r="N8" s="159">
        <v>0.46</v>
      </c>
      <c r="O8" s="160"/>
      <c r="P8" s="160"/>
      <c r="Q8" s="160"/>
      <c r="R8" s="160"/>
      <c r="S8" s="160"/>
      <c r="U8" s="162"/>
      <c r="V8" s="171" t="s">
        <v>60</v>
      </c>
      <c r="W8" s="172">
        <v>8.5299999999999994E-3</v>
      </c>
      <c r="X8" s="172">
        <v>5.7099999999999998E-3</v>
      </c>
      <c r="Y8" s="173">
        <v>2.5400000000000002E-3</v>
      </c>
    </row>
    <row r="9" spans="1:25" ht="19.5" customHeight="1" x14ac:dyDescent="0.25">
      <c r="A9" s="154">
        <v>36678</v>
      </c>
      <c r="B9" s="155">
        <v>7</v>
      </c>
      <c r="C9" s="155">
        <v>2.25</v>
      </c>
      <c r="D9" s="155">
        <v>8.6300000000000008</v>
      </c>
      <c r="E9" s="155">
        <v>4.21</v>
      </c>
      <c r="F9" s="155">
        <v>1.4</v>
      </c>
      <c r="G9" s="156">
        <v>0.15193999999999999</v>
      </c>
      <c r="H9" s="156">
        <v>8.4870000000000001E-2</v>
      </c>
      <c r="I9" s="156">
        <v>3.3930000000000002E-2</v>
      </c>
      <c r="J9" s="157">
        <v>1.7000000000000001E-4</v>
      </c>
      <c r="K9" s="157">
        <v>1.2999999999999999E-4</v>
      </c>
      <c r="L9" s="157">
        <v>1E-4</v>
      </c>
      <c r="M9" s="158">
        <v>2.9399999999999999E-2</v>
      </c>
      <c r="N9" s="159">
        <v>0.46</v>
      </c>
      <c r="O9" s="160"/>
      <c r="P9" s="160"/>
      <c r="Q9" s="160"/>
      <c r="R9" s="160"/>
      <c r="S9" s="160"/>
      <c r="U9" s="162"/>
      <c r="V9" s="171" t="s">
        <v>61</v>
      </c>
      <c r="W9" s="172">
        <v>5.0899999999999999E-3</v>
      </c>
      <c r="X9" s="172">
        <v>3.3899999999999998E-3</v>
      </c>
      <c r="Y9" s="173">
        <v>1.5299999999999999E-3</v>
      </c>
    </row>
    <row r="10" spans="1:25" ht="19.5" customHeight="1" x14ac:dyDescent="0.25">
      <c r="A10" s="154">
        <v>36831</v>
      </c>
      <c r="B10" s="155">
        <v>7</v>
      </c>
      <c r="C10" s="155">
        <v>2.25</v>
      </c>
      <c r="D10" s="155">
        <v>7.9</v>
      </c>
      <c r="E10" s="155">
        <v>3.85</v>
      </c>
      <c r="F10" s="155">
        <v>1.4</v>
      </c>
      <c r="G10" s="156">
        <v>0.15193999999999999</v>
      </c>
      <c r="H10" s="156">
        <v>8.4870000000000001E-2</v>
      </c>
      <c r="I10" s="156">
        <v>3.3930000000000002E-2</v>
      </c>
      <c r="J10" s="157">
        <v>1.7000000000000001E-4</v>
      </c>
      <c r="K10" s="157">
        <v>1.2999999999999999E-4</v>
      </c>
      <c r="L10" s="157">
        <v>1E-4</v>
      </c>
      <c r="M10" s="158">
        <v>2.9399999999999999E-2</v>
      </c>
      <c r="N10" s="159">
        <v>0.46</v>
      </c>
      <c r="O10" s="160"/>
      <c r="P10" s="160"/>
      <c r="Q10" s="160"/>
      <c r="R10" s="160"/>
      <c r="S10" s="160"/>
      <c r="U10" s="162"/>
      <c r="V10" s="171" t="s">
        <v>62</v>
      </c>
      <c r="W10" s="172">
        <v>1.67E-3</v>
      </c>
      <c r="X10" s="172">
        <v>1.1299999999999999E-3</v>
      </c>
      <c r="Y10" s="173">
        <v>5.8E-4</v>
      </c>
    </row>
    <row r="11" spans="1:25" ht="19.5" customHeight="1" x14ac:dyDescent="0.25">
      <c r="A11" s="154">
        <v>37043</v>
      </c>
      <c r="B11" s="155">
        <v>7</v>
      </c>
      <c r="C11" s="155">
        <v>2.25</v>
      </c>
      <c r="D11" s="155">
        <v>8.6300000000000008</v>
      </c>
      <c r="E11" s="155">
        <v>4.21</v>
      </c>
      <c r="F11" s="155">
        <v>1.4</v>
      </c>
      <c r="G11" s="156">
        <v>0.15193999999999999</v>
      </c>
      <c r="H11" s="156">
        <v>8.4870000000000001E-2</v>
      </c>
      <c r="I11" s="156">
        <v>3.3930000000000002E-2</v>
      </c>
      <c r="J11" s="157">
        <v>1.7000000000000001E-4</v>
      </c>
      <c r="K11" s="157">
        <v>1.2999999999999999E-4</v>
      </c>
      <c r="L11" s="157">
        <v>1E-4</v>
      </c>
      <c r="M11" s="158">
        <v>2.9399999999999999E-2</v>
      </c>
      <c r="N11" s="159">
        <v>0.46</v>
      </c>
      <c r="O11" s="174"/>
      <c r="P11" s="160"/>
      <c r="Q11" s="160"/>
      <c r="R11" s="160"/>
      <c r="S11" s="160"/>
      <c r="U11" s="162"/>
      <c r="V11" s="171" t="s">
        <v>63</v>
      </c>
      <c r="W11" s="172">
        <v>8.8000000000000003E-4</v>
      </c>
      <c r="X11" s="172">
        <v>5.9000000000000003E-4</v>
      </c>
      <c r="Y11" s="173">
        <v>3.6000000000000002E-4</v>
      </c>
    </row>
    <row r="12" spans="1:25" ht="19.5" customHeight="1" thickBot="1" x14ac:dyDescent="0.3">
      <c r="A12" s="154">
        <v>37196</v>
      </c>
      <c r="B12" s="155">
        <v>7</v>
      </c>
      <c r="C12" s="155">
        <v>2.25</v>
      </c>
      <c r="D12" s="155">
        <v>7.9</v>
      </c>
      <c r="E12" s="155">
        <v>3.85</v>
      </c>
      <c r="F12" s="155">
        <v>1.4</v>
      </c>
      <c r="G12" s="156">
        <v>0.15193999999999999</v>
      </c>
      <c r="H12" s="156">
        <v>8.4870000000000001E-2</v>
      </c>
      <c r="I12" s="156">
        <v>3.3930000000000002E-2</v>
      </c>
      <c r="J12" s="157">
        <v>1.7000000000000001E-4</v>
      </c>
      <c r="K12" s="157">
        <v>1.2999999999999999E-4</v>
      </c>
      <c r="L12" s="157">
        <v>1E-4</v>
      </c>
      <c r="M12" s="158">
        <v>2.9399999999999999E-2</v>
      </c>
      <c r="N12" s="159">
        <v>0.46</v>
      </c>
      <c r="O12" s="174"/>
      <c r="P12" s="160"/>
      <c r="Q12" s="160"/>
      <c r="R12" s="160"/>
      <c r="S12" s="160"/>
      <c r="U12" s="162"/>
      <c r="V12" s="175" t="s">
        <v>64</v>
      </c>
      <c r="W12" s="176">
        <v>0</v>
      </c>
      <c r="X12" s="176">
        <v>0</v>
      </c>
      <c r="Y12" s="177">
        <v>0</v>
      </c>
    </row>
    <row r="13" spans="1:25" ht="19.5" customHeight="1" x14ac:dyDescent="0.25">
      <c r="A13" s="154">
        <v>37408</v>
      </c>
      <c r="B13" s="155">
        <v>7</v>
      </c>
      <c r="C13" s="155">
        <v>2.25</v>
      </c>
      <c r="D13" s="155">
        <v>8.6300000000000008</v>
      </c>
      <c r="E13" s="155">
        <v>4.21</v>
      </c>
      <c r="F13" s="155">
        <v>1.4</v>
      </c>
      <c r="G13" s="156">
        <v>0.15193999999999999</v>
      </c>
      <c r="H13" s="156">
        <v>8.4870000000000001E-2</v>
      </c>
      <c r="I13" s="156">
        <v>3.3930000000000002E-2</v>
      </c>
      <c r="J13" s="157">
        <v>1.7000000000000001E-4</v>
      </c>
      <c r="K13" s="157">
        <v>1.2999999999999999E-4</v>
      </c>
      <c r="L13" s="157">
        <v>1E-4</v>
      </c>
      <c r="M13" s="158">
        <v>2.9399999999999999E-2</v>
      </c>
      <c r="N13" s="159">
        <v>0.46</v>
      </c>
      <c r="O13" s="174"/>
      <c r="P13" s="160"/>
      <c r="Q13" s="160"/>
      <c r="R13" s="160"/>
      <c r="S13" s="160"/>
      <c r="U13" s="161"/>
    </row>
    <row r="14" spans="1:25" ht="19.5" customHeight="1" thickBot="1" x14ac:dyDescent="0.3">
      <c r="A14" s="154">
        <v>37561</v>
      </c>
      <c r="B14" s="155">
        <v>7</v>
      </c>
      <c r="C14" s="155">
        <v>2.25</v>
      </c>
      <c r="D14" s="155">
        <v>7.9</v>
      </c>
      <c r="E14" s="155">
        <v>3.85</v>
      </c>
      <c r="F14" s="155">
        <v>1.4</v>
      </c>
      <c r="G14" s="156">
        <v>0.15193999999999999</v>
      </c>
      <c r="H14" s="156">
        <v>8.4870000000000001E-2</v>
      </c>
      <c r="I14" s="156">
        <v>3.3930000000000002E-2</v>
      </c>
      <c r="J14" s="157">
        <v>1.7000000000000001E-4</v>
      </c>
      <c r="K14" s="157">
        <v>1.2999999999999999E-4</v>
      </c>
      <c r="L14" s="157">
        <v>1E-4</v>
      </c>
      <c r="M14" s="158">
        <v>2.9399999999999999E-2</v>
      </c>
      <c r="N14" s="159">
        <v>0.46</v>
      </c>
      <c r="O14" s="174"/>
      <c r="P14" s="160"/>
      <c r="Q14" s="160"/>
      <c r="R14" s="160"/>
      <c r="S14" s="160"/>
      <c r="U14" s="161"/>
    </row>
    <row r="15" spans="1:25" ht="19.5" customHeight="1" x14ac:dyDescent="0.25">
      <c r="A15" s="154">
        <v>37773</v>
      </c>
      <c r="B15" s="155">
        <v>7</v>
      </c>
      <c r="C15" s="155">
        <v>2.25</v>
      </c>
      <c r="D15" s="155">
        <v>8.6300000000000008</v>
      </c>
      <c r="E15" s="155">
        <v>4.21</v>
      </c>
      <c r="F15" s="155">
        <v>1.4</v>
      </c>
      <c r="G15" s="156">
        <v>0.15193999999999999</v>
      </c>
      <c r="H15" s="156">
        <v>8.4870000000000001E-2</v>
      </c>
      <c r="I15" s="156">
        <v>3.3930000000000002E-2</v>
      </c>
      <c r="J15" s="157">
        <v>1.7000000000000001E-4</v>
      </c>
      <c r="K15" s="157">
        <v>1.2999999999999999E-4</v>
      </c>
      <c r="L15" s="157">
        <v>1E-4</v>
      </c>
      <c r="M15" s="158">
        <v>2.9399999999999999E-2</v>
      </c>
      <c r="N15" s="159">
        <v>0.46</v>
      </c>
      <c r="O15" s="174"/>
      <c r="P15" s="160"/>
      <c r="Q15" s="160"/>
      <c r="R15" s="160"/>
      <c r="S15" s="160"/>
      <c r="U15" s="162" t="s">
        <v>52</v>
      </c>
      <c r="V15" s="163"/>
      <c r="W15" s="164" t="s">
        <v>65</v>
      </c>
      <c r="X15" s="165"/>
      <c r="Y15" s="166"/>
    </row>
    <row r="16" spans="1:25" ht="19.5" customHeight="1" x14ac:dyDescent="0.25">
      <c r="A16" s="154">
        <v>37926</v>
      </c>
      <c r="B16" s="155">
        <v>7</v>
      </c>
      <c r="C16" s="155">
        <v>2.25</v>
      </c>
      <c r="D16" s="155">
        <v>7.9</v>
      </c>
      <c r="E16" s="155">
        <v>3.85</v>
      </c>
      <c r="F16" s="155">
        <v>1.4</v>
      </c>
      <c r="G16" s="156">
        <v>0.15193999999999999</v>
      </c>
      <c r="H16" s="156">
        <v>8.4870000000000001E-2</v>
      </c>
      <c r="I16" s="156">
        <v>3.3930000000000002E-2</v>
      </c>
      <c r="J16" s="157">
        <v>1.7000000000000001E-4</v>
      </c>
      <c r="K16" s="157">
        <v>1.2999999999999999E-4</v>
      </c>
      <c r="L16" s="157">
        <v>1E-4</v>
      </c>
      <c r="M16" s="158">
        <v>2.9399999999999999E-2</v>
      </c>
      <c r="N16" s="159">
        <v>0.46</v>
      </c>
      <c r="O16" s="174"/>
      <c r="P16" s="160"/>
      <c r="Q16" s="160"/>
      <c r="R16" s="160"/>
      <c r="S16" s="160"/>
      <c r="U16" s="167">
        <v>39995</v>
      </c>
      <c r="V16" s="168" t="s">
        <v>54</v>
      </c>
      <c r="W16" s="169" t="s">
        <v>55</v>
      </c>
      <c r="X16" s="169" t="s">
        <v>56</v>
      </c>
      <c r="Y16" s="170" t="s">
        <v>57</v>
      </c>
    </row>
    <row r="17" spans="1:25" ht="19.5" customHeight="1" x14ac:dyDescent="0.25">
      <c r="A17" s="154">
        <v>38139</v>
      </c>
      <c r="B17" s="155">
        <v>7</v>
      </c>
      <c r="C17" s="155">
        <v>2.25</v>
      </c>
      <c r="D17" s="155">
        <v>8.6300000000000008</v>
      </c>
      <c r="E17" s="155">
        <v>4.21</v>
      </c>
      <c r="F17" s="155">
        <v>1.4</v>
      </c>
      <c r="G17" s="156">
        <v>0.15193999999999999</v>
      </c>
      <c r="H17" s="156">
        <v>8.4870000000000001E-2</v>
      </c>
      <c r="I17" s="156">
        <v>3.3930000000000002E-2</v>
      </c>
      <c r="J17" s="157">
        <v>1.7000000000000001E-4</v>
      </c>
      <c r="K17" s="157">
        <v>1.2999999999999999E-4</v>
      </c>
      <c r="L17" s="157">
        <v>1E-4</v>
      </c>
      <c r="M17" s="158">
        <v>2.9399999999999999E-2</v>
      </c>
      <c r="N17" s="159">
        <v>0.46</v>
      </c>
      <c r="O17" s="178"/>
      <c r="P17" s="160"/>
      <c r="Q17" s="160"/>
      <c r="R17" s="160"/>
      <c r="S17" s="160"/>
      <c r="U17" s="162"/>
      <c r="V17" s="171" t="s">
        <v>58</v>
      </c>
      <c r="W17" s="172">
        <v>1.2930000000000001E-2</v>
      </c>
      <c r="X17" s="172">
        <v>8.5900000000000004E-3</v>
      </c>
      <c r="Y17" s="173">
        <v>3.8300000000000001E-3</v>
      </c>
    </row>
    <row r="18" spans="1:25" ht="19.5" customHeight="1" x14ac:dyDescent="0.25">
      <c r="A18" s="154">
        <v>38292</v>
      </c>
      <c r="B18" s="155">
        <v>7</v>
      </c>
      <c r="C18" s="155">
        <v>2.25</v>
      </c>
      <c r="D18" s="155">
        <v>7.9</v>
      </c>
      <c r="E18" s="155">
        <v>3.85</v>
      </c>
      <c r="F18" s="155">
        <v>1.4</v>
      </c>
      <c r="G18" s="156">
        <v>0.15193999999999999</v>
      </c>
      <c r="H18" s="156">
        <v>8.4870000000000001E-2</v>
      </c>
      <c r="I18" s="156">
        <v>3.3930000000000002E-2</v>
      </c>
      <c r="J18" s="157">
        <v>1.7000000000000001E-4</v>
      </c>
      <c r="K18" s="157">
        <v>1.2999999999999999E-4</v>
      </c>
      <c r="L18" s="157">
        <v>1E-4</v>
      </c>
      <c r="M18" s="158">
        <v>2.9399999999999999E-2</v>
      </c>
      <c r="N18" s="159">
        <v>0.46</v>
      </c>
      <c r="O18" s="178"/>
      <c r="P18" s="160"/>
      <c r="Q18" s="160"/>
      <c r="R18" s="160"/>
      <c r="S18" s="160"/>
      <c r="U18" s="162"/>
      <c r="V18" s="171" t="s">
        <v>59</v>
      </c>
      <c r="W18" s="172">
        <v>1.1849999999999999E-2</v>
      </c>
      <c r="X18" s="172">
        <v>7.8700000000000003E-3</v>
      </c>
      <c r="Y18" s="173">
        <v>3.5100000000000001E-3</v>
      </c>
    </row>
    <row r="19" spans="1:25" ht="19.5" customHeight="1" x14ac:dyDescent="0.25">
      <c r="A19" s="154">
        <v>38504</v>
      </c>
      <c r="B19" s="155">
        <v>7</v>
      </c>
      <c r="C19" s="155">
        <v>2.25</v>
      </c>
      <c r="D19" s="155">
        <v>8.6300000000000008</v>
      </c>
      <c r="E19" s="155">
        <v>4.21</v>
      </c>
      <c r="F19" s="155">
        <v>1.4</v>
      </c>
      <c r="G19" s="156">
        <v>0.15193999999999999</v>
      </c>
      <c r="H19" s="156">
        <v>8.4870000000000001E-2</v>
      </c>
      <c r="I19" s="156">
        <v>3.3930000000000002E-2</v>
      </c>
      <c r="J19" s="157">
        <v>1.7000000000000001E-4</v>
      </c>
      <c r="K19" s="157">
        <v>1.2999999999999999E-4</v>
      </c>
      <c r="L19" s="157">
        <v>1E-4</v>
      </c>
      <c r="M19" s="158">
        <v>2.9399999999999999E-2</v>
      </c>
      <c r="N19" s="159">
        <v>0.46</v>
      </c>
      <c r="O19" s="178"/>
      <c r="P19" s="160"/>
      <c r="Q19" s="160"/>
      <c r="R19" s="160"/>
      <c r="S19" s="160"/>
      <c r="U19" s="162"/>
      <c r="V19" s="171" t="s">
        <v>60</v>
      </c>
      <c r="W19" s="172">
        <v>8.5299999999999994E-3</v>
      </c>
      <c r="X19" s="172">
        <v>5.7099999999999998E-3</v>
      </c>
      <c r="Y19" s="173">
        <v>2.5400000000000002E-3</v>
      </c>
    </row>
    <row r="20" spans="1:25" ht="19.5" customHeight="1" x14ac:dyDescent="0.25">
      <c r="A20" s="154">
        <v>38657</v>
      </c>
      <c r="B20" s="155">
        <v>7</v>
      </c>
      <c r="C20" s="155">
        <v>2.25</v>
      </c>
      <c r="D20" s="155">
        <v>7.9</v>
      </c>
      <c r="E20" s="155">
        <v>3.85</v>
      </c>
      <c r="F20" s="155">
        <v>1.4</v>
      </c>
      <c r="G20" s="156">
        <v>0.15193999999999999</v>
      </c>
      <c r="H20" s="156">
        <v>8.4870000000000001E-2</v>
      </c>
      <c r="I20" s="156">
        <v>3.3930000000000002E-2</v>
      </c>
      <c r="J20" s="157">
        <v>1.7000000000000001E-4</v>
      </c>
      <c r="K20" s="157">
        <v>1.2999999999999999E-4</v>
      </c>
      <c r="L20" s="157">
        <v>1E-4</v>
      </c>
      <c r="M20" s="158">
        <v>2.9399999999999999E-2</v>
      </c>
      <c r="N20" s="159">
        <v>0.46</v>
      </c>
      <c r="O20" s="178"/>
      <c r="P20" s="160"/>
      <c r="Q20" s="160"/>
      <c r="R20" s="160"/>
      <c r="S20" s="160"/>
      <c r="U20" s="162"/>
      <c r="V20" s="171" t="s">
        <v>61</v>
      </c>
      <c r="W20" s="172">
        <v>5.0899999999999999E-3</v>
      </c>
      <c r="X20" s="172">
        <v>3.3899999999999998E-3</v>
      </c>
      <c r="Y20" s="173">
        <v>1.5299999999999999E-3</v>
      </c>
    </row>
    <row r="21" spans="1:25" ht="19.5" customHeight="1" x14ac:dyDescent="0.25">
      <c r="A21" s="154">
        <v>38869</v>
      </c>
      <c r="B21" s="155">
        <v>7</v>
      </c>
      <c r="C21" s="155">
        <v>2.25</v>
      </c>
      <c r="D21" s="155">
        <v>8.6300000000000008</v>
      </c>
      <c r="E21" s="155">
        <v>4.21</v>
      </c>
      <c r="F21" s="155">
        <v>1.4</v>
      </c>
      <c r="G21" s="156">
        <v>0.15193999999999999</v>
      </c>
      <c r="H21" s="156">
        <v>8.4870000000000001E-2</v>
      </c>
      <c r="I21" s="156">
        <v>3.3930000000000002E-2</v>
      </c>
      <c r="J21" s="157">
        <v>1.7000000000000001E-4</v>
      </c>
      <c r="K21" s="157">
        <v>1.2999999999999999E-4</v>
      </c>
      <c r="L21" s="157">
        <v>1E-4</v>
      </c>
      <c r="M21" s="158">
        <v>2.9399999999999999E-2</v>
      </c>
      <c r="N21" s="159">
        <v>0.46</v>
      </c>
      <c r="O21" s="178"/>
      <c r="P21" s="160"/>
      <c r="Q21" s="160"/>
      <c r="R21" s="160"/>
      <c r="S21" s="160"/>
      <c r="U21" s="162"/>
      <c r="V21" s="171" t="s">
        <v>62</v>
      </c>
      <c r="W21" s="172">
        <v>1.67E-3</v>
      </c>
      <c r="X21" s="172">
        <v>1.1299999999999999E-3</v>
      </c>
      <c r="Y21" s="173">
        <v>5.8E-4</v>
      </c>
    </row>
    <row r="22" spans="1:25" ht="19.5" customHeight="1" x14ac:dyDescent="0.25">
      <c r="A22" s="154">
        <f>DATE(2006,10,1)</f>
        <v>38991</v>
      </c>
      <c r="B22" s="155">
        <v>7</v>
      </c>
      <c r="C22" s="155">
        <v>2.25</v>
      </c>
      <c r="D22" s="155">
        <v>8.6300000000000008</v>
      </c>
      <c r="E22" s="155">
        <v>4.21</v>
      </c>
      <c r="F22" s="155">
        <v>1.4</v>
      </c>
      <c r="G22" s="156">
        <v>0.15193999999999999</v>
      </c>
      <c r="H22" s="156">
        <v>8.4870000000000001E-2</v>
      </c>
      <c r="I22" s="156">
        <v>3.3930000000000002E-2</v>
      </c>
      <c r="J22" s="157">
        <v>1.7000000000000001E-4</v>
      </c>
      <c r="K22" s="157">
        <v>1.2999999999999999E-4</v>
      </c>
      <c r="L22" s="157">
        <v>1E-4</v>
      </c>
      <c r="M22" s="158">
        <v>3.04E-2</v>
      </c>
      <c r="N22" s="159">
        <v>0.46</v>
      </c>
      <c r="O22" s="178"/>
      <c r="P22" s="160"/>
      <c r="Q22" s="160"/>
      <c r="R22" s="160"/>
      <c r="S22" s="160"/>
      <c r="U22" s="162"/>
      <c r="V22" s="171" t="s">
        <v>63</v>
      </c>
      <c r="W22" s="172">
        <v>8.8000000000000003E-4</v>
      </c>
      <c r="X22" s="172">
        <v>5.9000000000000003E-4</v>
      </c>
      <c r="Y22" s="173">
        <v>3.6000000000000002E-4</v>
      </c>
    </row>
    <row r="23" spans="1:25" ht="19.5" customHeight="1" x14ac:dyDescent="0.25">
      <c r="A23" s="154">
        <v>39022</v>
      </c>
      <c r="B23" s="155">
        <v>7</v>
      </c>
      <c r="C23" s="155">
        <v>2.25</v>
      </c>
      <c r="D23" s="155">
        <v>7.9</v>
      </c>
      <c r="E23" s="155">
        <v>3.85</v>
      </c>
      <c r="F23" s="155">
        <v>1.4</v>
      </c>
      <c r="G23" s="156">
        <v>0.15193999999999999</v>
      </c>
      <c r="H23" s="156">
        <v>8.4870000000000001E-2</v>
      </c>
      <c r="I23" s="156">
        <v>3.3930000000000002E-2</v>
      </c>
      <c r="J23" s="157">
        <v>1.7000000000000001E-4</v>
      </c>
      <c r="K23" s="157">
        <v>1.2999999999999999E-4</v>
      </c>
      <c r="L23" s="157">
        <v>1E-4</v>
      </c>
      <c r="M23" s="158">
        <v>3.04E-2</v>
      </c>
      <c r="N23" s="159">
        <v>0.46</v>
      </c>
      <c r="O23" s="178"/>
      <c r="P23" s="160"/>
      <c r="Q23" s="160"/>
      <c r="R23" s="160"/>
      <c r="S23" s="160"/>
      <c r="U23" s="162"/>
      <c r="V23" s="171" t="s">
        <v>64</v>
      </c>
      <c r="W23" s="179">
        <v>0</v>
      </c>
      <c r="X23" s="179">
        <v>0</v>
      </c>
      <c r="Y23" s="180">
        <v>0</v>
      </c>
    </row>
    <row r="24" spans="1:25" ht="19.5" customHeight="1" x14ac:dyDescent="0.25">
      <c r="A24" s="154">
        <v>39083</v>
      </c>
      <c r="B24" s="155">
        <v>7</v>
      </c>
      <c r="C24" s="155">
        <v>2.25</v>
      </c>
      <c r="D24" s="155">
        <v>7.9</v>
      </c>
      <c r="E24" s="155">
        <v>3.85</v>
      </c>
      <c r="F24" s="155">
        <v>1.4</v>
      </c>
      <c r="G24" s="156">
        <v>0.15193999999999999</v>
      </c>
      <c r="H24" s="156">
        <v>8.4870000000000001E-2</v>
      </c>
      <c r="I24" s="156">
        <v>3.3930000000000002E-2</v>
      </c>
      <c r="J24" s="157">
        <v>1.7000000000000001E-4</v>
      </c>
      <c r="K24" s="157">
        <v>1.2999999999999999E-4</v>
      </c>
      <c r="L24" s="157">
        <v>1E-4</v>
      </c>
      <c r="M24" s="158">
        <v>3.1399999999999997E-2</v>
      </c>
      <c r="N24" s="159">
        <v>0.46</v>
      </c>
      <c r="O24" s="178"/>
      <c r="P24" s="160"/>
      <c r="Q24" s="160"/>
      <c r="R24" s="160"/>
      <c r="S24" s="160"/>
      <c r="U24" s="162"/>
      <c r="V24" s="181"/>
      <c r="W24" s="182"/>
      <c r="X24" s="183"/>
      <c r="Y24" s="184"/>
    </row>
    <row r="25" spans="1:25" ht="19.5" customHeight="1" x14ac:dyDescent="0.25">
      <c r="A25" s="154">
        <v>39173</v>
      </c>
      <c r="B25" s="155">
        <v>7</v>
      </c>
      <c r="C25" s="155">
        <v>2.25</v>
      </c>
      <c r="D25" s="155">
        <v>7.9</v>
      </c>
      <c r="E25" s="155">
        <v>3.85</v>
      </c>
      <c r="F25" s="155">
        <v>1.4</v>
      </c>
      <c r="G25" s="156">
        <v>0.15193999999999999</v>
      </c>
      <c r="H25" s="156">
        <v>8.4870000000000001E-2</v>
      </c>
      <c r="I25" s="156">
        <v>3.3930000000000002E-2</v>
      </c>
      <c r="J25" s="157">
        <v>1.7000000000000001E-4</v>
      </c>
      <c r="K25" s="157">
        <v>1.2999999999999999E-4</v>
      </c>
      <c r="L25" s="157">
        <v>1E-4</v>
      </c>
      <c r="M25" s="158">
        <v>3.2399999999999998E-2</v>
      </c>
      <c r="N25" s="159">
        <v>0.46</v>
      </c>
      <c r="O25" s="178"/>
      <c r="P25" s="160"/>
      <c r="Q25" s="160"/>
      <c r="R25" s="160"/>
      <c r="S25" s="160"/>
      <c r="U25" s="162"/>
      <c r="V25" s="181"/>
      <c r="W25" s="182" t="s">
        <v>66</v>
      </c>
      <c r="X25" s="183"/>
      <c r="Y25" s="184"/>
    </row>
    <row r="26" spans="1:25" ht="19.5" customHeight="1" x14ac:dyDescent="0.25">
      <c r="A26" s="154">
        <v>39234</v>
      </c>
      <c r="B26" s="155">
        <v>7</v>
      </c>
      <c r="C26" s="155">
        <v>2.25</v>
      </c>
      <c r="D26" s="155">
        <v>8.6300000000000008</v>
      </c>
      <c r="E26" s="155">
        <v>4.21</v>
      </c>
      <c r="F26" s="155">
        <v>1.4</v>
      </c>
      <c r="G26" s="156">
        <v>0.15193999999999999</v>
      </c>
      <c r="H26" s="156">
        <v>8.4870000000000001E-2</v>
      </c>
      <c r="I26" s="156">
        <v>3.3930000000000002E-2</v>
      </c>
      <c r="J26" s="157">
        <v>1.7000000000000001E-4</v>
      </c>
      <c r="K26" s="157">
        <v>1.2999999999999999E-4</v>
      </c>
      <c r="L26" s="157">
        <v>1E-4</v>
      </c>
      <c r="M26" s="158">
        <v>3.2399999999999998E-2</v>
      </c>
      <c r="N26" s="159">
        <v>0.46</v>
      </c>
      <c r="O26" s="178"/>
      <c r="P26" s="160"/>
      <c r="Q26" s="160"/>
      <c r="R26" s="160"/>
      <c r="S26" s="160"/>
      <c r="U26" s="162"/>
      <c r="V26" s="185"/>
      <c r="W26" s="186"/>
      <c r="X26" s="186"/>
      <c r="Y26" s="187"/>
    </row>
    <row r="27" spans="1:25" ht="19.5" customHeight="1" x14ac:dyDescent="0.25">
      <c r="A27" s="154">
        <v>39264</v>
      </c>
      <c r="B27" s="155">
        <v>7</v>
      </c>
      <c r="C27" s="155">
        <v>2.25</v>
      </c>
      <c r="D27" s="155">
        <v>8.6300000000000008</v>
      </c>
      <c r="E27" s="155">
        <v>4.21</v>
      </c>
      <c r="F27" s="155">
        <v>1.4</v>
      </c>
      <c r="G27" s="156">
        <v>0.15193999999999999</v>
      </c>
      <c r="H27" s="156">
        <v>8.4870000000000001E-2</v>
      </c>
      <c r="I27" s="156">
        <v>3.3930000000000002E-2</v>
      </c>
      <c r="J27" s="157">
        <v>1.7000000000000001E-4</v>
      </c>
      <c r="K27" s="157">
        <v>1.2999999999999999E-4</v>
      </c>
      <c r="L27" s="157">
        <v>1E-4</v>
      </c>
      <c r="M27" s="158">
        <v>3.3399999999999999E-2</v>
      </c>
      <c r="N27" s="159">
        <v>0.46</v>
      </c>
      <c r="O27" s="178"/>
      <c r="P27" s="160"/>
      <c r="Q27" s="160"/>
      <c r="R27" s="160"/>
      <c r="S27" s="160"/>
      <c r="U27" s="162"/>
      <c r="V27" s="168" t="s">
        <v>54</v>
      </c>
      <c r="W27" s="169" t="s">
        <v>55</v>
      </c>
      <c r="X27" s="169" t="s">
        <v>56</v>
      </c>
      <c r="Y27" s="170" t="s">
        <v>57</v>
      </c>
    </row>
    <row r="28" spans="1:25" ht="19.5" customHeight="1" x14ac:dyDescent="0.25">
      <c r="A28" s="154">
        <v>39356</v>
      </c>
      <c r="B28" s="155">
        <v>7</v>
      </c>
      <c r="C28" s="155">
        <v>2.25</v>
      </c>
      <c r="D28" s="155">
        <v>8.6300000000000008</v>
      </c>
      <c r="E28" s="155">
        <v>4.21</v>
      </c>
      <c r="F28" s="155">
        <v>1.4</v>
      </c>
      <c r="G28" s="156">
        <v>0.15193999999999999</v>
      </c>
      <c r="H28" s="156">
        <v>8.4870000000000001E-2</v>
      </c>
      <c r="I28" s="156">
        <v>3.3930000000000002E-2</v>
      </c>
      <c r="J28" s="157">
        <v>1.7000000000000001E-4</v>
      </c>
      <c r="K28" s="157">
        <v>1.2999999999999999E-4</v>
      </c>
      <c r="L28" s="157">
        <v>1E-4</v>
      </c>
      <c r="M28" s="158">
        <v>3.44E-2</v>
      </c>
      <c r="N28" s="159">
        <v>0.46</v>
      </c>
      <c r="O28" s="178"/>
      <c r="P28" s="160"/>
      <c r="Q28" s="160"/>
      <c r="R28" s="160"/>
      <c r="S28" s="160"/>
      <c r="U28" s="162"/>
      <c r="V28" s="171" t="s">
        <v>58</v>
      </c>
      <c r="W28" s="172">
        <v>1.116E-2</v>
      </c>
      <c r="X28" s="172">
        <v>1.116E-2</v>
      </c>
      <c r="Y28" s="173">
        <v>4.5999999999999999E-3</v>
      </c>
    </row>
    <row r="29" spans="1:25" ht="19.5" customHeight="1" x14ac:dyDescent="0.25">
      <c r="A29" s="154">
        <v>39387</v>
      </c>
      <c r="B29" s="155">
        <v>7</v>
      </c>
      <c r="C29" s="155">
        <v>2.25</v>
      </c>
      <c r="D29" s="155">
        <v>7.9</v>
      </c>
      <c r="E29" s="155">
        <v>3.85</v>
      </c>
      <c r="F29" s="155">
        <v>1.4</v>
      </c>
      <c r="G29" s="156">
        <v>0.15193999999999999</v>
      </c>
      <c r="H29" s="156">
        <v>8.4870000000000001E-2</v>
      </c>
      <c r="I29" s="156">
        <v>3.3930000000000002E-2</v>
      </c>
      <c r="J29" s="157">
        <v>1.7000000000000001E-4</v>
      </c>
      <c r="K29" s="157">
        <v>1.2999999999999999E-4</v>
      </c>
      <c r="L29" s="157">
        <v>1E-4</v>
      </c>
      <c r="M29" s="158">
        <v>3.44E-2</v>
      </c>
      <c r="N29" s="159">
        <v>0.46</v>
      </c>
      <c r="O29" s="178"/>
      <c r="P29" s="160"/>
      <c r="Q29" s="160"/>
      <c r="R29" s="160"/>
      <c r="S29" s="160"/>
      <c r="U29" s="162"/>
      <c r="V29" s="171" t="s">
        <v>59</v>
      </c>
      <c r="W29" s="172">
        <v>1.023E-2</v>
      </c>
      <c r="X29" s="172">
        <v>1.023E-2</v>
      </c>
      <c r="Y29" s="173">
        <v>4.2100000000000002E-3</v>
      </c>
    </row>
    <row r="30" spans="1:25" ht="19.5" customHeight="1" x14ac:dyDescent="0.25">
      <c r="A30" s="154">
        <v>39448</v>
      </c>
      <c r="B30" s="155">
        <v>7</v>
      </c>
      <c r="C30" s="155">
        <v>2.25</v>
      </c>
      <c r="D30" s="155">
        <v>7.9</v>
      </c>
      <c r="E30" s="155">
        <v>3.85</v>
      </c>
      <c r="F30" s="155">
        <v>1.4</v>
      </c>
      <c r="G30" s="156">
        <v>0.15193999999999999</v>
      </c>
      <c r="H30" s="156">
        <v>8.4870000000000001E-2</v>
      </c>
      <c r="I30" s="156">
        <v>3.3930000000000002E-2</v>
      </c>
      <c r="J30" s="157">
        <v>1.7000000000000001E-4</v>
      </c>
      <c r="K30" s="157">
        <v>1.2999999999999999E-4</v>
      </c>
      <c r="L30" s="157">
        <v>1E-4</v>
      </c>
      <c r="M30" s="158">
        <v>3.5400000000000001E-2</v>
      </c>
      <c r="N30" s="159">
        <v>0.46</v>
      </c>
      <c r="O30" s="178"/>
      <c r="P30" s="160"/>
      <c r="Q30" s="160"/>
      <c r="R30" s="160"/>
      <c r="S30" s="160"/>
      <c r="U30" s="162"/>
      <c r="V30" s="171" t="s">
        <v>60</v>
      </c>
      <c r="W30" s="172">
        <v>7.3699999999999998E-3</v>
      </c>
      <c r="X30" s="172">
        <v>7.3699999999999998E-3</v>
      </c>
      <c r="Y30" s="173">
        <v>3.0500000000000002E-3</v>
      </c>
    </row>
    <row r="31" spans="1:25" ht="19.5" customHeight="1" x14ac:dyDescent="0.25">
      <c r="A31" s="154">
        <v>39539</v>
      </c>
      <c r="B31" s="155">
        <v>7</v>
      </c>
      <c r="C31" s="155">
        <v>2.25</v>
      </c>
      <c r="D31" s="155">
        <v>7.9</v>
      </c>
      <c r="E31" s="155">
        <v>3.85</v>
      </c>
      <c r="F31" s="155">
        <v>1.4</v>
      </c>
      <c r="G31" s="156">
        <v>0.15193999999999999</v>
      </c>
      <c r="H31" s="156">
        <v>8.4870000000000001E-2</v>
      </c>
      <c r="I31" s="156">
        <v>3.3930000000000002E-2</v>
      </c>
      <c r="J31" s="157">
        <v>1.7000000000000001E-4</v>
      </c>
      <c r="K31" s="157">
        <v>1.2999999999999999E-4</v>
      </c>
      <c r="L31" s="157">
        <v>1E-4</v>
      </c>
      <c r="M31" s="158">
        <v>3.6400000000000002E-2</v>
      </c>
      <c r="N31" s="159">
        <v>0.46</v>
      </c>
      <c r="O31" s="178"/>
      <c r="P31" s="160"/>
      <c r="Q31" s="160"/>
      <c r="R31" s="160"/>
      <c r="S31" s="160"/>
      <c r="U31" s="162"/>
      <c r="V31" s="171" t="s">
        <v>61</v>
      </c>
      <c r="W31" s="172">
        <v>4.3899999999999998E-3</v>
      </c>
      <c r="X31" s="172">
        <v>4.3899999999999998E-3</v>
      </c>
      <c r="Y31" s="173">
        <v>1.83E-3</v>
      </c>
    </row>
    <row r="32" spans="1:25" ht="19.5" customHeight="1" x14ac:dyDescent="0.25">
      <c r="A32" s="154">
        <v>39587</v>
      </c>
      <c r="B32" s="155">
        <v>7</v>
      </c>
      <c r="C32" s="155">
        <v>2.25</v>
      </c>
      <c r="D32" s="155">
        <v>7.9</v>
      </c>
      <c r="E32" s="155">
        <v>3.85</v>
      </c>
      <c r="F32" s="155">
        <v>1.4</v>
      </c>
      <c r="G32" s="156">
        <v>0.15193999999999999</v>
      </c>
      <c r="H32" s="156">
        <v>8.4870000000000001E-2</v>
      </c>
      <c r="I32" s="156">
        <v>3.3930000000000002E-2</v>
      </c>
      <c r="J32" s="157">
        <v>1.7000000000000001E-4</v>
      </c>
      <c r="K32" s="157">
        <v>1.2999999999999999E-4</v>
      </c>
      <c r="L32" s="157">
        <v>1E-4</v>
      </c>
      <c r="M32" s="158">
        <v>3.8899999999999997E-2</v>
      </c>
      <c r="N32" s="159">
        <v>0.46</v>
      </c>
      <c r="O32" s="188">
        <v>0.32</v>
      </c>
      <c r="P32" s="160"/>
      <c r="Q32" s="160"/>
      <c r="R32" s="160"/>
      <c r="S32" s="160"/>
      <c r="U32" s="162"/>
      <c r="V32" s="171" t="s">
        <v>62</v>
      </c>
      <c r="W32" s="172">
        <v>1.4499999999999999E-3</v>
      </c>
      <c r="X32" s="172">
        <v>1.4499999999999999E-3</v>
      </c>
      <c r="Y32" s="173">
        <v>6.9999999999999999E-4</v>
      </c>
    </row>
    <row r="33" spans="1:25" ht="19.5" customHeight="1" x14ac:dyDescent="0.25">
      <c r="A33" s="154">
        <v>39600</v>
      </c>
      <c r="B33" s="155">
        <v>7</v>
      </c>
      <c r="C33" s="155">
        <v>2.25</v>
      </c>
      <c r="D33" s="155">
        <v>8.6300000000000008</v>
      </c>
      <c r="E33" s="155">
        <v>4.21</v>
      </c>
      <c r="F33" s="155">
        <v>1.4</v>
      </c>
      <c r="G33" s="156">
        <v>0.15193999999999999</v>
      </c>
      <c r="H33" s="156">
        <v>8.4870000000000001E-2</v>
      </c>
      <c r="I33" s="156">
        <v>3.3930000000000002E-2</v>
      </c>
      <c r="J33" s="157">
        <v>1.7000000000000001E-4</v>
      </c>
      <c r="K33" s="157">
        <v>1.2999999999999999E-4</v>
      </c>
      <c r="L33" s="157">
        <v>1E-4</v>
      </c>
      <c r="M33" s="158">
        <v>3.8899999999999997E-2</v>
      </c>
      <c r="N33" s="159">
        <v>0.46</v>
      </c>
      <c r="O33" s="188">
        <v>0.32</v>
      </c>
      <c r="P33" s="160"/>
      <c r="Q33" s="160"/>
      <c r="R33" s="160"/>
      <c r="S33" s="160"/>
      <c r="U33" s="162"/>
      <c r="V33" s="171" t="s">
        <v>63</v>
      </c>
      <c r="W33" s="172">
        <v>7.6000000000000004E-4</v>
      </c>
      <c r="X33" s="172">
        <v>7.6000000000000004E-4</v>
      </c>
      <c r="Y33" s="173">
        <v>4.2999999999999999E-4</v>
      </c>
    </row>
    <row r="34" spans="1:25" ht="19.5" customHeight="1" thickBot="1" x14ac:dyDescent="0.3">
      <c r="A34" s="154">
        <v>39630</v>
      </c>
      <c r="B34" s="155">
        <v>7</v>
      </c>
      <c r="C34" s="155">
        <v>2.25</v>
      </c>
      <c r="D34" s="155">
        <v>8.6300000000000008</v>
      </c>
      <c r="E34" s="155">
        <v>4.21</v>
      </c>
      <c r="F34" s="155">
        <v>1.4</v>
      </c>
      <c r="G34" s="156">
        <v>0.15193999999999999</v>
      </c>
      <c r="H34" s="156">
        <v>8.4870000000000001E-2</v>
      </c>
      <c r="I34" s="156">
        <v>3.3930000000000002E-2</v>
      </c>
      <c r="J34" s="157">
        <v>1.7000000000000001E-4</v>
      </c>
      <c r="K34" s="157">
        <v>1.2999999999999999E-4</v>
      </c>
      <c r="L34" s="157">
        <v>1E-4</v>
      </c>
      <c r="M34" s="158">
        <v>4.24E-2</v>
      </c>
      <c r="N34" s="159">
        <v>0.46</v>
      </c>
      <c r="O34" s="188">
        <v>0.32</v>
      </c>
      <c r="P34" s="160"/>
      <c r="Q34" s="160"/>
      <c r="R34" s="160"/>
      <c r="S34" s="160"/>
      <c r="U34" s="162"/>
      <c r="V34" s="175" t="s">
        <v>64</v>
      </c>
      <c r="W34" s="176">
        <v>0</v>
      </c>
      <c r="X34" s="176">
        <v>0</v>
      </c>
      <c r="Y34" s="177">
        <v>0</v>
      </c>
    </row>
    <row r="35" spans="1:25" ht="19.5" customHeight="1" x14ac:dyDescent="0.25">
      <c r="A35" s="154">
        <v>39710</v>
      </c>
      <c r="B35" s="155">
        <v>7</v>
      </c>
      <c r="C35" s="155">
        <v>2.25</v>
      </c>
      <c r="D35" s="155">
        <v>8.6300000000000008</v>
      </c>
      <c r="E35" s="155">
        <v>4.21</v>
      </c>
      <c r="F35" s="155">
        <v>1.4</v>
      </c>
      <c r="G35" s="156">
        <v>0.15193999999999999</v>
      </c>
      <c r="H35" s="156">
        <v>8.4870000000000001E-2</v>
      </c>
      <c r="I35" s="156">
        <v>3.3930000000000002E-2</v>
      </c>
      <c r="J35" s="157">
        <v>1.7000000000000001E-4</v>
      </c>
      <c r="K35" s="157">
        <v>1.2999999999999999E-4</v>
      </c>
      <c r="L35" s="157">
        <v>1E-4</v>
      </c>
      <c r="M35" s="158">
        <v>4.24E-2</v>
      </c>
      <c r="N35" s="159">
        <v>0.46</v>
      </c>
      <c r="O35" s="188">
        <v>0.51</v>
      </c>
      <c r="P35" s="160"/>
      <c r="Q35" s="160"/>
      <c r="R35" s="160"/>
      <c r="S35" s="160"/>
    </row>
    <row r="36" spans="1:25" ht="19.5" customHeight="1" thickBot="1" x14ac:dyDescent="0.3">
      <c r="A36" s="154">
        <v>39722</v>
      </c>
      <c r="B36" s="155">
        <v>7</v>
      </c>
      <c r="C36" s="155">
        <v>2.25</v>
      </c>
      <c r="D36" s="155">
        <v>8.6300000000000008</v>
      </c>
      <c r="E36" s="155">
        <v>4.21</v>
      </c>
      <c r="F36" s="155">
        <v>1.4</v>
      </c>
      <c r="G36" s="156">
        <v>0.15193999999999999</v>
      </c>
      <c r="H36" s="156">
        <v>8.4870000000000001E-2</v>
      </c>
      <c r="I36" s="156">
        <v>3.3930000000000002E-2</v>
      </c>
      <c r="J36" s="157">
        <v>1.7000000000000001E-4</v>
      </c>
      <c r="K36" s="157">
        <v>1.2999999999999999E-4</v>
      </c>
      <c r="L36" s="157">
        <v>1E-4</v>
      </c>
      <c r="M36" s="158">
        <v>4.3400000000000001E-2</v>
      </c>
      <c r="N36" s="159">
        <v>0.46</v>
      </c>
      <c r="O36" s="188">
        <v>0.51</v>
      </c>
      <c r="P36" s="160"/>
      <c r="Q36" s="160"/>
      <c r="R36" s="160"/>
      <c r="S36" s="160"/>
    </row>
    <row r="37" spans="1:25" ht="19.5" customHeight="1" x14ac:dyDescent="0.25">
      <c r="A37" s="154">
        <v>39753</v>
      </c>
      <c r="B37" s="155">
        <v>7</v>
      </c>
      <c r="C37" s="155">
        <v>2.25</v>
      </c>
      <c r="D37" s="155">
        <v>7.9</v>
      </c>
      <c r="E37" s="155">
        <v>3.85</v>
      </c>
      <c r="F37" s="155">
        <v>1.4</v>
      </c>
      <c r="G37" s="156">
        <v>0.15193999999999999</v>
      </c>
      <c r="H37" s="156">
        <v>8.4870000000000001E-2</v>
      </c>
      <c r="I37" s="156">
        <v>3.3930000000000002E-2</v>
      </c>
      <c r="J37" s="157">
        <v>1.7000000000000001E-4</v>
      </c>
      <c r="K37" s="157">
        <v>1.2999999999999999E-4</v>
      </c>
      <c r="L37" s="157">
        <v>1E-4</v>
      </c>
      <c r="M37" s="158">
        <v>4.3400000000000001E-2</v>
      </c>
      <c r="N37" s="159">
        <v>0.46</v>
      </c>
      <c r="O37" s="188">
        <v>0.51</v>
      </c>
      <c r="P37" s="160"/>
      <c r="Q37" s="160"/>
      <c r="R37" s="160"/>
      <c r="S37" s="160"/>
      <c r="U37" s="162" t="s">
        <v>52</v>
      </c>
      <c r="V37" s="163"/>
      <c r="W37" s="164" t="s">
        <v>65</v>
      </c>
      <c r="X37" s="165"/>
      <c r="Y37" s="166"/>
    </row>
    <row r="38" spans="1:25" ht="19.5" customHeight="1" x14ac:dyDescent="0.25">
      <c r="A38" s="154">
        <v>39814</v>
      </c>
      <c r="B38" s="155">
        <v>7</v>
      </c>
      <c r="C38" s="155">
        <v>2.25</v>
      </c>
      <c r="D38" s="155">
        <v>7.9</v>
      </c>
      <c r="E38" s="155">
        <v>3.85</v>
      </c>
      <c r="F38" s="155">
        <v>1.4</v>
      </c>
      <c r="G38" s="156">
        <v>0.15193999999999999</v>
      </c>
      <c r="H38" s="156">
        <v>8.4870000000000001E-2</v>
      </c>
      <c r="I38" s="156">
        <v>3.3930000000000002E-2</v>
      </c>
      <c r="J38" s="157">
        <v>1.7000000000000001E-4</v>
      </c>
      <c r="K38" s="157">
        <v>1.2999999999999999E-4</v>
      </c>
      <c r="L38" s="157">
        <v>1E-4</v>
      </c>
      <c r="M38" s="158">
        <v>4.4400000000000002E-2</v>
      </c>
      <c r="N38" s="159">
        <v>0.46</v>
      </c>
      <c r="O38" s="188">
        <v>0.51</v>
      </c>
      <c r="P38" s="160"/>
      <c r="Q38" s="160"/>
      <c r="R38" s="160"/>
      <c r="S38" s="160"/>
      <c r="U38" s="167">
        <v>41224</v>
      </c>
      <c r="V38" s="168" t="s">
        <v>54</v>
      </c>
      <c r="W38" s="169" t="s">
        <v>55</v>
      </c>
      <c r="X38" s="169" t="s">
        <v>56</v>
      </c>
      <c r="Y38" s="170" t="s">
        <v>57</v>
      </c>
    </row>
    <row r="39" spans="1:25" ht="19.5" customHeight="1" x14ac:dyDescent="0.25">
      <c r="A39" s="154">
        <v>39904</v>
      </c>
      <c r="B39" s="155">
        <v>7</v>
      </c>
      <c r="C39" s="155">
        <v>2.25</v>
      </c>
      <c r="D39" s="155">
        <v>7.9</v>
      </c>
      <c r="E39" s="155">
        <v>3.85</v>
      </c>
      <c r="F39" s="155">
        <v>1.4</v>
      </c>
      <c r="G39" s="156">
        <v>0.15193999999999999</v>
      </c>
      <c r="H39" s="156">
        <v>8.4870000000000001E-2</v>
      </c>
      <c r="I39" s="156">
        <v>3.3930000000000002E-2</v>
      </c>
      <c r="J39" s="157">
        <v>1.7000000000000001E-4</v>
      </c>
      <c r="K39" s="157">
        <v>1.2999999999999999E-4</v>
      </c>
      <c r="L39" s="157">
        <v>1E-4</v>
      </c>
      <c r="M39" s="158">
        <v>4.5400000000000003E-2</v>
      </c>
      <c r="N39" s="159">
        <v>0.46</v>
      </c>
      <c r="O39" s="188">
        <v>0.51</v>
      </c>
      <c r="P39" s="160"/>
      <c r="Q39" s="160"/>
      <c r="R39" s="160"/>
      <c r="S39" s="160"/>
      <c r="U39" s="162"/>
      <c r="V39" s="171" t="s">
        <v>58</v>
      </c>
      <c r="W39" s="172">
        <v>1.355E-2</v>
      </c>
      <c r="X39" s="172">
        <v>8.9999999999999993E-3</v>
      </c>
      <c r="Y39" s="173">
        <v>4.0099999999999997E-3</v>
      </c>
    </row>
    <row r="40" spans="1:25" ht="19.5" customHeight="1" x14ac:dyDescent="0.25">
      <c r="A40" s="154">
        <v>39965</v>
      </c>
      <c r="B40" s="155">
        <v>7</v>
      </c>
      <c r="C40" s="155">
        <v>2.25</v>
      </c>
      <c r="D40" s="155">
        <v>8.6300000000000008</v>
      </c>
      <c r="E40" s="155">
        <v>4.21</v>
      </c>
      <c r="F40" s="155">
        <v>1.4</v>
      </c>
      <c r="G40" s="156">
        <v>0.15193999999999999</v>
      </c>
      <c r="H40" s="156">
        <v>8.4870000000000001E-2</v>
      </c>
      <c r="I40" s="156">
        <v>3.3930000000000002E-2</v>
      </c>
      <c r="J40" s="157">
        <v>1.7000000000000001E-4</v>
      </c>
      <c r="K40" s="157">
        <v>1.2999999999999999E-4</v>
      </c>
      <c r="L40" s="157">
        <v>1E-4</v>
      </c>
      <c r="M40" s="158">
        <v>4.5400000000000003E-2</v>
      </c>
      <c r="N40" s="159">
        <v>0.46</v>
      </c>
      <c r="O40" s="188">
        <v>0.51</v>
      </c>
      <c r="P40" s="160"/>
      <c r="Q40" s="160"/>
      <c r="R40" s="160"/>
      <c r="S40" s="160"/>
      <c r="U40" s="162"/>
      <c r="V40" s="171" t="s">
        <v>59</v>
      </c>
      <c r="W40" s="172">
        <v>1.242E-2</v>
      </c>
      <c r="X40" s="172">
        <v>8.2500000000000004E-3</v>
      </c>
      <c r="Y40" s="173">
        <v>3.6800000000000001E-3</v>
      </c>
    </row>
    <row r="41" spans="1:25" ht="19.5" customHeight="1" x14ac:dyDescent="0.25">
      <c r="A41" s="189">
        <v>39995</v>
      </c>
      <c r="B41" s="190">
        <v>28</v>
      </c>
      <c r="C41" s="190">
        <v>5</v>
      </c>
      <c r="D41" s="155">
        <v>9</v>
      </c>
      <c r="E41" s="155">
        <v>3.25</v>
      </c>
      <c r="F41" s="155">
        <v>0</v>
      </c>
      <c r="G41" s="156">
        <v>4.6789999999999998E-2</v>
      </c>
      <c r="H41" s="156">
        <v>3.952E-2</v>
      </c>
      <c r="I41" s="156">
        <v>1.8790000000000001E-2</v>
      </c>
      <c r="J41" s="157">
        <v>2.5999999999999998E-4</v>
      </c>
      <c r="K41" s="157">
        <v>1.7000000000000001E-4</v>
      </c>
      <c r="L41" s="157">
        <v>1.1E-4</v>
      </c>
      <c r="M41" s="158">
        <v>4.8899999999999999E-2</v>
      </c>
      <c r="N41" s="159">
        <v>0.46</v>
      </c>
      <c r="O41" s="188">
        <v>0.83</v>
      </c>
      <c r="P41" s="191"/>
      <c r="Q41" s="191"/>
      <c r="R41" s="191"/>
      <c r="S41" s="191"/>
      <c r="U41" s="162"/>
      <c r="V41" s="171" t="s">
        <v>60</v>
      </c>
      <c r="W41" s="172">
        <v>8.94E-3</v>
      </c>
      <c r="X41" s="172">
        <v>5.9899999999999997E-3</v>
      </c>
      <c r="Y41" s="173">
        <v>2.66E-3</v>
      </c>
    </row>
    <row r="42" spans="1:25" ht="19.5" customHeight="1" x14ac:dyDescent="0.25">
      <c r="A42" s="189">
        <v>40087</v>
      </c>
      <c r="B42" s="190">
        <v>28</v>
      </c>
      <c r="C42" s="190">
        <v>5</v>
      </c>
      <c r="D42" s="155">
        <v>4.25</v>
      </c>
      <c r="E42" s="155">
        <v>0</v>
      </c>
      <c r="F42" s="155">
        <v>0</v>
      </c>
      <c r="G42" s="156">
        <v>4.045E-2</v>
      </c>
      <c r="H42" s="156">
        <v>4.045E-2</v>
      </c>
      <c r="I42" s="156">
        <v>2.2519999999999998E-2</v>
      </c>
      <c r="J42" s="157">
        <v>2.3000000000000001E-4</v>
      </c>
      <c r="K42" s="157">
        <v>2.3000000000000001E-4</v>
      </c>
      <c r="L42" s="157">
        <v>1.3999999999999999E-4</v>
      </c>
      <c r="M42" s="158">
        <v>4.99E-2</v>
      </c>
      <c r="N42" s="159">
        <v>0.46</v>
      </c>
      <c r="O42" s="188">
        <v>0.83</v>
      </c>
      <c r="P42" s="191"/>
      <c r="Q42" s="191"/>
      <c r="R42" s="191"/>
      <c r="S42" s="191"/>
      <c r="U42" s="162"/>
      <c r="V42" s="171" t="s">
        <v>61</v>
      </c>
      <c r="W42" s="172">
        <v>5.3400000000000001E-3</v>
      </c>
      <c r="X42" s="172">
        <v>3.5500000000000002E-3</v>
      </c>
      <c r="Y42" s="173">
        <v>1.6000000000000001E-3</v>
      </c>
    </row>
    <row r="43" spans="1:25" ht="19.5" customHeight="1" x14ac:dyDescent="0.25">
      <c r="A43" s="189">
        <v>40179</v>
      </c>
      <c r="B43" s="190">
        <v>28</v>
      </c>
      <c r="C43" s="190">
        <v>5</v>
      </c>
      <c r="D43" s="155">
        <v>4.25</v>
      </c>
      <c r="E43" s="155">
        <v>0</v>
      </c>
      <c r="F43" s="155">
        <v>0</v>
      </c>
      <c r="G43" s="156">
        <v>4.045E-2</v>
      </c>
      <c r="H43" s="156">
        <v>4.045E-2</v>
      </c>
      <c r="I43" s="156">
        <v>2.2519999999999998E-2</v>
      </c>
      <c r="J43" s="157">
        <v>2.3000000000000001E-4</v>
      </c>
      <c r="K43" s="157">
        <v>2.3000000000000001E-4</v>
      </c>
      <c r="L43" s="157">
        <v>1.3999999999999999E-4</v>
      </c>
      <c r="M43" s="158">
        <v>5.0900000000000001E-2</v>
      </c>
      <c r="N43" s="159">
        <v>0.46</v>
      </c>
      <c r="O43" s="188">
        <v>0.83</v>
      </c>
      <c r="P43" s="191"/>
      <c r="Q43" s="191"/>
      <c r="R43" s="191"/>
      <c r="S43" s="191"/>
      <c r="U43" s="162"/>
      <c r="V43" s="171" t="s">
        <v>62</v>
      </c>
      <c r="W43" s="172">
        <v>1.75E-3</v>
      </c>
      <c r="X43" s="172">
        <v>1.1800000000000001E-3</v>
      </c>
      <c r="Y43" s="173">
        <v>6.0999999999999997E-4</v>
      </c>
    </row>
    <row r="44" spans="1:25" ht="19.5" customHeight="1" x14ac:dyDescent="0.25">
      <c r="A44" s="189">
        <v>40330</v>
      </c>
      <c r="B44" s="190">
        <v>28</v>
      </c>
      <c r="C44" s="190">
        <v>5</v>
      </c>
      <c r="D44" s="155">
        <v>9</v>
      </c>
      <c r="E44" s="155">
        <v>3.25</v>
      </c>
      <c r="F44" s="155">
        <v>0</v>
      </c>
      <c r="G44" s="156">
        <v>4.6789999999999998E-2</v>
      </c>
      <c r="H44" s="156">
        <v>3.952E-2</v>
      </c>
      <c r="I44" s="156">
        <v>1.8790000000000001E-2</v>
      </c>
      <c r="J44" s="157">
        <v>2.5999999999999998E-4</v>
      </c>
      <c r="K44" s="157">
        <v>1.7000000000000001E-4</v>
      </c>
      <c r="L44" s="157">
        <v>1.1E-4</v>
      </c>
      <c r="M44" s="158">
        <v>5.0900000000000001E-2</v>
      </c>
      <c r="N44" s="159">
        <v>0.46</v>
      </c>
      <c r="O44" s="188">
        <v>0.83</v>
      </c>
      <c r="P44" s="191"/>
      <c r="Q44" s="191"/>
      <c r="R44" s="191"/>
      <c r="S44" s="191"/>
      <c r="U44" s="162"/>
      <c r="V44" s="171" t="s">
        <v>63</v>
      </c>
      <c r="W44" s="172">
        <v>9.2000000000000003E-4</v>
      </c>
      <c r="X44" s="172">
        <v>6.2E-4</v>
      </c>
      <c r="Y44" s="173">
        <v>3.8000000000000002E-4</v>
      </c>
    </row>
    <row r="45" spans="1:25" ht="19.5" customHeight="1" x14ac:dyDescent="0.25">
      <c r="A45" s="189">
        <v>40360</v>
      </c>
      <c r="B45" s="190">
        <v>28</v>
      </c>
      <c r="C45" s="190">
        <v>5</v>
      </c>
      <c r="D45" s="155">
        <v>9</v>
      </c>
      <c r="E45" s="155">
        <v>3.25</v>
      </c>
      <c r="F45" s="155">
        <v>0</v>
      </c>
      <c r="G45" s="156">
        <v>4.6789999999999998E-2</v>
      </c>
      <c r="H45" s="156">
        <v>3.952E-2</v>
      </c>
      <c r="I45" s="156">
        <v>1.8790000000000001E-2</v>
      </c>
      <c r="J45" s="157">
        <v>2.5999999999999998E-4</v>
      </c>
      <c r="K45" s="157">
        <v>1.7000000000000001E-4</v>
      </c>
      <c r="L45" s="157">
        <v>1.1E-4</v>
      </c>
      <c r="M45" s="158">
        <v>5.6899999999999999E-2</v>
      </c>
      <c r="N45" s="159">
        <v>0.46</v>
      </c>
      <c r="O45" s="188">
        <v>0.83</v>
      </c>
      <c r="P45" s="191"/>
      <c r="Q45" s="191"/>
      <c r="R45" s="191"/>
      <c r="S45" s="191"/>
      <c r="U45" s="162"/>
      <c r="V45" s="171" t="s">
        <v>64</v>
      </c>
      <c r="W45" s="179">
        <v>0</v>
      </c>
      <c r="X45" s="179">
        <v>0</v>
      </c>
      <c r="Y45" s="180">
        <v>0</v>
      </c>
    </row>
    <row r="46" spans="1:25" ht="19.5" customHeight="1" x14ac:dyDescent="0.25">
      <c r="A46" s="189">
        <v>40452</v>
      </c>
      <c r="B46" s="190">
        <v>28</v>
      </c>
      <c r="C46" s="190">
        <v>5</v>
      </c>
      <c r="D46" s="155">
        <v>4.25</v>
      </c>
      <c r="E46" s="155">
        <v>0</v>
      </c>
      <c r="F46" s="155">
        <v>0</v>
      </c>
      <c r="G46" s="156">
        <v>4.045E-2</v>
      </c>
      <c r="H46" s="156">
        <v>4.045E-2</v>
      </c>
      <c r="I46" s="156">
        <v>2.2519999999999998E-2</v>
      </c>
      <c r="J46" s="157">
        <v>2.3000000000000001E-4</v>
      </c>
      <c r="K46" s="157">
        <v>2.3000000000000001E-4</v>
      </c>
      <c r="L46" s="157">
        <v>1.3999999999999999E-4</v>
      </c>
      <c r="M46" s="158">
        <v>5.6899999999999999E-2</v>
      </c>
      <c r="N46" s="159">
        <v>0.46</v>
      </c>
      <c r="O46" s="159">
        <v>0.96</v>
      </c>
      <c r="P46" s="191"/>
      <c r="Q46" s="191"/>
      <c r="R46" s="191"/>
      <c r="S46" s="191"/>
      <c r="U46" s="162"/>
      <c r="V46" s="181"/>
      <c r="W46" s="182"/>
      <c r="X46" s="183"/>
      <c r="Y46" s="184"/>
    </row>
    <row r="47" spans="1:25" ht="19.5" customHeight="1" x14ac:dyDescent="0.25">
      <c r="A47" s="189">
        <v>40544</v>
      </c>
      <c r="B47" s="190">
        <v>28</v>
      </c>
      <c r="C47" s="190">
        <v>5</v>
      </c>
      <c r="D47" s="155">
        <v>4.25</v>
      </c>
      <c r="E47" s="155">
        <v>0</v>
      </c>
      <c r="F47" s="155">
        <v>0</v>
      </c>
      <c r="G47" s="156">
        <v>4.045E-2</v>
      </c>
      <c r="H47" s="156">
        <v>4.045E-2</v>
      </c>
      <c r="I47" s="156">
        <v>2.2519999999999998E-2</v>
      </c>
      <c r="J47" s="157">
        <v>2.3000000000000001E-4</v>
      </c>
      <c r="K47" s="157">
        <v>2.3000000000000001E-4</v>
      </c>
      <c r="L47" s="157">
        <v>1.3999999999999999E-4</v>
      </c>
      <c r="M47" s="158">
        <v>5.6899999999999999E-2</v>
      </c>
      <c r="N47" s="159">
        <v>0.46</v>
      </c>
      <c r="O47" s="159">
        <v>0.96</v>
      </c>
      <c r="P47" s="191"/>
      <c r="Q47" s="191"/>
      <c r="R47" s="191"/>
      <c r="S47" s="191"/>
      <c r="U47" s="162"/>
      <c r="V47" s="181"/>
      <c r="W47" s="182" t="s">
        <v>66</v>
      </c>
      <c r="X47" s="183"/>
      <c r="Y47" s="184"/>
    </row>
    <row r="48" spans="1:25" ht="19.5" customHeight="1" x14ac:dyDescent="0.25">
      <c r="A48" s="189">
        <v>40695</v>
      </c>
      <c r="B48" s="190">
        <v>28</v>
      </c>
      <c r="C48" s="190">
        <v>5</v>
      </c>
      <c r="D48" s="155">
        <v>9</v>
      </c>
      <c r="E48" s="155">
        <v>3.25</v>
      </c>
      <c r="F48" s="155">
        <v>0</v>
      </c>
      <c r="G48" s="156">
        <v>4.6789999999999998E-2</v>
      </c>
      <c r="H48" s="156">
        <v>3.952E-2</v>
      </c>
      <c r="I48" s="156">
        <v>1.8790000000000001E-2</v>
      </c>
      <c r="J48" s="157">
        <v>2.5999999999999998E-4</v>
      </c>
      <c r="K48" s="157">
        <v>1.7000000000000001E-4</v>
      </c>
      <c r="L48" s="157">
        <v>1.1E-4</v>
      </c>
      <c r="M48" s="158">
        <v>5.6899999999999999E-2</v>
      </c>
      <c r="N48" s="159">
        <v>0.46</v>
      </c>
      <c r="O48" s="159">
        <v>0.96</v>
      </c>
      <c r="P48" s="191"/>
      <c r="Q48" s="191"/>
      <c r="R48" s="191"/>
      <c r="S48" s="191"/>
      <c r="U48" s="162"/>
      <c r="V48" s="185"/>
      <c r="W48" s="186"/>
      <c r="X48" s="186"/>
      <c r="Y48" s="187"/>
    </row>
    <row r="49" spans="1:25" ht="19.5" customHeight="1" x14ac:dyDescent="0.25">
      <c r="A49" s="189">
        <v>40817</v>
      </c>
      <c r="B49" s="190">
        <v>28</v>
      </c>
      <c r="C49" s="190">
        <v>5</v>
      </c>
      <c r="D49" s="155">
        <v>4.25</v>
      </c>
      <c r="E49" s="155">
        <v>0</v>
      </c>
      <c r="F49" s="155">
        <v>0</v>
      </c>
      <c r="G49" s="156">
        <v>4.045E-2</v>
      </c>
      <c r="H49" s="156">
        <v>4.045E-2</v>
      </c>
      <c r="I49" s="156">
        <v>2.2519999999999998E-2</v>
      </c>
      <c r="J49" s="157">
        <v>2.3000000000000001E-4</v>
      </c>
      <c r="K49" s="157">
        <v>2.3000000000000001E-4</v>
      </c>
      <c r="L49" s="157">
        <v>1.3999999999999999E-4</v>
      </c>
      <c r="M49" s="158">
        <v>5.6899999999999999E-2</v>
      </c>
      <c r="N49" s="159">
        <v>0.46</v>
      </c>
      <c r="O49" s="159">
        <v>0.96</v>
      </c>
      <c r="P49" s="191"/>
      <c r="Q49" s="191"/>
      <c r="R49" s="191"/>
      <c r="S49" s="191"/>
      <c r="U49" s="162"/>
      <c r="V49" s="168" t="s">
        <v>54</v>
      </c>
      <c r="W49" s="169" t="s">
        <v>55</v>
      </c>
      <c r="X49" s="169" t="s">
        <v>56</v>
      </c>
      <c r="Y49" s="170" t="s">
        <v>57</v>
      </c>
    </row>
    <row r="50" spans="1:25" ht="19.5" customHeight="1" x14ac:dyDescent="0.25">
      <c r="A50" s="189">
        <v>41061</v>
      </c>
      <c r="B50" s="190">
        <v>28</v>
      </c>
      <c r="C50" s="190">
        <v>5</v>
      </c>
      <c r="D50" s="155">
        <v>9</v>
      </c>
      <c r="E50" s="155">
        <v>3.25</v>
      </c>
      <c r="F50" s="155">
        <v>0</v>
      </c>
      <c r="G50" s="156">
        <v>4.6789999999999998E-2</v>
      </c>
      <c r="H50" s="156">
        <v>3.952E-2</v>
      </c>
      <c r="I50" s="156">
        <v>1.8790000000000001E-2</v>
      </c>
      <c r="J50" s="157">
        <v>2.5999999999999998E-4</v>
      </c>
      <c r="K50" s="157">
        <v>1.7000000000000001E-4</v>
      </c>
      <c r="L50" s="157">
        <v>1.1E-4</v>
      </c>
      <c r="M50" s="158">
        <v>5.6899999999999999E-2</v>
      </c>
      <c r="N50" s="159">
        <v>0.46</v>
      </c>
      <c r="O50" s="159">
        <v>0.96</v>
      </c>
      <c r="P50" s="191"/>
      <c r="Q50" s="191"/>
      <c r="R50" s="191"/>
      <c r="S50" s="191"/>
      <c r="U50" s="162"/>
      <c r="V50" s="171" t="s">
        <v>58</v>
      </c>
      <c r="W50" s="172">
        <v>1.17E-2</v>
      </c>
      <c r="X50" s="172">
        <v>1.17E-2</v>
      </c>
      <c r="Y50" s="173">
        <v>4.8199999999999996E-3</v>
      </c>
    </row>
    <row r="51" spans="1:25" ht="19.5" customHeight="1" x14ac:dyDescent="0.25">
      <c r="A51" s="189">
        <v>41183</v>
      </c>
      <c r="B51" s="190">
        <v>28</v>
      </c>
      <c r="C51" s="190">
        <v>5</v>
      </c>
      <c r="D51" s="155">
        <v>4.25</v>
      </c>
      <c r="E51" s="155">
        <v>0</v>
      </c>
      <c r="F51" s="155">
        <v>0</v>
      </c>
      <c r="G51" s="156">
        <v>4.045E-2</v>
      </c>
      <c r="H51" s="156">
        <v>4.045E-2</v>
      </c>
      <c r="I51" s="156">
        <v>2.2519999999999998E-2</v>
      </c>
      <c r="J51" s="157">
        <v>2.3000000000000001E-4</v>
      </c>
      <c r="K51" s="157">
        <v>2.3000000000000001E-4</v>
      </c>
      <c r="L51" s="157">
        <v>1.3999999999999999E-4</v>
      </c>
      <c r="M51" s="158">
        <v>5.6899999999999999E-2</v>
      </c>
      <c r="N51" s="159">
        <v>0.46</v>
      </c>
      <c r="O51" s="159">
        <v>0.96</v>
      </c>
      <c r="P51" s="191"/>
      <c r="Q51" s="191"/>
      <c r="R51" s="191"/>
      <c r="S51" s="191"/>
      <c r="U51" s="162"/>
      <c r="V51" s="171" t="s">
        <v>59</v>
      </c>
      <c r="W51" s="172">
        <v>1.072E-2</v>
      </c>
      <c r="X51" s="172">
        <v>1.072E-2</v>
      </c>
      <c r="Y51" s="173">
        <v>4.4099999999999999E-3</v>
      </c>
    </row>
    <row r="52" spans="1:25" ht="19.5" customHeight="1" x14ac:dyDescent="0.25">
      <c r="A52" s="189">
        <v>41224</v>
      </c>
      <c r="B52" s="190">
        <v>28</v>
      </c>
      <c r="C52" s="190">
        <v>5.29</v>
      </c>
      <c r="D52" s="155">
        <v>4.5</v>
      </c>
      <c r="E52" s="155">
        <v>0</v>
      </c>
      <c r="F52" s="155">
        <v>0</v>
      </c>
      <c r="G52" s="156">
        <v>4.3029999999999999E-2</v>
      </c>
      <c r="H52" s="156">
        <v>4.3029999999999999E-2</v>
      </c>
      <c r="I52" s="156">
        <v>2.5100000000000001E-2</v>
      </c>
      <c r="J52" s="157">
        <v>2.4000000000000001E-4</v>
      </c>
      <c r="K52" s="157">
        <v>2.4000000000000001E-4</v>
      </c>
      <c r="L52" s="157">
        <v>1.4999999999999999E-4</v>
      </c>
      <c r="M52" s="158">
        <v>5.6899999999999999E-2</v>
      </c>
      <c r="N52" s="159">
        <v>0.46</v>
      </c>
      <c r="O52" s="159">
        <v>0.96</v>
      </c>
      <c r="P52" s="158">
        <v>-3.3400000000000001E-3</v>
      </c>
      <c r="Q52" s="156">
        <v>-2.3000000000000001E-4</v>
      </c>
      <c r="R52" s="156">
        <v>4.3200000000000001E-3</v>
      </c>
      <c r="S52" s="159">
        <v>0.36</v>
      </c>
      <c r="U52" s="162"/>
      <c r="V52" s="171" t="s">
        <v>60</v>
      </c>
      <c r="W52" s="172">
        <v>7.7299999999999999E-3</v>
      </c>
      <c r="X52" s="172">
        <v>7.7299999999999999E-3</v>
      </c>
      <c r="Y52" s="173">
        <v>3.2000000000000002E-3</v>
      </c>
    </row>
    <row r="53" spans="1:25" ht="19.5" customHeight="1" x14ac:dyDescent="0.25">
      <c r="A53" s="189">
        <v>41275</v>
      </c>
      <c r="B53" s="190">
        <v>28</v>
      </c>
      <c r="C53" s="190">
        <v>5.29</v>
      </c>
      <c r="D53" s="155">
        <v>4.5</v>
      </c>
      <c r="E53" s="155">
        <v>0</v>
      </c>
      <c r="F53" s="155">
        <v>0</v>
      </c>
      <c r="G53" s="156">
        <v>4.3029999999999999E-2</v>
      </c>
      <c r="H53" s="156">
        <v>4.3029999999999999E-2</v>
      </c>
      <c r="I53" s="156">
        <v>2.5100000000000001E-2</v>
      </c>
      <c r="J53" s="157">
        <v>2.4000000000000001E-4</v>
      </c>
      <c r="K53" s="157">
        <v>2.4000000000000001E-4</v>
      </c>
      <c r="L53" s="157">
        <v>1.4999999999999999E-4</v>
      </c>
      <c r="M53" s="158">
        <v>5.6899999999999999E-2</v>
      </c>
      <c r="N53" s="159">
        <v>0.46</v>
      </c>
      <c r="O53" s="159">
        <v>0.96</v>
      </c>
      <c r="P53" s="158">
        <v>-2.6900000000000001E-3</v>
      </c>
      <c r="Q53" s="156">
        <v>-5.9999999999999995E-4</v>
      </c>
      <c r="R53" s="156">
        <v>4.4600000000000004E-3</v>
      </c>
      <c r="S53" s="159">
        <v>0.36</v>
      </c>
      <c r="U53" s="162"/>
      <c r="V53" s="171" t="s">
        <v>61</v>
      </c>
      <c r="W53" s="172">
        <v>4.5999999999999999E-3</v>
      </c>
      <c r="X53" s="172">
        <v>4.5999999999999999E-3</v>
      </c>
      <c r="Y53" s="173">
        <v>1.92E-3</v>
      </c>
    </row>
    <row r="54" spans="1:25" ht="19.5" customHeight="1" x14ac:dyDescent="0.25">
      <c r="A54" s="189">
        <v>41365</v>
      </c>
      <c r="B54" s="190">
        <v>28</v>
      </c>
      <c r="C54" s="190">
        <v>5.29</v>
      </c>
      <c r="D54" s="155">
        <v>4.5</v>
      </c>
      <c r="E54" s="155">
        <v>0</v>
      </c>
      <c r="F54" s="155">
        <v>0</v>
      </c>
      <c r="G54" s="156">
        <v>4.3029999999999999E-2</v>
      </c>
      <c r="H54" s="156">
        <v>4.3029999999999999E-2</v>
      </c>
      <c r="I54" s="156">
        <v>2.5100000000000001E-2</v>
      </c>
      <c r="J54" s="157">
        <v>2.4000000000000001E-4</v>
      </c>
      <c r="K54" s="157">
        <v>2.4000000000000001E-4</v>
      </c>
      <c r="L54" s="157">
        <v>1.4999999999999999E-4</v>
      </c>
      <c r="M54" s="158">
        <v>5.6899999999999999E-2</v>
      </c>
      <c r="N54" s="159">
        <v>0.46</v>
      </c>
      <c r="O54" s="159">
        <v>0.96</v>
      </c>
      <c r="P54" s="158">
        <v>-2.99E-3</v>
      </c>
      <c r="Q54" s="156">
        <v>6.4999999999999997E-4</v>
      </c>
      <c r="R54" s="156">
        <v>3.98E-3</v>
      </c>
      <c r="S54" s="159">
        <v>0.36</v>
      </c>
      <c r="U54" s="162"/>
      <c r="V54" s="171" t="s">
        <v>62</v>
      </c>
      <c r="W54" s="172">
        <v>1.5200000000000001E-3</v>
      </c>
      <c r="X54" s="172">
        <v>1.5200000000000001E-3</v>
      </c>
      <c r="Y54" s="173">
        <v>7.2999999999999996E-4</v>
      </c>
    </row>
    <row r="55" spans="1:25" ht="19.5" customHeight="1" x14ac:dyDescent="0.25">
      <c r="A55" s="189">
        <v>41426</v>
      </c>
      <c r="B55" s="190">
        <v>28</v>
      </c>
      <c r="C55" s="190">
        <v>5.29</v>
      </c>
      <c r="D55" s="155">
        <v>9.5</v>
      </c>
      <c r="E55" s="155">
        <v>3.5</v>
      </c>
      <c r="F55" s="155">
        <v>0</v>
      </c>
      <c r="G55" s="156">
        <v>4.9369999999999997E-2</v>
      </c>
      <c r="H55" s="156">
        <v>4.2099999999999999E-2</v>
      </c>
      <c r="I55" s="156">
        <v>2.137E-2</v>
      </c>
      <c r="J55" s="157">
        <v>2.7E-4</v>
      </c>
      <c r="K55" s="157">
        <v>1.8000000000000001E-4</v>
      </c>
      <c r="L55" s="157">
        <v>1.2E-4</v>
      </c>
      <c r="M55" s="158">
        <v>5.6899999999999999E-2</v>
      </c>
      <c r="N55" s="159">
        <v>0.46</v>
      </c>
      <c r="O55" s="159">
        <v>0.96</v>
      </c>
      <c r="P55" s="158">
        <v>-2.99E-3</v>
      </c>
      <c r="Q55" s="156">
        <v>6.4999999999999997E-4</v>
      </c>
      <c r="R55" s="156">
        <v>3.98E-3</v>
      </c>
      <c r="S55" s="159">
        <v>0.36</v>
      </c>
      <c r="U55" s="162"/>
      <c r="V55" s="171" t="s">
        <v>63</v>
      </c>
      <c r="W55" s="172">
        <v>8.0000000000000004E-4</v>
      </c>
      <c r="X55" s="172">
        <v>8.0000000000000004E-4</v>
      </c>
      <c r="Y55" s="173">
        <v>4.4999999999999999E-4</v>
      </c>
    </row>
    <row r="56" spans="1:25" ht="19.5" customHeight="1" thickBot="1" x14ac:dyDescent="0.3">
      <c r="A56" s="189">
        <v>41456</v>
      </c>
      <c r="B56" s="190">
        <v>28</v>
      </c>
      <c r="C56" s="190">
        <v>5.36</v>
      </c>
      <c r="D56" s="155">
        <v>10</v>
      </c>
      <c r="E56" s="155">
        <v>3.75</v>
      </c>
      <c r="F56" s="155">
        <v>0</v>
      </c>
      <c r="G56" s="156">
        <v>5.1069999999999997E-2</v>
      </c>
      <c r="H56" s="156">
        <v>4.3799999999999999E-2</v>
      </c>
      <c r="I56" s="156">
        <v>2.307E-2</v>
      </c>
      <c r="J56" s="157">
        <v>2.9E-4</v>
      </c>
      <c r="K56" s="157">
        <v>1.9000000000000001E-4</v>
      </c>
      <c r="L56" s="157">
        <v>1.2E-4</v>
      </c>
      <c r="M56" s="158">
        <v>5.6899999999999999E-2</v>
      </c>
      <c r="N56" s="159">
        <v>0.46</v>
      </c>
      <c r="O56" s="159">
        <v>0.96</v>
      </c>
      <c r="P56" s="158">
        <v>-2.5300000000000001E-3</v>
      </c>
      <c r="Q56" s="156">
        <v>1.6900000000000001E-3</v>
      </c>
      <c r="R56" s="156">
        <v>4.8399999999999997E-3</v>
      </c>
      <c r="S56" s="192">
        <v>0.7</v>
      </c>
      <c r="U56" s="162"/>
      <c r="V56" s="175" t="s">
        <v>64</v>
      </c>
      <c r="W56" s="176">
        <v>0</v>
      </c>
      <c r="X56" s="176">
        <v>0</v>
      </c>
      <c r="Y56" s="177">
        <v>0</v>
      </c>
    </row>
    <row r="57" spans="1:25" ht="19.5" customHeight="1" x14ac:dyDescent="0.25">
      <c r="A57" s="189">
        <v>41548</v>
      </c>
      <c r="B57" s="190">
        <v>28</v>
      </c>
      <c r="C57" s="190">
        <v>5.36</v>
      </c>
      <c r="D57" s="155">
        <v>4.75</v>
      </c>
      <c r="E57" s="155">
        <v>0</v>
      </c>
      <c r="F57" s="155">
        <v>0</v>
      </c>
      <c r="G57" s="156">
        <v>4.4729999999999999E-2</v>
      </c>
      <c r="H57" s="156">
        <v>4.4729999999999999E-2</v>
      </c>
      <c r="I57" s="156">
        <v>2.6800000000000001E-2</v>
      </c>
      <c r="J57" s="157">
        <v>2.5999999999999998E-4</v>
      </c>
      <c r="K57" s="157">
        <v>2.5999999999999998E-4</v>
      </c>
      <c r="L57" s="157">
        <v>1.6000000000000001E-4</v>
      </c>
      <c r="M57" s="158">
        <v>5.6899999999999999E-2</v>
      </c>
      <c r="N57" s="159">
        <v>0.46</v>
      </c>
      <c r="O57" s="159">
        <v>0.96</v>
      </c>
      <c r="P57" s="158">
        <v>9.8999999999999999E-4</v>
      </c>
      <c r="Q57" s="156">
        <v>1.9499999999999999E-3</v>
      </c>
      <c r="R57" s="156">
        <v>1.92E-3</v>
      </c>
      <c r="S57" s="192">
        <v>0.7</v>
      </c>
    </row>
    <row r="58" spans="1:25" ht="19.5" customHeight="1" thickBot="1" x14ac:dyDescent="0.3">
      <c r="A58" s="189">
        <v>41640</v>
      </c>
      <c r="B58" s="190">
        <v>28</v>
      </c>
      <c r="C58" s="190">
        <v>5.36</v>
      </c>
      <c r="D58" s="155">
        <v>4.75</v>
      </c>
      <c r="E58" s="155">
        <v>0</v>
      </c>
      <c r="F58" s="155">
        <v>0</v>
      </c>
      <c r="G58" s="156">
        <v>4.4729999999999999E-2</v>
      </c>
      <c r="H58" s="156">
        <v>4.4729999999999999E-2</v>
      </c>
      <c r="I58" s="156">
        <v>2.6800000000000001E-2</v>
      </c>
      <c r="J58" s="157">
        <v>2.5999999999999998E-4</v>
      </c>
      <c r="K58" s="157">
        <v>2.5999999999999998E-4</v>
      </c>
      <c r="L58" s="157">
        <v>1.6000000000000001E-4</v>
      </c>
      <c r="M58" s="158">
        <v>5.6899999999999999E-2</v>
      </c>
      <c r="N58" s="159">
        <v>0.46</v>
      </c>
      <c r="O58" s="159">
        <v>0.96</v>
      </c>
      <c r="P58" s="158">
        <v>3.5799999999999998E-3</v>
      </c>
      <c r="Q58" s="156">
        <v>5.0000000000000001E-4</v>
      </c>
      <c r="R58" s="156">
        <v>3.6000000000000002E-4</v>
      </c>
      <c r="S58" s="192">
        <v>0.7</v>
      </c>
    </row>
    <row r="59" spans="1:25" ht="19.5" customHeight="1" x14ac:dyDescent="0.25">
      <c r="A59" s="189">
        <v>41730</v>
      </c>
      <c r="B59" s="190">
        <v>28</v>
      </c>
      <c r="C59" s="190">
        <v>5.36</v>
      </c>
      <c r="D59" s="155">
        <v>4.75</v>
      </c>
      <c r="E59" s="155">
        <v>0</v>
      </c>
      <c r="F59" s="155">
        <v>0</v>
      </c>
      <c r="G59" s="156">
        <v>4.4729999999999999E-2</v>
      </c>
      <c r="H59" s="156">
        <v>4.4729999999999999E-2</v>
      </c>
      <c r="I59" s="156">
        <v>2.6800000000000001E-2</v>
      </c>
      <c r="J59" s="157">
        <v>2.5999999999999998E-4</v>
      </c>
      <c r="K59" s="157">
        <v>2.5999999999999998E-4</v>
      </c>
      <c r="L59" s="157">
        <v>1.6000000000000001E-4</v>
      </c>
      <c r="M59" s="158">
        <v>5.6899999999999999E-2</v>
      </c>
      <c r="N59" s="159">
        <v>0.46</v>
      </c>
      <c r="O59" s="159">
        <v>0.96</v>
      </c>
      <c r="P59" s="158">
        <v>5.3200000000000001E-3</v>
      </c>
      <c r="Q59" s="156">
        <v>4.4999999999999999E-4</v>
      </c>
      <c r="R59" s="156">
        <v>-6.7000000000000002E-4</v>
      </c>
      <c r="S59" s="192">
        <v>0.7</v>
      </c>
      <c r="U59" s="162" t="s">
        <v>52</v>
      </c>
      <c r="V59" s="163"/>
      <c r="W59" s="164" t="s">
        <v>65</v>
      </c>
      <c r="X59" s="165"/>
      <c r="Y59" s="166"/>
    </row>
    <row r="60" spans="1:25" ht="19.5" customHeight="1" x14ac:dyDescent="0.25">
      <c r="A60" s="189">
        <v>41791</v>
      </c>
      <c r="B60" s="190">
        <v>28</v>
      </c>
      <c r="C60" s="190">
        <v>5.36</v>
      </c>
      <c r="D60" s="155">
        <v>10</v>
      </c>
      <c r="E60" s="155">
        <v>3.75</v>
      </c>
      <c r="F60" s="155">
        <v>0</v>
      </c>
      <c r="G60" s="156">
        <v>5.1069999999999997E-2</v>
      </c>
      <c r="H60" s="156">
        <v>4.3799999999999999E-2</v>
      </c>
      <c r="I60" s="156">
        <v>2.307E-2</v>
      </c>
      <c r="J60" s="157">
        <v>2.9E-4</v>
      </c>
      <c r="K60" s="157">
        <v>1.9000000000000001E-4</v>
      </c>
      <c r="L60" s="157">
        <v>1.2E-4</v>
      </c>
      <c r="M60" s="158">
        <v>5.6899999999999999E-2</v>
      </c>
      <c r="N60" s="159">
        <v>0.46</v>
      </c>
      <c r="O60" s="159">
        <v>0.96</v>
      </c>
      <c r="P60" s="158">
        <v>5.3200000000000001E-3</v>
      </c>
      <c r="Q60" s="156">
        <v>4.4999999999999999E-4</v>
      </c>
      <c r="R60" s="156">
        <v>-6.7000000000000002E-4</v>
      </c>
      <c r="S60" s="192">
        <v>0.7</v>
      </c>
      <c r="U60" s="167">
        <v>41456</v>
      </c>
      <c r="V60" s="168" t="s">
        <v>54</v>
      </c>
      <c r="W60" s="169" t="s">
        <v>55</v>
      </c>
      <c r="X60" s="169" t="s">
        <v>56</v>
      </c>
      <c r="Y60" s="170" t="s">
        <v>57</v>
      </c>
    </row>
    <row r="61" spans="1:25" ht="19.5" customHeight="1" x14ac:dyDescent="0.25">
      <c r="A61" s="189">
        <v>41821</v>
      </c>
      <c r="B61" s="190">
        <v>28</v>
      </c>
      <c r="C61" s="190">
        <v>5.36</v>
      </c>
      <c r="D61" s="155">
        <v>10</v>
      </c>
      <c r="E61" s="155">
        <v>3.75</v>
      </c>
      <c r="F61" s="155">
        <v>0</v>
      </c>
      <c r="G61" s="156">
        <v>5.1069999999999997E-2</v>
      </c>
      <c r="H61" s="156">
        <v>4.3799999999999999E-2</v>
      </c>
      <c r="I61" s="156">
        <v>2.307E-2</v>
      </c>
      <c r="J61" s="157">
        <v>2.9E-4</v>
      </c>
      <c r="K61" s="157">
        <v>1.9000000000000001E-4</v>
      </c>
      <c r="L61" s="157">
        <v>1.2E-4</v>
      </c>
      <c r="M61" s="158">
        <v>5.6899999999999999E-2</v>
      </c>
      <c r="N61" s="159">
        <v>0.46</v>
      </c>
      <c r="O61" s="159">
        <v>0.96</v>
      </c>
      <c r="P61" s="158">
        <v>1.0529999999999999E-2</v>
      </c>
      <c r="Q61" s="156">
        <v>-1.3500000000000001E-3</v>
      </c>
      <c r="R61" s="156">
        <v>1.82E-3</v>
      </c>
      <c r="S61" s="192">
        <v>0.7</v>
      </c>
      <c r="U61" s="162"/>
      <c r="V61" s="171" t="s">
        <v>58</v>
      </c>
      <c r="W61" s="172">
        <v>1.4370000000000001E-2</v>
      </c>
      <c r="X61" s="172">
        <v>9.5499999999999995E-3</v>
      </c>
      <c r="Y61" s="173">
        <v>4.2599999999999999E-3</v>
      </c>
    </row>
    <row r="62" spans="1:25" ht="19.5" customHeight="1" x14ac:dyDescent="0.25">
      <c r="A62" s="189">
        <v>41913</v>
      </c>
      <c r="B62" s="190">
        <v>28</v>
      </c>
      <c r="C62" s="190">
        <v>5.36</v>
      </c>
      <c r="D62" s="155">
        <v>4.75</v>
      </c>
      <c r="E62" s="155">
        <v>0</v>
      </c>
      <c r="F62" s="155">
        <v>0</v>
      </c>
      <c r="G62" s="156">
        <v>4.4729999999999999E-2</v>
      </c>
      <c r="H62" s="156">
        <v>4.4729999999999999E-2</v>
      </c>
      <c r="I62" s="156">
        <v>2.6800000000000001E-2</v>
      </c>
      <c r="J62" s="157">
        <v>2.5999999999999998E-4</v>
      </c>
      <c r="K62" s="157">
        <v>2.5999999999999998E-4</v>
      </c>
      <c r="L62" s="157">
        <v>1.6000000000000001E-4</v>
      </c>
      <c r="M62" s="158">
        <v>5.6899999999999999E-2</v>
      </c>
      <c r="N62" s="159">
        <v>0.46</v>
      </c>
      <c r="O62" s="159">
        <v>0.96</v>
      </c>
      <c r="P62" s="158">
        <v>1.2290000000000001E-2</v>
      </c>
      <c r="Q62" s="156">
        <v>-4.4000000000000002E-4</v>
      </c>
      <c r="R62" s="156">
        <v>2.7499999999999998E-3</v>
      </c>
      <c r="S62" s="192">
        <v>0.7</v>
      </c>
      <c r="U62" s="162"/>
      <c r="V62" s="171" t="s">
        <v>59</v>
      </c>
      <c r="W62" s="172">
        <v>1.3169999999999999E-2</v>
      </c>
      <c r="X62" s="172">
        <v>8.7500000000000008E-3</v>
      </c>
      <c r="Y62" s="173">
        <v>3.8999999999999998E-3</v>
      </c>
    </row>
    <row r="63" spans="1:25" ht="19.5" customHeight="1" x14ac:dyDescent="0.25">
      <c r="J63" s="193">
        <v>0</v>
      </c>
      <c r="K63" s="193">
        <v>0</v>
      </c>
      <c r="L63" s="193">
        <v>0</v>
      </c>
      <c r="U63" s="162"/>
      <c r="V63" s="171" t="s">
        <v>60</v>
      </c>
      <c r="W63" s="172">
        <v>9.4800000000000006E-3</v>
      </c>
      <c r="X63" s="172">
        <v>6.3499999999999997E-3</v>
      </c>
      <c r="Y63" s="173">
        <v>2.82E-3</v>
      </c>
    </row>
    <row r="64" spans="1:25" ht="19.5" customHeight="1" x14ac:dyDescent="0.25">
      <c r="U64" s="162"/>
      <c r="V64" s="171" t="s">
        <v>61</v>
      </c>
      <c r="W64" s="172">
        <v>5.6600000000000001E-3</v>
      </c>
      <c r="X64" s="172">
        <v>3.7699999999999999E-3</v>
      </c>
      <c r="Y64" s="173">
        <v>1.6999999999999999E-3</v>
      </c>
    </row>
    <row r="65" spans="21:25" ht="19.5" customHeight="1" x14ac:dyDescent="0.25">
      <c r="U65" s="162"/>
      <c r="V65" s="171" t="s">
        <v>62</v>
      </c>
      <c r="W65" s="172">
        <v>1.8600000000000001E-3</v>
      </c>
      <c r="X65" s="172">
        <v>1.2600000000000001E-3</v>
      </c>
      <c r="Y65" s="173">
        <v>6.4000000000000005E-4</v>
      </c>
    </row>
    <row r="66" spans="21:25" ht="19.5" customHeight="1" x14ac:dyDescent="0.25">
      <c r="U66" s="162"/>
      <c r="V66" s="171" t="s">
        <v>63</v>
      </c>
      <c r="W66" s="172">
        <v>9.7999999999999997E-4</v>
      </c>
      <c r="X66" s="172">
        <v>6.6E-4</v>
      </c>
      <c r="Y66" s="173">
        <v>4.0000000000000002E-4</v>
      </c>
    </row>
    <row r="67" spans="21:25" ht="19.5" customHeight="1" x14ac:dyDescent="0.25">
      <c r="U67" s="162"/>
      <c r="V67" s="171" t="s">
        <v>64</v>
      </c>
      <c r="W67" s="179">
        <v>0</v>
      </c>
      <c r="X67" s="179">
        <v>0</v>
      </c>
      <c r="Y67" s="180">
        <v>0</v>
      </c>
    </row>
    <row r="68" spans="21:25" ht="19.5" customHeight="1" x14ac:dyDescent="0.25">
      <c r="U68" s="162"/>
      <c r="V68" s="181"/>
      <c r="W68" s="182"/>
      <c r="X68" s="183"/>
      <c r="Y68" s="184"/>
    </row>
    <row r="69" spans="21:25" ht="19.5" customHeight="1" x14ac:dyDescent="0.25">
      <c r="U69" s="162"/>
      <c r="V69" s="181"/>
      <c r="W69" s="182" t="s">
        <v>66</v>
      </c>
      <c r="X69" s="183"/>
      <c r="Y69" s="184"/>
    </row>
    <row r="70" spans="21:25" ht="19.5" customHeight="1" x14ac:dyDescent="0.25">
      <c r="U70" s="162"/>
      <c r="V70" s="185"/>
      <c r="W70" s="186"/>
      <c r="X70" s="186"/>
      <c r="Y70" s="187"/>
    </row>
    <row r="71" spans="21:25" ht="19.5" customHeight="1" x14ac:dyDescent="0.25">
      <c r="U71" s="162"/>
      <c r="V71" s="168" t="s">
        <v>54</v>
      </c>
      <c r="W71" s="169" t="s">
        <v>55</v>
      </c>
      <c r="X71" s="169" t="s">
        <v>56</v>
      </c>
      <c r="Y71" s="170" t="s">
        <v>57</v>
      </c>
    </row>
    <row r="72" spans="21:25" ht="19.5" customHeight="1" x14ac:dyDescent="0.25">
      <c r="U72" s="162"/>
      <c r="V72" s="171" t="s">
        <v>58</v>
      </c>
      <c r="W72" s="172">
        <v>1.24E-2</v>
      </c>
      <c r="X72" s="172">
        <v>1.24E-2</v>
      </c>
      <c r="Y72" s="173">
        <v>5.11E-3</v>
      </c>
    </row>
    <row r="73" spans="21:25" ht="19.5" customHeight="1" x14ac:dyDescent="0.25">
      <c r="U73" s="162"/>
      <c r="V73" s="171" t="s">
        <v>59</v>
      </c>
      <c r="W73" s="172">
        <v>1.137E-2</v>
      </c>
      <c r="X73" s="172">
        <v>1.137E-2</v>
      </c>
      <c r="Y73" s="173">
        <v>4.6800000000000001E-3</v>
      </c>
    </row>
    <row r="74" spans="21:25" ht="19.5" customHeight="1" x14ac:dyDescent="0.25">
      <c r="U74" s="162"/>
      <c r="V74" s="171" t="s">
        <v>60</v>
      </c>
      <c r="W74" s="172">
        <v>8.1899999999999994E-3</v>
      </c>
      <c r="X74" s="172">
        <v>8.1899999999999994E-3</v>
      </c>
      <c r="Y74" s="173">
        <v>3.3899999999999998E-3</v>
      </c>
    </row>
    <row r="75" spans="21:25" ht="19.5" customHeight="1" x14ac:dyDescent="0.25">
      <c r="U75" s="162"/>
      <c r="V75" s="171" t="s">
        <v>61</v>
      </c>
      <c r="W75" s="172">
        <v>4.8799999999999998E-3</v>
      </c>
      <c r="X75" s="172">
        <v>4.8799999999999998E-3</v>
      </c>
      <c r="Y75" s="173">
        <v>2.0300000000000001E-3</v>
      </c>
    </row>
    <row r="76" spans="21:25" ht="19.5" customHeight="1" x14ac:dyDescent="0.25">
      <c r="U76" s="162"/>
      <c r="V76" s="171" t="s">
        <v>62</v>
      </c>
      <c r="W76" s="172">
        <v>1.6100000000000001E-3</v>
      </c>
      <c r="X76" s="172">
        <v>1.6100000000000001E-3</v>
      </c>
      <c r="Y76" s="173">
        <v>7.7999999999999999E-4</v>
      </c>
    </row>
    <row r="77" spans="21:25" ht="19.5" customHeight="1" x14ac:dyDescent="0.25">
      <c r="U77" s="162"/>
      <c r="V77" s="171" t="s">
        <v>63</v>
      </c>
      <c r="W77" s="172">
        <v>8.4000000000000003E-4</v>
      </c>
      <c r="X77" s="172">
        <v>8.4000000000000003E-4</v>
      </c>
      <c r="Y77" s="173">
        <v>4.8000000000000001E-4</v>
      </c>
    </row>
    <row r="78" spans="21:25" ht="19.5" customHeight="1" thickBot="1" x14ac:dyDescent="0.3">
      <c r="U78" s="162"/>
      <c r="V78" s="175" t="s">
        <v>64</v>
      </c>
      <c r="W78" s="194">
        <v>0</v>
      </c>
      <c r="X78" s="194">
        <v>0</v>
      </c>
      <c r="Y78" s="195">
        <v>0</v>
      </c>
    </row>
    <row r="81" spans="1:19" ht="19.5" customHeight="1" x14ac:dyDescent="0.25">
      <c r="B81" s="196"/>
    </row>
    <row r="82" spans="1:19" ht="19.5" customHeight="1" x14ac:dyDescent="0.25">
      <c r="A82" s="154"/>
      <c r="B82" s="197"/>
      <c r="C82" s="197"/>
      <c r="D82" s="197"/>
      <c r="E82" s="197"/>
      <c r="F82" s="197"/>
      <c r="G82" s="197"/>
      <c r="H82" s="197"/>
      <c r="I82" s="197"/>
      <c r="J82" s="196"/>
      <c r="K82" s="196"/>
      <c r="L82" s="196"/>
      <c r="M82" s="196"/>
      <c r="N82" s="196"/>
      <c r="O82" s="196"/>
      <c r="P82" s="196"/>
      <c r="Q82" s="196"/>
      <c r="R82" s="196"/>
      <c r="S82" s="196"/>
    </row>
    <row r="83" spans="1:19" ht="19.5" customHeight="1" x14ac:dyDescent="0.25">
      <c r="A83" s="154"/>
      <c r="B83" s="197"/>
      <c r="C83" s="197"/>
      <c r="D83" s="197"/>
      <c r="E83" s="197"/>
      <c r="F83" s="197"/>
      <c r="G83" s="197"/>
      <c r="H83" s="197"/>
      <c r="I83" s="197"/>
      <c r="J83" s="196"/>
      <c r="K83" s="196"/>
      <c r="L83" s="196"/>
      <c r="M83" s="196"/>
      <c r="N83" s="196"/>
      <c r="O83" s="196"/>
      <c r="P83" s="196"/>
      <c r="Q83" s="196"/>
      <c r="R83" s="196"/>
      <c r="S83" s="196"/>
    </row>
    <row r="84" spans="1:19" ht="19.5" customHeight="1" x14ac:dyDescent="0.25">
      <c r="A84" s="154"/>
      <c r="B84" s="197"/>
      <c r="C84" s="197"/>
      <c r="D84" s="197"/>
      <c r="E84" s="197"/>
      <c r="F84" s="197"/>
      <c r="G84" s="197"/>
      <c r="H84" s="197"/>
      <c r="I84" s="197"/>
      <c r="J84" s="196"/>
      <c r="K84" s="196"/>
      <c r="L84" s="196"/>
      <c r="M84" s="196"/>
      <c r="N84" s="196"/>
      <c r="O84" s="196"/>
      <c r="P84" s="196"/>
      <c r="Q84" s="196"/>
      <c r="R84" s="196"/>
      <c r="S84" s="196"/>
    </row>
    <row r="85" spans="1:19" ht="19.5" customHeight="1" x14ac:dyDescent="0.25">
      <c r="A85" s="154"/>
      <c r="B85" s="197"/>
      <c r="C85" s="197"/>
      <c r="D85" s="197"/>
      <c r="E85" s="197"/>
      <c r="F85" s="197"/>
      <c r="G85" s="197"/>
      <c r="H85" s="197"/>
      <c r="I85" s="197"/>
      <c r="J85" s="196"/>
      <c r="K85" s="196"/>
      <c r="L85" s="196"/>
      <c r="M85" s="196"/>
      <c r="N85" s="196"/>
      <c r="O85" s="196"/>
      <c r="P85" s="196"/>
      <c r="Q85" s="196"/>
      <c r="R85" s="196"/>
      <c r="S85" s="196"/>
    </row>
    <row r="86" spans="1:19" ht="19.5" customHeight="1" x14ac:dyDescent="0.25">
      <c r="A86" s="154"/>
      <c r="B86" s="197"/>
      <c r="C86" s="197"/>
      <c r="D86" s="197"/>
      <c r="E86" s="197"/>
      <c r="F86" s="197"/>
      <c r="G86" s="197"/>
      <c r="H86" s="197"/>
      <c r="I86" s="197"/>
      <c r="J86" s="196"/>
      <c r="K86" s="196"/>
      <c r="L86" s="196"/>
      <c r="M86" s="196"/>
      <c r="N86" s="196"/>
      <c r="O86" s="196"/>
      <c r="P86" s="196"/>
      <c r="Q86" s="196"/>
      <c r="R86" s="196"/>
      <c r="S86" s="196"/>
    </row>
    <row r="87" spans="1:19" ht="19.5" customHeight="1" x14ac:dyDescent="0.25">
      <c r="A87" s="154"/>
      <c r="B87" s="197"/>
      <c r="C87" s="197"/>
      <c r="D87" s="197"/>
      <c r="E87" s="197"/>
      <c r="F87" s="197"/>
      <c r="G87" s="197"/>
      <c r="H87" s="197"/>
      <c r="I87" s="197"/>
      <c r="J87" s="196"/>
      <c r="K87" s="196"/>
      <c r="L87" s="196"/>
      <c r="M87" s="196"/>
      <c r="N87" s="196"/>
      <c r="O87" s="196"/>
      <c r="P87" s="196"/>
      <c r="Q87" s="196"/>
      <c r="R87" s="196"/>
      <c r="S87" s="196"/>
    </row>
    <row r="88" spans="1:19" ht="19.5" customHeight="1" x14ac:dyDescent="0.25">
      <c r="A88" s="154"/>
      <c r="B88" s="197"/>
      <c r="C88" s="197"/>
      <c r="D88" s="197"/>
      <c r="E88" s="197"/>
      <c r="F88" s="197"/>
      <c r="G88" s="197"/>
      <c r="H88" s="197"/>
      <c r="I88" s="197"/>
      <c r="J88" s="196"/>
      <c r="K88" s="196"/>
      <c r="L88" s="196"/>
      <c r="M88" s="196"/>
      <c r="N88" s="196"/>
      <c r="O88" s="196"/>
      <c r="P88" s="196"/>
      <c r="Q88" s="196"/>
      <c r="R88" s="196"/>
      <c r="S88" s="196"/>
    </row>
    <row r="89" spans="1:19" ht="19.5" customHeight="1" x14ac:dyDescent="0.25">
      <c r="A89" s="154"/>
      <c r="B89" s="197"/>
      <c r="C89" s="197"/>
      <c r="D89" s="197"/>
      <c r="E89" s="197"/>
      <c r="F89" s="197"/>
      <c r="G89" s="197"/>
      <c r="H89" s="197"/>
      <c r="I89" s="197"/>
      <c r="J89" s="196"/>
      <c r="K89" s="196"/>
      <c r="L89" s="196"/>
      <c r="M89" s="196"/>
      <c r="N89" s="196"/>
      <c r="O89" s="196"/>
      <c r="P89" s="196"/>
      <c r="Q89" s="196"/>
      <c r="R89" s="196"/>
      <c r="S89" s="196"/>
    </row>
    <row r="90" spans="1:19" ht="19.5" customHeight="1" x14ac:dyDescent="0.25">
      <c r="A90" s="154"/>
      <c r="B90" s="197"/>
      <c r="C90" s="197"/>
      <c r="D90" s="197"/>
      <c r="E90" s="197"/>
      <c r="F90" s="197"/>
      <c r="G90" s="197"/>
      <c r="H90" s="197"/>
      <c r="I90" s="197"/>
      <c r="J90" s="196"/>
      <c r="K90" s="196"/>
      <c r="L90" s="196"/>
      <c r="M90" s="196"/>
      <c r="N90" s="196"/>
      <c r="O90" s="196"/>
      <c r="P90" s="196"/>
      <c r="Q90" s="196"/>
      <c r="R90" s="196"/>
      <c r="S90" s="196"/>
    </row>
    <row r="91" spans="1:19" ht="19.5" customHeight="1" x14ac:dyDescent="0.25">
      <c r="A91" s="154"/>
      <c r="B91" s="197"/>
      <c r="C91" s="197"/>
      <c r="D91" s="197"/>
      <c r="E91" s="197"/>
      <c r="F91" s="197"/>
      <c r="G91" s="197"/>
      <c r="H91" s="197"/>
      <c r="I91" s="197"/>
      <c r="J91" s="196"/>
      <c r="K91" s="196"/>
      <c r="L91" s="196"/>
      <c r="M91" s="196"/>
      <c r="N91" s="196"/>
      <c r="O91" s="196"/>
      <c r="P91" s="196"/>
      <c r="Q91" s="196"/>
      <c r="R91" s="196"/>
      <c r="S91" s="196"/>
    </row>
    <row r="92" spans="1:19" ht="19.5" customHeight="1" x14ac:dyDescent="0.25">
      <c r="A92" s="154"/>
      <c r="B92" s="197"/>
      <c r="C92" s="197"/>
      <c r="D92" s="197"/>
      <c r="E92" s="197"/>
      <c r="F92" s="197"/>
      <c r="G92" s="197"/>
      <c r="H92" s="197"/>
      <c r="I92" s="197"/>
      <c r="J92" s="196"/>
      <c r="K92" s="196"/>
      <c r="L92" s="196"/>
      <c r="M92" s="196"/>
      <c r="N92" s="196"/>
      <c r="O92" s="196"/>
      <c r="P92" s="196"/>
      <c r="Q92" s="196"/>
      <c r="R92" s="196"/>
      <c r="S92" s="196"/>
    </row>
    <row r="93" spans="1:19" ht="19.5" customHeight="1" x14ac:dyDescent="0.25">
      <c r="A93" s="154"/>
      <c r="B93" s="197"/>
      <c r="C93" s="197"/>
      <c r="D93" s="197"/>
      <c r="E93" s="197"/>
      <c r="F93" s="197"/>
      <c r="G93" s="197"/>
      <c r="H93" s="197"/>
      <c r="I93" s="197"/>
      <c r="J93" s="196"/>
      <c r="K93" s="196"/>
      <c r="L93" s="196"/>
      <c r="M93" s="196"/>
      <c r="N93" s="196"/>
      <c r="O93" s="196"/>
      <c r="P93" s="196"/>
      <c r="Q93" s="196"/>
      <c r="R93" s="196"/>
      <c r="S93" s="196"/>
    </row>
    <row r="94" spans="1:19" ht="19.5" customHeight="1" x14ac:dyDescent="0.25">
      <c r="A94" s="154"/>
      <c r="B94" s="197"/>
      <c r="C94" s="197"/>
      <c r="D94" s="197"/>
      <c r="E94" s="197"/>
      <c r="F94" s="197"/>
      <c r="G94" s="197"/>
      <c r="H94" s="197"/>
      <c r="I94" s="197"/>
      <c r="J94" s="196"/>
      <c r="K94" s="196"/>
      <c r="L94" s="196"/>
      <c r="M94" s="196"/>
      <c r="N94" s="196"/>
      <c r="O94" s="196"/>
      <c r="P94" s="196"/>
      <c r="Q94" s="196"/>
      <c r="R94" s="196"/>
      <c r="S94" s="196"/>
    </row>
    <row r="95" spans="1:19" ht="19.5" customHeight="1" x14ac:dyDescent="0.25">
      <c r="A95" s="154"/>
      <c r="B95" s="197"/>
      <c r="C95" s="197"/>
      <c r="D95" s="197"/>
      <c r="E95" s="197"/>
      <c r="F95" s="197"/>
      <c r="G95" s="197"/>
      <c r="H95" s="197"/>
      <c r="I95" s="197"/>
      <c r="J95" s="196"/>
      <c r="K95" s="196"/>
      <c r="L95" s="196"/>
      <c r="M95" s="196"/>
      <c r="N95" s="196"/>
      <c r="O95" s="196"/>
      <c r="P95" s="196"/>
      <c r="Q95" s="196"/>
      <c r="R95" s="196"/>
      <c r="S95" s="196"/>
    </row>
    <row r="96" spans="1:19" ht="19.5" customHeight="1" x14ac:dyDescent="0.25">
      <c r="A96" s="154"/>
      <c r="B96" s="197"/>
      <c r="C96" s="197"/>
      <c r="D96" s="197"/>
      <c r="E96" s="197"/>
      <c r="F96" s="197"/>
      <c r="G96" s="197"/>
      <c r="H96" s="197"/>
      <c r="I96" s="197"/>
      <c r="J96" s="196"/>
      <c r="K96" s="196"/>
      <c r="L96" s="196"/>
      <c r="M96" s="196"/>
      <c r="N96" s="196"/>
      <c r="O96" s="196"/>
      <c r="P96" s="196"/>
      <c r="Q96" s="196"/>
      <c r="R96" s="196"/>
      <c r="S96" s="196"/>
    </row>
    <row r="97" spans="1:19" ht="19.5" customHeight="1" x14ac:dyDescent="0.25">
      <c r="A97" s="154"/>
      <c r="B97" s="197"/>
      <c r="C97" s="197"/>
      <c r="D97" s="197"/>
      <c r="E97" s="197"/>
      <c r="F97" s="197"/>
      <c r="G97" s="197"/>
      <c r="H97" s="197"/>
      <c r="I97" s="197"/>
      <c r="J97" s="196"/>
      <c r="K97" s="196"/>
      <c r="L97" s="196"/>
      <c r="M97" s="196"/>
      <c r="N97" s="196"/>
      <c r="O97" s="196"/>
      <c r="P97" s="196"/>
      <c r="Q97" s="196"/>
      <c r="R97" s="196"/>
      <c r="S97" s="196"/>
    </row>
    <row r="98" spans="1:19" ht="19.5" customHeight="1" x14ac:dyDescent="0.25">
      <c r="A98" s="154"/>
      <c r="B98" s="197"/>
      <c r="C98" s="197"/>
      <c r="D98" s="197"/>
      <c r="E98" s="197"/>
      <c r="F98" s="197"/>
      <c r="G98" s="197"/>
      <c r="H98" s="197"/>
      <c r="I98" s="197"/>
      <c r="J98" s="196"/>
      <c r="K98" s="196"/>
      <c r="L98" s="196"/>
      <c r="M98" s="196"/>
      <c r="N98" s="196"/>
      <c r="O98" s="196"/>
      <c r="P98" s="196"/>
      <c r="Q98" s="196"/>
      <c r="R98" s="196"/>
      <c r="S98" s="196"/>
    </row>
    <row r="99" spans="1:19" ht="19.5" customHeight="1" x14ac:dyDescent="0.25">
      <c r="A99" s="154"/>
      <c r="B99" s="197"/>
      <c r="C99" s="197"/>
      <c r="D99" s="197"/>
      <c r="E99" s="197"/>
      <c r="F99" s="197"/>
      <c r="G99" s="197"/>
      <c r="H99" s="197"/>
      <c r="I99" s="197"/>
      <c r="J99" s="196"/>
      <c r="K99" s="196"/>
      <c r="L99" s="196"/>
      <c r="M99" s="196"/>
      <c r="N99" s="196"/>
      <c r="O99" s="196"/>
      <c r="P99" s="196"/>
      <c r="Q99" s="196"/>
      <c r="R99" s="196"/>
      <c r="S99" s="196"/>
    </row>
    <row r="100" spans="1:19" ht="19.5" customHeight="1" x14ac:dyDescent="0.25">
      <c r="A100" s="154"/>
      <c r="B100" s="197"/>
      <c r="C100" s="197"/>
      <c r="D100" s="197"/>
      <c r="E100" s="197"/>
      <c r="F100" s="197"/>
      <c r="G100" s="197"/>
      <c r="H100" s="197"/>
      <c r="I100" s="197"/>
      <c r="J100" s="196"/>
      <c r="K100" s="196"/>
      <c r="L100" s="196"/>
      <c r="M100" s="196"/>
      <c r="N100" s="196"/>
      <c r="O100" s="196"/>
      <c r="P100" s="196"/>
      <c r="Q100" s="196"/>
      <c r="R100" s="196"/>
      <c r="S100" s="196"/>
    </row>
    <row r="101" spans="1:19" ht="19.5" customHeight="1" x14ac:dyDescent="0.25">
      <c r="A101" s="154"/>
      <c r="B101" s="197"/>
      <c r="C101" s="197"/>
      <c r="D101" s="197"/>
      <c r="E101" s="197"/>
      <c r="F101" s="197"/>
      <c r="G101" s="197"/>
      <c r="H101" s="197"/>
      <c r="I101" s="197"/>
      <c r="J101" s="196"/>
      <c r="K101" s="196"/>
      <c r="L101" s="196"/>
      <c r="M101" s="196"/>
      <c r="N101" s="196"/>
      <c r="O101" s="196"/>
      <c r="P101" s="196"/>
      <c r="Q101" s="196"/>
      <c r="R101" s="196"/>
      <c r="S101" s="196"/>
    </row>
    <row r="102" spans="1:19" ht="19.5" customHeight="1" x14ac:dyDescent="0.25">
      <c r="A102" s="154"/>
      <c r="B102" s="197"/>
      <c r="C102" s="197"/>
      <c r="D102" s="197"/>
      <c r="E102" s="197"/>
      <c r="F102" s="197"/>
      <c r="G102" s="197"/>
      <c r="H102" s="197"/>
      <c r="I102" s="197"/>
      <c r="J102" s="196"/>
      <c r="K102" s="196"/>
      <c r="L102" s="196"/>
      <c r="M102" s="196"/>
      <c r="N102" s="196"/>
      <c r="O102" s="196"/>
      <c r="P102" s="196"/>
      <c r="Q102" s="196"/>
      <c r="R102" s="196"/>
      <c r="S102" s="196"/>
    </row>
    <row r="103" spans="1:19" ht="19.5" customHeight="1" x14ac:dyDescent="0.25">
      <c r="A103" s="154"/>
      <c r="B103" s="197"/>
      <c r="C103" s="197"/>
      <c r="D103" s="197"/>
      <c r="E103" s="197"/>
      <c r="F103" s="197"/>
      <c r="G103" s="197"/>
      <c r="H103" s="197"/>
      <c r="I103" s="197"/>
      <c r="J103" s="196"/>
      <c r="K103" s="196"/>
      <c r="L103" s="196"/>
      <c r="M103" s="196"/>
      <c r="N103" s="196"/>
      <c r="O103" s="196"/>
      <c r="P103" s="196"/>
      <c r="Q103" s="196"/>
      <c r="R103" s="196"/>
      <c r="S103" s="196"/>
    </row>
    <row r="104" spans="1:19" ht="19.5" customHeight="1" x14ac:dyDescent="0.25">
      <c r="A104" s="154"/>
      <c r="B104" s="197"/>
      <c r="C104" s="197"/>
      <c r="D104" s="197"/>
      <c r="E104" s="197"/>
      <c r="F104" s="197"/>
      <c r="G104" s="197"/>
      <c r="H104" s="197"/>
      <c r="I104" s="197"/>
      <c r="J104" s="196"/>
      <c r="K104" s="196"/>
      <c r="L104" s="196"/>
      <c r="M104" s="196"/>
      <c r="N104" s="196"/>
      <c r="O104" s="196"/>
      <c r="P104" s="196"/>
      <c r="Q104" s="196"/>
      <c r="R104" s="196"/>
      <c r="S104" s="196"/>
    </row>
    <row r="105" spans="1:19" ht="19.5" customHeight="1" x14ac:dyDescent="0.25">
      <c r="A105" s="154"/>
      <c r="B105" s="197"/>
      <c r="C105" s="197"/>
      <c r="D105" s="197"/>
      <c r="E105" s="197"/>
      <c r="F105" s="197"/>
      <c r="G105" s="197"/>
      <c r="H105" s="197"/>
      <c r="I105" s="197"/>
      <c r="J105" s="196"/>
      <c r="K105" s="196"/>
      <c r="L105" s="196"/>
      <c r="M105" s="196"/>
      <c r="N105" s="196"/>
      <c r="O105" s="196"/>
      <c r="P105" s="196"/>
      <c r="Q105" s="196"/>
      <c r="R105" s="196"/>
      <c r="S105" s="196"/>
    </row>
    <row r="106" spans="1:19" ht="19.5" customHeight="1" x14ac:dyDescent="0.25">
      <c r="A106" s="154"/>
      <c r="B106" s="197"/>
      <c r="C106" s="197"/>
      <c r="D106" s="197"/>
      <c r="E106" s="197"/>
      <c r="F106" s="197"/>
      <c r="G106" s="197"/>
      <c r="H106" s="197"/>
      <c r="I106" s="197"/>
      <c r="J106" s="196"/>
      <c r="K106" s="196"/>
      <c r="L106" s="196"/>
      <c r="M106" s="196"/>
      <c r="N106" s="196"/>
      <c r="O106" s="196"/>
      <c r="P106" s="196"/>
      <c r="Q106" s="196"/>
      <c r="R106" s="196"/>
      <c r="S106" s="196"/>
    </row>
    <row r="107" spans="1:19" ht="19.5" customHeight="1" x14ac:dyDescent="0.25">
      <c r="A107" s="154"/>
      <c r="B107" s="197"/>
      <c r="C107" s="197"/>
      <c r="D107" s="197"/>
      <c r="E107" s="197"/>
      <c r="F107" s="197"/>
      <c r="G107" s="197"/>
      <c r="H107" s="197"/>
      <c r="I107" s="197"/>
      <c r="J107" s="196"/>
      <c r="K107" s="196"/>
      <c r="L107" s="196"/>
      <c r="M107" s="196"/>
      <c r="N107" s="196"/>
      <c r="O107" s="196"/>
      <c r="P107" s="196"/>
      <c r="Q107" s="196"/>
      <c r="R107" s="196"/>
      <c r="S107" s="196"/>
    </row>
    <row r="108" spans="1:19" ht="19.5" customHeight="1" x14ac:dyDescent="0.25">
      <c r="A108" s="154"/>
      <c r="B108" s="197"/>
      <c r="C108" s="197"/>
      <c r="D108" s="197"/>
      <c r="E108" s="197"/>
      <c r="F108" s="197"/>
      <c r="G108" s="197"/>
      <c r="H108" s="197"/>
      <c r="I108" s="197"/>
      <c r="J108" s="196"/>
      <c r="K108" s="196"/>
      <c r="L108" s="196"/>
      <c r="M108" s="196"/>
      <c r="N108" s="196"/>
      <c r="O108" s="196"/>
      <c r="P108" s="196"/>
      <c r="Q108" s="196"/>
      <c r="R108" s="196"/>
      <c r="S108" s="196"/>
    </row>
    <row r="109" spans="1:19" ht="19.5" customHeight="1" x14ac:dyDescent="0.25">
      <c r="A109" s="154"/>
      <c r="B109" s="197"/>
      <c r="C109" s="197"/>
      <c r="D109" s="197"/>
      <c r="E109" s="197"/>
      <c r="F109" s="197"/>
      <c r="G109" s="197"/>
      <c r="H109" s="197"/>
      <c r="I109" s="197"/>
      <c r="J109" s="196"/>
      <c r="K109" s="196"/>
      <c r="L109" s="196"/>
      <c r="M109" s="196"/>
      <c r="N109" s="196"/>
      <c r="O109" s="196"/>
      <c r="P109" s="196"/>
      <c r="Q109" s="196"/>
      <c r="R109" s="196"/>
      <c r="S109" s="196"/>
    </row>
    <row r="110" spans="1:19" ht="19.5" customHeight="1" x14ac:dyDescent="0.25">
      <c r="A110" s="154"/>
      <c r="B110" s="197"/>
      <c r="C110" s="197"/>
      <c r="D110" s="197"/>
      <c r="E110" s="197"/>
      <c r="F110" s="197"/>
      <c r="G110" s="197"/>
      <c r="H110" s="197"/>
      <c r="I110" s="197"/>
      <c r="J110" s="196"/>
      <c r="K110" s="196"/>
      <c r="L110" s="196"/>
      <c r="M110" s="196"/>
      <c r="N110" s="196"/>
      <c r="O110" s="196"/>
      <c r="P110" s="196"/>
      <c r="Q110" s="196"/>
      <c r="R110" s="196"/>
      <c r="S110" s="196"/>
    </row>
    <row r="111" spans="1:19" ht="19.5" customHeight="1" x14ac:dyDescent="0.25">
      <c r="A111" s="154"/>
      <c r="B111" s="197"/>
      <c r="C111" s="197"/>
      <c r="D111" s="197"/>
      <c r="E111" s="197"/>
      <c r="F111" s="197"/>
      <c r="G111" s="197"/>
      <c r="H111" s="197"/>
      <c r="I111" s="197"/>
      <c r="J111" s="196"/>
      <c r="K111" s="196"/>
      <c r="L111" s="196"/>
      <c r="M111" s="196"/>
      <c r="N111" s="196"/>
      <c r="O111" s="196"/>
      <c r="P111" s="196"/>
      <c r="Q111" s="196"/>
      <c r="R111" s="196"/>
      <c r="S111" s="196"/>
    </row>
    <row r="112" spans="1:19" ht="19.5" customHeight="1" x14ac:dyDescent="0.25">
      <c r="A112" s="154"/>
      <c r="B112" s="197"/>
      <c r="C112" s="197"/>
      <c r="D112" s="197"/>
      <c r="E112" s="197"/>
      <c r="F112" s="197"/>
      <c r="G112" s="197"/>
      <c r="H112" s="197"/>
      <c r="I112" s="197"/>
      <c r="J112" s="196"/>
      <c r="K112" s="196"/>
      <c r="L112" s="196"/>
      <c r="M112" s="196"/>
      <c r="N112" s="196"/>
      <c r="O112" s="196"/>
      <c r="P112" s="196"/>
      <c r="Q112" s="196"/>
      <c r="R112" s="196"/>
      <c r="S112" s="196"/>
    </row>
    <row r="113" spans="1:19" ht="19.5" customHeight="1" x14ac:dyDescent="0.25">
      <c r="A113" s="154"/>
      <c r="B113" s="197"/>
      <c r="C113" s="197"/>
      <c r="D113" s="197"/>
      <c r="E113" s="197"/>
      <c r="F113" s="197"/>
      <c r="G113" s="197"/>
      <c r="H113" s="197"/>
      <c r="I113" s="197"/>
      <c r="J113" s="196"/>
      <c r="K113" s="196"/>
      <c r="L113" s="196"/>
      <c r="M113" s="196"/>
      <c r="N113" s="196"/>
      <c r="O113" s="196"/>
      <c r="P113" s="196"/>
      <c r="Q113" s="196"/>
      <c r="R113" s="196"/>
      <c r="S113" s="196"/>
    </row>
    <row r="114" spans="1:19" ht="19.5" customHeight="1" x14ac:dyDescent="0.25">
      <c r="A114" s="154"/>
      <c r="B114" s="197"/>
      <c r="C114" s="197"/>
      <c r="D114" s="197"/>
      <c r="E114" s="197"/>
      <c r="F114" s="197"/>
      <c r="G114" s="197"/>
      <c r="H114" s="197"/>
      <c r="I114" s="197"/>
      <c r="J114" s="196"/>
      <c r="K114" s="196"/>
      <c r="L114" s="196"/>
      <c r="M114" s="196"/>
      <c r="N114" s="196"/>
      <c r="O114" s="196"/>
      <c r="P114" s="196"/>
      <c r="Q114" s="196"/>
      <c r="R114" s="196"/>
      <c r="S114" s="196"/>
    </row>
    <row r="115" spans="1:19" ht="19.5" customHeight="1" x14ac:dyDescent="0.25">
      <c r="A115" s="154"/>
      <c r="B115" s="197"/>
      <c r="C115" s="197"/>
      <c r="D115" s="197"/>
      <c r="E115" s="197"/>
      <c r="F115" s="197"/>
      <c r="G115" s="197"/>
      <c r="H115" s="197"/>
      <c r="I115" s="197"/>
      <c r="J115" s="196"/>
      <c r="K115" s="196"/>
      <c r="L115" s="196"/>
      <c r="M115" s="196"/>
      <c r="N115" s="196"/>
      <c r="O115" s="196"/>
      <c r="P115" s="196"/>
      <c r="Q115" s="196"/>
      <c r="R115" s="196"/>
      <c r="S115" s="196"/>
    </row>
    <row r="116" spans="1:19" ht="19.5" customHeight="1" x14ac:dyDescent="0.25">
      <c r="A116" s="154"/>
      <c r="B116" s="197"/>
      <c r="C116" s="197"/>
      <c r="D116" s="197"/>
      <c r="E116" s="197"/>
      <c r="F116" s="197"/>
      <c r="G116" s="197"/>
      <c r="H116" s="197"/>
      <c r="I116" s="197"/>
      <c r="J116" s="196"/>
      <c r="K116" s="196"/>
      <c r="L116" s="196"/>
      <c r="M116" s="196"/>
      <c r="N116" s="196"/>
      <c r="O116" s="196"/>
      <c r="P116" s="196"/>
      <c r="Q116" s="196"/>
      <c r="R116" s="196"/>
      <c r="S116" s="196"/>
    </row>
    <row r="117" spans="1:19" ht="19.5" customHeight="1" x14ac:dyDescent="0.25">
      <c r="A117" s="154"/>
      <c r="B117" s="197"/>
      <c r="C117" s="197"/>
      <c r="D117" s="197"/>
      <c r="E117" s="197"/>
      <c r="F117" s="197"/>
      <c r="G117" s="197"/>
      <c r="H117" s="197"/>
      <c r="I117" s="197"/>
      <c r="J117" s="196"/>
      <c r="K117" s="196"/>
      <c r="L117" s="196"/>
      <c r="M117" s="196"/>
      <c r="N117" s="196"/>
      <c r="O117" s="196"/>
      <c r="P117" s="196"/>
      <c r="Q117" s="196"/>
      <c r="R117" s="196"/>
      <c r="S117" s="196"/>
    </row>
    <row r="118" spans="1:19" ht="19.5" customHeight="1" x14ac:dyDescent="0.25">
      <c r="A118" s="154"/>
      <c r="B118" s="197"/>
      <c r="C118" s="197"/>
      <c r="D118" s="197"/>
      <c r="E118" s="197"/>
      <c r="F118" s="197"/>
      <c r="G118" s="197"/>
      <c r="H118" s="197"/>
      <c r="I118" s="197"/>
      <c r="J118" s="196"/>
      <c r="K118" s="196"/>
      <c r="L118" s="196"/>
      <c r="M118" s="196"/>
      <c r="N118" s="196"/>
      <c r="O118" s="196"/>
      <c r="P118" s="196"/>
      <c r="Q118" s="196"/>
      <c r="R118" s="196"/>
      <c r="S118" s="196"/>
    </row>
    <row r="119" spans="1:19" ht="19.5" customHeight="1" x14ac:dyDescent="0.25">
      <c r="A119" s="154"/>
      <c r="B119" s="197"/>
      <c r="C119" s="197"/>
      <c r="D119" s="197"/>
      <c r="E119" s="197"/>
      <c r="F119" s="197"/>
      <c r="G119" s="197"/>
      <c r="H119" s="197"/>
      <c r="I119" s="197"/>
      <c r="J119" s="196"/>
      <c r="K119" s="196"/>
      <c r="L119" s="196"/>
      <c r="M119" s="196"/>
      <c r="N119" s="196"/>
      <c r="O119" s="196"/>
      <c r="P119" s="196"/>
      <c r="Q119" s="196"/>
      <c r="R119" s="196"/>
      <c r="S119" s="196"/>
    </row>
    <row r="120" spans="1:19" ht="19.5" customHeight="1" x14ac:dyDescent="0.25">
      <c r="A120" s="189"/>
      <c r="B120" s="197"/>
      <c r="C120" s="197"/>
      <c r="D120" s="197"/>
      <c r="E120" s="197"/>
      <c r="F120" s="197"/>
      <c r="G120" s="197"/>
      <c r="H120" s="197"/>
      <c r="I120" s="197"/>
      <c r="J120" s="196"/>
      <c r="K120" s="196"/>
      <c r="L120" s="196"/>
      <c r="M120" s="196"/>
      <c r="N120" s="196"/>
      <c r="O120" s="196"/>
      <c r="P120" s="196"/>
      <c r="Q120" s="196"/>
      <c r="R120" s="196"/>
      <c r="S120" s="196"/>
    </row>
    <row r="121" spans="1:19" ht="19.5" customHeight="1" x14ac:dyDescent="0.25">
      <c r="A121" s="189"/>
      <c r="B121" s="197"/>
      <c r="C121" s="197"/>
      <c r="D121" s="197"/>
      <c r="E121" s="197"/>
      <c r="F121" s="197"/>
      <c r="G121" s="197"/>
      <c r="H121" s="197"/>
      <c r="I121" s="197"/>
      <c r="J121" s="196"/>
      <c r="K121" s="196"/>
      <c r="L121" s="196"/>
      <c r="M121" s="196"/>
      <c r="N121" s="196"/>
      <c r="O121" s="196"/>
      <c r="P121" s="196"/>
      <c r="Q121" s="196"/>
      <c r="R121" s="196"/>
      <c r="S121" s="196"/>
    </row>
    <row r="122" spans="1:19" ht="19.5" customHeight="1" x14ac:dyDescent="0.25">
      <c r="A122" s="189"/>
      <c r="B122" s="197"/>
      <c r="C122" s="197"/>
      <c r="D122" s="197"/>
      <c r="E122" s="197"/>
      <c r="F122" s="197"/>
      <c r="G122" s="197"/>
      <c r="H122" s="197"/>
      <c r="I122" s="197"/>
      <c r="J122" s="196"/>
      <c r="K122" s="196"/>
      <c r="L122" s="196"/>
      <c r="M122" s="196"/>
      <c r="N122" s="196"/>
      <c r="O122" s="196"/>
      <c r="P122" s="196"/>
      <c r="Q122" s="196"/>
      <c r="R122" s="196"/>
      <c r="S122" s="196"/>
    </row>
    <row r="123" spans="1:19" ht="19.5" customHeight="1" x14ac:dyDescent="0.25">
      <c r="A123" s="189"/>
      <c r="B123" s="197"/>
      <c r="C123" s="197"/>
      <c r="D123" s="197"/>
      <c r="E123" s="197"/>
      <c r="F123" s="197"/>
      <c r="G123" s="197"/>
      <c r="H123" s="197"/>
      <c r="I123" s="197"/>
      <c r="J123" s="196"/>
      <c r="K123" s="196"/>
      <c r="L123" s="196"/>
      <c r="M123" s="196"/>
      <c r="N123" s="196"/>
      <c r="O123" s="196"/>
      <c r="P123" s="196"/>
      <c r="Q123" s="196"/>
      <c r="R123" s="196"/>
      <c r="S123" s="196"/>
    </row>
    <row r="124" spans="1:19" ht="19.5" customHeight="1" x14ac:dyDescent="0.25">
      <c r="A124" s="189"/>
      <c r="B124" s="197"/>
      <c r="C124" s="197"/>
      <c r="D124" s="197"/>
      <c r="E124" s="197"/>
      <c r="F124" s="197"/>
      <c r="G124" s="197"/>
      <c r="H124" s="197"/>
      <c r="I124" s="197"/>
      <c r="J124" s="196"/>
      <c r="K124" s="196"/>
      <c r="L124" s="196"/>
      <c r="M124" s="196"/>
      <c r="N124" s="196"/>
      <c r="O124" s="196"/>
      <c r="P124" s="196"/>
      <c r="Q124" s="196"/>
      <c r="R124" s="196"/>
      <c r="S124" s="196"/>
    </row>
    <row r="125" spans="1:19" ht="19.5" customHeight="1" x14ac:dyDescent="0.25">
      <c r="A125" s="189"/>
      <c r="B125" s="197"/>
      <c r="C125" s="197"/>
      <c r="D125" s="197"/>
      <c r="E125" s="197"/>
      <c r="F125" s="197"/>
      <c r="G125" s="197"/>
      <c r="H125" s="197"/>
      <c r="I125" s="197"/>
      <c r="J125" s="196"/>
      <c r="K125" s="196"/>
      <c r="L125" s="196"/>
      <c r="M125" s="196"/>
      <c r="N125" s="196"/>
      <c r="O125" s="196"/>
      <c r="P125" s="196"/>
      <c r="Q125" s="196"/>
      <c r="R125" s="196"/>
      <c r="S125" s="196"/>
    </row>
    <row r="126" spans="1:19" ht="19.5" customHeight="1" x14ac:dyDescent="0.25">
      <c r="A126" s="189"/>
      <c r="B126" s="197"/>
      <c r="C126" s="197"/>
      <c r="D126" s="197"/>
      <c r="E126" s="197"/>
      <c r="F126" s="197"/>
      <c r="G126" s="197"/>
      <c r="H126" s="197"/>
      <c r="I126" s="197"/>
      <c r="J126" s="196"/>
      <c r="K126" s="196"/>
      <c r="L126" s="196"/>
      <c r="M126" s="196"/>
      <c r="N126" s="196"/>
      <c r="O126" s="196"/>
      <c r="P126" s="196"/>
      <c r="Q126" s="196"/>
      <c r="R126" s="196"/>
      <c r="S126" s="196"/>
    </row>
    <row r="127" spans="1:19" ht="19.5" customHeight="1" x14ac:dyDescent="0.25">
      <c r="A127" s="189"/>
      <c r="B127" s="197"/>
      <c r="C127" s="197"/>
      <c r="D127" s="197"/>
      <c r="E127" s="197"/>
      <c r="F127" s="197"/>
      <c r="G127" s="197"/>
      <c r="H127" s="197"/>
      <c r="I127" s="197"/>
      <c r="J127" s="196"/>
      <c r="K127" s="196"/>
      <c r="L127" s="196"/>
      <c r="M127" s="196"/>
      <c r="N127" s="196"/>
      <c r="O127" s="196"/>
      <c r="P127" s="196"/>
      <c r="Q127" s="196"/>
      <c r="R127" s="196"/>
      <c r="S127" s="196"/>
    </row>
    <row r="128" spans="1:19" ht="19.5" customHeight="1" x14ac:dyDescent="0.25">
      <c r="A128" s="189"/>
      <c r="B128" s="197"/>
      <c r="C128" s="197"/>
      <c r="D128" s="197"/>
      <c r="E128" s="197"/>
      <c r="F128" s="197"/>
      <c r="G128" s="197"/>
      <c r="H128" s="197"/>
      <c r="I128" s="197"/>
      <c r="J128" s="196"/>
      <c r="K128" s="196"/>
      <c r="L128" s="196"/>
      <c r="M128" s="196"/>
      <c r="N128" s="196"/>
      <c r="O128" s="196"/>
      <c r="P128" s="196"/>
      <c r="Q128" s="196"/>
      <c r="R128" s="196"/>
      <c r="S128" s="196"/>
    </row>
    <row r="129" spans="1:19" ht="19.5" customHeight="1" x14ac:dyDescent="0.25">
      <c r="A129" s="189"/>
      <c r="B129" s="197"/>
      <c r="C129" s="197"/>
      <c r="D129" s="197"/>
      <c r="E129" s="197"/>
      <c r="F129" s="197"/>
      <c r="G129" s="197"/>
      <c r="H129" s="197"/>
      <c r="I129" s="197"/>
      <c r="J129" s="196"/>
      <c r="K129" s="196"/>
      <c r="L129" s="196"/>
      <c r="M129" s="196"/>
      <c r="N129" s="196"/>
      <c r="O129" s="196"/>
      <c r="P129" s="196"/>
      <c r="Q129" s="196"/>
      <c r="R129" s="196"/>
      <c r="S129" s="196"/>
    </row>
    <row r="130" spans="1:19" ht="19.5" customHeight="1" x14ac:dyDescent="0.25">
      <c r="A130" s="189"/>
      <c r="B130" s="197"/>
      <c r="C130" s="197"/>
      <c r="D130" s="197"/>
      <c r="E130" s="197"/>
      <c r="F130" s="197"/>
      <c r="G130" s="197"/>
      <c r="H130" s="197"/>
      <c r="I130" s="197"/>
      <c r="J130" s="196"/>
      <c r="K130" s="196"/>
      <c r="L130" s="196"/>
      <c r="M130" s="196"/>
      <c r="N130" s="196"/>
      <c r="O130" s="196"/>
      <c r="P130" s="196"/>
      <c r="Q130" s="196"/>
      <c r="R130" s="196"/>
      <c r="S130" s="196"/>
    </row>
    <row r="131" spans="1:19" ht="19.5" customHeight="1" x14ac:dyDescent="0.25">
      <c r="A131" s="189"/>
      <c r="B131" s="197"/>
      <c r="C131" s="197"/>
      <c r="D131" s="197"/>
      <c r="E131" s="197"/>
      <c r="F131" s="197"/>
      <c r="G131" s="197"/>
      <c r="H131" s="197"/>
      <c r="I131" s="197"/>
      <c r="J131" s="196"/>
      <c r="K131" s="196"/>
      <c r="L131" s="196"/>
      <c r="M131" s="196"/>
      <c r="N131" s="196"/>
      <c r="O131" s="196"/>
      <c r="P131" s="196"/>
      <c r="Q131" s="196"/>
      <c r="R131" s="196"/>
      <c r="S131" s="196"/>
    </row>
    <row r="132" spans="1:19" ht="19.5" customHeight="1" x14ac:dyDescent="0.25">
      <c r="A132" s="189"/>
      <c r="B132" s="197"/>
      <c r="C132" s="197"/>
      <c r="D132" s="197"/>
      <c r="E132" s="197"/>
      <c r="F132" s="197"/>
      <c r="G132" s="197"/>
      <c r="H132" s="197"/>
      <c r="I132" s="197"/>
      <c r="J132" s="196"/>
      <c r="K132" s="196"/>
      <c r="L132" s="196"/>
      <c r="M132" s="196"/>
      <c r="N132" s="196"/>
      <c r="O132" s="196"/>
      <c r="P132" s="196"/>
      <c r="Q132" s="196"/>
      <c r="R132" s="196"/>
      <c r="S132" s="196"/>
    </row>
    <row r="133" spans="1:19" ht="19.5" customHeight="1" x14ac:dyDescent="0.25">
      <c r="A133" s="189"/>
      <c r="B133" s="197"/>
      <c r="C133" s="197"/>
      <c r="D133" s="197"/>
      <c r="E133" s="197"/>
      <c r="F133" s="197"/>
      <c r="G133" s="197"/>
      <c r="H133" s="197"/>
      <c r="I133" s="197"/>
      <c r="J133" s="196"/>
      <c r="K133" s="196"/>
      <c r="L133" s="196"/>
      <c r="M133" s="196"/>
      <c r="N133" s="196"/>
      <c r="O133" s="196"/>
      <c r="P133" s="196"/>
      <c r="Q133" s="196"/>
      <c r="R133" s="196"/>
      <c r="S133" s="196"/>
    </row>
    <row r="134" spans="1:19" ht="19.5" customHeight="1" x14ac:dyDescent="0.25">
      <c r="A134" s="189"/>
      <c r="B134" s="197"/>
      <c r="C134" s="197"/>
      <c r="D134" s="197"/>
      <c r="E134" s="197"/>
      <c r="F134" s="197"/>
      <c r="G134" s="197"/>
      <c r="H134" s="197"/>
      <c r="I134" s="197"/>
      <c r="J134" s="196"/>
      <c r="K134" s="196"/>
      <c r="L134" s="196"/>
      <c r="M134" s="196"/>
      <c r="N134" s="196"/>
      <c r="O134" s="196"/>
      <c r="P134" s="196"/>
      <c r="Q134" s="196"/>
      <c r="R134" s="196"/>
      <c r="S134" s="196"/>
    </row>
    <row r="135" spans="1:19" ht="19.5" customHeight="1" x14ac:dyDescent="0.25">
      <c r="A135" s="189"/>
      <c r="B135" s="197"/>
      <c r="C135" s="197"/>
      <c r="D135" s="197"/>
      <c r="E135" s="197"/>
      <c r="F135" s="197"/>
      <c r="G135" s="197"/>
      <c r="H135" s="197"/>
      <c r="I135" s="197"/>
      <c r="J135" s="196"/>
      <c r="K135" s="196"/>
      <c r="L135" s="196"/>
      <c r="M135" s="196"/>
      <c r="N135" s="196"/>
      <c r="O135" s="196"/>
      <c r="P135" s="196"/>
      <c r="Q135" s="196"/>
      <c r="R135" s="196"/>
      <c r="S135" s="196"/>
    </row>
    <row r="136" spans="1:19" ht="19.5" customHeight="1" x14ac:dyDescent="0.25">
      <c r="A136" s="189"/>
      <c r="B136" s="197"/>
      <c r="C136" s="197"/>
      <c r="D136" s="197"/>
      <c r="E136" s="197"/>
      <c r="F136" s="197"/>
      <c r="G136" s="197"/>
      <c r="H136" s="197"/>
      <c r="I136" s="197"/>
      <c r="J136" s="196"/>
      <c r="K136" s="196"/>
      <c r="L136" s="196"/>
      <c r="M136" s="196"/>
      <c r="N136" s="196"/>
      <c r="O136" s="196"/>
      <c r="P136" s="196"/>
      <c r="Q136" s="196"/>
      <c r="R136" s="196"/>
      <c r="S136" s="196"/>
    </row>
    <row r="137" spans="1:19" ht="19.5" customHeight="1" x14ac:dyDescent="0.25">
      <c r="A137" s="189"/>
      <c r="B137" s="197"/>
      <c r="C137" s="197"/>
      <c r="D137" s="197"/>
      <c r="E137" s="197"/>
      <c r="F137" s="197"/>
      <c r="G137" s="197"/>
      <c r="H137" s="197"/>
      <c r="I137" s="197"/>
      <c r="J137" s="196"/>
      <c r="K137" s="196"/>
      <c r="L137" s="196"/>
      <c r="M137" s="196"/>
      <c r="N137" s="196"/>
      <c r="O137" s="196"/>
      <c r="P137" s="196"/>
      <c r="Q137" s="196"/>
      <c r="R137" s="196"/>
      <c r="S137" s="196"/>
    </row>
    <row r="138" spans="1:19" ht="19.5" customHeight="1" x14ac:dyDescent="0.25">
      <c r="A138" s="189"/>
      <c r="B138" s="197"/>
      <c r="C138" s="197"/>
      <c r="D138" s="197"/>
      <c r="E138" s="197"/>
      <c r="F138" s="197"/>
      <c r="G138" s="197"/>
      <c r="H138" s="197"/>
      <c r="I138" s="197"/>
      <c r="J138" s="196"/>
      <c r="K138" s="196"/>
      <c r="L138" s="196"/>
      <c r="M138" s="196"/>
      <c r="N138" s="196"/>
      <c r="O138" s="196"/>
      <c r="P138" s="196"/>
      <c r="Q138" s="196"/>
      <c r="R138" s="196"/>
      <c r="S138" s="196"/>
    </row>
    <row r="139" spans="1:19" ht="19.5" customHeight="1" x14ac:dyDescent="0.25">
      <c r="A139" s="189"/>
      <c r="B139" s="197"/>
      <c r="C139" s="197"/>
      <c r="D139" s="197"/>
      <c r="E139" s="197"/>
      <c r="F139" s="197"/>
      <c r="G139" s="197"/>
      <c r="H139" s="197"/>
      <c r="I139" s="197"/>
      <c r="J139" s="196"/>
      <c r="K139" s="196"/>
      <c r="L139" s="196"/>
      <c r="M139" s="196"/>
      <c r="N139" s="196"/>
      <c r="O139" s="196"/>
      <c r="P139" s="196"/>
      <c r="Q139" s="196"/>
      <c r="R139" s="196"/>
      <c r="S139" s="196"/>
    </row>
    <row r="140" spans="1:19" ht="19.5" customHeight="1" x14ac:dyDescent="0.25">
      <c r="A140" s="189"/>
      <c r="B140" s="197"/>
      <c r="C140" s="197"/>
      <c r="D140" s="197"/>
      <c r="E140" s="197"/>
      <c r="F140" s="197"/>
      <c r="G140" s="197"/>
      <c r="H140" s="197"/>
      <c r="I140" s="197"/>
      <c r="J140" s="196"/>
      <c r="K140" s="196"/>
      <c r="L140" s="196"/>
      <c r="M140" s="196"/>
      <c r="N140" s="196"/>
      <c r="O140" s="196"/>
      <c r="P140" s="196"/>
      <c r="Q140" s="196"/>
      <c r="R140" s="196"/>
      <c r="S140" s="196"/>
    </row>
    <row r="141" spans="1:19" ht="19.5" customHeight="1" x14ac:dyDescent="0.25">
      <c r="A141" s="189"/>
      <c r="B141" s="197"/>
      <c r="C141" s="197"/>
      <c r="D141" s="197"/>
      <c r="E141" s="197"/>
      <c r="F141" s="197"/>
      <c r="G141" s="197"/>
      <c r="H141" s="197"/>
      <c r="I141" s="197"/>
      <c r="J141" s="196"/>
      <c r="K141" s="196"/>
      <c r="L141" s="196"/>
      <c r="M141" s="196"/>
      <c r="N141" s="196"/>
      <c r="O141" s="196"/>
      <c r="P141" s="196"/>
      <c r="Q141" s="196"/>
      <c r="R141" s="196"/>
      <c r="S141" s="196"/>
    </row>
    <row r="142" spans="1:19" ht="19.5" customHeight="1" x14ac:dyDescent="0.25">
      <c r="B142" s="197"/>
    </row>
    <row r="143" spans="1:19" ht="19.5" customHeight="1" x14ac:dyDescent="0.25">
      <c r="B143" s="197"/>
    </row>
    <row r="144" spans="1:19" ht="19.5" customHeight="1" x14ac:dyDescent="0.25">
      <c r="B144" s="197"/>
    </row>
    <row r="145" spans="2:2" ht="19.5" customHeight="1" x14ac:dyDescent="0.25">
      <c r="B145" s="197"/>
    </row>
    <row r="146" spans="2:2" ht="19.5" customHeight="1" x14ac:dyDescent="0.25">
      <c r="B146" s="197"/>
    </row>
    <row r="147" spans="2:2" ht="19.5" customHeight="1" x14ac:dyDescent="0.25">
      <c r="B147" s="197"/>
    </row>
    <row r="148" spans="2:2" ht="19.5" customHeight="1" x14ac:dyDescent="0.25">
      <c r="B148" s="197"/>
    </row>
    <row r="149" spans="2:2" ht="19.5" customHeight="1" x14ac:dyDescent="0.25">
      <c r="B149" s="197"/>
    </row>
    <row r="150" spans="2:2" ht="19.5" customHeight="1" x14ac:dyDescent="0.25">
      <c r="B150" s="197"/>
    </row>
    <row r="151" spans="2:2" ht="19.5" customHeight="1" x14ac:dyDescent="0.25">
      <c r="B151" s="197"/>
    </row>
    <row r="152" spans="2:2" ht="19.5" customHeight="1" x14ac:dyDescent="0.25">
      <c r="B152" s="197"/>
    </row>
    <row r="153" spans="2:2" ht="19.5" customHeight="1" x14ac:dyDescent="0.25">
      <c r="B153" s="197"/>
    </row>
    <row r="154" spans="2:2" ht="19.5" customHeight="1" x14ac:dyDescent="0.25">
      <c r="B154" s="197"/>
    </row>
    <row r="155" spans="2:2" ht="19.5" customHeight="1" x14ac:dyDescent="0.25">
      <c r="B155" s="197"/>
    </row>
    <row r="156" spans="2:2" ht="19.5" customHeight="1" x14ac:dyDescent="0.25">
      <c r="B156" s="197"/>
    </row>
    <row r="157" spans="2:2" ht="19.5" customHeight="1" x14ac:dyDescent="0.25">
      <c r="B157" s="197"/>
    </row>
    <row r="158" spans="2:2" ht="19.5" customHeight="1" x14ac:dyDescent="0.25">
      <c r="B158" s="197"/>
    </row>
    <row r="159" spans="2:2" ht="19.5" customHeight="1" x14ac:dyDescent="0.25">
      <c r="B159" s="197"/>
    </row>
    <row r="160" spans="2:2" ht="19.5" customHeight="1" x14ac:dyDescent="0.25">
      <c r="B160" s="197"/>
    </row>
    <row r="161" spans="2:2" ht="19.5" customHeight="1" x14ac:dyDescent="0.25">
      <c r="B161" s="197"/>
    </row>
    <row r="162" spans="2:2" ht="19.5" customHeight="1" x14ac:dyDescent="0.25">
      <c r="B162" s="197"/>
    </row>
    <row r="163" spans="2:2" ht="19.5" customHeight="1" x14ac:dyDescent="0.25">
      <c r="B163" s="197"/>
    </row>
    <row r="164" spans="2:2" ht="19.5" customHeight="1" x14ac:dyDescent="0.25">
      <c r="B164" s="197"/>
    </row>
    <row r="165" spans="2:2" ht="19.5" customHeight="1" x14ac:dyDescent="0.25">
      <c r="B165" s="197"/>
    </row>
    <row r="166" spans="2:2" ht="19.5" customHeight="1" x14ac:dyDescent="0.25">
      <c r="B166" s="197"/>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DQ66"/>
  <sheetViews>
    <sheetView workbookViewId="0">
      <pane xSplit="14" ySplit="3" topLeftCell="O24" activePane="bottomRight" state="frozen"/>
      <selection pane="topRight" activeCell="O1" sqref="O1"/>
      <selection pane="bottomLeft" activeCell="A4" sqref="A4"/>
      <selection pane="bottomRight" activeCell="O4" sqref="O4"/>
    </sheetView>
  </sheetViews>
  <sheetFormatPr defaultColWidth="9.140625" defaultRowHeight="14.25" x14ac:dyDescent="0.2"/>
  <cols>
    <col min="1" max="1" width="3" style="210" customWidth="1"/>
    <col min="2" max="2" width="86.140625" style="316" customWidth="1"/>
    <col min="3" max="14" width="1.42578125" style="316" hidden="1" customWidth="1"/>
    <col min="15" max="87" width="10.28515625" style="210" bestFit="1" customWidth="1"/>
    <col min="88" max="97" width="11" style="210" bestFit="1" customWidth="1"/>
    <col min="98" max="98" width="10.42578125" style="210" customWidth="1"/>
    <col min="99" max="104" width="10.28515625" style="210" bestFit="1" customWidth="1"/>
    <col min="105" max="108" width="11" style="210" bestFit="1" customWidth="1"/>
    <col min="109" max="109" width="11.140625" style="210" customWidth="1"/>
    <col min="110" max="113" width="11" style="210" bestFit="1" customWidth="1"/>
    <col min="114" max="114" width="10.140625" style="210" customWidth="1"/>
    <col min="115" max="16384" width="9.140625" style="210"/>
  </cols>
  <sheetData>
    <row r="1" spans="2:121" x14ac:dyDescent="0.2">
      <c r="CL1" s="210" t="s">
        <v>198</v>
      </c>
    </row>
    <row r="2" spans="2:121" ht="23.25" x14ac:dyDescent="0.35">
      <c r="B2" s="36" t="s">
        <v>274</v>
      </c>
      <c r="O2" s="270"/>
      <c r="P2" s="317"/>
      <c r="Q2" s="317"/>
      <c r="R2" s="317"/>
      <c r="S2" s="317"/>
      <c r="T2" s="317"/>
      <c r="U2" s="317"/>
      <c r="V2" s="317"/>
      <c r="W2" s="317"/>
      <c r="X2" s="317"/>
      <c r="Y2" s="317"/>
      <c r="Z2" s="317"/>
      <c r="AA2" s="317"/>
      <c r="AB2" s="317"/>
      <c r="AC2" s="317"/>
      <c r="AD2" s="317"/>
      <c r="AE2" s="317"/>
      <c r="AF2" s="317"/>
      <c r="AG2" s="317"/>
      <c r="AH2" s="317"/>
      <c r="AI2" s="317"/>
      <c r="AJ2" s="317"/>
      <c r="AK2" s="317"/>
      <c r="AL2" s="317"/>
      <c r="AM2" s="317"/>
      <c r="AN2" s="317"/>
      <c r="AO2" s="317"/>
      <c r="AP2" s="317"/>
      <c r="AQ2" s="317"/>
      <c r="AR2" s="317"/>
      <c r="AS2" s="317"/>
      <c r="AT2" s="317"/>
      <c r="AU2" s="317"/>
      <c r="AV2" s="317"/>
      <c r="AW2" s="317"/>
      <c r="AX2" s="317"/>
      <c r="AY2" s="317"/>
      <c r="AZ2" s="317"/>
      <c r="BA2" s="317"/>
      <c r="BB2" s="317"/>
      <c r="BC2" s="317"/>
      <c r="BD2" s="317"/>
      <c r="BE2" s="317"/>
      <c r="BF2" s="317"/>
      <c r="BG2" s="317"/>
      <c r="BH2" s="317"/>
      <c r="BI2" s="317"/>
      <c r="BJ2" s="317"/>
      <c r="BK2" s="317"/>
      <c r="BL2" s="317"/>
      <c r="BM2" s="317"/>
      <c r="BN2" s="317"/>
      <c r="BO2" s="317"/>
      <c r="BP2" s="317"/>
      <c r="BQ2" s="317"/>
      <c r="BR2" s="317"/>
      <c r="BS2" s="317"/>
      <c r="BT2" s="317"/>
      <c r="BU2" s="317"/>
      <c r="BV2" s="317"/>
      <c r="BW2" s="317"/>
      <c r="BX2" s="317"/>
      <c r="BY2" s="317"/>
      <c r="BZ2" s="317"/>
      <c r="CA2" s="317"/>
      <c r="CB2" s="317"/>
      <c r="CC2" s="317"/>
      <c r="CD2" s="317"/>
      <c r="CE2" s="317"/>
      <c r="CF2" s="317"/>
      <c r="CG2" s="317"/>
      <c r="CH2" s="317"/>
      <c r="CI2" s="317"/>
      <c r="CJ2" s="317"/>
      <c r="CK2" s="317"/>
      <c r="CL2" s="317"/>
      <c r="CM2" s="317"/>
      <c r="CN2" s="317"/>
      <c r="CO2" s="317"/>
      <c r="CP2" s="317"/>
      <c r="CQ2" s="317"/>
      <c r="CR2" s="317"/>
      <c r="CS2" s="317"/>
      <c r="CT2" s="317"/>
      <c r="CU2" s="317"/>
      <c r="CV2" s="317"/>
      <c r="CW2" s="317"/>
      <c r="CX2" s="317"/>
      <c r="CY2" s="317"/>
      <c r="CZ2" s="317"/>
      <c r="DA2" s="317"/>
      <c r="DB2" s="317"/>
      <c r="DC2" s="317"/>
      <c r="DD2" s="317"/>
      <c r="DE2" s="317"/>
      <c r="DF2" s="317"/>
      <c r="DG2" s="317"/>
      <c r="DH2" s="317"/>
      <c r="DI2" s="317"/>
      <c r="DJ2" s="317"/>
      <c r="DK2" s="317"/>
      <c r="DL2" s="317"/>
      <c r="DM2" s="317"/>
      <c r="DN2" s="317"/>
      <c r="DO2" s="317"/>
      <c r="DP2" s="317"/>
      <c r="DQ2" s="317"/>
    </row>
    <row r="3" spans="2:121" s="270" customFormat="1" ht="15" x14ac:dyDescent="0.25">
      <c r="B3" s="271"/>
      <c r="C3" s="271"/>
      <c r="D3" s="271"/>
      <c r="E3" s="271"/>
      <c r="F3" s="271"/>
      <c r="G3" s="271"/>
      <c r="H3" s="271"/>
      <c r="I3" s="271"/>
      <c r="J3" s="271"/>
      <c r="K3" s="271"/>
      <c r="L3" s="271"/>
      <c r="M3" s="271"/>
      <c r="N3" s="271"/>
      <c r="O3" s="270">
        <v>38991</v>
      </c>
      <c r="P3" s="270">
        <v>39022</v>
      </c>
      <c r="Q3" s="270">
        <v>39052</v>
      </c>
      <c r="R3" s="270">
        <v>39083</v>
      </c>
      <c r="S3" s="270">
        <v>39114</v>
      </c>
      <c r="T3" s="270">
        <v>39142</v>
      </c>
      <c r="U3" s="270">
        <v>39173</v>
      </c>
      <c r="V3" s="270">
        <v>39203</v>
      </c>
      <c r="W3" s="270">
        <v>39234</v>
      </c>
      <c r="X3" s="270">
        <v>39264</v>
      </c>
      <c r="Y3" s="270">
        <v>39295</v>
      </c>
      <c r="Z3" s="270">
        <v>39326</v>
      </c>
      <c r="AA3" s="270">
        <v>39356</v>
      </c>
      <c r="AB3" s="270">
        <v>39387</v>
      </c>
      <c r="AC3" s="270">
        <v>39417</v>
      </c>
      <c r="AD3" s="270">
        <v>39448</v>
      </c>
      <c r="AE3" s="270">
        <v>39479</v>
      </c>
      <c r="AF3" s="270">
        <v>39508</v>
      </c>
      <c r="AG3" s="270">
        <v>39539</v>
      </c>
      <c r="AH3" s="270">
        <v>39569</v>
      </c>
      <c r="AI3" s="270">
        <v>39600</v>
      </c>
      <c r="AJ3" s="270">
        <v>39630</v>
      </c>
      <c r="AK3" s="270">
        <v>39661</v>
      </c>
      <c r="AL3" s="270">
        <v>39692</v>
      </c>
      <c r="AM3" s="270">
        <v>39722</v>
      </c>
      <c r="AN3" s="270">
        <v>39753</v>
      </c>
      <c r="AO3" s="270">
        <v>39783</v>
      </c>
      <c r="AP3" s="270">
        <v>39814</v>
      </c>
      <c r="AQ3" s="270">
        <v>39845</v>
      </c>
      <c r="AR3" s="270">
        <v>39873</v>
      </c>
      <c r="AS3" s="270">
        <v>39904</v>
      </c>
      <c r="AT3" s="270">
        <v>39934</v>
      </c>
      <c r="AU3" s="270">
        <v>39965</v>
      </c>
      <c r="AV3" s="270">
        <v>39995</v>
      </c>
      <c r="AW3" s="270">
        <v>40026</v>
      </c>
      <c r="AX3" s="270">
        <v>40057</v>
      </c>
      <c r="AY3" s="270">
        <v>40087</v>
      </c>
      <c r="AZ3" s="270">
        <v>40118</v>
      </c>
      <c r="BA3" s="270">
        <v>40148</v>
      </c>
      <c r="BB3" s="270">
        <v>40179</v>
      </c>
      <c r="BC3" s="270">
        <v>40210</v>
      </c>
      <c r="BD3" s="270">
        <v>40238</v>
      </c>
      <c r="BE3" s="270">
        <v>40269</v>
      </c>
      <c r="BF3" s="270">
        <v>40299</v>
      </c>
      <c r="BG3" s="270">
        <v>40330</v>
      </c>
      <c r="BH3" s="270">
        <v>40360</v>
      </c>
      <c r="BI3" s="270">
        <v>40391</v>
      </c>
      <c r="BJ3" s="270">
        <v>40422</v>
      </c>
      <c r="BK3" s="270">
        <v>40452</v>
      </c>
      <c r="BL3" s="270">
        <v>40483</v>
      </c>
      <c r="BM3" s="270">
        <v>40513</v>
      </c>
      <c r="BN3" s="270">
        <v>40544</v>
      </c>
      <c r="BO3" s="270">
        <v>40575</v>
      </c>
      <c r="BP3" s="270">
        <v>40603</v>
      </c>
      <c r="BQ3" s="270">
        <v>40634</v>
      </c>
      <c r="BR3" s="270">
        <v>40664</v>
      </c>
      <c r="BS3" s="270">
        <v>40695</v>
      </c>
      <c r="BT3" s="270">
        <v>40725</v>
      </c>
      <c r="BU3" s="270">
        <v>40756</v>
      </c>
      <c r="BV3" s="270">
        <v>40787</v>
      </c>
      <c r="BW3" s="270">
        <v>40817</v>
      </c>
      <c r="BX3" s="270">
        <v>40848</v>
      </c>
      <c r="BY3" s="270">
        <v>40878</v>
      </c>
      <c r="BZ3" s="270">
        <v>40909</v>
      </c>
      <c r="CA3" s="270">
        <v>40940</v>
      </c>
      <c r="CB3" s="270">
        <v>40969</v>
      </c>
      <c r="CC3" s="270">
        <v>41000</v>
      </c>
      <c r="CD3" s="270">
        <v>41030</v>
      </c>
      <c r="CE3" s="270">
        <v>41061</v>
      </c>
      <c r="CF3" s="270">
        <v>41091</v>
      </c>
      <c r="CG3" s="270">
        <v>41122</v>
      </c>
      <c r="CH3" s="270">
        <v>41153</v>
      </c>
      <c r="CI3" s="270">
        <v>41183</v>
      </c>
      <c r="CJ3" s="270">
        <v>41224</v>
      </c>
      <c r="CK3" s="270">
        <v>41244</v>
      </c>
      <c r="CL3" s="270">
        <v>41275</v>
      </c>
      <c r="CM3" s="270">
        <v>41306</v>
      </c>
      <c r="CN3" s="270">
        <v>41334</v>
      </c>
      <c r="CO3" s="270">
        <v>41365</v>
      </c>
      <c r="CP3" s="270">
        <v>41395</v>
      </c>
      <c r="CQ3" s="270">
        <v>41426</v>
      </c>
      <c r="CR3" s="270">
        <v>41456</v>
      </c>
      <c r="CS3" s="270">
        <v>41487</v>
      </c>
      <c r="CT3" s="270">
        <v>41518</v>
      </c>
      <c r="CU3" s="270">
        <v>41548</v>
      </c>
      <c r="CV3" s="270">
        <v>41579</v>
      </c>
      <c r="CW3" s="270">
        <v>41609</v>
      </c>
      <c r="CX3" s="270">
        <v>41640</v>
      </c>
      <c r="CY3" s="270">
        <v>41671</v>
      </c>
      <c r="CZ3" s="270">
        <v>41699</v>
      </c>
      <c r="DA3" s="270">
        <v>41730</v>
      </c>
      <c r="DB3" s="270">
        <v>41760</v>
      </c>
      <c r="DC3" s="270">
        <v>41791</v>
      </c>
      <c r="DD3" s="270">
        <v>41821</v>
      </c>
      <c r="DE3" s="270">
        <v>41852</v>
      </c>
      <c r="DF3" s="270">
        <v>41883</v>
      </c>
      <c r="DG3" s="270">
        <v>41913</v>
      </c>
      <c r="DH3" s="270">
        <v>41944</v>
      </c>
      <c r="DI3" s="270">
        <v>41974</v>
      </c>
    </row>
    <row r="4" spans="2:121" s="270" customFormat="1" ht="15" x14ac:dyDescent="0.25">
      <c r="B4" s="271"/>
      <c r="C4" s="271"/>
      <c r="D4" s="271"/>
      <c r="E4" s="271"/>
      <c r="F4" s="271"/>
      <c r="G4" s="271"/>
      <c r="H4" s="271"/>
      <c r="I4" s="271"/>
      <c r="J4" s="271"/>
      <c r="K4" s="271"/>
      <c r="L4" s="271"/>
      <c r="M4" s="271"/>
      <c r="N4" s="271"/>
    </row>
    <row r="5" spans="2:121" s="272" customFormat="1" ht="15" x14ac:dyDescent="0.25">
      <c r="B5" s="271" t="s">
        <v>210</v>
      </c>
      <c r="C5" s="318"/>
      <c r="D5" s="318"/>
      <c r="E5" s="318"/>
      <c r="F5" s="318"/>
      <c r="G5" s="318"/>
      <c r="H5" s="318"/>
      <c r="I5" s="318"/>
      <c r="J5" s="318"/>
      <c r="K5" s="318"/>
      <c r="L5" s="318"/>
      <c r="M5" s="318"/>
      <c r="N5" s="318"/>
      <c r="O5" s="272">
        <v>7</v>
      </c>
      <c r="P5" s="272">
        <v>7</v>
      </c>
      <c r="Q5" s="272">
        <v>7</v>
      </c>
      <c r="R5" s="272">
        <v>7</v>
      </c>
      <c r="S5" s="272">
        <v>7</v>
      </c>
      <c r="T5" s="272">
        <v>7</v>
      </c>
      <c r="U5" s="272">
        <v>7</v>
      </c>
      <c r="V5" s="272">
        <v>7</v>
      </c>
      <c r="W5" s="272">
        <v>7</v>
      </c>
      <c r="X5" s="272">
        <v>7</v>
      </c>
      <c r="Y5" s="272">
        <v>7</v>
      </c>
      <c r="Z5" s="272">
        <v>7</v>
      </c>
      <c r="AA5" s="272">
        <v>7</v>
      </c>
      <c r="AB5" s="272">
        <v>7</v>
      </c>
      <c r="AC5" s="272">
        <v>7</v>
      </c>
      <c r="AD5" s="272">
        <v>7</v>
      </c>
      <c r="AE5" s="272">
        <v>7</v>
      </c>
      <c r="AF5" s="272">
        <v>7</v>
      </c>
      <c r="AG5" s="272">
        <v>7</v>
      </c>
      <c r="AH5" s="272">
        <v>7</v>
      </c>
      <c r="AI5" s="272">
        <v>7</v>
      </c>
      <c r="AJ5" s="272">
        <v>7</v>
      </c>
      <c r="AK5" s="272">
        <v>7</v>
      </c>
      <c r="AL5" s="272">
        <v>7</v>
      </c>
      <c r="AM5" s="272">
        <v>7</v>
      </c>
      <c r="AN5" s="272">
        <v>7</v>
      </c>
      <c r="AO5" s="272">
        <v>7</v>
      </c>
      <c r="AP5" s="272">
        <v>7</v>
      </c>
      <c r="AQ5" s="272">
        <v>7</v>
      </c>
      <c r="AR5" s="272">
        <v>7</v>
      </c>
      <c r="AS5" s="272">
        <v>7</v>
      </c>
      <c r="AT5" s="272">
        <v>7</v>
      </c>
      <c r="AU5" s="272">
        <v>15</v>
      </c>
      <c r="AV5" s="272">
        <v>15</v>
      </c>
      <c r="AW5" s="272">
        <v>15</v>
      </c>
      <c r="AX5" s="272">
        <v>15</v>
      </c>
      <c r="AY5" s="272">
        <v>15</v>
      </c>
      <c r="AZ5" s="272">
        <v>15</v>
      </c>
      <c r="BA5" s="272">
        <v>15</v>
      </c>
      <c r="BB5" s="272">
        <v>15</v>
      </c>
      <c r="BC5" s="272">
        <v>15</v>
      </c>
      <c r="BD5" s="272">
        <v>15</v>
      </c>
      <c r="BE5" s="272">
        <v>15</v>
      </c>
      <c r="BF5" s="272">
        <v>15</v>
      </c>
      <c r="BG5" s="272">
        <v>15</v>
      </c>
      <c r="BH5" s="272">
        <v>15</v>
      </c>
      <c r="BI5" s="272">
        <v>15</v>
      </c>
      <c r="BJ5" s="272">
        <v>15</v>
      </c>
      <c r="BK5" s="272">
        <v>15</v>
      </c>
      <c r="BL5" s="272">
        <v>15</v>
      </c>
      <c r="BM5" s="272">
        <v>15</v>
      </c>
      <c r="BN5" s="272">
        <v>15</v>
      </c>
      <c r="BO5" s="272">
        <v>15</v>
      </c>
      <c r="BP5" s="272">
        <v>15</v>
      </c>
      <c r="BQ5" s="272">
        <v>15</v>
      </c>
      <c r="BR5" s="272">
        <v>15</v>
      </c>
      <c r="BS5" s="272">
        <v>15</v>
      </c>
      <c r="BT5" s="272">
        <v>15</v>
      </c>
      <c r="BU5" s="272">
        <v>15</v>
      </c>
      <c r="BV5" s="272">
        <v>15</v>
      </c>
      <c r="BW5" s="272">
        <v>15</v>
      </c>
      <c r="BX5" s="272">
        <v>15</v>
      </c>
      <c r="BY5" s="272">
        <v>15</v>
      </c>
      <c r="BZ5" s="272">
        <v>15</v>
      </c>
      <c r="CA5" s="272">
        <v>15</v>
      </c>
      <c r="CB5" s="272">
        <v>15</v>
      </c>
      <c r="CC5" s="272">
        <v>15</v>
      </c>
      <c r="CD5" s="272">
        <v>15</v>
      </c>
      <c r="CE5" s="272">
        <v>15</v>
      </c>
      <c r="CF5" s="272">
        <v>15</v>
      </c>
      <c r="CG5" s="272">
        <v>15</v>
      </c>
      <c r="CH5" s="272">
        <v>15</v>
      </c>
      <c r="CI5" s="272">
        <v>15</v>
      </c>
      <c r="CJ5" s="272">
        <v>15</v>
      </c>
      <c r="CK5" s="272">
        <v>15</v>
      </c>
      <c r="CL5" s="272">
        <v>15</v>
      </c>
      <c r="CM5" s="272">
        <v>15</v>
      </c>
      <c r="CN5" s="272">
        <v>15</v>
      </c>
      <c r="CO5" s="272">
        <v>15</v>
      </c>
      <c r="CP5" s="272">
        <v>15</v>
      </c>
      <c r="CQ5" s="272">
        <v>15</v>
      </c>
      <c r="CR5" s="272">
        <v>15</v>
      </c>
      <c r="CS5" s="272">
        <v>15</v>
      </c>
      <c r="CT5" s="272">
        <v>15</v>
      </c>
      <c r="CU5" s="272">
        <v>15</v>
      </c>
      <c r="CV5" s="272">
        <v>15</v>
      </c>
      <c r="CW5" s="272">
        <v>15</v>
      </c>
      <c r="CX5" s="272">
        <v>15</v>
      </c>
      <c r="CY5" s="272">
        <v>15</v>
      </c>
      <c r="CZ5" s="272">
        <v>15</v>
      </c>
      <c r="DA5" s="272">
        <v>15</v>
      </c>
      <c r="DB5" s="272">
        <v>15</v>
      </c>
      <c r="DC5" s="272">
        <v>15</v>
      </c>
      <c r="DD5" s="272">
        <v>15</v>
      </c>
      <c r="DE5" s="272">
        <v>15</v>
      </c>
      <c r="DF5" s="272">
        <v>15</v>
      </c>
      <c r="DG5" s="272">
        <v>15</v>
      </c>
      <c r="DH5" s="272">
        <v>15</v>
      </c>
      <c r="DI5" s="272">
        <f>+DH5</f>
        <v>15</v>
      </c>
    </row>
    <row r="6" spans="2:121" ht="15" x14ac:dyDescent="0.25">
      <c r="B6" s="271" t="s">
        <v>313</v>
      </c>
      <c r="C6" s="271"/>
      <c r="D6" s="271"/>
      <c r="E6" s="271"/>
      <c r="F6" s="271"/>
      <c r="G6" s="271"/>
      <c r="H6" s="271"/>
      <c r="I6" s="271"/>
      <c r="J6" s="271"/>
      <c r="K6" s="271"/>
      <c r="L6" s="271"/>
      <c r="M6" s="271"/>
      <c r="N6" s="271"/>
      <c r="O6" s="272">
        <v>2.25</v>
      </c>
      <c r="P6" s="272">
        <v>2.25</v>
      </c>
      <c r="Q6" s="272">
        <v>2.25</v>
      </c>
      <c r="R6" s="272">
        <v>2.25</v>
      </c>
      <c r="S6" s="272">
        <v>2.25</v>
      </c>
      <c r="T6" s="272">
        <v>2.25</v>
      </c>
      <c r="U6" s="272">
        <v>2.25</v>
      </c>
      <c r="V6" s="272">
        <v>2.25</v>
      </c>
      <c r="W6" s="272">
        <v>2.25</v>
      </c>
      <c r="X6" s="272">
        <v>2.25</v>
      </c>
      <c r="Y6" s="272">
        <v>2.25</v>
      </c>
      <c r="Z6" s="272">
        <v>2.25</v>
      </c>
      <c r="AA6" s="272">
        <v>2.25</v>
      </c>
      <c r="AB6" s="272">
        <v>2.25</v>
      </c>
      <c r="AC6" s="272">
        <v>2.25</v>
      </c>
      <c r="AD6" s="272">
        <v>2.25</v>
      </c>
      <c r="AE6" s="272">
        <v>2.25</v>
      </c>
      <c r="AF6" s="272">
        <v>2.25</v>
      </c>
      <c r="AG6" s="272">
        <v>2.25</v>
      </c>
      <c r="AH6" s="272">
        <v>2.25</v>
      </c>
      <c r="AI6" s="272">
        <v>2.25</v>
      </c>
      <c r="AJ6" s="272">
        <v>2.25</v>
      </c>
      <c r="AK6" s="272">
        <v>2.25</v>
      </c>
      <c r="AL6" s="272">
        <v>2.25</v>
      </c>
      <c r="AM6" s="272">
        <v>2.25</v>
      </c>
      <c r="AN6" s="272">
        <v>2.25</v>
      </c>
      <c r="AO6" s="272">
        <v>2.25</v>
      </c>
      <c r="AP6" s="272">
        <v>2.25</v>
      </c>
      <c r="AQ6" s="272">
        <v>2.25</v>
      </c>
      <c r="AR6" s="272">
        <v>2.25</v>
      </c>
      <c r="AS6" s="272">
        <v>2.25</v>
      </c>
      <c r="AT6" s="272">
        <v>2.25</v>
      </c>
      <c r="AU6" s="272">
        <v>5</v>
      </c>
      <c r="AV6" s="272">
        <v>5</v>
      </c>
      <c r="AW6" s="272">
        <v>5</v>
      </c>
      <c r="AX6" s="272">
        <v>5</v>
      </c>
      <c r="AY6" s="272">
        <v>5</v>
      </c>
      <c r="AZ6" s="272">
        <v>5</v>
      </c>
      <c r="BA6" s="272">
        <v>5</v>
      </c>
      <c r="BB6" s="272">
        <v>5</v>
      </c>
      <c r="BC6" s="272">
        <v>5</v>
      </c>
      <c r="BD6" s="272">
        <v>5</v>
      </c>
      <c r="BE6" s="272">
        <v>5</v>
      </c>
      <c r="BF6" s="272">
        <v>5</v>
      </c>
      <c r="BG6" s="272">
        <v>5</v>
      </c>
      <c r="BH6" s="272">
        <v>5</v>
      </c>
      <c r="BI6" s="272">
        <v>5</v>
      </c>
      <c r="BJ6" s="272">
        <v>5</v>
      </c>
      <c r="BK6" s="272">
        <v>5</v>
      </c>
      <c r="BL6" s="272">
        <v>5</v>
      </c>
      <c r="BM6" s="272">
        <v>5</v>
      </c>
      <c r="BN6" s="272">
        <v>5</v>
      </c>
      <c r="BO6" s="272">
        <v>5</v>
      </c>
      <c r="BP6" s="272">
        <v>5</v>
      </c>
      <c r="BQ6" s="272">
        <v>5</v>
      </c>
      <c r="BR6" s="272">
        <v>5</v>
      </c>
      <c r="BS6" s="272">
        <v>5</v>
      </c>
      <c r="BT6" s="272">
        <v>5</v>
      </c>
      <c r="BU6" s="272">
        <v>5</v>
      </c>
      <c r="BV6" s="272">
        <v>5</v>
      </c>
      <c r="BW6" s="272">
        <v>5</v>
      </c>
      <c r="BX6" s="272">
        <v>5</v>
      </c>
      <c r="BY6" s="272">
        <v>5</v>
      </c>
      <c r="BZ6" s="272">
        <v>5</v>
      </c>
      <c r="CA6" s="272">
        <v>5</v>
      </c>
      <c r="CB6" s="272">
        <v>5</v>
      </c>
      <c r="CC6" s="272">
        <v>5</v>
      </c>
      <c r="CD6" s="272">
        <v>5</v>
      </c>
      <c r="CE6" s="272">
        <v>5</v>
      </c>
      <c r="CF6" s="272">
        <v>5</v>
      </c>
      <c r="CG6" s="272">
        <v>5</v>
      </c>
      <c r="CH6" s="272">
        <v>5</v>
      </c>
      <c r="CI6" s="272">
        <v>5</v>
      </c>
      <c r="CJ6" s="272">
        <v>5.29</v>
      </c>
      <c r="CK6" s="272">
        <v>5.29</v>
      </c>
      <c r="CL6" s="272">
        <v>5.29</v>
      </c>
      <c r="CM6" s="272">
        <v>5.29</v>
      </c>
      <c r="CN6" s="272">
        <v>5.29</v>
      </c>
      <c r="CO6" s="272">
        <v>5.29</v>
      </c>
      <c r="CP6" s="272">
        <v>5.29</v>
      </c>
      <c r="CQ6" s="272">
        <v>5.29</v>
      </c>
      <c r="CR6" s="272">
        <v>5.36</v>
      </c>
      <c r="CS6" s="272">
        <v>5.36</v>
      </c>
      <c r="CT6" s="272">
        <v>5.36</v>
      </c>
      <c r="CU6" s="272">
        <v>5.36</v>
      </c>
      <c r="CV6" s="272">
        <v>5.36</v>
      </c>
      <c r="CW6" s="272">
        <v>5.36</v>
      </c>
      <c r="CX6" s="272">
        <v>5.36</v>
      </c>
      <c r="CY6" s="272">
        <v>5.36</v>
      </c>
      <c r="CZ6" s="272">
        <v>5.36</v>
      </c>
      <c r="DA6" s="272">
        <v>5.36</v>
      </c>
      <c r="DB6" s="272">
        <v>5.36</v>
      </c>
      <c r="DC6" s="272">
        <v>5.36</v>
      </c>
      <c r="DD6" s="272">
        <v>5.36</v>
      </c>
      <c r="DE6" s="272">
        <v>5.36</v>
      </c>
      <c r="DF6" s="272">
        <v>5.36</v>
      </c>
      <c r="DG6" s="272">
        <v>5.36</v>
      </c>
      <c r="DH6" s="272">
        <v>5.36</v>
      </c>
      <c r="DI6" s="272">
        <v>5.36</v>
      </c>
    </row>
    <row r="7" spans="2:121" ht="15" x14ac:dyDescent="0.25">
      <c r="B7" s="271" t="s">
        <v>284</v>
      </c>
      <c r="C7" s="271"/>
      <c r="D7" s="271"/>
      <c r="E7" s="271"/>
      <c r="F7" s="271"/>
      <c r="G7" s="271"/>
      <c r="H7" s="271"/>
      <c r="I7" s="271"/>
      <c r="J7" s="271"/>
      <c r="K7" s="271"/>
      <c r="L7" s="271"/>
      <c r="M7" s="271"/>
      <c r="N7" s="271"/>
      <c r="O7" s="320"/>
      <c r="P7" s="320"/>
      <c r="Q7" s="320"/>
      <c r="R7" s="320"/>
      <c r="S7" s="320"/>
      <c r="T7" s="320"/>
      <c r="U7" s="320"/>
      <c r="V7" s="320"/>
      <c r="W7" s="320"/>
      <c r="X7" s="320"/>
      <c r="Y7" s="320"/>
      <c r="Z7" s="320"/>
      <c r="AA7" s="320"/>
      <c r="AB7" s="320"/>
      <c r="AC7" s="320"/>
      <c r="AD7" s="320"/>
      <c r="AE7" s="320"/>
      <c r="AF7" s="320"/>
      <c r="AG7" s="320"/>
      <c r="AH7" s="320"/>
      <c r="AI7" s="320"/>
      <c r="AJ7" s="320"/>
      <c r="AK7" s="320"/>
      <c r="AL7" s="320"/>
      <c r="AM7" s="320"/>
      <c r="AN7" s="320"/>
      <c r="AO7" s="320"/>
      <c r="AP7" s="320"/>
      <c r="AQ7" s="320"/>
      <c r="AR7" s="320"/>
      <c r="AS7" s="320"/>
      <c r="AT7" s="320"/>
      <c r="AU7" s="320"/>
      <c r="AV7" s="320"/>
      <c r="AW7" s="320"/>
      <c r="AX7" s="320"/>
      <c r="AY7" s="320"/>
      <c r="AZ7" s="320"/>
      <c r="BA7" s="320"/>
      <c r="BB7" s="320"/>
      <c r="BC7" s="320"/>
      <c r="BD7" s="320"/>
      <c r="BE7" s="320"/>
      <c r="BF7" s="320"/>
      <c r="BG7" s="320"/>
      <c r="BH7" s="320"/>
      <c r="BI7" s="320"/>
      <c r="BJ7" s="320"/>
      <c r="BK7" s="320"/>
      <c r="BL7" s="320"/>
      <c r="BM7" s="320"/>
      <c r="BN7" s="320"/>
      <c r="BO7" s="320"/>
      <c r="BP7" s="320"/>
      <c r="BQ7" s="320"/>
      <c r="BR7" s="320"/>
      <c r="BS7" s="320"/>
      <c r="BT7" s="320"/>
      <c r="BU7" s="320"/>
      <c r="BV7" s="320"/>
      <c r="BW7" s="320"/>
      <c r="BX7" s="320"/>
      <c r="BY7" s="320"/>
      <c r="BZ7" s="320"/>
      <c r="CA7" s="320"/>
      <c r="CB7" s="320"/>
      <c r="CC7" s="320"/>
      <c r="CD7" s="320"/>
      <c r="CE7" s="320"/>
      <c r="CF7" s="320"/>
      <c r="CG7" s="320"/>
      <c r="CH7" s="320"/>
      <c r="CI7" s="320"/>
      <c r="CJ7" s="320"/>
      <c r="CK7" s="320"/>
      <c r="CL7" s="320"/>
      <c r="CM7" s="320"/>
      <c r="CN7" s="320"/>
      <c r="CO7" s="320"/>
      <c r="CP7" s="320"/>
      <c r="CQ7" s="320"/>
      <c r="CR7" s="320"/>
      <c r="CS7" s="320"/>
      <c r="CT7" s="320"/>
      <c r="CU7" s="320"/>
      <c r="CV7" s="320"/>
      <c r="CW7" s="320"/>
      <c r="CX7" s="320"/>
      <c r="CY7" s="320"/>
      <c r="CZ7" s="320"/>
      <c r="DA7" s="320"/>
      <c r="DB7" s="320"/>
      <c r="DC7" s="320"/>
      <c r="DD7" s="320"/>
      <c r="DE7" s="320"/>
      <c r="DF7" s="320"/>
      <c r="DG7" s="320"/>
      <c r="DH7" s="320"/>
      <c r="DI7" s="320"/>
    </row>
    <row r="8" spans="2:121" s="272" customFormat="1" x14ac:dyDescent="0.2">
      <c r="B8" s="318" t="s">
        <v>182</v>
      </c>
      <c r="O8" s="272">
        <v>0.46</v>
      </c>
      <c r="P8" s="272">
        <v>0.46</v>
      </c>
      <c r="Q8" s="272">
        <v>0.46</v>
      </c>
      <c r="R8" s="272">
        <v>0.46</v>
      </c>
      <c r="S8" s="272">
        <v>0.46</v>
      </c>
      <c r="T8" s="272">
        <v>0.46</v>
      </c>
      <c r="U8" s="272">
        <v>0.46</v>
      </c>
      <c r="V8" s="272">
        <v>0.46</v>
      </c>
      <c r="W8" s="272">
        <v>0.46</v>
      </c>
      <c r="X8" s="272">
        <v>0.46</v>
      </c>
      <c r="Y8" s="272">
        <v>0.46</v>
      </c>
      <c r="Z8" s="272">
        <v>0.46</v>
      </c>
      <c r="AA8" s="272">
        <v>0.46</v>
      </c>
      <c r="AB8" s="272">
        <v>0.46</v>
      </c>
      <c r="AC8" s="272">
        <v>0.46</v>
      </c>
      <c r="AD8" s="272">
        <v>0.46</v>
      </c>
      <c r="AE8" s="272">
        <v>0.46</v>
      </c>
      <c r="AF8" s="272">
        <v>0.46</v>
      </c>
      <c r="AG8" s="272">
        <v>0.46</v>
      </c>
      <c r="AH8" s="272">
        <v>0.46</v>
      </c>
      <c r="AI8" s="272">
        <v>0.46</v>
      </c>
      <c r="AJ8" s="272">
        <v>0.46</v>
      </c>
      <c r="AK8" s="272">
        <v>0.46</v>
      </c>
      <c r="AL8" s="272">
        <v>0.46</v>
      </c>
      <c r="AM8" s="272">
        <v>0.46</v>
      </c>
      <c r="AN8" s="272">
        <v>0.46</v>
      </c>
      <c r="AO8" s="272">
        <v>0.46</v>
      </c>
      <c r="AP8" s="272">
        <v>0.46</v>
      </c>
      <c r="AQ8" s="272">
        <v>0.46</v>
      </c>
      <c r="AR8" s="272">
        <v>0.46</v>
      </c>
      <c r="AS8" s="272">
        <v>0.46</v>
      </c>
      <c r="AT8" s="272">
        <v>0.46</v>
      </c>
      <c r="AU8" s="272">
        <v>0.46</v>
      </c>
      <c r="AV8" s="272">
        <v>0.46</v>
      </c>
      <c r="AW8" s="272">
        <v>0.46</v>
      </c>
      <c r="AX8" s="272">
        <v>0.46</v>
      </c>
      <c r="AY8" s="272">
        <v>0.46</v>
      </c>
      <c r="AZ8" s="272">
        <v>0.46</v>
      </c>
      <c r="BA8" s="272">
        <v>0.46</v>
      </c>
      <c r="BB8" s="272">
        <v>0.46</v>
      </c>
      <c r="BC8" s="272">
        <v>0.46</v>
      </c>
      <c r="BD8" s="272">
        <v>0.46</v>
      </c>
      <c r="BE8" s="272">
        <v>0.46</v>
      </c>
      <c r="BF8" s="272">
        <v>0.46</v>
      </c>
      <c r="BG8" s="272">
        <v>0.46</v>
      </c>
      <c r="BH8" s="272">
        <v>0.46</v>
      </c>
      <c r="BI8" s="272">
        <v>0.46</v>
      </c>
      <c r="BJ8" s="272">
        <v>0.46</v>
      </c>
      <c r="BK8" s="272">
        <v>0.46</v>
      </c>
      <c r="BL8" s="272">
        <v>0.46</v>
      </c>
      <c r="BM8" s="272">
        <v>0.46</v>
      </c>
      <c r="BN8" s="272">
        <v>0.46</v>
      </c>
      <c r="BO8" s="272">
        <v>0.46</v>
      </c>
      <c r="BP8" s="272">
        <v>0.46</v>
      </c>
      <c r="BQ8" s="272">
        <v>0.46</v>
      </c>
      <c r="BR8" s="272">
        <v>0.46</v>
      </c>
      <c r="BS8" s="272">
        <v>0.46</v>
      </c>
      <c r="BT8" s="272">
        <v>0.46</v>
      </c>
      <c r="BU8" s="272">
        <v>0.46</v>
      </c>
      <c r="BV8" s="272">
        <v>0.46</v>
      </c>
      <c r="BW8" s="272">
        <v>0.46</v>
      </c>
      <c r="BX8" s="272">
        <v>0.46</v>
      </c>
      <c r="BY8" s="272">
        <v>0.46</v>
      </c>
      <c r="BZ8" s="272">
        <v>0.46</v>
      </c>
      <c r="CA8" s="272">
        <v>0.46</v>
      </c>
      <c r="CB8" s="272">
        <v>0.46</v>
      </c>
      <c r="CC8" s="272">
        <v>0.46</v>
      </c>
      <c r="CD8" s="272">
        <v>0.46</v>
      </c>
      <c r="CE8" s="272">
        <v>0.46</v>
      </c>
      <c r="CF8" s="272">
        <v>0.46</v>
      </c>
      <c r="CG8" s="272">
        <v>0.46</v>
      </c>
      <c r="CH8" s="272">
        <v>0.46</v>
      </c>
      <c r="CI8" s="272">
        <v>0.46</v>
      </c>
      <c r="CJ8" s="272">
        <v>0.46</v>
      </c>
      <c r="CK8" s="272">
        <v>0.46</v>
      </c>
      <c r="CL8" s="272">
        <v>0.46</v>
      </c>
      <c r="CM8" s="272">
        <v>0.46</v>
      </c>
      <c r="CN8" s="272">
        <v>0.46</v>
      </c>
      <c r="CO8" s="272">
        <v>0.46</v>
      </c>
      <c r="CP8" s="272">
        <v>0.46</v>
      </c>
      <c r="CQ8" s="272">
        <v>0.46</v>
      </c>
      <c r="CR8" s="272">
        <v>0.46</v>
      </c>
      <c r="CS8" s="272">
        <v>0.46</v>
      </c>
      <c r="CT8" s="272">
        <v>0.46</v>
      </c>
      <c r="CU8" s="272">
        <v>0.46</v>
      </c>
      <c r="CV8" s="272">
        <v>0.46</v>
      </c>
      <c r="CW8" s="272">
        <v>0.46</v>
      </c>
      <c r="CX8" s="272">
        <v>0.46</v>
      </c>
      <c r="CY8" s="272">
        <v>0.46</v>
      </c>
      <c r="CZ8" s="272">
        <v>0.46</v>
      </c>
      <c r="DA8" s="272">
        <v>0.46</v>
      </c>
      <c r="DB8" s="272">
        <v>0.46</v>
      </c>
      <c r="DC8" s="272">
        <v>0.46</v>
      </c>
      <c r="DD8" s="272">
        <v>0.46</v>
      </c>
      <c r="DE8" s="272">
        <v>0.46</v>
      </c>
      <c r="DF8" s="272">
        <v>0.46</v>
      </c>
      <c r="DG8" s="272">
        <v>0.46</v>
      </c>
      <c r="DH8" s="272">
        <v>0.46</v>
      </c>
      <c r="DI8" s="272">
        <v>0.46</v>
      </c>
    </row>
    <row r="9" spans="2:121" s="272" customFormat="1" x14ac:dyDescent="0.2">
      <c r="B9" s="318" t="s">
        <v>183</v>
      </c>
      <c r="AG9" s="272" t="s">
        <v>1</v>
      </c>
      <c r="AH9" s="272">
        <v>0.32</v>
      </c>
      <c r="AI9" s="272">
        <v>0.32</v>
      </c>
      <c r="AJ9" s="272">
        <v>0.32</v>
      </c>
      <c r="AK9" s="272">
        <v>0.32</v>
      </c>
      <c r="AL9" s="272">
        <v>0.51</v>
      </c>
      <c r="AM9" s="272">
        <v>0.51</v>
      </c>
      <c r="AN9" s="272">
        <v>0.51</v>
      </c>
      <c r="AO9" s="272">
        <v>0.51</v>
      </c>
      <c r="AP9" s="272">
        <v>0.51</v>
      </c>
      <c r="AQ9" s="272">
        <v>0.51</v>
      </c>
      <c r="AR9" s="272">
        <v>0.51</v>
      </c>
      <c r="AS9" s="272">
        <v>0.51</v>
      </c>
      <c r="AT9" s="272">
        <v>0.51</v>
      </c>
      <c r="AU9" s="272">
        <v>0.51</v>
      </c>
      <c r="AV9" s="272">
        <v>0.83</v>
      </c>
      <c r="AW9" s="272">
        <v>0.83</v>
      </c>
      <c r="AX9" s="272">
        <v>0.83</v>
      </c>
      <c r="AY9" s="272">
        <v>0.83</v>
      </c>
      <c r="AZ9" s="272">
        <v>0.83</v>
      </c>
      <c r="BA9" s="272">
        <v>0.83</v>
      </c>
      <c r="BB9" s="272">
        <v>0.83</v>
      </c>
      <c r="BC9" s="272">
        <v>0.83</v>
      </c>
      <c r="BD9" s="272">
        <v>0.83</v>
      </c>
      <c r="BE9" s="272">
        <v>0.83</v>
      </c>
      <c r="BF9" s="272">
        <v>0.83</v>
      </c>
      <c r="BG9" s="272">
        <v>0.83</v>
      </c>
      <c r="BH9" s="272">
        <v>0.83</v>
      </c>
      <c r="BI9" s="272">
        <v>0.83</v>
      </c>
      <c r="BJ9" s="272">
        <v>0.83</v>
      </c>
      <c r="BK9" s="272">
        <v>0.96</v>
      </c>
      <c r="BL9" s="272">
        <v>0.96</v>
      </c>
      <c r="BM9" s="272">
        <v>0.96</v>
      </c>
      <c r="BN9" s="272">
        <v>0.96</v>
      </c>
      <c r="BO9" s="272">
        <v>0.96</v>
      </c>
      <c r="BP9" s="272">
        <v>0.96</v>
      </c>
      <c r="BQ9" s="272">
        <v>0.96</v>
      </c>
      <c r="BR9" s="272">
        <v>0.96</v>
      </c>
      <c r="BS9" s="272">
        <v>0.96</v>
      </c>
      <c r="BT9" s="272">
        <v>0.96</v>
      </c>
      <c r="BU9" s="272">
        <v>0.96</v>
      </c>
      <c r="BV9" s="272">
        <v>0.96</v>
      </c>
      <c r="BW9" s="272">
        <v>0.96</v>
      </c>
      <c r="BX9" s="272">
        <v>0.96</v>
      </c>
      <c r="BY9" s="272">
        <v>0.96</v>
      </c>
      <c r="BZ9" s="272">
        <v>0.96</v>
      </c>
      <c r="CA9" s="272">
        <v>0.96</v>
      </c>
      <c r="CB9" s="272">
        <v>0.96</v>
      </c>
      <c r="CC9" s="272">
        <v>0.96</v>
      </c>
      <c r="CD9" s="272">
        <v>0.96</v>
      </c>
      <c r="CE9" s="272">
        <v>0.96</v>
      </c>
      <c r="CF9" s="272">
        <v>0.96</v>
      </c>
      <c r="CG9" s="272">
        <v>0.96</v>
      </c>
      <c r="CH9" s="272">
        <v>0.96</v>
      </c>
      <c r="CI9" s="272">
        <v>0.96</v>
      </c>
      <c r="CJ9" s="272">
        <v>0.96</v>
      </c>
      <c r="CK9" s="272">
        <v>0.96</v>
      </c>
      <c r="CL9" s="272">
        <v>0.96</v>
      </c>
      <c r="CM9" s="272">
        <v>0.96</v>
      </c>
      <c r="CN9" s="272">
        <v>0.96</v>
      </c>
      <c r="CO9" s="272">
        <v>0.96</v>
      </c>
      <c r="CP9" s="272">
        <v>0.96</v>
      </c>
      <c r="CQ9" s="272">
        <v>0.96</v>
      </c>
      <c r="CR9" s="272">
        <v>0.96</v>
      </c>
      <c r="CS9" s="272">
        <v>0.96</v>
      </c>
      <c r="CT9" s="272">
        <v>0.96</v>
      </c>
      <c r="CU9" s="272">
        <v>0.96</v>
      </c>
      <c r="CV9" s="272">
        <v>0.96</v>
      </c>
      <c r="CW9" s="272">
        <v>0.96</v>
      </c>
      <c r="CX9" s="272">
        <v>0.96</v>
      </c>
      <c r="CY9" s="272">
        <v>0.96</v>
      </c>
      <c r="CZ9" s="272">
        <v>0.96</v>
      </c>
      <c r="DA9" s="272">
        <v>0.96</v>
      </c>
      <c r="DB9" s="272">
        <v>0.96</v>
      </c>
      <c r="DC9" s="272">
        <v>0.96</v>
      </c>
      <c r="DD9" s="272">
        <v>0.96</v>
      </c>
      <c r="DE9" s="272">
        <v>0.96</v>
      </c>
      <c r="DF9" s="272">
        <v>0.96</v>
      </c>
      <c r="DG9" s="272">
        <v>0.96</v>
      </c>
      <c r="DH9" s="272">
        <v>0.96</v>
      </c>
      <c r="DI9" s="272">
        <v>0.96</v>
      </c>
    </row>
    <row r="10" spans="2:121" s="272" customFormat="1" x14ac:dyDescent="0.2">
      <c r="B10" s="318" t="s">
        <v>184</v>
      </c>
      <c r="CI10" s="272" t="s">
        <v>1</v>
      </c>
      <c r="CJ10" s="272">
        <v>0.36</v>
      </c>
      <c r="CK10" s="272">
        <v>0.36</v>
      </c>
      <c r="CL10" s="272">
        <v>0.36</v>
      </c>
      <c r="CM10" s="272">
        <v>0.36</v>
      </c>
      <c r="CN10" s="272">
        <v>0.36</v>
      </c>
      <c r="CO10" s="272">
        <v>0.36</v>
      </c>
      <c r="CP10" s="272">
        <v>0.36</v>
      </c>
      <c r="CQ10" s="272">
        <v>0.36</v>
      </c>
      <c r="CR10" s="272">
        <v>0.7</v>
      </c>
      <c r="CS10" s="272">
        <v>0.7</v>
      </c>
      <c r="CT10" s="272">
        <v>0.7</v>
      </c>
      <c r="CU10" s="272">
        <v>0.7</v>
      </c>
      <c r="CV10" s="272">
        <v>0.7</v>
      </c>
      <c r="CW10" s="272">
        <v>0.7</v>
      </c>
      <c r="CX10" s="272">
        <v>0.7</v>
      </c>
      <c r="CY10" s="272">
        <v>0.7</v>
      </c>
      <c r="CZ10" s="272">
        <v>0.7</v>
      </c>
      <c r="DA10" s="272">
        <v>0.7</v>
      </c>
      <c r="DB10" s="272">
        <v>0.7</v>
      </c>
      <c r="DC10" s="272">
        <v>0.7</v>
      </c>
      <c r="DD10" s="272">
        <v>0.7</v>
      </c>
      <c r="DE10" s="272">
        <v>0.7</v>
      </c>
      <c r="DF10" s="272">
        <v>0.7</v>
      </c>
      <c r="DG10" s="272">
        <v>0.7</v>
      </c>
      <c r="DH10" s="272">
        <v>0.7</v>
      </c>
      <c r="DI10" s="272">
        <v>0.7</v>
      </c>
    </row>
    <row r="11" spans="2:121" x14ac:dyDescent="0.2">
      <c r="B11" s="274" t="s">
        <v>314</v>
      </c>
      <c r="C11" s="274"/>
      <c r="D11" s="274"/>
      <c r="E11" s="274"/>
      <c r="F11" s="274"/>
      <c r="G11" s="274"/>
      <c r="H11" s="274"/>
      <c r="I11" s="274"/>
      <c r="J11" s="274"/>
      <c r="K11" s="274"/>
      <c r="L11" s="274"/>
      <c r="M11" s="274"/>
      <c r="N11" s="274"/>
      <c r="O11" s="321">
        <f>SUM(O8:O10)</f>
        <v>0.46</v>
      </c>
      <c r="P11" s="321">
        <f t="shared" ref="P11:CA11" si="0">SUM(P8:P10)</f>
        <v>0.46</v>
      </c>
      <c r="Q11" s="321">
        <f t="shared" si="0"/>
        <v>0.46</v>
      </c>
      <c r="R11" s="321">
        <f t="shared" si="0"/>
        <v>0.46</v>
      </c>
      <c r="S11" s="321">
        <f t="shared" si="0"/>
        <v>0.46</v>
      </c>
      <c r="T11" s="321">
        <f t="shared" si="0"/>
        <v>0.46</v>
      </c>
      <c r="U11" s="321">
        <f t="shared" si="0"/>
        <v>0.46</v>
      </c>
      <c r="V11" s="321">
        <f t="shared" si="0"/>
        <v>0.46</v>
      </c>
      <c r="W11" s="321">
        <f t="shared" si="0"/>
        <v>0.46</v>
      </c>
      <c r="X11" s="321">
        <f t="shared" si="0"/>
        <v>0.46</v>
      </c>
      <c r="Y11" s="321">
        <f t="shared" si="0"/>
        <v>0.46</v>
      </c>
      <c r="Z11" s="321">
        <f t="shared" si="0"/>
        <v>0.46</v>
      </c>
      <c r="AA11" s="321">
        <f t="shared" si="0"/>
        <v>0.46</v>
      </c>
      <c r="AB11" s="321">
        <f t="shared" si="0"/>
        <v>0.46</v>
      </c>
      <c r="AC11" s="321">
        <f t="shared" si="0"/>
        <v>0.46</v>
      </c>
      <c r="AD11" s="321">
        <f t="shared" si="0"/>
        <v>0.46</v>
      </c>
      <c r="AE11" s="321">
        <f t="shared" si="0"/>
        <v>0.46</v>
      </c>
      <c r="AF11" s="321">
        <f t="shared" si="0"/>
        <v>0.46</v>
      </c>
      <c r="AG11" s="321">
        <f t="shared" si="0"/>
        <v>0.46</v>
      </c>
      <c r="AH11" s="321">
        <f t="shared" si="0"/>
        <v>0.78</v>
      </c>
      <c r="AI11" s="321">
        <f t="shared" si="0"/>
        <v>0.78</v>
      </c>
      <c r="AJ11" s="321">
        <f t="shared" si="0"/>
        <v>0.78</v>
      </c>
      <c r="AK11" s="321">
        <f t="shared" si="0"/>
        <v>0.78</v>
      </c>
      <c r="AL11" s="321">
        <f t="shared" si="0"/>
        <v>0.97</v>
      </c>
      <c r="AM11" s="321">
        <f t="shared" si="0"/>
        <v>0.97</v>
      </c>
      <c r="AN11" s="321">
        <f t="shared" si="0"/>
        <v>0.97</v>
      </c>
      <c r="AO11" s="321">
        <f t="shared" si="0"/>
        <v>0.97</v>
      </c>
      <c r="AP11" s="321">
        <f t="shared" si="0"/>
        <v>0.97</v>
      </c>
      <c r="AQ11" s="321">
        <f t="shared" si="0"/>
        <v>0.97</v>
      </c>
      <c r="AR11" s="321">
        <f t="shared" si="0"/>
        <v>0.97</v>
      </c>
      <c r="AS11" s="321">
        <f t="shared" si="0"/>
        <v>0.97</v>
      </c>
      <c r="AT11" s="321">
        <f t="shared" si="0"/>
        <v>0.97</v>
      </c>
      <c r="AU11" s="321">
        <f t="shared" si="0"/>
        <v>0.97</v>
      </c>
      <c r="AV11" s="321">
        <f t="shared" si="0"/>
        <v>1.29</v>
      </c>
      <c r="AW11" s="321">
        <f t="shared" si="0"/>
        <v>1.29</v>
      </c>
      <c r="AX11" s="321">
        <f t="shared" si="0"/>
        <v>1.29</v>
      </c>
      <c r="AY11" s="321">
        <f t="shared" si="0"/>
        <v>1.29</v>
      </c>
      <c r="AZ11" s="321">
        <f t="shared" si="0"/>
        <v>1.29</v>
      </c>
      <c r="BA11" s="321">
        <f t="shared" si="0"/>
        <v>1.29</v>
      </c>
      <c r="BB11" s="321">
        <f t="shared" si="0"/>
        <v>1.29</v>
      </c>
      <c r="BC11" s="321">
        <f t="shared" si="0"/>
        <v>1.29</v>
      </c>
      <c r="BD11" s="321">
        <f t="shared" si="0"/>
        <v>1.29</v>
      </c>
      <c r="BE11" s="321">
        <f t="shared" si="0"/>
        <v>1.29</v>
      </c>
      <c r="BF11" s="321">
        <f t="shared" si="0"/>
        <v>1.29</v>
      </c>
      <c r="BG11" s="321">
        <f t="shared" si="0"/>
        <v>1.29</v>
      </c>
      <c r="BH11" s="321">
        <f t="shared" si="0"/>
        <v>1.29</v>
      </c>
      <c r="BI11" s="321">
        <f t="shared" si="0"/>
        <v>1.29</v>
      </c>
      <c r="BJ11" s="321">
        <f t="shared" si="0"/>
        <v>1.29</v>
      </c>
      <c r="BK11" s="321">
        <f t="shared" si="0"/>
        <v>1.42</v>
      </c>
      <c r="BL11" s="321">
        <f t="shared" si="0"/>
        <v>1.42</v>
      </c>
      <c r="BM11" s="321">
        <f t="shared" si="0"/>
        <v>1.42</v>
      </c>
      <c r="BN11" s="321">
        <f t="shared" si="0"/>
        <v>1.42</v>
      </c>
      <c r="BO11" s="321">
        <f t="shared" si="0"/>
        <v>1.42</v>
      </c>
      <c r="BP11" s="321">
        <f t="shared" si="0"/>
        <v>1.42</v>
      </c>
      <c r="BQ11" s="321">
        <f t="shared" si="0"/>
        <v>1.42</v>
      </c>
      <c r="BR11" s="321">
        <f t="shared" si="0"/>
        <v>1.42</v>
      </c>
      <c r="BS11" s="321">
        <f t="shared" si="0"/>
        <v>1.42</v>
      </c>
      <c r="BT11" s="321">
        <f t="shared" si="0"/>
        <v>1.42</v>
      </c>
      <c r="BU11" s="321">
        <f t="shared" si="0"/>
        <v>1.42</v>
      </c>
      <c r="BV11" s="321">
        <f t="shared" si="0"/>
        <v>1.42</v>
      </c>
      <c r="BW11" s="321">
        <f t="shared" si="0"/>
        <v>1.42</v>
      </c>
      <c r="BX11" s="321">
        <f t="shared" si="0"/>
        <v>1.42</v>
      </c>
      <c r="BY11" s="321">
        <f t="shared" si="0"/>
        <v>1.42</v>
      </c>
      <c r="BZ11" s="321">
        <f t="shared" si="0"/>
        <v>1.42</v>
      </c>
      <c r="CA11" s="321">
        <f t="shared" si="0"/>
        <v>1.42</v>
      </c>
      <c r="CB11" s="321">
        <f t="shared" ref="CB11:DI11" si="1">SUM(CB8:CB10)</f>
        <v>1.42</v>
      </c>
      <c r="CC11" s="321">
        <f t="shared" si="1"/>
        <v>1.42</v>
      </c>
      <c r="CD11" s="321">
        <f t="shared" si="1"/>
        <v>1.42</v>
      </c>
      <c r="CE11" s="321">
        <f t="shared" si="1"/>
        <v>1.42</v>
      </c>
      <c r="CF11" s="321">
        <f t="shared" si="1"/>
        <v>1.42</v>
      </c>
      <c r="CG11" s="321">
        <f t="shared" si="1"/>
        <v>1.42</v>
      </c>
      <c r="CH11" s="321">
        <f t="shared" si="1"/>
        <v>1.42</v>
      </c>
      <c r="CI11" s="321">
        <f t="shared" si="1"/>
        <v>1.42</v>
      </c>
      <c r="CJ11" s="321">
        <f t="shared" si="1"/>
        <v>1.7799999999999998</v>
      </c>
      <c r="CK11" s="321">
        <f t="shared" si="1"/>
        <v>1.7799999999999998</v>
      </c>
      <c r="CL11" s="321">
        <f t="shared" si="1"/>
        <v>1.7799999999999998</v>
      </c>
      <c r="CM11" s="321">
        <f t="shared" si="1"/>
        <v>1.7799999999999998</v>
      </c>
      <c r="CN11" s="321">
        <f t="shared" si="1"/>
        <v>1.7799999999999998</v>
      </c>
      <c r="CO11" s="321">
        <f t="shared" si="1"/>
        <v>1.7799999999999998</v>
      </c>
      <c r="CP11" s="321">
        <f t="shared" si="1"/>
        <v>1.7799999999999998</v>
      </c>
      <c r="CQ11" s="321">
        <f t="shared" si="1"/>
        <v>1.7799999999999998</v>
      </c>
      <c r="CR11" s="321">
        <f t="shared" si="1"/>
        <v>2.12</v>
      </c>
      <c r="CS11" s="321">
        <f t="shared" si="1"/>
        <v>2.12</v>
      </c>
      <c r="CT11" s="321">
        <f t="shared" si="1"/>
        <v>2.12</v>
      </c>
      <c r="CU11" s="321">
        <f t="shared" si="1"/>
        <v>2.12</v>
      </c>
      <c r="CV11" s="321">
        <f t="shared" si="1"/>
        <v>2.12</v>
      </c>
      <c r="CW11" s="321">
        <f t="shared" si="1"/>
        <v>2.12</v>
      </c>
      <c r="CX11" s="321">
        <f t="shared" si="1"/>
        <v>2.12</v>
      </c>
      <c r="CY11" s="321">
        <f t="shared" si="1"/>
        <v>2.12</v>
      </c>
      <c r="CZ11" s="321">
        <f t="shared" si="1"/>
        <v>2.12</v>
      </c>
      <c r="DA11" s="321">
        <f t="shared" si="1"/>
        <v>2.12</v>
      </c>
      <c r="DB11" s="321">
        <f t="shared" si="1"/>
        <v>2.12</v>
      </c>
      <c r="DC11" s="321">
        <f t="shared" si="1"/>
        <v>2.12</v>
      </c>
      <c r="DD11" s="321">
        <f t="shared" si="1"/>
        <v>2.12</v>
      </c>
      <c r="DE11" s="321">
        <f t="shared" si="1"/>
        <v>2.12</v>
      </c>
      <c r="DF11" s="321">
        <f t="shared" si="1"/>
        <v>2.12</v>
      </c>
      <c r="DG11" s="321">
        <f t="shared" si="1"/>
        <v>2.12</v>
      </c>
      <c r="DH11" s="321">
        <f t="shared" si="1"/>
        <v>2.12</v>
      </c>
      <c r="DI11" s="321">
        <f t="shared" si="1"/>
        <v>2.12</v>
      </c>
    </row>
    <row r="12" spans="2:121" ht="15" x14ac:dyDescent="0.25">
      <c r="B12" s="51" t="s">
        <v>282</v>
      </c>
      <c r="C12" s="51"/>
      <c r="D12" s="51"/>
      <c r="E12" s="51"/>
      <c r="F12" s="51"/>
      <c r="G12" s="51"/>
      <c r="H12" s="51"/>
      <c r="I12" s="51"/>
      <c r="J12" s="51"/>
      <c r="K12" s="51"/>
      <c r="L12" s="51"/>
      <c r="M12" s="51"/>
      <c r="N12" s="51"/>
    </row>
    <row r="13" spans="2:121" x14ac:dyDescent="0.2">
      <c r="B13" s="274" t="s">
        <v>217</v>
      </c>
      <c r="C13" s="274"/>
      <c r="D13" s="274"/>
      <c r="E13" s="274"/>
      <c r="F13" s="274"/>
      <c r="G13" s="274"/>
      <c r="H13" s="274"/>
      <c r="I13" s="274"/>
      <c r="J13" s="274"/>
      <c r="K13" s="274"/>
      <c r="L13" s="274"/>
      <c r="M13" s="274"/>
      <c r="N13" s="274"/>
      <c r="O13" s="319">
        <v>0.15193999999999999</v>
      </c>
      <c r="P13" s="319">
        <v>0.15193999999999999</v>
      </c>
      <c r="Q13" s="319">
        <v>0.15193999999999999</v>
      </c>
      <c r="R13" s="319">
        <v>0.15193999999999999</v>
      </c>
      <c r="S13" s="319">
        <v>0.15193999999999999</v>
      </c>
      <c r="T13" s="319">
        <v>0.15193999999999999</v>
      </c>
      <c r="U13" s="319">
        <v>0.15193999999999999</v>
      </c>
      <c r="V13" s="319">
        <v>0.15193999999999999</v>
      </c>
      <c r="W13" s="319">
        <v>0.15193999999999999</v>
      </c>
      <c r="X13" s="319">
        <v>0.15193999999999999</v>
      </c>
      <c r="Y13" s="319">
        <v>0.15193999999999999</v>
      </c>
      <c r="Z13" s="319">
        <v>0.15193999999999999</v>
      </c>
      <c r="AA13" s="319">
        <v>0.15193999999999999</v>
      </c>
      <c r="AB13" s="319">
        <v>0.15193999999999999</v>
      </c>
      <c r="AC13" s="319">
        <v>0.15193999999999999</v>
      </c>
      <c r="AD13" s="319">
        <v>0.15193999999999999</v>
      </c>
      <c r="AE13" s="319">
        <v>0.15193999999999999</v>
      </c>
      <c r="AF13" s="319">
        <v>0.15193999999999999</v>
      </c>
      <c r="AG13" s="319">
        <v>0.15193999999999999</v>
      </c>
      <c r="AH13" s="319">
        <v>0.15193999999999999</v>
      </c>
      <c r="AI13" s="319">
        <v>0.15193999999999999</v>
      </c>
      <c r="AJ13" s="319">
        <v>0.15193999999999999</v>
      </c>
      <c r="AK13" s="319">
        <v>0.15193999999999999</v>
      </c>
      <c r="AL13" s="319">
        <v>0.15193999999999999</v>
      </c>
      <c r="AM13" s="319">
        <v>0.15193999999999999</v>
      </c>
      <c r="AN13" s="319">
        <v>0.15193999999999999</v>
      </c>
      <c r="AO13" s="319">
        <v>0.15193999999999999</v>
      </c>
      <c r="AP13" s="319">
        <v>0.15193999999999999</v>
      </c>
      <c r="AQ13" s="319">
        <v>0.15193999999999999</v>
      </c>
      <c r="AR13" s="319">
        <v>0.15193999999999999</v>
      </c>
      <c r="AS13" s="319">
        <v>0.15193999999999999</v>
      </c>
      <c r="AT13" s="319">
        <v>0.15193999999999999</v>
      </c>
      <c r="AU13" s="319">
        <v>0.15193999999999999</v>
      </c>
      <c r="AV13" s="319">
        <v>0.16385</v>
      </c>
      <c r="AW13" s="319">
        <v>0.16385</v>
      </c>
      <c r="AX13" s="319">
        <v>0.16385</v>
      </c>
      <c r="AY13" s="319">
        <v>5.8540000000000002E-2</v>
      </c>
      <c r="AZ13" s="319">
        <v>5.8540000000000002E-2</v>
      </c>
      <c r="BA13" s="319">
        <v>5.8540000000000002E-2</v>
      </c>
      <c r="BB13" s="319">
        <v>5.8540000000000002E-2</v>
      </c>
      <c r="BC13" s="319">
        <v>5.8540000000000002E-2</v>
      </c>
      <c r="BD13" s="319">
        <v>5.8540000000000002E-2</v>
      </c>
      <c r="BE13" s="319">
        <v>5.8540000000000002E-2</v>
      </c>
      <c r="BF13" s="319">
        <v>5.8540000000000002E-2</v>
      </c>
      <c r="BG13" s="319">
        <v>0.16385</v>
      </c>
      <c r="BH13" s="319">
        <v>0.16385</v>
      </c>
      <c r="BI13" s="319">
        <v>0.16385</v>
      </c>
      <c r="BJ13" s="319">
        <v>0.16385</v>
      </c>
      <c r="BK13" s="319">
        <v>5.8540000000000002E-2</v>
      </c>
      <c r="BL13" s="319">
        <v>5.8540000000000002E-2</v>
      </c>
      <c r="BM13" s="319">
        <v>5.8540000000000002E-2</v>
      </c>
      <c r="BN13" s="319">
        <v>5.8540000000000002E-2</v>
      </c>
      <c r="BO13" s="319">
        <v>5.8540000000000002E-2</v>
      </c>
      <c r="BP13" s="319">
        <v>5.8540000000000002E-2</v>
      </c>
      <c r="BQ13" s="319">
        <v>5.8540000000000002E-2</v>
      </c>
      <c r="BR13" s="319">
        <v>5.8540000000000002E-2</v>
      </c>
      <c r="BS13" s="319">
        <v>0.16385</v>
      </c>
      <c r="BT13" s="319">
        <v>0.16385</v>
      </c>
      <c r="BU13" s="319">
        <v>0.16385</v>
      </c>
      <c r="BV13" s="319">
        <v>0.16385</v>
      </c>
      <c r="BW13" s="319">
        <v>5.8540000000000002E-2</v>
      </c>
      <c r="BX13" s="319">
        <v>5.8540000000000002E-2</v>
      </c>
      <c r="BY13" s="319">
        <v>5.8540000000000002E-2</v>
      </c>
      <c r="BZ13" s="319">
        <v>5.8540000000000002E-2</v>
      </c>
      <c r="CA13" s="319">
        <v>5.8540000000000002E-2</v>
      </c>
      <c r="CB13" s="319">
        <v>5.8540000000000002E-2</v>
      </c>
      <c r="CC13" s="319">
        <v>5.8540000000000002E-2</v>
      </c>
      <c r="CD13" s="319">
        <v>5.8540000000000002E-2</v>
      </c>
      <c r="CE13" s="319">
        <v>5.8540000000000002E-2</v>
      </c>
      <c r="CF13" s="319">
        <v>0.16385</v>
      </c>
      <c r="CG13" s="319">
        <v>0.16385</v>
      </c>
      <c r="CH13" s="319">
        <v>0.16385</v>
      </c>
      <c r="CI13" s="319">
        <v>5.8540000000000002E-2</v>
      </c>
      <c r="CJ13" s="319">
        <v>6.2480000000000001E-2</v>
      </c>
      <c r="CK13" s="319">
        <v>6.2480000000000001E-2</v>
      </c>
      <c r="CL13" s="319">
        <v>6.2480000000000001E-2</v>
      </c>
      <c r="CM13" s="319">
        <v>6.2480000000000001E-2</v>
      </c>
      <c r="CN13" s="319">
        <v>6.2480000000000001E-2</v>
      </c>
      <c r="CO13" s="319">
        <v>6.2480000000000001E-2</v>
      </c>
      <c r="CP13" s="319">
        <v>6.2480000000000001E-2</v>
      </c>
      <c r="CQ13" s="319">
        <v>0.16778999999999999</v>
      </c>
      <c r="CR13" s="319">
        <v>0.17088999999999999</v>
      </c>
      <c r="CS13" s="319">
        <v>0.17088999999999999</v>
      </c>
      <c r="CT13" s="319">
        <v>0.17088999999999999</v>
      </c>
      <c r="CU13" s="275">
        <v>6.5579999999999999E-2</v>
      </c>
      <c r="CV13" s="275">
        <v>6.5579999999999999E-2</v>
      </c>
      <c r="CW13" s="275">
        <v>6.5579999999999999E-2</v>
      </c>
      <c r="CX13" s="275">
        <v>6.5579999999999999E-2</v>
      </c>
      <c r="CY13" s="275">
        <v>6.5579999999999999E-2</v>
      </c>
      <c r="CZ13" s="275">
        <v>6.5579999999999999E-2</v>
      </c>
      <c r="DA13" s="275">
        <v>6.5579999999999999E-2</v>
      </c>
      <c r="DB13" s="275">
        <v>6.5579999999999999E-2</v>
      </c>
      <c r="DC13" s="275">
        <v>0.17088999999999999</v>
      </c>
      <c r="DD13" s="275">
        <v>0.17088999999999999</v>
      </c>
      <c r="DE13" s="275">
        <v>0.17088999999999999</v>
      </c>
      <c r="DF13" s="275">
        <v>0.17088999999999999</v>
      </c>
      <c r="DG13" s="275">
        <v>6.5579999999999999E-2</v>
      </c>
      <c r="DH13" s="275">
        <v>6.5579999999999999E-2</v>
      </c>
      <c r="DI13" s="275">
        <v>6.5579999999999999E-2</v>
      </c>
    </row>
    <row r="14" spans="2:121" x14ac:dyDescent="0.2">
      <c r="B14" s="274" t="s">
        <v>288</v>
      </c>
      <c r="C14" s="274"/>
      <c r="D14" s="274"/>
      <c r="E14" s="274"/>
      <c r="F14" s="274"/>
      <c r="G14" s="274"/>
      <c r="H14" s="274"/>
      <c r="I14" s="274"/>
      <c r="J14" s="274"/>
      <c r="K14" s="274"/>
      <c r="L14" s="274"/>
      <c r="M14" s="274"/>
      <c r="N14" s="274"/>
      <c r="O14" s="319">
        <v>8.4870000000000001E-2</v>
      </c>
      <c r="P14" s="319">
        <v>8.4870000000000001E-2</v>
      </c>
      <c r="Q14" s="319">
        <v>8.4870000000000001E-2</v>
      </c>
      <c r="R14" s="319">
        <v>8.4870000000000001E-2</v>
      </c>
      <c r="S14" s="319">
        <v>8.4870000000000001E-2</v>
      </c>
      <c r="T14" s="319">
        <v>8.4870000000000001E-2</v>
      </c>
      <c r="U14" s="319">
        <v>8.4870000000000001E-2</v>
      </c>
      <c r="V14" s="319">
        <v>8.4870000000000001E-2</v>
      </c>
      <c r="W14" s="319">
        <v>8.4870000000000001E-2</v>
      </c>
      <c r="X14" s="319">
        <v>8.4870000000000001E-2</v>
      </c>
      <c r="Y14" s="319">
        <v>8.4870000000000001E-2</v>
      </c>
      <c r="Z14" s="319">
        <v>8.4870000000000001E-2</v>
      </c>
      <c r="AA14" s="319">
        <v>8.4870000000000001E-2</v>
      </c>
      <c r="AB14" s="319">
        <v>8.4870000000000001E-2</v>
      </c>
      <c r="AC14" s="319">
        <v>8.4870000000000001E-2</v>
      </c>
      <c r="AD14" s="319">
        <v>8.4870000000000001E-2</v>
      </c>
      <c r="AE14" s="319">
        <v>8.4870000000000001E-2</v>
      </c>
      <c r="AF14" s="319">
        <v>8.4870000000000001E-2</v>
      </c>
      <c r="AG14" s="319">
        <v>8.4870000000000001E-2</v>
      </c>
      <c r="AH14" s="319">
        <v>8.4870000000000001E-2</v>
      </c>
      <c r="AI14" s="319">
        <v>8.4870000000000001E-2</v>
      </c>
      <c r="AJ14" s="319">
        <v>8.4870000000000001E-2</v>
      </c>
      <c r="AK14" s="319">
        <v>8.4870000000000001E-2</v>
      </c>
      <c r="AL14" s="319">
        <v>8.4870000000000001E-2</v>
      </c>
      <c r="AM14" s="319">
        <v>8.4870000000000001E-2</v>
      </c>
      <c r="AN14" s="319">
        <v>8.4870000000000001E-2</v>
      </c>
      <c r="AO14" s="319">
        <v>8.4870000000000001E-2</v>
      </c>
      <c r="AP14" s="319">
        <v>8.4870000000000001E-2</v>
      </c>
      <c r="AQ14" s="319">
        <v>8.4870000000000001E-2</v>
      </c>
      <c r="AR14" s="319">
        <v>8.4870000000000001E-2</v>
      </c>
      <c r="AS14" s="319">
        <v>8.4870000000000001E-2</v>
      </c>
      <c r="AT14" s="319">
        <v>8.4870000000000001E-2</v>
      </c>
      <c r="AU14" s="319">
        <v>8.4870000000000001E-2</v>
      </c>
      <c r="AV14" s="319">
        <v>0.10256</v>
      </c>
      <c r="AW14" s="319">
        <v>0.10256</v>
      </c>
      <c r="AX14" s="319">
        <v>0.10256</v>
      </c>
      <c r="AY14" s="319">
        <v>5.8540000000000002E-2</v>
      </c>
      <c r="AZ14" s="319">
        <v>5.8540000000000002E-2</v>
      </c>
      <c r="BA14" s="319">
        <v>5.8540000000000002E-2</v>
      </c>
      <c r="BB14" s="319">
        <v>5.8540000000000002E-2</v>
      </c>
      <c r="BC14" s="319">
        <v>5.8540000000000002E-2</v>
      </c>
      <c r="BD14" s="319">
        <v>5.8540000000000002E-2</v>
      </c>
      <c r="BE14" s="319">
        <v>5.8540000000000002E-2</v>
      </c>
      <c r="BF14" s="319">
        <v>5.8540000000000002E-2</v>
      </c>
      <c r="BG14" s="319">
        <v>0.10256</v>
      </c>
      <c r="BH14" s="319">
        <v>0.10256</v>
      </c>
      <c r="BI14" s="319">
        <v>0.10256</v>
      </c>
      <c r="BJ14" s="319">
        <v>0.10256</v>
      </c>
      <c r="BK14" s="319">
        <v>5.8540000000000002E-2</v>
      </c>
      <c r="BL14" s="319">
        <v>5.8540000000000002E-2</v>
      </c>
      <c r="BM14" s="319">
        <v>5.8540000000000002E-2</v>
      </c>
      <c r="BN14" s="319">
        <v>5.8540000000000002E-2</v>
      </c>
      <c r="BO14" s="319">
        <v>5.8540000000000002E-2</v>
      </c>
      <c r="BP14" s="319">
        <v>5.8540000000000002E-2</v>
      </c>
      <c r="BQ14" s="319">
        <v>5.8540000000000002E-2</v>
      </c>
      <c r="BR14" s="319">
        <v>5.8540000000000002E-2</v>
      </c>
      <c r="BS14" s="319">
        <v>0.10256</v>
      </c>
      <c r="BT14" s="319">
        <v>0.10256</v>
      </c>
      <c r="BU14" s="319">
        <v>0.10256</v>
      </c>
      <c r="BV14" s="319">
        <v>0.10256</v>
      </c>
      <c r="BW14" s="319">
        <v>5.8540000000000002E-2</v>
      </c>
      <c r="BX14" s="319">
        <v>5.8540000000000002E-2</v>
      </c>
      <c r="BY14" s="319">
        <v>5.8540000000000002E-2</v>
      </c>
      <c r="BZ14" s="319">
        <v>5.8540000000000002E-2</v>
      </c>
      <c r="CA14" s="319">
        <v>5.8540000000000002E-2</v>
      </c>
      <c r="CB14" s="319">
        <v>5.8540000000000002E-2</v>
      </c>
      <c r="CC14" s="319">
        <v>5.8540000000000002E-2</v>
      </c>
      <c r="CD14" s="319">
        <v>5.8540000000000002E-2</v>
      </c>
      <c r="CE14" s="319">
        <v>5.8540000000000002E-2</v>
      </c>
      <c r="CF14" s="319">
        <v>0.10256</v>
      </c>
      <c r="CG14" s="319">
        <v>0.10256</v>
      </c>
      <c r="CH14" s="319">
        <v>0.10256</v>
      </c>
      <c r="CI14" s="319">
        <v>5.8540000000000002E-2</v>
      </c>
      <c r="CJ14" s="319">
        <v>6.2480000000000001E-2</v>
      </c>
      <c r="CK14" s="319">
        <v>6.2480000000000001E-2</v>
      </c>
      <c r="CL14" s="319">
        <v>6.2480000000000001E-2</v>
      </c>
      <c r="CM14" s="319">
        <v>6.2480000000000001E-2</v>
      </c>
      <c r="CN14" s="319">
        <v>6.2480000000000001E-2</v>
      </c>
      <c r="CO14" s="319">
        <v>6.2480000000000001E-2</v>
      </c>
      <c r="CP14" s="319">
        <v>6.2480000000000001E-2</v>
      </c>
      <c r="CQ14" s="319">
        <v>0.1065</v>
      </c>
      <c r="CR14" s="319">
        <v>0.1096</v>
      </c>
      <c r="CS14" s="319">
        <v>0.1096</v>
      </c>
      <c r="CT14" s="319">
        <v>0.1096</v>
      </c>
      <c r="CU14" s="275">
        <v>6.5579999999999999E-2</v>
      </c>
      <c r="CV14" s="275">
        <v>6.5579999999999999E-2</v>
      </c>
      <c r="CW14" s="275">
        <v>6.5579999999999999E-2</v>
      </c>
      <c r="CX14" s="275">
        <v>6.5579999999999999E-2</v>
      </c>
      <c r="CY14" s="275">
        <v>6.5579999999999999E-2</v>
      </c>
      <c r="CZ14" s="275">
        <v>6.5579999999999999E-2</v>
      </c>
      <c r="DA14" s="275">
        <v>6.5579999999999999E-2</v>
      </c>
      <c r="DB14" s="275">
        <v>6.5579999999999999E-2</v>
      </c>
      <c r="DC14" s="275">
        <v>0.1096</v>
      </c>
      <c r="DD14" s="275">
        <v>0.1096</v>
      </c>
      <c r="DE14" s="275">
        <v>0.1096</v>
      </c>
      <c r="DF14" s="275">
        <v>0.1096</v>
      </c>
      <c r="DG14" s="275">
        <v>6.5579999999999999E-2</v>
      </c>
      <c r="DH14" s="275">
        <v>6.5579999999999999E-2</v>
      </c>
      <c r="DI14" s="275">
        <v>6.5579999999999999E-2</v>
      </c>
    </row>
    <row r="15" spans="2:121" x14ac:dyDescent="0.2">
      <c r="B15" s="274" t="s">
        <v>214</v>
      </c>
      <c r="C15" s="274"/>
      <c r="D15" s="274"/>
      <c r="E15" s="274"/>
      <c r="F15" s="274"/>
      <c r="G15" s="274"/>
      <c r="H15" s="274"/>
      <c r="I15" s="274"/>
      <c r="J15" s="274"/>
      <c r="K15" s="274"/>
      <c r="L15" s="274"/>
      <c r="M15" s="274"/>
      <c r="N15" s="274"/>
      <c r="O15" s="319">
        <v>3.3930000000000002E-2</v>
      </c>
      <c r="P15" s="319">
        <v>3.3930000000000002E-2</v>
      </c>
      <c r="Q15" s="319">
        <v>3.3930000000000002E-2</v>
      </c>
      <c r="R15" s="319">
        <v>3.3930000000000002E-2</v>
      </c>
      <c r="S15" s="319">
        <v>3.3930000000000002E-2</v>
      </c>
      <c r="T15" s="319">
        <v>3.3930000000000002E-2</v>
      </c>
      <c r="U15" s="319">
        <v>3.3930000000000002E-2</v>
      </c>
      <c r="V15" s="319">
        <v>3.3930000000000002E-2</v>
      </c>
      <c r="W15" s="319">
        <v>3.3930000000000002E-2</v>
      </c>
      <c r="X15" s="319">
        <v>3.3930000000000002E-2</v>
      </c>
      <c r="Y15" s="319">
        <v>3.3930000000000002E-2</v>
      </c>
      <c r="Z15" s="319">
        <v>3.3930000000000002E-2</v>
      </c>
      <c r="AA15" s="319">
        <v>3.3930000000000002E-2</v>
      </c>
      <c r="AB15" s="319">
        <v>3.3930000000000002E-2</v>
      </c>
      <c r="AC15" s="319">
        <v>3.3930000000000002E-2</v>
      </c>
      <c r="AD15" s="319">
        <v>3.3930000000000002E-2</v>
      </c>
      <c r="AE15" s="319">
        <v>3.3930000000000002E-2</v>
      </c>
      <c r="AF15" s="319">
        <v>3.3930000000000002E-2</v>
      </c>
      <c r="AG15" s="319">
        <v>3.3930000000000002E-2</v>
      </c>
      <c r="AH15" s="319">
        <v>3.3930000000000002E-2</v>
      </c>
      <c r="AI15" s="319">
        <v>3.3930000000000002E-2</v>
      </c>
      <c r="AJ15" s="319">
        <v>3.3930000000000002E-2</v>
      </c>
      <c r="AK15" s="319">
        <v>3.3930000000000002E-2</v>
      </c>
      <c r="AL15" s="319">
        <v>3.3930000000000002E-2</v>
      </c>
      <c r="AM15" s="319">
        <v>3.3930000000000002E-2</v>
      </c>
      <c r="AN15" s="319">
        <v>3.3930000000000002E-2</v>
      </c>
      <c r="AO15" s="319">
        <v>3.3930000000000002E-2</v>
      </c>
      <c r="AP15" s="319">
        <v>3.3930000000000002E-2</v>
      </c>
      <c r="AQ15" s="319">
        <v>3.3930000000000002E-2</v>
      </c>
      <c r="AR15" s="319">
        <v>3.3930000000000002E-2</v>
      </c>
      <c r="AS15" s="319">
        <v>3.3930000000000002E-2</v>
      </c>
      <c r="AT15" s="319">
        <v>3.3930000000000002E-2</v>
      </c>
      <c r="AU15" s="319">
        <v>3.3930000000000002E-2</v>
      </c>
      <c r="AV15" s="319">
        <v>3.1220000000000001E-2</v>
      </c>
      <c r="AW15" s="319">
        <v>3.1220000000000001E-2</v>
      </c>
      <c r="AX15" s="319">
        <v>3.1220000000000001E-2</v>
      </c>
      <c r="AY15" s="319">
        <v>3.1220000000000001E-2</v>
      </c>
      <c r="AZ15" s="319">
        <v>3.1220000000000001E-2</v>
      </c>
      <c r="BA15" s="319">
        <v>3.1220000000000001E-2</v>
      </c>
      <c r="BB15" s="319">
        <v>3.1220000000000001E-2</v>
      </c>
      <c r="BC15" s="319">
        <v>3.1220000000000001E-2</v>
      </c>
      <c r="BD15" s="319">
        <v>3.1220000000000001E-2</v>
      </c>
      <c r="BE15" s="319">
        <v>3.1220000000000001E-2</v>
      </c>
      <c r="BF15" s="319">
        <v>3.1220000000000001E-2</v>
      </c>
      <c r="BG15" s="319">
        <v>3.1220000000000001E-2</v>
      </c>
      <c r="BH15" s="319">
        <v>3.1220000000000001E-2</v>
      </c>
      <c r="BI15" s="319">
        <v>3.1220000000000001E-2</v>
      </c>
      <c r="BJ15" s="319">
        <v>3.1220000000000001E-2</v>
      </c>
      <c r="BK15" s="319">
        <v>3.1220000000000001E-2</v>
      </c>
      <c r="BL15" s="319">
        <v>3.1220000000000001E-2</v>
      </c>
      <c r="BM15" s="319">
        <v>3.1220000000000001E-2</v>
      </c>
      <c r="BN15" s="319">
        <v>3.1220000000000001E-2</v>
      </c>
      <c r="BO15" s="319">
        <v>3.1220000000000001E-2</v>
      </c>
      <c r="BP15" s="319">
        <v>3.1220000000000001E-2</v>
      </c>
      <c r="BQ15" s="319">
        <v>3.1220000000000001E-2</v>
      </c>
      <c r="BR15" s="319">
        <v>3.1220000000000001E-2</v>
      </c>
      <c r="BS15" s="319">
        <v>3.1220000000000001E-2</v>
      </c>
      <c r="BT15" s="319">
        <v>3.1220000000000001E-2</v>
      </c>
      <c r="BU15" s="319">
        <v>3.1220000000000001E-2</v>
      </c>
      <c r="BV15" s="319">
        <v>3.1220000000000001E-2</v>
      </c>
      <c r="BW15" s="319">
        <v>3.1220000000000001E-2</v>
      </c>
      <c r="BX15" s="319">
        <v>3.1220000000000001E-2</v>
      </c>
      <c r="BY15" s="319">
        <v>3.1220000000000001E-2</v>
      </c>
      <c r="BZ15" s="319">
        <v>3.1220000000000001E-2</v>
      </c>
      <c r="CA15" s="319">
        <v>3.1220000000000001E-2</v>
      </c>
      <c r="CB15" s="319">
        <v>3.1220000000000001E-2</v>
      </c>
      <c r="CC15" s="319">
        <v>3.1220000000000001E-2</v>
      </c>
      <c r="CD15" s="319">
        <v>3.1220000000000001E-2</v>
      </c>
      <c r="CE15" s="319">
        <v>3.1220000000000001E-2</v>
      </c>
      <c r="CF15" s="319">
        <v>3.1220000000000001E-2</v>
      </c>
      <c r="CG15" s="319">
        <v>3.1220000000000001E-2</v>
      </c>
      <c r="CH15" s="319">
        <v>3.1220000000000001E-2</v>
      </c>
      <c r="CI15" s="319">
        <v>3.1220000000000001E-2</v>
      </c>
      <c r="CJ15" s="319">
        <v>3.5159999999999997E-2</v>
      </c>
      <c r="CK15" s="319">
        <v>3.5159999999999997E-2</v>
      </c>
      <c r="CL15" s="319">
        <v>3.5159999999999997E-2</v>
      </c>
      <c r="CM15" s="319">
        <v>3.5159999999999997E-2</v>
      </c>
      <c r="CN15" s="319">
        <v>3.5159999999999997E-2</v>
      </c>
      <c r="CO15" s="319">
        <v>3.5159999999999997E-2</v>
      </c>
      <c r="CP15" s="319">
        <v>3.5159999999999997E-2</v>
      </c>
      <c r="CQ15" s="319">
        <v>3.5159999999999997E-2</v>
      </c>
      <c r="CR15" s="319">
        <v>3.8260000000000002E-2</v>
      </c>
      <c r="CS15" s="319">
        <v>3.8260000000000002E-2</v>
      </c>
      <c r="CT15" s="319">
        <v>3.8260000000000002E-2</v>
      </c>
      <c r="CU15" s="275">
        <v>3.8260000000000002E-2</v>
      </c>
      <c r="CV15" s="275">
        <v>3.8260000000000002E-2</v>
      </c>
      <c r="CW15" s="275">
        <v>3.8260000000000002E-2</v>
      </c>
      <c r="CX15" s="275">
        <v>3.8260000000000002E-2</v>
      </c>
      <c r="CY15" s="275">
        <v>3.8260000000000002E-2</v>
      </c>
      <c r="CZ15" s="275">
        <v>3.8260000000000002E-2</v>
      </c>
      <c r="DA15" s="275">
        <v>3.8260000000000002E-2</v>
      </c>
      <c r="DB15" s="275">
        <v>3.8260000000000002E-2</v>
      </c>
      <c r="DC15" s="275">
        <v>3.8260000000000002E-2</v>
      </c>
      <c r="DD15" s="275">
        <v>3.8260000000000002E-2</v>
      </c>
      <c r="DE15" s="275">
        <v>3.8260000000000002E-2</v>
      </c>
      <c r="DF15" s="275">
        <v>3.8260000000000002E-2</v>
      </c>
      <c r="DG15" s="275">
        <v>3.8260000000000002E-2</v>
      </c>
      <c r="DH15" s="275">
        <v>3.8260000000000002E-2</v>
      </c>
      <c r="DI15" s="275">
        <v>3.8260000000000002E-2</v>
      </c>
    </row>
    <row r="16" spans="2:121" s="265" customFormat="1" ht="13.5" customHeight="1" x14ac:dyDescent="0.25">
      <c r="B16" s="51" t="s">
        <v>225</v>
      </c>
      <c r="C16" s="266"/>
      <c r="D16" s="266"/>
      <c r="E16" s="266"/>
      <c r="F16" s="266"/>
      <c r="G16" s="266"/>
      <c r="H16" s="266"/>
      <c r="I16" s="266"/>
      <c r="J16" s="266"/>
      <c r="K16" s="266"/>
      <c r="L16" s="266"/>
      <c r="M16" s="266"/>
      <c r="N16" s="266"/>
    </row>
    <row r="17" spans="1:115" s="275" customFormat="1" ht="13.5" customHeight="1" x14ac:dyDescent="0.2">
      <c r="B17" s="274" t="s">
        <v>178</v>
      </c>
      <c r="O17" s="314">
        <v>3.04E-2</v>
      </c>
      <c r="P17" s="314">
        <v>3.04E-2</v>
      </c>
      <c r="Q17" s="314">
        <v>3.04E-2</v>
      </c>
      <c r="R17" s="314">
        <v>3.1399999999999997E-2</v>
      </c>
      <c r="S17" s="314">
        <v>3.1399999999999997E-2</v>
      </c>
      <c r="T17" s="314">
        <v>3.1399999999999997E-2</v>
      </c>
      <c r="U17" s="314">
        <v>3.2399999999999998E-2</v>
      </c>
      <c r="V17" s="314">
        <v>3.2399999999999998E-2</v>
      </c>
      <c r="W17" s="314">
        <v>3.2399999999999998E-2</v>
      </c>
      <c r="X17" s="314">
        <v>3.3399999999999999E-2</v>
      </c>
      <c r="Y17" s="314">
        <v>3.3399999999999999E-2</v>
      </c>
      <c r="Z17" s="314">
        <v>3.3399999999999999E-2</v>
      </c>
      <c r="AA17" s="314">
        <v>3.44E-2</v>
      </c>
      <c r="AB17" s="314">
        <v>3.44E-2</v>
      </c>
      <c r="AC17" s="314">
        <v>3.44E-2</v>
      </c>
      <c r="AD17" s="314">
        <v>3.5400000000000001E-2</v>
      </c>
      <c r="AE17" s="314">
        <v>3.5400000000000001E-2</v>
      </c>
      <c r="AF17" s="314">
        <v>3.5400000000000001E-2</v>
      </c>
      <c r="AG17" s="314">
        <v>3.6400000000000002E-2</v>
      </c>
      <c r="AH17" s="314">
        <v>3.8899999999999997E-2</v>
      </c>
      <c r="AI17" s="314">
        <v>3.8899999999999997E-2</v>
      </c>
      <c r="AJ17" s="314">
        <v>4.24E-2</v>
      </c>
      <c r="AK17" s="314">
        <v>4.24E-2</v>
      </c>
      <c r="AL17" s="314">
        <v>4.24E-2</v>
      </c>
      <c r="AM17" s="314">
        <v>4.3400000000000001E-2</v>
      </c>
      <c r="AN17" s="314">
        <v>4.3400000000000001E-2</v>
      </c>
      <c r="AO17" s="314">
        <v>4.3400000000000001E-2</v>
      </c>
      <c r="AP17" s="314">
        <v>4.4400000000000002E-2</v>
      </c>
      <c r="AQ17" s="314">
        <v>4.4400000000000002E-2</v>
      </c>
      <c r="AR17" s="314">
        <v>4.4400000000000002E-2</v>
      </c>
      <c r="AS17" s="314">
        <v>4.5400000000000003E-2</v>
      </c>
      <c r="AT17" s="314">
        <v>4.5400000000000003E-2</v>
      </c>
      <c r="AU17" s="314">
        <v>4.5400000000000003E-2</v>
      </c>
      <c r="AV17" s="314">
        <v>4.8899999999999999E-2</v>
      </c>
      <c r="AW17" s="314">
        <v>4.8899999999999999E-2</v>
      </c>
      <c r="AX17" s="314">
        <v>4.8899999999999999E-2</v>
      </c>
      <c r="AY17" s="314">
        <v>4.99E-2</v>
      </c>
      <c r="AZ17" s="314">
        <v>4.99E-2</v>
      </c>
      <c r="BA17" s="314">
        <v>4.99E-2</v>
      </c>
      <c r="BB17" s="314">
        <v>5.0900000000000001E-2</v>
      </c>
      <c r="BC17" s="314">
        <v>5.0900000000000001E-2</v>
      </c>
      <c r="BD17" s="314">
        <v>5.0900000000000001E-2</v>
      </c>
      <c r="BE17" s="314">
        <v>5.0900000000000001E-2</v>
      </c>
      <c r="BF17" s="314">
        <v>5.0900000000000001E-2</v>
      </c>
      <c r="BG17" s="314">
        <v>5.0900000000000001E-2</v>
      </c>
      <c r="BH17" s="314">
        <v>5.6899999999999999E-2</v>
      </c>
      <c r="BI17" s="314">
        <v>5.6899999999999999E-2</v>
      </c>
      <c r="BJ17" s="314">
        <v>5.6899999999999999E-2</v>
      </c>
      <c r="BK17" s="314">
        <v>5.6899999999999999E-2</v>
      </c>
      <c r="BL17" s="314">
        <v>5.6899999999999999E-2</v>
      </c>
      <c r="BM17" s="314">
        <v>5.6899999999999999E-2</v>
      </c>
      <c r="BN17" s="314">
        <v>5.6899999999999999E-2</v>
      </c>
      <c r="BO17" s="314">
        <v>5.6899999999999999E-2</v>
      </c>
      <c r="BP17" s="314">
        <v>5.6899999999999999E-2</v>
      </c>
      <c r="BQ17" s="314">
        <v>5.6899999999999999E-2</v>
      </c>
      <c r="BR17" s="314">
        <v>5.6899999999999999E-2</v>
      </c>
      <c r="BS17" s="314">
        <v>5.6899999999999999E-2</v>
      </c>
      <c r="BT17" s="314">
        <v>5.6899999999999999E-2</v>
      </c>
      <c r="BU17" s="314">
        <v>5.6899999999999999E-2</v>
      </c>
      <c r="BV17" s="314">
        <v>5.6899999999999999E-2</v>
      </c>
      <c r="BW17" s="314">
        <v>5.6899999999999999E-2</v>
      </c>
      <c r="BX17" s="314">
        <v>5.6899999999999999E-2</v>
      </c>
      <c r="BY17" s="314">
        <v>5.6899999999999999E-2</v>
      </c>
      <c r="BZ17" s="314">
        <v>5.6899999999999999E-2</v>
      </c>
      <c r="CA17" s="314">
        <v>5.6899999999999999E-2</v>
      </c>
      <c r="CB17" s="314">
        <v>5.6899999999999999E-2</v>
      </c>
      <c r="CC17" s="314">
        <v>5.6899999999999999E-2</v>
      </c>
      <c r="CD17" s="314">
        <v>5.6899999999999999E-2</v>
      </c>
      <c r="CE17" s="314">
        <v>5.6899999999999999E-2</v>
      </c>
      <c r="CF17" s="314">
        <v>5.6899999999999999E-2</v>
      </c>
      <c r="CG17" s="314">
        <v>5.6899999999999999E-2</v>
      </c>
      <c r="CH17" s="314">
        <v>5.6899999999999999E-2</v>
      </c>
      <c r="CI17" s="314">
        <v>5.6899999999999999E-2</v>
      </c>
      <c r="CJ17" s="314">
        <v>5.6899999999999999E-2</v>
      </c>
      <c r="CK17" s="314">
        <v>5.6899999999999999E-2</v>
      </c>
      <c r="CL17" s="314">
        <v>5.6899999999999999E-2</v>
      </c>
      <c r="CM17" s="314">
        <v>5.6899999999999999E-2</v>
      </c>
      <c r="CN17" s="314">
        <v>5.6899999999999999E-2</v>
      </c>
      <c r="CO17" s="314">
        <v>5.6899999999999999E-2</v>
      </c>
      <c r="CP17" s="314">
        <v>5.6899999999999999E-2</v>
      </c>
      <c r="CQ17" s="314">
        <v>5.6899999999999999E-2</v>
      </c>
      <c r="CR17" s="314">
        <v>5.6899999999999999E-2</v>
      </c>
      <c r="CS17" s="314">
        <v>5.6899999999999999E-2</v>
      </c>
      <c r="CT17" s="314">
        <v>5.6899999999999999E-2</v>
      </c>
      <c r="CU17" s="314">
        <v>5.6899999999999999E-2</v>
      </c>
      <c r="CV17" s="314">
        <v>5.6899999999999999E-2</v>
      </c>
      <c r="CW17" s="314">
        <v>5.6899999999999999E-2</v>
      </c>
      <c r="CX17" s="314">
        <v>5.6899999999999999E-2</v>
      </c>
      <c r="CY17" s="314">
        <v>5.6899999999999999E-2</v>
      </c>
      <c r="CZ17" s="314">
        <v>5.6899999999999999E-2</v>
      </c>
      <c r="DA17" s="314">
        <v>5.6899999999999999E-2</v>
      </c>
      <c r="DB17" s="314">
        <v>5.6899999999999999E-2</v>
      </c>
      <c r="DC17" s="314">
        <v>5.6899999999999999E-2</v>
      </c>
      <c r="DD17" s="314">
        <v>5.6899999999999999E-2</v>
      </c>
      <c r="DE17" s="314">
        <v>5.6899999999999999E-2</v>
      </c>
      <c r="DF17" s="314">
        <v>5.6899999999999999E-2</v>
      </c>
      <c r="DG17" s="314">
        <v>5.6899999999999999E-2</v>
      </c>
      <c r="DH17" s="314">
        <v>5.6899999999999999E-2</v>
      </c>
      <c r="DI17" s="314">
        <v>5.6899999999999999E-2</v>
      </c>
    </row>
    <row r="18" spans="1:115" s="275" customFormat="1" ht="13.5" customHeight="1" x14ac:dyDescent="0.2">
      <c r="B18" s="274" t="s">
        <v>179</v>
      </c>
      <c r="O18" s="314"/>
      <c r="P18" s="314"/>
      <c r="Q18" s="314"/>
      <c r="R18" s="314"/>
      <c r="S18" s="314"/>
      <c r="T18" s="314"/>
      <c r="U18" s="314"/>
      <c r="V18" s="314"/>
      <c r="W18" s="314"/>
      <c r="X18" s="314"/>
      <c r="Y18" s="314"/>
      <c r="Z18" s="314"/>
      <c r="AA18" s="314"/>
      <c r="AB18" s="314"/>
      <c r="AC18" s="314"/>
      <c r="AD18" s="314"/>
      <c r="AE18" s="314"/>
      <c r="AF18" s="314"/>
      <c r="AG18" s="314"/>
      <c r="AH18" s="314"/>
      <c r="AI18" s="314"/>
      <c r="AJ18" s="314"/>
      <c r="AK18" s="314"/>
      <c r="AL18" s="314"/>
      <c r="AM18" s="314"/>
      <c r="AN18" s="314"/>
      <c r="AO18" s="314"/>
      <c r="AP18" s="314"/>
      <c r="AQ18" s="314"/>
      <c r="AR18" s="314"/>
      <c r="AS18" s="314"/>
      <c r="AT18" s="314"/>
      <c r="AU18" s="314"/>
      <c r="AV18" s="314"/>
      <c r="AW18" s="314"/>
      <c r="AX18" s="314"/>
      <c r="AY18" s="314"/>
      <c r="AZ18" s="314"/>
      <c r="BA18" s="314"/>
      <c r="BB18" s="314"/>
      <c r="BC18" s="314"/>
      <c r="BD18" s="314"/>
      <c r="BE18" s="314"/>
      <c r="BF18" s="314"/>
      <c r="BG18" s="314"/>
      <c r="BH18" s="314"/>
      <c r="BI18" s="314"/>
      <c r="BJ18" s="314"/>
      <c r="BK18" s="314"/>
      <c r="BL18" s="314"/>
      <c r="BM18" s="314"/>
      <c r="BN18" s="314"/>
      <c r="BO18" s="314"/>
      <c r="BP18" s="314"/>
      <c r="BQ18" s="314"/>
      <c r="BR18" s="314"/>
      <c r="BS18" s="314"/>
      <c r="BT18" s="314"/>
      <c r="BU18" s="314"/>
      <c r="BV18" s="314"/>
      <c r="BW18" s="314"/>
      <c r="BX18" s="314"/>
      <c r="BY18" s="314"/>
      <c r="BZ18" s="314"/>
      <c r="CA18" s="314"/>
      <c r="CB18" s="314"/>
      <c r="CC18" s="314"/>
      <c r="CD18" s="314"/>
      <c r="CE18" s="314"/>
      <c r="CF18" s="314"/>
      <c r="CG18" s="314"/>
      <c r="CH18" s="314"/>
      <c r="CI18" s="314" t="s">
        <v>1</v>
      </c>
      <c r="CJ18" s="314">
        <v>-3.3400000000000001E-3</v>
      </c>
      <c r="CK18" s="314">
        <v>-3.3400000000000001E-3</v>
      </c>
      <c r="CL18" s="314">
        <v>-2.6900000000000001E-3</v>
      </c>
      <c r="CM18" s="314">
        <v>-2.6900000000000001E-3</v>
      </c>
      <c r="CN18" s="314">
        <v>-2.6900000000000001E-3</v>
      </c>
      <c r="CO18" s="314">
        <v>-2.99E-3</v>
      </c>
      <c r="CP18" s="314">
        <v>-2.99E-3</v>
      </c>
      <c r="CQ18" s="314">
        <v>-2.99E-3</v>
      </c>
      <c r="CR18" s="314">
        <v>-2.5300000000000001E-3</v>
      </c>
      <c r="CS18" s="314">
        <v>-2.5300000000000001E-3</v>
      </c>
      <c r="CT18" s="314">
        <v>-2.5300000000000001E-3</v>
      </c>
      <c r="CU18" s="314">
        <v>9.8999999999999999E-4</v>
      </c>
      <c r="CV18" s="314">
        <v>9.8999999999999999E-4</v>
      </c>
      <c r="CW18" s="314">
        <v>9.8999999999999999E-4</v>
      </c>
      <c r="CX18" s="314">
        <v>3.5799999999999998E-3</v>
      </c>
      <c r="CY18" s="314">
        <v>3.5799999999999998E-3</v>
      </c>
      <c r="CZ18" s="314">
        <v>3.5799999999999998E-3</v>
      </c>
      <c r="DA18" s="314">
        <v>5.3200000000000001E-3</v>
      </c>
      <c r="DB18" s="314">
        <v>5.3200000000000001E-3</v>
      </c>
      <c r="DC18" s="314">
        <v>5.3200000000000001E-3</v>
      </c>
      <c r="DD18" s="314">
        <v>1.0529999999999999E-2</v>
      </c>
      <c r="DE18" s="314">
        <v>1.0529999999999999E-2</v>
      </c>
      <c r="DF18" s="314">
        <v>1.0529999999999999E-2</v>
      </c>
      <c r="DG18" s="314">
        <v>1.2290000000000001E-2</v>
      </c>
      <c r="DH18" s="314">
        <v>1.2290000000000001E-2</v>
      </c>
      <c r="DI18" s="314">
        <v>1.2290000000000001E-2</v>
      </c>
    </row>
    <row r="19" spans="1:115" s="275" customFormat="1" ht="13.5" customHeight="1" x14ac:dyDescent="0.2">
      <c r="B19" s="274" t="s">
        <v>180</v>
      </c>
      <c r="O19" s="314"/>
      <c r="P19" s="314"/>
      <c r="Q19" s="314"/>
      <c r="R19" s="314"/>
      <c r="S19" s="314"/>
      <c r="T19" s="314"/>
      <c r="U19" s="314"/>
      <c r="V19" s="314"/>
      <c r="W19" s="314"/>
      <c r="X19" s="314"/>
      <c r="Y19" s="314"/>
      <c r="Z19" s="314"/>
      <c r="AA19" s="314"/>
      <c r="AB19" s="314"/>
      <c r="AC19" s="314"/>
      <c r="AD19" s="314"/>
      <c r="AE19" s="314"/>
      <c r="AF19" s="314"/>
      <c r="AG19" s="314"/>
      <c r="AH19" s="314"/>
      <c r="AI19" s="314"/>
      <c r="AJ19" s="314"/>
      <c r="AK19" s="314"/>
      <c r="AL19" s="314"/>
      <c r="AM19" s="314"/>
      <c r="AN19" s="314"/>
      <c r="AO19" s="314"/>
      <c r="AP19" s="314"/>
      <c r="AQ19" s="314"/>
      <c r="AR19" s="314"/>
      <c r="AS19" s="314"/>
      <c r="AT19" s="314"/>
      <c r="AU19" s="314"/>
      <c r="AV19" s="314"/>
      <c r="AW19" s="314"/>
      <c r="AX19" s="314"/>
      <c r="AY19" s="314"/>
      <c r="AZ19" s="314"/>
      <c r="BA19" s="314"/>
      <c r="BB19" s="314"/>
      <c r="BC19" s="314"/>
      <c r="BD19" s="314"/>
      <c r="BE19" s="314"/>
      <c r="BF19" s="314"/>
      <c r="BG19" s="314"/>
      <c r="BH19" s="314"/>
      <c r="BI19" s="314"/>
      <c r="BJ19" s="314"/>
      <c r="BK19" s="314"/>
      <c r="BL19" s="314"/>
      <c r="BM19" s="314"/>
      <c r="BN19" s="314"/>
      <c r="BO19" s="314"/>
      <c r="BP19" s="314"/>
      <c r="BQ19" s="314"/>
      <c r="BR19" s="314"/>
      <c r="BS19" s="314"/>
      <c r="BT19" s="314"/>
      <c r="BU19" s="314"/>
      <c r="BV19" s="314"/>
      <c r="BW19" s="314"/>
      <c r="BX19" s="314"/>
      <c r="BY19" s="314"/>
      <c r="BZ19" s="314"/>
      <c r="CA19" s="314"/>
      <c r="CB19" s="314"/>
      <c r="CC19" s="314"/>
      <c r="CD19" s="314"/>
      <c r="CE19" s="314"/>
      <c r="CF19" s="314"/>
      <c r="CG19" s="314"/>
      <c r="CH19" s="314"/>
      <c r="CI19" s="314" t="s">
        <v>1</v>
      </c>
      <c r="CJ19" s="314">
        <v>-2.3000000000000001E-4</v>
      </c>
      <c r="CK19" s="314">
        <v>-2.3000000000000001E-4</v>
      </c>
      <c r="CL19" s="314">
        <v>-5.9999999999999995E-4</v>
      </c>
      <c r="CM19" s="314">
        <v>-5.9999999999999995E-4</v>
      </c>
      <c r="CN19" s="314">
        <v>-5.9999999999999995E-4</v>
      </c>
      <c r="CO19" s="314">
        <v>6.4999999999999997E-4</v>
      </c>
      <c r="CP19" s="314">
        <v>6.4999999999999997E-4</v>
      </c>
      <c r="CQ19" s="314">
        <v>6.4999999999999997E-4</v>
      </c>
      <c r="CR19" s="314">
        <v>1.6900000000000001E-3</v>
      </c>
      <c r="CS19" s="314">
        <v>1.6900000000000001E-3</v>
      </c>
      <c r="CT19" s="314">
        <v>1.6900000000000001E-3</v>
      </c>
      <c r="CU19" s="314">
        <v>1.9499999999999999E-3</v>
      </c>
      <c r="CV19" s="314">
        <v>1.9499999999999999E-3</v>
      </c>
      <c r="CW19" s="314">
        <v>1.9499999999999999E-3</v>
      </c>
      <c r="CX19" s="314">
        <v>5.0000000000000001E-4</v>
      </c>
      <c r="CY19" s="314">
        <v>5.0000000000000001E-4</v>
      </c>
      <c r="CZ19" s="314">
        <v>5.0000000000000001E-4</v>
      </c>
      <c r="DA19" s="314">
        <v>4.4999999999999999E-4</v>
      </c>
      <c r="DB19" s="314">
        <v>4.4999999999999999E-4</v>
      </c>
      <c r="DC19" s="314">
        <v>4.4999999999999999E-4</v>
      </c>
      <c r="DD19" s="314">
        <v>-1.3500000000000001E-3</v>
      </c>
      <c r="DE19" s="314">
        <v>-1.3500000000000001E-3</v>
      </c>
      <c r="DF19" s="314">
        <v>-1.3500000000000001E-3</v>
      </c>
      <c r="DG19" s="314">
        <v>-4.4000000000000002E-4</v>
      </c>
      <c r="DH19" s="314">
        <v>-4.4000000000000002E-4</v>
      </c>
      <c r="DI19" s="314">
        <v>-4.4000000000000002E-4</v>
      </c>
    </row>
    <row r="20" spans="1:115" s="275" customFormat="1" ht="13.5" customHeight="1" x14ac:dyDescent="0.2">
      <c r="B20" s="274" t="s">
        <v>181</v>
      </c>
      <c r="O20" s="314"/>
      <c r="P20" s="314"/>
      <c r="Q20" s="314"/>
      <c r="R20" s="314"/>
      <c r="S20" s="314"/>
      <c r="T20" s="314"/>
      <c r="U20" s="314"/>
      <c r="V20" s="314"/>
      <c r="W20" s="314"/>
      <c r="X20" s="314"/>
      <c r="Y20" s="314"/>
      <c r="Z20" s="314"/>
      <c r="AA20" s="314"/>
      <c r="AB20" s="314"/>
      <c r="AC20" s="314"/>
      <c r="AD20" s="314"/>
      <c r="AE20" s="314"/>
      <c r="AF20" s="314"/>
      <c r="AG20" s="314"/>
      <c r="AH20" s="314"/>
      <c r="AI20" s="314"/>
      <c r="AJ20" s="314"/>
      <c r="AK20" s="314"/>
      <c r="AL20" s="314"/>
      <c r="AM20" s="314"/>
      <c r="AN20" s="314"/>
      <c r="AO20" s="314"/>
      <c r="AP20" s="314"/>
      <c r="AQ20" s="314"/>
      <c r="AR20" s="314"/>
      <c r="AS20" s="314"/>
      <c r="AT20" s="314"/>
      <c r="AU20" s="314"/>
      <c r="AV20" s="314"/>
      <c r="AW20" s="314"/>
      <c r="AX20" s="314"/>
      <c r="AY20" s="314"/>
      <c r="AZ20" s="314"/>
      <c r="BA20" s="314"/>
      <c r="BB20" s="314"/>
      <c r="BC20" s="314"/>
      <c r="BD20" s="314"/>
      <c r="BE20" s="314"/>
      <c r="BF20" s="314"/>
      <c r="BG20" s="314"/>
      <c r="BH20" s="314"/>
      <c r="BI20" s="314"/>
      <c r="BJ20" s="314"/>
      <c r="BK20" s="314"/>
      <c r="BL20" s="314"/>
      <c r="BM20" s="314"/>
      <c r="BN20" s="314"/>
      <c r="BO20" s="314"/>
      <c r="BP20" s="314"/>
      <c r="BQ20" s="314"/>
      <c r="BR20" s="314"/>
      <c r="BS20" s="314"/>
      <c r="BT20" s="314"/>
      <c r="BU20" s="314"/>
      <c r="BV20" s="314"/>
      <c r="BW20" s="314"/>
      <c r="BX20" s="314"/>
      <c r="BY20" s="314"/>
      <c r="BZ20" s="314"/>
      <c r="CA20" s="314"/>
      <c r="CB20" s="314"/>
      <c r="CC20" s="314"/>
      <c r="CD20" s="314"/>
      <c r="CE20" s="314"/>
      <c r="CF20" s="314"/>
      <c r="CG20" s="314"/>
      <c r="CH20" s="314"/>
      <c r="CI20" s="314" t="s">
        <v>1</v>
      </c>
      <c r="CJ20" s="314">
        <v>4.3200000000000001E-3</v>
      </c>
      <c r="CK20" s="314">
        <v>4.3200000000000001E-3</v>
      </c>
      <c r="CL20" s="314">
        <v>4.4600000000000004E-3</v>
      </c>
      <c r="CM20" s="314">
        <v>4.4600000000000004E-3</v>
      </c>
      <c r="CN20" s="314">
        <v>4.4600000000000004E-3</v>
      </c>
      <c r="CO20" s="314">
        <v>3.98E-3</v>
      </c>
      <c r="CP20" s="314">
        <v>3.98E-3</v>
      </c>
      <c r="CQ20" s="314">
        <v>3.98E-3</v>
      </c>
      <c r="CR20" s="314">
        <v>4.8399999999999997E-3</v>
      </c>
      <c r="CS20" s="314">
        <v>4.8399999999999997E-3</v>
      </c>
      <c r="CT20" s="314">
        <v>4.8399999999999997E-3</v>
      </c>
      <c r="CU20" s="314">
        <v>1.92E-3</v>
      </c>
      <c r="CV20" s="314">
        <v>1.92E-3</v>
      </c>
      <c r="CW20" s="314">
        <v>1.92E-3</v>
      </c>
      <c r="CX20" s="314">
        <v>3.6000000000000002E-4</v>
      </c>
      <c r="CY20" s="314">
        <v>3.6000000000000002E-4</v>
      </c>
      <c r="CZ20" s="314">
        <v>3.6000000000000002E-4</v>
      </c>
      <c r="DA20" s="314">
        <v>-6.7000000000000002E-4</v>
      </c>
      <c r="DB20" s="314">
        <v>-6.7000000000000002E-4</v>
      </c>
      <c r="DC20" s="314">
        <v>-6.7000000000000002E-4</v>
      </c>
      <c r="DD20" s="314">
        <v>1.82E-3</v>
      </c>
      <c r="DE20" s="314">
        <v>1.82E-3</v>
      </c>
      <c r="DF20" s="314">
        <v>1.82E-3</v>
      </c>
      <c r="DG20" s="314">
        <v>2.7499999999999998E-3</v>
      </c>
      <c r="DH20" s="314">
        <v>2.7499999999999998E-3</v>
      </c>
      <c r="DI20" s="314">
        <v>2.7499999999999998E-3</v>
      </c>
    </row>
    <row r="21" spans="1:115" s="277" customFormat="1" ht="13.5" customHeight="1" x14ac:dyDescent="0.2">
      <c r="A21" s="280"/>
      <c r="B21" s="279" t="s">
        <v>315</v>
      </c>
      <c r="O21" s="315">
        <f>SUM(O17:O20)</f>
        <v>3.04E-2</v>
      </c>
      <c r="P21" s="315">
        <f t="shared" ref="P21:CA21" si="2">SUM(P17:P20)</f>
        <v>3.04E-2</v>
      </c>
      <c r="Q21" s="315">
        <f t="shared" si="2"/>
        <v>3.04E-2</v>
      </c>
      <c r="R21" s="315">
        <f t="shared" si="2"/>
        <v>3.1399999999999997E-2</v>
      </c>
      <c r="S21" s="315">
        <f t="shared" si="2"/>
        <v>3.1399999999999997E-2</v>
      </c>
      <c r="T21" s="315">
        <f t="shared" si="2"/>
        <v>3.1399999999999997E-2</v>
      </c>
      <c r="U21" s="315">
        <f t="shared" si="2"/>
        <v>3.2399999999999998E-2</v>
      </c>
      <c r="V21" s="315">
        <f t="shared" si="2"/>
        <v>3.2399999999999998E-2</v>
      </c>
      <c r="W21" s="315">
        <f t="shared" si="2"/>
        <v>3.2399999999999998E-2</v>
      </c>
      <c r="X21" s="315">
        <f t="shared" si="2"/>
        <v>3.3399999999999999E-2</v>
      </c>
      <c r="Y21" s="315">
        <f t="shared" si="2"/>
        <v>3.3399999999999999E-2</v>
      </c>
      <c r="Z21" s="315">
        <f t="shared" si="2"/>
        <v>3.3399999999999999E-2</v>
      </c>
      <c r="AA21" s="315">
        <f t="shared" si="2"/>
        <v>3.44E-2</v>
      </c>
      <c r="AB21" s="315">
        <f t="shared" si="2"/>
        <v>3.44E-2</v>
      </c>
      <c r="AC21" s="315">
        <f t="shared" si="2"/>
        <v>3.44E-2</v>
      </c>
      <c r="AD21" s="315">
        <f t="shared" si="2"/>
        <v>3.5400000000000001E-2</v>
      </c>
      <c r="AE21" s="315">
        <f t="shared" si="2"/>
        <v>3.5400000000000001E-2</v>
      </c>
      <c r="AF21" s="315">
        <f t="shared" si="2"/>
        <v>3.5400000000000001E-2</v>
      </c>
      <c r="AG21" s="315">
        <f t="shared" si="2"/>
        <v>3.6400000000000002E-2</v>
      </c>
      <c r="AH21" s="315">
        <f t="shared" si="2"/>
        <v>3.8899999999999997E-2</v>
      </c>
      <c r="AI21" s="315">
        <f t="shared" si="2"/>
        <v>3.8899999999999997E-2</v>
      </c>
      <c r="AJ21" s="315">
        <f t="shared" si="2"/>
        <v>4.24E-2</v>
      </c>
      <c r="AK21" s="315">
        <f t="shared" si="2"/>
        <v>4.24E-2</v>
      </c>
      <c r="AL21" s="315">
        <f t="shared" si="2"/>
        <v>4.24E-2</v>
      </c>
      <c r="AM21" s="315">
        <f t="shared" si="2"/>
        <v>4.3400000000000001E-2</v>
      </c>
      <c r="AN21" s="315">
        <f t="shared" si="2"/>
        <v>4.3400000000000001E-2</v>
      </c>
      <c r="AO21" s="315">
        <f t="shared" si="2"/>
        <v>4.3400000000000001E-2</v>
      </c>
      <c r="AP21" s="315">
        <f t="shared" si="2"/>
        <v>4.4400000000000002E-2</v>
      </c>
      <c r="AQ21" s="315">
        <f t="shared" si="2"/>
        <v>4.4400000000000002E-2</v>
      </c>
      <c r="AR21" s="315">
        <f t="shared" si="2"/>
        <v>4.4400000000000002E-2</v>
      </c>
      <c r="AS21" s="315">
        <f t="shared" si="2"/>
        <v>4.5400000000000003E-2</v>
      </c>
      <c r="AT21" s="315">
        <f t="shared" si="2"/>
        <v>4.5400000000000003E-2</v>
      </c>
      <c r="AU21" s="315">
        <f t="shared" si="2"/>
        <v>4.5400000000000003E-2</v>
      </c>
      <c r="AV21" s="315">
        <f t="shared" si="2"/>
        <v>4.8899999999999999E-2</v>
      </c>
      <c r="AW21" s="315">
        <f t="shared" si="2"/>
        <v>4.8899999999999999E-2</v>
      </c>
      <c r="AX21" s="315">
        <f t="shared" si="2"/>
        <v>4.8899999999999999E-2</v>
      </c>
      <c r="AY21" s="315">
        <f t="shared" si="2"/>
        <v>4.99E-2</v>
      </c>
      <c r="AZ21" s="315">
        <f t="shared" si="2"/>
        <v>4.99E-2</v>
      </c>
      <c r="BA21" s="315">
        <f t="shared" si="2"/>
        <v>4.99E-2</v>
      </c>
      <c r="BB21" s="315">
        <f t="shared" si="2"/>
        <v>5.0900000000000001E-2</v>
      </c>
      <c r="BC21" s="315">
        <f t="shared" si="2"/>
        <v>5.0900000000000001E-2</v>
      </c>
      <c r="BD21" s="315">
        <f t="shared" si="2"/>
        <v>5.0900000000000001E-2</v>
      </c>
      <c r="BE21" s="315">
        <f t="shared" si="2"/>
        <v>5.0900000000000001E-2</v>
      </c>
      <c r="BF21" s="315">
        <f t="shared" si="2"/>
        <v>5.0900000000000001E-2</v>
      </c>
      <c r="BG21" s="315">
        <f t="shared" si="2"/>
        <v>5.0900000000000001E-2</v>
      </c>
      <c r="BH21" s="315">
        <f t="shared" si="2"/>
        <v>5.6899999999999999E-2</v>
      </c>
      <c r="BI21" s="315">
        <f t="shared" si="2"/>
        <v>5.6899999999999999E-2</v>
      </c>
      <c r="BJ21" s="315">
        <f t="shared" si="2"/>
        <v>5.6899999999999999E-2</v>
      </c>
      <c r="BK21" s="315">
        <f t="shared" si="2"/>
        <v>5.6899999999999999E-2</v>
      </c>
      <c r="BL21" s="315">
        <f t="shared" si="2"/>
        <v>5.6899999999999999E-2</v>
      </c>
      <c r="BM21" s="315">
        <f t="shared" si="2"/>
        <v>5.6899999999999999E-2</v>
      </c>
      <c r="BN21" s="315">
        <f t="shared" si="2"/>
        <v>5.6899999999999999E-2</v>
      </c>
      <c r="BO21" s="315">
        <f t="shared" si="2"/>
        <v>5.6899999999999999E-2</v>
      </c>
      <c r="BP21" s="315">
        <f t="shared" si="2"/>
        <v>5.6899999999999999E-2</v>
      </c>
      <c r="BQ21" s="315">
        <f t="shared" si="2"/>
        <v>5.6899999999999999E-2</v>
      </c>
      <c r="BR21" s="315">
        <f t="shared" si="2"/>
        <v>5.6899999999999999E-2</v>
      </c>
      <c r="BS21" s="315">
        <f t="shared" si="2"/>
        <v>5.6899999999999999E-2</v>
      </c>
      <c r="BT21" s="315">
        <f t="shared" si="2"/>
        <v>5.6899999999999999E-2</v>
      </c>
      <c r="BU21" s="315">
        <f t="shared" si="2"/>
        <v>5.6899999999999999E-2</v>
      </c>
      <c r="BV21" s="315">
        <f t="shared" si="2"/>
        <v>5.6899999999999999E-2</v>
      </c>
      <c r="BW21" s="315">
        <f t="shared" si="2"/>
        <v>5.6899999999999999E-2</v>
      </c>
      <c r="BX21" s="315">
        <f t="shared" si="2"/>
        <v>5.6899999999999999E-2</v>
      </c>
      <c r="BY21" s="315">
        <f t="shared" si="2"/>
        <v>5.6899999999999999E-2</v>
      </c>
      <c r="BZ21" s="315">
        <f t="shared" si="2"/>
        <v>5.6899999999999999E-2</v>
      </c>
      <c r="CA21" s="315">
        <f t="shared" si="2"/>
        <v>5.6899999999999999E-2</v>
      </c>
      <c r="CB21" s="315">
        <f t="shared" ref="CB21:DH21" si="3">SUM(CB17:CB20)</f>
        <v>5.6899999999999999E-2</v>
      </c>
      <c r="CC21" s="315">
        <f t="shared" si="3"/>
        <v>5.6899999999999999E-2</v>
      </c>
      <c r="CD21" s="315">
        <f t="shared" si="3"/>
        <v>5.6899999999999999E-2</v>
      </c>
      <c r="CE21" s="315">
        <f t="shared" si="3"/>
        <v>5.6899999999999999E-2</v>
      </c>
      <c r="CF21" s="315">
        <f t="shared" si="3"/>
        <v>5.6899999999999999E-2</v>
      </c>
      <c r="CG21" s="315">
        <f t="shared" si="3"/>
        <v>5.6899999999999999E-2</v>
      </c>
      <c r="CH21" s="315">
        <f t="shared" si="3"/>
        <v>5.6899999999999999E-2</v>
      </c>
      <c r="CI21" s="315">
        <f t="shared" si="3"/>
        <v>5.6899999999999999E-2</v>
      </c>
      <c r="CJ21" s="315">
        <f t="shared" si="3"/>
        <v>5.7649999999999993E-2</v>
      </c>
      <c r="CK21" s="315">
        <f t="shared" si="3"/>
        <v>5.7649999999999993E-2</v>
      </c>
      <c r="CL21" s="315">
        <f t="shared" si="3"/>
        <v>5.8069999999999997E-2</v>
      </c>
      <c r="CM21" s="315">
        <f t="shared" si="3"/>
        <v>5.8069999999999997E-2</v>
      </c>
      <c r="CN21" s="315">
        <f t="shared" si="3"/>
        <v>5.8069999999999997E-2</v>
      </c>
      <c r="CO21" s="315">
        <f t="shared" si="3"/>
        <v>5.8539999999999995E-2</v>
      </c>
      <c r="CP21" s="315">
        <f t="shared" si="3"/>
        <v>5.8539999999999995E-2</v>
      </c>
      <c r="CQ21" s="315">
        <f t="shared" si="3"/>
        <v>5.8539999999999995E-2</v>
      </c>
      <c r="CR21" s="315">
        <f t="shared" si="3"/>
        <v>6.0899999999999996E-2</v>
      </c>
      <c r="CS21" s="315">
        <f t="shared" si="3"/>
        <v>6.0899999999999996E-2</v>
      </c>
      <c r="CT21" s="315">
        <f t="shared" si="3"/>
        <v>6.0899999999999996E-2</v>
      </c>
      <c r="CU21" s="315">
        <f t="shared" si="3"/>
        <v>6.1759999999999995E-2</v>
      </c>
      <c r="CV21" s="315">
        <f t="shared" si="3"/>
        <v>6.1759999999999995E-2</v>
      </c>
      <c r="CW21" s="315">
        <f t="shared" si="3"/>
        <v>6.1759999999999995E-2</v>
      </c>
      <c r="CX21" s="315">
        <f t="shared" si="3"/>
        <v>6.1339999999999999E-2</v>
      </c>
      <c r="CY21" s="315">
        <f t="shared" si="3"/>
        <v>6.1339999999999999E-2</v>
      </c>
      <c r="CZ21" s="315">
        <f t="shared" si="3"/>
        <v>6.1339999999999999E-2</v>
      </c>
      <c r="DA21" s="315">
        <f t="shared" si="3"/>
        <v>6.2000000000000006E-2</v>
      </c>
      <c r="DB21" s="315">
        <f t="shared" si="3"/>
        <v>6.2000000000000006E-2</v>
      </c>
      <c r="DC21" s="315">
        <f t="shared" si="3"/>
        <v>6.2000000000000006E-2</v>
      </c>
      <c r="DD21" s="315">
        <f t="shared" si="3"/>
        <v>6.7900000000000002E-2</v>
      </c>
      <c r="DE21" s="315">
        <f t="shared" si="3"/>
        <v>6.7900000000000002E-2</v>
      </c>
      <c r="DF21" s="315">
        <f t="shared" si="3"/>
        <v>6.7900000000000002E-2</v>
      </c>
      <c r="DG21" s="315">
        <f t="shared" si="3"/>
        <v>7.1500000000000008E-2</v>
      </c>
      <c r="DH21" s="315">
        <f t="shared" si="3"/>
        <v>7.1500000000000008E-2</v>
      </c>
      <c r="DI21" s="315">
        <f>SUM(DI17:DI20)</f>
        <v>7.1500000000000008E-2</v>
      </c>
    </row>
    <row r="23" spans="1:115" ht="15" x14ac:dyDescent="0.25">
      <c r="B23" s="51" t="s">
        <v>212</v>
      </c>
      <c r="O23" s="322">
        <v>0.125</v>
      </c>
      <c r="P23" s="322">
        <v>0.125</v>
      </c>
      <c r="Q23" s="322">
        <v>0.125</v>
      </c>
      <c r="R23" s="322">
        <v>0.125</v>
      </c>
      <c r="S23" s="322">
        <v>0.125</v>
      </c>
      <c r="T23" s="322">
        <v>0.125</v>
      </c>
      <c r="U23" s="322">
        <v>0.125</v>
      </c>
      <c r="V23" s="322">
        <v>0.125</v>
      </c>
      <c r="W23" s="322">
        <v>0.125</v>
      </c>
      <c r="X23" s="322">
        <v>0.125</v>
      </c>
      <c r="Y23" s="322">
        <v>0.125</v>
      </c>
      <c r="Z23" s="322">
        <v>0.125</v>
      </c>
      <c r="AA23" s="322">
        <v>0.125</v>
      </c>
      <c r="AB23" s="322">
        <v>0.125</v>
      </c>
      <c r="AC23" s="322">
        <v>0.125</v>
      </c>
      <c r="AD23" s="322">
        <v>0.125</v>
      </c>
      <c r="AE23" s="322">
        <v>0.125</v>
      </c>
      <c r="AF23" s="322">
        <v>0.125</v>
      </c>
      <c r="AG23" s="322">
        <v>0.125</v>
      </c>
      <c r="AH23" s="322">
        <v>0.125</v>
      </c>
      <c r="AI23" s="322">
        <v>0.125</v>
      </c>
      <c r="AJ23" s="322">
        <v>0.125</v>
      </c>
      <c r="AK23" s="322">
        <v>0.125</v>
      </c>
      <c r="AL23" s="322">
        <v>0.125</v>
      </c>
      <c r="AM23" s="322">
        <v>0.125</v>
      </c>
      <c r="AN23" s="322">
        <v>0.125</v>
      </c>
      <c r="AO23" s="322">
        <v>0.125</v>
      </c>
      <c r="AP23" s="322">
        <v>0.125</v>
      </c>
      <c r="AQ23" s="322">
        <v>0.125</v>
      </c>
      <c r="AR23" s="322">
        <v>0.125</v>
      </c>
      <c r="AS23" s="322">
        <v>0.125</v>
      </c>
      <c r="AT23" s="322">
        <v>0.125</v>
      </c>
      <c r="AU23" s="322">
        <v>0.125</v>
      </c>
      <c r="AV23" s="322">
        <v>0.125</v>
      </c>
      <c r="AW23" s="322">
        <v>0.125</v>
      </c>
      <c r="AX23" s="322">
        <v>0.125</v>
      </c>
      <c r="AY23" s="322">
        <v>0.125</v>
      </c>
      <c r="AZ23" s="322">
        <v>0.125</v>
      </c>
      <c r="BA23" s="322">
        <v>0.125</v>
      </c>
      <c r="BB23" s="322">
        <v>0.125</v>
      </c>
      <c r="BC23" s="322">
        <v>0.125</v>
      </c>
      <c r="BD23" s="322">
        <v>0.125</v>
      </c>
      <c r="BE23" s="322">
        <v>0.125</v>
      </c>
      <c r="BF23" s="322">
        <v>0.125</v>
      </c>
      <c r="BG23" s="322">
        <v>0.125</v>
      </c>
      <c r="BH23" s="322">
        <v>0.125</v>
      </c>
      <c r="BI23" s="322">
        <v>0.125</v>
      </c>
      <c r="BJ23" s="322">
        <v>0.125</v>
      </c>
      <c r="BK23" s="322">
        <v>0.125</v>
      </c>
      <c r="BL23" s="322">
        <v>0.125</v>
      </c>
      <c r="BM23" s="322">
        <v>0.125</v>
      </c>
      <c r="BN23" s="322">
        <v>0.125</v>
      </c>
      <c r="BO23" s="322">
        <v>0.125</v>
      </c>
      <c r="BP23" s="322">
        <v>0.125</v>
      </c>
      <c r="BQ23" s="322">
        <v>0.125</v>
      </c>
      <c r="BR23" s="322">
        <v>0.125</v>
      </c>
      <c r="BS23" s="322">
        <v>0.125</v>
      </c>
      <c r="BT23" s="322">
        <v>0.125</v>
      </c>
      <c r="BU23" s="322">
        <v>0.125</v>
      </c>
      <c r="BV23" s="322">
        <v>0.125</v>
      </c>
      <c r="BW23" s="322">
        <v>0.125</v>
      </c>
      <c r="BX23" s="322">
        <v>0.125</v>
      </c>
      <c r="BY23" s="322">
        <v>0.125</v>
      </c>
      <c r="BZ23" s="322">
        <v>0.125</v>
      </c>
      <c r="CA23" s="322">
        <v>0.125</v>
      </c>
      <c r="CB23" s="322">
        <v>0.125</v>
      </c>
      <c r="CC23" s="322">
        <v>0.125</v>
      </c>
      <c r="CD23" s="322">
        <v>0.125</v>
      </c>
      <c r="CE23" s="322">
        <v>0.125</v>
      </c>
      <c r="CF23" s="322">
        <v>0.125</v>
      </c>
      <c r="CG23" s="322">
        <v>0.125</v>
      </c>
      <c r="CH23" s="322">
        <v>0.125</v>
      </c>
      <c r="CI23" s="322">
        <v>0.125</v>
      </c>
      <c r="CJ23" s="322">
        <v>0.125</v>
      </c>
      <c r="CK23" s="322">
        <v>0.125</v>
      </c>
      <c r="CL23" s="322">
        <v>0.125</v>
      </c>
      <c r="CM23" s="322">
        <v>0.125</v>
      </c>
      <c r="CN23" s="322">
        <v>0.125</v>
      </c>
      <c r="CO23" s="322">
        <v>0.125</v>
      </c>
      <c r="CP23" s="322">
        <v>0.125</v>
      </c>
      <c r="CQ23" s="322">
        <v>0.125</v>
      </c>
      <c r="CR23" s="322">
        <v>0.125</v>
      </c>
      <c r="CS23" s="322">
        <v>0.125</v>
      </c>
      <c r="CT23" s="322">
        <v>0.125</v>
      </c>
      <c r="CU23" s="322">
        <v>0.125</v>
      </c>
      <c r="CV23" s="322">
        <v>0.125</v>
      </c>
      <c r="CW23" s="322">
        <v>0.125</v>
      </c>
      <c r="CX23" s="322">
        <v>0.125</v>
      </c>
      <c r="CY23" s="322">
        <v>0.125</v>
      </c>
      <c r="CZ23" s="322">
        <v>0.125</v>
      </c>
      <c r="DA23" s="322">
        <v>0.125</v>
      </c>
      <c r="DB23" s="322">
        <v>0.125</v>
      </c>
      <c r="DC23" s="322">
        <v>0.125</v>
      </c>
      <c r="DD23" s="322">
        <v>0.125</v>
      </c>
      <c r="DE23" s="322">
        <v>0.125</v>
      </c>
      <c r="DF23" s="322">
        <v>0.125</v>
      </c>
      <c r="DG23" s="322">
        <v>0.125</v>
      </c>
      <c r="DH23" s="322">
        <v>0.125</v>
      </c>
      <c r="DI23" s="322">
        <v>0.125</v>
      </c>
    </row>
    <row r="24" spans="1:115" ht="15" x14ac:dyDescent="0.25">
      <c r="B24" s="51" t="s">
        <v>213</v>
      </c>
      <c r="O24" s="275">
        <v>2.9E-4</v>
      </c>
      <c r="P24" s="275">
        <v>2.9E-4</v>
      </c>
      <c r="Q24" s="275">
        <v>2.9E-4</v>
      </c>
      <c r="R24" s="275">
        <v>2.9E-4</v>
      </c>
      <c r="S24" s="275">
        <v>2.9E-4</v>
      </c>
      <c r="T24" s="275">
        <v>2.9E-4</v>
      </c>
      <c r="U24" s="275">
        <v>2.9E-4</v>
      </c>
      <c r="V24" s="275">
        <v>2.9E-4</v>
      </c>
      <c r="W24" s="275">
        <v>2.9E-4</v>
      </c>
      <c r="X24" s="275">
        <v>2.9E-4</v>
      </c>
      <c r="Y24" s="275">
        <v>2.9E-4</v>
      </c>
      <c r="Z24" s="275">
        <v>2.9E-4</v>
      </c>
      <c r="AA24" s="275">
        <v>2.9E-4</v>
      </c>
      <c r="AB24" s="275">
        <v>2.9E-4</v>
      </c>
      <c r="AC24" s="275">
        <v>2.9E-4</v>
      </c>
      <c r="AD24" s="275">
        <v>2.9E-4</v>
      </c>
      <c r="AE24" s="275">
        <v>2.9E-4</v>
      </c>
      <c r="AF24" s="275">
        <v>2.9E-4</v>
      </c>
      <c r="AG24" s="275">
        <v>2.9E-4</v>
      </c>
      <c r="AH24" s="275">
        <v>2.9E-4</v>
      </c>
      <c r="AI24" s="275">
        <v>2.9E-4</v>
      </c>
      <c r="AJ24" s="275">
        <v>2.9E-4</v>
      </c>
      <c r="AK24" s="275">
        <v>2.9E-4</v>
      </c>
      <c r="AL24" s="275">
        <v>2.9E-4</v>
      </c>
      <c r="AM24" s="275">
        <v>2.9E-4</v>
      </c>
      <c r="AN24" s="275">
        <v>2.9E-4</v>
      </c>
      <c r="AO24" s="275">
        <v>2.9E-4</v>
      </c>
      <c r="AP24" s="275">
        <v>2.9E-4</v>
      </c>
      <c r="AQ24" s="275">
        <v>2.9E-4</v>
      </c>
      <c r="AR24" s="275">
        <v>2.9E-4</v>
      </c>
      <c r="AS24" s="275">
        <v>2.9E-4</v>
      </c>
      <c r="AT24" s="275">
        <v>2.9E-4</v>
      </c>
      <c r="AU24" s="275">
        <v>2.9E-4</v>
      </c>
      <c r="AV24" s="275">
        <v>2.9E-4</v>
      </c>
      <c r="AW24" s="275">
        <v>2.9E-4</v>
      </c>
      <c r="AX24" s="275">
        <v>2.9E-4</v>
      </c>
      <c r="AY24" s="275">
        <v>2.9E-4</v>
      </c>
      <c r="AZ24" s="275">
        <v>2.9E-4</v>
      </c>
      <c r="BA24" s="275">
        <v>2.9E-4</v>
      </c>
      <c r="BB24" s="275">
        <v>2.9E-4</v>
      </c>
      <c r="BC24" s="275">
        <v>2.9E-4</v>
      </c>
      <c r="BD24" s="275">
        <v>2.9E-4</v>
      </c>
      <c r="BE24" s="275">
        <v>2.9E-4</v>
      </c>
      <c r="BF24" s="275">
        <v>2.9E-4</v>
      </c>
      <c r="BG24" s="275">
        <v>2.9E-4</v>
      </c>
      <c r="BH24" s="275">
        <v>2.9E-4</v>
      </c>
      <c r="BI24" s="275">
        <v>2.9E-4</v>
      </c>
      <c r="BJ24" s="275">
        <v>2.9E-4</v>
      </c>
      <c r="BK24" s="275">
        <v>2.9E-4</v>
      </c>
      <c r="BL24" s="275">
        <v>2.9E-4</v>
      </c>
      <c r="BM24" s="275">
        <v>2.9E-4</v>
      </c>
      <c r="BN24" s="275">
        <v>2.9E-4</v>
      </c>
      <c r="BO24" s="275">
        <v>2.9E-4</v>
      </c>
      <c r="BP24" s="275">
        <v>2.9E-4</v>
      </c>
      <c r="BQ24" s="275">
        <v>2.9E-4</v>
      </c>
      <c r="BR24" s="275">
        <v>2.9E-4</v>
      </c>
      <c r="BS24" s="275">
        <v>2.9E-4</v>
      </c>
      <c r="BT24" s="275">
        <v>2.9E-4</v>
      </c>
      <c r="BU24" s="275">
        <v>2.9E-4</v>
      </c>
      <c r="BV24" s="275">
        <v>2.9E-4</v>
      </c>
      <c r="BW24" s="275">
        <v>2.9E-4</v>
      </c>
      <c r="BX24" s="275">
        <v>2.9E-4</v>
      </c>
      <c r="BY24" s="275">
        <v>2.9E-4</v>
      </c>
      <c r="BZ24" s="275">
        <v>2.9E-4</v>
      </c>
      <c r="CA24" s="275">
        <v>2.9E-4</v>
      </c>
      <c r="CB24" s="275">
        <v>2.9E-4</v>
      </c>
      <c r="CC24" s="275">
        <v>2.9E-4</v>
      </c>
      <c r="CD24" s="275">
        <v>2.9E-4</v>
      </c>
      <c r="CE24" s="275">
        <v>2.9E-4</v>
      </c>
      <c r="CF24" s="275">
        <v>2.9E-4</v>
      </c>
      <c r="CG24" s="275">
        <v>2.9E-4</v>
      </c>
      <c r="CH24" s="275">
        <v>2.9E-4</v>
      </c>
      <c r="CI24" s="275">
        <v>2.9E-4</v>
      </c>
      <c r="CJ24" s="275">
        <v>2.9E-4</v>
      </c>
      <c r="CK24" s="275">
        <v>2.9E-4</v>
      </c>
      <c r="CL24" s="275">
        <v>2.9E-4</v>
      </c>
      <c r="CM24" s="275">
        <v>2.9E-4</v>
      </c>
      <c r="CN24" s="275">
        <v>2.9E-4</v>
      </c>
      <c r="CO24" s="275">
        <v>2.9E-4</v>
      </c>
      <c r="CP24" s="275">
        <v>2.9E-4</v>
      </c>
      <c r="CQ24" s="275">
        <v>2.9E-4</v>
      </c>
      <c r="CR24" s="275">
        <v>2.9E-4</v>
      </c>
      <c r="CS24" s="275">
        <v>2.9E-4</v>
      </c>
      <c r="CT24" s="275">
        <v>2.9E-4</v>
      </c>
      <c r="CU24" s="275">
        <v>2.9E-4</v>
      </c>
      <c r="CV24" s="275">
        <v>2.9E-4</v>
      </c>
      <c r="CW24" s="275">
        <v>2.9E-4</v>
      </c>
      <c r="CX24" s="275">
        <v>2.9E-4</v>
      </c>
      <c r="CY24" s="275">
        <v>2.9E-4</v>
      </c>
      <c r="CZ24" s="275">
        <v>2.9E-4</v>
      </c>
      <c r="DA24" s="275">
        <v>2.9E-4</v>
      </c>
      <c r="DB24" s="275">
        <v>2.9E-4</v>
      </c>
      <c r="DC24" s="275">
        <v>2.9E-4</v>
      </c>
      <c r="DD24" s="275">
        <v>2.9E-4</v>
      </c>
      <c r="DE24" s="275">
        <v>2.9E-4</v>
      </c>
      <c r="DF24" s="275">
        <v>2.9E-4</v>
      </c>
      <c r="DG24" s="275">
        <v>2.9E-4</v>
      </c>
      <c r="DH24" s="275">
        <v>2.9E-4</v>
      </c>
      <c r="DI24" s="275">
        <v>2.9E-4</v>
      </c>
    </row>
    <row r="25" spans="1:115" customFormat="1" ht="10.5" customHeight="1" x14ac:dyDescent="0.25">
      <c r="B25" s="42"/>
      <c r="C25" s="44"/>
      <c r="D25" s="44"/>
      <c r="E25" s="44"/>
      <c r="F25" s="44"/>
      <c r="G25" s="44"/>
      <c r="H25" s="44"/>
      <c r="I25" s="44"/>
      <c r="J25" s="44"/>
      <c r="K25" s="44"/>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8"/>
      <c r="BT25" s="48"/>
      <c r="BU25" s="48"/>
      <c r="BV25" s="48"/>
      <c r="BW25" s="44"/>
      <c r="BX25" s="44"/>
      <c r="BY25" s="44"/>
      <c r="BZ25" s="44"/>
      <c r="CA25" s="44"/>
      <c r="CB25" s="44"/>
      <c r="CC25" s="44"/>
      <c r="CD25" s="44"/>
      <c r="CE25" s="44"/>
      <c r="CF25" s="44"/>
      <c r="CG25" s="44"/>
      <c r="CH25" s="44"/>
      <c r="CI25" s="44"/>
      <c r="CJ25" s="44"/>
      <c r="CK25" s="44"/>
      <c r="CL25" s="44"/>
      <c r="CM25" s="44"/>
      <c r="CN25" s="44"/>
      <c r="CO25" s="49"/>
      <c r="CP25" s="49"/>
      <c r="CQ25" s="49"/>
      <c r="CR25" s="49"/>
      <c r="CS25" s="49"/>
      <c r="CT25" s="49"/>
      <c r="CU25" s="49"/>
      <c r="CV25" s="49"/>
      <c r="CW25" s="49"/>
      <c r="CX25" s="49"/>
      <c r="CY25" s="49"/>
      <c r="CZ25" s="49"/>
      <c r="DA25" s="49"/>
      <c r="DB25" s="49"/>
      <c r="DC25" s="44"/>
      <c r="DD25" s="44"/>
      <c r="DE25" s="44"/>
      <c r="DF25" s="44"/>
      <c r="DG25" s="49"/>
      <c r="DH25" s="49"/>
      <c r="DI25" s="49"/>
      <c r="DJ25" s="49"/>
    </row>
    <row r="26" spans="1:115" customFormat="1" ht="10.5" customHeight="1" x14ac:dyDescent="0.25">
      <c r="B26" s="50"/>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45"/>
      <c r="BO26" s="45"/>
      <c r="BP26" s="45"/>
      <c r="BQ26" s="45"/>
      <c r="BR26" s="45"/>
      <c r="BS26" s="46"/>
      <c r="BT26" s="46"/>
      <c r="BU26" s="46"/>
      <c r="BV26" s="46"/>
      <c r="BW26" s="45"/>
      <c r="BX26" s="45"/>
      <c r="BY26" s="45"/>
      <c r="BZ26" s="45"/>
      <c r="CA26" s="45"/>
      <c r="CB26" s="45"/>
      <c r="CC26" s="45"/>
      <c r="CD26" s="45"/>
      <c r="CE26" s="45"/>
      <c r="CF26" s="45"/>
      <c r="CG26" s="45"/>
      <c r="CH26" s="45"/>
      <c r="CI26" s="45"/>
      <c r="CJ26" s="45"/>
      <c r="CK26" s="45"/>
      <c r="CL26" s="45"/>
      <c r="CM26" s="45"/>
      <c r="CN26" s="45"/>
      <c r="CO26" s="47"/>
      <c r="CP26" s="47"/>
      <c r="CQ26" s="47"/>
      <c r="CR26" s="47"/>
      <c r="CS26" s="47"/>
      <c r="CT26" s="47"/>
      <c r="CU26" s="47"/>
      <c r="CV26" s="47"/>
      <c r="CW26" s="47"/>
      <c r="CX26" s="47"/>
      <c r="CY26" s="47"/>
      <c r="CZ26" s="47"/>
      <c r="DA26" s="47"/>
      <c r="DB26" s="47"/>
      <c r="DC26" s="45"/>
      <c r="DD26" s="45"/>
      <c r="DE26" s="45"/>
      <c r="DF26" s="45"/>
      <c r="DG26" s="47"/>
      <c r="DH26" s="47"/>
      <c r="DI26" s="47"/>
      <c r="DJ26" s="47"/>
    </row>
    <row r="27" spans="1:115" customFormat="1" ht="23.25" x14ac:dyDescent="0.35">
      <c r="B27" s="36" t="s">
        <v>275</v>
      </c>
    </row>
    <row r="28" spans="1:115" customFormat="1" ht="23.25" customHeight="1" x14ac:dyDescent="0.2">
      <c r="B28" s="40"/>
      <c r="DH28" s="1087" t="s">
        <v>276</v>
      </c>
      <c r="DI28" s="1087"/>
      <c r="DJ28" s="251" t="s">
        <v>269</v>
      </c>
    </row>
    <row r="29" spans="1:115" customFormat="1" ht="12.75" x14ac:dyDescent="0.2">
      <c r="B29" s="40" t="s">
        <v>280</v>
      </c>
      <c r="BB29" s="383">
        <v>0</v>
      </c>
      <c r="BC29" s="383">
        <v>0</v>
      </c>
      <c r="BD29" s="383">
        <v>0</v>
      </c>
      <c r="BE29" s="383">
        <v>0</v>
      </c>
      <c r="BF29" s="383">
        <v>0</v>
      </c>
      <c r="BG29" s="383">
        <v>0</v>
      </c>
      <c r="BH29" s="383">
        <v>0</v>
      </c>
      <c r="BI29" s="383">
        <v>0</v>
      </c>
      <c r="BJ29" s="383">
        <v>0</v>
      </c>
      <c r="BK29" s="383">
        <v>0</v>
      </c>
      <c r="BL29" s="383">
        <v>0</v>
      </c>
      <c r="BM29" s="383">
        <v>0</v>
      </c>
      <c r="BN29" s="383">
        <v>0</v>
      </c>
      <c r="BO29" s="383">
        <v>0</v>
      </c>
      <c r="BP29" s="383">
        <v>0</v>
      </c>
      <c r="BQ29" s="383">
        <v>0</v>
      </c>
      <c r="BR29" s="383">
        <v>0</v>
      </c>
      <c r="BS29" s="383">
        <v>0</v>
      </c>
      <c r="BT29" s="383">
        <v>0</v>
      </c>
      <c r="BU29" s="383">
        <v>0</v>
      </c>
      <c r="BV29" s="383">
        <v>0</v>
      </c>
      <c r="BW29" s="383">
        <v>0</v>
      </c>
      <c r="BX29" s="383">
        <v>0</v>
      </c>
      <c r="BY29" s="383">
        <v>0</v>
      </c>
      <c r="BZ29" s="383">
        <v>0</v>
      </c>
      <c r="CA29" s="383">
        <v>0</v>
      </c>
      <c r="CB29" s="383">
        <v>0</v>
      </c>
      <c r="CC29" s="383">
        <v>0</v>
      </c>
      <c r="CD29" s="383">
        <v>0</v>
      </c>
      <c r="CE29" s="383">
        <v>0</v>
      </c>
      <c r="CF29" s="383">
        <v>0</v>
      </c>
      <c r="CG29" s="383">
        <v>0</v>
      </c>
      <c r="CH29" s="383">
        <v>0</v>
      </c>
      <c r="CI29" s="383">
        <v>0</v>
      </c>
      <c r="CJ29" s="383">
        <v>0</v>
      </c>
      <c r="CK29" s="383">
        <v>0</v>
      </c>
      <c r="CL29" s="383">
        <v>0</v>
      </c>
      <c r="CM29" s="383">
        <v>0</v>
      </c>
      <c r="CN29" s="383">
        <v>0</v>
      </c>
      <c r="CO29" s="383">
        <v>0</v>
      </c>
      <c r="CP29" s="383">
        <v>0</v>
      </c>
      <c r="CQ29" s="383">
        <v>0</v>
      </c>
      <c r="CR29" s="383">
        <v>0</v>
      </c>
      <c r="CS29" s="383">
        <v>0</v>
      </c>
      <c r="CT29" s="383">
        <v>0</v>
      </c>
      <c r="CU29" s="383">
        <v>0</v>
      </c>
      <c r="CV29" s="383">
        <v>0</v>
      </c>
      <c r="CW29" s="383">
        <v>0</v>
      </c>
      <c r="CX29" s="383">
        <v>0</v>
      </c>
      <c r="CY29" s="383">
        <v>0</v>
      </c>
      <c r="CZ29" s="383">
        <v>0</v>
      </c>
      <c r="DA29" s="383">
        <v>0</v>
      </c>
      <c r="DB29" s="383">
        <v>0</v>
      </c>
      <c r="DC29" s="383">
        <v>0</v>
      </c>
      <c r="DD29" s="383">
        <v>0</v>
      </c>
      <c r="DE29" s="383">
        <v>0</v>
      </c>
      <c r="DF29" s="383">
        <v>0</v>
      </c>
      <c r="DG29" s="1"/>
      <c r="DH29" s="386">
        <v>27</v>
      </c>
      <c r="DI29" s="386">
        <v>5</v>
      </c>
      <c r="DJ29" s="389">
        <f>SUM(DH29:DI29)</f>
        <v>32</v>
      </c>
    </row>
    <row r="30" spans="1:115" customFormat="1" ht="25.5" x14ac:dyDescent="0.2">
      <c r="B30" s="385" t="s">
        <v>273</v>
      </c>
      <c r="DG30" s="1"/>
      <c r="DH30" s="395"/>
      <c r="DI30" s="1"/>
      <c r="DJ30" s="251" t="s">
        <v>267</v>
      </c>
    </row>
    <row r="31" spans="1:115" s="382" customFormat="1" x14ac:dyDescent="0.2">
      <c r="B31" s="145" t="s">
        <v>270</v>
      </c>
      <c r="BB31" s="383"/>
      <c r="BC31" s="383"/>
      <c r="BD31" s="383"/>
      <c r="BE31" s="383"/>
      <c r="BF31" s="383"/>
      <c r="BG31" s="383"/>
      <c r="BH31" s="383"/>
      <c r="BI31" s="383"/>
      <c r="BJ31" s="383"/>
      <c r="BK31" s="383"/>
      <c r="BL31" s="383"/>
      <c r="BM31" s="383"/>
      <c r="BN31" s="383"/>
      <c r="BO31" s="383"/>
      <c r="BP31" s="383"/>
      <c r="BQ31" s="383"/>
      <c r="BR31" s="383"/>
      <c r="BS31" s="383"/>
      <c r="BT31" s="383"/>
      <c r="BU31" s="383"/>
      <c r="BV31" s="383"/>
      <c r="BW31" s="383"/>
      <c r="BX31" s="383"/>
      <c r="BY31" s="383"/>
      <c r="BZ31" s="383"/>
      <c r="CA31" s="383"/>
      <c r="CB31" s="383"/>
      <c r="CC31" s="383"/>
      <c r="CD31" s="383"/>
      <c r="CE31" s="383"/>
      <c r="CF31" s="383"/>
      <c r="CG31" s="383"/>
      <c r="CH31" s="383"/>
      <c r="CI31" s="383"/>
      <c r="CJ31" s="383"/>
      <c r="CK31" s="383"/>
      <c r="CL31" s="383"/>
      <c r="CM31" s="383"/>
      <c r="CN31" s="383"/>
      <c r="CO31" s="383"/>
      <c r="CP31" s="383"/>
      <c r="CQ31" s="383"/>
      <c r="CR31" s="383"/>
      <c r="CS31" s="383"/>
      <c r="CT31" s="383"/>
      <c r="CU31" s="383"/>
      <c r="CV31" s="383"/>
      <c r="CW31" s="383"/>
      <c r="CX31" s="383"/>
      <c r="CY31" s="383"/>
      <c r="CZ31" s="383"/>
      <c r="DA31" s="383"/>
      <c r="DB31" s="383"/>
      <c r="DC31" s="383"/>
      <c r="DD31" s="383"/>
      <c r="DE31" s="383"/>
      <c r="DF31" s="383"/>
      <c r="DG31" s="383"/>
      <c r="DH31" s="396"/>
      <c r="DI31" s="387"/>
      <c r="DJ31" s="405">
        <v>35.198</v>
      </c>
      <c r="DK31" s="53"/>
    </row>
    <row r="32" spans="1:115" s="382" customFormat="1" x14ac:dyDescent="0.2">
      <c r="B32" s="145" t="s">
        <v>299</v>
      </c>
      <c r="BB32" s="383"/>
      <c r="BC32" s="383"/>
      <c r="BD32" s="383"/>
      <c r="BE32" s="383"/>
      <c r="BF32" s="383"/>
      <c r="BG32" s="383"/>
      <c r="BH32" s="383"/>
      <c r="BI32" s="383"/>
      <c r="BJ32" s="383"/>
      <c r="BK32" s="383"/>
      <c r="BL32" s="383"/>
      <c r="BM32" s="383"/>
      <c r="BN32" s="383"/>
      <c r="BO32" s="383"/>
      <c r="BP32" s="383"/>
      <c r="BQ32" s="383"/>
      <c r="BR32" s="383"/>
      <c r="BS32" s="383"/>
      <c r="BT32" s="383"/>
      <c r="BU32" s="383"/>
      <c r="BV32" s="383"/>
      <c r="BW32" s="383"/>
      <c r="BX32" s="383"/>
      <c r="BY32" s="383"/>
      <c r="BZ32" s="383"/>
      <c r="CA32" s="383"/>
      <c r="CB32" s="383"/>
      <c r="CC32" s="383"/>
      <c r="CD32" s="383"/>
      <c r="CE32" s="383"/>
      <c r="CF32" s="383"/>
      <c r="CG32" s="383"/>
      <c r="CH32" s="383"/>
      <c r="CI32" s="383"/>
      <c r="CJ32" s="383"/>
      <c r="CK32" s="383"/>
      <c r="CL32" s="383"/>
      <c r="CM32" s="383"/>
      <c r="CN32" s="383"/>
      <c r="CO32" s="383"/>
      <c r="CP32" s="383"/>
      <c r="CQ32" s="383"/>
      <c r="CR32" s="383"/>
      <c r="CS32" s="383"/>
      <c r="CT32" s="383"/>
      <c r="CU32" s="383"/>
      <c r="CV32" s="383"/>
      <c r="CW32" s="383"/>
      <c r="CX32" s="383"/>
      <c r="CY32" s="383"/>
      <c r="CZ32" s="383"/>
      <c r="DA32" s="383"/>
      <c r="DB32" s="383"/>
      <c r="DC32" s="383"/>
      <c r="DD32" s="383"/>
      <c r="DE32" s="383"/>
      <c r="DF32" s="383"/>
      <c r="DG32" s="383"/>
    </row>
    <row r="33" spans="2:115" s="382" customFormat="1" x14ac:dyDescent="0.2">
      <c r="B33" s="397" t="s">
        <v>277</v>
      </c>
      <c r="BB33" s="383"/>
      <c r="BC33" s="383"/>
      <c r="BD33" s="383"/>
      <c r="BE33" s="383"/>
      <c r="BF33" s="383"/>
      <c r="BG33" s="383"/>
      <c r="BH33" s="383"/>
      <c r="BI33" s="383"/>
      <c r="BJ33" s="383"/>
      <c r="BK33" s="383"/>
      <c r="BL33" s="383"/>
      <c r="BM33" s="383"/>
      <c r="BN33" s="383"/>
      <c r="BO33" s="383"/>
      <c r="BP33" s="383"/>
      <c r="BQ33" s="383"/>
      <c r="BR33" s="383"/>
      <c r="BS33" s="383"/>
      <c r="BT33" s="383"/>
      <c r="BU33" s="383"/>
      <c r="BV33" s="383"/>
      <c r="BW33" s="383"/>
      <c r="BX33" s="383"/>
      <c r="BY33" s="383"/>
      <c r="BZ33" s="383"/>
      <c r="CA33" s="383"/>
      <c r="CB33" s="383"/>
      <c r="CC33" s="383"/>
      <c r="CD33" s="383"/>
      <c r="CE33" s="383"/>
      <c r="CF33" s="383"/>
      <c r="CG33" s="383"/>
      <c r="CH33" s="383"/>
      <c r="CI33" s="383"/>
      <c r="CJ33" s="383"/>
      <c r="CK33" s="383"/>
      <c r="CL33" s="383"/>
      <c r="CM33" s="383"/>
      <c r="CN33" s="383"/>
      <c r="CO33" s="383"/>
      <c r="CP33" s="383"/>
      <c r="CQ33" s="383"/>
      <c r="CR33" s="383"/>
      <c r="CS33" s="383"/>
      <c r="CT33" s="383"/>
      <c r="CU33" s="383"/>
      <c r="CV33" s="383"/>
      <c r="CW33" s="383"/>
      <c r="CX33" s="383"/>
      <c r="CY33" s="383"/>
      <c r="CZ33" s="383"/>
      <c r="DA33" s="383"/>
      <c r="DB33" s="383"/>
      <c r="DC33" s="383"/>
      <c r="DD33" s="383"/>
      <c r="DE33" s="383"/>
      <c r="DF33" s="383"/>
      <c r="DG33" s="383"/>
      <c r="DH33" s="393">
        <f>+$DH$29/$DJ$29*$DJ33</f>
        <v>472.5</v>
      </c>
      <c r="DI33" s="393">
        <f>+$DI$29/$DJ$29*$DJ33</f>
        <v>87.5</v>
      </c>
      <c r="DJ33" s="387">
        <v>560</v>
      </c>
    </row>
    <row r="34" spans="2:115" s="382" customFormat="1" x14ac:dyDescent="0.2">
      <c r="B34" s="397" t="s">
        <v>278</v>
      </c>
      <c r="BB34" s="383"/>
      <c r="BC34" s="383"/>
      <c r="BD34" s="383"/>
      <c r="BE34" s="383"/>
      <c r="BF34" s="383"/>
      <c r="BG34" s="383"/>
      <c r="BH34" s="383"/>
      <c r="BI34" s="383"/>
      <c r="BJ34" s="383"/>
      <c r="BK34" s="383"/>
      <c r="BL34" s="383"/>
      <c r="BM34" s="383"/>
      <c r="BN34" s="383"/>
      <c r="BO34" s="383"/>
      <c r="BP34" s="383"/>
      <c r="BQ34" s="383"/>
      <c r="BR34" s="383"/>
      <c r="BS34" s="383"/>
      <c r="BT34" s="383"/>
      <c r="BU34" s="383"/>
      <c r="BV34" s="383"/>
      <c r="BW34" s="383"/>
      <c r="BX34" s="383"/>
      <c r="BY34" s="383"/>
      <c r="BZ34" s="383"/>
      <c r="CA34" s="383"/>
      <c r="CB34" s="383"/>
      <c r="CC34" s="383"/>
      <c r="CD34" s="383"/>
      <c r="CE34" s="383"/>
      <c r="CF34" s="383"/>
      <c r="CG34" s="383"/>
      <c r="CH34" s="383"/>
      <c r="CI34" s="383"/>
      <c r="CJ34" s="383"/>
      <c r="CK34" s="383"/>
      <c r="CL34" s="383"/>
      <c r="CM34" s="383"/>
      <c r="CN34" s="383"/>
      <c r="CO34" s="383"/>
      <c r="CP34" s="383"/>
      <c r="CQ34" s="383"/>
      <c r="CR34" s="383"/>
      <c r="CS34" s="383"/>
      <c r="CT34" s="383"/>
      <c r="CU34" s="383"/>
      <c r="CV34" s="383"/>
      <c r="CW34" s="383"/>
      <c r="CX34" s="383"/>
      <c r="CY34" s="383"/>
      <c r="CZ34" s="383"/>
      <c r="DA34" s="383"/>
      <c r="DB34" s="383"/>
      <c r="DC34" s="383"/>
      <c r="DD34" s="383"/>
      <c r="DE34" s="383"/>
      <c r="DF34" s="383"/>
      <c r="DG34" s="383"/>
      <c r="DH34" s="393">
        <f>+$DH$29/$DJ$29*$DJ34</f>
        <v>810</v>
      </c>
      <c r="DI34" s="393">
        <f>+$DI$29/$DJ$29*$DJ34</f>
        <v>150</v>
      </c>
      <c r="DJ34" s="387">
        <v>960</v>
      </c>
    </row>
    <row r="35" spans="2:115" s="382" customFormat="1" x14ac:dyDescent="0.2">
      <c r="B35" s="397" t="s">
        <v>279</v>
      </c>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93">
        <f>+$DH$29/$DJ$29*$DJ35</f>
        <v>3240</v>
      </c>
      <c r="DI35" s="393">
        <f>+$DI$29/$DJ$29*$DJ35</f>
        <v>600</v>
      </c>
      <c r="DJ35" s="387">
        <v>3840</v>
      </c>
    </row>
    <row r="36" spans="2:115" s="382" customFormat="1" x14ac:dyDescent="0.2">
      <c r="B36" s="397" t="s">
        <v>281</v>
      </c>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9">
        <f>SUM(DH33:DH35)</f>
        <v>4522.5</v>
      </c>
      <c r="DI36" s="389">
        <f>SUM(DI33:DI35)</f>
        <v>837.5</v>
      </c>
      <c r="DJ36" s="389">
        <f>SUM(DJ33:DJ35)</f>
        <v>5360</v>
      </c>
    </row>
    <row r="37" spans="2:115" s="382" customFormat="1" x14ac:dyDescent="0.2">
      <c r="B37" s="145"/>
      <c r="BB37" s="383"/>
      <c r="BC37" s="383"/>
      <c r="BD37" s="383"/>
      <c r="BE37" s="383"/>
      <c r="BF37" s="383"/>
      <c r="BG37" s="383"/>
      <c r="BH37" s="383"/>
      <c r="BI37" s="383"/>
      <c r="BJ37" s="383"/>
      <c r="BK37" s="383"/>
      <c r="BL37" s="383"/>
      <c r="BM37" s="383"/>
      <c r="BN37" s="383"/>
      <c r="BO37" s="383"/>
      <c r="BP37" s="383"/>
      <c r="BQ37" s="383"/>
      <c r="BR37" s="383"/>
      <c r="BS37" s="383"/>
      <c r="BT37" s="383"/>
      <c r="BU37" s="383"/>
      <c r="BV37" s="383"/>
      <c r="BW37" s="383"/>
      <c r="BX37" s="383"/>
      <c r="BY37" s="383"/>
      <c r="BZ37" s="383"/>
      <c r="CA37" s="383"/>
      <c r="CB37" s="383"/>
      <c r="CC37" s="383"/>
      <c r="CD37" s="383"/>
      <c r="CE37" s="383"/>
      <c r="CF37" s="383"/>
      <c r="CG37" s="383"/>
      <c r="CH37" s="383"/>
      <c r="CI37" s="383"/>
      <c r="CJ37" s="383"/>
      <c r="CK37" s="383"/>
      <c r="CL37" s="383"/>
      <c r="CM37" s="383"/>
      <c r="CN37" s="383"/>
      <c r="CO37" s="383"/>
      <c r="CP37" s="383"/>
      <c r="CQ37" s="383"/>
      <c r="CR37" s="383"/>
      <c r="CS37" s="383"/>
      <c r="CT37" s="383"/>
      <c r="CU37" s="383"/>
      <c r="CV37" s="383"/>
      <c r="CW37" s="383"/>
      <c r="CX37" s="383"/>
      <c r="CY37" s="383"/>
      <c r="CZ37" s="383"/>
      <c r="DA37" s="383"/>
      <c r="DB37" s="383"/>
      <c r="DC37" s="383"/>
      <c r="DD37" s="383"/>
      <c r="DE37" s="383"/>
      <c r="DF37" s="383"/>
      <c r="DG37" s="387"/>
      <c r="DH37" s="387"/>
      <c r="DI37" s="387"/>
      <c r="DJ37" s="387"/>
    </row>
    <row r="38" spans="2:115" customFormat="1" ht="12.75" x14ac:dyDescent="0.2">
      <c r="B38" s="40"/>
      <c r="BB38" s="94"/>
      <c r="BC38" s="94"/>
      <c r="BD38" s="94"/>
      <c r="BE38" s="94"/>
      <c r="BF38" s="94"/>
      <c r="BG38" s="94"/>
      <c r="BH38" s="94"/>
      <c r="BI38" s="94"/>
      <c r="BJ38" s="94"/>
      <c r="BK38" s="94"/>
      <c r="BL38" s="94"/>
      <c r="BM38" s="94"/>
      <c r="BN38" s="94"/>
      <c r="BO38" s="94"/>
      <c r="BP38" s="94"/>
      <c r="BQ38" s="94"/>
      <c r="BR38" s="94"/>
      <c r="BS38" s="94"/>
      <c r="BT38" s="94"/>
      <c r="BU38" s="94"/>
      <c r="BV38" s="94"/>
      <c r="BW38" s="94"/>
      <c r="BX38" s="94"/>
      <c r="BY38" s="94"/>
      <c r="BZ38" s="94"/>
      <c r="CA38" s="94"/>
      <c r="CB38" s="94"/>
      <c r="CC38" s="94"/>
      <c r="CD38" s="94"/>
      <c r="CE38" s="94"/>
      <c r="CF38" s="94"/>
      <c r="CG38" s="94"/>
      <c r="CH38" s="94"/>
      <c r="CI38" s="94"/>
      <c r="CJ38" s="94"/>
      <c r="CK38" s="94"/>
      <c r="CL38" s="94"/>
      <c r="CM38" s="94"/>
      <c r="CN38" s="94"/>
      <c r="CO38" s="94"/>
      <c r="CP38" s="94"/>
      <c r="CQ38" s="94"/>
      <c r="CR38" s="94"/>
      <c r="CS38" s="94"/>
      <c r="CT38" s="94"/>
      <c r="CU38" s="94"/>
      <c r="CV38" s="94"/>
      <c r="CW38" s="94"/>
      <c r="CX38" s="94"/>
      <c r="CY38" s="94"/>
      <c r="CZ38" s="94"/>
      <c r="DA38" s="94"/>
      <c r="DB38" s="94"/>
      <c r="DC38" s="94"/>
      <c r="DD38" s="94"/>
      <c r="DE38" s="94"/>
      <c r="DF38" s="94"/>
      <c r="DG38" s="388"/>
      <c r="DH38" s="388"/>
      <c r="DI38" s="388"/>
      <c r="DJ38" s="253" t="s">
        <v>268</v>
      </c>
    </row>
    <row r="39" spans="2:115" customFormat="1" ht="12.75" x14ac:dyDescent="0.2">
      <c r="B39" s="40" t="s">
        <v>285</v>
      </c>
      <c r="O39" s="390">
        <f t="shared" ref="O39:AT39" si="4">+O5</f>
        <v>7</v>
      </c>
      <c r="P39" s="390">
        <f t="shared" si="4"/>
        <v>7</v>
      </c>
      <c r="Q39" s="390">
        <f t="shared" si="4"/>
        <v>7</v>
      </c>
      <c r="R39" s="390">
        <f t="shared" si="4"/>
        <v>7</v>
      </c>
      <c r="S39" s="390">
        <f t="shared" si="4"/>
        <v>7</v>
      </c>
      <c r="T39" s="390">
        <f t="shared" si="4"/>
        <v>7</v>
      </c>
      <c r="U39" s="390">
        <f t="shared" si="4"/>
        <v>7</v>
      </c>
      <c r="V39" s="390">
        <f t="shared" si="4"/>
        <v>7</v>
      </c>
      <c r="W39" s="390">
        <f t="shared" si="4"/>
        <v>7</v>
      </c>
      <c r="X39" s="390">
        <f t="shared" si="4"/>
        <v>7</v>
      </c>
      <c r="Y39" s="390">
        <f t="shared" si="4"/>
        <v>7</v>
      </c>
      <c r="Z39" s="390">
        <f t="shared" si="4"/>
        <v>7</v>
      </c>
      <c r="AA39" s="390">
        <f t="shared" si="4"/>
        <v>7</v>
      </c>
      <c r="AB39" s="390">
        <f t="shared" si="4"/>
        <v>7</v>
      </c>
      <c r="AC39" s="390">
        <f t="shared" si="4"/>
        <v>7</v>
      </c>
      <c r="AD39" s="390">
        <f t="shared" si="4"/>
        <v>7</v>
      </c>
      <c r="AE39" s="390">
        <f t="shared" si="4"/>
        <v>7</v>
      </c>
      <c r="AF39" s="390">
        <f t="shared" si="4"/>
        <v>7</v>
      </c>
      <c r="AG39" s="390">
        <f t="shared" si="4"/>
        <v>7</v>
      </c>
      <c r="AH39" s="390">
        <f t="shared" si="4"/>
        <v>7</v>
      </c>
      <c r="AI39" s="390">
        <f t="shared" si="4"/>
        <v>7</v>
      </c>
      <c r="AJ39" s="390">
        <f t="shared" si="4"/>
        <v>7</v>
      </c>
      <c r="AK39" s="390">
        <f t="shared" si="4"/>
        <v>7</v>
      </c>
      <c r="AL39" s="390">
        <f t="shared" si="4"/>
        <v>7</v>
      </c>
      <c r="AM39" s="390">
        <f t="shared" si="4"/>
        <v>7</v>
      </c>
      <c r="AN39" s="390">
        <f t="shared" si="4"/>
        <v>7</v>
      </c>
      <c r="AO39" s="390">
        <f t="shared" si="4"/>
        <v>7</v>
      </c>
      <c r="AP39" s="390">
        <f t="shared" si="4"/>
        <v>7</v>
      </c>
      <c r="AQ39" s="390">
        <f t="shared" si="4"/>
        <v>7</v>
      </c>
      <c r="AR39" s="390">
        <f t="shared" si="4"/>
        <v>7</v>
      </c>
      <c r="AS39" s="390">
        <f t="shared" si="4"/>
        <v>7</v>
      </c>
      <c r="AT39" s="390">
        <f t="shared" si="4"/>
        <v>7</v>
      </c>
      <c r="AU39" s="390">
        <f t="shared" ref="AU39:BZ39" si="5">+AU5</f>
        <v>15</v>
      </c>
      <c r="AV39" s="390">
        <f t="shared" si="5"/>
        <v>15</v>
      </c>
      <c r="AW39" s="390">
        <f t="shared" si="5"/>
        <v>15</v>
      </c>
      <c r="AX39" s="390">
        <f t="shared" si="5"/>
        <v>15</v>
      </c>
      <c r="AY39" s="390">
        <f t="shared" si="5"/>
        <v>15</v>
      </c>
      <c r="AZ39" s="390">
        <f t="shared" si="5"/>
        <v>15</v>
      </c>
      <c r="BA39" s="390">
        <f t="shared" si="5"/>
        <v>15</v>
      </c>
      <c r="BB39" s="390">
        <f t="shared" si="5"/>
        <v>15</v>
      </c>
      <c r="BC39" s="390">
        <f t="shared" si="5"/>
        <v>15</v>
      </c>
      <c r="BD39" s="390">
        <f t="shared" si="5"/>
        <v>15</v>
      </c>
      <c r="BE39" s="390">
        <f t="shared" si="5"/>
        <v>15</v>
      </c>
      <c r="BF39" s="390">
        <f t="shared" si="5"/>
        <v>15</v>
      </c>
      <c r="BG39" s="390">
        <f t="shared" si="5"/>
        <v>15</v>
      </c>
      <c r="BH39" s="390">
        <f t="shared" si="5"/>
        <v>15</v>
      </c>
      <c r="BI39" s="390">
        <f t="shared" si="5"/>
        <v>15</v>
      </c>
      <c r="BJ39" s="390">
        <f t="shared" si="5"/>
        <v>15</v>
      </c>
      <c r="BK39" s="390">
        <f t="shared" si="5"/>
        <v>15</v>
      </c>
      <c r="BL39" s="390">
        <f t="shared" si="5"/>
        <v>15</v>
      </c>
      <c r="BM39" s="390">
        <f t="shared" si="5"/>
        <v>15</v>
      </c>
      <c r="BN39" s="390">
        <f t="shared" si="5"/>
        <v>15</v>
      </c>
      <c r="BO39" s="390">
        <f t="shared" si="5"/>
        <v>15</v>
      </c>
      <c r="BP39" s="390">
        <f t="shared" si="5"/>
        <v>15</v>
      </c>
      <c r="BQ39" s="390">
        <f t="shared" si="5"/>
        <v>15</v>
      </c>
      <c r="BR39" s="390">
        <f t="shared" si="5"/>
        <v>15</v>
      </c>
      <c r="BS39" s="390">
        <f t="shared" si="5"/>
        <v>15</v>
      </c>
      <c r="BT39" s="390">
        <f t="shared" si="5"/>
        <v>15</v>
      </c>
      <c r="BU39" s="390">
        <f t="shared" si="5"/>
        <v>15</v>
      </c>
      <c r="BV39" s="390">
        <f t="shared" si="5"/>
        <v>15</v>
      </c>
      <c r="BW39" s="390">
        <f t="shared" si="5"/>
        <v>15</v>
      </c>
      <c r="BX39" s="390">
        <f t="shared" si="5"/>
        <v>15</v>
      </c>
      <c r="BY39" s="390">
        <f t="shared" si="5"/>
        <v>15</v>
      </c>
      <c r="BZ39" s="390">
        <f t="shared" si="5"/>
        <v>15</v>
      </c>
      <c r="CA39" s="390">
        <f t="shared" ref="CA39:DF39" si="6">+CA5</f>
        <v>15</v>
      </c>
      <c r="CB39" s="390">
        <f t="shared" si="6"/>
        <v>15</v>
      </c>
      <c r="CC39" s="390">
        <f t="shared" si="6"/>
        <v>15</v>
      </c>
      <c r="CD39" s="390">
        <f t="shared" si="6"/>
        <v>15</v>
      </c>
      <c r="CE39" s="390">
        <f t="shared" si="6"/>
        <v>15</v>
      </c>
      <c r="CF39" s="390">
        <f t="shared" si="6"/>
        <v>15</v>
      </c>
      <c r="CG39" s="390">
        <f t="shared" si="6"/>
        <v>15</v>
      </c>
      <c r="CH39" s="390">
        <f t="shared" si="6"/>
        <v>15</v>
      </c>
      <c r="CI39" s="390">
        <f t="shared" si="6"/>
        <v>15</v>
      </c>
      <c r="CJ39" s="390">
        <f t="shared" si="6"/>
        <v>15</v>
      </c>
      <c r="CK39" s="390">
        <f t="shared" si="6"/>
        <v>15</v>
      </c>
      <c r="CL39" s="390">
        <f t="shared" si="6"/>
        <v>15</v>
      </c>
      <c r="CM39" s="390">
        <f t="shared" si="6"/>
        <v>15</v>
      </c>
      <c r="CN39" s="390">
        <f t="shared" si="6"/>
        <v>15</v>
      </c>
      <c r="CO39" s="390">
        <f t="shared" si="6"/>
        <v>15</v>
      </c>
      <c r="CP39" s="390">
        <f t="shared" si="6"/>
        <v>15</v>
      </c>
      <c r="CQ39" s="390">
        <f t="shared" si="6"/>
        <v>15</v>
      </c>
      <c r="CR39" s="390">
        <f t="shared" si="6"/>
        <v>15</v>
      </c>
      <c r="CS39" s="390">
        <f t="shared" si="6"/>
        <v>15</v>
      </c>
      <c r="CT39" s="390">
        <f t="shared" si="6"/>
        <v>15</v>
      </c>
      <c r="CU39" s="390">
        <f t="shared" si="6"/>
        <v>15</v>
      </c>
      <c r="CV39" s="390">
        <f t="shared" si="6"/>
        <v>15</v>
      </c>
      <c r="CW39" s="390">
        <f t="shared" si="6"/>
        <v>15</v>
      </c>
      <c r="CX39" s="390">
        <f t="shared" si="6"/>
        <v>15</v>
      </c>
      <c r="CY39" s="390">
        <f t="shared" si="6"/>
        <v>15</v>
      </c>
      <c r="CZ39" s="390">
        <f t="shared" si="6"/>
        <v>15</v>
      </c>
      <c r="DA39" s="390">
        <f t="shared" si="6"/>
        <v>15</v>
      </c>
      <c r="DB39" s="390">
        <f t="shared" si="6"/>
        <v>15</v>
      </c>
      <c r="DC39" s="390">
        <f t="shared" si="6"/>
        <v>15</v>
      </c>
      <c r="DD39" s="390">
        <f t="shared" si="6"/>
        <v>15</v>
      </c>
      <c r="DE39" s="390">
        <f t="shared" si="6"/>
        <v>15</v>
      </c>
      <c r="DF39" s="390">
        <f t="shared" si="6"/>
        <v>15</v>
      </c>
      <c r="DG39" s="394"/>
      <c r="DH39" s="390">
        <f>+DH5</f>
        <v>15</v>
      </c>
      <c r="DI39" s="390" t="s">
        <v>272</v>
      </c>
      <c r="DJ39" s="390">
        <f>SUM(DH39:DI39)</f>
        <v>15</v>
      </c>
      <c r="DK39" s="53"/>
    </row>
    <row r="40" spans="2:115" customFormat="1" ht="12.75" x14ac:dyDescent="0.2">
      <c r="B40" s="40" t="s">
        <v>312</v>
      </c>
      <c r="O40" s="390">
        <f t="shared" ref="O40:AT40" si="7">+O6*MAX(O31,4)</f>
        <v>9</v>
      </c>
      <c r="P40" s="390">
        <f t="shared" si="7"/>
        <v>9</v>
      </c>
      <c r="Q40" s="390">
        <f t="shared" si="7"/>
        <v>9</v>
      </c>
      <c r="R40" s="390">
        <f t="shared" si="7"/>
        <v>9</v>
      </c>
      <c r="S40" s="390">
        <f t="shared" si="7"/>
        <v>9</v>
      </c>
      <c r="T40" s="390">
        <f t="shared" si="7"/>
        <v>9</v>
      </c>
      <c r="U40" s="390">
        <f t="shared" si="7"/>
        <v>9</v>
      </c>
      <c r="V40" s="390">
        <f t="shared" si="7"/>
        <v>9</v>
      </c>
      <c r="W40" s="390">
        <f t="shared" si="7"/>
        <v>9</v>
      </c>
      <c r="X40" s="390">
        <f t="shared" si="7"/>
        <v>9</v>
      </c>
      <c r="Y40" s="390">
        <f t="shared" si="7"/>
        <v>9</v>
      </c>
      <c r="Z40" s="390">
        <f t="shared" si="7"/>
        <v>9</v>
      </c>
      <c r="AA40" s="390">
        <f t="shared" si="7"/>
        <v>9</v>
      </c>
      <c r="AB40" s="390">
        <f t="shared" si="7"/>
        <v>9</v>
      </c>
      <c r="AC40" s="390">
        <f t="shared" si="7"/>
        <v>9</v>
      </c>
      <c r="AD40" s="390">
        <f t="shared" si="7"/>
        <v>9</v>
      </c>
      <c r="AE40" s="390">
        <f t="shared" si="7"/>
        <v>9</v>
      </c>
      <c r="AF40" s="390">
        <f t="shared" si="7"/>
        <v>9</v>
      </c>
      <c r="AG40" s="390">
        <f t="shared" si="7"/>
        <v>9</v>
      </c>
      <c r="AH40" s="390">
        <f t="shared" si="7"/>
        <v>9</v>
      </c>
      <c r="AI40" s="390">
        <f t="shared" si="7"/>
        <v>9</v>
      </c>
      <c r="AJ40" s="390">
        <f t="shared" si="7"/>
        <v>9</v>
      </c>
      <c r="AK40" s="390">
        <f t="shared" si="7"/>
        <v>9</v>
      </c>
      <c r="AL40" s="390">
        <f t="shared" si="7"/>
        <v>9</v>
      </c>
      <c r="AM40" s="390">
        <f t="shared" si="7"/>
        <v>9</v>
      </c>
      <c r="AN40" s="390">
        <f t="shared" si="7"/>
        <v>9</v>
      </c>
      <c r="AO40" s="390">
        <f t="shared" si="7"/>
        <v>9</v>
      </c>
      <c r="AP40" s="390">
        <f t="shared" si="7"/>
        <v>9</v>
      </c>
      <c r="AQ40" s="390">
        <f t="shared" si="7"/>
        <v>9</v>
      </c>
      <c r="AR40" s="390">
        <f t="shared" si="7"/>
        <v>9</v>
      </c>
      <c r="AS40" s="390">
        <f t="shared" si="7"/>
        <v>9</v>
      </c>
      <c r="AT40" s="390">
        <f t="shared" si="7"/>
        <v>9</v>
      </c>
      <c r="AU40" s="390">
        <f t="shared" ref="AU40:BZ40" si="8">+AU6*MAX(AU31,4)</f>
        <v>20</v>
      </c>
      <c r="AV40" s="390">
        <f t="shared" si="8"/>
        <v>20</v>
      </c>
      <c r="AW40" s="390">
        <f t="shared" si="8"/>
        <v>20</v>
      </c>
      <c r="AX40" s="390">
        <f t="shared" si="8"/>
        <v>20</v>
      </c>
      <c r="AY40" s="390">
        <f t="shared" si="8"/>
        <v>20</v>
      </c>
      <c r="AZ40" s="390">
        <f t="shared" si="8"/>
        <v>20</v>
      </c>
      <c r="BA40" s="390">
        <f t="shared" si="8"/>
        <v>20</v>
      </c>
      <c r="BB40" s="390">
        <f t="shared" si="8"/>
        <v>20</v>
      </c>
      <c r="BC40" s="390">
        <f t="shared" si="8"/>
        <v>20</v>
      </c>
      <c r="BD40" s="390">
        <f t="shared" si="8"/>
        <v>20</v>
      </c>
      <c r="BE40" s="390">
        <f t="shared" si="8"/>
        <v>20</v>
      </c>
      <c r="BF40" s="390">
        <f t="shared" si="8"/>
        <v>20</v>
      </c>
      <c r="BG40" s="390">
        <f t="shared" si="8"/>
        <v>20</v>
      </c>
      <c r="BH40" s="390">
        <f t="shared" si="8"/>
        <v>20</v>
      </c>
      <c r="BI40" s="390">
        <f t="shared" si="8"/>
        <v>20</v>
      </c>
      <c r="BJ40" s="390">
        <f t="shared" si="8"/>
        <v>20</v>
      </c>
      <c r="BK40" s="390">
        <f t="shared" si="8"/>
        <v>20</v>
      </c>
      <c r="BL40" s="390">
        <f t="shared" si="8"/>
        <v>20</v>
      </c>
      <c r="BM40" s="390">
        <f t="shared" si="8"/>
        <v>20</v>
      </c>
      <c r="BN40" s="390">
        <f t="shared" si="8"/>
        <v>20</v>
      </c>
      <c r="BO40" s="390">
        <f t="shared" si="8"/>
        <v>20</v>
      </c>
      <c r="BP40" s="390">
        <f t="shared" si="8"/>
        <v>20</v>
      </c>
      <c r="BQ40" s="390">
        <f t="shared" si="8"/>
        <v>20</v>
      </c>
      <c r="BR40" s="390">
        <f t="shared" si="8"/>
        <v>20</v>
      </c>
      <c r="BS40" s="390">
        <f t="shared" si="8"/>
        <v>20</v>
      </c>
      <c r="BT40" s="390">
        <f t="shared" si="8"/>
        <v>20</v>
      </c>
      <c r="BU40" s="390">
        <f t="shared" si="8"/>
        <v>20</v>
      </c>
      <c r="BV40" s="390">
        <f t="shared" si="8"/>
        <v>20</v>
      </c>
      <c r="BW40" s="390">
        <f t="shared" si="8"/>
        <v>20</v>
      </c>
      <c r="BX40" s="390">
        <f t="shared" si="8"/>
        <v>20</v>
      </c>
      <c r="BY40" s="390">
        <f t="shared" si="8"/>
        <v>20</v>
      </c>
      <c r="BZ40" s="390">
        <f t="shared" si="8"/>
        <v>20</v>
      </c>
      <c r="CA40" s="390">
        <f t="shared" ref="CA40:DF40" si="9">+CA6*MAX(CA31,4)</f>
        <v>20</v>
      </c>
      <c r="CB40" s="390">
        <f t="shared" si="9"/>
        <v>20</v>
      </c>
      <c r="CC40" s="390">
        <f t="shared" si="9"/>
        <v>20</v>
      </c>
      <c r="CD40" s="390">
        <f t="shared" si="9"/>
        <v>20</v>
      </c>
      <c r="CE40" s="390">
        <f t="shared" si="9"/>
        <v>20</v>
      </c>
      <c r="CF40" s="390">
        <f t="shared" si="9"/>
        <v>20</v>
      </c>
      <c r="CG40" s="390">
        <f t="shared" si="9"/>
        <v>20</v>
      </c>
      <c r="CH40" s="390">
        <f t="shared" si="9"/>
        <v>20</v>
      </c>
      <c r="CI40" s="390">
        <f t="shared" si="9"/>
        <v>20</v>
      </c>
      <c r="CJ40" s="390">
        <f t="shared" si="9"/>
        <v>21.16</v>
      </c>
      <c r="CK40" s="390">
        <f t="shared" si="9"/>
        <v>21.16</v>
      </c>
      <c r="CL40" s="390">
        <f t="shared" si="9"/>
        <v>21.16</v>
      </c>
      <c r="CM40" s="390">
        <f t="shared" si="9"/>
        <v>21.16</v>
      </c>
      <c r="CN40" s="390">
        <f t="shared" si="9"/>
        <v>21.16</v>
      </c>
      <c r="CO40" s="390">
        <f t="shared" si="9"/>
        <v>21.16</v>
      </c>
      <c r="CP40" s="390">
        <f t="shared" si="9"/>
        <v>21.16</v>
      </c>
      <c r="CQ40" s="390">
        <f t="shared" si="9"/>
        <v>21.16</v>
      </c>
      <c r="CR40" s="390">
        <f t="shared" si="9"/>
        <v>21.44</v>
      </c>
      <c r="CS40" s="390">
        <f t="shared" si="9"/>
        <v>21.44</v>
      </c>
      <c r="CT40" s="390">
        <f t="shared" si="9"/>
        <v>21.44</v>
      </c>
      <c r="CU40" s="390">
        <f t="shared" si="9"/>
        <v>21.44</v>
      </c>
      <c r="CV40" s="390">
        <f t="shared" si="9"/>
        <v>21.44</v>
      </c>
      <c r="CW40" s="390">
        <f t="shared" si="9"/>
        <v>21.44</v>
      </c>
      <c r="CX40" s="390">
        <f t="shared" si="9"/>
        <v>21.44</v>
      </c>
      <c r="CY40" s="390">
        <f t="shared" si="9"/>
        <v>21.44</v>
      </c>
      <c r="CZ40" s="390">
        <f t="shared" si="9"/>
        <v>21.44</v>
      </c>
      <c r="DA40" s="390">
        <f t="shared" si="9"/>
        <v>21.44</v>
      </c>
      <c r="DB40" s="390">
        <f t="shared" si="9"/>
        <v>21.44</v>
      </c>
      <c r="DC40" s="390">
        <f t="shared" si="9"/>
        <v>21.44</v>
      </c>
      <c r="DD40" s="390">
        <f t="shared" si="9"/>
        <v>21.44</v>
      </c>
      <c r="DE40" s="390">
        <f t="shared" si="9"/>
        <v>21.44</v>
      </c>
      <c r="DF40" s="390">
        <f t="shared" si="9"/>
        <v>21.44</v>
      </c>
      <c r="DG40" s="394"/>
      <c r="DH40" s="390">
        <f>+DH6*MAX(DJ31,4)</f>
        <v>188.66128</v>
      </c>
      <c r="DI40" s="390" t="s">
        <v>272</v>
      </c>
      <c r="DJ40" s="390">
        <f>SUM(DH40:DI40)</f>
        <v>188.66128</v>
      </c>
      <c r="DK40" s="53"/>
    </row>
    <row r="41" spans="2:115" customFormat="1" ht="12.75" x14ac:dyDescent="0.2">
      <c r="B41" s="40" t="s">
        <v>319</v>
      </c>
      <c r="O41" s="390">
        <f t="shared" ref="O41:AT41" si="10">+O31*O11</f>
        <v>0</v>
      </c>
      <c r="P41" s="390">
        <f t="shared" si="10"/>
        <v>0</v>
      </c>
      <c r="Q41" s="390">
        <f t="shared" si="10"/>
        <v>0</v>
      </c>
      <c r="R41" s="390">
        <f t="shared" si="10"/>
        <v>0</v>
      </c>
      <c r="S41" s="390">
        <f t="shared" si="10"/>
        <v>0</v>
      </c>
      <c r="T41" s="390">
        <f t="shared" si="10"/>
        <v>0</v>
      </c>
      <c r="U41" s="390">
        <f t="shared" si="10"/>
        <v>0</v>
      </c>
      <c r="V41" s="390">
        <f t="shared" si="10"/>
        <v>0</v>
      </c>
      <c r="W41" s="390">
        <f t="shared" si="10"/>
        <v>0</v>
      </c>
      <c r="X41" s="390">
        <f t="shared" si="10"/>
        <v>0</v>
      </c>
      <c r="Y41" s="390">
        <f t="shared" si="10"/>
        <v>0</v>
      </c>
      <c r="Z41" s="390">
        <f t="shared" si="10"/>
        <v>0</v>
      </c>
      <c r="AA41" s="390">
        <f t="shared" si="10"/>
        <v>0</v>
      </c>
      <c r="AB41" s="390">
        <f t="shared" si="10"/>
        <v>0</v>
      </c>
      <c r="AC41" s="390">
        <f t="shared" si="10"/>
        <v>0</v>
      </c>
      <c r="AD41" s="390">
        <f t="shared" si="10"/>
        <v>0</v>
      </c>
      <c r="AE41" s="390">
        <f t="shared" si="10"/>
        <v>0</v>
      </c>
      <c r="AF41" s="390">
        <f t="shared" si="10"/>
        <v>0</v>
      </c>
      <c r="AG41" s="390">
        <f t="shared" si="10"/>
        <v>0</v>
      </c>
      <c r="AH41" s="390">
        <f t="shared" si="10"/>
        <v>0</v>
      </c>
      <c r="AI41" s="390">
        <f t="shared" si="10"/>
        <v>0</v>
      </c>
      <c r="AJ41" s="390">
        <f t="shared" si="10"/>
        <v>0</v>
      </c>
      <c r="AK41" s="390">
        <f t="shared" si="10"/>
        <v>0</v>
      </c>
      <c r="AL41" s="390">
        <f t="shared" si="10"/>
        <v>0</v>
      </c>
      <c r="AM41" s="390">
        <f t="shared" si="10"/>
        <v>0</v>
      </c>
      <c r="AN41" s="390">
        <f t="shared" si="10"/>
        <v>0</v>
      </c>
      <c r="AO41" s="390">
        <f t="shared" si="10"/>
        <v>0</v>
      </c>
      <c r="AP41" s="390">
        <f t="shared" si="10"/>
        <v>0</v>
      </c>
      <c r="AQ41" s="390">
        <f t="shared" si="10"/>
        <v>0</v>
      </c>
      <c r="AR41" s="390">
        <f t="shared" si="10"/>
        <v>0</v>
      </c>
      <c r="AS41" s="390">
        <f t="shared" si="10"/>
        <v>0</v>
      </c>
      <c r="AT41" s="390">
        <f t="shared" si="10"/>
        <v>0</v>
      </c>
      <c r="AU41" s="390">
        <f t="shared" ref="AU41:BZ41" si="11">+AU31*AU11</f>
        <v>0</v>
      </c>
      <c r="AV41" s="390">
        <f t="shared" si="11"/>
        <v>0</v>
      </c>
      <c r="AW41" s="390">
        <f t="shared" si="11"/>
        <v>0</v>
      </c>
      <c r="AX41" s="390">
        <f t="shared" si="11"/>
        <v>0</v>
      </c>
      <c r="AY41" s="390">
        <f t="shared" si="11"/>
        <v>0</v>
      </c>
      <c r="AZ41" s="390">
        <f t="shared" si="11"/>
        <v>0</v>
      </c>
      <c r="BA41" s="390">
        <f t="shared" si="11"/>
        <v>0</v>
      </c>
      <c r="BB41" s="390">
        <f t="shared" si="11"/>
        <v>0</v>
      </c>
      <c r="BC41" s="390">
        <f t="shared" si="11"/>
        <v>0</v>
      </c>
      <c r="BD41" s="390">
        <f t="shared" si="11"/>
        <v>0</v>
      </c>
      <c r="BE41" s="390">
        <f t="shared" si="11"/>
        <v>0</v>
      </c>
      <c r="BF41" s="390">
        <f t="shared" si="11"/>
        <v>0</v>
      </c>
      <c r="BG41" s="390">
        <f t="shared" si="11"/>
        <v>0</v>
      </c>
      <c r="BH41" s="390">
        <f t="shared" si="11"/>
        <v>0</v>
      </c>
      <c r="BI41" s="390">
        <f t="shared" si="11"/>
        <v>0</v>
      </c>
      <c r="BJ41" s="390">
        <f t="shared" si="11"/>
        <v>0</v>
      </c>
      <c r="BK41" s="390">
        <f t="shared" si="11"/>
        <v>0</v>
      </c>
      <c r="BL41" s="390">
        <f t="shared" si="11"/>
        <v>0</v>
      </c>
      <c r="BM41" s="390">
        <f t="shared" si="11"/>
        <v>0</v>
      </c>
      <c r="BN41" s="390">
        <f t="shared" si="11"/>
        <v>0</v>
      </c>
      <c r="BO41" s="390">
        <f t="shared" si="11"/>
        <v>0</v>
      </c>
      <c r="BP41" s="390">
        <f t="shared" si="11"/>
        <v>0</v>
      </c>
      <c r="BQ41" s="390">
        <f t="shared" si="11"/>
        <v>0</v>
      </c>
      <c r="BR41" s="390">
        <f t="shared" si="11"/>
        <v>0</v>
      </c>
      <c r="BS41" s="390">
        <f t="shared" si="11"/>
        <v>0</v>
      </c>
      <c r="BT41" s="390">
        <f t="shared" si="11"/>
        <v>0</v>
      </c>
      <c r="BU41" s="390">
        <f t="shared" si="11"/>
        <v>0</v>
      </c>
      <c r="BV41" s="390">
        <f t="shared" si="11"/>
        <v>0</v>
      </c>
      <c r="BW41" s="390">
        <f t="shared" si="11"/>
        <v>0</v>
      </c>
      <c r="BX41" s="390">
        <f t="shared" si="11"/>
        <v>0</v>
      </c>
      <c r="BY41" s="390">
        <f t="shared" si="11"/>
        <v>0</v>
      </c>
      <c r="BZ41" s="390">
        <f t="shared" si="11"/>
        <v>0</v>
      </c>
      <c r="CA41" s="390">
        <f t="shared" ref="CA41:DF41" si="12">+CA31*CA11</f>
        <v>0</v>
      </c>
      <c r="CB41" s="390">
        <f t="shared" si="12"/>
        <v>0</v>
      </c>
      <c r="CC41" s="390">
        <f t="shared" si="12"/>
        <v>0</v>
      </c>
      <c r="CD41" s="390">
        <f t="shared" si="12"/>
        <v>0</v>
      </c>
      <c r="CE41" s="390">
        <f t="shared" si="12"/>
        <v>0</v>
      </c>
      <c r="CF41" s="390">
        <f t="shared" si="12"/>
        <v>0</v>
      </c>
      <c r="CG41" s="390">
        <f t="shared" si="12"/>
        <v>0</v>
      </c>
      <c r="CH41" s="390">
        <f t="shared" si="12"/>
        <v>0</v>
      </c>
      <c r="CI41" s="390">
        <f t="shared" si="12"/>
        <v>0</v>
      </c>
      <c r="CJ41" s="390">
        <f t="shared" si="12"/>
        <v>0</v>
      </c>
      <c r="CK41" s="390">
        <f t="shared" si="12"/>
        <v>0</v>
      </c>
      <c r="CL41" s="390">
        <f t="shared" si="12"/>
        <v>0</v>
      </c>
      <c r="CM41" s="390">
        <f t="shared" si="12"/>
        <v>0</v>
      </c>
      <c r="CN41" s="390">
        <f t="shared" si="12"/>
        <v>0</v>
      </c>
      <c r="CO41" s="390">
        <f t="shared" si="12"/>
        <v>0</v>
      </c>
      <c r="CP41" s="390">
        <f t="shared" si="12"/>
        <v>0</v>
      </c>
      <c r="CQ41" s="390">
        <f t="shared" si="12"/>
        <v>0</v>
      </c>
      <c r="CR41" s="390">
        <f t="shared" si="12"/>
        <v>0</v>
      </c>
      <c r="CS41" s="390">
        <f t="shared" si="12"/>
        <v>0</v>
      </c>
      <c r="CT41" s="390">
        <f t="shared" si="12"/>
        <v>0</v>
      </c>
      <c r="CU41" s="390">
        <f t="shared" si="12"/>
        <v>0</v>
      </c>
      <c r="CV41" s="390">
        <f t="shared" si="12"/>
        <v>0</v>
      </c>
      <c r="CW41" s="390">
        <f t="shared" si="12"/>
        <v>0</v>
      </c>
      <c r="CX41" s="390">
        <f t="shared" si="12"/>
        <v>0</v>
      </c>
      <c r="CY41" s="390">
        <f t="shared" si="12"/>
        <v>0</v>
      </c>
      <c r="CZ41" s="390">
        <f t="shared" si="12"/>
        <v>0</v>
      </c>
      <c r="DA41" s="390">
        <f t="shared" si="12"/>
        <v>0</v>
      </c>
      <c r="DB41" s="390">
        <f t="shared" si="12"/>
        <v>0</v>
      </c>
      <c r="DC41" s="390">
        <f t="shared" si="12"/>
        <v>0</v>
      </c>
      <c r="DD41" s="390">
        <f t="shared" si="12"/>
        <v>0</v>
      </c>
      <c r="DE41" s="390">
        <f t="shared" si="12"/>
        <v>0</v>
      </c>
      <c r="DF41" s="390">
        <f t="shared" si="12"/>
        <v>0</v>
      </c>
      <c r="DG41" s="394"/>
      <c r="DH41" s="390">
        <f>+DJ31*DH11</f>
        <v>74.619759999999999</v>
      </c>
      <c r="DI41" s="390" t="s">
        <v>272</v>
      </c>
      <c r="DJ41" s="390">
        <f>SUM(DH41:DI41)</f>
        <v>74.619759999999999</v>
      </c>
      <c r="DK41" s="53"/>
    </row>
    <row r="42" spans="2:115" customFormat="1" x14ac:dyDescent="0.2">
      <c r="B42" s="40" t="s">
        <v>287</v>
      </c>
      <c r="O42" s="210"/>
      <c r="P42" s="210"/>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10"/>
      <c r="AN42" s="210"/>
      <c r="AO42" s="210"/>
      <c r="AP42" s="210"/>
      <c r="AQ42" s="210"/>
      <c r="AR42" s="210"/>
      <c r="AS42" s="210"/>
      <c r="AT42" s="210"/>
      <c r="AU42" s="210"/>
      <c r="AV42" s="210"/>
      <c r="AW42" s="210"/>
      <c r="AX42" s="210"/>
      <c r="AY42" s="210"/>
      <c r="AZ42" s="210"/>
      <c r="BA42" s="210"/>
      <c r="BB42" s="210"/>
      <c r="BC42" s="210"/>
      <c r="BD42" s="210"/>
      <c r="BE42" s="210"/>
      <c r="BF42" s="210"/>
      <c r="BG42" s="210"/>
      <c r="BH42" s="210"/>
      <c r="BI42" s="210"/>
      <c r="BJ42" s="210"/>
      <c r="BK42" s="210"/>
      <c r="BL42" s="210"/>
      <c r="BM42" s="210"/>
      <c r="BN42" s="210"/>
      <c r="BO42" s="210"/>
      <c r="BP42" s="210"/>
      <c r="BQ42" s="210"/>
      <c r="BR42" s="210"/>
      <c r="BS42" s="210"/>
      <c r="BT42" s="210"/>
      <c r="BU42" s="210"/>
      <c r="BV42" s="210"/>
      <c r="BW42" s="210"/>
      <c r="BX42" s="210"/>
      <c r="BY42" s="210"/>
      <c r="BZ42" s="210"/>
      <c r="CA42" s="210"/>
      <c r="CB42" s="210"/>
      <c r="CC42" s="210"/>
      <c r="CD42" s="210"/>
      <c r="CE42" s="210"/>
      <c r="CF42" s="210"/>
      <c r="CG42" s="210"/>
      <c r="CH42" s="210"/>
      <c r="CI42" s="210"/>
      <c r="CJ42" s="210"/>
      <c r="CK42" s="210"/>
      <c r="CL42" s="210"/>
      <c r="CM42" s="210"/>
      <c r="CN42" s="210"/>
      <c r="CO42" s="210"/>
      <c r="CP42" s="210"/>
      <c r="CQ42" s="210"/>
      <c r="CR42" s="210"/>
      <c r="CS42" s="210"/>
      <c r="CT42" s="210"/>
      <c r="CU42" s="210"/>
      <c r="CV42" s="210"/>
      <c r="CW42" s="210"/>
      <c r="CX42" s="210"/>
      <c r="CY42" s="210"/>
      <c r="CZ42" s="210"/>
      <c r="DA42" s="210"/>
      <c r="DB42" s="210"/>
      <c r="DC42" s="210"/>
      <c r="DD42" s="210"/>
      <c r="DE42" s="210"/>
      <c r="DF42" s="210"/>
      <c r="DG42" s="391"/>
      <c r="DH42" s="210"/>
      <c r="DI42" s="210"/>
      <c r="DJ42" s="210"/>
    </row>
    <row r="43" spans="2:115" customFormat="1" x14ac:dyDescent="0.2">
      <c r="B43" s="397" t="s">
        <v>277</v>
      </c>
      <c r="O43" s="390">
        <f t="shared" ref="O43:AT43" si="13">+O33*(O$21+O13)</f>
        <v>0</v>
      </c>
      <c r="P43" s="390">
        <f t="shared" si="13"/>
        <v>0</v>
      </c>
      <c r="Q43" s="390">
        <f t="shared" si="13"/>
        <v>0</v>
      </c>
      <c r="R43" s="390">
        <f t="shared" si="13"/>
        <v>0</v>
      </c>
      <c r="S43" s="390">
        <f t="shared" si="13"/>
        <v>0</v>
      </c>
      <c r="T43" s="390">
        <f t="shared" si="13"/>
        <v>0</v>
      </c>
      <c r="U43" s="390">
        <f t="shared" si="13"/>
        <v>0</v>
      </c>
      <c r="V43" s="390">
        <f t="shared" si="13"/>
        <v>0</v>
      </c>
      <c r="W43" s="390">
        <f t="shared" si="13"/>
        <v>0</v>
      </c>
      <c r="X43" s="390">
        <f t="shared" si="13"/>
        <v>0</v>
      </c>
      <c r="Y43" s="390">
        <f t="shared" si="13"/>
        <v>0</v>
      </c>
      <c r="Z43" s="390">
        <f t="shared" si="13"/>
        <v>0</v>
      </c>
      <c r="AA43" s="390">
        <f t="shared" si="13"/>
        <v>0</v>
      </c>
      <c r="AB43" s="390">
        <f t="shared" si="13"/>
        <v>0</v>
      </c>
      <c r="AC43" s="390">
        <f t="shared" si="13"/>
        <v>0</v>
      </c>
      <c r="AD43" s="390">
        <f t="shared" si="13"/>
        <v>0</v>
      </c>
      <c r="AE43" s="390">
        <f t="shared" si="13"/>
        <v>0</v>
      </c>
      <c r="AF43" s="390">
        <f t="shared" si="13"/>
        <v>0</v>
      </c>
      <c r="AG43" s="390">
        <f t="shared" si="13"/>
        <v>0</v>
      </c>
      <c r="AH43" s="390">
        <f t="shared" si="13"/>
        <v>0</v>
      </c>
      <c r="AI43" s="390">
        <f t="shared" si="13"/>
        <v>0</v>
      </c>
      <c r="AJ43" s="390">
        <f t="shared" si="13"/>
        <v>0</v>
      </c>
      <c r="AK43" s="390">
        <f t="shared" si="13"/>
        <v>0</v>
      </c>
      <c r="AL43" s="390">
        <f t="shared" si="13"/>
        <v>0</v>
      </c>
      <c r="AM43" s="390">
        <f t="shared" si="13"/>
        <v>0</v>
      </c>
      <c r="AN43" s="390">
        <f t="shared" si="13"/>
        <v>0</v>
      </c>
      <c r="AO43" s="390">
        <f t="shared" si="13"/>
        <v>0</v>
      </c>
      <c r="AP43" s="390">
        <f t="shared" si="13"/>
        <v>0</v>
      </c>
      <c r="AQ43" s="390">
        <f t="shared" si="13"/>
        <v>0</v>
      </c>
      <c r="AR43" s="390">
        <f t="shared" si="13"/>
        <v>0</v>
      </c>
      <c r="AS43" s="390">
        <f t="shared" si="13"/>
        <v>0</v>
      </c>
      <c r="AT43" s="390">
        <f t="shared" si="13"/>
        <v>0</v>
      </c>
      <c r="AU43" s="390">
        <f t="shared" ref="AU43:BZ43" si="14">+AU33*(AU$21+AU13)</f>
        <v>0</v>
      </c>
      <c r="AV43" s="390">
        <f t="shared" si="14"/>
        <v>0</v>
      </c>
      <c r="AW43" s="390">
        <f t="shared" si="14"/>
        <v>0</v>
      </c>
      <c r="AX43" s="390">
        <f t="shared" si="14"/>
        <v>0</v>
      </c>
      <c r="AY43" s="390">
        <f t="shared" si="14"/>
        <v>0</v>
      </c>
      <c r="AZ43" s="390">
        <f t="shared" si="14"/>
        <v>0</v>
      </c>
      <c r="BA43" s="390">
        <f t="shared" si="14"/>
        <v>0</v>
      </c>
      <c r="BB43" s="390">
        <f t="shared" si="14"/>
        <v>0</v>
      </c>
      <c r="BC43" s="390">
        <f t="shared" si="14"/>
        <v>0</v>
      </c>
      <c r="BD43" s="390">
        <f t="shared" si="14"/>
        <v>0</v>
      </c>
      <c r="BE43" s="390">
        <f t="shared" si="14"/>
        <v>0</v>
      </c>
      <c r="BF43" s="390">
        <f t="shared" si="14"/>
        <v>0</v>
      </c>
      <c r="BG43" s="390">
        <f t="shared" si="14"/>
        <v>0</v>
      </c>
      <c r="BH43" s="390">
        <f t="shared" si="14"/>
        <v>0</v>
      </c>
      <c r="BI43" s="390">
        <f t="shared" si="14"/>
        <v>0</v>
      </c>
      <c r="BJ43" s="390">
        <f t="shared" si="14"/>
        <v>0</v>
      </c>
      <c r="BK43" s="390">
        <f t="shared" si="14"/>
        <v>0</v>
      </c>
      <c r="BL43" s="390">
        <f t="shared" si="14"/>
        <v>0</v>
      </c>
      <c r="BM43" s="390">
        <f t="shared" si="14"/>
        <v>0</v>
      </c>
      <c r="BN43" s="390">
        <f t="shared" si="14"/>
        <v>0</v>
      </c>
      <c r="BO43" s="390">
        <f t="shared" si="14"/>
        <v>0</v>
      </c>
      <c r="BP43" s="390">
        <f t="shared" si="14"/>
        <v>0</v>
      </c>
      <c r="BQ43" s="390">
        <f t="shared" si="14"/>
        <v>0</v>
      </c>
      <c r="BR43" s="390">
        <f t="shared" si="14"/>
        <v>0</v>
      </c>
      <c r="BS43" s="390">
        <f t="shared" si="14"/>
        <v>0</v>
      </c>
      <c r="BT43" s="390">
        <f t="shared" si="14"/>
        <v>0</v>
      </c>
      <c r="BU43" s="390">
        <f t="shared" si="14"/>
        <v>0</v>
      </c>
      <c r="BV43" s="390">
        <f t="shared" si="14"/>
        <v>0</v>
      </c>
      <c r="BW43" s="390">
        <f t="shared" si="14"/>
        <v>0</v>
      </c>
      <c r="BX43" s="390">
        <f t="shared" si="14"/>
        <v>0</v>
      </c>
      <c r="BY43" s="390">
        <f t="shared" si="14"/>
        <v>0</v>
      </c>
      <c r="BZ43" s="390">
        <f t="shared" si="14"/>
        <v>0</v>
      </c>
      <c r="CA43" s="390">
        <f t="shared" ref="CA43:DF43" si="15">+CA33*(CA$21+CA13)</f>
        <v>0</v>
      </c>
      <c r="CB43" s="390">
        <f t="shared" si="15"/>
        <v>0</v>
      </c>
      <c r="CC43" s="390">
        <f t="shared" si="15"/>
        <v>0</v>
      </c>
      <c r="CD43" s="390">
        <f t="shared" si="15"/>
        <v>0</v>
      </c>
      <c r="CE43" s="390">
        <f t="shared" si="15"/>
        <v>0</v>
      </c>
      <c r="CF43" s="390">
        <f t="shared" si="15"/>
        <v>0</v>
      </c>
      <c r="CG43" s="390">
        <f t="shared" si="15"/>
        <v>0</v>
      </c>
      <c r="CH43" s="390">
        <f t="shared" si="15"/>
        <v>0</v>
      </c>
      <c r="CI43" s="390">
        <f t="shared" si="15"/>
        <v>0</v>
      </c>
      <c r="CJ43" s="390">
        <f t="shared" si="15"/>
        <v>0</v>
      </c>
      <c r="CK43" s="390">
        <f t="shared" si="15"/>
        <v>0</v>
      </c>
      <c r="CL43" s="390">
        <f t="shared" si="15"/>
        <v>0</v>
      </c>
      <c r="CM43" s="390">
        <f t="shared" si="15"/>
        <v>0</v>
      </c>
      <c r="CN43" s="390">
        <f t="shared" si="15"/>
        <v>0</v>
      </c>
      <c r="CO43" s="390">
        <f t="shared" si="15"/>
        <v>0</v>
      </c>
      <c r="CP43" s="390">
        <f t="shared" si="15"/>
        <v>0</v>
      </c>
      <c r="CQ43" s="390">
        <f t="shared" si="15"/>
        <v>0</v>
      </c>
      <c r="CR43" s="390">
        <f t="shared" si="15"/>
        <v>0</v>
      </c>
      <c r="CS43" s="390">
        <f t="shared" si="15"/>
        <v>0</v>
      </c>
      <c r="CT43" s="390">
        <f t="shared" si="15"/>
        <v>0</v>
      </c>
      <c r="CU43" s="390">
        <f t="shared" si="15"/>
        <v>0</v>
      </c>
      <c r="CV43" s="390">
        <f t="shared" si="15"/>
        <v>0</v>
      </c>
      <c r="CW43" s="390">
        <f t="shared" si="15"/>
        <v>0</v>
      </c>
      <c r="CX43" s="390">
        <f t="shared" si="15"/>
        <v>0</v>
      </c>
      <c r="CY43" s="390">
        <f t="shared" si="15"/>
        <v>0</v>
      </c>
      <c r="CZ43" s="390">
        <f t="shared" si="15"/>
        <v>0</v>
      </c>
      <c r="DA43" s="390">
        <f t="shared" si="15"/>
        <v>0</v>
      </c>
      <c r="DB43" s="390">
        <f t="shared" si="15"/>
        <v>0</v>
      </c>
      <c r="DC43" s="390">
        <f t="shared" si="15"/>
        <v>0</v>
      </c>
      <c r="DD43" s="390">
        <f t="shared" si="15"/>
        <v>0</v>
      </c>
      <c r="DE43" s="390">
        <f t="shared" si="15"/>
        <v>0</v>
      </c>
      <c r="DF43" s="390">
        <f t="shared" si="15"/>
        <v>0</v>
      </c>
      <c r="DG43" s="391"/>
      <c r="DH43" s="391">
        <f t="shared" ref="DH43:DI45" si="16">+DH33*(DH$21+DH13)</f>
        <v>64.770300000000006</v>
      </c>
      <c r="DI43" s="391">
        <f t="shared" si="16"/>
        <v>11.9945</v>
      </c>
      <c r="DJ43" s="390"/>
    </row>
    <row r="44" spans="2:115" customFormat="1" x14ac:dyDescent="0.2">
      <c r="B44" s="397" t="s">
        <v>278</v>
      </c>
      <c r="O44" s="390">
        <f t="shared" ref="O44:AT44" si="17">+O34*(O$21+O14)</f>
        <v>0</v>
      </c>
      <c r="P44" s="390">
        <f t="shared" si="17"/>
        <v>0</v>
      </c>
      <c r="Q44" s="390">
        <f t="shared" si="17"/>
        <v>0</v>
      </c>
      <c r="R44" s="390">
        <f t="shared" si="17"/>
        <v>0</v>
      </c>
      <c r="S44" s="390">
        <f t="shared" si="17"/>
        <v>0</v>
      </c>
      <c r="T44" s="390">
        <f t="shared" si="17"/>
        <v>0</v>
      </c>
      <c r="U44" s="390">
        <f t="shared" si="17"/>
        <v>0</v>
      </c>
      <c r="V44" s="390">
        <f t="shared" si="17"/>
        <v>0</v>
      </c>
      <c r="W44" s="390">
        <f t="shared" si="17"/>
        <v>0</v>
      </c>
      <c r="X44" s="390">
        <f t="shared" si="17"/>
        <v>0</v>
      </c>
      <c r="Y44" s="390">
        <f t="shared" si="17"/>
        <v>0</v>
      </c>
      <c r="Z44" s="390">
        <f t="shared" si="17"/>
        <v>0</v>
      </c>
      <c r="AA44" s="390">
        <f t="shared" si="17"/>
        <v>0</v>
      </c>
      <c r="AB44" s="390">
        <f t="shared" si="17"/>
        <v>0</v>
      </c>
      <c r="AC44" s="390">
        <f t="shared" si="17"/>
        <v>0</v>
      </c>
      <c r="AD44" s="390">
        <f t="shared" si="17"/>
        <v>0</v>
      </c>
      <c r="AE44" s="390">
        <f t="shared" si="17"/>
        <v>0</v>
      </c>
      <c r="AF44" s="390">
        <f t="shared" si="17"/>
        <v>0</v>
      </c>
      <c r="AG44" s="390">
        <f t="shared" si="17"/>
        <v>0</v>
      </c>
      <c r="AH44" s="390">
        <f t="shared" si="17"/>
        <v>0</v>
      </c>
      <c r="AI44" s="390">
        <f t="shared" si="17"/>
        <v>0</v>
      </c>
      <c r="AJ44" s="390">
        <f t="shared" si="17"/>
        <v>0</v>
      </c>
      <c r="AK44" s="390">
        <f t="shared" si="17"/>
        <v>0</v>
      </c>
      <c r="AL44" s="390">
        <f t="shared" si="17"/>
        <v>0</v>
      </c>
      <c r="AM44" s="390">
        <f t="shared" si="17"/>
        <v>0</v>
      </c>
      <c r="AN44" s="390">
        <f t="shared" si="17"/>
        <v>0</v>
      </c>
      <c r="AO44" s="390">
        <f t="shared" si="17"/>
        <v>0</v>
      </c>
      <c r="AP44" s="390">
        <f t="shared" si="17"/>
        <v>0</v>
      </c>
      <c r="AQ44" s="390">
        <f t="shared" si="17"/>
        <v>0</v>
      </c>
      <c r="AR44" s="390">
        <f t="shared" si="17"/>
        <v>0</v>
      </c>
      <c r="AS44" s="390">
        <f t="shared" si="17"/>
        <v>0</v>
      </c>
      <c r="AT44" s="390">
        <f t="shared" si="17"/>
        <v>0</v>
      </c>
      <c r="AU44" s="390">
        <f t="shared" ref="AU44:BZ44" si="18">+AU34*(AU$21+AU14)</f>
        <v>0</v>
      </c>
      <c r="AV44" s="390">
        <f t="shared" si="18"/>
        <v>0</v>
      </c>
      <c r="AW44" s="390">
        <f t="shared" si="18"/>
        <v>0</v>
      </c>
      <c r="AX44" s="390">
        <f t="shared" si="18"/>
        <v>0</v>
      </c>
      <c r="AY44" s="390">
        <f t="shared" si="18"/>
        <v>0</v>
      </c>
      <c r="AZ44" s="390">
        <f t="shared" si="18"/>
        <v>0</v>
      </c>
      <c r="BA44" s="390">
        <f t="shared" si="18"/>
        <v>0</v>
      </c>
      <c r="BB44" s="390">
        <f t="shared" si="18"/>
        <v>0</v>
      </c>
      <c r="BC44" s="390">
        <f t="shared" si="18"/>
        <v>0</v>
      </c>
      <c r="BD44" s="390">
        <f t="shared" si="18"/>
        <v>0</v>
      </c>
      <c r="BE44" s="390">
        <f t="shared" si="18"/>
        <v>0</v>
      </c>
      <c r="BF44" s="390">
        <f t="shared" si="18"/>
        <v>0</v>
      </c>
      <c r="BG44" s="390">
        <f t="shared" si="18"/>
        <v>0</v>
      </c>
      <c r="BH44" s="390">
        <f t="shared" si="18"/>
        <v>0</v>
      </c>
      <c r="BI44" s="390">
        <f t="shared" si="18"/>
        <v>0</v>
      </c>
      <c r="BJ44" s="390">
        <f t="shared" si="18"/>
        <v>0</v>
      </c>
      <c r="BK44" s="390">
        <f t="shared" si="18"/>
        <v>0</v>
      </c>
      <c r="BL44" s="390">
        <f t="shared" si="18"/>
        <v>0</v>
      </c>
      <c r="BM44" s="390">
        <f t="shared" si="18"/>
        <v>0</v>
      </c>
      <c r="BN44" s="390">
        <f t="shared" si="18"/>
        <v>0</v>
      </c>
      <c r="BO44" s="390">
        <f t="shared" si="18"/>
        <v>0</v>
      </c>
      <c r="BP44" s="390">
        <f t="shared" si="18"/>
        <v>0</v>
      </c>
      <c r="BQ44" s="390">
        <f t="shared" si="18"/>
        <v>0</v>
      </c>
      <c r="BR44" s="390">
        <f t="shared" si="18"/>
        <v>0</v>
      </c>
      <c r="BS44" s="390">
        <f t="shared" si="18"/>
        <v>0</v>
      </c>
      <c r="BT44" s="390">
        <f t="shared" si="18"/>
        <v>0</v>
      </c>
      <c r="BU44" s="390">
        <f t="shared" si="18"/>
        <v>0</v>
      </c>
      <c r="BV44" s="390">
        <f t="shared" si="18"/>
        <v>0</v>
      </c>
      <c r="BW44" s="390">
        <f t="shared" si="18"/>
        <v>0</v>
      </c>
      <c r="BX44" s="390">
        <f t="shared" si="18"/>
        <v>0</v>
      </c>
      <c r="BY44" s="390">
        <f t="shared" si="18"/>
        <v>0</v>
      </c>
      <c r="BZ44" s="390">
        <f t="shared" si="18"/>
        <v>0</v>
      </c>
      <c r="CA44" s="390">
        <f t="shared" ref="CA44:DF44" si="19">+CA34*(CA$21+CA14)</f>
        <v>0</v>
      </c>
      <c r="CB44" s="390">
        <f t="shared" si="19"/>
        <v>0</v>
      </c>
      <c r="CC44" s="390">
        <f t="shared" si="19"/>
        <v>0</v>
      </c>
      <c r="CD44" s="390">
        <f t="shared" si="19"/>
        <v>0</v>
      </c>
      <c r="CE44" s="390">
        <f t="shared" si="19"/>
        <v>0</v>
      </c>
      <c r="CF44" s="390">
        <f t="shared" si="19"/>
        <v>0</v>
      </c>
      <c r="CG44" s="390">
        <f t="shared" si="19"/>
        <v>0</v>
      </c>
      <c r="CH44" s="390">
        <f t="shared" si="19"/>
        <v>0</v>
      </c>
      <c r="CI44" s="390">
        <f t="shared" si="19"/>
        <v>0</v>
      </c>
      <c r="CJ44" s="390">
        <f t="shared" si="19"/>
        <v>0</v>
      </c>
      <c r="CK44" s="390">
        <f t="shared" si="19"/>
        <v>0</v>
      </c>
      <c r="CL44" s="390">
        <f t="shared" si="19"/>
        <v>0</v>
      </c>
      <c r="CM44" s="390">
        <f t="shared" si="19"/>
        <v>0</v>
      </c>
      <c r="CN44" s="390">
        <f t="shared" si="19"/>
        <v>0</v>
      </c>
      <c r="CO44" s="390">
        <f t="shared" si="19"/>
        <v>0</v>
      </c>
      <c r="CP44" s="390">
        <f t="shared" si="19"/>
        <v>0</v>
      </c>
      <c r="CQ44" s="390">
        <f t="shared" si="19"/>
        <v>0</v>
      </c>
      <c r="CR44" s="390">
        <f t="shared" si="19"/>
        <v>0</v>
      </c>
      <c r="CS44" s="390">
        <f t="shared" si="19"/>
        <v>0</v>
      </c>
      <c r="CT44" s="390">
        <f t="shared" si="19"/>
        <v>0</v>
      </c>
      <c r="CU44" s="390">
        <f t="shared" si="19"/>
        <v>0</v>
      </c>
      <c r="CV44" s="390">
        <f t="shared" si="19"/>
        <v>0</v>
      </c>
      <c r="CW44" s="390">
        <f t="shared" si="19"/>
        <v>0</v>
      </c>
      <c r="CX44" s="390">
        <f t="shared" si="19"/>
        <v>0</v>
      </c>
      <c r="CY44" s="390">
        <f t="shared" si="19"/>
        <v>0</v>
      </c>
      <c r="CZ44" s="390">
        <f t="shared" si="19"/>
        <v>0</v>
      </c>
      <c r="DA44" s="390">
        <f t="shared" si="19"/>
        <v>0</v>
      </c>
      <c r="DB44" s="390">
        <f t="shared" si="19"/>
        <v>0</v>
      </c>
      <c r="DC44" s="390">
        <f t="shared" si="19"/>
        <v>0</v>
      </c>
      <c r="DD44" s="390">
        <f t="shared" si="19"/>
        <v>0</v>
      </c>
      <c r="DE44" s="390">
        <f t="shared" si="19"/>
        <v>0</v>
      </c>
      <c r="DF44" s="390">
        <f t="shared" si="19"/>
        <v>0</v>
      </c>
      <c r="DG44" s="391"/>
      <c r="DH44" s="391">
        <f t="shared" si="16"/>
        <v>111.0348</v>
      </c>
      <c r="DI44" s="391">
        <f t="shared" si="16"/>
        <v>20.562000000000001</v>
      </c>
      <c r="DJ44" s="390"/>
    </row>
    <row r="45" spans="2:115" customFormat="1" x14ac:dyDescent="0.2">
      <c r="B45" s="397" t="s">
        <v>279</v>
      </c>
      <c r="O45" s="390">
        <f t="shared" ref="O45:AT45" si="20">+O35*(O$21+O15)</f>
        <v>0</v>
      </c>
      <c r="P45" s="390">
        <f t="shared" si="20"/>
        <v>0</v>
      </c>
      <c r="Q45" s="390">
        <f t="shared" si="20"/>
        <v>0</v>
      </c>
      <c r="R45" s="390">
        <f t="shared" si="20"/>
        <v>0</v>
      </c>
      <c r="S45" s="390">
        <f t="shared" si="20"/>
        <v>0</v>
      </c>
      <c r="T45" s="390">
        <f t="shared" si="20"/>
        <v>0</v>
      </c>
      <c r="U45" s="390">
        <f t="shared" si="20"/>
        <v>0</v>
      </c>
      <c r="V45" s="390">
        <f t="shared" si="20"/>
        <v>0</v>
      </c>
      <c r="W45" s="390">
        <f t="shared" si="20"/>
        <v>0</v>
      </c>
      <c r="X45" s="390">
        <f t="shared" si="20"/>
        <v>0</v>
      </c>
      <c r="Y45" s="390">
        <f t="shared" si="20"/>
        <v>0</v>
      </c>
      <c r="Z45" s="390">
        <f t="shared" si="20"/>
        <v>0</v>
      </c>
      <c r="AA45" s="390">
        <f t="shared" si="20"/>
        <v>0</v>
      </c>
      <c r="AB45" s="390">
        <f t="shared" si="20"/>
        <v>0</v>
      </c>
      <c r="AC45" s="390">
        <f t="shared" si="20"/>
        <v>0</v>
      </c>
      <c r="AD45" s="390">
        <f t="shared" si="20"/>
        <v>0</v>
      </c>
      <c r="AE45" s="390">
        <f t="shared" si="20"/>
        <v>0</v>
      </c>
      <c r="AF45" s="390">
        <f t="shared" si="20"/>
        <v>0</v>
      </c>
      <c r="AG45" s="390">
        <f t="shared" si="20"/>
        <v>0</v>
      </c>
      <c r="AH45" s="390">
        <f t="shared" si="20"/>
        <v>0</v>
      </c>
      <c r="AI45" s="390">
        <f t="shared" si="20"/>
        <v>0</v>
      </c>
      <c r="AJ45" s="390">
        <f t="shared" si="20"/>
        <v>0</v>
      </c>
      <c r="AK45" s="390">
        <f t="shared" si="20"/>
        <v>0</v>
      </c>
      <c r="AL45" s="390">
        <f t="shared" si="20"/>
        <v>0</v>
      </c>
      <c r="AM45" s="390">
        <f t="shared" si="20"/>
        <v>0</v>
      </c>
      <c r="AN45" s="390">
        <f t="shared" si="20"/>
        <v>0</v>
      </c>
      <c r="AO45" s="390">
        <f t="shared" si="20"/>
        <v>0</v>
      </c>
      <c r="AP45" s="390">
        <f t="shared" si="20"/>
        <v>0</v>
      </c>
      <c r="AQ45" s="390">
        <f t="shared" si="20"/>
        <v>0</v>
      </c>
      <c r="AR45" s="390">
        <f t="shared" si="20"/>
        <v>0</v>
      </c>
      <c r="AS45" s="390">
        <f t="shared" si="20"/>
        <v>0</v>
      </c>
      <c r="AT45" s="390">
        <f t="shared" si="20"/>
        <v>0</v>
      </c>
      <c r="AU45" s="390">
        <f t="shared" ref="AU45:BZ45" si="21">+AU35*(AU$21+AU15)</f>
        <v>0</v>
      </c>
      <c r="AV45" s="390">
        <f t="shared" si="21"/>
        <v>0</v>
      </c>
      <c r="AW45" s="390">
        <f t="shared" si="21"/>
        <v>0</v>
      </c>
      <c r="AX45" s="390">
        <f t="shared" si="21"/>
        <v>0</v>
      </c>
      <c r="AY45" s="390">
        <f t="shared" si="21"/>
        <v>0</v>
      </c>
      <c r="AZ45" s="390">
        <f t="shared" si="21"/>
        <v>0</v>
      </c>
      <c r="BA45" s="390">
        <f t="shared" si="21"/>
        <v>0</v>
      </c>
      <c r="BB45" s="390">
        <f t="shared" si="21"/>
        <v>0</v>
      </c>
      <c r="BC45" s="390">
        <f t="shared" si="21"/>
        <v>0</v>
      </c>
      <c r="BD45" s="390">
        <f t="shared" si="21"/>
        <v>0</v>
      </c>
      <c r="BE45" s="390">
        <f t="shared" si="21"/>
        <v>0</v>
      </c>
      <c r="BF45" s="390">
        <f t="shared" si="21"/>
        <v>0</v>
      </c>
      <c r="BG45" s="390">
        <f t="shared" si="21"/>
        <v>0</v>
      </c>
      <c r="BH45" s="390">
        <f t="shared" si="21"/>
        <v>0</v>
      </c>
      <c r="BI45" s="390">
        <f t="shared" si="21"/>
        <v>0</v>
      </c>
      <c r="BJ45" s="390">
        <f t="shared" si="21"/>
        <v>0</v>
      </c>
      <c r="BK45" s="390">
        <f t="shared" si="21"/>
        <v>0</v>
      </c>
      <c r="BL45" s="390">
        <f t="shared" si="21"/>
        <v>0</v>
      </c>
      <c r="BM45" s="390">
        <f t="shared" si="21"/>
        <v>0</v>
      </c>
      <c r="BN45" s="390">
        <f t="shared" si="21"/>
        <v>0</v>
      </c>
      <c r="BO45" s="390">
        <f t="shared" si="21"/>
        <v>0</v>
      </c>
      <c r="BP45" s="390">
        <f t="shared" si="21"/>
        <v>0</v>
      </c>
      <c r="BQ45" s="390">
        <f t="shared" si="21"/>
        <v>0</v>
      </c>
      <c r="BR45" s="390">
        <f t="shared" si="21"/>
        <v>0</v>
      </c>
      <c r="BS45" s="390">
        <f t="shared" si="21"/>
        <v>0</v>
      </c>
      <c r="BT45" s="390">
        <f t="shared" si="21"/>
        <v>0</v>
      </c>
      <c r="BU45" s="390">
        <f t="shared" si="21"/>
        <v>0</v>
      </c>
      <c r="BV45" s="390">
        <f t="shared" si="21"/>
        <v>0</v>
      </c>
      <c r="BW45" s="390">
        <f t="shared" si="21"/>
        <v>0</v>
      </c>
      <c r="BX45" s="390">
        <f t="shared" si="21"/>
        <v>0</v>
      </c>
      <c r="BY45" s="390">
        <f t="shared" si="21"/>
        <v>0</v>
      </c>
      <c r="BZ45" s="390">
        <f t="shared" si="21"/>
        <v>0</v>
      </c>
      <c r="CA45" s="390">
        <f t="shared" ref="CA45:DF45" si="22">+CA35*(CA$21+CA15)</f>
        <v>0</v>
      </c>
      <c r="CB45" s="390">
        <f t="shared" si="22"/>
        <v>0</v>
      </c>
      <c r="CC45" s="390">
        <f t="shared" si="22"/>
        <v>0</v>
      </c>
      <c r="CD45" s="390">
        <f t="shared" si="22"/>
        <v>0</v>
      </c>
      <c r="CE45" s="390">
        <f t="shared" si="22"/>
        <v>0</v>
      </c>
      <c r="CF45" s="390">
        <f t="shared" si="22"/>
        <v>0</v>
      </c>
      <c r="CG45" s="390">
        <f t="shared" si="22"/>
        <v>0</v>
      </c>
      <c r="CH45" s="390">
        <f t="shared" si="22"/>
        <v>0</v>
      </c>
      <c r="CI45" s="390">
        <f t="shared" si="22"/>
        <v>0</v>
      </c>
      <c r="CJ45" s="390">
        <f t="shared" si="22"/>
        <v>0</v>
      </c>
      <c r="CK45" s="390">
        <f t="shared" si="22"/>
        <v>0</v>
      </c>
      <c r="CL45" s="390">
        <f t="shared" si="22"/>
        <v>0</v>
      </c>
      <c r="CM45" s="390">
        <f t="shared" si="22"/>
        <v>0</v>
      </c>
      <c r="CN45" s="390">
        <f t="shared" si="22"/>
        <v>0</v>
      </c>
      <c r="CO45" s="390">
        <f t="shared" si="22"/>
        <v>0</v>
      </c>
      <c r="CP45" s="390">
        <f t="shared" si="22"/>
        <v>0</v>
      </c>
      <c r="CQ45" s="390">
        <f t="shared" si="22"/>
        <v>0</v>
      </c>
      <c r="CR45" s="390">
        <f t="shared" si="22"/>
        <v>0</v>
      </c>
      <c r="CS45" s="390">
        <f t="shared" si="22"/>
        <v>0</v>
      </c>
      <c r="CT45" s="390">
        <f t="shared" si="22"/>
        <v>0</v>
      </c>
      <c r="CU45" s="390">
        <f t="shared" si="22"/>
        <v>0</v>
      </c>
      <c r="CV45" s="390">
        <f t="shared" si="22"/>
        <v>0</v>
      </c>
      <c r="CW45" s="390">
        <f t="shared" si="22"/>
        <v>0</v>
      </c>
      <c r="CX45" s="390">
        <f t="shared" si="22"/>
        <v>0</v>
      </c>
      <c r="CY45" s="390">
        <f t="shared" si="22"/>
        <v>0</v>
      </c>
      <c r="CZ45" s="390">
        <f t="shared" si="22"/>
        <v>0</v>
      </c>
      <c r="DA45" s="390">
        <f t="shared" si="22"/>
        <v>0</v>
      </c>
      <c r="DB45" s="390">
        <f t="shared" si="22"/>
        <v>0</v>
      </c>
      <c r="DC45" s="390">
        <f t="shared" si="22"/>
        <v>0</v>
      </c>
      <c r="DD45" s="390">
        <f t="shared" si="22"/>
        <v>0</v>
      </c>
      <c r="DE45" s="390">
        <f t="shared" si="22"/>
        <v>0</v>
      </c>
      <c r="DF45" s="390">
        <f t="shared" si="22"/>
        <v>0</v>
      </c>
      <c r="DG45" s="391"/>
      <c r="DH45" s="391">
        <f t="shared" si="16"/>
        <v>355.62240000000003</v>
      </c>
      <c r="DI45" s="391">
        <f t="shared" si="16"/>
        <v>65.856000000000009</v>
      </c>
      <c r="DJ45" s="390"/>
    </row>
    <row r="46" spans="2:115" customFormat="1" ht="12.75" x14ac:dyDescent="0.2">
      <c r="B46" s="40" t="s">
        <v>271</v>
      </c>
      <c r="O46" s="398">
        <f>SUM(O39:O45)</f>
        <v>16</v>
      </c>
      <c r="P46" s="398">
        <f t="shared" ref="P46:CA46" si="23">SUM(P39:P45)</f>
        <v>16</v>
      </c>
      <c r="Q46" s="398">
        <f t="shared" si="23"/>
        <v>16</v>
      </c>
      <c r="R46" s="398">
        <f t="shared" si="23"/>
        <v>16</v>
      </c>
      <c r="S46" s="398">
        <f t="shared" si="23"/>
        <v>16</v>
      </c>
      <c r="T46" s="398">
        <f t="shared" si="23"/>
        <v>16</v>
      </c>
      <c r="U46" s="398">
        <f t="shared" si="23"/>
        <v>16</v>
      </c>
      <c r="V46" s="398">
        <f t="shared" si="23"/>
        <v>16</v>
      </c>
      <c r="W46" s="398">
        <f t="shared" si="23"/>
        <v>16</v>
      </c>
      <c r="X46" s="398">
        <f t="shared" si="23"/>
        <v>16</v>
      </c>
      <c r="Y46" s="398">
        <f t="shared" si="23"/>
        <v>16</v>
      </c>
      <c r="Z46" s="398">
        <f t="shared" si="23"/>
        <v>16</v>
      </c>
      <c r="AA46" s="398">
        <f t="shared" si="23"/>
        <v>16</v>
      </c>
      <c r="AB46" s="398">
        <f t="shared" si="23"/>
        <v>16</v>
      </c>
      <c r="AC46" s="398">
        <f t="shared" si="23"/>
        <v>16</v>
      </c>
      <c r="AD46" s="398">
        <f t="shared" si="23"/>
        <v>16</v>
      </c>
      <c r="AE46" s="398">
        <f t="shared" si="23"/>
        <v>16</v>
      </c>
      <c r="AF46" s="398">
        <f t="shared" si="23"/>
        <v>16</v>
      </c>
      <c r="AG46" s="398">
        <f t="shared" si="23"/>
        <v>16</v>
      </c>
      <c r="AH46" s="398">
        <f t="shared" si="23"/>
        <v>16</v>
      </c>
      <c r="AI46" s="398">
        <f t="shared" si="23"/>
        <v>16</v>
      </c>
      <c r="AJ46" s="398">
        <f t="shared" si="23"/>
        <v>16</v>
      </c>
      <c r="AK46" s="398">
        <f t="shared" si="23"/>
        <v>16</v>
      </c>
      <c r="AL46" s="398">
        <f t="shared" si="23"/>
        <v>16</v>
      </c>
      <c r="AM46" s="398">
        <f t="shared" si="23"/>
        <v>16</v>
      </c>
      <c r="AN46" s="398">
        <f t="shared" si="23"/>
        <v>16</v>
      </c>
      <c r="AO46" s="398">
        <f t="shared" si="23"/>
        <v>16</v>
      </c>
      <c r="AP46" s="398">
        <f t="shared" si="23"/>
        <v>16</v>
      </c>
      <c r="AQ46" s="398">
        <f t="shared" si="23"/>
        <v>16</v>
      </c>
      <c r="AR46" s="398">
        <f t="shared" si="23"/>
        <v>16</v>
      </c>
      <c r="AS46" s="398">
        <f t="shared" si="23"/>
        <v>16</v>
      </c>
      <c r="AT46" s="398">
        <f t="shared" si="23"/>
        <v>16</v>
      </c>
      <c r="AU46" s="398">
        <f t="shared" si="23"/>
        <v>35</v>
      </c>
      <c r="AV46" s="398">
        <f t="shared" si="23"/>
        <v>35</v>
      </c>
      <c r="AW46" s="398">
        <f t="shared" si="23"/>
        <v>35</v>
      </c>
      <c r="AX46" s="398">
        <f t="shared" si="23"/>
        <v>35</v>
      </c>
      <c r="AY46" s="398">
        <f t="shared" si="23"/>
        <v>35</v>
      </c>
      <c r="AZ46" s="398">
        <f t="shared" si="23"/>
        <v>35</v>
      </c>
      <c r="BA46" s="398">
        <f t="shared" si="23"/>
        <v>35</v>
      </c>
      <c r="BB46" s="398">
        <f t="shared" si="23"/>
        <v>35</v>
      </c>
      <c r="BC46" s="398">
        <f t="shared" si="23"/>
        <v>35</v>
      </c>
      <c r="BD46" s="398">
        <f t="shared" si="23"/>
        <v>35</v>
      </c>
      <c r="BE46" s="398">
        <f t="shared" si="23"/>
        <v>35</v>
      </c>
      <c r="BF46" s="398">
        <f t="shared" si="23"/>
        <v>35</v>
      </c>
      <c r="BG46" s="398">
        <f t="shared" si="23"/>
        <v>35</v>
      </c>
      <c r="BH46" s="398">
        <f t="shared" si="23"/>
        <v>35</v>
      </c>
      <c r="BI46" s="398">
        <f t="shared" si="23"/>
        <v>35</v>
      </c>
      <c r="BJ46" s="398">
        <f t="shared" si="23"/>
        <v>35</v>
      </c>
      <c r="BK46" s="398">
        <f t="shared" si="23"/>
        <v>35</v>
      </c>
      <c r="BL46" s="398">
        <f t="shared" si="23"/>
        <v>35</v>
      </c>
      <c r="BM46" s="398">
        <f t="shared" si="23"/>
        <v>35</v>
      </c>
      <c r="BN46" s="398">
        <f t="shared" si="23"/>
        <v>35</v>
      </c>
      <c r="BO46" s="398">
        <f t="shared" si="23"/>
        <v>35</v>
      </c>
      <c r="BP46" s="398">
        <f t="shared" si="23"/>
        <v>35</v>
      </c>
      <c r="BQ46" s="398">
        <f t="shared" si="23"/>
        <v>35</v>
      </c>
      <c r="BR46" s="398">
        <f t="shared" si="23"/>
        <v>35</v>
      </c>
      <c r="BS46" s="398">
        <f t="shared" si="23"/>
        <v>35</v>
      </c>
      <c r="BT46" s="398">
        <f t="shared" si="23"/>
        <v>35</v>
      </c>
      <c r="BU46" s="398">
        <f t="shared" si="23"/>
        <v>35</v>
      </c>
      <c r="BV46" s="398">
        <f t="shared" si="23"/>
        <v>35</v>
      </c>
      <c r="BW46" s="398">
        <f t="shared" si="23"/>
        <v>35</v>
      </c>
      <c r="BX46" s="398">
        <f t="shared" si="23"/>
        <v>35</v>
      </c>
      <c r="BY46" s="398">
        <f t="shared" si="23"/>
        <v>35</v>
      </c>
      <c r="BZ46" s="398">
        <f t="shared" si="23"/>
        <v>35</v>
      </c>
      <c r="CA46" s="398">
        <f t="shared" si="23"/>
        <v>35</v>
      </c>
      <c r="CB46" s="398">
        <f t="shared" ref="CB46:DF46" si="24">SUM(CB39:CB45)</f>
        <v>35</v>
      </c>
      <c r="CC46" s="398">
        <f t="shared" si="24"/>
        <v>35</v>
      </c>
      <c r="CD46" s="398">
        <f t="shared" si="24"/>
        <v>35</v>
      </c>
      <c r="CE46" s="398">
        <f t="shared" si="24"/>
        <v>35</v>
      </c>
      <c r="CF46" s="398">
        <f t="shared" si="24"/>
        <v>35</v>
      </c>
      <c r="CG46" s="398">
        <f t="shared" si="24"/>
        <v>35</v>
      </c>
      <c r="CH46" s="398">
        <f t="shared" si="24"/>
        <v>35</v>
      </c>
      <c r="CI46" s="398">
        <f t="shared" si="24"/>
        <v>35</v>
      </c>
      <c r="CJ46" s="398">
        <f t="shared" si="24"/>
        <v>36.159999999999997</v>
      </c>
      <c r="CK46" s="398">
        <f t="shared" si="24"/>
        <v>36.159999999999997</v>
      </c>
      <c r="CL46" s="398">
        <f t="shared" si="24"/>
        <v>36.159999999999997</v>
      </c>
      <c r="CM46" s="398">
        <f t="shared" si="24"/>
        <v>36.159999999999997</v>
      </c>
      <c r="CN46" s="398">
        <f t="shared" si="24"/>
        <v>36.159999999999997</v>
      </c>
      <c r="CO46" s="398">
        <f t="shared" si="24"/>
        <v>36.159999999999997</v>
      </c>
      <c r="CP46" s="398">
        <f t="shared" si="24"/>
        <v>36.159999999999997</v>
      </c>
      <c r="CQ46" s="398">
        <f t="shared" si="24"/>
        <v>36.159999999999997</v>
      </c>
      <c r="CR46" s="398">
        <f t="shared" si="24"/>
        <v>36.44</v>
      </c>
      <c r="CS46" s="398">
        <f t="shared" si="24"/>
        <v>36.44</v>
      </c>
      <c r="CT46" s="398">
        <f t="shared" si="24"/>
        <v>36.44</v>
      </c>
      <c r="CU46" s="398">
        <f t="shared" si="24"/>
        <v>36.44</v>
      </c>
      <c r="CV46" s="398">
        <f t="shared" si="24"/>
        <v>36.44</v>
      </c>
      <c r="CW46" s="398">
        <f t="shared" si="24"/>
        <v>36.44</v>
      </c>
      <c r="CX46" s="398">
        <f t="shared" si="24"/>
        <v>36.44</v>
      </c>
      <c r="CY46" s="398">
        <f t="shared" si="24"/>
        <v>36.44</v>
      </c>
      <c r="CZ46" s="398">
        <f t="shared" si="24"/>
        <v>36.44</v>
      </c>
      <c r="DA46" s="398">
        <f t="shared" si="24"/>
        <v>36.44</v>
      </c>
      <c r="DB46" s="398">
        <f t="shared" si="24"/>
        <v>36.44</v>
      </c>
      <c r="DC46" s="398">
        <f t="shared" si="24"/>
        <v>36.44</v>
      </c>
      <c r="DD46" s="398">
        <f t="shared" si="24"/>
        <v>36.44</v>
      </c>
      <c r="DE46" s="398">
        <f t="shared" si="24"/>
        <v>36.44</v>
      </c>
      <c r="DF46" s="398">
        <f t="shared" si="24"/>
        <v>36.44</v>
      </c>
      <c r="DG46" s="392"/>
      <c r="DH46" s="392">
        <f>SUM(DH39:DH45)</f>
        <v>809.70854000000008</v>
      </c>
      <c r="DI46" s="392">
        <f>SUM(DI39:DI45)</f>
        <v>98.412500000000009</v>
      </c>
      <c r="DJ46" s="392">
        <f>SUM(DH46:DI46)</f>
        <v>908.12104000000011</v>
      </c>
    </row>
    <row r="47" spans="2:115" customFormat="1" ht="12.75" x14ac:dyDescent="0.2">
      <c r="B47" s="40" t="s">
        <v>264</v>
      </c>
      <c r="O47" s="390">
        <f t="shared" ref="O47:AT47" si="25">+O46*O23</f>
        <v>2</v>
      </c>
      <c r="P47" s="390">
        <f t="shared" si="25"/>
        <v>2</v>
      </c>
      <c r="Q47" s="390">
        <f t="shared" si="25"/>
        <v>2</v>
      </c>
      <c r="R47" s="390">
        <f t="shared" si="25"/>
        <v>2</v>
      </c>
      <c r="S47" s="390">
        <f t="shared" si="25"/>
        <v>2</v>
      </c>
      <c r="T47" s="390">
        <f t="shared" si="25"/>
        <v>2</v>
      </c>
      <c r="U47" s="390">
        <f t="shared" si="25"/>
        <v>2</v>
      </c>
      <c r="V47" s="390">
        <f t="shared" si="25"/>
        <v>2</v>
      </c>
      <c r="W47" s="390">
        <f t="shared" si="25"/>
        <v>2</v>
      </c>
      <c r="X47" s="390">
        <f t="shared" si="25"/>
        <v>2</v>
      </c>
      <c r="Y47" s="390">
        <f t="shared" si="25"/>
        <v>2</v>
      </c>
      <c r="Z47" s="390">
        <f t="shared" si="25"/>
        <v>2</v>
      </c>
      <c r="AA47" s="390">
        <f t="shared" si="25"/>
        <v>2</v>
      </c>
      <c r="AB47" s="390">
        <f t="shared" si="25"/>
        <v>2</v>
      </c>
      <c r="AC47" s="390">
        <f t="shared" si="25"/>
        <v>2</v>
      </c>
      <c r="AD47" s="390">
        <f t="shared" si="25"/>
        <v>2</v>
      </c>
      <c r="AE47" s="390">
        <f t="shared" si="25"/>
        <v>2</v>
      </c>
      <c r="AF47" s="390">
        <f t="shared" si="25"/>
        <v>2</v>
      </c>
      <c r="AG47" s="390">
        <f t="shared" si="25"/>
        <v>2</v>
      </c>
      <c r="AH47" s="390">
        <f t="shared" si="25"/>
        <v>2</v>
      </c>
      <c r="AI47" s="390">
        <f t="shared" si="25"/>
        <v>2</v>
      </c>
      <c r="AJ47" s="390">
        <f t="shared" si="25"/>
        <v>2</v>
      </c>
      <c r="AK47" s="390">
        <f t="shared" si="25"/>
        <v>2</v>
      </c>
      <c r="AL47" s="390">
        <f t="shared" si="25"/>
        <v>2</v>
      </c>
      <c r="AM47" s="390">
        <f t="shared" si="25"/>
        <v>2</v>
      </c>
      <c r="AN47" s="390">
        <f t="shared" si="25"/>
        <v>2</v>
      </c>
      <c r="AO47" s="390">
        <f t="shared" si="25"/>
        <v>2</v>
      </c>
      <c r="AP47" s="390">
        <f t="shared" si="25"/>
        <v>2</v>
      </c>
      <c r="AQ47" s="390">
        <f t="shared" si="25"/>
        <v>2</v>
      </c>
      <c r="AR47" s="390">
        <f t="shared" si="25"/>
        <v>2</v>
      </c>
      <c r="AS47" s="390">
        <f t="shared" si="25"/>
        <v>2</v>
      </c>
      <c r="AT47" s="390">
        <f t="shared" si="25"/>
        <v>2</v>
      </c>
      <c r="AU47" s="390">
        <f t="shared" ref="AU47:BZ47" si="26">+AU46*AU23</f>
        <v>4.375</v>
      </c>
      <c r="AV47" s="390">
        <f t="shared" si="26"/>
        <v>4.375</v>
      </c>
      <c r="AW47" s="390">
        <f t="shared" si="26"/>
        <v>4.375</v>
      </c>
      <c r="AX47" s="390">
        <f t="shared" si="26"/>
        <v>4.375</v>
      </c>
      <c r="AY47" s="390">
        <f t="shared" si="26"/>
        <v>4.375</v>
      </c>
      <c r="AZ47" s="390">
        <f t="shared" si="26"/>
        <v>4.375</v>
      </c>
      <c r="BA47" s="390">
        <f t="shared" si="26"/>
        <v>4.375</v>
      </c>
      <c r="BB47" s="390">
        <f t="shared" si="26"/>
        <v>4.375</v>
      </c>
      <c r="BC47" s="390">
        <f t="shared" si="26"/>
        <v>4.375</v>
      </c>
      <c r="BD47" s="390">
        <f t="shared" si="26"/>
        <v>4.375</v>
      </c>
      <c r="BE47" s="390">
        <f t="shared" si="26"/>
        <v>4.375</v>
      </c>
      <c r="BF47" s="390">
        <f t="shared" si="26"/>
        <v>4.375</v>
      </c>
      <c r="BG47" s="390">
        <f t="shared" si="26"/>
        <v>4.375</v>
      </c>
      <c r="BH47" s="390">
        <f t="shared" si="26"/>
        <v>4.375</v>
      </c>
      <c r="BI47" s="390">
        <f t="shared" si="26"/>
        <v>4.375</v>
      </c>
      <c r="BJ47" s="390">
        <f t="shared" si="26"/>
        <v>4.375</v>
      </c>
      <c r="BK47" s="390">
        <f t="shared" si="26"/>
        <v>4.375</v>
      </c>
      <c r="BL47" s="390">
        <f t="shared" si="26"/>
        <v>4.375</v>
      </c>
      <c r="BM47" s="390">
        <f t="shared" si="26"/>
        <v>4.375</v>
      </c>
      <c r="BN47" s="390">
        <f t="shared" si="26"/>
        <v>4.375</v>
      </c>
      <c r="BO47" s="390">
        <f t="shared" si="26"/>
        <v>4.375</v>
      </c>
      <c r="BP47" s="390">
        <f t="shared" si="26"/>
        <v>4.375</v>
      </c>
      <c r="BQ47" s="390">
        <f t="shared" si="26"/>
        <v>4.375</v>
      </c>
      <c r="BR47" s="390">
        <f t="shared" si="26"/>
        <v>4.375</v>
      </c>
      <c r="BS47" s="390">
        <f t="shared" si="26"/>
        <v>4.375</v>
      </c>
      <c r="BT47" s="390">
        <f t="shared" si="26"/>
        <v>4.375</v>
      </c>
      <c r="BU47" s="390">
        <f t="shared" si="26"/>
        <v>4.375</v>
      </c>
      <c r="BV47" s="390">
        <f t="shared" si="26"/>
        <v>4.375</v>
      </c>
      <c r="BW47" s="390">
        <f t="shared" si="26"/>
        <v>4.375</v>
      </c>
      <c r="BX47" s="390">
        <f t="shared" si="26"/>
        <v>4.375</v>
      </c>
      <c r="BY47" s="390">
        <f t="shared" si="26"/>
        <v>4.375</v>
      </c>
      <c r="BZ47" s="390">
        <f t="shared" si="26"/>
        <v>4.375</v>
      </c>
      <c r="CA47" s="390">
        <f t="shared" ref="CA47:DF47" si="27">+CA46*CA23</f>
        <v>4.375</v>
      </c>
      <c r="CB47" s="390">
        <f t="shared" si="27"/>
        <v>4.375</v>
      </c>
      <c r="CC47" s="390">
        <f t="shared" si="27"/>
        <v>4.375</v>
      </c>
      <c r="CD47" s="390">
        <f t="shared" si="27"/>
        <v>4.375</v>
      </c>
      <c r="CE47" s="390">
        <f t="shared" si="27"/>
        <v>4.375</v>
      </c>
      <c r="CF47" s="390">
        <f t="shared" si="27"/>
        <v>4.375</v>
      </c>
      <c r="CG47" s="390">
        <f t="shared" si="27"/>
        <v>4.375</v>
      </c>
      <c r="CH47" s="390">
        <f t="shared" si="27"/>
        <v>4.375</v>
      </c>
      <c r="CI47" s="390">
        <f t="shared" si="27"/>
        <v>4.375</v>
      </c>
      <c r="CJ47" s="390">
        <f t="shared" si="27"/>
        <v>4.5199999999999996</v>
      </c>
      <c r="CK47" s="390">
        <f t="shared" si="27"/>
        <v>4.5199999999999996</v>
      </c>
      <c r="CL47" s="390">
        <f t="shared" si="27"/>
        <v>4.5199999999999996</v>
      </c>
      <c r="CM47" s="390">
        <f t="shared" si="27"/>
        <v>4.5199999999999996</v>
      </c>
      <c r="CN47" s="390">
        <f t="shared" si="27"/>
        <v>4.5199999999999996</v>
      </c>
      <c r="CO47" s="390">
        <f t="shared" si="27"/>
        <v>4.5199999999999996</v>
      </c>
      <c r="CP47" s="390">
        <f t="shared" si="27"/>
        <v>4.5199999999999996</v>
      </c>
      <c r="CQ47" s="390">
        <f t="shared" si="27"/>
        <v>4.5199999999999996</v>
      </c>
      <c r="CR47" s="390">
        <f t="shared" si="27"/>
        <v>4.5549999999999997</v>
      </c>
      <c r="CS47" s="390">
        <f t="shared" si="27"/>
        <v>4.5549999999999997</v>
      </c>
      <c r="CT47" s="390">
        <f t="shared" si="27"/>
        <v>4.5549999999999997</v>
      </c>
      <c r="CU47" s="390">
        <f t="shared" si="27"/>
        <v>4.5549999999999997</v>
      </c>
      <c r="CV47" s="390">
        <f t="shared" si="27"/>
        <v>4.5549999999999997</v>
      </c>
      <c r="CW47" s="390">
        <f t="shared" si="27"/>
        <v>4.5549999999999997</v>
      </c>
      <c r="CX47" s="390">
        <f t="shared" si="27"/>
        <v>4.5549999999999997</v>
      </c>
      <c r="CY47" s="390">
        <f t="shared" si="27"/>
        <v>4.5549999999999997</v>
      </c>
      <c r="CZ47" s="390">
        <f t="shared" si="27"/>
        <v>4.5549999999999997</v>
      </c>
      <c r="DA47" s="390">
        <f t="shared" si="27"/>
        <v>4.5549999999999997</v>
      </c>
      <c r="DB47" s="390">
        <f t="shared" si="27"/>
        <v>4.5549999999999997</v>
      </c>
      <c r="DC47" s="390">
        <f t="shared" si="27"/>
        <v>4.5549999999999997</v>
      </c>
      <c r="DD47" s="390">
        <f t="shared" si="27"/>
        <v>4.5549999999999997</v>
      </c>
      <c r="DE47" s="390">
        <f t="shared" si="27"/>
        <v>4.5549999999999997</v>
      </c>
      <c r="DF47" s="390">
        <f t="shared" si="27"/>
        <v>4.5549999999999997</v>
      </c>
      <c r="DG47" s="391"/>
      <c r="DH47" s="391">
        <f>+DH46*DH23</f>
        <v>101.21356750000001</v>
      </c>
      <c r="DI47" s="391">
        <f>+DI46*DI23</f>
        <v>12.301562500000001</v>
      </c>
      <c r="DJ47" s="391">
        <f>SUM(DH47:DI47)</f>
        <v>113.51513000000001</v>
      </c>
    </row>
    <row r="48" spans="2:115" customFormat="1" ht="12.75" x14ac:dyDescent="0.2">
      <c r="B48" s="40" t="s">
        <v>265</v>
      </c>
      <c r="O48" s="390">
        <f t="shared" ref="O48:AT48" si="28">+O36*O24</f>
        <v>0</v>
      </c>
      <c r="P48" s="390">
        <f t="shared" si="28"/>
        <v>0</v>
      </c>
      <c r="Q48" s="390">
        <f t="shared" si="28"/>
        <v>0</v>
      </c>
      <c r="R48" s="390">
        <f t="shared" si="28"/>
        <v>0</v>
      </c>
      <c r="S48" s="390">
        <f t="shared" si="28"/>
        <v>0</v>
      </c>
      <c r="T48" s="390">
        <f t="shared" si="28"/>
        <v>0</v>
      </c>
      <c r="U48" s="390">
        <f t="shared" si="28"/>
        <v>0</v>
      </c>
      <c r="V48" s="390">
        <f t="shared" si="28"/>
        <v>0</v>
      </c>
      <c r="W48" s="390">
        <f t="shared" si="28"/>
        <v>0</v>
      </c>
      <c r="X48" s="390">
        <f t="shared" si="28"/>
        <v>0</v>
      </c>
      <c r="Y48" s="390">
        <f t="shared" si="28"/>
        <v>0</v>
      </c>
      <c r="Z48" s="390">
        <f t="shared" si="28"/>
        <v>0</v>
      </c>
      <c r="AA48" s="390">
        <f t="shared" si="28"/>
        <v>0</v>
      </c>
      <c r="AB48" s="390">
        <f t="shared" si="28"/>
        <v>0</v>
      </c>
      <c r="AC48" s="390">
        <f t="shared" si="28"/>
        <v>0</v>
      </c>
      <c r="AD48" s="390">
        <f t="shared" si="28"/>
        <v>0</v>
      </c>
      <c r="AE48" s="390">
        <f t="shared" si="28"/>
        <v>0</v>
      </c>
      <c r="AF48" s="390">
        <f t="shared" si="28"/>
        <v>0</v>
      </c>
      <c r="AG48" s="390">
        <f t="shared" si="28"/>
        <v>0</v>
      </c>
      <c r="AH48" s="390">
        <f t="shared" si="28"/>
        <v>0</v>
      </c>
      <c r="AI48" s="390">
        <f t="shared" si="28"/>
        <v>0</v>
      </c>
      <c r="AJ48" s="390">
        <f t="shared" si="28"/>
        <v>0</v>
      </c>
      <c r="AK48" s="390">
        <f t="shared" si="28"/>
        <v>0</v>
      </c>
      <c r="AL48" s="390">
        <f t="shared" si="28"/>
        <v>0</v>
      </c>
      <c r="AM48" s="390">
        <f t="shared" si="28"/>
        <v>0</v>
      </c>
      <c r="AN48" s="390">
        <f t="shared" si="28"/>
        <v>0</v>
      </c>
      <c r="AO48" s="390">
        <f t="shared" si="28"/>
        <v>0</v>
      </c>
      <c r="AP48" s="390">
        <f t="shared" si="28"/>
        <v>0</v>
      </c>
      <c r="AQ48" s="390">
        <f t="shared" si="28"/>
        <v>0</v>
      </c>
      <c r="AR48" s="390">
        <f t="shared" si="28"/>
        <v>0</v>
      </c>
      <c r="AS48" s="390">
        <f t="shared" si="28"/>
        <v>0</v>
      </c>
      <c r="AT48" s="390">
        <f t="shared" si="28"/>
        <v>0</v>
      </c>
      <c r="AU48" s="390">
        <f t="shared" ref="AU48:BZ48" si="29">+AU36*AU24</f>
        <v>0</v>
      </c>
      <c r="AV48" s="390">
        <f t="shared" si="29"/>
        <v>0</v>
      </c>
      <c r="AW48" s="390">
        <f t="shared" si="29"/>
        <v>0</v>
      </c>
      <c r="AX48" s="390">
        <f t="shared" si="29"/>
        <v>0</v>
      </c>
      <c r="AY48" s="390">
        <f t="shared" si="29"/>
        <v>0</v>
      </c>
      <c r="AZ48" s="390">
        <f t="shared" si="29"/>
        <v>0</v>
      </c>
      <c r="BA48" s="390">
        <f t="shared" si="29"/>
        <v>0</v>
      </c>
      <c r="BB48" s="390">
        <f t="shared" si="29"/>
        <v>0</v>
      </c>
      <c r="BC48" s="390">
        <f t="shared" si="29"/>
        <v>0</v>
      </c>
      <c r="BD48" s="390">
        <f t="shared" si="29"/>
        <v>0</v>
      </c>
      <c r="BE48" s="390">
        <f t="shared" si="29"/>
        <v>0</v>
      </c>
      <c r="BF48" s="390">
        <f t="shared" si="29"/>
        <v>0</v>
      </c>
      <c r="BG48" s="390">
        <f t="shared" si="29"/>
        <v>0</v>
      </c>
      <c r="BH48" s="390">
        <f t="shared" si="29"/>
        <v>0</v>
      </c>
      <c r="BI48" s="390">
        <f t="shared" si="29"/>
        <v>0</v>
      </c>
      <c r="BJ48" s="390">
        <f t="shared" si="29"/>
        <v>0</v>
      </c>
      <c r="BK48" s="390">
        <f t="shared" si="29"/>
        <v>0</v>
      </c>
      <c r="BL48" s="390">
        <f t="shared" si="29"/>
        <v>0</v>
      </c>
      <c r="BM48" s="390">
        <f t="shared" si="29"/>
        <v>0</v>
      </c>
      <c r="BN48" s="390">
        <f t="shared" si="29"/>
        <v>0</v>
      </c>
      <c r="BO48" s="390">
        <f t="shared" si="29"/>
        <v>0</v>
      </c>
      <c r="BP48" s="390">
        <f t="shared" si="29"/>
        <v>0</v>
      </c>
      <c r="BQ48" s="390">
        <f t="shared" si="29"/>
        <v>0</v>
      </c>
      <c r="BR48" s="390">
        <f t="shared" si="29"/>
        <v>0</v>
      </c>
      <c r="BS48" s="390">
        <f t="shared" si="29"/>
        <v>0</v>
      </c>
      <c r="BT48" s="390">
        <f t="shared" si="29"/>
        <v>0</v>
      </c>
      <c r="BU48" s="390">
        <f t="shared" si="29"/>
        <v>0</v>
      </c>
      <c r="BV48" s="390">
        <f t="shared" si="29"/>
        <v>0</v>
      </c>
      <c r="BW48" s="390">
        <f t="shared" si="29"/>
        <v>0</v>
      </c>
      <c r="BX48" s="390">
        <f t="shared" si="29"/>
        <v>0</v>
      </c>
      <c r="BY48" s="390">
        <f t="shared" si="29"/>
        <v>0</v>
      </c>
      <c r="BZ48" s="390">
        <f t="shared" si="29"/>
        <v>0</v>
      </c>
      <c r="CA48" s="390">
        <f t="shared" ref="CA48:DF48" si="30">+CA36*CA24</f>
        <v>0</v>
      </c>
      <c r="CB48" s="390">
        <f t="shared" si="30"/>
        <v>0</v>
      </c>
      <c r="CC48" s="390">
        <f t="shared" si="30"/>
        <v>0</v>
      </c>
      <c r="CD48" s="390">
        <f t="shared" si="30"/>
        <v>0</v>
      </c>
      <c r="CE48" s="390">
        <f t="shared" si="30"/>
        <v>0</v>
      </c>
      <c r="CF48" s="390">
        <f t="shared" si="30"/>
        <v>0</v>
      </c>
      <c r="CG48" s="390">
        <f t="shared" si="30"/>
        <v>0</v>
      </c>
      <c r="CH48" s="390">
        <f t="shared" si="30"/>
        <v>0</v>
      </c>
      <c r="CI48" s="390">
        <f t="shared" si="30"/>
        <v>0</v>
      </c>
      <c r="CJ48" s="390">
        <f t="shared" si="30"/>
        <v>0</v>
      </c>
      <c r="CK48" s="390">
        <f t="shared" si="30"/>
        <v>0</v>
      </c>
      <c r="CL48" s="390">
        <f t="shared" si="30"/>
        <v>0</v>
      </c>
      <c r="CM48" s="390">
        <f t="shared" si="30"/>
        <v>0</v>
      </c>
      <c r="CN48" s="390">
        <f t="shared" si="30"/>
        <v>0</v>
      </c>
      <c r="CO48" s="390">
        <f t="shared" si="30"/>
        <v>0</v>
      </c>
      <c r="CP48" s="390">
        <f t="shared" si="30"/>
        <v>0</v>
      </c>
      <c r="CQ48" s="390">
        <f t="shared" si="30"/>
        <v>0</v>
      </c>
      <c r="CR48" s="390">
        <f t="shared" si="30"/>
        <v>0</v>
      </c>
      <c r="CS48" s="390">
        <f t="shared" si="30"/>
        <v>0</v>
      </c>
      <c r="CT48" s="390">
        <f t="shared" si="30"/>
        <v>0</v>
      </c>
      <c r="CU48" s="390">
        <f t="shared" si="30"/>
        <v>0</v>
      </c>
      <c r="CV48" s="390">
        <f t="shared" si="30"/>
        <v>0</v>
      </c>
      <c r="CW48" s="390">
        <f t="shared" si="30"/>
        <v>0</v>
      </c>
      <c r="CX48" s="390">
        <f t="shared" si="30"/>
        <v>0</v>
      </c>
      <c r="CY48" s="390">
        <f t="shared" si="30"/>
        <v>0</v>
      </c>
      <c r="CZ48" s="390">
        <f t="shared" si="30"/>
        <v>0</v>
      </c>
      <c r="DA48" s="390">
        <f t="shared" si="30"/>
        <v>0</v>
      </c>
      <c r="DB48" s="390">
        <f t="shared" si="30"/>
        <v>0</v>
      </c>
      <c r="DC48" s="390">
        <f t="shared" si="30"/>
        <v>0</v>
      </c>
      <c r="DD48" s="390">
        <f t="shared" si="30"/>
        <v>0</v>
      </c>
      <c r="DE48" s="390">
        <f t="shared" si="30"/>
        <v>0</v>
      </c>
      <c r="DF48" s="390">
        <f t="shared" si="30"/>
        <v>0</v>
      </c>
      <c r="DG48" s="391"/>
      <c r="DH48" s="391">
        <f>+DH36*DH24</f>
        <v>1.3115250000000001</v>
      </c>
      <c r="DI48" s="391">
        <f>+DI36*DI24</f>
        <v>0.24287500000000001</v>
      </c>
      <c r="DJ48" s="391">
        <f>SUM(DH48:DI48)</f>
        <v>1.5544</v>
      </c>
    </row>
    <row r="49" spans="2:114" customFormat="1" ht="12.75" x14ac:dyDescent="0.2">
      <c r="B49" s="384" t="s">
        <v>266</v>
      </c>
      <c r="O49" s="398">
        <f t="shared" ref="O49:AT49" si="31">+O48+O47+O46</f>
        <v>18</v>
      </c>
      <c r="P49" s="398">
        <f t="shared" si="31"/>
        <v>18</v>
      </c>
      <c r="Q49" s="398">
        <f t="shared" si="31"/>
        <v>18</v>
      </c>
      <c r="R49" s="398">
        <f t="shared" si="31"/>
        <v>18</v>
      </c>
      <c r="S49" s="398">
        <f t="shared" si="31"/>
        <v>18</v>
      </c>
      <c r="T49" s="398">
        <f t="shared" si="31"/>
        <v>18</v>
      </c>
      <c r="U49" s="398">
        <f t="shared" si="31"/>
        <v>18</v>
      </c>
      <c r="V49" s="398">
        <f t="shared" si="31"/>
        <v>18</v>
      </c>
      <c r="W49" s="398">
        <f t="shared" si="31"/>
        <v>18</v>
      </c>
      <c r="X49" s="398">
        <f t="shared" si="31"/>
        <v>18</v>
      </c>
      <c r="Y49" s="398">
        <f t="shared" si="31"/>
        <v>18</v>
      </c>
      <c r="Z49" s="398">
        <f t="shared" si="31"/>
        <v>18</v>
      </c>
      <c r="AA49" s="398">
        <f t="shared" si="31"/>
        <v>18</v>
      </c>
      <c r="AB49" s="398">
        <f t="shared" si="31"/>
        <v>18</v>
      </c>
      <c r="AC49" s="398">
        <f t="shared" si="31"/>
        <v>18</v>
      </c>
      <c r="AD49" s="398">
        <f t="shared" si="31"/>
        <v>18</v>
      </c>
      <c r="AE49" s="398">
        <f t="shared" si="31"/>
        <v>18</v>
      </c>
      <c r="AF49" s="398">
        <f t="shared" si="31"/>
        <v>18</v>
      </c>
      <c r="AG49" s="398">
        <f t="shared" si="31"/>
        <v>18</v>
      </c>
      <c r="AH49" s="398">
        <f t="shared" si="31"/>
        <v>18</v>
      </c>
      <c r="AI49" s="398">
        <f t="shared" si="31"/>
        <v>18</v>
      </c>
      <c r="AJ49" s="398">
        <f t="shared" si="31"/>
        <v>18</v>
      </c>
      <c r="AK49" s="398">
        <f t="shared" si="31"/>
        <v>18</v>
      </c>
      <c r="AL49" s="398">
        <f t="shared" si="31"/>
        <v>18</v>
      </c>
      <c r="AM49" s="398">
        <f t="shared" si="31"/>
        <v>18</v>
      </c>
      <c r="AN49" s="398">
        <f t="shared" si="31"/>
        <v>18</v>
      </c>
      <c r="AO49" s="398">
        <f t="shared" si="31"/>
        <v>18</v>
      </c>
      <c r="AP49" s="398">
        <f t="shared" si="31"/>
        <v>18</v>
      </c>
      <c r="AQ49" s="398">
        <f t="shared" si="31"/>
        <v>18</v>
      </c>
      <c r="AR49" s="398">
        <f t="shared" si="31"/>
        <v>18</v>
      </c>
      <c r="AS49" s="398">
        <f t="shared" si="31"/>
        <v>18</v>
      </c>
      <c r="AT49" s="398">
        <f t="shared" si="31"/>
        <v>18</v>
      </c>
      <c r="AU49" s="398">
        <f t="shared" ref="AU49:BZ49" si="32">+AU48+AU47+AU46</f>
        <v>39.375</v>
      </c>
      <c r="AV49" s="398">
        <f t="shared" si="32"/>
        <v>39.375</v>
      </c>
      <c r="AW49" s="398">
        <f t="shared" si="32"/>
        <v>39.375</v>
      </c>
      <c r="AX49" s="398">
        <f t="shared" si="32"/>
        <v>39.375</v>
      </c>
      <c r="AY49" s="398">
        <f t="shared" si="32"/>
        <v>39.375</v>
      </c>
      <c r="AZ49" s="398">
        <f t="shared" si="32"/>
        <v>39.375</v>
      </c>
      <c r="BA49" s="398">
        <f t="shared" si="32"/>
        <v>39.375</v>
      </c>
      <c r="BB49" s="398">
        <f t="shared" si="32"/>
        <v>39.375</v>
      </c>
      <c r="BC49" s="398">
        <f t="shared" si="32"/>
        <v>39.375</v>
      </c>
      <c r="BD49" s="398">
        <f t="shared" si="32"/>
        <v>39.375</v>
      </c>
      <c r="BE49" s="398">
        <f t="shared" si="32"/>
        <v>39.375</v>
      </c>
      <c r="BF49" s="398">
        <f t="shared" si="32"/>
        <v>39.375</v>
      </c>
      <c r="BG49" s="398">
        <f t="shared" si="32"/>
        <v>39.375</v>
      </c>
      <c r="BH49" s="398">
        <f t="shared" si="32"/>
        <v>39.375</v>
      </c>
      <c r="BI49" s="398">
        <f t="shared" si="32"/>
        <v>39.375</v>
      </c>
      <c r="BJ49" s="398">
        <f t="shared" si="32"/>
        <v>39.375</v>
      </c>
      <c r="BK49" s="398">
        <f t="shared" si="32"/>
        <v>39.375</v>
      </c>
      <c r="BL49" s="398">
        <f t="shared" si="32"/>
        <v>39.375</v>
      </c>
      <c r="BM49" s="398">
        <f t="shared" si="32"/>
        <v>39.375</v>
      </c>
      <c r="BN49" s="398">
        <f t="shared" si="32"/>
        <v>39.375</v>
      </c>
      <c r="BO49" s="398">
        <f t="shared" si="32"/>
        <v>39.375</v>
      </c>
      <c r="BP49" s="398">
        <f t="shared" si="32"/>
        <v>39.375</v>
      </c>
      <c r="BQ49" s="398">
        <f t="shared" si="32"/>
        <v>39.375</v>
      </c>
      <c r="BR49" s="398">
        <f t="shared" si="32"/>
        <v>39.375</v>
      </c>
      <c r="BS49" s="398">
        <f t="shared" si="32"/>
        <v>39.375</v>
      </c>
      <c r="BT49" s="398">
        <f t="shared" si="32"/>
        <v>39.375</v>
      </c>
      <c r="BU49" s="398">
        <f t="shared" si="32"/>
        <v>39.375</v>
      </c>
      <c r="BV49" s="398">
        <f t="shared" si="32"/>
        <v>39.375</v>
      </c>
      <c r="BW49" s="398">
        <f t="shared" si="32"/>
        <v>39.375</v>
      </c>
      <c r="BX49" s="398">
        <f t="shared" si="32"/>
        <v>39.375</v>
      </c>
      <c r="BY49" s="398">
        <f t="shared" si="32"/>
        <v>39.375</v>
      </c>
      <c r="BZ49" s="398">
        <f t="shared" si="32"/>
        <v>39.375</v>
      </c>
      <c r="CA49" s="398">
        <f t="shared" ref="CA49:DF49" si="33">+CA48+CA47+CA46</f>
        <v>39.375</v>
      </c>
      <c r="CB49" s="398">
        <f t="shared" si="33"/>
        <v>39.375</v>
      </c>
      <c r="CC49" s="398">
        <f t="shared" si="33"/>
        <v>39.375</v>
      </c>
      <c r="CD49" s="398">
        <f t="shared" si="33"/>
        <v>39.375</v>
      </c>
      <c r="CE49" s="398">
        <f t="shared" si="33"/>
        <v>39.375</v>
      </c>
      <c r="CF49" s="398">
        <f t="shared" si="33"/>
        <v>39.375</v>
      </c>
      <c r="CG49" s="398">
        <f t="shared" si="33"/>
        <v>39.375</v>
      </c>
      <c r="CH49" s="398">
        <f t="shared" si="33"/>
        <v>39.375</v>
      </c>
      <c r="CI49" s="398">
        <f t="shared" si="33"/>
        <v>39.375</v>
      </c>
      <c r="CJ49" s="398">
        <f t="shared" si="33"/>
        <v>40.679999999999993</v>
      </c>
      <c r="CK49" s="398">
        <f t="shared" si="33"/>
        <v>40.679999999999993</v>
      </c>
      <c r="CL49" s="398">
        <f t="shared" si="33"/>
        <v>40.679999999999993</v>
      </c>
      <c r="CM49" s="398">
        <f t="shared" si="33"/>
        <v>40.679999999999993</v>
      </c>
      <c r="CN49" s="398">
        <f t="shared" si="33"/>
        <v>40.679999999999993</v>
      </c>
      <c r="CO49" s="398">
        <f t="shared" si="33"/>
        <v>40.679999999999993</v>
      </c>
      <c r="CP49" s="398">
        <f t="shared" si="33"/>
        <v>40.679999999999993</v>
      </c>
      <c r="CQ49" s="398">
        <f t="shared" si="33"/>
        <v>40.679999999999993</v>
      </c>
      <c r="CR49" s="398">
        <f t="shared" si="33"/>
        <v>40.994999999999997</v>
      </c>
      <c r="CS49" s="398">
        <f t="shared" si="33"/>
        <v>40.994999999999997</v>
      </c>
      <c r="CT49" s="398">
        <f t="shared" si="33"/>
        <v>40.994999999999997</v>
      </c>
      <c r="CU49" s="398">
        <f t="shared" si="33"/>
        <v>40.994999999999997</v>
      </c>
      <c r="CV49" s="398">
        <f t="shared" si="33"/>
        <v>40.994999999999997</v>
      </c>
      <c r="CW49" s="398">
        <f t="shared" si="33"/>
        <v>40.994999999999997</v>
      </c>
      <c r="CX49" s="398">
        <f t="shared" si="33"/>
        <v>40.994999999999997</v>
      </c>
      <c r="CY49" s="398">
        <f t="shared" si="33"/>
        <v>40.994999999999997</v>
      </c>
      <c r="CZ49" s="398">
        <f t="shared" si="33"/>
        <v>40.994999999999997</v>
      </c>
      <c r="DA49" s="398">
        <f t="shared" si="33"/>
        <v>40.994999999999997</v>
      </c>
      <c r="DB49" s="398">
        <f t="shared" si="33"/>
        <v>40.994999999999997</v>
      </c>
      <c r="DC49" s="398">
        <f t="shared" si="33"/>
        <v>40.994999999999997</v>
      </c>
      <c r="DD49" s="398">
        <f t="shared" si="33"/>
        <v>40.994999999999997</v>
      </c>
      <c r="DE49" s="398">
        <f t="shared" si="33"/>
        <v>40.994999999999997</v>
      </c>
      <c r="DF49" s="398">
        <f t="shared" si="33"/>
        <v>40.994999999999997</v>
      </c>
      <c r="DG49" s="392"/>
      <c r="DH49" s="392">
        <f>+DH48+DH47+DH46</f>
        <v>912.23363250000011</v>
      </c>
      <c r="DI49" s="392">
        <f>+DI48+DI47+DI46</f>
        <v>110.95693750000001</v>
      </c>
      <c r="DJ49" s="392">
        <f>SUM(DH49:DI49)</f>
        <v>1023.1905700000001</v>
      </c>
    </row>
    <row r="50" spans="2:114" customFormat="1" ht="10.5" customHeight="1" x14ac:dyDescent="0.25">
      <c r="B50" s="42"/>
      <c r="C50" s="44"/>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8"/>
      <c r="BT50" s="48"/>
      <c r="BU50" s="48"/>
      <c r="BV50" s="48"/>
      <c r="BW50" s="44"/>
      <c r="BX50" s="44"/>
      <c r="BY50" s="44"/>
      <c r="BZ50" s="44"/>
      <c r="CA50" s="44"/>
      <c r="CB50" s="44"/>
      <c r="CC50" s="44"/>
      <c r="CD50" s="44"/>
      <c r="CE50" s="44"/>
      <c r="CF50" s="44"/>
      <c r="CG50" s="44"/>
      <c r="CH50" s="44"/>
      <c r="CI50" s="44"/>
      <c r="CJ50" s="44"/>
      <c r="CK50" s="44"/>
      <c r="CL50" s="44"/>
      <c r="CM50" s="44"/>
      <c r="CN50" s="44"/>
      <c r="CO50" s="49"/>
      <c r="CP50" s="49"/>
      <c r="CQ50" s="49"/>
      <c r="CR50" s="49"/>
      <c r="CS50" s="49"/>
      <c r="CT50" s="49"/>
      <c r="CU50" s="49"/>
      <c r="CV50" s="49"/>
      <c r="CW50" s="49"/>
      <c r="CX50" s="49"/>
      <c r="CY50" s="49"/>
      <c r="CZ50" s="49"/>
      <c r="DA50" s="49"/>
      <c r="DB50" s="49"/>
      <c r="DC50" s="44"/>
      <c r="DD50" s="44"/>
      <c r="DE50" s="44"/>
      <c r="DF50" s="44"/>
      <c r="DG50" s="49"/>
      <c r="DH50" s="49"/>
      <c r="DI50" s="49"/>
      <c r="DJ50" s="49"/>
    </row>
    <row r="51" spans="2:114" customFormat="1" ht="10.5" customHeight="1" x14ac:dyDescent="0.25">
      <c r="B51" s="50"/>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H51" s="45"/>
      <c r="BI51" s="45"/>
      <c r="BJ51" s="45"/>
      <c r="BK51" s="45"/>
      <c r="BL51" s="45"/>
      <c r="BM51" s="45"/>
      <c r="BN51" s="45"/>
      <c r="BO51" s="45"/>
      <c r="BP51" s="45"/>
      <c r="BQ51" s="45"/>
      <c r="BR51" s="45"/>
      <c r="BS51" s="46"/>
      <c r="BT51" s="46"/>
      <c r="BU51" s="46"/>
      <c r="BV51" s="46"/>
      <c r="BW51" s="45"/>
      <c r="BX51" s="45"/>
      <c r="BY51" s="45"/>
      <c r="BZ51" s="45"/>
      <c r="CA51" s="45"/>
      <c r="CB51" s="45"/>
      <c r="CC51" s="45"/>
      <c r="CD51" s="45"/>
      <c r="CE51" s="45"/>
      <c r="CF51" s="45"/>
      <c r="CG51" s="45"/>
      <c r="CH51" s="45"/>
      <c r="CI51" s="45"/>
      <c r="CJ51" s="45"/>
      <c r="CK51" s="45"/>
      <c r="CL51" s="45"/>
      <c r="CM51" s="45"/>
      <c r="CN51" s="45"/>
      <c r="CO51" s="47"/>
      <c r="CP51" s="47"/>
      <c r="CQ51" s="47"/>
      <c r="CR51" s="47"/>
      <c r="CS51" s="47"/>
      <c r="CT51" s="47"/>
      <c r="CU51" s="47"/>
      <c r="CV51" s="47"/>
      <c r="CW51" s="47"/>
      <c r="CX51" s="47"/>
      <c r="CY51" s="47"/>
      <c r="CZ51" s="47"/>
      <c r="DA51" s="47"/>
      <c r="DB51" s="47"/>
      <c r="DC51" s="45"/>
      <c r="DD51" s="45"/>
      <c r="DE51" s="45"/>
      <c r="DF51" s="45"/>
      <c r="DG51" s="47"/>
      <c r="DH51" s="47"/>
      <c r="DI51" s="47"/>
      <c r="DJ51" s="47"/>
    </row>
    <row r="52" spans="2:114" x14ac:dyDescent="0.2">
      <c r="B52" s="278" t="s">
        <v>222</v>
      </c>
    </row>
    <row r="53" spans="2:114" x14ac:dyDescent="0.2">
      <c r="B53" s="210" t="s">
        <v>251</v>
      </c>
    </row>
    <row r="55" spans="2:114" x14ac:dyDescent="0.2">
      <c r="B55" s="279" t="s">
        <v>224</v>
      </c>
    </row>
    <row r="57" spans="2:114" ht="15" x14ac:dyDescent="0.25">
      <c r="B57" s="51" t="s">
        <v>216</v>
      </c>
      <c r="C57" s="51"/>
      <c r="D57" s="51"/>
      <c r="E57" s="51"/>
      <c r="F57" s="51"/>
      <c r="G57" s="51"/>
      <c r="H57" s="51"/>
      <c r="I57" s="51"/>
      <c r="J57" s="51"/>
      <c r="K57" s="51"/>
      <c r="L57" s="51"/>
      <c r="M57" s="51"/>
      <c r="N57" s="51"/>
    </row>
    <row r="58" spans="2:114" x14ac:dyDescent="0.2">
      <c r="B58" s="244" t="s">
        <v>252</v>
      </c>
      <c r="C58" s="244"/>
      <c r="D58" s="244"/>
      <c r="E58" s="244"/>
      <c r="F58" s="244"/>
      <c r="G58" s="244"/>
      <c r="H58" s="244"/>
      <c r="I58" s="244"/>
      <c r="J58" s="244"/>
      <c r="K58" s="244"/>
      <c r="L58" s="244"/>
      <c r="M58" s="244"/>
      <c r="N58" s="244"/>
    </row>
    <row r="59" spans="2:114" x14ac:dyDescent="0.2">
      <c r="B59" s="244" t="s">
        <v>223</v>
      </c>
      <c r="C59" s="244"/>
      <c r="D59" s="244"/>
      <c r="E59" s="244"/>
      <c r="F59" s="244"/>
      <c r="G59" s="244"/>
      <c r="H59" s="244"/>
      <c r="I59" s="244"/>
      <c r="J59" s="244"/>
      <c r="K59" s="244"/>
      <c r="L59" s="244"/>
      <c r="M59" s="244"/>
      <c r="N59" s="244"/>
    </row>
    <row r="60" spans="2:114" x14ac:dyDescent="0.2">
      <c r="B60" s="244" t="s">
        <v>253</v>
      </c>
      <c r="C60" s="244"/>
      <c r="D60" s="244"/>
      <c r="E60" s="244"/>
      <c r="F60" s="244"/>
      <c r="G60" s="244"/>
      <c r="H60" s="244"/>
      <c r="I60" s="244"/>
      <c r="J60" s="244"/>
      <c r="K60" s="244"/>
      <c r="L60" s="244"/>
      <c r="M60" s="244"/>
      <c r="N60" s="244"/>
    </row>
    <row r="61" spans="2:114" x14ac:dyDescent="0.2">
      <c r="B61" s="244"/>
      <c r="C61" s="244"/>
      <c r="D61" s="244"/>
      <c r="E61" s="244"/>
      <c r="F61" s="244"/>
      <c r="G61" s="244"/>
      <c r="H61" s="244"/>
      <c r="I61" s="244"/>
      <c r="J61" s="244"/>
      <c r="K61" s="244"/>
      <c r="L61" s="244"/>
      <c r="M61" s="244"/>
      <c r="N61" s="244"/>
    </row>
    <row r="62" spans="2:114" ht="15" x14ac:dyDescent="0.25">
      <c r="B62" s="51" t="s">
        <v>215</v>
      </c>
      <c r="C62" s="51"/>
      <c r="D62" s="51"/>
      <c r="E62" s="51"/>
      <c r="F62" s="51"/>
      <c r="G62" s="51"/>
      <c r="H62" s="51"/>
      <c r="I62" s="51"/>
      <c r="J62" s="51"/>
      <c r="K62" s="51"/>
      <c r="L62" s="51"/>
      <c r="M62" s="51"/>
      <c r="N62" s="51"/>
    </row>
    <row r="63" spans="2:114" x14ac:dyDescent="0.2">
      <c r="B63" s="244" t="s">
        <v>211</v>
      </c>
      <c r="C63" s="244"/>
      <c r="D63" s="244"/>
      <c r="E63" s="244"/>
      <c r="F63" s="244"/>
      <c r="G63" s="244"/>
      <c r="H63" s="244"/>
      <c r="I63" s="244"/>
      <c r="J63" s="244"/>
      <c r="K63" s="244"/>
      <c r="L63" s="244"/>
      <c r="M63" s="244"/>
      <c r="N63" s="244"/>
    </row>
    <row r="64" spans="2:114" x14ac:dyDescent="0.2">
      <c r="B64" s="244" t="s">
        <v>254</v>
      </c>
      <c r="C64" s="244"/>
      <c r="D64" s="244"/>
      <c r="E64" s="244"/>
      <c r="F64" s="244"/>
      <c r="G64" s="244"/>
      <c r="H64" s="244"/>
      <c r="I64" s="244"/>
      <c r="J64" s="244"/>
      <c r="K64" s="244"/>
      <c r="L64" s="244"/>
      <c r="M64" s="244"/>
      <c r="N64" s="244"/>
    </row>
    <row r="65" spans="2:14" x14ac:dyDescent="0.2">
      <c r="B65" s="244" t="s">
        <v>255</v>
      </c>
      <c r="C65" s="244"/>
      <c r="D65" s="244"/>
      <c r="E65" s="244"/>
      <c r="F65" s="244"/>
      <c r="G65" s="244"/>
      <c r="H65" s="244"/>
      <c r="I65" s="244"/>
      <c r="J65" s="244"/>
      <c r="K65" s="244"/>
      <c r="L65" s="244"/>
      <c r="M65" s="244"/>
      <c r="N65" s="244"/>
    </row>
    <row r="66" spans="2:14" x14ac:dyDescent="0.2">
      <c r="B66" s="244" t="s">
        <v>256</v>
      </c>
      <c r="C66" s="244"/>
      <c r="D66" s="244"/>
      <c r="E66" s="244"/>
      <c r="F66" s="244"/>
      <c r="G66" s="244"/>
      <c r="H66" s="244"/>
      <c r="I66" s="244"/>
      <c r="J66" s="244"/>
      <c r="K66" s="244"/>
      <c r="L66" s="244"/>
      <c r="M66" s="244"/>
      <c r="N66" s="244"/>
    </row>
  </sheetData>
  <mergeCells count="1">
    <mergeCell ref="DH28:DI28"/>
  </mergeCells>
  <pageMargins left="0.7" right="0.7" top="0.75" bottom="0.75" header="0.3" footer="0.3"/>
  <pageSetup scale="61" orientation="portrait" r:id="rId1"/>
  <headerFooter>
    <oddFooter>&amp;L&amp;F&amp;R&amp;D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
  <dimension ref="A1:Z125"/>
  <sheetViews>
    <sheetView workbookViewId="0"/>
  </sheetViews>
  <sheetFormatPr defaultColWidth="9.140625" defaultRowHeight="15" x14ac:dyDescent="0.25"/>
  <cols>
    <col min="1" max="1" width="10.7109375" style="198" customWidth="1"/>
    <col min="2" max="3" width="9.140625" style="199" customWidth="1"/>
    <col min="4" max="6" width="12" style="200" customWidth="1"/>
    <col min="7" max="8" width="9.140625" style="199" customWidth="1"/>
    <col min="9" max="9" width="12" style="199" customWidth="1"/>
    <col min="10" max="10" width="14.85546875" style="199" customWidth="1"/>
    <col min="11" max="11" width="15.42578125" style="199" customWidth="1"/>
    <col min="12" max="12" width="14.140625" style="199" customWidth="1"/>
    <col min="13" max="13" width="12.28515625" style="198" customWidth="1"/>
    <col min="14" max="14" width="10.28515625" style="198" customWidth="1"/>
    <col min="15" max="15" width="13.5703125" style="198" customWidth="1"/>
    <col min="16" max="16" width="12" style="198" customWidth="1"/>
    <col min="17" max="17" width="16.28515625" style="198" customWidth="1"/>
    <col min="18" max="18" width="15.42578125" style="198" customWidth="1"/>
    <col min="19" max="19" width="11.85546875" style="198" customWidth="1"/>
    <col min="20" max="20" width="9.140625" style="198"/>
    <col min="21" max="21" width="27.5703125" style="198" customWidth="1"/>
    <col min="22" max="22" width="16.28515625" style="198" customWidth="1"/>
    <col min="23" max="23" width="17.140625" style="198" bestFit="1" customWidth="1"/>
    <col min="24" max="24" width="12.7109375" style="198" bestFit="1" customWidth="1"/>
    <col min="25" max="25" width="12.28515625" style="198" customWidth="1"/>
    <col min="26" max="16384" width="9.140625" style="198"/>
  </cols>
  <sheetData>
    <row r="1" spans="1:26" ht="18.75" x14ac:dyDescent="0.3">
      <c r="A1" s="146" t="s">
        <v>67</v>
      </c>
      <c r="B1" s="147"/>
      <c r="C1" s="147"/>
      <c r="D1" s="148"/>
      <c r="E1" s="148"/>
      <c r="F1" s="148"/>
      <c r="G1" s="147"/>
      <c r="H1" s="147"/>
      <c r="I1" s="147"/>
      <c r="J1" s="147"/>
      <c r="K1" s="147"/>
      <c r="L1" s="147"/>
      <c r="M1" s="149"/>
      <c r="N1" s="149"/>
      <c r="O1" s="149"/>
      <c r="P1" s="149"/>
      <c r="Q1" s="149"/>
      <c r="R1" s="149"/>
      <c r="S1" s="149"/>
      <c r="T1" s="149"/>
      <c r="U1" s="149"/>
      <c r="V1" s="149"/>
      <c r="W1" s="149"/>
      <c r="X1" s="149"/>
      <c r="Y1" s="149"/>
      <c r="Z1" s="149"/>
    </row>
    <row r="2" spans="1:26" ht="30" customHeight="1" x14ac:dyDescent="0.25">
      <c r="A2" s="150" t="s">
        <v>37</v>
      </c>
      <c r="B2" s="150" t="s">
        <v>38</v>
      </c>
      <c r="C2" s="150" t="s">
        <v>39</v>
      </c>
      <c r="D2" s="151" t="s">
        <v>40</v>
      </c>
      <c r="E2" s="151" t="s">
        <v>41</v>
      </c>
      <c r="F2" s="151" t="s">
        <v>42</v>
      </c>
      <c r="G2" s="150" t="s">
        <v>43</v>
      </c>
      <c r="H2" s="150" t="s">
        <v>44</v>
      </c>
      <c r="I2" s="150" t="s">
        <v>45</v>
      </c>
      <c r="J2" s="152" t="s">
        <v>46</v>
      </c>
      <c r="K2" s="152" t="s">
        <v>47</v>
      </c>
      <c r="L2" s="152" t="s">
        <v>48</v>
      </c>
      <c r="M2" s="150" t="s">
        <v>28</v>
      </c>
      <c r="N2" s="150" t="s">
        <v>49</v>
      </c>
      <c r="O2" s="150" t="s">
        <v>50</v>
      </c>
      <c r="P2" s="150" t="s">
        <v>29</v>
      </c>
      <c r="Q2" s="150" t="s">
        <v>30</v>
      </c>
      <c r="R2" s="150" t="s">
        <v>31</v>
      </c>
      <c r="S2" s="150" t="s">
        <v>32</v>
      </c>
      <c r="T2" s="150"/>
      <c r="U2" s="150" t="s">
        <v>51</v>
      </c>
      <c r="V2" s="153"/>
      <c r="W2" s="153"/>
      <c r="X2" s="153"/>
      <c r="Y2" s="153"/>
      <c r="Z2" s="153"/>
    </row>
    <row r="3" spans="1:26" ht="15.75" thickBot="1" x14ac:dyDescent="0.3">
      <c r="A3" s="154">
        <v>35924</v>
      </c>
      <c r="B3" s="155">
        <v>50</v>
      </c>
      <c r="C3" s="155">
        <v>1.65</v>
      </c>
      <c r="D3" s="155">
        <v>7.8</v>
      </c>
      <c r="E3" s="155">
        <v>3.76</v>
      </c>
      <c r="F3" s="155">
        <v>0.8</v>
      </c>
      <c r="G3" s="156">
        <v>2.8000000000000001E-2</v>
      </c>
      <c r="H3" s="156">
        <v>2.7720000000000002E-2</v>
      </c>
      <c r="I3" s="156">
        <v>1.585E-2</v>
      </c>
      <c r="J3" s="157">
        <v>1.7000000000000001E-4</v>
      </c>
      <c r="K3" s="157">
        <v>1.2999999999999999E-4</v>
      </c>
      <c r="L3" s="157">
        <v>1E-4</v>
      </c>
      <c r="M3" s="158">
        <v>2.9399999999999999E-2</v>
      </c>
      <c r="N3" s="159">
        <v>0.46</v>
      </c>
      <c r="O3" s="160"/>
      <c r="P3" s="160"/>
      <c r="Q3" s="160"/>
      <c r="R3" s="160"/>
      <c r="S3" s="160"/>
      <c r="T3" s="149"/>
      <c r="U3" s="161"/>
      <c r="V3" s="149"/>
      <c r="W3" s="149"/>
      <c r="X3" s="149"/>
      <c r="Y3" s="149"/>
      <c r="Z3" s="149"/>
    </row>
    <row r="4" spans="1:26" x14ac:dyDescent="0.25">
      <c r="A4" s="154">
        <v>35947</v>
      </c>
      <c r="B4" s="155">
        <v>50</v>
      </c>
      <c r="C4" s="155">
        <v>1.65</v>
      </c>
      <c r="D4" s="155">
        <v>7.8</v>
      </c>
      <c r="E4" s="155">
        <v>3.76</v>
      </c>
      <c r="F4" s="155">
        <v>0.8</v>
      </c>
      <c r="G4" s="156">
        <v>2.8000000000000001E-2</v>
      </c>
      <c r="H4" s="156">
        <v>2.7720000000000002E-2</v>
      </c>
      <c r="I4" s="156">
        <v>1.585E-2</v>
      </c>
      <c r="J4" s="157">
        <v>1.7000000000000001E-4</v>
      </c>
      <c r="K4" s="157">
        <v>1.2999999999999999E-4</v>
      </c>
      <c r="L4" s="157">
        <v>1E-4</v>
      </c>
      <c r="M4" s="158">
        <v>2.9399999999999999E-2</v>
      </c>
      <c r="N4" s="159">
        <v>0.46</v>
      </c>
      <c r="O4" s="160"/>
      <c r="P4" s="160"/>
      <c r="Q4" s="160"/>
      <c r="R4" s="160"/>
      <c r="S4" s="160"/>
      <c r="T4" s="149"/>
      <c r="U4" s="162" t="s">
        <v>52</v>
      </c>
      <c r="V4" s="163"/>
      <c r="W4" s="164" t="s">
        <v>53</v>
      </c>
      <c r="X4" s="165"/>
      <c r="Y4" s="166"/>
      <c r="Z4" s="149"/>
    </row>
    <row r="5" spans="1:26" x14ac:dyDescent="0.25">
      <c r="A5" s="154">
        <v>36100</v>
      </c>
      <c r="B5" s="155">
        <v>50</v>
      </c>
      <c r="C5" s="155">
        <v>1.65</v>
      </c>
      <c r="D5" s="155">
        <v>7.8</v>
      </c>
      <c r="E5" s="155">
        <v>3.76</v>
      </c>
      <c r="F5" s="155">
        <v>0.8</v>
      </c>
      <c r="G5" s="156">
        <v>2.8000000000000001E-2</v>
      </c>
      <c r="H5" s="156">
        <v>2.7720000000000002E-2</v>
      </c>
      <c r="I5" s="156">
        <v>1.585E-2</v>
      </c>
      <c r="J5" s="157">
        <v>1.7000000000000001E-4</v>
      </c>
      <c r="K5" s="157">
        <v>1.2999999999999999E-4</v>
      </c>
      <c r="L5" s="157">
        <v>1E-4</v>
      </c>
      <c r="M5" s="158">
        <v>2.9399999999999999E-2</v>
      </c>
      <c r="N5" s="159">
        <v>0.46</v>
      </c>
      <c r="O5" s="160"/>
      <c r="P5" s="160"/>
      <c r="Q5" s="160"/>
      <c r="R5" s="160"/>
      <c r="S5" s="160"/>
      <c r="T5" s="149"/>
      <c r="U5" s="167">
        <v>34000</v>
      </c>
      <c r="V5" s="168" t="s">
        <v>54</v>
      </c>
      <c r="W5" s="169" t="s">
        <v>55</v>
      </c>
      <c r="X5" s="169" t="s">
        <v>56</v>
      </c>
      <c r="Y5" s="170" t="s">
        <v>57</v>
      </c>
      <c r="Z5" s="149"/>
    </row>
    <row r="6" spans="1:26" x14ac:dyDescent="0.25">
      <c r="A6" s="154">
        <v>36225</v>
      </c>
      <c r="B6" s="155">
        <v>50</v>
      </c>
      <c r="C6" s="155">
        <v>1.65</v>
      </c>
      <c r="D6" s="155">
        <v>7.8</v>
      </c>
      <c r="E6" s="155">
        <v>3.76</v>
      </c>
      <c r="F6" s="155">
        <v>0.8</v>
      </c>
      <c r="G6" s="156">
        <v>2.8000000000000001E-2</v>
      </c>
      <c r="H6" s="156">
        <v>2.7720000000000002E-2</v>
      </c>
      <c r="I6" s="156">
        <v>1.585E-2</v>
      </c>
      <c r="J6" s="157">
        <v>1.7000000000000001E-4</v>
      </c>
      <c r="K6" s="157">
        <v>1.2999999999999999E-4</v>
      </c>
      <c r="L6" s="157">
        <v>1E-4</v>
      </c>
      <c r="M6" s="158">
        <v>2.9399999999999999E-2</v>
      </c>
      <c r="N6" s="159">
        <v>0.46</v>
      </c>
      <c r="O6" s="160"/>
      <c r="P6" s="160"/>
      <c r="Q6" s="160"/>
      <c r="R6" s="160"/>
      <c r="S6" s="160"/>
      <c r="T6" s="149"/>
      <c r="U6" s="162"/>
      <c r="V6" s="171" t="s">
        <v>58</v>
      </c>
      <c r="W6" s="172">
        <v>1.2930000000000001E-2</v>
      </c>
      <c r="X6" s="172">
        <v>8.5900000000000004E-3</v>
      </c>
      <c r="Y6" s="173">
        <v>3.8300000000000001E-3</v>
      </c>
      <c r="Z6" s="149"/>
    </row>
    <row r="7" spans="1:26" x14ac:dyDescent="0.25">
      <c r="A7" s="154">
        <v>36312</v>
      </c>
      <c r="B7" s="155">
        <v>50</v>
      </c>
      <c r="C7" s="155">
        <v>1.65</v>
      </c>
      <c r="D7" s="155">
        <v>7.8</v>
      </c>
      <c r="E7" s="155">
        <v>3.76</v>
      </c>
      <c r="F7" s="155">
        <v>0.8</v>
      </c>
      <c r="G7" s="156">
        <v>2.8000000000000001E-2</v>
      </c>
      <c r="H7" s="156">
        <v>2.7720000000000002E-2</v>
      </c>
      <c r="I7" s="156">
        <v>1.585E-2</v>
      </c>
      <c r="J7" s="157">
        <v>1.7000000000000001E-4</v>
      </c>
      <c r="K7" s="157">
        <v>1.2999999999999999E-4</v>
      </c>
      <c r="L7" s="157">
        <v>1E-4</v>
      </c>
      <c r="M7" s="158">
        <v>2.9399999999999999E-2</v>
      </c>
      <c r="N7" s="159">
        <v>0.46</v>
      </c>
      <c r="O7" s="160"/>
      <c r="P7" s="160"/>
      <c r="Q7" s="160"/>
      <c r="R7" s="160"/>
      <c r="S7" s="160"/>
      <c r="T7" s="149"/>
      <c r="U7" s="162"/>
      <c r="V7" s="171" t="s">
        <v>59</v>
      </c>
      <c r="W7" s="172">
        <v>1.1849999999999999E-2</v>
      </c>
      <c r="X7" s="172">
        <v>7.8700000000000003E-3</v>
      </c>
      <c r="Y7" s="173">
        <v>3.5100000000000001E-3</v>
      </c>
      <c r="Z7" s="149"/>
    </row>
    <row r="8" spans="1:26" x14ac:dyDescent="0.25">
      <c r="A8" s="154">
        <v>36465</v>
      </c>
      <c r="B8" s="155">
        <v>50</v>
      </c>
      <c r="C8" s="155">
        <v>1.65</v>
      </c>
      <c r="D8" s="155">
        <v>7.8</v>
      </c>
      <c r="E8" s="155">
        <v>3.76</v>
      </c>
      <c r="F8" s="155">
        <v>0.8</v>
      </c>
      <c r="G8" s="156">
        <v>2.8000000000000001E-2</v>
      </c>
      <c r="H8" s="156">
        <v>2.7720000000000002E-2</v>
      </c>
      <c r="I8" s="156">
        <v>1.585E-2</v>
      </c>
      <c r="J8" s="157">
        <v>1.7000000000000001E-4</v>
      </c>
      <c r="K8" s="157">
        <v>1.2999999999999999E-4</v>
      </c>
      <c r="L8" s="157">
        <v>1E-4</v>
      </c>
      <c r="M8" s="158">
        <v>2.9399999999999999E-2</v>
      </c>
      <c r="N8" s="159">
        <v>0.46</v>
      </c>
      <c r="O8" s="160"/>
      <c r="P8" s="160"/>
      <c r="Q8" s="160"/>
      <c r="R8" s="160"/>
      <c r="S8" s="160"/>
      <c r="T8" s="149"/>
      <c r="U8" s="162"/>
      <c r="V8" s="171" t="s">
        <v>60</v>
      </c>
      <c r="W8" s="172">
        <v>8.5299999999999994E-3</v>
      </c>
      <c r="X8" s="172">
        <v>5.7099999999999998E-3</v>
      </c>
      <c r="Y8" s="173">
        <v>2.5400000000000002E-3</v>
      </c>
      <c r="Z8" s="149"/>
    </row>
    <row r="9" spans="1:26" x14ac:dyDescent="0.25">
      <c r="A9" s="154">
        <v>36678</v>
      </c>
      <c r="B9" s="155">
        <v>50</v>
      </c>
      <c r="C9" s="155">
        <v>1.65</v>
      </c>
      <c r="D9" s="155">
        <v>7.8</v>
      </c>
      <c r="E9" s="155">
        <v>3.76</v>
      </c>
      <c r="F9" s="155">
        <v>0.8</v>
      </c>
      <c r="G9" s="156">
        <v>2.8000000000000001E-2</v>
      </c>
      <c r="H9" s="156">
        <v>2.7720000000000002E-2</v>
      </c>
      <c r="I9" s="156">
        <v>1.585E-2</v>
      </c>
      <c r="J9" s="157">
        <v>1.7000000000000001E-4</v>
      </c>
      <c r="K9" s="157">
        <v>1.2999999999999999E-4</v>
      </c>
      <c r="L9" s="157">
        <v>1E-4</v>
      </c>
      <c r="M9" s="158">
        <v>2.9399999999999999E-2</v>
      </c>
      <c r="N9" s="159">
        <v>0.46</v>
      </c>
      <c r="O9" s="160"/>
      <c r="P9" s="160"/>
      <c r="Q9" s="160"/>
      <c r="R9" s="160"/>
      <c r="S9" s="160"/>
      <c r="T9" s="149"/>
      <c r="U9" s="162"/>
      <c r="V9" s="171" t="s">
        <v>61</v>
      </c>
      <c r="W9" s="172">
        <v>5.0899999999999999E-3</v>
      </c>
      <c r="X9" s="172">
        <v>3.3899999999999998E-3</v>
      </c>
      <c r="Y9" s="173">
        <v>1.5299999999999999E-3</v>
      </c>
      <c r="Z9" s="149"/>
    </row>
    <row r="10" spans="1:26" x14ac:dyDescent="0.25">
      <c r="A10" s="154">
        <v>36831</v>
      </c>
      <c r="B10" s="155">
        <v>50</v>
      </c>
      <c r="C10" s="155">
        <v>1.65</v>
      </c>
      <c r="D10" s="155">
        <v>7.8</v>
      </c>
      <c r="E10" s="155">
        <v>3.76</v>
      </c>
      <c r="F10" s="155">
        <v>0.8</v>
      </c>
      <c r="G10" s="156">
        <v>2.8000000000000001E-2</v>
      </c>
      <c r="H10" s="156">
        <v>2.7720000000000002E-2</v>
      </c>
      <c r="I10" s="156">
        <v>1.585E-2</v>
      </c>
      <c r="J10" s="157">
        <v>1.7000000000000001E-4</v>
      </c>
      <c r="K10" s="157">
        <v>1.2999999999999999E-4</v>
      </c>
      <c r="L10" s="157">
        <v>1E-4</v>
      </c>
      <c r="M10" s="158">
        <v>2.9399999999999999E-2</v>
      </c>
      <c r="N10" s="159">
        <v>0.46</v>
      </c>
      <c r="O10" s="160"/>
      <c r="P10" s="160"/>
      <c r="Q10" s="160"/>
      <c r="R10" s="160"/>
      <c r="S10" s="160"/>
      <c r="T10" s="149"/>
      <c r="U10" s="162"/>
      <c r="V10" s="171" t="s">
        <v>62</v>
      </c>
      <c r="W10" s="172">
        <v>1.67E-3</v>
      </c>
      <c r="X10" s="172">
        <v>1.1299999999999999E-3</v>
      </c>
      <c r="Y10" s="173">
        <v>5.8E-4</v>
      </c>
      <c r="Z10" s="149"/>
    </row>
    <row r="11" spans="1:26" x14ac:dyDescent="0.25">
      <c r="A11" s="154">
        <v>37043</v>
      </c>
      <c r="B11" s="155">
        <v>50</v>
      </c>
      <c r="C11" s="155">
        <v>1.65</v>
      </c>
      <c r="D11" s="155">
        <v>7.8</v>
      </c>
      <c r="E11" s="155">
        <v>3.76</v>
      </c>
      <c r="F11" s="155">
        <v>0.8</v>
      </c>
      <c r="G11" s="156">
        <v>2.8000000000000001E-2</v>
      </c>
      <c r="H11" s="156">
        <v>2.7720000000000002E-2</v>
      </c>
      <c r="I11" s="156">
        <v>1.585E-2</v>
      </c>
      <c r="J11" s="157">
        <v>1.7000000000000001E-4</v>
      </c>
      <c r="K11" s="157">
        <v>1.2999999999999999E-4</v>
      </c>
      <c r="L11" s="157">
        <v>1E-4</v>
      </c>
      <c r="M11" s="158">
        <v>2.9399999999999999E-2</v>
      </c>
      <c r="N11" s="159">
        <v>0.46</v>
      </c>
      <c r="O11" s="174"/>
      <c r="P11" s="160"/>
      <c r="Q11" s="160"/>
      <c r="R11" s="160"/>
      <c r="S11" s="160"/>
      <c r="T11" s="149"/>
      <c r="U11" s="162"/>
      <c r="V11" s="171" t="s">
        <v>63</v>
      </c>
      <c r="W11" s="172">
        <v>8.8000000000000003E-4</v>
      </c>
      <c r="X11" s="172">
        <v>5.9000000000000003E-4</v>
      </c>
      <c r="Y11" s="173">
        <v>3.6000000000000002E-4</v>
      </c>
      <c r="Z11" s="149"/>
    </row>
    <row r="12" spans="1:26" ht="15.75" thickBot="1" x14ac:dyDescent="0.3">
      <c r="A12" s="154">
        <v>37196</v>
      </c>
      <c r="B12" s="155">
        <v>50</v>
      </c>
      <c r="C12" s="155">
        <v>1.65</v>
      </c>
      <c r="D12" s="155">
        <v>7.8</v>
      </c>
      <c r="E12" s="155">
        <v>3.76</v>
      </c>
      <c r="F12" s="155">
        <v>0.8</v>
      </c>
      <c r="G12" s="156">
        <v>2.8000000000000001E-2</v>
      </c>
      <c r="H12" s="156">
        <v>2.7720000000000002E-2</v>
      </c>
      <c r="I12" s="156">
        <v>1.585E-2</v>
      </c>
      <c r="J12" s="157">
        <v>1.7000000000000001E-4</v>
      </c>
      <c r="K12" s="157">
        <v>1.2999999999999999E-4</v>
      </c>
      <c r="L12" s="157">
        <v>1E-4</v>
      </c>
      <c r="M12" s="158">
        <v>2.9399999999999999E-2</v>
      </c>
      <c r="N12" s="159">
        <v>0.46</v>
      </c>
      <c r="O12" s="174"/>
      <c r="P12" s="160"/>
      <c r="Q12" s="160"/>
      <c r="R12" s="160"/>
      <c r="S12" s="160"/>
      <c r="T12" s="149"/>
      <c r="U12" s="162"/>
      <c r="V12" s="175" t="s">
        <v>64</v>
      </c>
      <c r="W12" s="176">
        <v>0</v>
      </c>
      <c r="X12" s="176">
        <v>0</v>
      </c>
      <c r="Y12" s="177">
        <v>0</v>
      </c>
      <c r="Z12" s="149"/>
    </row>
    <row r="13" spans="1:26" x14ac:dyDescent="0.25">
      <c r="A13" s="154">
        <v>37408</v>
      </c>
      <c r="B13" s="155">
        <v>50</v>
      </c>
      <c r="C13" s="155">
        <v>1.65</v>
      </c>
      <c r="D13" s="155">
        <v>7.8</v>
      </c>
      <c r="E13" s="155">
        <v>3.76</v>
      </c>
      <c r="F13" s="155">
        <v>0.8</v>
      </c>
      <c r="G13" s="156">
        <v>2.8000000000000001E-2</v>
      </c>
      <c r="H13" s="156">
        <v>2.7720000000000002E-2</v>
      </c>
      <c r="I13" s="156">
        <v>1.585E-2</v>
      </c>
      <c r="J13" s="157">
        <v>1.7000000000000001E-4</v>
      </c>
      <c r="K13" s="157">
        <v>1.2999999999999999E-4</v>
      </c>
      <c r="L13" s="157">
        <v>1E-4</v>
      </c>
      <c r="M13" s="158">
        <v>2.9399999999999999E-2</v>
      </c>
      <c r="N13" s="159">
        <v>0.46</v>
      </c>
      <c r="O13" s="174"/>
      <c r="P13" s="160"/>
      <c r="Q13" s="160"/>
      <c r="R13" s="160"/>
      <c r="S13" s="160"/>
      <c r="T13" s="149"/>
      <c r="U13" s="161"/>
      <c r="V13" s="149"/>
      <c r="W13" s="149"/>
      <c r="X13" s="149"/>
      <c r="Y13" s="149"/>
      <c r="Z13" s="149"/>
    </row>
    <row r="14" spans="1:26" ht="15.75" thickBot="1" x14ac:dyDescent="0.3">
      <c r="A14" s="154">
        <v>37561</v>
      </c>
      <c r="B14" s="155">
        <v>50</v>
      </c>
      <c r="C14" s="155">
        <v>1.65</v>
      </c>
      <c r="D14" s="155">
        <v>7.8</v>
      </c>
      <c r="E14" s="155">
        <v>3.76</v>
      </c>
      <c r="F14" s="155">
        <v>0.8</v>
      </c>
      <c r="G14" s="156">
        <v>2.8000000000000001E-2</v>
      </c>
      <c r="H14" s="156">
        <v>2.7720000000000002E-2</v>
      </c>
      <c r="I14" s="156">
        <v>1.585E-2</v>
      </c>
      <c r="J14" s="157">
        <v>1.7000000000000001E-4</v>
      </c>
      <c r="K14" s="157">
        <v>1.2999999999999999E-4</v>
      </c>
      <c r="L14" s="157">
        <v>1E-4</v>
      </c>
      <c r="M14" s="158">
        <v>2.9399999999999999E-2</v>
      </c>
      <c r="N14" s="159">
        <v>0.46</v>
      </c>
      <c r="O14" s="174"/>
      <c r="P14" s="160"/>
      <c r="Q14" s="160"/>
      <c r="R14" s="160"/>
      <c r="S14" s="160"/>
      <c r="T14" s="149"/>
      <c r="U14" s="161"/>
      <c r="V14" s="149"/>
      <c r="W14" s="149"/>
      <c r="X14" s="149"/>
      <c r="Y14" s="149"/>
      <c r="Z14" s="149"/>
    </row>
    <row r="15" spans="1:26" x14ac:dyDescent="0.25">
      <c r="A15" s="154">
        <v>37773</v>
      </c>
      <c r="B15" s="155">
        <v>50</v>
      </c>
      <c r="C15" s="155">
        <v>1.65</v>
      </c>
      <c r="D15" s="155">
        <v>7.8</v>
      </c>
      <c r="E15" s="155">
        <v>3.76</v>
      </c>
      <c r="F15" s="155">
        <v>0.8</v>
      </c>
      <c r="G15" s="156">
        <v>2.8000000000000001E-2</v>
      </c>
      <c r="H15" s="156">
        <v>2.7720000000000002E-2</v>
      </c>
      <c r="I15" s="156">
        <v>1.585E-2</v>
      </c>
      <c r="J15" s="157">
        <v>1.7000000000000001E-4</v>
      </c>
      <c r="K15" s="157">
        <v>1.2999999999999999E-4</v>
      </c>
      <c r="L15" s="157">
        <v>1E-4</v>
      </c>
      <c r="M15" s="158">
        <v>2.9399999999999999E-2</v>
      </c>
      <c r="N15" s="159">
        <v>0.46</v>
      </c>
      <c r="O15" s="174"/>
      <c r="P15" s="160"/>
      <c r="Q15" s="160"/>
      <c r="R15" s="160"/>
      <c r="S15" s="160"/>
      <c r="T15" s="149"/>
      <c r="U15" s="162" t="s">
        <v>52</v>
      </c>
      <c r="V15" s="163"/>
      <c r="W15" s="164" t="s">
        <v>65</v>
      </c>
      <c r="X15" s="165"/>
      <c r="Y15" s="166"/>
      <c r="Z15" s="149"/>
    </row>
    <row r="16" spans="1:26" x14ac:dyDescent="0.25">
      <c r="A16" s="154">
        <v>37926</v>
      </c>
      <c r="B16" s="155">
        <v>50</v>
      </c>
      <c r="C16" s="155">
        <v>1.65</v>
      </c>
      <c r="D16" s="155">
        <v>7.8</v>
      </c>
      <c r="E16" s="155">
        <v>3.76</v>
      </c>
      <c r="F16" s="155">
        <v>0.8</v>
      </c>
      <c r="G16" s="156">
        <v>2.8000000000000001E-2</v>
      </c>
      <c r="H16" s="156">
        <v>2.7720000000000002E-2</v>
      </c>
      <c r="I16" s="156">
        <v>1.585E-2</v>
      </c>
      <c r="J16" s="157">
        <v>1.7000000000000001E-4</v>
      </c>
      <c r="K16" s="157">
        <v>1.2999999999999999E-4</v>
      </c>
      <c r="L16" s="157">
        <v>1E-4</v>
      </c>
      <c r="M16" s="158">
        <v>2.9399999999999999E-2</v>
      </c>
      <c r="N16" s="159">
        <v>0.46</v>
      </c>
      <c r="O16" s="174"/>
      <c r="P16" s="160"/>
      <c r="Q16" s="160"/>
      <c r="R16" s="160"/>
      <c r="S16" s="160"/>
      <c r="T16" s="149"/>
      <c r="U16" s="167">
        <v>39995</v>
      </c>
      <c r="V16" s="168" t="s">
        <v>54</v>
      </c>
      <c r="W16" s="169" t="s">
        <v>55</v>
      </c>
      <c r="X16" s="169" t="s">
        <v>56</v>
      </c>
      <c r="Y16" s="170" t="s">
        <v>57</v>
      </c>
      <c r="Z16" s="149"/>
    </row>
    <row r="17" spans="1:26" x14ac:dyDescent="0.25">
      <c r="A17" s="154">
        <v>38139</v>
      </c>
      <c r="B17" s="155">
        <v>50</v>
      </c>
      <c r="C17" s="155">
        <v>1.65</v>
      </c>
      <c r="D17" s="155">
        <v>7.8</v>
      </c>
      <c r="E17" s="155">
        <v>3.76</v>
      </c>
      <c r="F17" s="155">
        <v>0.8</v>
      </c>
      <c r="G17" s="156">
        <v>2.8000000000000001E-2</v>
      </c>
      <c r="H17" s="156">
        <v>2.7720000000000002E-2</v>
      </c>
      <c r="I17" s="156">
        <v>1.585E-2</v>
      </c>
      <c r="J17" s="157">
        <v>1.7000000000000001E-4</v>
      </c>
      <c r="K17" s="157">
        <v>1.2999999999999999E-4</v>
      </c>
      <c r="L17" s="157">
        <v>1E-4</v>
      </c>
      <c r="M17" s="158">
        <v>2.9399999999999999E-2</v>
      </c>
      <c r="N17" s="159">
        <v>0.46</v>
      </c>
      <c r="O17" s="178"/>
      <c r="P17" s="160"/>
      <c r="Q17" s="160"/>
      <c r="R17" s="160"/>
      <c r="S17" s="160"/>
      <c r="T17" s="149"/>
      <c r="U17" s="162"/>
      <c r="V17" s="171" t="s">
        <v>58</v>
      </c>
      <c r="W17" s="172">
        <v>1.2930000000000001E-2</v>
      </c>
      <c r="X17" s="172">
        <v>8.5900000000000004E-3</v>
      </c>
      <c r="Y17" s="173">
        <v>3.8300000000000001E-3</v>
      </c>
      <c r="Z17" s="149"/>
    </row>
    <row r="18" spans="1:26" x14ac:dyDescent="0.25">
      <c r="A18" s="154">
        <v>38292</v>
      </c>
      <c r="B18" s="155">
        <v>50</v>
      </c>
      <c r="C18" s="155">
        <v>1.65</v>
      </c>
      <c r="D18" s="155">
        <v>7.8</v>
      </c>
      <c r="E18" s="155">
        <v>3.76</v>
      </c>
      <c r="F18" s="155">
        <v>0.8</v>
      </c>
      <c r="G18" s="156">
        <v>2.8000000000000001E-2</v>
      </c>
      <c r="H18" s="156">
        <v>2.7720000000000002E-2</v>
      </c>
      <c r="I18" s="156">
        <v>1.585E-2</v>
      </c>
      <c r="J18" s="157">
        <v>1.7000000000000001E-4</v>
      </c>
      <c r="K18" s="157">
        <v>1.2999999999999999E-4</v>
      </c>
      <c r="L18" s="157">
        <v>1E-4</v>
      </c>
      <c r="M18" s="158">
        <v>2.9399999999999999E-2</v>
      </c>
      <c r="N18" s="159">
        <v>0.46</v>
      </c>
      <c r="O18" s="178"/>
      <c r="P18" s="160"/>
      <c r="Q18" s="160"/>
      <c r="R18" s="160"/>
      <c r="S18" s="160"/>
      <c r="T18" s="149"/>
      <c r="U18" s="162"/>
      <c r="V18" s="171" t="s">
        <v>59</v>
      </c>
      <c r="W18" s="172">
        <v>1.1849999999999999E-2</v>
      </c>
      <c r="X18" s="172">
        <v>7.8700000000000003E-3</v>
      </c>
      <c r="Y18" s="173">
        <v>3.5100000000000001E-3</v>
      </c>
      <c r="Z18" s="149"/>
    </row>
    <row r="19" spans="1:26" x14ac:dyDescent="0.25">
      <c r="A19" s="154">
        <v>38504</v>
      </c>
      <c r="B19" s="155">
        <v>50</v>
      </c>
      <c r="C19" s="155">
        <v>1.65</v>
      </c>
      <c r="D19" s="155">
        <v>7.8</v>
      </c>
      <c r="E19" s="155">
        <v>3.76</v>
      </c>
      <c r="F19" s="155">
        <v>0.8</v>
      </c>
      <c r="G19" s="156">
        <v>2.8000000000000001E-2</v>
      </c>
      <c r="H19" s="156">
        <v>2.7720000000000002E-2</v>
      </c>
      <c r="I19" s="156">
        <v>1.585E-2</v>
      </c>
      <c r="J19" s="157">
        <v>1.7000000000000001E-4</v>
      </c>
      <c r="K19" s="157">
        <v>1.2999999999999999E-4</v>
      </c>
      <c r="L19" s="157">
        <v>1E-4</v>
      </c>
      <c r="M19" s="158">
        <v>2.9399999999999999E-2</v>
      </c>
      <c r="N19" s="159">
        <v>0.46</v>
      </c>
      <c r="O19" s="178"/>
      <c r="P19" s="160"/>
      <c r="Q19" s="160"/>
      <c r="R19" s="160"/>
      <c r="S19" s="160"/>
      <c r="T19" s="149"/>
      <c r="U19" s="162"/>
      <c r="V19" s="171" t="s">
        <v>60</v>
      </c>
      <c r="W19" s="172">
        <v>8.5299999999999994E-3</v>
      </c>
      <c r="X19" s="172">
        <v>5.7099999999999998E-3</v>
      </c>
      <c r="Y19" s="173">
        <v>2.5400000000000002E-3</v>
      </c>
      <c r="Z19" s="149"/>
    </row>
    <row r="20" spans="1:26" x14ac:dyDescent="0.25">
      <c r="A20" s="154">
        <v>38657</v>
      </c>
      <c r="B20" s="155">
        <v>50</v>
      </c>
      <c r="C20" s="155">
        <v>1.65</v>
      </c>
      <c r="D20" s="155">
        <v>7.8</v>
      </c>
      <c r="E20" s="155">
        <v>3.76</v>
      </c>
      <c r="F20" s="155">
        <v>0.8</v>
      </c>
      <c r="G20" s="156">
        <v>2.8000000000000001E-2</v>
      </c>
      <c r="H20" s="156">
        <v>2.7720000000000002E-2</v>
      </c>
      <c r="I20" s="156">
        <v>1.585E-2</v>
      </c>
      <c r="J20" s="157">
        <v>1.7000000000000001E-4</v>
      </c>
      <c r="K20" s="157">
        <v>1.2999999999999999E-4</v>
      </c>
      <c r="L20" s="157">
        <v>1E-4</v>
      </c>
      <c r="M20" s="158">
        <v>2.9399999999999999E-2</v>
      </c>
      <c r="N20" s="159">
        <v>0.46</v>
      </c>
      <c r="O20" s="178"/>
      <c r="P20" s="160"/>
      <c r="Q20" s="160"/>
      <c r="R20" s="160"/>
      <c r="S20" s="160"/>
      <c r="T20" s="149"/>
      <c r="U20" s="162"/>
      <c r="V20" s="171" t="s">
        <v>61</v>
      </c>
      <c r="W20" s="172">
        <v>5.0899999999999999E-3</v>
      </c>
      <c r="X20" s="172">
        <v>3.3899999999999998E-3</v>
      </c>
      <c r="Y20" s="173">
        <v>1.5299999999999999E-3</v>
      </c>
      <c r="Z20" s="149"/>
    </row>
    <row r="21" spans="1:26" x14ac:dyDescent="0.25">
      <c r="A21" s="154">
        <v>38869</v>
      </c>
      <c r="B21" s="155">
        <v>50</v>
      </c>
      <c r="C21" s="155">
        <v>1.65</v>
      </c>
      <c r="D21" s="155">
        <v>7.8</v>
      </c>
      <c r="E21" s="155">
        <v>3.76</v>
      </c>
      <c r="F21" s="155">
        <v>0.8</v>
      </c>
      <c r="G21" s="156">
        <v>2.8000000000000001E-2</v>
      </c>
      <c r="H21" s="156">
        <v>2.7720000000000002E-2</v>
      </c>
      <c r="I21" s="156">
        <v>1.585E-2</v>
      </c>
      <c r="J21" s="157">
        <v>1.7000000000000001E-4</v>
      </c>
      <c r="K21" s="157">
        <v>1.2999999999999999E-4</v>
      </c>
      <c r="L21" s="157">
        <v>1E-4</v>
      </c>
      <c r="M21" s="158">
        <v>2.9399999999999999E-2</v>
      </c>
      <c r="N21" s="159">
        <v>0.46</v>
      </c>
      <c r="O21" s="178"/>
      <c r="P21" s="160"/>
      <c r="Q21" s="160"/>
      <c r="R21" s="160"/>
      <c r="S21" s="160"/>
      <c r="T21" s="149"/>
      <c r="U21" s="162"/>
      <c r="V21" s="171" t="s">
        <v>62</v>
      </c>
      <c r="W21" s="172">
        <v>1.67E-3</v>
      </c>
      <c r="X21" s="172">
        <v>1.1299999999999999E-3</v>
      </c>
      <c r="Y21" s="173">
        <v>5.8E-4</v>
      </c>
      <c r="Z21" s="149"/>
    </row>
    <row r="22" spans="1:26" x14ac:dyDescent="0.25">
      <c r="A22" s="154">
        <f>DATE(2006,10,1)</f>
        <v>38991</v>
      </c>
      <c r="B22" s="155">
        <v>50</v>
      </c>
      <c r="C22" s="155">
        <v>1.65</v>
      </c>
      <c r="D22" s="155">
        <v>7.8</v>
      </c>
      <c r="E22" s="155">
        <v>3.76</v>
      </c>
      <c r="F22" s="155">
        <v>0.8</v>
      </c>
      <c r="G22" s="156">
        <v>2.8000000000000001E-2</v>
      </c>
      <c r="H22" s="156">
        <v>2.7720000000000002E-2</v>
      </c>
      <c r="I22" s="156">
        <v>1.585E-2</v>
      </c>
      <c r="J22" s="157">
        <v>1.7000000000000001E-4</v>
      </c>
      <c r="K22" s="157">
        <v>1.2999999999999999E-4</v>
      </c>
      <c r="L22" s="157">
        <v>1E-4</v>
      </c>
      <c r="M22" s="158">
        <v>3.04E-2</v>
      </c>
      <c r="N22" s="159">
        <v>0.46</v>
      </c>
      <c r="O22" s="178"/>
      <c r="P22" s="160"/>
      <c r="Q22" s="160"/>
      <c r="R22" s="160"/>
      <c r="S22" s="160"/>
      <c r="T22" s="149"/>
      <c r="U22" s="162"/>
      <c r="V22" s="171" t="s">
        <v>63</v>
      </c>
      <c r="W22" s="172">
        <v>8.8000000000000003E-4</v>
      </c>
      <c r="X22" s="172">
        <v>5.9000000000000003E-4</v>
      </c>
      <c r="Y22" s="173">
        <v>3.6000000000000002E-4</v>
      </c>
      <c r="Z22" s="149"/>
    </row>
    <row r="23" spans="1:26" x14ac:dyDescent="0.25">
      <c r="A23" s="154">
        <v>39022</v>
      </c>
      <c r="B23" s="155">
        <v>50</v>
      </c>
      <c r="C23" s="155">
        <v>1.65</v>
      </c>
      <c r="D23" s="155">
        <v>7.8</v>
      </c>
      <c r="E23" s="155">
        <v>3.76</v>
      </c>
      <c r="F23" s="155">
        <v>0.8</v>
      </c>
      <c r="G23" s="156">
        <v>2.8000000000000001E-2</v>
      </c>
      <c r="H23" s="156">
        <v>2.7720000000000002E-2</v>
      </c>
      <c r="I23" s="156">
        <v>1.585E-2</v>
      </c>
      <c r="J23" s="157">
        <v>1.7000000000000001E-4</v>
      </c>
      <c r="K23" s="157">
        <v>1.2999999999999999E-4</v>
      </c>
      <c r="L23" s="157">
        <v>1E-4</v>
      </c>
      <c r="M23" s="158">
        <v>3.04E-2</v>
      </c>
      <c r="N23" s="159">
        <v>0.46</v>
      </c>
      <c r="O23" s="178"/>
      <c r="P23" s="160"/>
      <c r="Q23" s="160"/>
      <c r="R23" s="160"/>
      <c r="S23" s="160"/>
      <c r="T23" s="149"/>
      <c r="U23" s="162"/>
      <c r="V23" s="171" t="s">
        <v>64</v>
      </c>
      <c r="W23" s="179">
        <v>0</v>
      </c>
      <c r="X23" s="179">
        <v>0</v>
      </c>
      <c r="Y23" s="180">
        <v>0</v>
      </c>
      <c r="Z23" s="149"/>
    </row>
    <row r="24" spans="1:26" x14ac:dyDescent="0.25">
      <c r="A24" s="154">
        <v>39083</v>
      </c>
      <c r="B24" s="155">
        <v>50</v>
      </c>
      <c r="C24" s="155">
        <v>1.65</v>
      </c>
      <c r="D24" s="155">
        <v>7.8</v>
      </c>
      <c r="E24" s="155">
        <v>3.76</v>
      </c>
      <c r="F24" s="155">
        <v>0.8</v>
      </c>
      <c r="G24" s="156">
        <v>2.8000000000000001E-2</v>
      </c>
      <c r="H24" s="156">
        <v>2.7720000000000002E-2</v>
      </c>
      <c r="I24" s="156">
        <v>1.585E-2</v>
      </c>
      <c r="J24" s="157">
        <v>1.7000000000000001E-4</v>
      </c>
      <c r="K24" s="157">
        <v>1.2999999999999999E-4</v>
      </c>
      <c r="L24" s="157">
        <v>1E-4</v>
      </c>
      <c r="M24" s="158">
        <v>3.1399999999999997E-2</v>
      </c>
      <c r="N24" s="159">
        <v>0.46</v>
      </c>
      <c r="O24" s="178"/>
      <c r="P24" s="160"/>
      <c r="Q24" s="160"/>
      <c r="R24" s="160"/>
      <c r="S24" s="160"/>
      <c r="T24" s="149"/>
      <c r="U24" s="162"/>
      <c r="V24" s="181"/>
      <c r="W24" s="182"/>
      <c r="X24" s="183"/>
      <c r="Y24" s="184"/>
      <c r="Z24" s="149"/>
    </row>
    <row r="25" spans="1:26" x14ac:dyDescent="0.25">
      <c r="A25" s="154">
        <v>39173</v>
      </c>
      <c r="B25" s="155">
        <v>50</v>
      </c>
      <c r="C25" s="155">
        <v>1.65</v>
      </c>
      <c r="D25" s="155">
        <v>7.8</v>
      </c>
      <c r="E25" s="155">
        <v>3.76</v>
      </c>
      <c r="F25" s="155">
        <v>0.8</v>
      </c>
      <c r="G25" s="156">
        <v>2.8000000000000001E-2</v>
      </c>
      <c r="H25" s="156">
        <v>2.7720000000000002E-2</v>
      </c>
      <c r="I25" s="156">
        <v>1.585E-2</v>
      </c>
      <c r="J25" s="157">
        <v>1.7000000000000001E-4</v>
      </c>
      <c r="K25" s="157">
        <v>1.2999999999999999E-4</v>
      </c>
      <c r="L25" s="157">
        <v>1E-4</v>
      </c>
      <c r="M25" s="158">
        <v>3.2399999999999998E-2</v>
      </c>
      <c r="N25" s="159">
        <v>0.46</v>
      </c>
      <c r="O25" s="178"/>
      <c r="P25" s="160"/>
      <c r="Q25" s="160"/>
      <c r="R25" s="160"/>
      <c r="S25" s="160"/>
      <c r="T25" s="149"/>
      <c r="U25" s="162"/>
      <c r="V25" s="181"/>
      <c r="W25" s="182" t="s">
        <v>66</v>
      </c>
      <c r="X25" s="183"/>
      <c r="Y25" s="184"/>
      <c r="Z25" s="149"/>
    </row>
    <row r="26" spans="1:26" x14ac:dyDescent="0.25">
      <c r="A26" s="154">
        <v>39234</v>
      </c>
      <c r="B26" s="155">
        <v>50</v>
      </c>
      <c r="C26" s="155">
        <v>1.65</v>
      </c>
      <c r="D26" s="155">
        <v>7.8</v>
      </c>
      <c r="E26" s="155">
        <v>3.76</v>
      </c>
      <c r="F26" s="155">
        <v>0.8</v>
      </c>
      <c r="G26" s="156">
        <v>2.8000000000000001E-2</v>
      </c>
      <c r="H26" s="156">
        <v>2.7720000000000002E-2</v>
      </c>
      <c r="I26" s="156">
        <v>1.585E-2</v>
      </c>
      <c r="J26" s="157">
        <v>1.7000000000000001E-4</v>
      </c>
      <c r="K26" s="157">
        <v>1.2999999999999999E-4</v>
      </c>
      <c r="L26" s="157">
        <v>1E-4</v>
      </c>
      <c r="M26" s="158">
        <v>3.2399999999999998E-2</v>
      </c>
      <c r="N26" s="159">
        <v>0.46</v>
      </c>
      <c r="O26" s="178"/>
      <c r="P26" s="160"/>
      <c r="Q26" s="160"/>
      <c r="R26" s="160"/>
      <c r="S26" s="160"/>
      <c r="T26" s="149"/>
      <c r="U26" s="162"/>
      <c r="V26" s="185"/>
      <c r="W26" s="186"/>
      <c r="X26" s="186"/>
      <c r="Y26" s="187"/>
      <c r="Z26" s="149"/>
    </row>
    <row r="27" spans="1:26" x14ac:dyDescent="0.25">
      <c r="A27" s="154">
        <v>39264</v>
      </c>
      <c r="B27" s="155">
        <v>50</v>
      </c>
      <c r="C27" s="155">
        <v>1.65</v>
      </c>
      <c r="D27" s="155">
        <v>7.8</v>
      </c>
      <c r="E27" s="155">
        <v>3.76</v>
      </c>
      <c r="F27" s="155">
        <v>0.8</v>
      </c>
      <c r="G27" s="156">
        <v>2.8000000000000001E-2</v>
      </c>
      <c r="H27" s="156">
        <v>2.7720000000000002E-2</v>
      </c>
      <c r="I27" s="156">
        <v>1.585E-2</v>
      </c>
      <c r="J27" s="157">
        <v>1.7000000000000001E-4</v>
      </c>
      <c r="K27" s="157">
        <v>1.2999999999999999E-4</v>
      </c>
      <c r="L27" s="157">
        <v>1E-4</v>
      </c>
      <c r="M27" s="158">
        <v>3.3399999999999999E-2</v>
      </c>
      <c r="N27" s="159">
        <v>0.46</v>
      </c>
      <c r="O27" s="178"/>
      <c r="P27" s="160"/>
      <c r="Q27" s="160"/>
      <c r="R27" s="160"/>
      <c r="S27" s="160"/>
      <c r="T27" s="149"/>
      <c r="U27" s="162"/>
      <c r="V27" s="168" t="s">
        <v>54</v>
      </c>
      <c r="W27" s="169" t="s">
        <v>55</v>
      </c>
      <c r="X27" s="169" t="s">
        <v>56</v>
      </c>
      <c r="Y27" s="170" t="s">
        <v>57</v>
      </c>
      <c r="Z27" s="149"/>
    </row>
    <row r="28" spans="1:26" x14ac:dyDescent="0.25">
      <c r="A28" s="154">
        <v>39356</v>
      </c>
      <c r="B28" s="155">
        <v>50</v>
      </c>
      <c r="C28" s="155">
        <v>1.65</v>
      </c>
      <c r="D28" s="155">
        <v>7.8</v>
      </c>
      <c r="E28" s="155">
        <v>3.76</v>
      </c>
      <c r="F28" s="155">
        <v>0.8</v>
      </c>
      <c r="G28" s="156">
        <v>2.8000000000000001E-2</v>
      </c>
      <c r="H28" s="156">
        <v>2.7720000000000002E-2</v>
      </c>
      <c r="I28" s="156">
        <v>1.585E-2</v>
      </c>
      <c r="J28" s="157">
        <v>1.7000000000000001E-4</v>
      </c>
      <c r="K28" s="157">
        <v>1.2999999999999999E-4</v>
      </c>
      <c r="L28" s="157">
        <v>1E-4</v>
      </c>
      <c r="M28" s="158">
        <v>3.44E-2</v>
      </c>
      <c r="N28" s="159">
        <v>0.46</v>
      </c>
      <c r="O28" s="178"/>
      <c r="P28" s="160"/>
      <c r="Q28" s="160"/>
      <c r="R28" s="160"/>
      <c r="S28" s="160"/>
      <c r="T28" s="149"/>
      <c r="U28" s="162"/>
      <c r="V28" s="171" t="s">
        <v>58</v>
      </c>
      <c r="W28" s="172">
        <v>1.116E-2</v>
      </c>
      <c r="X28" s="172">
        <v>1.116E-2</v>
      </c>
      <c r="Y28" s="173">
        <v>4.5999999999999999E-3</v>
      </c>
      <c r="Z28" s="149"/>
    </row>
    <row r="29" spans="1:26" x14ac:dyDescent="0.25">
      <c r="A29" s="154">
        <v>39387</v>
      </c>
      <c r="B29" s="155">
        <v>50</v>
      </c>
      <c r="C29" s="155">
        <v>1.65</v>
      </c>
      <c r="D29" s="155">
        <v>7.8</v>
      </c>
      <c r="E29" s="155">
        <v>3.76</v>
      </c>
      <c r="F29" s="155">
        <v>0.8</v>
      </c>
      <c r="G29" s="156">
        <v>2.8000000000000001E-2</v>
      </c>
      <c r="H29" s="156">
        <v>2.7720000000000002E-2</v>
      </c>
      <c r="I29" s="156">
        <v>1.585E-2</v>
      </c>
      <c r="J29" s="157">
        <v>1.7000000000000001E-4</v>
      </c>
      <c r="K29" s="157">
        <v>1.2999999999999999E-4</v>
      </c>
      <c r="L29" s="157">
        <v>1E-4</v>
      </c>
      <c r="M29" s="158">
        <v>3.44E-2</v>
      </c>
      <c r="N29" s="159">
        <v>0.46</v>
      </c>
      <c r="O29" s="178"/>
      <c r="P29" s="160"/>
      <c r="Q29" s="160"/>
      <c r="R29" s="160"/>
      <c r="S29" s="160"/>
      <c r="T29" s="149"/>
      <c r="U29" s="162"/>
      <c r="V29" s="171" t="s">
        <v>59</v>
      </c>
      <c r="W29" s="172">
        <v>1.023E-2</v>
      </c>
      <c r="X29" s="172">
        <v>1.023E-2</v>
      </c>
      <c r="Y29" s="173">
        <v>4.2100000000000002E-3</v>
      </c>
      <c r="Z29" s="149"/>
    </row>
    <row r="30" spans="1:26" x14ac:dyDescent="0.25">
      <c r="A30" s="154">
        <v>39448</v>
      </c>
      <c r="B30" s="155">
        <v>50</v>
      </c>
      <c r="C30" s="155">
        <v>1.65</v>
      </c>
      <c r="D30" s="155">
        <v>7.8</v>
      </c>
      <c r="E30" s="155">
        <v>3.76</v>
      </c>
      <c r="F30" s="155">
        <v>0.8</v>
      </c>
      <c r="G30" s="156">
        <v>2.8000000000000001E-2</v>
      </c>
      <c r="H30" s="156">
        <v>2.7720000000000002E-2</v>
      </c>
      <c r="I30" s="156">
        <v>1.585E-2</v>
      </c>
      <c r="J30" s="157">
        <v>1.7000000000000001E-4</v>
      </c>
      <c r="K30" s="157">
        <v>1.2999999999999999E-4</v>
      </c>
      <c r="L30" s="157">
        <v>1E-4</v>
      </c>
      <c r="M30" s="158">
        <v>3.5400000000000001E-2</v>
      </c>
      <c r="N30" s="159">
        <v>0.46</v>
      </c>
      <c r="O30" s="178"/>
      <c r="P30" s="160"/>
      <c r="Q30" s="160"/>
      <c r="R30" s="160"/>
      <c r="S30" s="160"/>
      <c r="T30" s="149"/>
      <c r="U30" s="162"/>
      <c r="V30" s="171" t="s">
        <v>60</v>
      </c>
      <c r="W30" s="172">
        <v>7.3699999999999998E-3</v>
      </c>
      <c r="X30" s="172">
        <v>7.3699999999999998E-3</v>
      </c>
      <c r="Y30" s="173">
        <v>3.0500000000000002E-3</v>
      </c>
      <c r="Z30" s="149"/>
    </row>
    <row r="31" spans="1:26" x14ac:dyDescent="0.25">
      <c r="A31" s="154">
        <v>39539</v>
      </c>
      <c r="B31" s="155">
        <v>50</v>
      </c>
      <c r="C31" s="155">
        <v>1.65</v>
      </c>
      <c r="D31" s="155">
        <v>7.8</v>
      </c>
      <c r="E31" s="155">
        <v>3.76</v>
      </c>
      <c r="F31" s="155">
        <v>0.8</v>
      </c>
      <c r="G31" s="156">
        <v>2.8000000000000001E-2</v>
      </c>
      <c r="H31" s="156">
        <v>2.7720000000000002E-2</v>
      </c>
      <c r="I31" s="156">
        <v>1.585E-2</v>
      </c>
      <c r="J31" s="157">
        <v>1.7000000000000001E-4</v>
      </c>
      <c r="K31" s="157">
        <v>1.2999999999999999E-4</v>
      </c>
      <c r="L31" s="157">
        <v>1E-4</v>
      </c>
      <c r="M31" s="158">
        <v>3.6400000000000002E-2</v>
      </c>
      <c r="N31" s="159">
        <v>0.46</v>
      </c>
      <c r="O31" s="178"/>
      <c r="P31" s="160"/>
      <c r="Q31" s="160"/>
      <c r="R31" s="160"/>
      <c r="S31" s="160"/>
      <c r="T31" s="149"/>
      <c r="U31" s="162"/>
      <c r="V31" s="171" t="s">
        <v>61</v>
      </c>
      <c r="W31" s="172">
        <v>4.3899999999999998E-3</v>
      </c>
      <c r="X31" s="172">
        <v>4.3899999999999998E-3</v>
      </c>
      <c r="Y31" s="173">
        <v>1.83E-3</v>
      </c>
      <c r="Z31" s="149"/>
    </row>
    <row r="32" spans="1:26" x14ac:dyDescent="0.25">
      <c r="A32" s="154">
        <v>39587</v>
      </c>
      <c r="B32" s="155">
        <v>50</v>
      </c>
      <c r="C32" s="155">
        <v>1.65</v>
      </c>
      <c r="D32" s="155">
        <v>7.8</v>
      </c>
      <c r="E32" s="155">
        <v>3.76</v>
      </c>
      <c r="F32" s="155">
        <v>0.8</v>
      </c>
      <c r="G32" s="156">
        <v>2.8000000000000001E-2</v>
      </c>
      <c r="H32" s="156">
        <v>2.7720000000000002E-2</v>
      </c>
      <c r="I32" s="156">
        <v>1.585E-2</v>
      </c>
      <c r="J32" s="157">
        <v>1.7000000000000001E-4</v>
      </c>
      <c r="K32" s="157">
        <v>1.2999999999999999E-4</v>
      </c>
      <c r="L32" s="157">
        <v>1E-4</v>
      </c>
      <c r="M32" s="158">
        <v>3.8899999999999997E-2</v>
      </c>
      <c r="N32" s="159">
        <v>0.46</v>
      </c>
      <c r="O32" s="188">
        <v>0.32</v>
      </c>
      <c r="P32" s="160"/>
      <c r="Q32" s="160"/>
      <c r="R32" s="160"/>
      <c r="S32" s="160"/>
      <c r="T32" s="149"/>
      <c r="U32" s="162"/>
      <c r="V32" s="171" t="s">
        <v>62</v>
      </c>
      <c r="W32" s="172">
        <v>1.4499999999999999E-3</v>
      </c>
      <c r="X32" s="172">
        <v>1.4499999999999999E-3</v>
      </c>
      <c r="Y32" s="173">
        <v>6.9999999999999999E-4</v>
      </c>
      <c r="Z32" s="149"/>
    </row>
    <row r="33" spans="1:26" x14ac:dyDescent="0.25">
      <c r="A33" s="154">
        <v>39600</v>
      </c>
      <c r="B33" s="155">
        <v>50</v>
      </c>
      <c r="C33" s="155">
        <v>1.65</v>
      </c>
      <c r="D33" s="155">
        <v>7.8</v>
      </c>
      <c r="E33" s="155">
        <v>3.76</v>
      </c>
      <c r="F33" s="155">
        <v>0.8</v>
      </c>
      <c r="G33" s="156">
        <v>2.8000000000000001E-2</v>
      </c>
      <c r="H33" s="156">
        <v>2.7720000000000002E-2</v>
      </c>
      <c r="I33" s="156">
        <v>1.585E-2</v>
      </c>
      <c r="J33" s="157">
        <v>1.7000000000000001E-4</v>
      </c>
      <c r="K33" s="157">
        <v>1.2999999999999999E-4</v>
      </c>
      <c r="L33" s="157">
        <v>1E-4</v>
      </c>
      <c r="M33" s="158">
        <v>3.8899999999999997E-2</v>
      </c>
      <c r="N33" s="159">
        <v>0.46</v>
      </c>
      <c r="O33" s="188">
        <v>0.32</v>
      </c>
      <c r="P33" s="160"/>
      <c r="Q33" s="160"/>
      <c r="R33" s="160"/>
      <c r="S33" s="160"/>
      <c r="T33" s="149"/>
      <c r="U33" s="162"/>
      <c r="V33" s="171" t="s">
        <v>63</v>
      </c>
      <c r="W33" s="172">
        <v>7.6000000000000004E-4</v>
      </c>
      <c r="X33" s="172">
        <v>7.6000000000000004E-4</v>
      </c>
      <c r="Y33" s="173">
        <v>4.2999999999999999E-4</v>
      </c>
      <c r="Z33" s="149"/>
    </row>
    <row r="34" spans="1:26" ht="15.75" thickBot="1" x14ac:dyDescent="0.3">
      <c r="A34" s="154">
        <v>39630</v>
      </c>
      <c r="B34" s="155">
        <v>50</v>
      </c>
      <c r="C34" s="155">
        <v>1.65</v>
      </c>
      <c r="D34" s="155">
        <v>7.8</v>
      </c>
      <c r="E34" s="155">
        <v>3.76</v>
      </c>
      <c r="F34" s="155">
        <v>0.8</v>
      </c>
      <c r="G34" s="156">
        <v>2.8000000000000001E-2</v>
      </c>
      <c r="H34" s="156">
        <v>2.7720000000000002E-2</v>
      </c>
      <c r="I34" s="156">
        <v>1.585E-2</v>
      </c>
      <c r="J34" s="157">
        <v>1.7000000000000001E-4</v>
      </c>
      <c r="K34" s="157">
        <v>1.2999999999999999E-4</v>
      </c>
      <c r="L34" s="157">
        <v>1E-4</v>
      </c>
      <c r="M34" s="158">
        <v>4.24E-2</v>
      </c>
      <c r="N34" s="159">
        <v>0.46</v>
      </c>
      <c r="O34" s="188">
        <v>0.32</v>
      </c>
      <c r="P34" s="160"/>
      <c r="Q34" s="160"/>
      <c r="R34" s="160"/>
      <c r="S34" s="160"/>
      <c r="T34" s="149"/>
      <c r="U34" s="162"/>
      <c r="V34" s="175" t="s">
        <v>64</v>
      </c>
      <c r="W34" s="176">
        <v>0</v>
      </c>
      <c r="X34" s="176">
        <v>0</v>
      </c>
      <c r="Y34" s="177">
        <v>0</v>
      </c>
      <c r="Z34" s="149"/>
    </row>
    <row r="35" spans="1:26" x14ac:dyDescent="0.25">
      <c r="A35" s="154">
        <v>39710</v>
      </c>
      <c r="B35" s="155">
        <v>50</v>
      </c>
      <c r="C35" s="155">
        <v>1.65</v>
      </c>
      <c r="D35" s="155">
        <v>7.8</v>
      </c>
      <c r="E35" s="155">
        <v>3.76</v>
      </c>
      <c r="F35" s="155">
        <v>0.8</v>
      </c>
      <c r="G35" s="156">
        <v>2.8000000000000001E-2</v>
      </c>
      <c r="H35" s="156">
        <v>2.7720000000000002E-2</v>
      </c>
      <c r="I35" s="156">
        <v>1.585E-2</v>
      </c>
      <c r="J35" s="157">
        <v>1.7000000000000001E-4</v>
      </c>
      <c r="K35" s="157">
        <v>1.2999999999999999E-4</v>
      </c>
      <c r="L35" s="157">
        <v>1E-4</v>
      </c>
      <c r="M35" s="158">
        <v>4.24E-2</v>
      </c>
      <c r="N35" s="159">
        <v>0.46</v>
      </c>
      <c r="O35" s="188">
        <v>0.51</v>
      </c>
      <c r="P35" s="160"/>
      <c r="Q35" s="160"/>
      <c r="R35" s="160"/>
      <c r="S35" s="160"/>
      <c r="T35" s="149"/>
      <c r="U35" s="149"/>
      <c r="V35" s="149"/>
      <c r="W35" s="149"/>
      <c r="X35" s="149"/>
      <c r="Y35" s="149"/>
      <c r="Z35" s="149"/>
    </row>
    <row r="36" spans="1:26" ht="15.75" thickBot="1" x14ac:dyDescent="0.3">
      <c r="A36" s="154">
        <v>39722</v>
      </c>
      <c r="B36" s="155">
        <v>50</v>
      </c>
      <c r="C36" s="155">
        <v>1.65</v>
      </c>
      <c r="D36" s="155">
        <v>7.8</v>
      </c>
      <c r="E36" s="155">
        <v>3.76</v>
      </c>
      <c r="F36" s="155">
        <v>0.8</v>
      </c>
      <c r="G36" s="156">
        <v>2.8000000000000001E-2</v>
      </c>
      <c r="H36" s="156">
        <v>2.7720000000000002E-2</v>
      </c>
      <c r="I36" s="156">
        <v>1.585E-2</v>
      </c>
      <c r="J36" s="157">
        <v>1.7000000000000001E-4</v>
      </c>
      <c r="K36" s="157">
        <v>1.2999999999999999E-4</v>
      </c>
      <c r="L36" s="157">
        <v>1E-4</v>
      </c>
      <c r="M36" s="158">
        <v>4.3400000000000001E-2</v>
      </c>
      <c r="N36" s="159">
        <v>0.46</v>
      </c>
      <c r="O36" s="188">
        <v>0.51</v>
      </c>
      <c r="P36" s="160"/>
      <c r="Q36" s="160"/>
      <c r="R36" s="160"/>
      <c r="S36" s="160"/>
      <c r="T36" s="149"/>
      <c r="U36" s="149"/>
      <c r="V36" s="149"/>
      <c r="W36" s="149"/>
      <c r="X36" s="149"/>
      <c r="Y36" s="149"/>
      <c r="Z36" s="149"/>
    </row>
    <row r="37" spans="1:26" x14ac:dyDescent="0.25">
      <c r="A37" s="154">
        <v>39753</v>
      </c>
      <c r="B37" s="155">
        <v>50</v>
      </c>
      <c r="C37" s="155">
        <v>1.65</v>
      </c>
      <c r="D37" s="155">
        <v>7.8</v>
      </c>
      <c r="E37" s="155">
        <v>3.76</v>
      </c>
      <c r="F37" s="155">
        <v>0.8</v>
      </c>
      <c r="G37" s="156">
        <v>2.8000000000000001E-2</v>
      </c>
      <c r="H37" s="156">
        <v>2.7720000000000002E-2</v>
      </c>
      <c r="I37" s="156">
        <v>1.585E-2</v>
      </c>
      <c r="J37" s="157">
        <v>1.7000000000000001E-4</v>
      </c>
      <c r="K37" s="157">
        <v>1.2999999999999999E-4</v>
      </c>
      <c r="L37" s="157">
        <v>1E-4</v>
      </c>
      <c r="M37" s="158">
        <v>4.3400000000000001E-2</v>
      </c>
      <c r="N37" s="159">
        <v>0.46</v>
      </c>
      <c r="O37" s="188">
        <v>0.51</v>
      </c>
      <c r="P37" s="160"/>
      <c r="Q37" s="160"/>
      <c r="R37" s="160"/>
      <c r="S37" s="160"/>
      <c r="T37" s="149"/>
      <c r="U37" s="162" t="s">
        <v>52</v>
      </c>
      <c r="V37" s="163"/>
      <c r="W37" s="164" t="s">
        <v>65</v>
      </c>
      <c r="X37" s="165"/>
      <c r="Y37" s="166"/>
      <c r="Z37" s="149"/>
    </row>
    <row r="38" spans="1:26" x14ac:dyDescent="0.25">
      <c r="A38" s="154">
        <v>39814</v>
      </c>
      <c r="B38" s="155">
        <v>50</v>
      </c>
      <c r="C38" s="155">
        <v>1.65</v>
      </c>
      <c r="D38" s="155">
        <v>7.8</v>
      </c>
      <c r="E38" s="155">
        <v>3.76</v>
      </c>
      <c r="F38" s="155">
        <v>0.8</v>
      </c>
      <c r="G38" s="156">
        <v>2.8000000000000001E-2</v>
      </c>
      <c r="H38" s="156">
        <v>2.7720000000000002E-2</v>
      </c>
      <c r="I38" s="156">
        <v>1.585E-2</v>
      </c>
      <c r="J38" s="157">
        <v>1.7000000000000001E-4</v>
      </c>
      <c r="K38" s="157">
        <v>1.2999999999999999E-4</v>
      </c>
      <c r="L38" s="157">
        <v>1E-4</v>
      </c>
      <c r="M38" s="158">
        <v>4.4400000000000002E-2</v>
      </c>
      <c r="N38" s="159">
        <v>0.46</v>
      </c>
      <c r="O38" s="188">
        <v>0.51</v>
      </c>
      <c r="P38" s="160"/>
      <c r="Q38" s="160"/>
      <c r="R38" s="160"/>
      <c r="S38" s="160"/>
      <c r="T38" s="149"/>
      <c r="U38" s="167">
        <v>41224</v>
      </c>
      <c r="V38" s="168" t="s">
        <v>54</v>
      </c>
      <c r="W38" s="169" t="s">
        <v>55</v>
      </c>
      <c r="X38" s="169" t="s">
        <v>56</v>
      </c>
      <c r="Y38" s="170" t="s">
        <v>57</v>
      </c>
      <c r="Z38" s="149"/>
    </row>
    <row r="39" spans="1:26" x14ac:dyDescent="0.25">
      <c r="A39" s="154">
        <v>39904</v>
      </c>
      <c r="B39" s="155">
        <v>50</v>
      </c>
      <c r="C39" s="155">
        <v>1.65</v>
      </c>
      <c r="D39" s="155">
        <v>7.8</v>
      </c>
      <c r="E39" s="155">
        <v>3.76</v>
      </c>
      <c r="F39" s="155">
        <v>0.8</v>
      </c>
      <c r="G39" s="156">
        <v>2.8000000000000001E-2</v>
      </c>
      <c r="H39" s="156">
        <v>2.7720000000000002E-2</v>
      </c>
      <c r="I39" s="156">
        <v>1.585E-2</v>
      </c>
      <c r="J39" s="157">
        <v>1.7000000000000001E-4</v>
      </c>
      <c r="K39" s="157">
        <v>1.2999999999999999E-4</v>
      </c>
      <c r="L39" s="157">
        <v>1E-4</v>
      </c>
      <c r="M39" s="158">
        <v>4.5400000000000003E-2</v>
      </c>
      <c r="N39" s="159">
        <v>0.46</v>
      </c>
      <c r="O39" s="188">
        <v>0.51</v>
      </c>
      <c r="P39" s="160"/>
      <c r="Q39" s="160"/>
      <c r="R39" s="160"/>
      <c r="S39" s="160"/>
      <c r="T39" s="149"/>
      <c r="U39" s="162"/>
      <c r="V39" s="171" t="s">
        <v>58</v>
      </c>
      <c r="W39" s="172">
        <v>1.355E-2</v>
      </c>
      <c r="X39" s="172">
        <v>8.9999999999999993E-3</v>
      </c>
      <c r="Y39" s="173">
        <v>4.0099999999999997E-3</v>
      </c>
      <c r="Z39" s="149"/>
    </row>
    <row r="40" spans="1:26" ht="13.5" customHeight="1" x14ac:dyDescent="0.25">
      <c r="A40" s="154">
        <v>39965</v>
      </c>
      <c r="B40" s="155">
        <v>50</v>
      </c>
      <c r="C40" s="155">
        <v>1.65</v>
      </c>
      <c r="D40" s="155">
        <v>7.8</v>
      </c>
      <c r="E40" s="155">
        <v>3.76</v>
      </c>
      <c r="F40" s="155">
        <v>0.8</v>
      </c>
      <c r="G40" s="156">
        <v>2.8000000000000001E-2</v>
      </c>
      <c r="H40" s="156">
        <v>2.7720000000000002E-2</v>
      </c>
      <c r="I40" s="156">
        <v>1.585E-2</v>
      </c>
      <c r="J40" s="157">
        <v>1.7000000000000001E-4</v>
      </c>
      <c r="K40" s="157">
        <v>1.2999999999999999E-4</v>
      </c>
      <c r="L40" s="157">
        <v>1E-4</v>
      </c>
      <c r="M40" s="158">
        <v>4.5400000000000003E-2</v>
      </c>
      <c r="N40" s="159">
        <v>0.46</v>
      </c>
      <c r="O40" s="188">
        <v>0.51</v>
      </c>
      <c r="P40" s="160"/>
      <c r="Q40" s="160"/>
      <c r="R40" s="160"/>
      <c r="S40" s="160"/>
      <c r="T40" s="149"/>
      <c r="U40" s="162"/>
      <c r="V40" s="171" t="s">
        <v>59</v>
      </c>
      <c r="W40" s="172">
        <v>1.242E-2</v>
      </c>
      <c r="X40" s="172">
        <v>8.2500000000000004E-3</v>
      </c>
      <c r="Y40" s="173">
        <v>3.6800000000000001E-3</v>
      </c>
      <c r="Z40" s="149"/>
    </row>
    <row r="41" spans="1:26" x14ac:dyDescent="0.25">
      <c r="A41" s="189">
        <v>39995</v>
      </c>
      <c r="B41" s="190">
        <v>75</v>
      </c>
      <c r="C41" s="190">
        <v>4</v>
      </c>
      <c r="D41" s="155">
        <v>9</v>
      </c>
      <c r="E41" s="155">
        <v>3</v>
      </c>
      <c r="F41" s="155">
        <v>0</v>
      </c>
      <c r="G41" s="156">
        <v>4.3900000000000002E-2</v>
      </c>
      <c r="H41" s="156">
        <v>3.764E-2</v>
      </c>
      <c r="I41" s="156">
        <v>1.755E-2</v>
      </c>
      <c r="J41" s="157">
        <v>2.5999999999999998E-4</v>
      </c>
      <c r="K41" s="157">
        <v>1.7000000000000001E-4</v>
      </c>
      <c r="L41" s="157">
        <v>1.1E-4</v>
      </c>
      <c r="M41" s="158">
        <v>4.8899999999999999E-2</v>
      </c>
      <c r="N41" s="159">
        <v>0.46</v>
      </c>
      <c r="O41" s="188">
        <v>0.83</v>
      </c>
      <c r="P41" s="191"/>
      <c r="Q41" s="191"/>
      <c r="R41" s="191"/>
      <c r="S41" s="191"/>
      <c r="T41" s="149"/>
      <c r="U41" s="162"/>
      <c r="V41" s="171" t="s">
        <v>60</v>
      </c>
      <c r="W41" s="172">
        <v>8.94E-3</v>
      </c>
      <c r="X41" s="172">
        <v>5.9899999999999997E-3</v>
      </c>
      <c r="Y41" s="173">
        <v>2.66E-3</v>
      </c>
      <c r="Z41" s="149"/>
    </row>
    <row r="42" spans="1:26" x14ac:dyDescent="0.25">
      <c r="A42" s="189">
        <v>40087</v>
      </c>
      <c r="B42" s="190">
        <v>75</v>
      </c>
      <c r="C42" s="190">
        <v>4</v>
      </c>
      <c r="D42" s="155">
        <v>4</v>
      </c>
      <c r="E42" s="155">
        <v>0</v>
      </c>
      <c r="F42" s="155">
        <v>0</v>
      </c>
      <c r="G42" s="156">
        <v>3.8629999999999998E-2</v>
      </c>
      <c r="H42" s="156">
        <v>3.8629999999999998E-2</v>
      </c>
      <c r="I42" s="156">
        <v>2.197E-2</v>
      </c>
      <c r="J42" s="157">
        <v>2.3000000000000001E-4</v>
      </c>
      <c r="K42" s="157">
        <v>2.3000000000000001E-4</v>
      </c>
      <c r="L42" s="157">
        <v>1.3999999999999999E-4</v>
      </c>
      <c r="M42" s="158">
        <v>4.99E-2</v>
      </c>
      <c r="N42" s="159">
        <v>0.46</v>
      </c>
      <c r="O42" s="188">
        <v>0.83</v>
      </c>
      <c r="P42" s="191"/>
      <c r="Q42" s="191"/>
      <c r="R42" s="191"/>
      <c r="S42" s="191"/>
      <c r="T42" s="149"/>
      <c r="U42" s="162"/>
      <c r="V42" s="171" t="s">
        <v>61</v>
      </c>
      <c r="W42" s="172">
        <v>5.3400000000000001E-3</v>
      </c>
      <c r="X42" s="172">
        <v>3.5500000000000002E-3</v>
      </c>
      <c r="Y42" s="173">
        <v>1.6000000000000001E-3</v>
      </c>
      <c r="Z42" s="149"/>
    </row>
    <row r="43" spans="1:26" x14ac:dyDescent="0.25">
      <c r="A43" s="189">
        <v>40179</v>
      </c>
      <c r="B43" s="190">
        <v>75</v>
      </c>
      <c r="C43" s="190">
        <v>4</v>
      </c>
      <c r="D43" s="155">
        <v>4</v>
      </c>
      <c r="E43" s="155">
        <v>0</v>
      </c>
      <c r="F43" s="155">
        <v>0</v>
      </c>
      <c r="G43" s="156">
        <v>3.8629999999999998E-2</v>
      </c>
      <c r="H43" s="156">
        <v>3.8629999999999998E-2</v>
      </c>
      <c r="I43" s="156">
        <v>2.197E-2</v>
      </c>
      <c r="J43" s="157">
        <v>2.3000000000000001E-4</v>
      </c>
      <c r="K43" s="157">
        <v>2.3000000000000001E-4</v>
      </c>
      <c r="L43" s="157">
        <v>1.3999999999999999E-4</v>
      </c>
      <c r="M43" s="158">
        <v>5.0900000000000001E-2</v>
      </c>
      <c r="N43" s="159">
        <v>0.46</v>
      </c>
      <c r="O43" s="188">
        <v>0.83</v>
      </c>
      <c r="P43" s="191"/>
      <c r="Q43" s="191"/>
      <c r="R43" s="191"/>
      <c r="S43" s="191"/>
      <c r="T43" s="149"/>
      <c r="U43" s="162"/>
      <c r="V43" s="171" t="s">
        <v>62</v>
      </c>
      <c r="W43" s="172">
        <v>1.75E-3</v>
      </c>
      <c r="X43" s="172">
        <v>1.1800000000000001E-3</v>
      </c>
      <c r="Y43" s="173">
        <v>6.0999999999999997E-4</v>
      </c>
      <c r="Z43" s="149"/>
    </row>
    <row r="44" spans="1:26" x14ac:dyDescent="0.25">
      <c r="A44" s="189">
        <v>40330</v>
      </c>
      <c r="B44" s="190">
        <v>75</v>
      </c>
      <c r="C44" s="190">
        <v>4</v>
      </c>
      <c r="D44" s="155">
        <v>9</v>
      </c>
      <c r="E44" s="155">
        <v>3</v>
      </c>
      <c r="F44" s="155">
        <v>0</v>
      </c>
      <c r="G44" s="156">
        <v>4.3900000000000002E-2</v>
      </c>
      <c r="H44" s="156">
        <v>3.764E-2</v>
      </c>
      <c r="I44" s="156">
        <v>1.755E-2</v>
      </c>
      <c r="J44" s="157">
        <v>2.5999999999999998E-4</v>
      </c>
      <c r="K44" s="157">
        <v>1.7000000000000001E-4</v>
      </c>
      <c r="L44" s="157">
        <v>1.1E-4</v>
      </c>
      <c r="M44" s="158">
        <v>5.0900000000000001E-2</v>
      </c>
      <c r="N44" s="159">
        <v>0.46</v>
      </c>
      <c r="O44" s="188">
        <v>0.83</v>
      </c>
      <c r="P44" s="191"/>
      <c r="Q44" s="191"/>
      <c r="R44" s="191"/>
      <c r="S44" s="191"/>
      <c r="T44" s="149"/>
      <c r="U44" s="162"/>
      <c r="V44" s="171" t="s">
        <v>63</v>
      </c>
      <c r="W44" s="172">
        <v>9.2000000000000003E-4</v>
      </c>
      <c r="X44" s="172">
        <v>6.2E-4</v>
      </c>
      <c r="Y44" s="173">
        <v>3.8000000000000002E-4</v>
      </c>
      <c r="Z44" s="149"/>
    </row>
    <row r="45" spans="1:26" x14ac:dyDescent="0.25">
      <c r="A45" s="189">
        <v>40360</v>
      </c>
      <c r="B45" s="190">
        <v>75</v>
      </c>
      <c r="C45" s="190">
        <v>4</v>
      </c>
      <c r="D45" s="155">
        <v>9</v>
      </c>
      <c r="E45" s="155">
        <v>3</v>
      </c>
      <c r="F45" s="155">
        <v>0</v>
      </c>
      <c r="G45" s="156">
        <v>4.3900000000000002E-2</v>
      </c>
      <c r="H45" s="156">
        <v>3.764E-2</v>
      </c>
      <c r="I45" s="156">
        <v>1.755E-2</v>
      </c>
      <c r="J45" s="157">
        <v>2.5999999999999998E-4</v>
      </c>
      <c r="K45" s="157">
        <v>1.7000000000000001E-4</v>
      </c>
      <c r="L45" s="157">
        <v>1.1E-4</v>
      </c>
      <c r="M45" s="158">
        <v>5.6899999999999999E-2</v>
      </c>
      <c r="N45" s="159">
        <v>0.46</v>
      </c>
      <c r="O45" s="188">
        <v>0.83</v>
      </c>
      <c r="P45" s="191"/>
      <c r="Q45" s="191"/>
      <c r="R45" s="191"/>
      <c r="S45" s="191"/>
      <c r="T45" s="149"/>
      <c r="U45" s="162"/>
      <c r="V45" s="171" t="s">
        <v>64</v>
      </c>
      <c r="W45" s="179">
        <v>0</v>
      </c>
      <c r="X45" s="179">
        <v>0</v>
      </c>
      <c r="Y45" s="180">
        <v>0</v>
      </c>
      <c r="Z45" s="149"/>
    </row>
    <row r="46" spans="1:26" x14ac:dyDescent="0.25">
      <c r="A46" s="189">
        <v>40452</v>
      </c>
      <c r="B46" s="190">
        <v>75</v>
      </c>
      <c r="C46" s="190">
        <v>4</v>
      </c>
      <c r="D46" s="155">
        <v>4</v>
      </c>
      <c r="E46" s="155">
        <v>0</v>
      </c>
      <c r="F46" s="155">
        <v>0</v>
      </c>
      <c r="G46" s="156">
        <v>3.8629999999999998E-2</v>
      </c>
      <c r="H46" s="156">
        <v>3.8629999999999998E-2</v>
      </c>
      <c r="I46" s="156">
        <v>2.197E-2</v>
      </c>
      <c r="J46" s="157">
        <v>2.3000000000000001E-4</v>
      </c>
      <c r="K46" s="157">
        <v>2.3000000000000001E-4</v>
      </c>
      <c r="L46" s="157">
        <v>1.3999999999999999E-4</v>
      </c>
      <c r="M46" s="158">
        <v>5.6899999999999999E-2</v>
      </c>
      <c r="N46" s="159">
        <v>0.46</v>
      </c>
      <c r="O46" s="159">
        <v>0.96</v>
      </c>
      <c r="P46" s="191"/>
      <c r="Q46" s="191"/>
      <c r="R46" s="191"/>
      <c r="S46" s="191"/>
      <c r="T46" s="149"/>
      <c r="U46" s="162"/>
      <c r="V46" s="181"/>
      <c r="W46" s="182"/>
      <c r="X46" s="183"/>
      <c r="Y46" s="184"/>
      <c r="Z46" s="149"/>
    </row>
    <row r="47" spans="1:26" x14ac:dyDescent="0.25">
      <c r="A47" s="189">
        <v>40544</v>
      </c>
      <c r="B47" s="190">
        <v>75</v>
      </c>
      <c r="C47" s="190">
        <v>4</v>
      </c>
      <c r="D47" s="155">
        <v>4</v>
      </c>
      <c r="E47" s="155">
        <v>0</v>
      </c>
      <c r="F47" s="155">
        <v>0</v>
      </c>
      <c r="G47" s="156">
        <v>3.8629999999999998E-2</v>
      </c>
      <c r="H47" s="156">
        <v>3.8629999999999998E-2</v>
      </c>
      <c r="I47" s="156">
        <v>2.197E-2</v>
      </c>
      <c r="J47" s="157">
        <v>2.3000000000000001E-4</v>
      </c>
      <c r="K47" s="157">
        <v>2.3000000000000001E-4</v>
      </c>
      <c r="L47" s="157">
        <v>1.3999999999999999E-4</v>
      </c>
      <c r="M47" s="158">
        <v>5.6899999999999999E-2</v>
      </c>
      <c r="N47" s="159">
        <v>0.46</v>
      </c>
      <c r="O47" s="159">
        <v>0.96</v>
      </c>
      <c r="P47" s="191"/>
      <c r="Q47" s="191"/>
      <c r="R47" s="191"/>
      <c r="S47" s="191"/>
      <c r="T47" s="149"/>
      <c r="U47" s="162"/>
      <c r="V47" s="181"/>
      <c r="W47" s="182" t="s">
        <v>66</v>
      </c>
      <c r="X47" s="183"/>
      <c r="Y47" s="184"/>
      <c r="Z47" s="149"/>
    </row>
    <row r="48" spans="1:26" x14ac:dyDescent="0.25">
      <c r="A48" s="189">
        <v>40695</v>
      </c>
      <c r="B48" s="190">
        <v>75</v>
      </c>
      <c r="C48" s="190">
        <v>4</v>
      </c>
      <c r="D48" s="155">
        <v>9</v>
      </c>
      <c r="E48" s="155">
        <v>3</v>
      </c>
      <c r="F48" s="155">
        <v>0</v>
      </c>
      <c r="G48" s="156">
        <v>4.3900000000000002E-2</v>
      </c>
      <c r="H48" s="156">
        <v>3.764E-2</v>
      </c>
      <c r="I48" s="156">
        <v>1.755E-2</v>
      </c>
      <c r="J48" s="157">
        <v>2.5999999999999998E-4</v>
      </c>
      <c r="K48" s="157">
        <v>1.7000000000000001E-4</v>
      </c>
      <c r="L48" s="157">
        <v>1.1E-4</v>
      </c>
      <c r="M48" s="158">
        <v>5.6899999999999999E-2</v>
      </c>
      <c r="N48" s="159">
        <v>0.46</v>
      </c>
      <c r="O48" s="159">
        <v>0.96</v>
      </c>
      <c r="P48" s="191"/>
      <c r="Q48" s="191"/>
      <c r="R48" s="191"/>
      <c r="S48" s="191"/>
      <c r="T48" s="149"/>
      <c r="U48" s="162"/>
      <c r="V48" s="185"/>
      <c r="W48" s="186"/>
      <c r="X48" s="186"/>
      <c r="Y48" s="187"/>
      <c r="Z48" s="149"/>
    </row>
    <row r="49" spans="1:26" x14ac:dyDescent="0.25">
      <c r="A49" s="189">
        <v>40817</v>
      </c>
      <c r="B49" s="190">
        <v>75</v>
      </c>
      <c r="C49" s="190">
        <v>4</v>
      </c>
      <c r="D49" s="155">
        <v>4</v>
      </c>
      <c r="E49" s="155">
        <v>0</v>
      </c>
      <c r="F49" s="155">
        <v>0</v>
      </c>
      <c r="G49" s="156">
        <v>3.8629999999999998E-2</v>
      </c>
      <c r="H49" s="156">
        <v>3.8629999999999998E-2</v>
      </c>
      <c r="I49" s="156">
        <v>2.197E-2</v>
      </c>
      <c r="J49" s="157">
        <v>2.3000000000000001E-4</v>
      </c>
      <c r="K49" s="157">
        <v>2.3000000000000001E-4</v>
      </c>
      <c r="L49" s="157">
        <v>1.3999999999999999E-4</v>
      </c>
      <c r="M49" s="158">
        <v>5.6899999999999999E-2</v>
      </c>
      <c r="N49" s="159">
        <v>0.46</v>
      </c>
      <c r="O49" s="159">
        <v>0.96</v>
      </c>
      <c r="P49" s="191"/>
      <c r="Q49" s="191"/>
      <c r="R49" s="191"/>
      <c r="S49" s="191"/>
      <c r="T49" s="149"/>
      <c r="U49" s="162"/>
      <c r="V49" s="168" t="s">
        <v>54</v>
      </c>
      <c r="W49" s="169" t="s">
        <v>55</v>
      </c>
      <c r="X49" s="169" t="s">
        <v>56</v>
      </c>
      <c r="Y49" s="170" t="s">
        <v>57</v>
      </c>
      <c r="Z49" s="149"/>
    </row>
    <row r="50" spans="1:26" x14ac:dyDescent="0.25">
      <c r="A50" s="189">
        <v>41061</v>
      </c>
      <c r="B50" s="190">
        <v>75</v>
      </c>
      <c r="C50" s="190">
        <v>4</v>
      </c>
      <c r="D50" s="155">
        <v>9</v>
      </c>
      <c r="E50" s="155">
        <v>3</v>
      </c>
      <c r="F50" s="155">
        <v>0</v>
      </c>
      <c r="G50" s="156">
        <v>4.3900000000000002E-2</v>
      </c>
      <c r="H50" s="156">
        <v>3.764E-2</v>
      </c>
      <c r="I50" s="156">
        <v>1.755E-2</v>
      </c>
      <c r="J50" s="157">
        <v>2.5999999999999998E-4</v>
      </c>
      <c r="K50" s="157">
        <v>1.7000000000000001E-4</v>
      </c>
      <c r="L50" s="157">
        <v>1.1E-4</v>
      </c>
      <c r="M50" s="158">
        <v>5.6899999999999999E-2</v>
      </c>
      <c r="N50" s="159">
        <v>0.46</v>
      </c>
      <c r="O50" s="159">
        <v>0.96</v>
      </c>
      <c r="P50" s="191"/>
      <c r="Q50" s="191"/>
      <c r="R50" s="191"/>
      <c r="S50" s="191"/>
      <c r="T50" s="149"/>
      <c r="U50" s="162"/>
      <c r="V50" s="171" t="s">
        <v>58</v>
      </c>
      <c r="W50" s="172">
        <v>1.17E-2</v>
      </c>
      <c r="X50" s="172">
        <v>1.17E-2</v>
      </c>
      <c r="Y50" s="173">
        <v>4.8199999999999996E-3</v>
      </c>
      <c r="Z50" s="149"/>
    </row>
    <row r="51" spans="1:26" x14ac:dyDescent="0.25">
      <c r="A51" s="189">
        <v>41183</v>
      </c>
      <c r="B51" s="190">
        <v>75</v>
      </c>
      <c r="C51" s="190">
        <v>4</v>
      </c>
      <c r="D51" s="155">
        <v>4</v>
      </c>
      <c r="E51" s="155">
        <v>0</v>
      </c>
      <c r="F51" s="155">
        <v>0</v>
      </c>
      <c r="G51" s="156">
        <v>3.8629999999999998E-2</v>
      </c>
      <c r="H51" s="156">
        <v>3.8629999999999998E-2</v>
      </c>
      <c r="I51" s="156">
        <v>2.197E-2</v>
      </c>
      <c r="J51" s="157">
        <v>2.3000000000000001E-4</v>
      </c>
      <c r="K51" s="157">
        <v>2.3000000000000001E-4</v>
      </c>
      <c r="L51" s="157">
        <v>1.3999999999999999E-4</v>
      </c>
      <c r="M51" s="158">
        <v>5.6899999999999999E-2</v>
      </c>
      <c r="N51" s="159">
        <v>0.46</v>
      </c>
      <c r="O51" s="159">
        <v>0.96</v>
      </c>
      <c r="P51" s="191"/>
      <c r="Q51" s="191"/>
      <c r="R51" s="191"/>
      <c r="S51" s="191"/>
      <c r="T51" s="149"/>
      <c r="U51" s="162"/>
      <c r="V51" s="171" t="s">
        <v>59</v>
      </c>
      <c r="W51" s="172">
        <v>1.072E-2</v>
      </c>
      <c r="X51" s="172">
        <v>1.072E-2</v>
      </c>
      <c r="Y51" s="173">
        <v>4.4099999999999999E-3</v>
      </c>
      <c r="Z51" s="149"/>
    </row>
    <row r="52" spans="1:26" x14ac:dyDescent="0.25">
      <c r="A52" s="189">
        <v>41224</v>
      </c>
      <c r="B52" s="190">
        <v>75</v>
      </c>
      <c r="C52" s="190">
        <v>4.3899999999999997</v>
      </c>
      <c r="D52" s="155">
        <v>4.1500000000000004</v>
      </c>
      <c r="E52" s="155">
        <v>0</v>
      </c>
      <c r="F52" s="155">
        <v>0</v>
      </c>
      <c r="G52" s="156">
        <v>4.1169999999999998E-2</v>
      </c>
      <c r="H52" s="156">
        <v>4.1169999999999998E-2</v>
      </c>
      <c r="I52" s="156">
        <v>2.4510000000000001E-2</v>
      </c>
      <c r="J52" s="157">
        <v>2.4000000000000001E-4</v>
      </c>
      <c r="K52" s="157">
        <v>2.4000000000000001E-4</v>
      </c>
      <c r="L52" s="157">
        <v>1.4999999999999999E-4</v>
      </c>
      <c r="M52" s="158">
        <v>5.6899999999999999E-2</v>
      </c>
      <c r="N52" s="159">
        <v>0.46</v>
      </c>
      <c r="O52" s="159">
        <v>0.96</v>
      </c>
      <c r="P52" s="158">
        <v>-3.3400000000000001E-3</v>
      </c>
      <c r="Q52" s="156">
        <v>-2.3000000000000001E-4</v>
      </c>
      <c r="R52" s="156">
        <v>4.3200000000000001E-3</v>
      </c>
      <c r="S52" s="159">
        <v>0.36</v>
      </c>
      <c r="T52" s="149"/>
      <c r="U52" s="162"/>
      <c r="V52" s="171" t="s">
        <v>60</v>
      </c>
      <c r="W52" s="172">
        <v>7.7299999999999999E-3</v>
      </c>
      <c r="X52" s="172">
        <v>7.7299999999999999E-3</v>
      </c>
      <c r="Y52" s="173">
        <v>3.2000000000000002E-3</v>
      </c>
      <c r="Z52" s="149"/>
    </row>
    <row r="53" spans="1:26" x14ac:dyDescent="0.25">
      <c r="A53" s="189">
        <v>41275</v>
      </c>
      <c r="B53" s="190">
        <v>75</v>
      </c>
      <c r="C53" s="190">
        <v>4.3899999999999997</v>
      </c>
      <c r="D53" s="155">
        <v>4.1500000000000004</v>
      </c>
      <c r="E53" s="155">
        <v>0</v>
      </c>
      <c r="F53" s="155">
        <v>0</v>
      </c>
      <c r="G53" s="156">
        <v>4.1169999999999998E-2</v>
      </c>
      <c r="H53" s="156">
        <v>4.1169999999999998E-2</v>
      </c>
      <c r="I53" s="156">
        <v>2.4510000000000001E-2</v>
      </c>
      <c r="J53" s="157">
        <v>2.4000000000000001E-4</v>
      </c>
      <c r="K53" s="157">
        <v>2.4000000000000001E-4</v>
      </c>
      <c r="L53" s="157">
        <v>1.4999999999999999E-4</v>
      </c>
      <c r="M53" s="158">
        <v>5.6899999999999999E-2</v>
      </c>
      <c r="N53" s="159">
        <v>0.46</v>
      </c>
      <c r="O53" s="159">
        <v>0.96</v>
      </c>
      <c r="P53" s="158">
        <v>-2.6900000000000001E-3</v>
      </c>
      <c r="Q53" s="156">
        <v>-5.9999999999999995E-4</v>
      </c>
      <c r="R53" s="156">
        <v>4.4600000000000004E-3</v>
      </c>
      <c r="S53" s="159">
        <v>0.36</v>
      </c>
      <c r="T53" s="149"/>
      <c r="U53" s="162"/>
      <c r="V53" s="171" t="s">
        <v>61</v>
      </c>
      <c r="W53" s="172">
        <v>4.5999999999999999E-3</v>
      </c>
      <c r="X53" s="172">
        <v>4.5999999999999999E-3</v>
      </c>
      <c r="Y53" s="173">
        <v>1.92E-3</v>
      </c>
      <c r="Z53" s="149"/>
    </row>
    <row r="54" spans="1:26" x14ac:dyDescent="0.25">
      <c r="A54" s="189">
        <v>41365</v>
      </c>
      <c r="B54" s="190">
        <v>75</v>
      </c>
      <c r="C54" s="190">
        <v>4.3899999999999997</v>
      </c>
      <c r="D54" s="155">
        <v>4.1500000000000004</v>
      </c>
      <c r="E54" s="155">
        <v>0</v>
      </c>
      <c r="F54" s="155">
        <v>0</v>
      </c>
      <c r="G54" s="156">
        <v>4.1169999999999998E-2</v>
      </c>
      <c r="H54" s="156">
        <v>4.1169999999999998E-2</v>
      </c>
      <c r="I54" s="156">
        <v>2.4510000000000001E-2</v>
      </c>
      <c r="J54" s="157">
        <v>2.4000000000000001E-4</v>
      </c>
      <c r="K54" s="157">
        <v>2.4000000000000001E-4</v>
      </c>
      <c r="L54" s="157">
        <v>1.4999999999999999E-4</v>
      </c>
      <c r="M54" s="158">
        <v>5.6899999999999999E-2</v>
      </c>
      <c r="N54" s="159">
        <v>0.46</v>
      </c>
      <c r="O54" s="159">
        <v>0.96</v>
      </c>
      <c r="P54" s="158">
        <v>-2.99E-3</v>
      </c>
      <c r="Q54" s="156">
        <v>6.4999999999999997E-4</v>
      </c>
      <c r="R54" s="156">
        <v>3.98E-3</v>
      </c>
      <c r="S54" s="159">
        <v>0.36</v>
      </c>
      <c r="T54" s="149"/>
      <c r="U54" s="162"/>
      <c r="V54" s="171" t="s">
        <v>62</v>
      </c>
      <c r="W54" s="172">
        <v>1.5200000000000001E-3</v>
      </c>
      <c r="X54" s="172">
        <v>1.5200000000000001E-3</v>
      </c>
      <c r="Y54" s="173">
        <v>7.2999999999999996E-4</v>
      </c>
      <c r="Z54" s="149"/>
    </row>
    <row r="55" spans="1:26" x14ac:dyDescent="0.25">
      <c r="A55" s="189">
        <v>41426</v>
      </c>
      <c r="B55" s="190">
        <v>75</v>
      </c>
      <c r="C55" s="190">
        <v>4.3899999999999997</v>
      </c>
      <c r="D55" s="155">
        <v>9.35</v>
      </c>
      <c r="E55" s="155">
        <v>3.15</v>
      </c>
      <c r="F55" s="155">
        <v>0</v>
      </c>
      <c r="G55" s="156">
        <v>4.6440000000000002E-2</v>
      </c>
      <c r="H55" s="156">
        <v>4.018E-2</v>
      </c>
      <c r="I55" s="156">
        <v>2.009E-2</v>
      </c>
      <c r="J55" s="157">
        <v>2.7E-4</v>
      </c>
      <c r="K55" s="157">
        <v>1.8000000000000001E-4</v>
      </c>
      <c r="L55" s="157">
        <v>1.2E-4</v>
      </c>
      <c r="M55" s="158">
        <v>5.6899999999999999E-2</v>
      </c>
      <c r="N55" s="159">
        <v>0.46</v>
      </c>
      <c r="O55" s="159">
        <v>0.96</v>
      </c>
      <c r="P55" s="158">
        <v>-2.99E-3</v>
      </c>
      <c r="Q55" s="156">
        <v>6.4999999999999997E-4</v>
      </c>
      <c r="R55" s="156">
        <v>3.98E-3</v>
      </c>
      <c r="S55" s="159">
        <v>0.36</v>
      </c>
      <c r="T55" s="149"/>
      <c r="U55" s="162"/>
      <c r="V55" s="171" t="s">
        <v>63</v>
      </c>
      <c r="W55" s="172">
        <v>8.0000000000000004E-4</v>
      </c>
      <c r="X55" s="172">
        <v>8.0000000000000004E-4</v>
      </c>
      <c r="Y55" s="173">
        <v>4.4999999999999999E-4</v>
      </c>
      <c r="Z55" s="149"/>
    </row>
    <row r="56" spans="1:26" ht="15.75" thickBot="1" x14ac:dyDescent="0.3">
      <c r="A56" s="189">
        <v>41456</v>
      </c>
      <c r="B56" s="190">
        <v>75</v>
      </c>
      <c r="C56" s="190">
        <v>4.5599999999999996</v>
      </c>
      <c r="D56" s="155">
        <v>9.6999999999999993</v>
      </c>
      <c r="E56" s="155">
        <v>3.3</v>
      </c>
      <c r="F56" s="155">
        <v>0</v>
      </c>
      <c r="G56" s="156">
        <v>4.7849999999999997E-2</v>
      </c>
      <c r="H56" s="156">
        <v>4.1590000000000002E-2</v>
      </c>
      <c r="I56" s="156">
        <v>2.1499999999999998E-2</v>
      </c>
      <c r="J56" s="157">
        <v>2.9E-4</v>
      </c>
      <c r="K56" s="157">
        <v>1.9000000000000001E-4</v>
      </c>
      <c r="L56" s="157">
        <v>1.2E-4</v>
      </c>
      <c r="M56" s="158">
        <v>5.6899999999999999E-2</v>
      </c>
      <c r="N56" s="159">
        <v>0.46</v>
      </c>
      <c r="O56" s="159">
        <v>0.96</v>
      </c>
      <c r="P56" s="158">
        <v>-2.5300000000000001E-3</v>
      </c>
      <c r="Q56" s="156">
        <v>1.6900000000000001E-3</v>
      </c>
      <c r="R56" s="156">
        <v>4.8399999999999997E-3</v>
      </c>
      <c r="S56" s="192">
        <v>0.7</v>
      </c>
      <c r="T56" s="149"/>
      <c r="U56" s="162"/>
      <c r="V56" s="175" t="s">
        <v>64</v>
      </c>
      <c r="W56" s="176">
        <v>0</v>
      </c>
      <c r="X56" s="176">
        <v>0</v>
      </c>
      <c r="Y56" s="177">
        <v>0</v>
      </c>
      <c r="Z56" s="149"/>
    </row>
    <row r="57" spans="1:26" x14ac:dyDescent="0.25">
      <c r="A57" s="189">
        <v>41548</v>
      </c>
      <c r="B57" s="190">
        <v>75</v>
      </c>
      <c r="C57" s="190">
        <v>4.5599999999999996</v>
      </c>
      <c r="D57" s="155">
        <v>4.3</v>
      </c>
      <c r="E57" s="155">
        <v>0</v>
      </c>
      <c r="F57" s="155">
        <v>0</v>
      </c>
      <c r="G57" s="156">
        <v>4.258E-2</v>
      </c>
      <c r="H57" s="156">
        <v>4.258E-2</v>
      </c>
      <c r="I57" s="156">
        <v>2.5919999999999999E-2</v>
      </c>
      <c r="J57" s="157">
        <v>2.5999999999999998E-4</v>
      </c>
      <c r="K57" s="157">
        <v>2.5999999999999998E-4</v>
      </c>
      <c r="L57" s="157">
        <v>1.6000000000000001E-4</v>
      </c>
      <c r="M57" s="158">
        <v>5.6899999999999999E-2</v>
      </c>
      <c r="N57" s="159">
        <v>0.46</v>
      </c>
      <c r="O57" s="159">
        <v>0.96</v>
      </c>
      <c r="P57" s="158">
        <v>9.8999999999999999E-4</v>
      </c>
      <c r="Q57" s="156">
        <v>1.9499999999999999E-3</v>
      </c>
      <c r="R57" s="156">
        <v>1.92E-3</v>
      </c>
      <c r="S57" s="192">
        <v>0.7</v>
      </c>
      <c r="T57" s="149"/>
      <c r="U57" s="149"/>
      <c r="V57" s="149"/>
      <c r="W57" s="149"/>
      <c r="X57" s="149"/>
      <c r="Y57" s="149"/>
      <c r="Z57" s="149"/>
    </row>
    <row r="58" spans="1:26" ht="15.75" thickBot="1" x14ac:dyDescent="0.3">
      <c r="A58" s="189">
        <v>41640</v>
      </c>
      <c r="B58" s="190">
        <v>75</v>
      </c>
      <c r="C58" s="190">
        <v>4.5599999999999996</v>
      </c>
      <c r="D58" s="155">
        <v>4.3</v>
      </c>
      <c r="E58" s="155">
        <v>0</v>
      </c>
      <c r="F58" s="155">
        <v>0</v>
      </c>
      <c r="G58" s="156">
        <v>4.258E-2</v>
      </c>
      <c r="H58" s="156">
        <v>4.258E-2</v>
      </c>
      <c r="I58" s="156">
        <v>2.5919999999999999E-2</v>
      </c>
      <c r="J58" s="157">
        <v>2.5999999999999998E-4</v>
      </c>
      <c r="K58" s="157">
        <v>2.5999999999999998E-4</v>
      </c>
      <c r="L58" s="157">
        <v>1.6000000000000001E-4</v>
      </c>
      <c r="M58" s="158">
        <v>5.6899999999999999E-2</v>
      </c>
      <c r="N58" s="159">
        <v>0.46</v>
      </c>
      <c r="O58" s="159">
        <v>0.96</v>
      </c>
      <c r="P58" s="158">
        <v>3.5799999999999998E-3</v>
      </c>
      <c r="Q58" s="156">
        <v>5.0000000000000001E-4</v>
      </c>
      <c r="R58" s="156">
        <v>3.6000000000000002E-4</v>
      </c>
      <c r="S58" s="192">
        <v>0.7</v>
      </c>
      <c r="T58" s="149"/>
      <c r="U58" s="149"/>
      <c r="V58" s="149"/>
      <c r="W58" s="149"/>
      <c r="X58" s="149"/>
      <c r="Y58" s="149"/>
      <c r="Z58" s="149"/>
    </row>
    <row r="59" spans="1:26" x14ac:dyDescent="0.25">
      <c r="A59" s="189">
        <v>41730</v>
      </c>
      <c r="B59" s="190">
        <v>75</v>
      </c>
      <c r="C59" s="190">
        <v>4.5599999999999996</v>
      </c>
      <c r="D59" s="155">
        <v>4.3</v>
      </c>
      <c r="E59" s="155">
        <v>0</v>
      </c>
      <c r="F59" s="155">
        <v>0</v>
      </c>
      <c r="G59" s="156">
        <v>4.258E-2</v>
      </c>
      <c r="H59" s="156">
        <v>4.258E-2</v>
      </c>
      <c r="I59" s="156">
        <v>2.5919999999999999E-2</v>
      </c>
      <c r="J59" s="157">
        <v>2.5999999999999998E-4</v>
      </c>
      <c r="K59" s="157">
        <v>2.5999999999999998E-4</v>
      </c>
      <c r="L59" s="157">
        <v>1.6000000000000001E-4</v>
      </c>
      <c r="M59" s="158">
        <v>5.6899999999999999E-2</v>
      </c>
      <c r="N59" s="159">
        <v>0.46</v>
      </c>
      <c r="O59" s="159">
        <v>0.96</v>
      </c>
      <c r="P59" s="158">
        <v>5.3200000000000001E-3</v>
      </c>
      <c r="Q59" s="156">
        <v>4.4999999999999999E-4</v>
      </c>
      <c r="R59" s="156">
        <v>-6.7000000000000002E-4</v>
      </c>
      <c r="S59" s="192">
        <v>0.7</v>
      </c>
      <c r="T59" s="149"/>
      <c r="U59" s="162" t="s">
        <v>52</v>
      </c>
      <c r="V59" s="163"/>
      <c r="W59" s="164" t="s">
        <v>65</v>
      </c>
      <c r="X59" s="165"/>
      <c r="Y59" s="166"/>
      <c r="Z59" s="149"/>
    </row>
    <row r="60" spans="1:26" x14ac:dyDescent="0.25">
      <c r="A60" s="189">
        <v>41791</v>
      </c>
      <c r="B60" s="190">
        <v>75</v>
      </c>
      <c r="C60" s="190">
        <v>4.5599999999999996</v>
      </c>
      <c r="D60" s="155">
        <v>9.6999999999999993</v>
      </c>
      <c r="E60" s="155">
        <v>3.3</v>
      </c>
      <c r="F60" s="155">
        <v>0</v>
      </c>
      <c r="G60" s="156">
        <v>4.7849999999999997E-2</v>
      </c>
      <c r="H60" s="156">
        <v>4.1590000000000002E-2</v>
      </c>
      <c r="I60" s="156">
        <v>2.1499999999999998E-2</v>
      </c>
      <c r="J60" s="157">
        <v>2.9E-4</v>
      </c>
      <c r="K60" s="157">
        <v>1.9000000000000001E-4</v>
      </c>
      <c r="L60" s="157">
        <v>1.2E-4</v>
      </c>
      <c r="M60" s="158">
        <v>5.6899999999999999E-2</v>
      </c>
      <c r="N60" s="159">
        <v>0.46</v>
      </c>
      <c r="O60" s="159">
        <v>0.96</v>
      </c>
      <c r="P60" s="158">
        <v>5.3200000000000001E-3</v>
      </c>
      <c r="Q60" s="156">
        <v>4.4999999999999999E-4</v>
      </c>
      <c r="R60" s="156">
        <v>-6.7000000000000002E-4</v>
      </c>
      <c r="S60" s="192">
        <v>0.7</v>
      </c>
      <c r="T60" s="149"/>
      <c r="U60" s="167">
        <v>41456</v>
      </c>
      <c r="V60" s="168" t="s">
        <v>54</v>
      </c>
      <c r="W60" s="169" t="s">
        <v>55</v>
      </c>
      <c r="X60" s="169" t="s">
        <v>56</v>
      </c>
      <c r="Y60" s="170" t="s">
        <v>57</v>
      </c>
      <c r="Z60" s="149"/>
    </row>
    <row r="61" spans="1:26" x14ac:dyDescent="0.25">
      <c r="A61" s="189">
        <v>41821</v>
      </c>
      <c r="B61" s="190">
        <v>75</v>
      </c>
      <c r="C61" s="190">
        <v>4.5599999999999996</v>
      </c>
      <c r="D61" s="155">
        <v>9.6999999999999993</v>
      </c>
      <c r="E61" s="155">
        <v>3.3</v>
      </c>
      <c r="F61" s="155">
        <v>0</v>
      </c>
      <c r="G61" s="156">
        <v>4.7849999999999997E-2</v>
      </c>
      <c r="H61" s="156">
        <v>4.1590000000000002E-2</v>
      </c>
      <c r="I61" s="156">
        <v>2.1499999999999998E-2</v>
      </c>
      <c r="J61" s="157">
        <v>2.9E-4</v>
      </c>
      <c r="K61" s="157">
        <v>1.9000000000000001E-4</v>
      </c>
      <c r="L61" s="157">
        <v>1.2E-4</v>
      </c>
      <c r="M61" s="158">
        <v>5.6899999999999999E-2</v>
      </c>
      <c r="N61" s="159">
        <v>0.46</v>
      </c>
      <c r="O61" s="159">
        <v>0.96</v>
      </c>
      <c r="P61" s="158">
        <v>1.0529999999999999E-2</v>
      </c>
      <c r="Q61" s="156">
        <v>-1.3500000000000001E-3</v>
      </c>
      <c r="R61" s="156">
        <v>1.82E-3</v>
      </c>
      <c r="S61" s="192">
        <v>0.7</v>
      </c>
      <c r="T61" s="149"/>
      <c r="U61" s="162"/>
      <c r="V61" s="171" t="s">
        <v>58</v>
      </c>
      <c r="W61" s="172">
        <v>1.4370000000000001E-2</v>
      </c>
      <c r="X61" s="172">
        <v>9.5499999999999995E-3</v>
      </c>
      <c r="Y61" s="173">
        <v>4.2599999999999999E-3</v>
      </c>
      <c r="Z61" s="149"/>
    </row>
    <row r="62" spans="1:26" x14ac:dyDescent="0.25">
      <c r="A62" s="189">
        <v>41913</v>
      </c>
      <c r="B62" s="190">
        <v>75</v>
      </c>
      <c r="C62" s="190">
        <v>4.5599999999999996</v>
      </c>
      <c r="D62" s="155">
        <v>4.3</v>
      </c>
      <c r="E62" s="155">
        <v>0</v>
      </c>
      <c r="F62" s="155">
        <v>0</v>
      </c>
      <c r="G62" s="156">
        <v>4.258E-2</v>
      </c>
      <c r="H62" s="156">
        <v>4.258E-2</v>
      </c>
      <c r="I62" s="156">
        <v>2.5919999999999999E-2</v>
      </c>
      <c r="J62" s="157">
        <v>2.5999999999999998E-4</v>
      </c>
      <c r="K62" s="157">
        <v>2.5999999999999998E-4</v>
      </c>
      <c r="L62" s="157">
        <v>1.6000000000000001E-4</v>
      </c>
      <c r="M62" s="158">
        <v>5.6899999999999999E-2</v>
      </c>
      <c r="N62" s="159">
        <v>0.46</v>
      </c>
      <c r="O62" s="159">
        <v>0.96</v>
      </c>
      <c r="P62" s="158">
        <v>1.2290000000000001E-2</v>
      </c>
      <c r="Q62" s="156">
        <v>-4.4000000000000002E-4</v>
      </c>
      <c r="R62" s="156">
        <v>2.7499999999999998E-3</v>
      </c>
      <c r="S62" s="192">
        <v>0.7</v>
      </c>
      <c r="T62" s="149"/>
      <c r="U62" s="162"/>
      <c r="V62" s="171" t="s">
        <v>59</v>
      </c>
      <c r="W62" s="172">
        <v>1.3169999999999999E-2</v>
      </c>
      <c r="X62" s="172">
        <v>8.7500000000000008E-3</v>
      </c>
      <c r="Y62" s="173">
        <v>3.8999999999999998E-3</v>
      </c>
      <c r="Z62" s="149"/>
    </row>
    <row r="63" spans="1:26" x14ac:dyDescent="0.25">
      <c r="A63" s="149"/>
      <c r="B63" s="147"/>
      <c r="C63" s="147"/>
      <c r="D63" s="148"/>
      <c r="E63" s="148"/>
      <c r="F63" s="148"/>
      <c r="G63" s="147"/>
      <c r="H63" s="147"/>
      <c r="I63" s="147"/>
      <c r="J63" s="193"/>
      <c r="K63" s="193"/>
      <c r="L63" s="193"/>
      <c r="M63" s="149"/>
      <c r="N63" s="149"/>
      <c r="O63" s="149"/>
      <c r="P63" s="149"/>
      <c r="Q63" s="149"/>
      <c r="R63" s="149"/>
      <c r="S63" s="149"/>
      <c r="T63" s="149"/>
      <c r="U63" s="162"/>
      <c r="V63" s="171" t="s">
        <v>60</v>
      </c>
      <c r="W63" s="172">
        <v>9.4800000000000006E-3</v>
      </c>
      <c r="X63" s="172">
        <v>6.3499999999999997E-3</v>
      </c>
      <c r="Y63" s="173">
        <v>2.82E-3</v>
      </c>
      <c r="Z63" s="149"/>
    </row>
    <row r="64" spans="1:26" x14ac:dyDescent="0.25">
      <c r="A64" s="149"/>
      <c r="B64" s="147"/>
      <c r="C64" s="147"/>
      <c r="D64" s="148"/>
      <c r="E64" s="148"/>
      <c r="F64" s="148"/>
      <c r="G64" s="147"/>
      <c r="H64" s="147"/>
      <c r="I64" s="147"/>
      <c r="J64" s="147"/>
      <c r="K64" s="147"/>
      <c r="L64" s="147"/>
      <c r="M64" s="149"/>
      <c r="N64" s="149"/>
      <c r="O64" s="149"/>
      <c r="P64" s="149"/>
      <c r="Q64" s="149"/>
      <c r="R64" s="149"/>
      <c r="S64" s="149"/>
      <c r="T64" s="149"/>
      <c r="U64" s="162"/>
      <c r="V64" s="171" t="s">
        <v>61</v>
      </c>
      <c r="W64" s="172">
        <v>5.6600000000000001E-3</v>
      </c>
      <c r="X64" s="172">
        <v>3.7699999999999999E-3</v>
      </c>
      <c r="Y64" s="173">
        <v>1.6999999999999999E-3</v>
      </c>
      <c r="Z64" s="149"/>
    </row>
    <row r="65" spans="1:26" x14ac:dyDescent="0.25">
      <c r="A65" s="149"/>
      <c r="B65" s="147"/>
      <c r="C65" s="147"/>
      <c r="D65" s="148"/>
      <c r="E65" s="148"/>
      <c r="F65" s="148"/>
      <c r="G65" s="147"/>
      <c r="H65" s="147"/>
      <c r="I65" s="147"/>
      <c r="J65" s="147"/>
      <c r="K65" s="147"/>
      <c r="L65" s="147"/>
      <c r="M65" s="149"/>
      <c r="N65" s="149"/>
      <c r="O65" s="149"/>
      <c r="P65" s="149"/>
      <c r="Q65" s="149"/>
      <c r="R65" s="149"/>
      <c r="S65" s="149"/>
      <c r="T65" s="149"/>
      <c r="U65" s="162"/>
      <c r="V65" s="171" t="s">
        <v>62</v>
      </c>
      <c r="W65" s="172">
        <v>1.8600000000000001E-3</v>
      </c>
      <c r="X65" s="172">
        <v>1.2600000000000001E-3</v>
      </c>
      <c r="Y65" s="173">
        <v>6.4000000000000005E-4</v>
      </c>
      <c r="Z65" s="149"/>
    </row>
    <row r="66" spans="1:26" x14ac:dyDescent="0.25">
      <c r="A66" s="149"/>
      <c r="B66" s="147"/>
      <c r="C66" s="147"/>
      <c r="D66" s="148"/>
      <c r="E66" s="148"/>
      <c r="F66" s="148"/>
      <c r="G66" s="147"/>
      <c r="H66" s="147"/>
      <c r="I66" s="147"/>
      <c r="J66" s="147"/>
      <c r="K66" s="147"/>
      <c r="L66" s="147"/>
      <c r="M66" s="149"/>
      <c r="N66" s="149"/>
      <c r="O66" s="149"/>
      <c r="P66" s="149"/>
      <c r="Q66" s="149"/>
      <c r="R66" s="149"/>
      <c r="S66" s="149"/>
      <c r="T66" s="149"/>
      <c r="U66" s="162"/>
      <c r="V66" s="171" t="s">
        <v>63</v>
      </c>
      <c r="W66" s="172">
        <v>9.7999999999999997E-4</v>
      </c>
      <c r="X66" s="172">
        <v>6.6E-4</v>
      </c>
      <c r="Y66" s="173">
        <v>4.0000000000000002E-4</v>
      </c>
      <c r="Z66" s="149"/>
    </row>
    <row r="67" spans="1:26" x14ac:dyDescent="0.25">
      <c r="A67" s="149"/>
      <c r="B67" s="147"/>
      <c r="C67" s="147"/>
      <c r="D67" s="148"/>
      <c r="E67" s="148"/>
      <c r="F67" s="148"/>
      <c r="G67" s="147"/>
      <c r="H67" s="147"/>
      <c r="I67" s="147"/>
      <c r="J67" s="147"/>
      <c r="K67" s="147"/>
      <c r="L67" s="147"/>
      <c r="M67" s="149"/>
      <c r="N67" s="149"/>
      <c r="O67" s="149"/>
      <c r="P67" s="149"/>
      <c r="Q67" s="149"/>
      <c r="R67" s="149"/>
      <c r="S67" s="149"/>
      <c r="T67" s="149"/>
      <c r="U67" s="162"/>
      <c r="V67" s="171" t="s">
        <v>64</v>
      </c>
      <c r="W67" s="179">
        <v>0</v>
      </c>
      <c r="X67" s="179">
        <v>0</v>
      </c>
      <c r="Y67" s="180">
        <v>0</v>
      </c>
      <c r="Z67" s="149"/>
    </row>
    <row r="68" spans="1:26" x14ac:dyDescent="0.25">
      <c r="A68" s="149"/>
      <c r="B68" s="147"/>
      <c r="C68" s="147"/>
      <c r="D68" s="148"/>
      <c r="E68" s="148"/>
      <c r="F68" s="148"/>
      <c r="G68" s="147"/>
      <c r="H68" s="147"/>
      <c r="I68" s="147"/>
      <c r="J68" s="147"/>
      <c r="K68" s="147"/>
      <c r="L68" s="147"/>
      <c r="M68" s="149"/>
      <c r="N68" s="149"/>
      <c r="O68" s="149"/>
      <c r="P68" s="149"/>
      <c r="Q68" s="149"/>
      <c r="R68" s="149"/>
      <c r="S68" s="149"/>
      <c r="T68" s="149"/>
      <c r="U68" s="162"/>
      <c r="V68" s="181"/>
      <c r="W68" s="182"/>
      <c r="X68" s="183"/>
      <c r="Y68" s="184"/>
      <c r="Z68" s="149"/>
    </row>
    <row r="69" spans="1:26" x14ac:dyDescent="0.25">
      <c r="A69" s="149"/>
      <c r="B69" s="147"/>
      <c r="C69" s="147"/>
      <c r="D69" s="148"/>
      <c r="E69" s="148"/>
      <c r="F69" s="148"/>
      <c r="G69" s="147"/>
      <c r="H69" s="147"/>
      <c r="I69" s="147"/>
      <c r="J69" s="147"/>
      <c r="K69" s="147"/>
      <c r="L69" s="147"/>
      <c r="M69" s="149"/>
      <c r="N69" s="149"/>
      <c r="O69" s="149"/>
      <c r="P69" s="149"/>
      <c r="Q69" s="149"/>
      <c r="R69" s="149"/>
      <c r="S69" s="149"/>
      <c r="T69" s="149"/>
      <c r="U69" s="162"/>
      <c r="V69" s="181"/>
      <c r="W69" s="182" t="s">
        <v>66</v>
      </c>
      <c r="X69" s="183"/>
      <c r="Y69" s="184"/>
      <c r="Z69" s="149"/>
    </row>
    <row r="70" spans="1:26" x14ac:dyDescent="0.25">
      <c r="A70" s="149"/>
      <c r="B70" s="147"/>
      <c r="C70" s="147"/>
      <c r="D70" s="148"/>
      <c r="E70" s="148"/>
      <c r="F70" s="148"/>
      <c r="G70" s="147"/>
      <c r="H70" s="147"/>
      <c r="I70" s="147"/>
      <c r="J70" s="147"/>
      <c r="K70" s="147"/>
      <c r="L70" s="147"/>
      <c r="M70" s="149"/>
      <c r="N70" s="149"/>
      <c r="O70" s="149"/>
      <c r="P70" s="149"/>
      <c r="Q70" s="149"/>
      <c r="R70" s="149"/>
      <c r="S70" s="149"/>
      <c r="T70" s="149"/>
      <c r="U70" s="162"/>
      <c r="V70" s="185"/>
      <c r="W70" s="186"/>
      <c r="X70" s="186"/>
      <c r="Y70" s="187"/>
      <c r="Z70" s="149"/>
    </row>
    <row r="71" spans="1:26" x14ac:dyDescent="0.25">
      <c r="A71" s="149"/>
      <c r="B71" s="147"/>
      <c r="C71" s="147"/>
      <c r="D71" s="148"/>
      <c r="E71" s="148"/>
      <c r="F71" s="148"/>
      <c r="G71" s="147"/>
      <c r="H71" s="147"/>
      <c r="I71" s="147"/>
      <c r="J71" s="147"/>
      <c r="K71" s="147"/>
      <c r="L71" s="147"/>
      <c r="M71" s="149"/>
      <c r="N71" s="149"/>
      <c r="O71" s="149"/>
      <c r="P71" s="149"/>
      <c r="Q71" s="149"/>
      <c r="R71" s="149"/>
      <c r="S71" s="149"/>
      <c r="T71" s="149"/>
      <c r="U71" s="162"/>
      <c r="V71" s="168" t="s">
        <v>54</v>
      </c>
      <c r="W71" s="169" t="s">
        <v>55</v>
      </c>
      <c r="X71" s="169" t="s">
        <v>56</v>
      </c>
      <c r="Y71" s="170" t="s">
        <v>57</v>
      </c>
      <c r="Z71" s="149"/>
    </row>
    <row r="72" spans="1:26" x14ac:dyDescent="0.25">
      <c r="A72" s="149"/>
      <c r="B72" s="147"/>
      <c r="C72" s="147"/>
      <c r="D72" s="148"/>
      <c r="E72" s="148"/>
      <c r="F72" s="148"/>
      <c r="G72" s="147"/>
      <c r="H72" s="147"/>
      <c r="I72" s="147"/>
      <c r="J72" s="147"/>
      <c r="K72" s="147"/>
      <c r="L72" s="147"/>
      <c r="M72" s="149"/>
      <c r="N72" s="149"/>
      <c r="O72" s="149"/>
      <c r="P72" s="149"/>
      <c r="Q72" s="149"/>
      <c r="R72" s="149"/>
      <c r="S72" s="149"/>
      <c r="T72" s="149"/>
      <c r="U72" s="162"/>
      <c r="V72" s="171" t="s">
        <v>58</v>
      </c>
      <c r="W72" s="172">
        <v>1.24E-2</v>
      </c>
      <c r="X72" s="172">
        <v>1.24E-2</v>
      </c>
      <c r="Y72" s="173">
        <v>5.11E-3</v>
      </c>
      <c r="Z72" s="149"/>
    </row>
    <row r="73" spans="1:26" x14ac:dyDescent="0.25">
      <c r="A73" s="149"/>
      <c r="B73" s="147"/>
      <c r="C73" s="147"/>
      <c r="D73" s="148"/>
      <c r="E73" s="148"/>
      <c r="F73" s="148"/>
      <c r="G73" s="147"/>
      <c r="H73" s="147"/>
      <c r="I73" s="147"/>
      <c r="J73" s="147"/>
      <c r="K73" s="147"/>
      <c r="L73" s="147"/>
      <c r="M73" s="149"/>
      <c r="N73" s="149"/>
      <c r="O73" s="149"/>
      <c r="P73" s="149"/>
      <c r="Q73" s="149"/>
      <c r="R73" s="149"/>
      <c r="S73" s="149"/>
      <c r="T73" s="149"/>
      <c r="U73" s="162"/>
      <c r="V73" s="171" t="s">
        <v>59</v>
      </c>
      <c r="W73" s="172">
        <v>1.137E-2</v>
      </c>
      <c r="X73" s="172">
        <v>1.137E-2</v>
      </c>
      <c r="Y73" s="173">
        <v>4.6800000000000001E-3</v>
      </c>
      <c r="Z73" s="149"/>
    </row>
    <row r="74" spans="1:26" x14ac:dyDescent="0.25">
      <c r="A74" s="149"/>
      <c r="B74" s="147"/>
      <c r="C74" s="147"/>
      <c r="D74" s="148"/>
      <c r="E74" s="148"/>
      <c r="F74" s="148"/>
      <c r="G74" s="147"/>
      <c r="H74" s="147"/>
      <c r="I74" s="147"/>
      <c r="J74" s="147"/>
      <c r="K74" s="147"/>
      <c r="L74" s="147"/>
      <c r="M74" s="149"/>
      <c r="N74" s="149"/>
      <c r="O74" s="149"/>
      <c r="P74" s="149"/>
      <c r="Q74" s="149"/>
      <c r="R74" s="149"/>
      <c r="S74" s="149"/>
      <c r="T74" s="149"/>
      <c r="U74" s="162"/>
      <c r="V74" s="171" t="s">
        <v>60</v>
      </c>
      <c r="W74" s="172">
        <v>8.1899999999999994E-3</v>
      </c>
      <c r="X74" s="172">
        <v>8.1899999999999994E-3</v>
      </c>
      <c r="Y74" s="173">
        <v>3.3899999999999998E-3</v>
      </c>
      <c r="Z74" s="149"/>
    </row>
    <row r="75" spans="1:26" x14ac:dyDescent="0.25">
      <c r="A75" s="149"/>
      <c r="B75" s="147"/>
      <c r="C75" s="147"/>
      <c r="D75" s="148"/>
      <c r="E75" s="148"/>
      <c r="F75" s="148"/>
      <c r="G75" s="147"/>
      <c r="H75" s="147"/>
      <c r="I75" s="147"/>
      <c r="J75" s="147"/>
      <c r="K75" s="147"/>
      <c r="L75" s="147"/>
      <c r="M75" s="149"/>
      <c r="N75" s="149"/>
      <c r="O75" s="149"/>
      <c r="P75" s="149"/>
      <c r="Q75" s="149"/>
      <c r="R75" s="149"/>
      <c r="S75" s="149"/>
      <c r="T75" s="149"/>
      <c r="U75" s="162"/>
      <c r="V75" s="171" t="s">
        <v>61</v>
      </c>
      <c r="W75" s="172">
        <v>4.8799999999999998E-3</v>
      </c>
      <c r="X75" s="172">
        <v>4.8799999999999998E-3</v>
      </c>
      <c r="Y75" s="173">
        <v>2.0300000000000001E-3</v>
      </c>
      <c r="Z75" s="149"/>
    </row>
    <row r="76" spans="1:26" x14ac:dyDescent="0.25">
      <c r="A76" s="149"/>
      <c r="B76" s="147"/>
      <c r="C76" s="147"/>
      <c r="D76" s="148"/>
      <c r="E76" s="148"/>
      <c r="F76" s="148"/>
      <c r="G76" s="147"/>
      <c r="H76" s="147"/>
      <c r="I76" s="147"/>
      <c r="J76" s="147"/>
      <c r="K76" s="147"/>
      <c r="L76" s="147"/>
      <c r="M76" s="149"/>
      <c r="N76" s="149"/>
      <c r="O76" s="149"/>
      <c r="P76" s="149"/>
      <c r="Q76" s="149"/>
      <c r="R76" s="149"/>
      <c r="S76" s="149"/>
      <c r="T76" s="149"/>
      <c r="U76" s="162"/>
      <c r="V76" s="171" t="s">
        <v>62</v>
      </c>
      <c r="W76" s="172">
        <v>1.6100000000000001E-3</v>
      </c>
      <c r="X76" s="172">
        <v>1.6100000000000001E-3</v>
      </c>
      <c r="Y76" s="173">
        <v>7.7999999999999999E-4</v>
      </c>
      <c r="Z76" s="149"/>
    </row>
    <row r="77" spans="1:26" x14ac:dyDescent="0.25">
      <c r="A77" s="149"/>
      <c r="B77" s="147"/>
      <c r="C77" s="147"/>
      <c r="D77" s="148"/>
      <c r="E77" s="148"/>
      <c r="F77" s="148"/>
      <c r="G77" s="147"/>
      <c r="H77" s="147"/>
      <c r="I77" s="147"/>
      <c r="J77" s="147"/>
      <c r="K77" s="147"/>
      <c r="L77" s="147"/>
      <c r="M77" s="149"/>
      <c r="N77" s="149"/>
      <c r="O77" s="149"/>
      <c r="P77" s="149"/>
      <c r="Q77" s="149"/>
      <c r="R77" s="149"/>
      <c r="S77" s="149"/>
      <c r="T77" s="149"/>
      <c r="U77" s="162"/>
      <c r="V77" s="171" t="s">
        <v>63</v>
      </c>
      <c r="W77" s="172">
        <v>8.4000000000000003E-4</v>
      </c>
      <c r="X77" s="172">
        <v>8.4000000000000003E-4</v>
      </c>
      <c r="Y77" s="173">
        <v>4.8000000000000001E-4</v>
      </c>
      <c r="Z77" s="149"/>
    </row>
    <row r="78" spans="1:26" ht="15.75" thickBot="1" x14ac:dyDescent="0.3">
      <c r="A78" s="149"/>
      <c r="B78" s="147"/>
      <c r="C78" s="147"/>
      <c r="D78" s="148"/>
      <c r="E78" s="148"/>
      <c r="F78" s="148"/>
      <c r="G78" s="147"/>
      <c r="H78" s="147"/>
      <c r="I78" s="147"/>
      <c r="J78" s="147"/>
      <c r="K78" s="147"/>
      <c r="L78" s="147"/>
      <c r="M78" s="149"/>
      <c r="N78" s="149"/>
      <c r="O78" s="149"/>
      <c r="P78" s="149"/>
      <c r="Q78" s="149"/>
      <c r="R78" s="149"/>
      <c r="S78" s="149"/>
      <c r="T78" s="149"/>
      <c r="U78" s="162"/>
      <c r="V78" s="175" t="s">
        <v>64</v>
      </c>
      <c r="W78" s="194">
        <v>0</v>
      </c>
      <c r="X78" s="194">
        <v>0</v>
      </c>
      <c r="Y78" s="195">
        <v>0</v>
      </c>
      <c r="Z78" s="149"/>
    </row>
    <row r="79" spans="1:26" x14ac:dyDescent="0.25">
      <c r="A79" s="149"/>
      <c r="B79" s="147"/>
      <c r="C79" s="147"/>
      <c r="D79" s="148"/>
      <c r="E79" s="148"/>
      <c r="F79" s="148"/>
      <c r="G79" s="147"/>
      <c r="H79" s="147"/>
      <c r="I79" s="147"/>
      <c r="J79" s="147"/>
      <c r="K79" s="147"/>
      <c r="L79" s="147"/>
      <c r="M79" s="149"/>
      <c r="N79" s="149"/>
      <c r="O79" s="149"/>
      <c r="P79" s="149"/>
      <c r="Q79" s="149"/>
      <c r="R79" s="149"/>
      <c r="S79" s="149"/>
      <c r="T79" s="149"/>
      <c r="U79" s="149"/>
      <c r="V79" s="149"/>
      <c r="W79" s="149"/>
      <c r="X79" s="149"/>
      <c r="Y79" s="149"/>
      <c r="Z79" s="149"/>
    </row>
    <row r="80" spans="1:26" x14ac:dyDescent="0.25">
      <c r="A80" s="205"/>
      <c r="B80" s="202"/>
      <c r="C80" s="202"/>
      <c r="D80" s="202"/>
      <c r="E80" s="202"/>
      <c r="F80" s="202"/>
      <c r="G80" s="202"/>
      <c r="H80" s="202"/>
      <c r="I80" s="202"/>
      <c r="J80" s="202"/>
      <c r="K80" s="202"/>
      <c r="L80" s="202"/>
      <c r="M80" s="202"/>
      <c r="N80" s="202"/>
      <c r="O80" s="202"/>
      <c r="P80" s="202"/>
      <c r="Q80" s="202"/>
      <c r="R80" s="202"/>
      <c r="S80" s="202"/>
    </row>
    <row r="81" spans="1:19" x14ac:dyDescent="0.25">
      <c r="A81" s="205"/>
      <c r="B81" s="202"/>
      <c r="C81" s="202"/>
      <c r="D81" s="202"/>
      <c r="E81" s="202"/>
      <c r="F81" s="202"/>
      <c r="G81" s="202"/>
      <c r="H81" s="202"/>
      <c r="I81" s="202"/>
      <c r="J81" s="202"/>
      <c r="K81" s="202"/>
      <c r="L81" s="202"/>
      <c r="M81" s="202"/>
      <c r="N81" s="202"/>
      <c r="O81" s="202"/>
      <c r="P81" s="202"/>
      <c r="Q81" s="202"/>
      <c r="R81" s="202"/>
      <c r="S81" s="202"/>
    </row>
    <row r="82" spans="1:19" x14ac:dyDescent="0.25">
      <c r="A82" s="205"/>
      <c r="B82" s="202"/>
      <c r="C82" s="202"/>
      <c r="D82" s="202"/>
      <c r="E82" s="202"/>
      <c r="F82" s="202"/>
      <c r="G82" s="202"/>
      <c r="H82" s="202"/>
      <c r="I82" s="202"/>
      <c r="J82" s="202"/>
      <c r="K82" s="202"/>
      <c r="L82" s="202"/>
      <c r="M82" s="202"/>
      <c r="N82" s="202"/>
      <c r="O82" s="202"/>
      <c r="P82" s="202"/>
      <c r="Q82" s="202"/>
      <c r="R82" s="202"/>
      <c r="S82" s="202"/>
    </row>
    <row r="83" spans="1:19" x14ac:dyDescent="0.25">
      <c r="A83" s="205"/>
      <c r="B83" s="202"/>
      <c r="C83" s="202"/>
      <c r="D83" s="202"/>
      <c r="E83" s="202"/>
      <c r="F83" s="202"/>
      <c r="G83" s="202"/>
      <c r="H83" s="202"/>
      <c r="I83" s="202"/>
      <c r="J83" s="202"/>
      <c r="K83" s="202"/>
      <c r="L83" s="202"/>
      <c r="M83" s="202"/>
      <c r="N83" s="202"/>
      <c r="O83" s="202"/>
      <c r="P83" s="202"/>
      <c r="Q83" s="202"/>
      <c r="R83" s="202"/>
      <c r="S83" s="202"/>
    </row>
    <row r="84" spans="1:19" x14ac:dyDescent="0.25">
      <c r="A84" s="205"/>
      <c r="B84" s="202"/>
      <c r="C84" s="202"/>
      <c r="D84" s="202"/>
      <c r="E84" s="202"/>
      <c r="F84" s="202"/>
      <c r="G84" s="202"/>
      <c r="H84" s="202"/>
      <c r="I84" s="202"/>
      <c r="J84" s="202"/>
      <c r="K84" s="202"/>
      <c r="L84" s="202"/>
      <c r="M84" s="202"/>
      <c r="N84" s="202"/>
      <c r="O84" s="202"/>
      <c r="P84" s="202"/>
      <c r="Q84" s="202"/>
      <c r="R84" s="202"/>
      <c r="S84" s="202"/>
    </row>
    <row r="85" spans="1:19" x14ac:dyDescent="0.25">
      <c r="A85" s="205"/>
      <c r="B85" s="202"/>
      <c r="C85" s="202"/>
      <c r="D85" s="202"/>
      <c r="E85" s="202"/>
      <c r="F85" s="202"/>
      <c r="G85" s="202"/>
      <c r="H85" s="202"/>
      <c r="I85" s="202"/>
      <c r="J85" s="202"/>
      <c r="K85" s="202"/>
      <c r="L85" s="202"/>
      <c r="M85" s="202"/>
      <c r="N85" s="202"/>
      <c r="O85" s="202"/>
      <c r="P85" s="202"/>
      <c r="Q85" s="202"/>
      <c r="R85" s="202"/>
      <c r="S85" s="202"/>
    </row>
    <row r="86" spans="1:19" x14ac:dyDescent="0.25">
      <c r="A86" s="205"/>
      <c r="B86" s="202"/>
      <c r="C86" s="202"/>
      <c r="D86" s="202"/>
      <c r="E86" s="202"/>
      <c r="F86" s="202"/>
      <c r="G86" s="202"/>
      <c r="H86" s="202"/>
      <c r="I86" s="202"/>
      <c r="J86" s="202"/>
      <c r="K86" s="202"/>
      <c r="L86" s="202"/>
      <c r="M86" s="202"/>
      <c r="N86" s="202"/>
      <c r="O86" s="202"/>
      <c r="P86" s="202"/>
      <c r="Q86" s="202"/>
      <c r="R86" s="202"/>
      <c r="S86" s="202"/>
    </row>
    <row r="87" spans="1:19" x14ac:dyDescent="0.25">
      <c r="A87" s="205"/>
      <c r="B87" s="202"/>
      <c r="C87" s="202"/>
      <c r="D87" s="202"/>
      <c r="E87" s="202"/>
      <c r="F87" s="202"/>
      <c r="G87" s="202"/>
      <c r="H87" s="202"/>
      <c r="I87" s="202"/>
      <c r="J87" s="202"/>
      <c r="K87" s="202"/>
      <c r="L87" s="202"/>
      <c r="M87" s="202"/>
      <c r="N87" s="202"/>
      <c r="O87" s="202"/>
      <c r="P87" s="202"/>
      <c r="Q87" s="202"/>
      <c r="R87" s="202"/>
      <c r="S87" s="202"/>
    </row>
    <row r="88" spans="1:19" x14ac:dyDescent="0.25">
      <c r="A88" s="205"/>
      <c r="B88" s="202"/>
      <c r="C88" s="202"/>
      <c r="D88" s="202"/>
      <c r="E88" s="202"/>
      <c r="F88" s="202"/>
      <c r="G88" s="202"/>
      <c r="H88" s="202"/>
      <c r="I88" s="202"/>
      <c r="J88" s="202"/>
      <c r="K88" s="202"/>
      <c r="L88" s="202"/>
      <c r="M88" s="202"/>
      <c r="N88" s="202"/>
      <c r="O88" s="202"/>
      <c r="P88" s="202"/>
      <c r="Q88" s="202"/>
      <c r="R88" s="202"/>
      <c r="S88" s="202"/>
    </row>
    <row r="89" spans="1:19" x14ac:dyDescent="0.25">
      <c r="A89" s="205"/>
      <c r="B89" s="202"/>
      <c r="C89" s="202"/>
      <c r="D89" s="202"/>
      <c r="E89" s="202"/>
      <c r="F89" s="202"/>
      <c r="G89" s="202"/>
      <c r="H89" s="202"/>
      <c r="I89" s="202"/>
      <c r="J89" s="202"/>
      <c r="K89" s="202"/>
      <c r="L89" s="202"/>
      <c r="M89" s="202"/>
      <c r="N89" s="202"/>
      <c r="O89" s="202"/>
      <c r="P89" s="202"/>
      <c r="Q89" s="202"/>
      <c r="R89" s="202"/>
      <c r="S89" s="202"/>
    </row>
    <row r="90" spans="1:19" x14ac:dyDescent="0.25">
      <c r="A90" s="205"/>
      <c r="B90" s="202"/>
      <c r="C90" s="202"/>
      <c r="D90" s="202"/>
      <c r="E90" s="202"/>
      <c r="F90" s="202"/>
      <c r="G90" s="202"/>
      <c r="H90" s="202"/>
      <c r="I90" s="202"/>
      <c r="J90" s="202"/>
      <c r="K90" s="202"/>
      <c r="L90" s="202"/>
      <c r="M90" s="202"/>
      <c r="N90" s="202"/>
      <c r="O90" s="202"/>
      <c r="P90" s="202"/>
      <c r="Q90" s="202"/>
      <c r="R90" s="202"/>
      <c r="S90" s="202"/>
    </row>
    <row r="91" spans="1:19" x14ac:dyDescent="0.25">
      <c r="A91" s="205"/>
      <c r="B91" s="202"/>
      <c r="C91" s="202"/>
      <c r="D91" s="202"/>
      <c r="E91" s="202"/>
      <c r="F91" s="202"/>
      <c r="G91" s="202"/>
      <c r="H91" s="202"/>
      <c r="I91" s="202"/>
      <c r="J91" s="202"/>
      <c r="K91" s="202"/>
      <c r="L91" s="202"/>
      <c r="M91" s="202"/>
      <c r="N91" s="202"/>
      <c r="O91" s="202"/>
      <c r="P91" s="202"/>
      <c r="Q91" s="202"/>
      <c r="R91" s="202"/>
      <c r="S91" s="202"/>
    </row>
    <row r="92" spans="1:19" x14ac:dyDescent="0.25">
      <c r="A92" s="205"/>
      <c r="B92" s="202"/>
      <c r="C92" s="202"/>
      <c r="D92" s="202"/>
      <c r="E92" s="202"/>
      <c r="F92" s="202"/>
      <c r="G92" s="202"/>
      <c r="H92" s="202"/>
      <c r="I92" s="202"/>
      <c r="J92" s="202"/>
      <c r="K92" s="202"/>
      <c r="L92" s="202"/>
      <c r="M92" s="202"/>
      <c r="N92" s="202"/>
      <c r="O92" s="202"/>
      <c r="P92" s="202"/>
      <c r="Q92" s="202"/>
      <c r="R92" s="202"/>
      <c r="S92" s="202"/>
    </row>
    <row r="93" spans="1:19" x14ac:dyDescent="0.25">
      <c r="A93" s="205"/>
      <c r="B93" s="202"/>
      <c r="C93" s="202"/>
      <c r="D93" s="202"/>
      <c r="E93" s="202"/>
      <c r="F93" s="202"/>
      <c r="G93" s="202"/>
      <c r="H93" s="202"/>
      <c r="I93" s="202"/>
      <c r="J93" s="202"/>
      <c r="K93" s="202"/>
      <c r="L93" s="202"/>
      <c r="M93" s="202"/>
      <c r="N93" s="202"/>
      <c r="O93" s="202"/>
      <c r="P93" s="202"/>
      <c r="Q93" s="202"/>
      <c r="R93" s="202"/>
      <c r="S93" s="202"/>
    </row>
    <row r="94" spans="1:19" x14ac:dyDescent="0.25">
      <c r="A94" s="205"/>
      <c r="B94" s="202"/>
      <c r="C94" s="202"/>
      <c r="D94" s="202"/>
      <c r="E94" s="202"/>
      <c r="F94" s="202"/>
      <c r="G94" s="202"/>
      <c r="H94" s="202"/>
      <c r="I94" s="202"/>
      <c r="J94" s="202"/>
      <c r="K94" s="202"/>
      <c r="L94" s="202"/>
      <c r="M94" s="202"/>
      <c r="N94" s="202"/>
      <c r="O94" s="202"/>
      <c r="P94" s="202"/>
      <c r="Q94" s="202"/>
      <c r="R94" s="202"/>
      <c r="S94" s="202"/>
    </row>
    <row r="95" spans="1:19" x14ac:dyDescent="0.25">
      <c r="A95" s="205"/>
      <c r="B95" s="202"/>
      <c r="C95" s="202"/>
      <c r="D95" s="202"/>
      <c r="E95" s="202"/>
      <c r="F95" s="202"/>
      <c r="G95" s="202"/>
      <c r="H95" s="202"/>
      <c r="I95" s="202"/>
      <c r="J95" s="202"/>
      <c r="K95" s="202"/>
      <c r="L95" s="202"/>
      <c r="M95" s="202"/>
      <c r="N95" s="202"/>
      <c r="O95" s="202"/>
      <c r="P95" s="202"/>
      <c r="Q95" s="202"/>
      <c r="R95" s="202"/>
      <c r="S95" s="202"/>
    </row>
    <row r="96" spans="1:19" x14ac:dyDescent="0.25">
      <c r="A96" s="205"/>
      <c r="B96" s="202"/>
      <c r="C96" s="202"/>
      <c r="D96" s="202"/>
      <c r="E96" s="202"/>
      <c r="F96" s="202"/>
      <c r="G96" s="202"/>
      <c r="H96" s="202"/>
      <c r="I96" s="202"/>
      <c r="J96" s="202"/>
      <c r="K96" s="202"/>
      <c r="L96" s="202"/>
      <c r="M96" s="202"/>
      <c r="N96" s="202"/>
      <c r="O96" s="202"/>
      <c r="P96" s="202"/>
      <c r="Q96" s="202"/>
      <c r="R96" s="202"/>
      <c r="S96" s="202"/>
    </row>
    <row r="97" spans="1:19" x14ac:dyDescent="0.25">
      <c r="A97" s="205"/>
      <c r="B97" s="202"/>
      <c r="C97" s="202"/>
      <c r="D97" s="202"/>
      <c r="E97" s="202"/>
      <c r="F97" s="202"/>
      <c r="G97" s="202"/>
      <c r="H97" s="202"/>
      <c r="I97" s="202"/>
      <c r="J97" s="202"/>
      <c r="K97" s="202"/>
      <c r="L97" s="202"/>
      <c r="M97" s="202"/>
      <c r="N97" s="202"/>
      <c r="O97" s="202"/>
      <c r="P97" s="202"/>
      <c r="Q97" s="202"/>
      <c r="R97" s="202"/>
      <c r="S97" s="202"/>
    </row>
    <row r="98" spans="1:19" x14ac:dyDescent="0.25">
      <c r="A98" s="205"/>
      <c r="B98" s="202"/>
      <c r="C98" s="202"/>
      <c r="D98" s="202"/>
      <c r="E98" s="202"/>
      <c r="F98" s="202"/>
      <c r="G98" s="202"/>
      <c r="H98" s="202"/>
      <c r="I98" s="202"/>
      <c r="J98" s="202"/>
      <c r="K98" s="202"/>
      <c r="L98" s="202"/>
      <c r="M98" s="202"/>
      <c r="N98" s="202"/>
      <c r="O98" s="202"/>
      <c r="P98" s="202"/>
      <c r="Q98" s="202"/>
      <c r="R98" s="202"/>
      <c r="S98" s="202"/>
    </row>
    <row r="99" spans="1:19" x14ac:dyDescent="0.25">
      <c r="A99" s="205"/>
      <c r="B99" s="202"/>
      <c r="C99" s="202"/>
      <c r="D99" s="202"/>
      <c r="E99" s="202"/>
      <c r="F99" s="202"/>
      <c r="G99" s="202"/>
      <c r="H99" s="202"/>
      <c r="I99" s="202"/>
      <c r="J99" s="202"/>
      <c r="K99" s="202"/>
      <c r="L99" s="202"/>
      <c r="M99" s="202"/>
      <c r="N99" s="202"/>
      <c r="O99" s="202"/>
      <c r="P99" s="202"/>
      <c r="Q99" s="202"/>
      <c r="R99" s="202"/>
      <c r="S99" s="202"/>
    </row>
    <row r="100" spans="1:19" x14ac:dyDescent="0.25">
      <c r="A100" s="205"/>
      <c r="B100" s="202"/>
      <c r="C100" s="202"/>
      <c r="D100" s="202"/>
      <c r="E100" s="202"/>
      <c r="F100" s="202"/>
      <c r="G100" s="202"/>
      <c r="H100" s="202"/>
      <c r="I100" s="202"/>
      <c r="J100" s="202"/>
      <c r="K100" s="202"/>
      <c r="L100" s="202"/>
      <c r="M100" s="202"/>
      <c r="N100" s="202"/>
      <c r="O100" s="202"/>
      <c r="P100" s="202"/>
      <c r="Q100" s="202"/>
      <c r="R100" s="202"/>
      <c r="S100" s="202"/>
    </row>
    <row r="101" spans="1:19" x14ac:dyDescent="0.25">
      <c r="A101" s="205"/>
      <c r="B101" s="202"/>
      <c r="C101" s="202"/>
      <c r="D101" s="202"/>
      <c r="E101" s="202"/>
      <c r="F101" s="202"/>
      <c r="G101" s="202"/>
      <c r="H101" s="202"/>
      <c r="I101" s="202"/>
      <c r="J101" s="202"/>
      <c r="K101" s="202"/>
      <c r="L101" s="202"/>
      <c r="M101" s="202"/>
      <c r="N101" s="202"/>
      <c r="O101" s="202"/>
      <c r="P101" s="202"/>
      <c r="Q101" s="202"/>
      <c r="R101" s="202"/>
      <c r="S101" s="202"/>
    </row>
    <row r="102" spans="1:19" x14ac:dyDescent="0.25">
      <c r="A102" s="205"/>
      <c r="B102" s="202"/>
      <c r="C102" s="202"/>
      <c r="D102" s="202"/>
      <c r="E102" s="202"/>
      <c r="F102" s="202"/>
      <c r="G102" s="202"/>
      <c r="H102" s="202"/>
      <c r="I102" s="202"/>
      <c r="J102" s="202"/>
      <c r="K102" s="202"/>
      <c r="L102" s="202"/>
      <c r="M102" s="202"/>
      <c r="N102" s="202"/>
      <c r="O102" s="202"/>
      <c r="P102" s="202"/>
      <c r="Q102" s="202"/>
      <c r="R102" s="202"/>
      <c r="S102" s="202"/>
    </row>
    <row r="103" spans="1:19" x14ac:dyDescent="0.25">
      <c r="A103" s="204"/>
      <c r="B103" s="202"/>
      <c r="C103" s="202"/>
      <c r="D103" s="202"/>
      <c r="E103" s="202"/>
      <c r="F103" s="202"/>
      <c r="G103" s="202"/>
      <c r="H103" s="202"/>
      <c r="I103" s="202"/>
      <c r="J103" s="202"/>
      <c r="K103" s="202"/>
      <c r="L103" s="202"/>
      <c r="M103" s="202"/>
      <c r="N103" s="202"/>
      <c r="O103" s="202"/>
      <c r="P103" s="202"/>
      <c r="Q103" s="202"/>
      <c r="R103" s="202"/>
      <c r="S103" s="202"/>
    </row>
    <row r="104" spans="1:19" x14ac:dyDescent="0.25">
      <c r="A104" s="204"/>
      <c r="B104" s="202"/>
      <c r="C104" s="202"/>
      <c r="D104" s="202"/>
      <c r="E104" s="202"/>
      <c r="F104" s="202"/>
      <c r="G104" s="202"/>
      <c r="H104" s="202"/>
      <c r="I104" s="202"/>
      <c r="J104" s="202"/>
      <c r="K104" s="202"/>
      <c r="L104" s="202"/>
      <c r="M104" s="202"/>
      <c r="N104" s="202"/>
      <c r="O104" s="202"/>
      <c r="P104" s="202"/>
      <c r="Q104" s="202"/>
      <c r="R104" s="202"/>
      <c r="S104" s="202"/>
    </row>
    <row r="105" spans="1:19" x14ac:dyDescent="0.25">
      <c r="A105" s="204"/>
      <c r="B105" s="202"/>
      <c r="C105" s="202"/>
      <c r="D105" s="202"/>
      <c r="E105" s="202"/>
      <c r="F105" s="202"/>
      <c r="G105" s="202"/>
      <c r="H105" s="202"/>
      <c r="I105" s="202"/>
      <c r="J105" s="202"/>
      <c r="K105" s="202"/>
      <c r="L105" s="202"/>
      <c r="M105" s="202"/>
      <c r="N105" s="202"/>
      <c r="O105" s="202"/>
      <c r="P105" s="202"/>
      <c r="Q105" s="202"/>
      <c r="R105" s="202"/>
      <c r="S105" s="202"/>
    </row>
    <row r="106" spans="1:19" x14ac:dyDescent="0.25">
      <c r="A106" s="204"/>
      <c r="B106" s="202"/>
      <c r="C106" s="202"/>
      <c r="D106" s="202"/>
      <c r="E106" s="202"/>
      <c r="F106" s="202"/>
      <c r="G106" s="202"/>
      <c r="H106" s="202"/>
      <c r="I106" s="202"/>
      <c r="J106" s="202"/>
      <c r="K106" s="202"/>
      <c r="L106" s="202"/>
      <c r="M106" s="202"/>
      <c r="N106" s="202"/>
      <c r="O106" s="202"/>
      <c r="P106" s="202"/>
      <c r="Q106" s="202"/>
      <c r="R106" s="202"/>
      <c r="S106" s="202"/>
    </row>
    <row r="107" spans="1:19" x14ac:dyDescent="0.25">
      <c r="A107" s="204"/>
      <c r="B107" s="202"/>
      <c r="C107" s="202"/>
      <c r="D107" s="202"/>
      <c r="E107" s="202"/>
      <c r="F107" s="202"/>
      <c r="G107" s="202"/>
      <c r="H107" s="202"/>
      <c r="I107" s="202"/>
      <c r="J107" s="202"/>
      <c r="K107" s="202"/>
      <c r="L107" s="202"/>
      <c r="M107" s="202"/>
      <c r="N107" s="202"/>
      <c r="O107" s="202"/>
      <c r="P107" s="202"/>
      <c r="Q107" s="202"/>
      <c r="R107" s="202"/>
      <c r="S107" s="202"/>
    </row>
    <row r="108" spans="1:19" x14ac:dyDescent="0.25">
      <c r="A108" s="204"/>
      <c r="B108" s="202"/>
      <c r="C108" s="202"/>
      <c r="D108" s="202"/>
      <c r="E108" s="202"/>
      <c r="F108" s="202"/>
      <c r="G108" s="202"/>
      <c r="H108" s="202"/>
      <c r="I108" s="202"/>
      <c r="J108" s="202"/>
      <c r="K108" s="202"/>
      <c r="L108" s="202"/>
      <c r="M108" s="202"/>
      <c r="N108" s="202"/>
      <c r="O108" s="202"/>
      <c r="P108" s="202"/>
      <c r="Q108" s="202"/>
      <c r="R108" s="202"/>
      <c r="S108" s="202"/>
    </row>
    <row r="109" spans="1:19" x14ac:dyDescent="0.25">
      <c r="A109" s="204"/>
      <c r="B109" s="202"/>
      <c r="C109" s="202"/>
      <c r="D109" s="202"/>
      <c r="E109" s="202"/>
      <c r="F109" s="202"/>
      <c r="G109" s="202"/>
      <c r="H109" s="202"/>
      <c r="I109" s="202"/>
      <c r="J109" s="202"/>
      <c r="K109" s="202"/>
      <c r="L109" s="202"/>
      <c r="M109" s="202"/>
      <c r="N109" s="202"/>
      <c r="O109" s="202"/>
      <c r="P109" s="202"/>
      <c r="Q109" s="202"/>
      <c r="R109" s="202"/>
      <c r="S109" s="202"/>
    </row>
    <row r="110" spans="1:19" x14ac:dyDescent="0.25">
      <c r="A110" s="204"/>
      <c r="B110" s="202"/>
      <c r="C110" s="202"/>
      <c r="D110" s="202"/>
      <c r="E110" s="202"/>
      <c r="F110" s="202"/>
      <c r="G110" s="202"/>
      <c r="H110" s="202"/>
      <c r="I110" s="202"/>
      <c r="J110" s="202"/>
      <c r="K110" s="202"/>
      <c r="L110" s="202"/>
      <c r="M110" s="202"/>
      <c r="N110" s="202"/>
      <c r="O110" s="202"/>
      <c r="P110" s="202"/>
      <c r="Q110" s="202"/>
      <c r="R110" s="202"/>
      <c r="S110" s="202"/>
    </row>
    <row r="111" spans="1:19" x14ac:dyDescent="0.25">
      <c r="A111" s="204"/>
      <c r="B111" s="202"/>
      <c r="C111" s="202"/>
      <c r="D111" s="202"/>
      <c r="E111" s="202"/>
      <c r="F111" s="202"/>
      <c r="G111" s="202"/>
      <c r="H111" s="202"/>
      <c r="I111" s="202"/>
      <c r="J111" s="202"/>
      <c r="K111" s="202"/>
      <c r="L111" s="202"/>
      <c r="M111" s="202"/>
      <c r="N111" s="202"/>
      <c r="O111" s="202"/>
      <c r="P111" s="202"/>
      <c r="Q111" s="202"/>
      <c r="R111" s="202"/>
      <c r="S111" s="202"/>
    </row>
    <row r="112" spans="1:19" x14ac:dyDescent="0.25">
      <c r="A112" s="204"/>
      <c r="B112" s="202"/>
      <c r="C112" s="202"/>
      <c r="D112" s="202"/>
      <c r="E112" s="202"/>
      <c r="F112" s="202"/>
      <c r="G112" s="202"/>
      <c r="H112" s="202"/>
      <c r="I112" s="202"/>
      <c r="J112" s="202"/>
      <c r="K112" s="202"/>
      <c r="L112" s="202"/>
      <c r="M112" s="202"/>
      <c r="N112" s="202"/>
      <c r="O112" s="202"/>
      <c r="P112" s="202"/>
      <c r="Q112" s="202"/>
      <c r="R112" s="202"/>
      <c r="S112" s="202"/>
    </row>
    <row r="113" spans="1:20" x14ac:dyDescent="0.25">
      <c r="A113" s="204"/>
      <c r="B113" s="202"/>
      <c r="C113" s="202"/>
      <c r="D113" s="202"/>
      <c r="E113" s="202"/>
      <c r="F113" s="202"/>
      <c r="G113" s="202"/>
      <c r="H113" s="202"/>
      <c r="I113" s="202"/>
      <c r="J113" s="202"/>
      <c r="K113" s="202"/>
      <c r="L113" s="202"/>
      <c r="M113" s="202"/>
      <c r="N113" s="202"/>
      <c r="O113" s="202"/>
      <c r="P113" s="202"/>
      <c r="Q113" s="202"/>
      <c r="R113" s="202"/>
      <c r="S113" s="202"/>
    </row>
    <row r="114" spans="1:20" x14ac:dyDescent="0.25">
      <c r="A114" s="204"/>
      <c r="B114" s="202"/>
      <c r="C114" s="202"/>
      <c r="D114" s="202"/>
      <c r="E114" s="202"/>
      <c r="F114" s="202"/>
      <c r="G114" s="202"/>
      <c r="H114" s="202"/>
      <c r="I114" s="202"/>
      <c r="J114" s="202"/>
      <c r="K114" s="202"/>
      <c r="L114" s="202"/>
      <c r="M114" s="202"/>
      <c r="N114" s="202"/>
      <c r="O114" s="202"/>
      <c r="P114" s="202"/>
      <c r="Q114" s="202"/>
      <c r="R114" s="202"/>
      <c r="S114" s="202"/>
    </row>
    <row r="115" spans="1:20" x14ac:dyDescent="0.25">
      <c r="A115" s="204"/>
      <c r="B115" s="202"/>
      <c r="C115" s="202"/>
      <c r="D115" s="202"/>
      <c r="E115" s="202"/>
      <c r="F115" s="202"/>
      <c r="G115" s="202"/>
      <c r="H115" s="202"/>
      <c r="I115" s="202"/>
      <c r="J115" s="202"/>
      <c r="K115" s="202"/>
      <c r="L115" s="202"/>
      <c r="M115" s="202"/>
      <c r="N115" s="202"/>
      <c r="O115" s="202"/>
      <c r="P115" s="202"/>
      <c r="Q115" s="202"/>
      <c r="R115" s="202"/>
      <c r="S115" s="202"/>
    </row>
    <row r="116" spans="1:20" x14ac:dyDescent="0.25">
      <c r="A116" s="204"/>
      <c r="B116" s="202"/>
      <c r="C116" s="202"/>
      <c r="D116" s="202"/>
      <c r="E116" s="202"/>
      <c r="F116" s="202"/>
      <c r="G116" s="202"/>
      <c r="H116" s="202"/>
      <c r="I116" s="202"/>
      <c r="J116" s="202"/>
      <c r="K116" s="202"/>
      <c r="L116" s="202"/>
      <c r="M116" s="202"/>
      <c r="N116" s="202"/>
      <c r="O116" s="202"/>
      <c r="P116" s="202"/>
      <c r="Q116" s="202"/>
      <c r="R116" s="202"/>
      <c r="S116" s="202"/>
    </row>
    <row r="117" spans="1:20" x14ac:dyDescent="0.25">
      <c r="A117" s="204"/>
      <c r="B117" s="202"/>
      <c r="C117" s="202"/>
      <c r="D117" s="202"/>
      <c r="E117" s="202"/>
      <c r="F117" s="202"/>
      <c r="G117" s="202"/>
      <c r="H117" s="202"/>
      <c r="I117" s="202"/>
      <c r="J117" s="202"/>
      <c r="K117" s="202"/>
      <c r="L117" s="202"/>
      <c r="M117" s="202"/>
      <c r="N117" s="202"/>
      <c r="O117" s="202"/>
      <c r="P117" s="202"/>
      <c r="Q117" s="202"/>
      <c r="R117" s="202"/>
      <c r="S117" s="202"/>
    </row>
    <row r="118" spans="1:20" x14ac:dyDescent="0.25">
      <c r="A118" s="204"/>
      <c r="B118" s="202"/>
      <c r="C118" s="202"/>
      <c r="D118" s="202"/>
      <c r="E118" s="202"/>
      <c r="F118" s="202"/>
      <c r="G118" s="202"/>
      <c r="H118" s="202"/>
      <c r="I118" s="202"/>
      <c r="J118" s="202"/>
      <c r="K118" s="202"/>
      <c r="L118" s="202"/>
      <c r="M118" s="202"/>
      <c r="N118" s="202"/>
      <c r="O118" s="202"/>
      <c r="P118" s="202"/>
      <c r="Q118" s="202"/>
      <c r="R118" s="202"/>
      <c r="S118" s="202"/>
    </row>
    <row r="119" spans="1:20" x14ac:dyDescent="0.25">
      <c r="A119" s="204"/>
      <c r="B119" s="202"/>
      <c r="C119" s="202"/>
      <c r="D119" s="202"/>
      <c r="E119" s="202"/>
      <c r="F119" s="202"/>
      <c r="G119" s="202"/>
      <c r="H119" s="202"/>
      <c r="I119" s="202"/>
      <c r="J119" s="202"/>
      <c r="K119" s="202"/>
      <c r="L119" s="202"/>
      <c r="M119" s="202"/>
      <c r="N119" s="202"/>
      <c r="O119" s="202"/>
      <c r="P119" s="202"/>
      <c r="Q119" s="202"/>
      <c r="R119" s="202"/>
      <c r="S119" s="202"/>
    </row>
    <row r="120" spans="1:20" x14ac:dyDescent="0.25">
      <c r="A120" s="204"/>
      <c r="B120" s="202"/>
      <c r="C120" s="202"/>
      <c r="D120" s="202"/>
      <c r="E120" s="202"/>
      <c r="F120" s="202"/>
      <c r="G120" s="202"/>
      <c r="H120" s="202"/>
      <c r="I120" s="202"/>
      <c r="J120" s="202"/>
      <c r="K120" s="202"/>
      <c r="L120" s="202"/>
      <c r="M120" s="202"/>
      <c r="N120" s="202"/>
      <c r="O120" s="202"/>
      <c r="P120" s="202"/>
      <c r="Q120" s="202"/>
      <c r="R120" s="202"/>
      <c r="S120" s="202"/>
    </row>
    <row r="121" spans="1:20" x14ac:dyDescent="0.25">
      <c r="A121" s="204"/>
      <c r="B121" s="202"/>
      <c r="C121" s="202"/>
      <c r="D121" s="202"/>
      <c r="E121" s="202"/>
      <c r="F121" s="202"/>
      <c r="G121" s="202"/>
      <c r="H121" s="202"/>
      <c r="I121" s="202"/>
      <c r="J121" s="202"/>
      <c r="K121" s="202"/>
      <c r="L121" s="202"/>
      <c r="M121" s="202"/>
      <c r="N121" s="202"/>
      <c r="O121" s="202"/>
      <c r="P121" s="202"/>
      <c r="Q121" s="202"/>
      <c r="R121" s="202"/>
      <c r="S121" s="202"/>
    </row>
    <row r="122" spans="1:20" x14ac:dyDescent="0.25">
      <c r="A122" s="204"/>
      <c r="B122" s="202"/>
      <c r="C122" s="202"/>
      <c r="D122" s="202"/>
      <c r="E122" s="202"/>
      <c r="F122" s="202"/>
      <c r="G122" s="202"/>
      <c r="H122" s="202"/>
      <c r="I122" s="202"/>
      <c r="J122" s="202"/>
      <c r="K122" s="202"/>
      <c r="L122" s="202"/>
      <c r="M122" s="202"/>
      <c r="N122" s="202"/>
      <c r="O122" s="202"/>
      <c r="P122" s="202"/>
      <c r="Q122" s="202"/>
      <c r="R122" s="202"/>
      <c r="S122" s="202"/>
    </row>
    <row r="123" spans="1:20" x14ac:dyDescent="0.25">
      <c r="A123" s="204"/>
      <c r="B123" s="202"/>
      <c r="C123" s="202"/>
      <c r="D123" s="202"/>
      <c r="E123" s="202"/>
      <c r="F123" s="202"/>
      <c r="G123" s="202"/>
      <c r="H123" s="202"/>
      <c r="I123" s="202"/>
      <c r="J123" s="202"/>
      <c r="K123" s="202"/>
      <c r="L123" s="202"/>
      <c r="M123" s="202"/>
      <c r="N123" s="202"/>
      <c r="O123" s="202"/>
      <c r="P123" s="202"/>
      <c r="Q123" s="202"/>
      <c r="R123" s="202"/>
      <c r="S123" s="202"/>
    </row>
    <row r="124" spans="1:20" x14ac:dyDescent="0.25">
      <c r="A124" s="204"/>
      <c r="B124" s="202"/>
      <c r="C124" s="202"/>
      <c r="D124" s="202"/>
      <c r="E124" s="202"/>
      <c r="F124" s="202"/>
      <c r="G124" s="202"/>
      <c r="H124" s="202"/>
      <c r="I124" s="202"/>
      <c r="J124" s="202"/>
      <c r="K124" s="202"/>
      <c r="L124" s="202"/>
      <c r="M124" s="202"/>
      <c r="N124" s="202"/>
      <c r="O124" s="202"/>
      <c r="P124" s="202"/>
      <c r="Q124" s="202"/>
      <c r="R124" s="202"/>
      <c r="S124" s="202"/>
    </row>
    <row r="125" spans="1:20" x14ac:dyDescent="0.25">
      <c r="B125" s="202"/>
      <c r="C125" s="202"/>
      <c r="D125" s="203"/>
      <c r="E125" s="203"/>
      <c r="F125" s="203"/>
      <c r="G125" s="202"/>
      <c r="H125" s="202"/>
      <c r="I125" s="202"/>
      <c r="J125" s="202"/>
      <c r="K125" s="202"/>
      <c r="L125" s="202"/>
      <c r="M125" s="201"/>
      <c r="N125" s="201"/>
      <c r="O125" s="201"/>
      <c r="P125" s="201"/>
      <c r="Q125" s="201"/>
      <c r="R125" s="201"/>
      <c r="S125" s="201"/>
      <c r="T125" s="201"/>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7">
    <pageSetUpPr fitToPage="1"/>
  </sheetPr>
  <dimension ref="B2:W16"/>
  <sheetViews>
    <sheetView workbookViewId="0">
      <selection activeCell="FW33" sqref="FW33"/>
    </sheetView>
  </sheetViews>
  <sheetFormatPr defaultColWidth="9.140625" defaultRowHeight="19.5" customHeight="1" x14ac:dyDescent="0.2"/>
  <cols>
    <col min="1" max="1" width="9.140625" style="265"/>
    <col min="2" max="2" width="25.140625" style="281" customWidth="1"/>
    <col min="3" max="29" width="10" style="265" customWidth="1"/>
    <col min="30" max="16384" width="9.140625" style="265"/>
  </cols>
  <sheetData>
    <row r="2" spans="2:23" s="281" customFormat="1" ht="45" customHeight="1" x14ac:dyDescent="0.25">
      <c r="B2" s="288" t="s">
        <v>300</v>
      </c>
    </row>
    <row r="3" spans="2:23" s="281" customFormat="1" ht="26.25" customHeight="1" thickBot="1" x14ac:dyDescent="0.3">
      <c r="B3" s="283"/>
    </row>
    <row r="4" spans="2:23" s="287" customFormat="1" ht="38.25" customHeight="1" thickBot="1" x14ac:dyDescent="0.3">
      <c r="B4" s="289" t="s">
        <v>232</v>
      </c>
      <c r="C4" s="290"/>
      <c r="D4" s="292" t="s">
        <v>233</v>
      </c>
      <c r="E4" s="290"/>
      <c r="F4" s="291"/>
      <c r="G4" s="290"/>
      <c r="H4" s="1164" t="s">
        <v>242</v>
      </c>
      <c r="I4" s="1164"/>
      <c r="J4" s="290"/>
      <c r="K4" s="290"/>
      <c r="L4" s="291"/>
      <c r="M4" s="290"/>
      <c r="N4" s="1165" t="s">
        <v>241</v>
      </c>
      <c r="O4" s="1165"/>
      <c r="P4" s="290"/>
      <c r="Q4" s="290"/>
      <c r="R4" s="291"/>
      <c r="S4" s="290"/>
      <c r="T4" s="1165" t="s">
        <v>598</v>
      </c>
      <c r="U4" s="1165"/>
      <c r="V4" s="290"/>
      <c r="W4" s="290"/>
    </row>
    <row r="5" spans="2:23" ht="24" customHeight="1" thickBot="1" x14ac:dyDescent="0.3">
      <c r="B5" s="286" t="s">
        <v>234</v>
      </c>
      <c r="C5" s="1170" t="s">
        <v>231</v>
      </c>
      <c r="D5" s="1170"/>
      <c r="E5" s="1171"/>
      <c r="F5" s="293"/>
      <c r="G5" s="307" t="s">
        <v>65</v>
      </c>
      <c r="H5" s="294"/>
      <c r="I5" s="295"/>
      <c r="J5" s="307" t="s">
        <v>238</v>
      </c>
      <c r="K5" s="294"/>
      <c r="L5" s="293"/>
      <c r="M5" s="307" t="s">
        <v>65</v>
      </c>
      <c r="N5" s="294"/>
      <c r="O5" s="295"/>
      <c r="P5" s="307" t="s">
        <v>238</v>
      </c>
      <c r="Q5" s="294"/>
      <c r="R5" s="293"/>
      <c r="S5" s="307" t="s">
        <v>596</v>
      </c>
      <c r="T5" s="294"/>
      <c r="U5" s="295"/>
      <c r="V5" s="307" t="s">
        <v>597</v>
      </c>
      <c r="W5" s="294"/>
    </row>
    <row r="6" spans="2:23" ht="33" customHeight="1" thickBot="1" x14ac:dyDescent="0.3">
      <c r="B6" s="284" t="s">
        <v>237</v>
      </c>
      <c r="C6" s="297" t="s">
        <v>235</v>
      </c>
      <c r="D6" s="297" t="s">
        <v>236</v>
      </c>
      <c r="E6" s="308" t="s">
        <v>68</v>
      </c>
      <c r="F6" s="298" t="s">
        <v>235</v>
      </c>
      <c r="G6" s="297" t="s">
        <v>236</v>
      </c>
      <c r="H6" s="309" t="s">
        <v>68</v>
      </c>
      <c r="I6" s="296" t="s">
        <v>235</v>
      </c>
      <c r="J6" s="297" t="s">
        <v>236</v>
      </c>
      <c r="K6" s="297" t="s">
        <v>68</v>
      </c>
      <c r="L6" s="298" t="s">
        <v>235</v>
      </c>
      <c r="M6" s="297" t="s">
        <v>236</v>
      </c>
      <c r="N6" s="297" t="s">
        <v>68</v>
      </c>
      <c r="O6" s="296" t="s">
        <v>235</v>
      </c>
      <c r="P6" s="297" t="s">
        <v>236</v>
      </c>
      <c r="Q6" s="297" t="s">
        <v>68</v>
      </c>
      <c r="R6" s="298" t="s">
        <v>235</v>
      </c>
      <c r="S6" s="297" t="s">
        <v>236</v>
      </c>
      <c r="T6" s="297" t="s">
        <v>68</v>
      </c>
      <c r="U6" s="296" t="s">
        <v>235</v>
      </c>
      <c r="V6" s="297" t="s">
        <v>236</v>
      </c>
      <c r="W6" s="297" t="s">
        <v>68</v>
      </c>
    </row>
    <row r="7" spans="2:23" s="282" customFormat="1" ht="22.5" customHeight="1" x14ac:dyDescent="0.25">
      <c r="B7" s="310" t="s">
        <v>239</v>
      </c>
      <c r="C7" s="311"/>
      <c r="D7" s="297"/>
      <c r="E7" s="297"/>
      <c r="F7" s="298"/>
      <c r="G7" s="297"/>
      <c r="H7" s="297"/>
      <c r="I7" s="299"/>
      <c r="J7" s="300"/>
      <c r="K7" s="300"/>
      <c r="L7" s="301"/>
      <c r="M7" s="300"/>
      <c r="N7" s="300"/>
      <c r="O7" s="299"/>
      <c r="P7" s="300"/>
      <c r="Q7" s="300"/>
      <c r="R7" s="301"/>
      <c r="S7" s="300"/>
      <c r="T7" s="300"/>
      <c r="U7" s="299"/>
      <c r="V7" s="300"/>
      <c r="W7" s="300"/>
    </row>
    <row r="8" spans="2:23" ht="15" x14ac:dyDescent="0.25">
      <c r="B8" s="302" t="s">
        <v>58</v>
      </c>
      <c r="C8" s="303">
        <v>1.2930000000000001E-2</v>
      </c>
      <c r="D8" s="303">
        <v>8.5900000000000004E-3</v>
      </c>
      <c r="E8" s="303">
        <v>3.8300000000000001E-3</v>
      </c>
      <c r="F8" s="304">
        <v>1.2930000000000001E-2</v>
      </c>
      <c r="G8" s="303">
        <v>8.5900000000000004E-3</v>
      </c>
      <c r="H8" s="303">
        <v>3.8300000000000001E-3</v>
      </c>
      <c r="I8" s="305">
        <v>1.116E-2</v>
      </c>
      <c r="J8" s="303">
        <v>1.116E-2</v>
      </c>
      <c r="K8" s="303">
        <v>4.5999999999999999E-3</v>
      </c>
      <c r="L8" s="304">
        <v>1.355E-2</v>
      </c>
      <c r="M8" s="303">
        <v>8.9999999999999993E-3</v>
      </c>
      <c r="N8" s="303">
        <v>4.0099999999999997E-3</v>
      </c>
      <c r="O8" s="305">
        <v>1.17E-2</v>
      </c>
      <c r="P8" s="303">
        <v>1.17E-2</v>
      </c>
      <c r="Q8" s="303">
        <v>4.8199999999999996E-3</v>
      </c>
      <c r="R8" s="313">
        <v>1.4370000000000001E-2</v>
      </c>
      <c r="S8" s="303">
        <v>9.5499999999999995E-3</v>
      </c>
      <c r="T8" s="303">
        <v>4.2599999999999999E-3</v>
      </c>
      <c r="U8" s="305">
        <v>1.24E-2</v>
      </c>
      <c r="V8" s="303">
        <v>1.24E-2</v>
      </c>
      <c r="W8" s="303">
        <v>5.11E-3</v>
      </c>
    </row>
    <row r="9" spans="2:23" ht="19.5" customHeight="1" x14ac:dyDescent="0.25">
      <c r="B9" s="302" t="s">
        <v>59</v>
      </c>
      <c r="C9" s="303">
        <v>1.1849999999999999E-2</v>
      </c>
      <c r="D9" s="303">
        <v>7.8700000000000003E-3</v>
      </c>
      <c r="E9" s="303">
        <v>3.5100000000000001E-3</v>
      </c>
      <c r="F9" s="304">
        <v>1.1849999999999999E-2</v>
      </c>
      <c r="G9" s="303">
        <v>7.8700000000000003E-3</v>
      </c>
      <c r="H9" s="303">
        <v>3.5100000000000001E-3</v>
      </c>
      <c r="I9" s="305">
        <v>1.023E-2</v>
      </c>
      <c r="J9" s="303">
        <v>1.023E-2</v>
      </c>
      <c r="K9" s="303">
        <v>4.2100000000000002E-3</v>
      </c>
      <c r="L9" s="304">
        <v>1.242E-2</v>
      </c>
      <c r="M9" s="303">
        <v>8.2500000000000004E-3</v>
      </c>
      <c r="N9" s="303">
        <v>3.6800000000000001E-3</v>
      </c>
      <c r="O9" s="305">
        <v>1.072E-2</v>
      </c>
      <c r="P9" s="303">
        <v>1.072E-2</v>
      </c>
      <c r="Q9" s="303">
        <v>4.4099999999999999E-3</v>
      </c>
      <c r="R9" s="304">
        <v>1.3169999999999999E-2</v>
      </c>
      <c r="S9" s="303">
        <v>8.7500000000000008E-3</v>
      </c>
      <c r="T9" s="303">
        <v>3.8999999999999998E-3</v>
      </c>
      <c r="U9" s="305">
        <v>1.137E-2</v>
      </c>
      <c r="V9" s="303">
        <v>1.137E-2</v>
      </c>
      <c r="W9" s="303">
        <v>4.6800000000000001E-3</v>
      </c>
    </row>
    <row r="10" spans="2:23" ht="19.5" customHeight="1" x14ac:dyDescent="0.25">
      <c r="B10" s="302" t="s">
        <v>60</v>
      </c>
      <c r="C10" s="306">
        <v>8.5299999999999994E-3</v>
      </c>
      <c r="D10" s="303">
        <v>5.7099999999999998E-3</v>
      </c>
      <c r="E10" s="303">
        <v>2.5400000000000002E-3</v>
      </c>
      <c r="F10" s="304">
        <v>8.5299999999999994E-3</v>
      </c>
      <c r="G10" s="303">
        <v>5.7099999999999998E-3</v>
      </c>
      <c r="H10" s="303">
        <v>2.5400000000000002E-3</v>
      </c>
      <c r="I10" s="305">
        <v>7.3699999999999998E-3</v>
      </c>
      <c r="J10" s="303">
        <v>7.3699999999999998E-3</v>
      </c>
      <c r="K10" s="303">
        <v>3.0500000000000002E-3</v>
      </c>
      <c r="L10" s="304">
        <v>8.94E-3</v>
      </c>
      <c r="M10" s="303">
        <v>5.9899999999999997E-3</v>
      </c>
      <c r="N10" s="303">
        <v>2.66E-3</v>
      </c>
      <c r="O10" s="305">
        <v>7.7299999999999999E-3</v>
      </c>
      <c r="P10" s="303">
        <v>7.7299999999999999E-3</v>
      </c>
      <c r="Q10" s="303">
        <v>3.2000000000000002E-3</v>
      </c>
      <c r="R10" s="304">
        <v>9.4800000000000006E-3</v>
      </c>
      <c r="S10" s="303">
        <v>6.3499999999999997E-3</v>
      </c>
      <c r="T10" s="303">
        <v>2.82E-3</v>
      </c>
      <c r="U10" s="305">
        <v>8.1899999999999994E-3</v>
      </c>
      <c r="V10" s="303">
        <v>8.1899999999999994E-3</v>
      </c>
      <c r="W10" s="303">
        <v>3.3899999999999998E-3</v>
      </c>
    </row>
    <row r="11" spans="2:23" ht="19.5" customHeight="1" x14ac:dyDescent="0.25">
      <c r="B11" s="302" t="s">
        <v>61</v>
      </c>
      <c r="C11" s="303">
        <v>5.0899999999999999E-3</v>
      </c>
      <c r="D11" s="303">
        <v>3.3899999999999998E-3</v>
      </c>
      <c r="E11" s="303">
        <v>1.5299999999999999E-3</v>
      </c>
      <c r="F11" s="304">
        <v>5.0899999999999999E-3</v>
      </c>
      <c r="G11" s="303">
        <v>3.3899999999999998E-3</v>
      </c>
      <c r="H11" s="303">
        <v>1.5299999999999999E-3</v>
      </c>
      <c r="I11" s="305">
        <v>4.3899999999999998E-3</v>
      </c>
      <c r="J11" s="303">
        <v>4.3899999999999998E-3</v>
      </c>
      <c r="K11" s="303">
        <v>1.83E-3</v>
      </c>
      <c r="L11" s="304">
        <v>5.3400000000000001E-3</v>
      </c>
      <c r="M11" s="303">
        <v>3.5500000000000002E-3</v>
      </c>
      <c r="N11" s="303">
        <v>1.6000000000000001E-3</v>
      </c>
      <c r="O11" s="305">
        <v>4.5999999999999999E-3</v>
      </c>
      <c r="P11" s="303">
        <v>4.5999999999999999E-3</v>
      </c>
      <c r="Q11" s="303">
        <v>1.92E-3</v>
      </c>
      <c r="R11" s="304">
        <v>5.6600000000000001E-3</v>
      </c>
      <c r="S11" s="303">
        <v>3.7699999999999999E-3</v>
      </c>
      <c r="T11" s="303">
        <v>1.6999999999999999E-3</v>
      </c>
      <c r="U11" s="305">
        <v>4.8799999999999998E-3</v>
      </c>
      <c r="V11" s="303">
        <v>4.8799999999999998E-3</v>
      </c>
      <c r="W11" s="303">
        <v>2.0300000000000001E-3</v>
      </c>
    </row>
    <row r="12" spans="2:23" ht="19.5" customHeight="1" x14ac:dyDescent="0.25">
      <c r="B12" s="302" t="s">
        <v>62</v>
      </c>
      <c r="C12" s="303">
        <v>1.67E-3</v>
      </c>
      <c r="D12" s="303">
        <v>1.1299999999999999E-3</v>
      </c>
      <c r="E12" s="303">
        <v>5.8E-4</v>
      </c>
      <c r="F12" s="304">
        <v>1.67E-3</v>
      </c>
      <c r="G12" s="303">
        <v>1.1299999999999999E-3</v>
      </c>
      <c r="H12" s="303">
        <v>5.8E-4</v>
      </c>
      <c r="I12" s="305">
        <v>1.4499999999999999E-3</v>
      </c>
      <c r="J12" s="303">
        <v>1.4499999999999999E-3</v>
      </c>
      <c r="K12" s="303">
        <v>6.9999999999999999E-4</v>
      </c>
      <c r="L12" s="304">
        <v>1.75E-3</v>
      </c>
      <c r="M12" s="303">
        <v>1.1800000000000001E-3</v>
      </c>
      <c r="N12" s="303">
        <v>6.0999999999999997E-4</v>
      </c>
      <c r="O12" s="305">
        <v>1.5200000000000001E-3</v>
      </c>
      <c r="P12" s="303">
        <v>1.5200000000000001E-3</v>
      </c>
      <c r="Q12" s="303">
        <v>7.2999999999999996E-4</v>
      </c>
      <c r="R12" s="304">
        <v>1.8600000000000001E-3</v>
      </c>
      <c r="S12" s="303">
        <v>1.2600000000000001E-3</v>
      </c>
      <c r="T12" s="303">
        <v>6.4000000000000005E-4</v>
      </c>
      <c r="U12" s="305">
        <v>1.6100000000000001E-3</v>
      </c>
      <c r="V12" s="303">
        <v>1.6100000000000001E-3</v>
      </c>
      <c r="W12" s="303">
        <v>7.7999999999999999E-4</v>
      </c>
    </row>
    <row r="13" spans="2:23" ht="19.5" customHeight="1" x14ac:dyDescent="0.25">
      <c r="B13" s="302" t="s">
        <v>63</v>
      </c>
      <c r="C13" s="303">
        <v>8.8000000000000003E-4</v>
      </c>
      <c r="D13" s="303">
        <v>5.9000000000000003E-4</v>
      </c>
      <c r="E13" s="303">
        <v>3.6000000000000002E-4</v>
      </c>
      <c r="F13" s="304">
        <v>8.8000000000000003E-4</v>
      </c>
      <c r="G13" s="303">
        <v>5.9000000000000003E-4</v>
      </c>
      <c r="H13" s="303">
        <v>3.6000000000000002E-4</v>
      </c>
      <c r="I13" s="305">
        <v>7.6000000000000004E-4</v>
      </c>
      <c r="J13" s="303">
        <v>7.6000000000000004E-4</v>
      </c>
      <c r="K13" s="303">
        <v>4.2999999999999999E-4</v>
      </c>
      <c r="L13" s="304">
        <v>9.2000000000000003E-4</v>
      </c>
      <c r="M13" s="303">
        <v>6.2E-4</v>
      </c>
      <c r="N13" s="303">
        <v>3.8000000000000002E-4</v>
      </c>
      <c r="O13" s="305">
        <v>8.0000000000000004E-4</v>
      </c>
      <c r="P13" s="303">
        <v>8.0000000000000004E-4</v>
      </c>
      <c r="Q13" s="303">
        <v>4.4999999999999999E-4</v>
      </c>
      <c r="R13" s="304">
        <v>9.7999999999999997E-4</v>
      </c>
      <c r="S13" s="303">
        <v>6.6E-4</v>
      </c>
      <c r="T13" s="303">
        <v>4.0000000000000002E-4</v>
      </c>
      <c r="U13" s="305">
        <v>8.4000000000000003E-4</v>
      </c>
      <c r="V13" s="303">
        <v>8.4000000000000003E-4</v>
      </c>
      <c r="W13" s="303">
        <v>4.8000000000000001E-4</v>
      </c>
    </row>
    <row r="14" spans="2:23" ht="19.5" customHeight="1" x14ac:dyDescent="0.25">
      <c r="B14" s="302" t="s">
        <v>230</v>
      </c>
      <c r="C14" s="303">
        <v>0</v>
      </c>
      <c r="D14" s="303">
        <v>0</v>
      </c>
      <c r="E14" s="303">
        <v>0</v>
      </c>
      <c r="F14" s="304">
        <v>0</v>
      </c>
      <c r="G14" s="303">
        <v>0</v>
      </c>
      <c r="H14" s="303">
        <v>0</v>
      </c>
      <c r="I14" s="305">
        <v>0</v>
      </c>
      <c r="J14" s="303">
        <v>0</v>
      </c>
      <c r="K14" s="303">
        <v>0</v>
      </c>
      <c r="L14" s="304">
        <v>0</v>
      </c>
      <c r="M14" s="303">
        <v>0</v>
      </c>
      <c r="N14" s="303">
        <v>0</v>
      </c>
      <c r="O14" s="305">
        <v>0</v>
      </c>
      <c r="P14" s="303">
        <v>0</v>
      </c>
      <c r="Q14" s="303">
        <v>0</v>
      </c>
      <c r="R14" s="304">
        <v>0</v>
      </c>
      <c r="S14" s="303">
        <v>0</v>
      </c>
      <c r="T14" s="312">
        <v>0</v>
      </c>
      <c r="U14" s="305">
        <v>0</v>
      </c>
      <c r="V14" s="303">
        <v>0</v>
      </c>
      <c r="W14" s="303">
        <v>0</v>
      </c>
    </row>
    <row r="15" spans="2:23" ht="19.5" customHeight="1" x14ac:dyDescent="0.25">
      <c r="B15" s="285"/>
    </row>
    <row r="16" spans="2:23" ht="19.5" customHeight="1" x14ac:dyDescent="0.2">
      <c r="B16" s="281" t="s">
        <v>229</v>
      </c>
    </row>
  </sheetData>
  <mergeCells count="4">
    <mergeCell ref="H4:I4"/>
    <mergeCell ref="N4:O4"/>
    <mergeCell ref="T4:U4"/>
    <mergeCell ref="C5:E5"/>
  </mergeCells>
  <pageMargins left="0.7" right="0.7" top="0.75" bottom="0.75" header="0.3" footer="0.3"/>
  <pageSetup scale="5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2">
    <pageSetUpPr fitToPage="1"/>
  </sheetPr>
  <dimension ref="B1:AI55"/>
  <sheetViews>
    <sheetView workbookViewId="0">
      <selection activeCell="FW33" sqref="FW33"/>
    </sheetView>
  </sheetViews>
  <sheetFormatPr defaultColWidth="9.140625" defaultRowHeight="15" x14ac:dyDescent="0.25"/>
  <cols>
    <col min="1" max="1" width="0.7109375" style="105" customWidth="1"/>
    <col min="2" max="2" width="17.140625" style="105" customWidth="1"/>
    <col min="3" max="3" width="13.28515625" style="105" bestFit="1" customWidth="1"/>
    <col min="4" max="4" width="13.28515625" style="106" customWidth="1"/>
    <col min="5" max="5" width="13.28515625" style="105" customWidth="1"/>
    <col min="6" max="7" width="13.28515625" style="121" customWidth="1"/>
    <col min="8" max="8" width="17.28515625" style="121" customWidth="1"/>
    <col min="9" max="9" width="13.28515625" style="122" customWidth="1"/>
    <col min="10" max="10" width="2.85546875" style="121" customWidth="1"/>
    <col min="11" max="11" width="16.42578125" style="105" customWidth="1"/>
    <col min="12" max="12" width="11.140625" style="105" bestFit="1" customWidth="1"/>
    <col min="13" max="14" width="13.28515625" style="121" customWidth="1"/>
    <col min="15" max="15" width="11.140625" style="121" customWidth="1"/>
    <col min="16" max="16" width="15.85546875" style="121" customWidth="1"/>
    <col min="17" max="22" width="13.28515625" style="129" customWidth="1"/>
    <col min="23" max="24" width="9.140625" style="105"/>
    <col min="25" max="25" width="12.140625" style="105" bestFit="1" customWidth="1"/>
    <col min="26" max="28" width="9.140625" style="105"/>
    <col min="29" max="29" width="10.5703125" style="105" customWidth="1"/>
    <col min="30" max="16384" width="9.140625" style="105"/>
  </cols>
  <sheetData>
    <row r="1" spans="2:35" x14ac:dyDescent="0.25">
      <c r="D1" s="106" t="s">
        <v>200</v>
      </c>
    </row>
    <row r="2" spans="2:35" ht="18.75" x14ac:dyDescent="0.3">
      <c r="B2" s="110" t="s">
        <v>15</v>
      </c>
      <c r="K2" s="110" t="s">
        <v>15</v>
      </c>
    </row>
    <row r="3" spans="2:35" ht="18.75" x14ac:dyDescent="0.3">
      <c r="B3" s="110" t="s">
        <v>344</v>
      </c>
      <c r="K3" s="110" t="s">
        <v>344</v>
      </c>
      <c r="N3" s="137"/>
    </row>
    <row r="4" spans="2:35" x14ac:dyDescent="0.25">
      <c r="D4" s="246"/>
      <c r="L4" s="245" t="s">
        <v>199</v>
      </c>
    </row>
    <row r="5" spans="2:35" ht="54" customHeight="1" x14ac:dyDescent="0.25">
      <c r="B5" s="109" t="s">
        <v>22</v>
      </c>
      <c r="C5" s="109" t="s">
        <v>23</v>
      </c>
      <c r="D5" s="220" t="s">
        <v>70</v>
      </c>
      <c r="E5" s="109" t="s">
        <v>27</v>
      </c>
      <c r="F5" s="123" t="s">
        <v>25</v>
      </c>
      <c r="G5" s="123" t="s">
        <v>24</v>
      </c>
      <c r="H5" s="123" t="s">
        <v>26</v>
      </c>
      <c r="I5" s="123"/>
      <c r="K5" s="109" t="s">
        <v>19</v>
      </c>
      <c r="L5" s="109" t="s">
        <v>334</v>
      </c>
      <c r="M5" s="123" t="s">
        <v>335</v>
      </c>
      <c r="N5" s="123" t="s">
        <v>336</v>
      </c>
      <c r="O5" s="123" t="s">
        <v>337</v>
      </c>
      <c r="P5" s="123" t="s">
        <v>338</v>
      </c>
      <c r="Q5" s="138"/>
      <c r="R5" s="138"/>
      <c r="S5" s="138"/>
      <c r="T5" s="138"/>
      <c r="U5" s="138"/>
      <c r="V5" s="138"/>
      <c r="AC5" s="109"/>
      <c r="AD5" s="109"/>
      <c r="AE5" s="109"/>
      <c r="AF5" s="109"/>
      <c r="AH5" s="109"/>
      <c r="AI5" s="109"/>
    </row>
    <row r="6" spans="2:35" x14ac:dyDescent="0.25">
      <c r="B6" s="107">
        <v>0</v>
      </c>
      <c r="C6" s="111">
        <v>3780</v>
      </c>
      <c r="D6" s="111">
        <f>+C6</f>
        <v>3780</v>
      </c>
      <c r="E6" s="111">
        <f>+C6</f>
        <v>3780</v>
      </c>
      <c r="F6" s="124">
        <f>+C6*B6</f>
        <v>0</v>
      </c>
      <c r="G6" s="124">
        <f>+C6</f>
        <v>3780</v>
      </c>
      <c r="H6" s="124">
        <f>+C6*B6</f>
        <v>0</v>
      </c>
      <c r="I6" s="125">
        <f>+H6/$F$43</f>
        <v>0</v>
      </c>
      <c r="K6" s="107">
        <v>0</v>
      </c>
      <c r="L6" s="131">
        <f>+S6*T6</f>
        <v>3780</v>
      </c>
      <c r="M6" s="124">
        <f>+L6</f>
        <v>3780</v>
      </c>
      <c r="N6" s="124">
        <f>+L6*K6</f>
        <v>0</v>
      </c>
      <c r="O6" s="131">
        <f>+L6</f>
        <v>3780</v>
      </c>
      <c r="P6" s="124">
        <f>+L6*K6</f>
        <v>0</v>
      </c>
      <c r="Q6" s="125">
        <f>+P6/$F$43</f>
        <v>0</v>
      </c>
      <c r="S6" s="223">
        <v>1</v>
      </c>
      <c r="T6" s="108">
        <v>3780</v>
      </c>
    </row>
    <row r="7" spans="2:35" x14ac:dyDescent="0.25">
      <c r="B7" s="107">
        <v>100</v>
      </c>
      <c r="C7" s="111">
        <v>66419</v>
      </c>
      <c r="D7" s="111">
        <f>+C7/2</f>
        <v>33209.5</v>
      </c>
      <c r="E7" s="111">
        <f>+E6+C7</f>
        <v>70199</v>
      </c>
      <c r="F7" s="124">
        <f t="shared" ref="F7:F41" si="0">+C7*B7</f>
        <v>6641900</v>
      </c>
      <c r="G7" s="124">
        <f t="shared" ref="G7:G41" si="1">+G6+C7</f>
        <v>70199</v>
      </c>
      <c r="H7" s="124">
        <f>+H6+F7</f>
        <v>6641900</v>
      </c>
      <c r="I7" s="125">
        <f t="shared" ref="I7:I41" si="2">+H7/$F$43</f>
        <v>1.0078275481259315E-2</v>
      </c>
      <c r="K7" s="107">
        <v>50</v>
      </c>
      <c r="L7" s="131">
        <f t="shared" ref="L7:L28" si="3">+S7*T7</f>
        <v>18004.608294930902</v>
      </c>
      <c r="M7" s="124">
        <f>+M6+L7</f>
        <v>21784.608294930902</v>
      </c>
      <c r="N7" s="124">
        <f>+L7*(K7+25.67)</f>
        <v>1362408.7096774215</v>
      </c>
      <c r="O7" s="131">
        <f t="shared" ref="O7:O51" si="4">+O6+L7</f>
        <v>21784.608294930902</v>
      </c>
      <c r="P7" s="124">
        <f>+P6+N7</f>
        <v>1362408.7096774215</v>
      </c>
      <c r="Q7" s="125">
        <f t="shared" ref="Q7:Q51" si="5">+P7/$F$43</f>
        <v>2.067289524713726E-3</v>
      </c>
      <c r="S7" s="223">
        <v>0.90358724134815338</v>
      </c>
      <c r="T7" s="108">
        <v>19925.7</v>
      </c>
    </row>
    <row r="8" spans="2:35" x14ac:dyDescent="0.25">
      <c r="B8" s="118">
        <v>200</v>
      </c>
      <c r="C8" s="120">
        <v>234267</v>
      </c>
      <c r="D8" s="111">
        <f t="shared" ref="D8:D16" si="6">+C8/2</f>
        <v>117133.5</v>
      </c>
      <c r="E8" s="120">
        <f t="shared" ref="E8:E41" si="7">+E7+C8</f>
        <v>304466</v>
      </c>
      <c r="F8" s="126">
        <f t="shared" si="0"/>
        <v>46853400</v>
      </c>
      <c r="G8" s="126">
        <f t="shared" si="1"/>
        <v>304466</v>
      </c>
      <c r="H8" s="126">
        <f t="shared" ref="H8:H41" si="8">+H7+F8</f>
        <v>53495300</v>
      </c>
      <c r="I8" s="127">
        <f t="shared" si="2"/>
        <v>8.117261180575007E-2</v>
      </c>
      <c r="K8" s="107">
        <v>120</v>
      </c>
      <c r="L8" s="131">
        <f t="shared" si="3"/>
        <v>42010.752688172099</v>
      </c>
      <c r="M8" s="124">
        <f t="shared" ref="M8:M51" si="9">+M7+L8</f>
        <v>63795.360983103004</v>
      </c>
      <c r="N8" s="124">
        <f t="shared" ref="N8:N26" si="10">+L8*(K8+25.67)</f>
        <v>6119706.3440860305</v>
      </c>
      <c r="O8" s="131">
        <f t="shared" si="4"/>
        <v>63795.360983103004</v>
      </c>
      <c r="P8" s="124">
        <f t="shared" ref="P8:P51" si="11">+P7+N8</f>
        <v>7482115.053763452</v>
      </c>
      <c r="Q8" s="125">
        <f t="shared" si="5"/>
        <v>1.1353199640811428E-2</v>
      </c>
      <c r="R8" s="214">
        <f>+H7-P8</f>
        <v>-840215.05376345199</v>
      </c>
      <c r="S8" s="223">
        <f>+S7</f>
        <v>0.90358724134815338</v>
      </c>
      <c r="T8" s="108">
        <v>46493.299999999996</v>
      </c>
      <c r="Y8" s="116"/>
    </row>
    <row r="9" spans="2:35" x14ac:dyDescent="0.25">
      <c r="B9" s="107">
        <v>300</v>
      </c>
      <c r="C9" s="111">
        <v>266742</v>
      </c>
      <c r="D9" s="111">
        <f t="shared" si="6"/>
        <v>133371</v>
      </c>
      <c r="E9" s="111">
        <f t="shared" si="7"/>
        <v>571208</v>
      </c>
      <c r="F9" s="124">
        <f t="shared" si="0"/>
        <v>80022600</v>
      </c>
      <c r="G9" s="124">
        <f t="shared" si="1"/>
        <v>571208</v>
      </c>
      <c r="H9" s="124">
        <f t="shared" si="8"/>
        <v>133517900</v>
      </c>
      <c r="I9" s="129">
        <f t="shared" si="2"/>
        <v>0.20259717518770728</v>
      </c>
      <c r="K9" s="107">
        <v>180</v>
      </c>
      <c r="L9" s="131">
        <f t="shared" si="3"/>
        <v>105057.64340626844</v>
      </c>
      <c r="M9" s="124">
        <f t="shared" si="9"/>
        <v>168853.00438937143</v>
      </c>
      <c r="N9" s="124">
        <f t="shared" si="10"/>
        <v>21607205.519367233</v>
      </c>
      <c r="O9" s="131">
        <f t="shared" si="4"/>
        <v>168853.00438937143</v>
      </c>
      <c r="P9" s="124">
        <f t="shared" si="11"/>
        <v>29089320.573130686</v>
      </c>
      <c r="Q9" s="125">
        <f t="shared" si="5"/>
        <v>4.4139506210372804E-2</v>
      </c>
      <c r="S9" s="223">
        <v>0.98561009264734833</v>
      </c>
      <c r="T9" s="108">
        <v>106591.485</v>
      </c>
      <c r="Y9" s="117"/>
    </row>
    <row r="10" spans="2:35" x14ac:dyDescent="0.25">
      <c r="B10" s="107">
        <v>400</v>
      </c>
      <c r="C10" s="111">
        <v>206650</v>
      </c>
      <c r="D10" s="111">
        <f t="shared" si="6"/>
        <v>103325</v>
      </c>
      <c r="E10" s="111">
        <f t="shared" si="7"/>
        <v>777858</v>
      </c>
      <c r="F10" s="124">
        <f t="shared" si="0"/>
        <v>82660000</v>
      </c>
      <c r="G10" s="124">
        <f t="shared" si="1"/>
        <v>777858</v>
      </c>
      <c r="H10" s="124">
        <f t="shared" si="8"/>
        <v>216177900</v>
      </c>
      <c r="I10" s="129">
        <f t="shared" si="2"/>
        <v>0.32802367231667567</v>
      </c>
      <c r="K10" s="118">
        <v>230</v>
      </c>
      <c r="L10" s="131">
        <f t="shared" si="3"/>
        <v>125838.27616794793</v>
      </c>
      <c r="M10" s="126">
        <f t="shared" si="9"/>
        <v>294691.28055731935</v>
      </c>
      <c r="N10" s="124">
        <f t="shared" si="10"/>
        <v>32173072.067859251</v>
      </c>
      <c r="O10" s="132">
        <f t="shared" si="4"/>
        <v>294691.28055731935</v>
      </c>
      <c r="P10" s="126">
        <f t="shared" si="11"/>
        <v>61262392.640989937</v>
      </c>
      <c r="Q10" s="127">
        <f t="shared" si="5"/>
        <v>9.2958230277024642E-2</v>
      </c>
      <c r="R10" s="215">
        <f>+H8-P10</f>
        <v>-7767092.6409899369</v>
      </c>
      <c r="S10" s="223">
        <f>+S9</f>
        <v>0.98561009264734833</v>
      </c>
      <c r="T10" s="119">
        <v>127675.51500000001</v>
      </c>
      <c r="U10" s="139"/>
      <c r="V10" s="139"/>
    </row>
    <row r="11" spans="2:35" x14ac:dyDescent="0.25">
      <c r="B11" s="107">
        <v>500</v>
      </c>
      <c r="C11" s="111">
        <v>145507</v>
      </c>
      <c r="D11" s="111">
        <f t="shared" si="6"/>
        <v>72753.5</v>
      </c>
      <c r="E11" s="111">
        <f t="shared" si="7"/>
        <v>923365</v>
      </c>
      <c r="F11" s="124">
        <f t="shared" si="0"/>
        <v>72753500</v>
      </c>
      <c r="G11" s="124">
        <f t="shared" si="1"/>
        <v>923365</v>
      </c>
      <c r="H11" s="124">
        <f t="shared" si="8"/>
        <v>288931400</v>
      </c>
      <c r="I11" s="129">
        <f t="shared" si="2"/>
        <v>0.43841826049563043</v>
      </c>
      <c r="K11" s="107">
        <v>280</v>
      </c>
      <c r="L11" s="131">
        <f t="shared" si="3"/>
        <v>129236.49900000001</v>
      </c>
      <c r="M11" s="124">
        <f t="shared" si="9"/>
        <v>423927.77955731936</v>
      </c>
      <c r="N11" s="124">
        <f t="shared" si="10"/>
        <v>39503720.649330005</v>
      </c>
      <c r="O11" s="131">
        <f t="shared" si="4"/>
        <v>423927.77955731936</v>
      </c>
      <c r="P11" s="124">
        <f t="shared" si="11"/>
        <v>100766113.29031995</v>
      </c>
      <c r="Q11" s="129">
        <f t="shared" si="5"/>
        <v>0.15290032203369969</v>
      </c>
      <c r="S11" s="224">
        <v>0.95</v>
      </c>
      <c r="T11" s="108">
        <v>136038.42000000001</v>
      </c>
    </row>
    <row r="12" spans="2:35" x14ac:dyDescent="0.25">
      <c r="B12" s="107">
        <v>600</v>
      </c>
      <c r="C12" s="111">
        <v>102087</v>
      </c>
      <c r="D12" s="111">
        <f t="shared" si="6"/>
        <v>51043.5</v>
      </c>
      <c r="E12" s="111">
        <f t="shared" si="7"/>
        <v>1025452</v>
      </c>
      <c r="F12" s="124">
        <f t="shared" si="0"/>
        <v>61252200</v>
      </c>
      <c r="G12" s="124">
        <f t="shared" si="1"/>
        <v>1025452</v>
      </c>
      <c r="H12" s="124">
        <f t="shared" si="8"/>
        <v>350183600</v>
      </c>
      <c r="I12" s="129">
        <f t="shared" si="2"/>
        <v>0.53136102467955248</v>
      </c>
      <c r="K12" s="107">
        <v>330</v>
      </c>
      <c r="L12" s="131">
        <f t="shared" si="3"/>
        <v>124168.401</v>
      </c>
      <c r="M12" s="124">
        <f t="shared" si="9"/>
        <v>548096.18055731931</v>
      </c>
      <c r="N12" s="124">
        <f t="shared" si="10"/>
        <v>44162975.183669999</v>
      </c>
      <c r="O12" s="131">
        <f t="shared" si="4"/>
        <v>548096.18055731931</v>
      </c>
      <c r="P12" s="124">
        <f t="shared" si="11"/>
        <v>144929088.47398996</v>
      </c>
      <c r="Q12" s="129">
        <f t="shared" si="5"/>
        <v>0.21991226590112392</v>
      </c>
      <c r="R12" s="214">
        <f>+H9-P12</f>
        <v>-11411188.473989964</v>
      </c>
      <c r="S12" s="225">
        <v>0.95</v>
      </c>
      <c r="T12" s="108">
        <v>130703.58</v>
      </c>
    </row>
    <row r="13" spans="2:35" x14ac:dyDescent="0.25">
      <c r="B13" s="107">
        <v>700</v>
      </c>
      <c r="C13" s="111">
        <v>71197</v>
      </c>
      <c r="D13" s="111">
        <f t="shared" si="6"/>
        <v>35598.5</v>
      </c>
      <c r="E13" s="111">
        <f t="shared" si="7"/>
        <v>1096649</v>
      </c>
      <c r="F13" s="124">
        <f t="shared" si="0"/>
        <v>49837900</v>
      </c>
      <c r="G13" s="124">
        <f t="shared" si="1"/>
        <v>1096649</v>
      </c>
      <c r="H13" s="124">
        <f t="shared" si="8"/>
        <v>400021500</v>
      </c>
      <c r="I13" s="129">
        <f t="shared" si="2"/>
        <v>0.6069839767877524</v>
      </c>
      <c r="K13" s="107">
        <v>370</v>
      </c>
      <c r="L13" s="131">
        <f t="shared" si="3"/>
        <v>111900.97499999998</v>
      </c>
      <c r="M13" s="124">
        <f t="shared" si="9"/>
        <v>659997.15555731929</v>
      </c>
      <c r="N13" s="124">
        <f t="shared" si="10"/>
        <v>44275858.778249994</v>
      </c>
      <c r="O13" s="131">
        <f t="shared" si="4"/>
        <v>659997.15555731929</v>
      </c>
      <c r="P13" s="124">
        <f t="shared" si="11"/>
        <v>189204947.25223994</v>
      </c>
      <c r="Q13" s="129">
        <f t="shared" si="5"/>
        <v>0.28709549689474573</v>
      </c>
      <c r="S13" s="224">
        <v>0.95</v>
      </c>
      <c r="T13" s="108">
        <v>117790.49999999999</v>
      </c>
    </row>
    <row r="14" spans="2:35" x14ac:dyDescent="0.25">
      <c r="B14" s="107">
        <v>800</v>
      </c>
      <c r="C14" s="111">
        <v>50950</v>
      </c>
      <c r="D14" s="111">
        <f t="shared" si="6"/>
        <v>25475</v>
      </c>
      <c r="E14" s="111">
        <f t="shared" si="7"/>
        <v>1147599</v>
      </c>
      <c r="F14" s="124">
        <f t="shared" si="0"/>
        <v>40760000</v>
      </c>
      <c r="G14" s="124">
        <f t="shared" si="1"/>
        <v>1147599</v>
      </c>
      <c r="H14" s="124">
        <f t="shared" si="8"/>
        <v>440781500</v>
      </c>
      <c r="I14" s="129">
        <f t="shared" si="2"/>
        <v>0.66883231967399426</v>
      </c>
      <c r="K14" s="107">
        <v>420</v>
      </c>
      <c r="L14" s="131">
        <f t="shared" si="3"/>
        <v>91328.107499999838</v>
      </c>
      <c r="M14" s="124">
        <f t="shared" si="9"/>
        <v>751325.2630573191</v>
      </c>
      <c r="N14" s="124">
        <f t="shared" si="10"/>
        <v>40702197.66952493</v>
      </c>
      <c r="O14" s="131">
        <f t="shared" si="4"/>
        <v>751325.2630573191</v>
      </c>
      <c r="P14" s="124">
        <f t="shared" si="11"/>
        <v>229907144.92176488</v>
      </c>
      <c r="Q14" s="129">
        <f t="shared" si="5"/>
        <v>0.34885613177424457</v>
      </c>
      <c r="R14" s="214">
        <f>+H10-P14</f>
        <v>-13729244.92176488</v>
      </c>
      <c r="S14" s="225">
        <f>+S13</f>
        <v>0.95</v>
      </c>
      <c r="T14" s="108">
        <v>96134.849999999831</v>
      </c>
    </row>
    <row r="15" spans="2:35" x14ac:dyDescent="0.25">
      <c r="B15" s="107">
        <v>900</v>
      </c>
      <c r="C15" s="111">
        <v>36987</v>
      </c>
      <c r="D15" s="111">
        <f t="shared" si="6"/>
        <v>18493.5</v>
      </c>
      <c r="E15" s="111">
        <f t="shared" si="7"/>
        <v>1184586</v>
      </c>
      <c r="F15" s="124">
        <f t="shared" si="0"/>
        <v>33288300</v>
      </c>
      <c r="G15" s="124">
        <f t="shared" si="1"/>
        <v>1184586</v>
      </c>
      <c r="H15" s="124">
        <f t="shared" si="8"/>
        <v>474069800</v>
      </c>
      <c r="I15" s="129">
        <f t="shared" si="2"/>
        <v>0.71934326649686187</v>
      </c>
      <c r="K15" s="107">
        <v>460</v>
      </c>
      <c r="L15" s="131">
        <f t="shared" si="3"/>
        <v>74863.351500000004</v>
      </c>
      <c r="M15" s="124">
        <f t="shared" si="9"/>
        <v>826188.61455731909</v>
      </c>
      <c r="N15" s="124">
        <f t="shared" si="10"/>
        <v>36358883.923005</v>
      </c>
      <c r="O15" s="131">
        <f t="shared" si="4"/>
        <v>826188.61455731909</v>
      </c>
      <c r="P15" s="124">
        <f t="shared" si="11"/>
        <v>266266028.8447699</v>
      </c>
      <c r="Q15" s="129">
        <f t="shared" si="5"/>
        <v>0.40402631626470287</v>
      </c>
      <c r="S15" s="224">
        <v>0.98</v>
      </c>
      <c r="T15" s="108">
        <v>76391.175000000003</v>
      </c>
    </row>
    <row r="16" spans="2:35" x14ac:dyDescent="0.25">
      <c r="B16" s="133">
        <v>1000</v>
      </c>
      <c r="C16" s="134">
        <v>27054</v>
      </c>
      <c r="D16" s="111">
        <f t="shared" si="6"/>
        <v>13527</v>
      </c>
      <c r="E16" s="134">
        <f t="shared" si="7"/>
        <v>1211640</v>
      </c>
      <c r="F16" s="135">
        <f t="shared" si="0"/>
        <v>27054000</v>
      </c>
      <c r="G16" s="135">
        <f t="shared" si="1"/>
        <v>1211640</v>
      </c>
      <c r="H16" s="135">
        <f t="shared" si="8"/>
        <v>501123800</v>
      </c>
      <c r="I16" s="140">
        <f t="shared" si="2"/>
        <v>0.76039442126733259</v>
      </c>
      <c r="K16" s="107">
        <v>500</v>
      </c>
      <c r="L16" s="131">
        <f t="shared" si="3"/>
        <v>61583.665499999996</v>
      </c>
      <c r="M16" s="124">
        <f t="shared" si="9"/>
        <v>887772.28005731909</v>
      </c>
      <c r="N16" s="124">
        <f t="shared" si="10"/>
        <v>32372685.443384994</v>
      </c>
      <c r="O16" s="131">
        <f t="shared" si="4"/>
        <v>887772.28005731909</v>
      </c>
      <c r="P16" s="124">
        <f t="shared" si="11"/>
        <v>298638714.2881549</v>
      </c>
      <c r="Q16" s="129">
        <f t="shared" si="5"/>
        <v>0.45314792935231146</v>
      </c>
      <c r="R16" s="214">
        <f>+H11-P16</f>
        <v>-9707314.2881549001</v>
      </c>
      <c r="S16" s="225">
        <f>+S15</f>
        <v>0.98</v>
      </c>
      <c r="T16" s="108">
        <v>62840.474999999999</v>
      </c>
    </row>
    <row r="17" spans="2:22" x14ac:dyDescent="0.25">
      <c r="B17" s="107">
        <v>1100</v>
      </c>
      <c r="C17" s="111">
        <v>20504</v>
      </c>
      <c r="D17" s="111"/>
      <c r="E17" s="111">
        <f t="shared" si="7"/>
        <v>1232144</v>
      </c>
      <c r="F17" s="124">
        <f t="shared" si="0"/>
        <v>22554400</v>
      </c>
      <c r="G17" s="124">
        <f t="shared" si="1"/>
        <v>1232144</v>
      </c>
      <c r="H17" s="124">
        <f t="shared" si="8"/>
        <v>523678200</v>
      </c>
      <c r="I17" s="129">
        <f t="shared" si="2"/>
        <v>0.79461798026619068</v>
      </c>
      <c r="K17" s="107">
        <v>550</v>
      </c>
      <c r="L17" s="131">
        <f t="shared" si="3"/>
        <v>51143.5</v>
      </c>
      <c r="M17" s="124">
        <f t="shared" si="9"/>
        <v>938915.78005731909</v>
      </c>
      <c r="N17" s="124">
        <f t="shared" si="10"/>
        <v>29441778.645</v>
      </c>
      <c r="O17" s="131">
        <f t="shared" si="4"/>
        <v>938915.78005731909</v>
      </c>
      <c r="P17" s="124">
        <f t="shared" si="11"/>
        <v>328080492.93315488</v>
      </c>
      <c r="Q17" s="129">
        <f t="shared" si="5"/>
        <v>0.49782224782181073</v>
      </c>
      <c r="S17" s="224">
        <v>1</v>
      </c>
      <c r="T17" s="108">
        <v>51143.5</v>
      </c>
    </row>
    <row r="18" spans="2:22" x14ac:dyDescent="0.25">
      <c r="B18" s="107">
        <v>1200</v>
      </c>
      <c r="C18" s="111">
        <v>15450</v>
      </c>
      <c r="D18" s="111"/>
      <c r="E18" s="111">
        <f t="shared" si="7"/>
        <v>1247594</v>
      </c>
      <c r="F18" s="124">
        <f t="shared" si="0"/>
        <v>18540000</v>
      </c>
      <c r="G18" s="124">
        <f t="shared" si="1"/>
        <v>1247594</v>
      </c>
      <c r="H18" s="124">
        <f t="shared" si="8"/>
        <v>542218200</v>
      </c>
      <c r="I18" s="129">
        <f t="shared" si="2"/>
        <v>0.82275017548481</v>
      </c>
      <c r="K18" s="107">
        <v>580</v>
      </c>
      <c r="L18" s="131">
        <f t="shared" si="3"/>
        <v>45560.9755</v>
      </c>
      <c r="M18" s="124">
        <f t="shared" si="9"/>
        <v>984476.75555731915</v>
      </c>
      <c r="N18" s="124">
        <f t="shared" si="10"/>
        <v>27594916.031084999</v>
      </c>
      <c r="O18" s="131">
        <f t="shared" si="4"/>
        <v>984476.75555731915</v>
      </c>
      <c r="P18" s="124">
        <f t="shared" si="11"/>
        <v>355675408.9642399</v>
      </c>
      <c r="Q18" s="129">
        <f t="shared" si="5"/>
        <v>0.53969417688480381</v>
      </c>
      <c r="R18" s="214">
        <f>+H12-P18</f>
        <v>-5491808.9642398953</v>
      </c>
      <c r="S18" s="225">
        <f>+S17</f>
        <v>1</v>
      </c>
      <c r="T18" s="108">
        <v>45560.9755</v>
      </c>
    </row>
    <row r="19" spans="2:22" x14ac:dyDescent="0.25">
      <c r="B19" s="107">
        <v>1300</v>
      </c>
      <c r="C19" s="111">
        <v>11783</v>
      </c>
      <c r="D19" s="111"/>
      <c r="E19" s="111">
        <f t="shared" si="7"/>
        <v>1259377</v>
      </c>
      <c r="F19" s="124">
        <f t="shared" si="0"/>
        <v>15317900</v>
      </c>
      <c r="G19" s="124">
        <f t="shared" si="1"/>
        <v>1259377</v>
      </c>
      <c r="H19" s="124">
        <f t="shared" si="8"/>
        <v>557536100</v>
      </c>
      <c r="I19" s="129">
        <f t="shared" si="2"/>
        <v>0.84599322581594749</v>
      </c>
      <c r="K19" s="107">
        <v>630</v>
      </c>
      <c r="L19" s="131">
        <f t="shared" si="3"/>
        <v>38991.441510357981</v>
      </c>
      <c r="M19" s="124">
        <f t="shared" si="9"/>
        <v>1023468.1970676772</v>
      </c>
      <c r="N19" s="124">
        <f t="shared" si="10"/>
        <v>25565518.455096416</v>
      </c>
      <c r="O19" s="131">
        <f t="shared" si="4"/>
        <v>1023468.1970676772</v>
      </c>
      <c r="P19" s="124">
        <f t="shared" si="11"/>
        <v>381240927.41933632</v>
      </c>
      <c r="Q19" s="129">
        <f t="shared" si="5"/>
        <v>0.57848674193572014</v>
      </c>
      <c r="S19" s="224">
        <v>0.94423393252132348</v>
      </c>
      <c r="T19" s="108">
        <v>41294.259999999995</v>
      </c>
    </row>
    <row r="20" spans="2:22" x14ac:dyDescent="0.25">
      <c r="B20" s="107">
        <v>1400</v>
      </c>
      <c r="C20" s="111">
        <v>9113</v>
      </c>
      <c r="D20" s="111"/>
      <c r="E20" s="111">
        <f t="shared" si="7"/>
        <v>1268490</v>
      </c>
      <c r="F20" s="124">
        <f t="shared" si="0"/>
        <v>12758200</v>
      </c>
      <c r="G20" s="124">
        <f t="shared" si="1"/>
        <v>1268490</v>
      </c>
      <c r="H20" s="124">
        <f t="shared" si="8"/>
        <v>570294300</v>
      </c>
      <c r="I20" s="129">
        <f t="shared" si="2"/>
        <v>0.86535224270042366</v>
      </c>
      <c r="K20" s="107">
        <v>670</v>
      </c>
      <c r="L20" s="131">
        <f t="shared" si="3"/>
        <v>32373.603311004772</v>
      </c>
      <c r="M20" s="124">
        <f t="shared" si="9"/>
        <v>1055841.8003786819</v>
      </c>
      <c r="N20" s="124">
        <f t="shared" si="10"/>
        <v>22521344.61536669</v>
      </c>
      <c r="O20" s="131">
        <f t="shared" si="4"/>
        <v>1055841.8003786819</v>
      </c>
      <c r="P20" s="124">
        <f t="shared" si="11"/>
        <v>403762272.03470302</v>
      </c>
      <c r="Q20" s="129">
        <f t="shared" si="5"/>
        <v>0.61266014340849773</v>
      </c>
      <c r="R20" s="214">
        <f>+H13-P20</f>
        <v>-3740772.0347030163</v>
      </c>
      <c r="S20" s="225">
        <f>+S19</f>
        <v>0.94423393252132348</v>
      </c>
      <c r="T20" s="108">
        <v>34285.574999999997</v>
      </c>
    </row>
    <row r="21" spans="2:22" x14ac:dyDescent="0.25">
      <c r="B21" s="107">
        <v>1500</v>
      </c>
      <c r="C21" s="111">
        <v>7213</v>
      </c>
      <c r="D21" s="111"/>
      <c r="E21" s="111">
        <f t="shared" si="7"/>
        <v>1275703</v>
      </c>
      <c r="F21" s="124">
        <f t="shared" si="0"/>
        <v>10819500</v>
      </c>
      <c r="G21" s="124">
        <f t="shared" si="1"/>
        <v>1275703</v>
      </c>
      <c r="H21" s="124">
        <f t="shared" si="8"/>
        <v>581113800</v>
      </c>
      <c r="I21" s="129">
        <f t="shared" si="2"/>
        <v>0.88176951811400794</v>
      </c>
      <c r="K21" s="107">
        <v>720</v>
      </c>
      <c r="L21" s="131">
        <f t="shared" si="3"/>
        <v>28022.500000000004</v>
      </c>
      <c r="M21" s="124">
        <f t="shared" si="9"/>
        <v>1083864.3003786819</v>
      </c>
      <c r="N21" s="124">
        <f t="shared" si="10"/>
        <v>20895537.575000003</v>
      </c>
      <c r="O21" s="131">
        <f t="shared" si="4"/>
        <v>1083864.3003786819</v>
      </c>
      <c r="P21" s="124">
        <f t="shared" si="11"/>
        <v>424657809.609703</v>
      </c>
      <c r="Q21" s="129">
        <f t="shared" si="5"/>
        <v>0.64436658042348671</v>
      </c>
      <c r="S21" s="224">
        <v>1</v>
      </c>
      <c r="T21" s="108">
        <v>28022.500000000004</v>
      </c>
    </row>
    <row r="22" spans="2:22" x14ac:dyDescent="0.25">
      <c r="B22" s="107">
        <v>1600</v>
      </c>
      <c r="C22" s="111">
        <v>5576</v>
      </c>
      <c r="D22" s="111"/>
      <c r="E22" s="111">
        <f t="shared" si="7"/>
        <v>1281279</v>
      </c>
      <c r="F22" s="124">
        <f t="shared" si="0"/>
        <v>8921600</v>
      </c>
      <c r="G22" s="124">
        <f t="shared" si="1"/>
        <v>1281279</v>
      </c>
      <c r="H22" s="124">
        <f t="shared" si="8"/>
        <v>590035400</v>
      </c>
      <c r="I22" s="129">
        <f t="shared" si="2"/>
        <v>0.89530696109472174</v>
      </c>
      <c r="K22" s="107">
        <v>780</v>
      </c>
      <c r="L22" s="131">
        <f t="shared" si="3"/>
        <v>22927.5</v>
      </c>
      <c r="M22" s="124">
        <f t="shared" si="9"/>
        <v>1106791.8003786819</v>
      </c>
      <c r="N22" s="124">
        <f t="shared" si="10"/>
        <v>18471998.925000001</v>
      </c>
      <c r="O22" s="131">
        <f t="shared" si="4"/>
        <v>1106791.8003786819</v>
      </c>
      <c r="P22" s="124">
        <f t="shared" si="11"/>
        <v>443129808.53470302</v>
      </c>
      <c r="Q22" s="129">
        <f t="shared" si="5"/>
        <v>0.6723955922808883</v>
      </c>
      <c r="R22" s="214">
        <f>+H14-P22</f>
        <v>-2348308.5347030163</v>
      </c>
      <c r="S22" s="224">
        <v>1</v>
      </c>
      <c r="T22" s="108">
        <v>22927.5</v>
      </c>
    </row>
    <row r="23" spans="2:22" x14ac:dyDescent="0.25">
      <c r="B23" s="107">
        <v>1700</v>
      </c>
      <c r="C23" s="111">
        <v>4337</v>
      </c>
      <c r="D23" s="111"/>
      <c r="E23" s="111">
        <f t="shared" si="7"/>
        <v>1285616</v>
      </c>
      <c r="F23" s="124">
        <f t="shared" si="0"/>
        <v>7372900</v>
      </c>
      <c r="G23" s="124">
        <f t="shared" si="1"/>
        <v>1285616</v>
      </c>
      <c r="H23" s="124">
        <f t="shared" si="8"/>
        <v>597408300</v>
      </c>
      <c r="I23" s="129">
        <f t="shared" si="2"/>
        <v>0.90649444017386727</v>
      </c>
      <c r="K23" s="107">
        <v>830</v>
      </c>
      <c r="L23" s="131">
        <f t="shared" si="3"/>
        <v>20342.850000000002</v>
      </c>
      <c r="M23" s="124">
        <f t="shared" si="9"/>
        <v>1127134.650378682</v>
      </c>
      <c r="N23" s="124">
        <f t="shared" si="10"/>
        <v>17406766.4595</v>
      </c>
      <c r="O23" s="131">
        <f t="shared" si="4"/>
        <v>1127134.650378682</v>
      </c>
      <c r="P23" s="124">
        <f t="shared" si="11"/>
        <v>460536574.99420303</v>
      </c>
      <c r="Q23" s="129">
        <f t="shared" si="5"/>
        <v>0.69880824342239689</v>
      </c>
      <c r="S23" s="224">
        <v>1</v>
      </c>
      <c r="T23" s="108">
        <v>20342.850000000002</v>
      </c>
    </row>
    <row r="24" spans="2:22" x14ac:dyDescent="0.25">
      <c r="B24" s="107">
        <v>1800</v>
      </c>
      <c r="C24" s="111">
        <v>3674</v>
      </c>
      <c r="D24" s="111"/>
      <c r="E24" s="111">
        <f t="shared" si="7"/>
        <v>1289290</v>
      </c>
      <c r="F24" s="124">
        <f t="shared" si="0"/>
        <v>6613200</v>
      </c>
      <c r="G24" s="124">
        <f t="shared" si="1"/>
        <v>1289290</v>
      </c>
      <c r="H24" s="124">
        <f t="shared" si="8"/>
        <v>604021500</v>
      </c>
      <c r="I24" s="129">
        <f t="shared" si="2"/>
        <v>0.91652916689553787</v>
      </c>
      <c r="K24" s="107">
        <v>880</v>
      </c>
      <c r="L24" s="131">
        <f t="shared" si="3"/>
        <v>18308.565000000002</v>
      </c>
      <c r="M24" s="124">
        <f t="shared" si="9"/>
        <v>1145443.2153786819</v>
      </c>
      <c r="N24" s="124">
        <f t="shared" si="10"/>
        <v>16581518.063550001</v>
      </c>
      <c r="O24" s="131">
        <f t="shared" si="4"/>
        <v>1145443.2153786819</v>
      </c>
      <c r="P24" s="124">
        <f t="shared" si="11"/>
        <v>477118093.05775303</v>
      </c>
      <c r="Q24" s="129">
        <f t="shared" si="5"/>
        <v>0.7239686804873835</v>
      </c>
      <c r="R24" s="214">
        <f>+H15-P24</f>
        <v>-3048293.0577530265</v>
      </c>
      <c r="S24" s="224">
        <v>1.1000000000000001</v>
      </c>
      <c r="T24" s="108">
        <v>16644.150000000001</v>
      </c>
    </row>
    <row r="25" spans="2:22" x14ac:dyDescent="0.25">
      <c r="B25" s="107">
        <v>1900</v>
      </c>
      <c r="C25" s="111">
        <v>3011</v>
      </c>
      <c r="D25" s="111"/>
      <c r="E25" s="111">
        <f t="shared" si="7"/>
        <v>1292301</v>
      </c>
      <c r="F25" s="124">
        <f t="shared" si="0"/>
        <v>5720900</v>
      </c>
      <c r="G25" s="124">
        <f t="shared" si="1"/>
        <v>1292301</v>
      </c>
      <c r="H25" s="124">
        <f t="shared" si="8"/>
        <v>609742400</v>
      </c>
      <c r="I25" s="129">
        <f t="shared" si="2"/>
        <v>0.9252099368861636</v>
      </c>
      <c r="K25" s="107">
        <v>920</v>
      </c>
      <c r="L25" s="131">
        <f t="shared" si="3"/>
        <v>16367.670000000002</v>
      </c>
      <c r="M25" s="124">
        <f t="shared" si="9"/>
        <v>1161810.8853786818</v>
      </c>
      <c r="N25" s="124">
        <f t="shared" si="10"/>
        <v>15478414.4889</v>
      </c>
      <c r="O25" s="131">
        <f t="shared" si="4"/>
        <v>1161810.8853786818</v>
      </c>
      <c r="P25" s="124">
        <f t="shared" si="11"/>
        <v>492596507.54665303</v>
      </c>
      <c r="Q25" s="129">
        <f t="shared" si="5"/>
        <v>0.74745529203411709</v>
      </c>
      <c r="S25" s="224">
        <v>1.1000000000000001</v>
      </c>
      <c r="T25" s="108">
        <v>14879.7</v>
      </c>
    </row>
    <row r="26" spans="2:22" x14ac:dyDescent="0.25">
      <c r="B26" s="107">
        <v>2000</v>
      </c>
      <c r="C26" s="111">
        <v>2348</v>
      </c>
      <c r="D26" s="111"/>
      <c r="E26" s="111">
        <f t="shared" si="7"/>
        <v>1294649</v>
      </c>
      <c r="F26" s="124">
        <f t="shared" si="0"/>
        <v>4696000</v>
      </c>
      <c r="G26" s="124">
        <f t="shared" si="1"/>
        <v>1294649</v>
      </c>
      <c r="H26" s="124">
        <f t="shared" si="8"/>
        <v>614438400</v>
      </c>
      <c r="I26" s="129">
        <f t="shared" si="2"/>
        <v>0.93233554577217415</v>
      </c>
      <c r="K26" s="133">
        <v>950</v>
      </c>
      <c r="L26" s="131">
        <f t="shared" si="3"/>
        <v>14609.160000000002</v>
      </c>
      <c r="M26" s="135">
        <f t="shared" si="9"/>
        <v>1176420.0453786817</v>
      </c>
      <c r="N26" s="135">
        <f t="shared" si="10"/>
        <v>14253719.137200002</v>
      </c>
      <c r="O26" s="136">
        <f t="shared" si="4"/>
        <v>1176420.0453786817</v>
      </c>
      <c r="P26" s="135">
        <f t="shared" si="11"/>
        <v>506850226.68385303</v>
      </c>
      <c r="Q26" s="140">
        <f t="shared" si="5"/>
        <v>0.76908357732856591</v>
      </c>
      <c r="R26" s="219">
        <f>+H16-P26</f>
        <v>-5726426.6838530302</v>
      </c>
      <c r="S26" s="224">
        <v>1.2</v>
      </c>
      <c r="T26" s="144">
        <v>12174.300000000001</v>
      </c>
      <c r="U26" s="140"/>
      <c r="V26" s="140"/>
    </row>
    <row r="27" spans="2:22" x14ac:dyDescent="0.25">
      <c r="B27" s="107">
        <v>2100</v>
      </c>
      <c r="C27" s="111">
        <v>2006</v>
      </c>
      <c r="D27" s="111"/>
      <c r="E27" s="111">
        <f t="shared" si="7"/>
        <v>1296655</v>
      </c>
      <c r="F27" s="124">
        <f t="shared" si="0"/>
        <v>4212600</v>
      </c>
      <c r="G27" s="124">
        <f t="shared" si="1"/>
        <v>1296655</v>
      </c>
      <c r="H27" s="124">
        <f t="shared" si="8"/>
        <v>618651000</v>
      </c>
      <c r="I27" s="129">
        <f t="shared" si="2"/>
        <v>0.93872765394789992</v>
      </c>
      <c r="K27" s="107">
        <v>1100</v>
      </c>
      <c r="L27" s="131">
        <f t="shared" si="3"/>
        <v>14352.8</v>
      </c>
      <c r="M27" s="141">
        <f t="shared" si="9"/>
        <v>1190772.8453786818</v>
      </c>
      <c r="N27" s="141">
        <f t="shared" ref="N27:N51" si="12">+L27*K27</f>
        <v>15788080</v>
      </c>
      <c r="O27" s="142">
        <f t="shared" si="4"/>
        <v>1190772.8453786818</v>
      </c>
      <c r="P27" s="141">
        <f t="shared" si="11"/>
        <v>522638306.68385303</v>
      </c>
      <c r="Q27" s="143">
        <f t="shared" si="5"/>
        <v>0.79304006862776644</v>
      </c>
      <c r="R27" s="143"/>
      <c r="S27" s="224">
        <v>0.7</v>
      </c>
      <c r="T27" s="226">
        <v>20504</v>
      </c>
      <c r="U27" s="143"/>
      <c r="V27" s="143"/>
    </row>
    <row r="28" spans="2:22" x14ac:dyDescent="0.25">
      <c r="B28" s="107">
        <v>2200</v>
      </c>
      <c r="C28" s="111">
        <v>1739</v>
      </c>
      <c r="D28" s="111"/>
      <c r="E28" s="111">
        <f t="shared" si="7"/>
        <v>1298394</v>
      </c>
      <c r="F28" s="124">
        <f t="shared" si="0"/>
        <v>3825800</v>
      </c>
      <c r="G28" s="124">
        <f t="shared" si="1"/>
        <v>1298394</v>
      </c>
      <c r="H28" s="124">
        <f t="shared" si="8"/>
        <v>622476800</v>
      </c>
      <c r="I28" s="129">
        <f t="shared" si="2"/>
        <v>0.94453284016512717</v>
      </c>
      <c r="K28" s="107">
        <v>1200</v>
      </c>
      <c r="L28" s="131">
        <f t="shared" si="3"/>
        <v>13905</v>
      </c>
      <c r="M28" s="124">
        <f t="shared" si="9"/>
        <v>1204677.8453786818</v>
      </c>
      <c r="N28" s="124">
        <f t="shared" si="12"/>
        <v>16686000</v>
      </c>
      <c r="O28" s="131">
        <f t="shared" si="4"/>
        <v>1204677.8453786818</v>
      </c>
      <c r="P28" s="124">
        <f t="shared" si="11"/>
        <v>539324306.68385303</v>
      </c>
      <c r="Q28" s="129">
        <f t="shared" si="5"/>
        <v>0.81835904432452389</v>
      </c>
      <c r="S28" s="224">
        <v>0.9</v>
      </c>
      <c r="T28" s="226">
        <v>15450</v>
      </c>
    </row>
    <row r="29" spans="2:22" x14ac:dyDescent="0.25">
      <c r="B29" s="107">
        <v>2300</v>
      </c>
      <c r="C29" s="111">
        <v>1388</v>
      </c>
      <c r="D29" s="111"/>
      <c r="E29" s="111">
        <f t="shared" si="7"/>
        <v>1299782</v>
      </c>
      <c r="F29" s="124">
        <f t="shared" si="0"/>
        <v>3192400</v>
      </c>
      <c r="G29" s="124">
        <f t="shared" si="1"/>
        <v>1299782</v>
      </c>
      <c r="H29" s="124">
        <f t="shared" si="8"/>
        <v>625669200</v>
      </c>
      <c r="I29" s="129">
        <f t="shared" si="2"/>
        <v>0.94937691891463749</v>
      </c>
      <c r="K29" s="107">
        <v>1300</v>
      </c>
      <c r="L29" s="131">
        <f>+S29*T29</f>
        <v>11783</v>
      </c>
      <c r="M29" s="124">
        <f t="shared" ref="M29:M39" si="13">+M28+L29</f>
        <v>1216460.8453786818</v>
      </c>
      <c r="N29" s="124">
        <f t="shared" ref="N29:N39" si="14">+L29*K29</f>
        <v>15317900</v>
      </c>
      <c r="O29" s="131">
        <f t="shared" ref="O29:O39" si="15">+O28+L29</f>
        <v>1216460.8453786818</v>
      </c>
      <c r="P29" s="124">
        <f t="shared" si="11"/>
        <v>554642206.68385303</v>
      </c>
      <c r="Q29" s="129">
        <f t="shared" si="5"/>
        <v>0.84160209465566138</v>
      </c>
      <c r="S29" s="224">
        <v>1</v>
      </c>
      <c r="T29" s="226">
        <v>11783</v>
      </c>
    </row>
    <row r="30" spans="2:22" x14ac:dyDescent="0.25">
      <c r="B30" s="107">
        <v>2400</v>
      </c>
      <c r="C30" s="111">
        <v>1225</v>
      </c>
      <c r="D30" s="111"/>
      <c r="E30" s="111">
        <f t="shared" si="7"/>
        <v>1301007</v>
      </c>
      <c r="F30" s="124">
        <f t="shared" si="0"/>
        <v>2940000</v>
      </c>
      <c r="G30" s="124">
        <f t="shared" si="1"/>
        <v>1301007</v>
      </c>
      <c r="H30" s="124">
        <f t="shared" si="8"/>
        <v>628609200</v>
      </c>
      <c r="I30" s="129">
        <f t="shared" si="2"/>
        <v>0.95383801136030844</v>
      </c>
      <c r="K30" s="107">
        <v>1400</v>
      </c>
      <c r="L30" s="131">
        <f t="shared" ref="L30:L39" si="16">+S30*T30</f>
        <v>9113</v>
      </c>
      <c r="M30" s="124">
        <f t="shared" si="13"/>
        <v>1225573.8453786818</v>
      </c>
      <c r="N30" s="124">
        <f t="shared" si="14"/>
        <v>12758200</v>
      </c>
      <c r="O30" s="131">
        <f t="shared" si="15"/>
        <v>1225573.8453786818</v>
      </c>
      <c r="P30" s="124">
        <f t="shared" si="11"/>
        <v>567400406.68385303</v>
      </c>
      <c r="Q30" s="129">
        <f t="shared" si="5"/>
        <v>0.86096111154013755</v>
      </c>
      <c r="S30" s="224">
        <v>1</v>
      </c>
      <c r="T30" s="226">
        <v>9113</v>
      </c>
    </row>
    <row r="31" spans="2:22" x14ac:dyDescent="0.25">
      <c r="B31" s="107">
        <v>2500</v>
      </c>
      <c r="C31" s="111">
        <v>1012</v>
      </c>
      <c r="D31" s="111"/>
      <c r="E31" s="111">
        <f t="shared" si="7"/>
        <v>1302019</v>
      </c>
      <c r="F31" s="124">
        <f t="shared" si="0"/>
        <v>2530000</v>
      </c>
      <c r="G31" s="124">
        <f t="shared" si="1"/>
        <v>1302019</v>
      </c>
      <c r="H31" s="124">
        <f t="shared" si="8"/>
        <v>631139200</v>
      </c>
      <c r="I31" s="129">
        <f t="shared" si="2"/>
        <v>0.95767697866899815</v>
      </c>
      <c r="K31" s="107">
        <v>1500</v>
      </c>
      <c r="L31" s="131">
        <f t="shared" si="16"/>
        <v>7213</v>
      </c>
      <c r="M31" s="124">
        <f t="shared" si="13"/>
        <v>1232786.8453786818</v>
      </c>
      <c r="N31" s="124">
        <f t="shared" si="14"/>
        <v>10819500</v>
      </c>
      <c r="O31" s="131">
        <f t="shared" si="15"/>
        <v>1232786.8453786818</v>
      </c>
      <c r="P31" s="124">
        <f t="shared" si="11"/>
        <v>578219906.68385303</v>
      </c>
      <c r="Q31" s="129">
        <f t="shared" si="5"/>
        <v>0.87737838695372183</v>
      </c>
      <c r="S31" s="224">
        <v>1</v>
      </c>
      <c r="T31" s="226">
        <v>7213</v>
      </c>
    </row>
    <row r="32" spans="2:22" x14ac:dyDescent="0.25">
      <c r="B32" s="107">
        <v>2600</v>
      </c>
      <c r="C32" s="111">
        <v>851</v>
      </c>
      <c r="D32" s="111"/>
      <c r="E32" s="111">
        <f t="shared" si="7"/>
        <v>1302870</v>
      </c>
      <c r="F32" s="124">
        <f t="shared" si="0"/>
        <v>2212600</v>
      </c>
      <c r="G32" s="124">
        <f t="shared" si="1"/>
        <v>1302870</v>
      </c>
      <c r="H32" s="124">
        <f t="shared" si="8"/>
        <v>633351800</v>
      </c>
      <c r="I32" s="129">
        <f t="shared" si="2"/>
        <v>0.96103433007896133</v>
      </c>
      <c r="K32" s="107">
        <v>1600</v>
      </c>
      <c r="L32" s="131">
        <f t="shared" si="16"/>
        <v>5576</v>
      </c>
      <c r="M32" s="124">
        <f t="shared" si="13"/>
        <v>1238362.8453786818</v>
      </c>
      <c r="N32" s="124">
        <f t="shared" si="14"/>
        <v>8921600</v>
      </c>
      <c r="O32" s="131">
        <f t="shared" si="15"/>
        <v>1238362.8453786818</v>
      </c>
      <c r="P32" s="124">
        <f t="shared" si="11"/>
        <v>587141506.68385303</v>
      </c>
      <c r="Q32" s="129">
        <f t="shared" si="5"/>
        <v>0.89091582993443563</v>
      </c>
      <c r="S32" s="224">
        <v>1</v>
      </c>
      <c r="T32" s="226">
        <v>5576</v>
      </c>
    </row>
    <row r="33" spans="2:20" x14ac:dyDescent="0.25">
      <c r="B33" s="107">
        <v>2700</v>
      </c>
      <c r="C33" s="111">
        <v>797</v>
      </c>
      <c r="D33" s="111"/>
      <c r="E33" s="111">
        <f t="shared" si="7"/>
        <v>1303667</v>
      </c>
      <c r="F33" s="124">
        <f t="shared" si="0"/>
        <v>2151900</v>
      </c>
      <c r="G33" s="124">
        <f t="shared" si="1"/>
        <v>1303667</v>
      </c>
      <c r="H33" s="124">
        <f t="shared" si="8"/>
        <v>635503700</v>
      </c>
      <c r="I33" s="129">
        <f t="shared" si="2"/>
        <v>0.96429957662108357</v>
      </c>
      <c r="K33" s="107">
        <v>1700</v>
      </c>
      <c r="L33" s="131">
        <f t="shared" si="16"/>
        <v>4337</v>
      </c>
      <c r="M33" s="124">
        <f t="shared" si="13"/>
        <v>1242699.8453786818</v>
      </c>
      <c r="N33" s="124">
        <f t="shared" si="14"/>
        <v>7372900</v>
      </c>
      <c r="O33" s="131">
        <f t="shared" si="15"/>
        <v>1242699.8453786818</v>
      </c>
      <c r="P33" s="124">
        <f t="shared" si="11"/>
        <v>594514406.68385303</v>
      </c>
      <c r="Q33" s="129">
        <f t="shared" si="5"/>
        <v>0.90210330901358116</v>
      </c>
      <c r="S33" s="224">
        <v>1</v>
      </c>
      <c r="T33" s="226">
        <v>4337</v>
      </c>
    </row>
    <row r="34" spans="2:20" x14ac:dyDescent="0.25">
      <c r="B34" s="107">
        <v>2800</v>
      </c>
      <c r="C34" s="111">
        <v>631</v>
      </c>
      <c r="D34" s="111"/>
      <c r="E34" s="111">
        <f t="shared" si="7"/>
        <v>1304298</v>
      </c>
      <c r="F34" s="124">
        <f t="shared" si="0"/>
        <v>1766800</v>
      </c>
      <c r="G34" s="124">
        <f t="shared" si="1"/>
        <v>1304298</v>
      </c>
      <c r="H34" s="124">
        <f t="shared" si="8"/>
        <v>637270500</v>
      </c>
      <c r="I34" s="129">
        <f t="shared" si="2"/>
        <v>0.96698048074795828</v>
      </c>
      <c r="K34" s="107">
        <v>1800</v>
      </c>
      <c r="L34" s="131">
        <f t="shared" si="16"/>
        <v>4041.4000000000005</v>
      </c>
      <c r="M34" s="124">
        <f t="shared" si="13"/>
        <v>1246741.2453786817</v>
      </c>
      <c r="N34" s="124">
        <f t="shared" si="14"/>
        <v>7274520.0000000009</v>
      </c>
      <c r="O34" s="131">
        <f t="shared" si="15"/>
        <v>1246741.2453786817</v>
      </c>
      <c r="P34" s="124">
        <f t="shared" si="11"/>
        <v>601788926.68385303</v>
      </c>
      <c r="Q34" s="129">
        <f t="shared" si="5"/>
        <v>0.91314150840741892</v>
      </c>
      <c r="S34" s="224">
        <v>1.1000000000000001</v>
      </c>
      <c r="T34" s="226">
        <v>3674</v>
      </c>
    </row>
    <row r="35" spans="2:20" x14ac:dyDescent="0.25">
      <c r="B35" s="107">
        <v>2900</v>
      </c>
      <c r="C35" s="111">
        <v>560</v>
      </c>
      <c r="D35" s="111"/>
      <c r="E35" s="111">
        <f t="shared" si="7"/>
        <v>1304858</v>
      </c>
      <c r="F35" s="124">
        <f t="shared" si="0"/>
        <v>1624000</v>
      </c>
      <c r="G35" s="124">
        <f t="shared" si="1"/>
        <v>1304858</v>
      </c>
      <c r="H35" s="124">
        <f t="shared" si="8"/>
        <v>638894500</v>
      </c>
      <c r="I35" s="129">
        <f t="shared" si="2"/>
        <v>0.96944470324175758</v>
      </c>
      <c r="K35" s="107">
        <v>1900</v>
      </c>
      <c r="L35" s="131">
        <f t="shared" si="16"/>
        <v>3312.1000000000004</v>
      </c>
      <c r="M35" s="124">
        <f t="shared" si="13"/>
        <v>1250053.3453786818</v>
      </c>
      <c r="N35" s="124">
        <f t="shared" si="14"/>
        <v>6292990.0000000009</v>
      </c>
      <c r="O35" s="131">
        <f t="shared" si="15"/>
        <v>1250053.3453786818</v>
      </c>
      <c r="P35" s="124">
        <f t="shared" si="11"/>
        <v>608081916.68385303</v>
      </c>
      <c r="Q35" s="129">
        <f t="shared" si="5"/>
        <v>0.92269035539710709</v>
      </c>
      <c r="S35" s="224">
        <v>1.1000000000000001</v>
      </c>
      <c r="T35" s="226">
        <v>3011</v>
      </c>
    </row>
    <row r="36" spans="2:20" x14ac:dyDescent="0.25">
      <c r="B36" s="107">
        <v>3000</v>
      </c>
      <c r="C36" s="111">
        <v>508</v>
      </c>
      <c r="D36" s="111"/>
      <c r="E36" s="111">
        <f t="shared" si="7"/>
        <v>1305366</v>
      </c>
      <c r="F36" s="124">
        <f t="shared" si="0"/>
        <v>1524000</v>
      </c>
      <c r="G36" s="124">
        <f t="shared" si="1"/>
        <v>1305366</v>
      </c>
      <c r="H36" s="124">
        <f t="shared" si="8"/>
        <v>640418500</v>
      </c>
      <c r="I36" s="129">
        <f t="shared" si="2"/>
        <v>0.97175718789726862</v>
      </c>
      <c r="K36" s="107">
        <v>2000</v>
      </c>
      <c r="L36" s="131">
        <f t="shared" si="16"/>
        <v>2582.8000000000002</v>
      </c>
      <c r="M36" s="124">
        <f t="shared" si="13"/>
        <v>1252636.1453786818</v>
      </c>
      <c r="N36" s="124">
        <f t="shared" si="14"/>
        <v>5165600</v>
      </c>
      <c r="O36" s="131">
        <f t="shared" si="15"/>
        <v>1252636.1453786818</v>
      </c>
      <c r="P36" s="124">
        <f t="shared" si="11"/>
        <v>613247516.68385303</v>
      </c>
      <c r="Q36" s="129">
        <f t="shared" si="5"/>
        <v>0.93052852517171869</v>
      </c>
      <c r="S36" s="224">
        <v>1.1000000000000001</v>
      </c>
      <c r="T36" s="226">
        <v>2348</v>
      </c>
    </row>
    <row r="37" spans="2:20" x14ac:dyDescent="0.25">
      <c r="B37" s="107">
        <v>3100</v>
      </c>
      <c r="C37" s="111">
        <v>458</v>
      </c>
      <c r="D37" s="111"/>
      <c r="E37" s="111">
        <f t="shared" si="7"/>
        <v>1305824</v>
      </c>
      <c r="F37" s="124">
        <f t="shared" si="0"/>
        <v>1419800</v>
      </c>
      <c r="G37" s="124">
        <f t="shared" si="1"/>
        <v>1305824</v>
      </c>
      <c r="H37" s="124">
        <f t="shared" si="8"/>
        <v>641838300</v>
      </c>
      <c r="I37" s="129">
        <f t="shared" si="2"/>
        <v>0.97391156172528348</v>
      </c>
      <c r="K37" s="107">
        <v>2100</v>
      </c>
      <c r="L37" s="131">
        <f t="shared" si="16"/>
        <v>2206.6000000000004</v>
      </c>
      <c r="M37" s="124">
        <f t="shared" si="13"/>
        <v>1254842.7453786819</v>
      </c>
      <c r="N37" s="124">
        <f t="shared" si="14"/>
        <v>4633860.0000000009</v>
      </c>
      <c r="O37" s="131">
        <f t="shared" si="15"/>
        <v>1254842.7453786819</v>
      </c>
      <c r="P37" s="124">
        <f t="shared" si="11"/>
        <v>617881376.68385303</v>
      </c>
      <c r="Q37" s="129">
        <f t="shared" si="5"/>
        <v>0.93755984416501703</v>
      </c>
      <c r="S37" s="224">
        <v>1.1000000000000001</v>
      </c>
      <c r="T37" s="226">
        <v>2006</v>
      </c>
    </row>
    <row r="38" spans="2:20" x14ac:dyDescent="0.25">
      <c r="B38" s="107">
        <v>3200</v>
      </c>
      <c r="C38" s="111">
        <v>377</v>
      </c>
      <c r="D38" s="111"/>
      <c r="E38" s="111">
        <f t="shared" si="7"/>
        <v>1306201</v>
      </c>
      <c r="F38" s="124">
        <f t="shared" si="0"/>
        <v>1206400</v>
      </c>
      <c r="G38" s="124">
        <f t="shared" si="1"/>
        <v>1306201</v>
      </c>
      <c r="H38" s="124">
        <f t="shared" si="8"/>
        <v>643044700</v>
      </c>
      <c r="I38" s="129">
        <f t="shared" si="2"/>
        <v>0.97574212700639151</v>
      </c>
      <c r="K38" s="107">
        <v>2200</v>
      </c>
      <c r="L38" s="131">
        <f t="shared" si="16"/>
        <v>1912.9</v>
      </c>
      <c r="M38" s="124">
        <f t="shared" si="13"/>
        <v>1256755.6453786818</v>
      </c>
      <c r="N38" s="124">
        <f t="shared" si="14"/>
        <v>4208380</v>
      </c>
      <c r="O38" s="131">
        <f t="shared" si="15"/>
        <v>1256755.6453786818</v>
      </c>
      <c r="P38" s="124">
        <f t="shared" si="11"/>
        <v>622089756.68385303</v>
      </c>
      <c r="Q38" s="129">
        <f t="shared" si="5"/>
        <v>0.9439455490039671</v>
      </c>
      <c r="S38" s="224">
        <v>1.1000000000000001</v>
      </c>
      <c r="T38" s="226">
        <v>1739</v>
      </c>
    </row>
    <row r="39" spans="2:20" x14ac:dyDescent="0.25">
      <c r="B39" s="107">
        <v>3300</v>
      </c>
      <c r="C39" s="111">
        <v>386</v>
      </c>
      <c r="D39" s="111"/>
      <c r="E39" s="111">
        <f t="shared" si="7"/>
        <v>1306587</v>
      </c>
      <c r="F39" s="124">
        <f t="shared" si="0"/>
        <v>1273800</v>
      </c>
      <c r="G39" s="124">
        <f t="shared" si="1"/>
        <v>1306587</v>
      </c>
      <c r="H39" s="124">
        <f t="shared" si="8"/>
        <v>644318500</v>
      </c>
      <c r="I39" s="129">
        <f t="shared" si="2"/>
        <v>0.97767496359050565</v>
      </c>
      <c r="K39" s="107">
        <v>2300</v>
      </c>
      <c r="L39" s="131">
        <f t="shared" si="16"/>
        <v>1526.8000000000002</v>
      </c>
      <c r="M39" s="124">
        <f t="shared" si="13"/>
        <v>1258282.4453786819</v>
      </c>
      <c r="N39" s="124">
        <f t="shared" si="14"/>
        <v>3511640.0000000005</v>
      </c>
      <c r="O39" s="131">
        <f t="shared" si="15"/>
        <v>1258282.4453786819</v>
      </c>
      <c r="P39" s="124">
        <f t="shared" si="11"/>
        <v>625601396.68385303</v>
      </c>
      <c r="Q39" s="129">
        <f t="shared" si="5"/>
        <v>0.94927403562842838</v>
      </c>
      <c r="R39" s="219">
        <f>+H29-P39</f>
        <v>67803.316146969795</v>
      </c>
      <c r="S39" s="224">
        <v>1.1000000000000001</v>
      </c>
      <c r="T39" s="226">
        <v>1388</v>
      </c>
    </row>
    <row r="40" spans="2:20" x14ac:dyDescent="0.25">
      <c r="B40" s="107">
        <v>3400</v>
      </c>
      <c r="C40" s="111">
        <v>326</v>
      </c>
      <c r="D40" s="111"/>
      <c r="E40" s="111">
        <f t="shared" si="7"/>
        <v>1306913</v>
      </c>
      <c r="F40" s="124">
        <f t="shared" si="0"/>
        <v>1108400</v>
      </c>
      <c r="G40" s="124">
        <f t="shared" si="1"/>
        <v>1306913</v>
      </c>
      <c r="H40" s="124">
        <f t="shared" si="8"/>
        <v>645426900</v>
      </c>
      <c r="I40" s="129">
        <f t="shared" si="2"/>
        <v>0.97935682579009131</v>
      </c>
      <c r="K40" s="107">
        <v>2400</v>
      </c>
      <c r="L40" s="226">
        <v>1225</v>
      </c>
      <c r="M40" s="124">
        <f t="shared" si="9"/>
        <v>1259507.4453786819</v>
      </c>
      <c r="N40" s="124">
        <f t="shared" si="12"/>
        <v>2940000</v>
      </c>
      <c r="O40" s="131">
        <f t="shared" si="4"/>
        <v>1259507.4453786819</v>
      </c>
      <c r="P40" s="124">
        <f t="shared" si="11"/>
        <v>628541396.68385303</v>
      </c>
      <c r="Q40" s="129">
        <f t="shared" si="5"/>
        <v>0.95373512807409944</v>
      </c>
    </row>
    <row r="41" spans="2:20" x14ac:dyDescent="0.25">
      <c r="B41" s="107">
        <v>3500</v>
      </c>
      <c r="C41" s="111">
        <v>3887</v>
      </c>
      <c r="D41" s="111"/>
      <c r="E41" s="111">
        <f t="shared" si="7"/>
        <v>1310800</v>
      </c>
      <c r="F41" s="124">
        <f t="shared" si="0"/>
        <v>13604500</v>
      </c>
      <c r="G41" s="124">
        <f t="shared" si="1"/>
        <v>1310800</v>
      </c>
      <c r="H41" s="124">
        <f t="shared" si="8"/>
        <v>659031400</v>
      </c>
      <c r="I41" s="129">
        <f t="shared" si="2"/>
        <v>1</v>
      </c>
      <c r="K41" s="107">
        <v>2500</v>
      </c>
      <c r="L41" s="226">
        <v>1012</v>
      </c>
      <c r="M41" s="124">
        <f t="shared" si="9"/>
        <v>1260519.4453786819</v>
      </c>
      <c r="N41" s="124">
        <f t="shared" si="12"/>
        <v>2530000</v>
      </c>
      <c r="O41" s="131">
        <f t="shared" si="4"/>
        <v>1260519.4453786819</v>
      </c>
      <c r="P41" s="124">
        <f t="shared" si="11"/>
        <v>631071396.68385303</v>
      </c>
      <c r="Q41" s="129">
        <f t="shared" si="5"/>
        <v>0.95757409538278904</v>
      </c>
    </row>
    <row r="42" spans="2:20" x14ac:dyDescent="0.25">
      <c r="E42" s="111"/>
      <c r="I42" s="216"/>
      <c r="K42" s="107">
        <v>2600</v>
      </c>
      <c r="L42" s="226">
        <v>851</v>
      </c>
      <c r="M42" s="124">
        <f t="shared" si="9"/>
        <v>1261370.4453786819</v>
      </c>
      <c r="N42" s="124">
        <f t="shared" si="12"/>
        <v>2212600</v>
      </c>
      <c r="O42" s="131">
        <f t="shared" si="4"/>
        <v>1261370.4453786819</v>
      </c>
      <c r="P42" s="124">
        <f t="shared" si="11"/>
        <v>633283996.68385303</v>
      </c>
      <c r="Q42" s="129">
        <f t="shared" si="5"/>
        <v>0.96093144679275222</v>
      </c>
    </row>
    <row r="43" spans="2:20" x14ac:dyDescent="0.25">
      <c r="B43" s="112" t="s">
        <v>21</v>
      </c>
      <c r="C43" s="114">
        <f>SUMPRODUCT(B6:B41,C6:C41)/1000000*12</f>
        <v>7908.3768</v>
      </c>
      <c r="D43" s="221"/>
      <c r="E43" s="111">
        <f>+E41</f>
        <v>1310800</v>
      </c>
      <c r="F43" s="115">
        <f>SUM(F6:F42)</f>
        <v>659031400</v>
      </c>
      <c r="G43" s="115">
        <f>+G41</f>
        <v>1310800</v>
      </c>
      <c r="H43" s="115"/>
      <c r="I43" s="217"/>
      <c r="K43" s="107">
        <v>2700</v>
      </c>
      <c r="L43" s="226">
        <v>797</v>
      </c>
      <c r="M43" s="124">
        <f t="shared" si="9"/>
        <v>1262167.4453786819</v>
      </c>
      <c r="N43" s="124">
        <f t="shared" si="12"/>
        <v>2151900</v>
      </c>
      <c r="O43" s="131">
        <f t="shared" si="4"/>
        <v>1262167.4453786819</v>
      </c>
      <c r="P43" s="124">
        <f t="shared" si="11"/>
        <v>635435896.68385303</v>
      </c>
      <c r="Q43" s="129">
        <f t="shared" si="5"/>
        <v>0.96419669333487457</v>
      </c>
    </row>
    <row r="44" spans="2:20" x14ac:dyDescent="0.25">
      <c r="B44" s="112" t="s">
        <v>18</v>
      </c>
      <c r="C44" s="111">
        <v>8305</v>
      </c>
      <c r="D44" s="111"/>
      <c r="E44" s="111"/>
      <c r="F44" s="124"/>
      <c r="G44" s="124">
        <f>+G43/2</f>
        <v>655400</v>
      </c>
      <c r="H44" s="124"/>
      <c r="I44" s="218"/>
      <c r="K44" s="107">
        <v>2800</v>
      </c>
      <c r="L44" s="226">
        <v>631</v>
      </c>
      <c r="M44" s="124">
        <f t="shared" si="9"/>
        <v>1262798.4453786819</v>
      </c>
      <c r="N44" s="124">
        <f t="shared" si="12"/>
        <v>1766800</v>
      </c>
      <c r="O44" s="131">
        <f t="shared" si="4"/>
        <v>1262798.4453786819</v>
      </c>
      <c r="P44" s="124">
        <f t="shared" si="11"/>
        <v>637202696.68385303</v>
      </c>
      <c r="Q44" s="129">
        <f t="shared" si="5"/>
        <v>0.96687759746174917</v>
      </c>
    </row>
    <row r="45" spans="2:20" x14ac:dyDescent="0.25">
      <c r="B45" s="112"/>
      <c r="C45" s="113">
        <f>+C43/C44</f>
        <v>0.95224284166164963</v>
      </c>
      <c r="D45" s="222"/>
      <c r="E45" s="113"/>
      <c r="F45" s="128"/>
      <c r="G45" s="124">
        <f>+G44/C45</f>
        <v>688269.81031050521</v>
      </c>
      <c r="H45" s="128"/>
      <c r="I45" s="129"/>
      <c r="K45" s="107">
        <v>2900</v>
      </c>
      <c r="L45" s="226">
        <v>560</v>
      </c>
      <c r="M45" s="124">
        <f t="shared" si="9"/>
        <v>1263358.4453786819</v>
      </c>
      <c r="N45" s="124">
        <f t="shared" si="12"/>
        <v>1624000</v>
      </c>
      <c r="O45" s="131">
        <f t="shared" si="4"/>
        <v>1263358.4453786819</v>
      </c>
      <c r="P45" s="124">
        <f t="shared" si="11"/>
        <v>638826696.68385303</v>
      </c>
      <c r="Q45" s="129">
        <f t="shared" si="5"/>
        <v>0.96934181995554847</v>
      </c>
    </row>
    <row r="46" spans="2:20" x14ac:dyDescent="0.25">
      <c r="I46" s="216"/>
      <c r="K46" s="107">
        <v>3000</v>
      </c>
      <c r="L46" s="226">
        <v>508</v>
      </c>
      <c r="M46" s="124">
        <f t="shared" si="9"/>
        <v>1263866.4453786819</v>
      </c>
      <c r="N46" s="124">
        <f t="shared" si="12"/>
        <v>1524000</v>
      </c>
      <c r="O46" s="131">
        <f t="shared" si="4"/>
        <v>1263866.4453786819</v>
      </c>
      <c r="P46" s="124">
        <f t="shared" si="11"/>
        <v>640350696.68385303</v>
      </c>
      <c r="Q46" s="129">
        <f t="shared" si="5"/>
        <v>0.9716543046110595</v>
      </c>
    </row>
    <row r="47" spans="2:20" x14ac:dyDescent="0.25">
      <c r="I47" s="216"/>
      <c r="K47" s="107">
        <v>3100</v>
      </c>
      <c r="L47" s="226">
        <v>458</v>
      </c>
      <c r="M47" s="124">
        <f t="shared" si="9"/>
        <v>1264324.4453786819</v>
      </c>
      <c r="N47" s="124">
        <f t="shared" si="12"/>
        <v>1419800</v>
      </c>
      <c r="O47" s="131">
        <f t="shared" si="4"/>
        <v>1264324.4453786819</v>
      </c>
      <c r="P47" s="124">
        <f t="shared" si="11"/>
        <v>641770496.68385303</v>
      </c>
      <c r="Q47" s="129">
        <f t="shared" si="5"/>
        <v>0.97380867843907437</v>
      </c>
    </row>
    <row r="48" spans="2:20" x14ac:dyDescent="0.25">
      <c r="K48" s="107">
        <v>3200</v>
      </c>
      <c r="L48" s="226">
        <v>377</v>
      </c>
      <c r="M48" s="124">
        <f t="shared" si="9"/>
        <v>1264701.4453786819</v>
      </c>
      <c r="N48" s="124">
        <f t="shared" si="12"/>
        <v>1206400</v>
      </c>
      <c r="O48" s="131">
        <f t="shared" si="4"/>
        <v>1264701.4453786819</v>
      </c>
      <c r="P48" s="124">
        <f t="shared" si="11"/>
        <v>642976896.68385303</v>
      </c>
      <c r="Q48" s="129">
        <f t="shared" si="5"/>
        <v>0.9756392437201824</v>
      </c>
    </row>
    <row r="49" spans="11:17" x14ac:dyDescent="0.25">
      <c r="K49" s="107">
        <v>3300</v>
      </c>
      <c r="L49" s="226">
        <v>386</v>
      </c>
      <c r="M49" s="124">
        <f t="shared" si="9"/>
        <v>1265087.4453786819</v>
      </c>
      <c r="N49" s="124">
        <f t="shared" si="12"/>
        <v>1273800</v>
      </c>
      <c r="O49" s="131">
        <f t="shared" si="4"/>
        <v>1265087.4453786819</v>
      </c>
      <c r="P49" s="124">
        <f t="shared" si="11"/>
        <v>644250696.68385303</v>
      </c>
      <c r="Q49" s="129">
        <f t="shared" si="5"/>
        <v>0.97757208030429665</v>
      </c>
    </row>
    <row r="50" spans="11:17" x14ac:dyDescent="0.25">
      <c r="K50" s="107">
        <v>3400</v>
      </c>
      <c r="L50" s="226">
        <v>326</v>
      </c>
      <c r="M50" s="124">
        <f t="shared" si="9"/>
        <v>1265413.4453786819</v>
      </c>
      <c r="N50" s="124">
        <f t="shared" si="12"/>
        <v>1108400</v>
      </c>
      <c r="O50" s="131">
        <f t="shared" si="4"/>
        <v>1265413.4453786819</v>
      </c>
      <c r="P50" s="124">
        <f t="shared" si="11"/>
        <v>645359096.68385303</v>
      </c>
      <c r="Q50" s="129">
        <f t="shared" si="5"/>
        <v>0.97925394250388231</v>
      </c>
    </row>
    <row r="51" spans="11:17" x14ac:dyDescent="0.25">
      <c r="K51" s="107">
        <v>3500</v>
      </c>
      <c r="L51" s="226">
        <v>3887</v>
      </c>
      <c r="M51" s="124">
        <f t="shared" si="9"/>
        <v>1269300.4453786819</v>
      </c>
      <c r="N51" s="124">
        <f t="shared" si="12"/>
        <v>13604500</v>
      </c>
      <c r="O51" s="131">
        <f t="shared" si="4"/>
        <v>1269300.4453786819</v>
      </c>
      <c r="P51" s="124">
        <f t="shared" si="11"/>
        <v>658963596.68385303</v>
      </c>
      <c r="Q51" s="129">
        <f t="shared" si="5"/>
        <v>0.99989711671379089</v>
      </c>
    </row>
    <row r="52" spans="11:17" x14ac:dyDescent="0.25">
      <c r="M52" s="124"/>
    </row>
    <row r="53" spans="11:17" x14ac:dyDescent="0.25">
      <c r="K53" s="112" t="s">
        <v>21</v>
      </c>
      <c r="L53" s="114">
        <f>SUMPRODUCT(K6:K51,L6:L51)/1000000*12</f>
        <v>7546.3431206277864</v>
      </c>
      <c r="M53" s="124">
        <f>+M51</f>
        <v>1269300.4453786819</v>
      </c>
      <c r="N53" s="130">
        <f>SUM(N6:N52)</f>
        <v>658963596.68385303</v>
      </c>
      <c r="O53" s="115">
        <f>+O51</f>
        <v>1269300.4453786819</v>
      </c>
      <c r="P53" s="115"/>
    </row>
    <row r="54" spans="11:17" x14ac:dyDescent="0.25">
      <c r="K54" s="112" t="s">
        <v>18</v>
      </c>
      <c r="L54" s="111">
        <v>8305</v>
      </c>
      <c r="O54" s="124"/>
    </row>
    <row r="55" spans="11:17" x14ac:dyDescent="0.25">
      <c r="K55" s="112" t="s">
        <v>20</v>
      </c>
      <c r="L55" s="113">
        <f>+L53/L54</f>
        <v>0.90865058646933006</v>
      </c>
      <c r="O55" s="128"/>
    </row>
  </sheetData>
  <pageMargins left="0.7" right="0.7" top="0.75" bottom="0.75" header="0.3" footer="0.3"/>
  <pageSetup scale="72" orientation="portrait" r:id="rId1"/>
  <headerFooter>
    <oddFooter>&amp;L&amp;F&amp;R&amp;D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2:O10"/>
  <sheetViews>
    <sheetView workbookViewId="0">
      <selection activeCell="FW33" sqref="FW33"/>
    </sheetView>
  </sheetViews>
  <sheetFormatPr defaultColWidth="9.140625" defaultRowHeight="14.25" x14ac:dyDescent="0.2"/>
  <cols>
    <col min="1" max="1" width="9.140625" style="350"/>
    <col min="2" max="2" width="32.42578125" style="350" customWidth="1"/>
    <col min="3" max="5" width="11.28515625" style="351" bestFit="1" customWidth="1"/>
    <col min="6" max="6" width="10.28515625" style="351" bestFit="1" customWidth="1"/>
    <col min="7" max="9" width="11.28515625" style="351" bestFit="1" customWidth="1"/>
    <col min="10" max="10" width="10.28515625" style="351" bestFit="1" customWidth="1"/>
    <col min="11" max="12" width="11.28515625" style="351" bestFit="1" customWidth="1"/>
    <col min="13" max="13" width="3" style="351" customWidth="1"/>
    <col min="14" max="14" width="8.5703125" style="350" bestFit="1" customWidth="1"/>
    <col min="15" max="15" width="6.28515625" style="350" bestFit="1" customWidth="1"/>
    <col min="16" max="16384" width="9.140625" style="350"/>
  </cols>
  <sheetData>
    <row r="2" spans="2:15" ht="18" x14ac:dyDescent="0.25">
      <c r="B2" s="440" t="s">
        <v>159</v>
      </c>
    </row>
    <row r="3" spans="2:15" ht="15" thickBot="1" x14ac:dyDescent="0.25"/>
    <row r="4" spans="2:15" s="355" customFormat="1" ht="21.75" customHeight="1" thickBot="1" x14ac:dyDescent="0.3">
      <c r="B4" s="357" t="s">
        <v>160</v>
      </c>
      <c r="C4" s="358" t="s">
        <v>162</v>
      </c>
      <c r="D4" s="358" t="s">
        <v>163</v>
      </c>
      <c r="E4" s="358" t="s">
        <v>164</v>
      </c>
      <c r="F4" s="358" t="s">
        <v>165</v>
      </c>
      <c r="G4" s="358" t="s">
        <v>166</v>
      </c>
      <c r="H4" s="358" t="s">
        <v>167</v>
      </c>
      <c r="I4" s="358" t="s">
        <v>168</v>
      </c>
      <c r="J4" s="358" t="s">
        <v>169</v>
      </c>
      <c r="K4" s="358" t="s">
        <v>170</v>
      </c>
      <c r="L4" s="358" t="s">
        <v>171</v>
      </c>
      <c r="M4" s="359"/>
      <c r="N4" s="358" t="s">
        <v>170</v>
      </c>
      <c r="O4" s="358" t="s">
        <v>209</v>
      </c>
    </row>
    <row r="5" spans="2:15" ht="20.25" customHeight="1" x14ac:dyDescent="0.2">
      <c r="B5" s="349" t="s">
        <v>249</v>
      </c>
      <c r="C5" s="361">
        <v>2306.3000000000002</v>
      </c>
      <c r="D5" s="361">
        <v>2396.1</v>
      </c>
      <c r="E5" s="361">
        <v>2512.3000000000002</v>
      </c>
      <c r="F5" s="361">
        <v>2545</v>
      </c>
      <c r="G5" s="361">
        <v>2838.1</v>
      </c>
      <c r="H5" s="361">
        <v>3192.9</v>
      </c>
      <c r="I5" s="361">
        <v>3108.3</v>
      </c>
      <c r="J5" s="361">
        <v>3140</v>
      </c>
      <c r="K5" s="361">
        <v>3141.4</v>
      </c>
      <c r="L5" s="361">
        <v>3421.7</v>
      </c>
      <c r="M5" s="350"/>
      <c r="N5" s="353">
        <f>+'Monthly Rev by Class  fy12-13'!O25/1000000</f>
        <v>3090.4649810000001</v>
      </c>
      <c r="O5" s="360">
        <f>+N5/K5</f>
        <v>0.98378588559241098</v>
      </c>
    </row>
    <row r="6" spans="2:15" x14ac:dyDescent="0.2">
      <c r="B6" s="349" t="s">
        <v>250</v>
      </c>
      <c r="C6" s="352">
        <v>23279</v>
      </c>
      <c r="D6" s="352">
        <v>23633</v>
      </c>
      <c r="E6" s="352">
        <v>24378</v>
      </c>
      <c r="F6" s="352">
        <v>24616</v>
      </c>
      <c r="G6" s="352">
        <v>24525</v>
      </c>
      <c r="H6" s="352">
        <v>23372</v>
      </c>
      <c r="I6" s="352">
        <v>23063</v>
      </c>
      <c r="J6" s="352">
        <v>23037</v>
      </c>
      <c r="K6" s="352">
        <v>23549</v>
      </c>
      <c r="L6" s="352">
        <v>23566</v>
      </c>
      <c r="M6" s="350"/>
      <c r="N6" s="354">
        <f>+'Cons by Class Month 2012-13'!O25/1000000</f>
        <v>23653.041514799996</v>
      </c>
      <c r="O6" s="360">
        <f>+N6/K6</f>
        <v>1.0044180863221366</v>
      </c>
    </row>
    <row r="7" spans="2:15" x14ac:dyDescent="0.2">
      <c r="B7" s="349" t="s">
        <v>161</v>
      </c>
      <c r="C7" s="356">
        <f>+C5/C6</f>
        <v>9.9072125091283991E-2</v>
      </c>
      <c r="D7" s="356">
        <f t="shared" ref="D7:L7" si="0">+D5/D6</f>
        <v>0.10138788981508906</v>
      </c>
      <c r="E7" s="356">
        <f t="shared" si="0"/>
        <v>0.10305603412913283</v>
      </c>
      <c r="F7" s="356">
        <f t="shared" si="0"/>
        <v>0.10338804029899253</v>
      </c>
      <c r="G7" s="356">
        <f t="shared" si="0"/>
        <v>0.11572273190621814</v>
      </c>
      <c r="H7" s="356">
        <f t="shared" si="0"/>
        <v>0.13661218552113641</v>
      </c>
      <c r="I7" s="356">
        <f t="shared" si="0"/>
        <v>0.1347743138360144</v>
      </c>
      <c r="J7" s="356">
        <f t="shared" si="0"/>
        <v>0.13630246993966227</v>
      </c>
      <c r="K7" s="356">
        <f t="shared" si="0"/>
        <v>0.13339844579387661</v>
      </c>
      <c r="L7" s="356">
        <f t="shared" si="0"/>
        <v>0.14519646948994314</v>
      </c>
      <c r="M7" s="356"/>
      <c r="N7" s="1172" t="s">
        <v>208</v>
      </c>
      <c r="O7" s="1172"/>
    </row>
    <row r="8" spans="2:15" x14ac:dyDescent="0.2">
      <c r="N8" s="1172"/>
      <c r="O8" s="1172"/>
    </row>
    <row r="10" spans="2:15" x14ac:dyDescent="0.2">
      <c r="B10" s="350" t="s">
        <v>172</v>
      </c>
    </row>
  </sheetData>
  <mergeCells count="1">
    <mergeCell ref="N7:O8"/>
  </mergeCells>
  <pageMargins left="0.7" right="0.7" top="0.75" bottom="0.75" header="0.3" footer="0.3"/>
  <pageSetup scale="76" orientation="landscape" r:id="rId1"/>
  <headerFooter>
    <oddFooter>&amp;L&amp;F&amp;R&amp;D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B2:O50"/>
  <sheetViews>
    <sheetView workbookViewId="0">
      <selection activeCell="A32" sqref="A32"/>
    </sheetView>
  </sheetViews>
  <sheetFormatPr defaultRowHeight="12.75" x14ac:dyDescent="0.2"/>
  <cols>
    <col min="2" max="2" width="17.7109375" bestFit="1" customWidth="1"/>
    <col min="3" max="15" width="16.140625" bestFit="1" customWidth="1"/>
    <col min="221" max="221" width="15" bestFit="1" customWidth="1"/>
    <col min="222" max="222" width="15.42578125" bestFit="1" customWidth="1"/>
    <col min="223" max="223" width="13.28515625" bestFit="1" customWidth="1"/>
    <col min="224" max="224" width="13.5703125" bestFit="1" customWidth="1"/>
    <col min="226" max="226" width="15" bestFit="1" customWidth="1"/>
    <col min="227" max="227" width="15.42578125" bestFit="1" customWidth="1"/>
    <col min="228" max="228" width="14.85546875" bestFit="1" customWidth="1"/>
    <col min="229" max="229" width="18.140625" bestFit="1" customWidth="1"/>
    <col min="477" max="477" width="15" bestFit="1" customWidth="1"/>
    <col min="478" max="478" width="15.42578125" bestFit="1" customWidth="1"/>
    <col min="479" max="479" width="13.28515625" bestFit="1" customWidth="1"/>
    <col min="480" max="480" width="13.5703125" bestFit="1" customWidth="1"/>
    <col min="482" max="482" width="15" bestFit="1" customWidth="1"/>
    <col min="483" max="483" width="15.42578125" bestFit="1" customWidth="1"/>
    <col min="484" max="484" width="14.85546875" bestFit="1" customWidth="1"/>
    <col min="485" max="485" width="18.140625" bestFit="1" customWidth="1"/>
    <col min="733" max="733" width="15" bestFit="1" customWidth="1"/>
    <col min="734" max="734" width="15.42578125" bestFit="1" customWidth="1"/>
    <col min="735" max="735" width="13.28515625" bestFit="1" customWidth="1"/>
    <col min="736" max="736" width="13.5703125" bestFit="1" customWidth="1"/>
    <col min="738" max="738" width="15" bestFit="1" customWidth="1"/>
    <col min="739" max="739" width="15.42578125" bestFit="1" customWidth="1"/>
    <col min="740" max="740" width="14.85546875" bestFit="1" customWidth="1"/>
    <col min="741" max="741" width="18.140625" bestFit="1" customWidth="1"/>
    <col min="989" max="989" width="15" bestFit="1" customWidth="1"/>
    <col min="990" max="990" width="15.42578125" bestFit="1" customWidth="1"/>
    <col min="991" max="991" width="13.28515625" bestFit="1" customWidth="1"/>
    <col min="992" max="992" width="13.5703125" bestFit="1" customWidth="1"/>
    <col min="994" max="994" width="15" bestFit="1" customWidth="1"/>
    <col min="995" max="995" width="15.42578125" bestFit="1" customWidth="1"/>
    <col min="996" max="996" width="14.85546875" bestFit="1" customWidth="1"/>
    <col min="997" max="997" width="18.140625" bestFit="1" customWidth="1"/>
    <col min="1245" max="1245" width="15" bestFit="1" customWidth="1"/>
    <col min="1246" max="1246" width="15.42578125" bestFit="1" customWidth="1"/>
    <col min="1247" max="1247" width="13.28515625" bestFit="1" customWidth="1"/>
    <col min="1248" max="1248" width="13.5703125" bestFit="1" customWidth="1"/>
    <col min="1250" max="1250" width="15" bestFit="1" customWidth="1"/>
    <col min="1251" max="1251" width="15.42578125" bestFit="1" customWidth="1"/>
    <col min="1252" max="1252" width="14.85546875" bestFit="1" customWidth="1"/>
    <col min="1253" max="1253" width="18.140625" bestFit="1" customWidth="1"/>
    <col min="1501" max="1501" width="15" bestFit="1" customWidth="1"/>
    <col min="1502" max="1502" width="15.42578125" bestFit="1" customWidth="1"/>
    <col min="1503" max="1503" width="13.28515625" bestFit="1" customWidth="1"/>
    <col min="1504" max="1504" width="13.5703125" bestFit="1" customWidth="1"/>
    <col min="1506" max="1506" width="15" bestFit="1" customWidth="1"/>
    <col min="1507" max="1507" width="15.42578125" bestFit="1" customWidth="1"/>
    <col min="1508" max="1508" width="14.85546875" bestFit="1" customWidth="1"/>
    <col min="1509" max="1509" width="18.140625" bestFit="1" customWidth="1"/>
    <col min="1757" max="1757" width="15" bestFit="1" customWidth="1"/>
    <col min="1758" max="1758" width="15.42578125" bestFit="1" customWidth="1"/>
    <col min="1759" max="1759" width="13.28515625" bestFit="1" customWidth="1"/>
    <col min="1760" max="1760" width="13.5703125" bestFit="1" customWidth="1"/>
    <col min="1762" max="1762" width="15" bestFit="1" customWidth="1"/>
    <col min="1763" max="1763" width="15.42578125" bestFit="1" customWidth="1"/>
    <col min="1764" max="1764" width="14.85546875" bestFit="1" customWidth="1"/>
    <col min="1765" max="1765" width="18.140625" bestFit="1" customWidth="1"/>
    <col min="2013" max="2013" width="15" bestFit="1" customWidth="1"/>
    <col min="2014" max="2014" width="15.42578125" bestFit="1" customWidth="1"/>
    <col min="2015" max="2015" width="13.28515625" bestFit="1" customWidth="1"/>
    <col min="2016" max="2016" width="13.5703125" bestFit="1" customWidth="1"/>
    <col min="2018" max="2018" width="15" bestFit="1" customWidth="1"/>
    <col min="2019" max="2019" width="15.42578125" bestFit="1" customWidth="1"/>
    <col min="2020" max="2020" width="14.85546875" bestFit="1" customWidth="1"/>
    <col min="2021" max="2021" width="18.140625" bestFit="1" customWidth="1"/>
    <col min="2269" max="2269" width="15" bestFit="1" customWidth="1"/>
    <col min="2270" max="2270" width="15.42578125" bestFit="1" customWidth="1"/>
    <col min="2271" max="2271" width="13.28515625" bestFit="1" customWidth="1"/>
    <col min="2272" max="2272" width="13.5703125" bestFit="1" customWidth="1"/>
    <col min="2274" max="2274" width="15" bestFit="1" customWidth="1"/>
    <col min="2275" max="2275" width="15.42578125" bestFit="1" customWidth="1"/>
    <col min="2276" max="2276" width="14.85546875" bestFit="1" customWidth="1"/>
    <col min="2277" max="2277" width="18.140625" bestFit="1" customWidth="1"/>
    <col min="2525" max="2525" width="15" bestFit="1" customWidth="1"/>
    <col min="2526" max="2526" width="15.42578125" bestFit="1" customWidth="1"/>
    <col min="2527" max="2527" width="13.28515625" bestFit="1" customWidth="1"/>
    <col min="2528" max="2528" width="13.5703125" bestFit="1" customWidth="1"/>
    <col min="2530" max="2530" width="15" bestFit="1" customWidth="1"/>
    <col min="2531" max="2531" width="15.42578125" bestFit="1" customWidth="1"/>
    <col min="2532" max="2532" width="14.85546875" bestFit="1" customWidth="1"/>
    <col min="2533" max="2533" width="18.140625" bestFit="1" customWidth="1"/>
    <col min="2781" max="2781" width="15" bestFit="1" customWidth="1"/>
    <col min="2782" max="2782" width="15.42578125" bestFit="1" customWidth="1"/>
    <col min="2783" max="2783" width="13.28515625" bestFit="1" customWidth="1"/>
    <col min="2784" max="2784" width="13.5703125" bestFit="1" customWidth="1"/>
    <col min="2786" max="2786" width="15" bestFit="1" customWidth="1"/>
    <col min="2787" max="2787" width="15.42578125" bestFit="1" customWidth="1"/>
    <col min="2788" max="2788" width="14.85546875" bestFit="1" customWidth="1"/>
    <col min="2789" max="2789" width="18.140625" bestFit="1" customWidth="1"/>
    <col min="3037" max="3037" width="15" bestFit="1" customWidth="1"/>
    <col min="3038" max="3038" width="15.42578125" bestFit="1" customWidth="1"/>
    <col min="3039" max="3039" width="13.28515625" bestFit="1" customWidth="1"/>
    <col min="3040" max="3040" width="13.5703125" bestFit="1" customWidth="1"/>
    <col min="3042" max="3042" width="15" bestFit="1" customWidth="1"/>
    <col min="3043" max="3043" width="15.42578125" bestFit="1" customWidth="1"/>
    <col min="3044" max="3044" width="14.85546875" bestFit="1" customWidth="1"/>
    <col min="3045" max="3045" width="18.140625" bestFit="1" customWidth="1"/>
    <col min="3293" max="3293" width="15" bestFit="1" customWidth="1"/>
    <col min="3294" max="3294" width="15.42578125" bestFit="1" customWidth="1"/>
    <col min="3295" max="3295" width="13.28515625" bestFit="1" customWidth="1"/>
    <col min="3296" max="3296" width="13.5703125" bestFit="1" customWidth="1"/>
    <col min="3298" max="3298" width="15" bestFit="1" customWidth="1"/>
    <col min="3299" max="3299" width="15.42578125" bestFit="1" customWidth="1"/>
    <col min="3300" max="3300" width="14.85546875" bestFit="1" customWidth="1"/>
    <col min="3301" max="3301" width="18.140625" bestFit="1" customWidth="1"/>
    <col min="3549" max="3549" width="15" bestFit="1" customWidth="1"/>
    <col min="3550" max="3550" width="15.42578125" bestFit="1" customWidth="1"/>
    <col min="3551" max="3551" width="13.28515625" bestFit="1" customWidth="1"/>
    <col min="3552" max="3552" width="13.5703125" bestFit="1" customWidth="1"/>
    <col min="3554" max="3554" width="15" bestFit="1" customWidth="1"/>
    <col min="3555" max="3555" width="15.42578125" bestFit="1" customWidth="1"/>
    <col min="3556" max="3556" width="14.85546875" bestFit="1" customWidth="1"/>
    <col min="3557" max="3557" width="18.140625" bestFit="1" customWidth="1"/>
    <col min="3805" max="3805" width="15" bestFit="1" customWidth="1"/>
    <col min="3806" max="3806" width="15.42578125" bestFit="1" customWidth="1"/>
    <col min="3807" max="3807" width="13.28515625" bestFit="1" customWidth="1"/>
    <col min="3808" max="3808" width="13.5703125" bestFit="1" customWidth="1"/>
    <col min="3810" max="3810" width="15" bestFit="1" customWidth="1"/>
    <col min="3811" max="3811" width="15.42578125" bestFit="1" customWidth="1"/>
    <col min="3812" max="3812" width="14.85546875" bestFit="1" customWidth="1"/>
    <col min="3813" max="3813" width="18.140625" bestFit="1" customWidth="1"/>
    <col min="4061" max="4061" width="15" bestFit="1" customWidth="1"/>
    <col min="4062" max="4062" width="15.42578125" bestFit="1" customWidth="1"/>
    <col min="4063" max="4063" width="13.28515625" bestFit="1" customWidth="1"/>
    <col min="4064" max="4064" width="13.5703125" bestFit="1" customWidth="1"/>
    <col min="4066" max="4066" width="15" bestFit="1" customWidth="1"/>
    <col min="4067" max="4067" width="15.42578125" bestFit="1" customWidth="1"/>
    <col min="4068" max="4068" width="14.85546875" bestFit="1" customWidth="1"/>
    <col min="4069" max="4069" width="18.140625" bestFit="1" customWidth="1"/>
    <col min="4317" max="4317" width="15" bestFit="1" customWidth="1"/>
    <col min="4318" max="4318" width="15.42578125" bestFit="1" customWidth="1"/>
    <col min="4319" max="4319" width="13.28515625" bestFit="1" customWidth="1"/>
    <col min="4320" max="4320" width="13.5703125" bestFit="1" customWidth="1"/>
    <col min="4322" max="4322" width="15" bestFit="1" customWidth="1"/>
    <col min="4323" max="4323" width="15.42578125" bestFit="1" customWidth="1"/>
    <col min="4324" max="4324" width="14.85546875" bestFit="1" customWidth="1"/>
    <col min="4325" max="4325" width="18.140625" bestFit="1" customWidth="1"/>
    <col min="4573" max="4573" width="15" bestFit="1" customWidth="1"/>
    <col min="4574" max="4574" width="15.42578125" bestFit="1" customWidth="1"/>
    <col min="4575" max="4575" width="13.28515625" bestFit="1" customWidth="1"/>
    <col min="4576" max="4576" width="13.5703125" bestFit="1" customWidth="1"/>
    <col min="4578" max="4578" width="15" bestFit="1" customWidth="1"/>
    <col min="4579" max="4579" width="15.42578125" bestFit="1" customWidth="1"/>
    <col min="4580" max="4580" width="14.85546875" bestFit="1" customWidth="1"/>
    <col min="4581" max="4581" width="18.140625" bestFit="1" customWidth="1"/>
    <col min="4829" max="4829" width="15" bestFit="1" customWidth="1"/>
    <col min="4830" max="4830" width="15.42578125" bestFit="1" customWidth="1"/>
    <col min="4831" max="4831" width="13.28515625" bestFit="1" customWidth="1"/>
    <col min="4832" max="4832" width="13.5703125" bestFit="1" customWidth="1"/>
    <col min="4834" max="4834" width="15" bestFit="1" customWidth="1"/>
    <col min="4835" max="4835" width="15.42578125" bestFit="1" customWidth="1"/>
    <col min="4836" max="4836" width="14.85546875" bestFit="1" customWidth="1"/>
    <col min="4837" max="4837" width="18.140625" bestFit="1" customWidth="1"/>
    <col min="5085" max="5085" width="15" bestFit="1" customWidth="1"/>
    <col min="5086" max="5086" width="15.42578125" bestFit="1" customWidth="1"/>
    <col min="5087" max="5087" width="13.28515625" bestFit="1" customWidth="1"/>
    <col min="5088" max="5088" width="13.5703125" bestFit="1" customWidth="1"/>
    <col min="5090" max="5090" width="15" bestFit="1" customWidth="1"/>
    <col min="5091" max="5091" width="15.42578125" bestFit="1" customWidth="1"/>
    <col min="5092" max="5092" width="14.85546875" bestFit="1" customWidth="1"/>
    <col min="5093" max="5093" width="18.140625" bestFit="1" customWidth="1"/>
    <col min="5341" max="5341" width="15" bestFit="1" customWidth="1"/>
    <col min="5342" max="5342" width="15.42578125" bestFit="1" customWidth="1"/>
    <col min="5343" max="5343" width="13.28515625" bestFit="1" customWidth="1"/>
    <col min="5344" max="5344" width="13.5703125" bestFit="1" customWidth="1"/>
    <col min="5346" max="5346" width="15" bestFit="1" customWidth="1"/>
    <col min="5347" max="5347" width="15.42578125" bestFit="1" customWidth="1"/>
    <col min="5348" max="5348" width="14.85546875" bestFit="1" customWidth="1"/>
    <col min="5349" max="5349" width="18.140625" bestFit="1" customWidth="1"/>
    <col min="5597" max="5597" width="15" bestFit="1" customWidth="1"/>
    <col min="5598" max="5598" width="15.42578125" bestFit="1" customWidth="1"/>
    <col min="5599" max="5599" width="13.28515625" bestFit="1" customWidth="1"/>
    <col min="5600" max="5600" width="13.5703125" bestFit="1" customWidth="1"/>
    <col min="5602" max="5602" width="15" bestFit="1" customWidth="1"/>
    <col min="5603" max="5603" width="15.42578125" bestFit="1" customWidth="1"/>
    <col min="5604" max="5604" width="14.85546875" bestFit="1" customWidth="1"/>
    <col min="5605" max="5605" width="18.140625" bestFit="1" customWidth="1"/>
    <col min="5853" max="5853" width="15" bestFit="1" customWidth="1"/>
    <col min="5854" max="5854" width="15.42578125" bestFit="1" customWidth="1"/>
    <col min="5855" max="5855" width="13.28515625" bestFit="1" customWidth="1"/>
    <col min="5856" max="5856" width="13.5703125" bestFit="1" customWidth="1"/>
    <col min="5858" max="5858" width="15" bestFit="1" customWidth="1"/>
    <col min="5859" max="5859" width="15.42578125" bestFit="1" customWidth="1"/>
    <col min="5860" max="5860" width="14.85546875" bestFit="1" customWidth="1"/>
    <col min="5861" max="5861" width="18.140625" bestFit="1" customWidth="1"/>
    <col min="6109" max="6109" width="15" bestFit="1" customWidth="1"/>
    <col min="6110" max="6110" width="15.42578125" bestFit="1" customWidth="1"/>
    <col min="6111" max="6111" width="13.28515625" bestFit="1" customWidth="1"/>
    <col min="6112" max="6112" width="13.5703125" bestFit="1" customWidth="1"/>
    <col min="6114" max="6114" width="15" bestFit="1" customWidth="1"/>
    <col min="6115" max="6115" width="15.42578125" bestFit="1" customWidth="1"/>
    <col min="6116" max="6116" width="14.85546875" bestFit="1" customWidth="1"/>
    <col min="6117" max="6117" width="18.140625" bestFit="1" customWidth="1"/>
    <col min="6365" max="6365" width="15" bestFit="1" customWidth="1"/>
    <col min="6366" max="6366" width="15.42578125" bestFit="1" customWidth="1"/>
    <col min="6367" max="6367" width="13.28515625" bestFit="1" customWidth="1"/>
    <col min="6368" max="6368" width="13.5703125" bestFit="1" customWidth="1"/>
    <col min="6370" max="6370" width="15" bestFit="1" customWidth="1"/>
    <col min="6371" max="6371" width="15.42578125" bestFit="1" customWidth="1"/>
    <col min="6372" max="6372" width="14.85546875" bestFit="1" customWidth="1"/>
    <col min="6373" max="6373" width="18.140625" bestFit="1" customWidth="1"/>
    <col min="6621" max="6621" width="15" bestFit="1" customWidth="1"/>
    <col min="6622" max="6622" width="15.42578125" bestFit="1" customWidth="1"/>
    <col min="6623" max="6623" width="13.28515625" bestFit="1" customWidth="1"/>
    <col min="6624" max="6624" width="13.5703125" bestFit="1" customWidth="1"/>
    <col min="6626" max="6626" width="15" bestFit="1" customWidth="1"/>
    <col min="6627" max="6627" width="15.42578125" bestFit="1" customWidth="1"/>
    <col min="6628" max="6628" width="14.85546875" bestFit="1" customWidth="1"/>
    <col min="6629" max="6629" width="18.140625" bestFit="1" customWidth="1"/>
    <col min="6877" max="6877" width="15" bestFit="1" customWidth="1"/>
    <col min="6878" max="6878" width="15.42578125" bestFit="1" customWidth="1"/>
    <col min="6879" max="6879" width="13.28515625" bestFit="1" customWidth="1"/>
    <col min="6880" max="6880" width="13.5703125" bestFit="1" customWidth="1"/>
    <col min="6882" max="6882" width="15" bestFit="1" customWidth="1"/>
    <col min="6883" max="6883" width="15.42578125" bestFit="1" customWidth="1"/>
    <col min="6884" max="6884" width="14.85546875" bestFit="1" customWidth="1"/>
    <col min="6885" max="6885" width="18.140625" bestFit="1" customWidth="1"/>
    <col min="7133" max="7133" width="15" bestFit="1" customWidth="1"/>
    <col min="7134" max="7134" width="15.42578125" bestFit="1" customWidth="1"/>
    <col min="7135" max="7135" width="13.28515625" bestFit="1" customWidth="1"/>
    <col min="7136" max="7136" width="13.5703125" bestFit="1" customWidth="1"/>
    <col min="7138" max="7138" width="15" bestFit="1" customWidth="1"/>
    <col min="7139" max="7139" width="15.42578125" bestFit="1" customWidth="1"/>
    <col min="7140" max="7140" width="14.85546875" bestFit="1" customWidth="1"/>
    <col min="7141" max="7141" width="18.140625" bestFit="1" customWidth="1"/>
    <col min="7389" max="7389" width="15" bestFit="1" customWidth="1"/>
    <col min="7390" max="7390" width="15.42578125" bestFit="1" customWidth="1"/>
    <col min="7391" max="7391" width="13.28515625" bestFit="1" customWidth="1"/>
    <col min="7392" max="7392" width="13.5703125" bestFit="1" customWidth="1"/>
    <col min="7394" max="7394" width="15" bestFit="1" customWidth="1"/>
    <col min="7395" max="7395" width="15.42578125" bestFit="1" customWidth="1"/>
    <col min="7396" max="7396" width="14.85546875" bestFit="1" customWidth="1"/>
    <col min="7397" max="7397" width="18.140625" bestFit="1" customWidth="1"/>
    <col min="7645" max="7645" width="15" bestFit="1" customWidth="1"/>
    <col min="7646" max="7646" width="15.42578125" bestFit="1" customWidth="1"/>
    <col min="7647" max="7647" width="13.28515625" bestFit="1" customWidth="1"/>
    <col min="7648" max="7648" width="13.5703125" bestFit="1" customWidth="1"/>
    <col min="7650" max="7650" width="15" bestFit="1" customWidth="1"/>
    <col min="7651" max="7651" width="15.42578125" bestFit="1" customWidth="1"/>
    <col min="7652" max="7652" width="14.85546875" bestFit="1" customWidth="1"/>
    <col min="7653" max="7653" width="18.140625" bestFit="1" customWidth="1"/>
    <col min="7901" max="7901" width="15" bestFit="1" customWidth="1"/>
    <col min="7902" max="7902" width="15.42578125" bestFit="1" customWidth="1"/>
    <col min="7903" max="7903" width="13.28515625" bestFit="1" customWidth="1"/>
    <col min="7904" max="7904" width="13.5703125" bestFit="1" customWidth="1"/>
    <col min="7906" max="7906" width="15" bestFit="1" customWidth="1"/>
    <col min="7907" max="7907" width="15.42578125" bestFit="1" customWidth="1"/>
    <col min="7908" max="7908" width="14.85546875" bestFit="1" customWidth="1"/>
    <col min="7909" max="7909" width="18.140625" bestFit="1" customWidth="1"/>
    <col min="8157" max="8157" width="15" bestFit="1" customWidth="1"/>
    <col min="8158" max="8158" width="15.42578125" bestFit="1" customWidth="1"/>
    <col min="8159" max="8159" width="13.28515625" bestFit="1" customWidth="1"/>
    <col min="8160" max="8160" width="13.5703125" bestFit="1" customWidth="1"/>
    <col min="8162" max="8162" width="15" bestFit="1" customWidth="1"/>
    <col min="8163" max="8163" width="15.42578125" bestFit="1" customWidth="1"/>
    <col min="8164" max="8164" width="14.85546875" bestFit="1" customWidth="1"/>
    <col min="8165" max="8165" width="18.140625" bestFit="1" customWidth="1"/>
    <col min="8413" max="8413" width="15" bestFit="1" customWidth="1"/>
    <col min="8414" max="8414" width="15.42578125" bestFit="1" customWidth="1"/>
    <col min="8415" max="8415" width="13.28515625" bestFit="1" customWidth="1"/>
    <col min="8416" max="8416" width="13.5703125" bestFit="1" customWidth="1"/>
    <col min="8418" max="8418" width="15" bestFit="1" customWidth="1"/>
    <col min="8419" max="8419" width="15.42578125" bestFit="1" customWidth="1"/>
    <col min="8420" max="8420" width="14.85546875" bestFit="1" customWidth="1"/>
    <col min="8421" max="8421" width="18.140625" bestFit="1" customWidth="1"/>
    <col min="8669" max="8669" width="15" bestFit="1" customWidth="1"/>
    <col min="8670" max="8670" width="15.42578125" bestFit="1" customWidth="1"/>
    <col min="8671" max="8671" width="13.28515625" bestFit="1" customWidth="1"/>
    <col min="8672" max="8672" width="13.5703125" bestFit="1" customWidth="1"/>
    <col min="8674" max="8674" width="15" bestFit="1" customWidth="1"/>
    <col min="8675" max="8675" width="15.42578125" bestFit="1" customWidth="1"/>
    <col min="8676" max="8676" width="14.85546875" bestFit="1" customWidth="1"/>
    <col min="8677" max="8677" width="18.140625" bestFit="1" customWidth="1"/>
    <col min="8925" max="8925" width="15" bestFit="1" customWidth="1"/>
    <col min="8926" max="8926" width="15.42578125" bestFit="1" customWidth="1"/>
    <col min="8927" max="8927" width="13.28515625" bestFit="1" customWidth="1"/>
    <col min="8928" max="8928" width="13.5703125" bestFit="1" customWidth="1"/>
    <col min="8930" max="8930" width="15" bestFit="1" customWidth="1"/>
    <col min="8931" max="8931" width="15.42578125" bestFit="1" customWidth="1"/>
    <col min="8932" max="8932" width="14.85546875" bestFit="1" customWidth="1"/>
    <col min="8933" max="8933" width="18.140625" bestFit="1" customWidth="1"/>
    <col min="9181" max="9181" width="15" bestFit="1" customWidth="1"/>
    <col min="9182" max="9182" width="15.42578125" bestFit="1" customWidth="1"/>
    <col min="9183" max="9183" width="13.28515625" bestFit="1" customWidth="1"/>
    <col min="9184" max="9184" width="13.5703125" bestFit="1" customWidth="1"/>
    <col min="9186" max="9186" width="15" bestFit="1" customWidth="1"/>
    <col min="9187" max="9187" width="15.42578125" bestFit="1" customWidth="1"/>
    <col min="9188" max="9188" width="14.85546875" bestFit="1" customWidth="1"/>
    <col min="9189" max="9189" width="18.140625" bestFit="1" customWidth="1"/>
    <col min="9437" max="9437" width="15" bestFit="1" customWidth="1"/>
    <col min="9438" max="9438" width="15.42578125" bestFit="1" customWidth="1"/>
    <col min="9439" max="9439" width="13.28515625" bestFit="1" customWidth="1"/>
    <col min="9440" max="9440" width="13.5703125" bestFit="1" customWidth="1"/>
    <col min="9442" max="9442" width="15" bestFit="1" customWidth="1"/>
    <col min="9443" max="9443" width="15.42578125" bestFit="1" customWidth="1"/>
    <col min="9444" max="9444" width="14.85546875" bestFit="1" customWidth="1"/>
    <col min="9445" max="9445" width="18.140625" bestFit="1" customWidth="1"/>
    <col min="9693" max="9693" width="15" bestFit="1" customWidth="1"/>
    <col min="9694" max="9694" width="15.42578125" bestFit="1" customWidth="1"/>
    <col min="9695" max="9695" width="13.28515625" bestFit="1" customWidth="1"/>
    <col min="9696" max="9696" width="13.5703125" bestFit="1" customWidth="1"/>
    <col min="9698" max="9698" width="15" bestFit="1" customWidth="1"/>
    <col min="9699" max="9699" width="15.42578125" bestFit="1" customWidth="1"/>
    <col min="9700" max="9700" width="14.85546875" bestFit="1" customWidth="1"/>
    <col min="9701" max="9701" width="18.140625" bestFit="1" customWidth="1"/>
    <col min="9949" max="9949" width="15" bestFit="1" customWidth="1"/>
    <col min="9950" max="9950" width="15.42578125" bestFit="1" customWidth="1"/>
    <col min="9951" max="9951" width="13.28515625" bestFit="1" customWidth="1"/>
    <col min="9952" max="9952" width="13.5703125" bestFit="1" customWidth="1"/>
    <col min="9954" max="9954" width="15" bestFit="1" customWidth="1"/>
    <col min="9955" max="9955" width="15.42578125" bestFit="1" customWidth="1"/>
    <col min="9956" max="9956" width="14.85546875" bestFit="1" customWidth="1"/>
    <col min="9957" max="9957" width="18.140625" bestFit="1" customWidth="1"/>
    <col min="10205" max="10205" width="15" bestFit="1" customWidth="1"/>
    <col min="10206" max="10206" width="15.42578125" bestFit="1" customWidth="1"/>
    <col min="10207" max="10207" width="13.28515625" bestFit="1" customWidth="1"/>
    <col min="10208" max="10208" width="13.5703125" bestFit="1" customWidth="1"/>
    <col min="10210" max="10210" width="15" bestFit="1" customWidth="1"/>
    <col min="10211" max="10211" width="15.42578125" bestFit="1" customWidth="1"/>
    <col min="10212" max="10212" width="14.85546875" bestFit="1" customWidth="1"/>
    <col min="10213" max="10213" width="18.140625" bestFit="1" customWidth="1"/>
    <col min="10461" max="10461" width="15" bestFit="1" customWidth="1"/>
    <col min="10462" max="10462" width="15.42578125" bestFit="1" customWidth="1"/>
    <col min="10463" max="10463" width="13.28515625" bestFit="1" customWidth="1"/>
    <col min="10464" max="10464" width="13.5703125" bestFit="1" customWidth="1"/>
    <col min="10466" max="10466" width="15" bestFit="1" customWidth="1"/>
    <col min="10467" max="10467" width="15.42578125" bestFit="1" customWidth="1"/>
    <col min="10468" max="10468" width="14.85546875" bestFit="1" customWidth="1"/>
    <col min="10469" max="10469" width="18.140625" bestFit="1" customWidth="1"/>
    <col min="10717" max="10717" width="15" bestFit="1" customWidth="1"/>
    <col min="10718" max="10718" width="15.42578125" bestFit="1" customWidth="1"/>
    <col min="10719" max="10719" width="13.28515625" bestFit="1" customWidth="1"/>
    <col min="10720" max="10720" width="13.5703125" bestFit="1" customWidth="1"/>
    <col min="10722" max="10722" width="15" bestFit="1" customWidth="1"/>
    <col min="10723" max="10723" width="15.42578125" bestFit="1" customWidth="1"/>
    <col min="10724" max="10724" width="14.85546875" bestFit="1" customWidth="1"/>
    <col min="10725" max="10725" width="18.140625" bestFit="1" customWidth="1"/>
    <col min="10973" max="10973" width="15" bestFit="1" customWidth="1"/>
    <col min="10974" max="10974" width="15.42578125" bestFit="1" customWidth="1"/>
    <col min="10975" max="10975" width="13.28515625" bestFit="1" customWidth="1"/>
    <col min="10976" max="10976" width="13.5703125" bestFit="1" customWidth="1"/>
    <col min="10978" max="10978" width="15" bestFit="1" customWidth="1"/>
    <col min="10979" max="10979" width="15.42578125" bestFit="1" customWidth="1"/>
    <col min="10980" max="10980" width="14.85546875" bestFit="1" customWidth="1"/>
    <col min="10981" max="10981" width="18.140625" bestFit="1" customWidth="1"/>
    <col min="11229" max="11229" width="15" bestFit="1" customWidth="1"/>
    <col min="11230" max="11230" width="15.42578125" bestFit="1" customWidth="1"/>
    <col min="11231" max="11231" width="13.28515625" bestFit="1" customWidth="1"/>
    <col min="11232" max="11232" width="13.5703125" bestFit="1" customWidth="1"/>
    <col min="11234" max="11234" width="15" bestFit="1" customWidth="1"/>
    <col min="11235" max="11235" width="15.42578125" bestFit="1" customWidth="1"/>
    <col min="11236" max="11236" width="14.85546875" bestFit="1" customWidth="1"/>
    <col min="11237" max="11237" width="18.140625" bestFit="1" customWidth="1"/>
    <col min="11485" max="11485" width="15" bestFit="1" customWidth="1"/>
    <col min="11486" max="11486" width="15.42578125" bestFit="1" customWidth="1"/>
    <col min="11487" max="11487" width="13.28515625" bestFit="1" customWidth="1"/>
    <col min="11488" max="11488" width="13.5703125" bestFit="1" customWidth="1"/>
    <col min="11490" max="11490" width="15" bestFit="1" customWidth="1"/>
    <col min="11491" max="11491" width="15.42578125" bestFit="1" customWidth="1"/>
    <col min="11492" max="11492" width="14.85546875" bestFit="1" customWidth="1"/>
    <col min="11493" max="11493" width="18.140625" bestFit="1" customWidth="1"/>
    <col min="11741" max="11741" width="15" bestFit="1" customWidth="1"/>
    <col min="11742" max="11742" width="15.42578125" bestFit="1" customWidth="1"/>
    <col min="11743" max="11743" width="13.28515625" bestFit="1" customWidth="1"/>
    <col min="11744" max="11744" width="13.5703125" bestFit="1" customWidth="1"/>
    <col min="11746" max="11746" width="15" bestFit="1" customWidth="1"/>
    <col min="11747" max="11747" width="15.42578125" bestFit="1" customWidth="1"/>
    <col min="11748" max="11748" width="14.85546875" bestFit="1" customWidth="1"/>
    <col min="11749" max="11749" width="18.140625" bestFit="1" customWidth="1"/>
    <col min="11997" max="11997" width="15" bestFit="1" customWidth="1"/>
    <col min="11998" max="11998" width="15.42578125" bestFit="1" customWidth="1"/>
    <col min="11999" max="11999" width="13.28515625" bestFit="1" customWidth="1"/>
    <col min="12000" max="12000" width="13.5703125" bestFit="1" customWidth="1"/>
    <col min="12002" max="12002" width="15" bestFit="1" customWidth="1"/>
    <col min="12003" max="12003" width="15.42578125" bestFit="1" customWidth="1"/>
    <col min="12004" max="12004" width="14.85546875" bestFit="1" customWidth="1"/>
    <col min="12005" max="12005" width="18.140625" bestFit="1" customWidth="1"/>
    <col min="12253" max="12253" width="15" bestFit="1" customWidth="1"/>
    <col min="12254" max="12254" width="15.42578125" bestFit="1" customWidth="1"/>
    <col min="12255" max="12255" width="13.28515625" bestFit="1" customWidth="1"/>
    <col min="12256" max="12256" width="13.5703125" bestFit="1" customWidth="1"/>
    <col min="12258" max="12258" width="15" bestFit="1" customWidth="1"/>
    <col min="12259" max="12259" width="15.42578125" bestFit="1" customWidth="1"/>
    <col min="12260" max="12260" width="14.85546875" bestFit="1" customWidth="1"/>
    <col min="12261" max="12261" width="18.140625" bestFit="1" customWidth="1"/>
    <col min="12509" max="12509" width="15" bestFit="1" customWidth="1"/>
    <col min="12510" max="12510" width="15.42578125" bestFit="1" customWidth="1"/>
    <col min="12511" max="12511" width="13.28515625" bestFit="1" customWidth="1"/>
    <col min="12512" max="12512" width="13.5703125" bestFit="1" customWidth="1"/>
    <col min="12514" max="12514" width="15" bestFit="1" customWidth="1"/>
    <col min="12515" max="12515" width="15.42578125" bestFit="1" customWidth="1"/>
    <col min="12516" max="12516" width="14.85546875" bestFit="1" customWidth="1"/>
    <col min="12517" max="12517" width="18.140625" bestFit="1" customWidth="1"/>
    <col min="12765" max="12765" width="15" bestFit="1" customWidth="1"/>
    <col min="12766" max="12766" width="15.42578125" bestFit="1" customWidth="1"/>
    <col min="12767" max="12767" width="13.28515625" bestFit="1" customWidth="1"/>
    <col min="12768" max="12768" width="13.5703125" bestFit="1" customWidth="1"/>
    <col min="12770" max="12770" width="15" bestFit="1" customWidth="1"/>
    <col min="12771" max="12771" width="15.42578125" bestFit="1" customWidth="1"/>
    <col min="12772" max="12772" width="14.85546875" bestFit="1" customWidth="1"/>
    <col min="12773" max="12773" width="18.140625" bestFit="1" customWidth="1"/>
    <col min="13021" max="13021" width="15" bestFit="1" customWidth="1"/>
    <col min="13022" max="13022" width="15.42578125" bestFit="1" customWidth="1"/>
    <col min="13023" max="13023" width="13.28515625" bestFit="1" customWidth="1"/>
    <col min="13024" max="13024" width="13.5703125" bestFit="1" customWidth="1"/>
    <col min="13026" max="13026" width="15" bestFit="1" customWidth="1"/>
    <col min="13027" max="13027" width="15.42578125" bestFit="1" customWidth="1"/>
    <col min="13028" max="13028" width="14.85546875" bestFit="1" customWidth="1"/>
    <col min="13029" max="13029" width="18.140625" bestFit="1" customWidth="1"/>
    <col min="13277" max="13277" width="15" bestFit="1" customWidth="1"/>
    <col min="13278" max="13278" width="15.42578125" bestFit="1" customWidth="1"/>
    <col min="13279" max="13279" width="13.28515625" bestFit="1" customWidth="1"/>
    <col min="13280" max="13280" width="13.5703125" bestFit="1" customWidth="1"/>
    <col min="13282" max="13282" width="15" bestFit="1" customWidth="1"/>
    <col min="13283" max="13283" width="15.42578125" bestFit="1" customWidth="1"/>
    <col min="13284" max="13284" width="14.85546875" bestFit="1" customWidth="1"/>
    <col min="13285" max="13285" width="18.140625" bestFit="1" customWidth="1"/>
    <col min="13533" max="13533" width="15" bestFit="1" customWidth="1"/>
    <col min="13534" max="13534" width="15.42578125" bestFit="1" customWidth="1"/>
    <col min="13535" max="13535" width="13.28515625" bestFit="1" customWidth="1"/>
    <col min="13536" max="13536" width="13.5703125" bestFit="1" customWidth="1"/>
    <col min="13538" max="13538" width="15" bestFit="1" customWidth="1"/>
    <col min="13539" max="13539" width="15.42578125" bestFit="1" customWidth="1"/>
    <col min="13540" max="13540" width="14.85546875" bestFit="1" customWidth="1"/>
    <col min="13541" max="13541" width="18.140625" bestFit="1" customWidth="1"/>
    <col min="13789" max="13789" width="15" bestFit="1" customWidth="1"/>
    <col min="13790" max="13790" width="15.42578125" bestFit="1" customWidth="1"/>
    <col min="13791" max="13791" width="13.28515625" bestFit="1" customWidth="1"/>
    <col min="13792" max="13792" width="13.5703125" bestFit="1" customWidth="1"/>
    <col min="13794" max="13794" width="15" bestFit="1" customWidth="1"/>
    <col min="13795" max="13795" width="15.42578125" bestFit="1" customWidth="1"/>
    <col min="13796" max="13796" width="14.85546875" bestFit="1" customWidth="1"/>
    <col min="13797" max="13797" width="18.140625" bestFit="1" customWidth="1"/>
    <col min="14045" max="14045" width="15" bestFit="1" customWidth="1"/>
    <col min="14046" max="14046" width="15.42578125" bestFit="1" customWidth="1"/>
    <col min="14047" max="14047" width="13.28515625" bestFit="1" customWidth="1"/>
    <col min="14048" max="14048" width="13.5703125" bestFit="1" customWidth="1"/>
    <col min="14050" max="14050" width="15" bestFit="1" customWidth="1"/>
    <col min="14051" max="14051" width="15.42578125" bestFit="1" customWidth="1"/>
    <col min="14052" max="14052" width="14.85546875" bestFit="1" customWidth="1"/>
    <col min="14053" max="14053" width="18.140625" bestFit="1" customWidth="1"/>
    <col min="14301" max="14301" width="15" bestFit="1" customWidth="1"/>
    <col min="14302" max="14302" width="15.42578125" bestFit="1" customWidth="1"/>
    <col min="14303" max="14303" width="13.28515625" bestFit="1" customWidth="1"/>
    <col min="14304" max="14304" width="13.5703125" bestFit="1" customWidth="1"/>
    <col min="14306" max="14306" width="15" bestFit="1" customWidth="1"/>
    <col min="14307" max="14307" width="15.42578125" bestFit="1" customWidth="1"/>
    <col min="14308" max="14308" width="14.85546875" bestFit="1" customWidth="1"/>
    <col min="14309" max="14309" width="18.140625" bestFit="1" customWidth="1"/>
    <col min="14557" max="14557" width="15" bestFit="1" customWidth="1"/>
    <col min="14558" max="14558" width="15.42578125" bestFit="1" customWidth="1"/>
    <col min="14559" max="14559" width="13.28515625" bestFit="1" customWidth="1"/>
    <col min="14560" max="14560" width="13.5703125" bestFit="1" customWidth="1"/>
    <col min="14562" max="14562" width="15" bestFit="1" customWidth="1"/>
    <col min="14563" max="14563" width="15.42578125" bestFit="1" customWidth="1"/>
    <col min="14564" max="14564" width="14.85546875" bestFit="1" customWidth="1"/>
    <col min="14565" max="14565" width="18.140625" bestFit="1" customWidth="1"/>
    <col min="14813" max="14813" width="15" bestFit="1" customWidth="1"/>
    <col min="14814" max="14814" width="15.42578125" bestFit="1" customWidth="1"/>
    <col min="14815" max="14815" width="13.28515625" bestFit="1" customWidth="1"/>
    <col min="14816" max="14816" width="13.5703125" bestFit="1" customWidth="1"/>
    <col min="14818" max="14818" width="15" bestFit="1" customWidth="1"/>
    <col min="14819" max="14819" width="15.42578125" bestFit="1" customWidth="1"/>
    <col min="14820" max="14820" width="14.85546875" bestFit="1" customWidth="1"/>
    <col min="14821" max="14821" width="18.140625" bestFit="1" customWidth="1"/>
    <col min="15069" max="15069" width="15" bestFit="1" customWidth="1"/>
    <col min="15070" max="15070" width="15.42578125" bestFit="1" customWidth="1"/>
    <col min="15071" max="15071" width="13.28515625" bestFit="1" customWidth="1"/>
    <col min="15072" max="15072" width="13.5703125" bestFit="1" customWidth="1"/>
    <col min="15074" max="15074" width="15" bestFit="1" customWidth="1"/>
    <col min="15075" max="15075" width="15.42578125" bestFit="1" customWidth="1"/>
    <col min="15076" max="15076" width="14.85546875" bestFit="1" customWidth="1"/>
    <col min="15077" max="15077" width="18.140625" bestFit="1" customWidth="1"/>
    <col min="15325" max="15325" width="15" bestFit="1" customWidth="1"/>
    <col min="15326" max="15326" width="15.42578125" bestFit="1" customWidth="1"/>
    <col min="15327" max="15327" width="13.28515625" bestFit="1" customWidth="1"/>
    <col min="15328" max="15328" width="13.5703125" bestFit="1" customWidth="1"/>
    <col min="15330" max="15330" width="15" bestFit="1" customWidth="1"/>
    <col min="15331" max="15331" width="15.42578125" bestFit="1" customWidth="1"/>
    <col min="15332" max="15332" width="14.85546875" bestFit="1" customWidth="1"/>
    <col min="15333" max="15333" width="18.140625" bestFit="1" customWidth="1"/>
    <col min="15581" max="15581" width="15" bestFit="1" customWidth="1"/>
    <col min="15582" max="15582" width="15.42578125" bestFit="1" customWidth="1"/>
    <col min="15583" max="15583" width="13.28515625" bestFit="1" customWidth="1"/>
    <col min="15584" max="15584" width="13.5703125" bestFit="1" customWidth="1"/>
    <col min="15586" max="15586" width="15" bestFit="1" customWidth="1"/>
    <col min="15587" max="15587" width="15.42578125" bestFit="1" customWidth="1"/>
    <col min="15588" max="15588" width="14.85546875" bestFit="1" customWidth="1"/>
    <col min="15589" max="15589" width="18.140625" bestFit="1" customWidth="1"/>
    <col min="15837" max="15837" width="15" bestFit="1" customWidth="1"/>
    <col min="15838" max="15838" width="15.42578125" bestFit="1" customWidth="1"/>
    <col min="15839" max="15839" width="13.28515625" bestFit="1" customWidth="1"/>
    <col min="15840" max="15840" width="13.5703125" bestFit="1" customWidth="1"/>
    <col min="15842" max="15842" width="15" bestFit="1" customWidth="1"/>
    <col min="15843" max="15843" width="15.42578125" bestFit="1" customWidth="1"/>
    <col min="15844" max="15844" width="14.85546875" bestFit="1" customWidth="1"/>
    <col min="15845" max="15845" width="18.140625" bestFit="1" customWidth="1"/>
    <col min="16093" max="16093" width="15" bestFit="1" customWidth="1"/>
    <col min="16094" max="16094" width="15.42578125" bestFit="1" customWidth="1"/>
    <col min="16095" max="16095" width="13.28515625" bestFit="1" customWidth="1"/>
    <col min="16096" max="16096" width="13.5703125" bestFit="1" customWidth="1"/>
    <col min="16098" max="16098" width="15" bestFit="1" customWidth="1"/>
    <col min="16099" max="16099" width="15.42578125" bestFit="1" customWidth="1"/>
    <col min="16100" max="16100" width="14.85546875" bestFit="1" customWidth="1"/>
    <col min="16101" max="16101" width="18.140625" bestFit="1" customWidth="1"/>
  </cols>
  <sheetData>
    <row r="2" spans="2:15" ht="20.25" x14ac:dyDescent="0.3">
      <c r="B2" s="444" t="s">
        <v>206</v>
      </c>
      <c r="C2" s="238"/>
      <c r="D2" s="238"/>
      <c r="E2" s="238"/>
      <c r="F2" s="238"/>
      <c r="G2" s="238"/>
      <c r="H2" s="238"/>
      <c r="I2" s="238"/>
      <c r="J2" s="238"/>
      <c r="K2" s="238"/>
      <c r="L2" s="238"/>
      <c r="M2" s="238"/>
      <c r="N2" s="238"/>
      <c r="O2" s="238"/>
    </row>
    <row r="3" spans="2:15" ht="21.75" customHeight="1" x14ac:dyDescent="0.2">
      <c r="B3" s="251" t="s">
        <v>201</v>
      </c>
      <c r="C3" s="251" t="s">
        <v>185</v>
      </c>
      <c r="D3" s="251" t="s">
        <v>187</v>
      </c>
      <c r="E3" s="251" t="s">
        <v>188</v>
      </c>
      <c r="F3" s="251" t="s">
        <v>189</v>
      </c>
      <c r="G3" s="251" t="s">
        <v>190</v>
      </c>
      <c r="H3" s="251" t="s">
        <v>191</v>
      </c>
      <c r="I3" s="251" t="s">
        <v>192</v>
      </c>
      <c r="J3" s="251" t="s">
        <v>193</v>
      </c>
      <c r="K3" s="251" t="s">
        <v>194</v>
      </c>
      <c r="L3" s="251" t="s">
        <v>195</v>
      </c>
      <c r="M3" s="251" t="s">
        <v>196</v>
      </c>
      <c r="N3" s="251" t="s">
        <v>197</v>
      </c>
      <c r="O3" s="252" t="s">
        <v>202</v>
      </c>
    </row>
    <row r="4" spans="2:15" x14ac:dyDescent="0.2">
      <c r="B4" t="s">
        <v>33</v>
      </c>
      <c r="C4" s="261">
        <v>38071803</v>
      </c>
      <c r="D4" s="261">
        <v>40406836</v>
      </c>
      <c r="E4" s="261">
        <v>42118364</v>
      </c>
      <c r="F4" s="261">
        <v>39767715</v>
      </c>
      <c r="G4" s="261">
        <v>33924410</v>
      </c>
      <c r="H4" s="261">
        <v>33995399</v>
      </c>
      <c r="I4" s="261">
        <v>34611841</v>
      </c>
      <c r="J4" s="261">
        <v>34182698</v>
      </c>
      <c r="K4" s="261">
        <v>33405405</v>
      </c>
      <c r="L4" s="261">
        <v>33562706</v>
      </c>
      <c r="M4" s="261">
        <v>34098186</v>
      </c>
      <c r="N4" s="261">
        <v>38300260</v>
      </c>
      <c r="O4" s="262">
        <f t="shared" ref="O4:O25" si="0">SUM(C4:N4)</f>
        <v>436445623</v>
      </c>
    </row>
    <row r="5" spans="2:15" x14ac:dyDescent="0.2">
      <c r="B5" t="s">
        <v>34</v>
      </c>
      <c r="C5" s="261">
        <v>2542352</v>
      </c>
      <c r="D5" s="261">
        <v>2547131</v>
      </c>
      <c r="E5" s="261">
        <v>2721402</v>
      </c>
      <c r="F5" s="261">
        <v>2516954</v>
      </c>
      <c r="G5" s="261">
        <v>2297178</v>
      </c>
      <c r="H5" s="261">
        <v>2341167</v>
      </c>
      <c r="I5" s="261">
        <v>2425183</v>
      </c>
      <c r="J5" s="261">
        <v>2213548</v>
      </c>
      <c r="K5" s="261">
        <v>2141242</v>
      </c>
      <c r="L5" s="261">
        <v>2107884</v>
      </c>
      <c r="M5" s="261">
        <v>2126678</v>
      </c>
      <c r="N5" s="261">
        <v>2386566</v>
      </c>
      <c r="O5" s="262">
        <f t="shared" si="0"/>
        <v>28367285</v>
      </c>
    </row>
    <row r="6" spans="2:15" x14ac:dyDescent="0.2">
      <c r="B6" t="s">
        <v>71</v>
      </c>
      <c r="C6" s="261">
        <v>163059</v>
      </c>
      <c r="D6" s="261">
        <v>135660</v>
      </c>
      <c r="E6" s="261">
        <v>128775</v>
      </c>
      <c r="F6" s="261">
        <v>61863</v>
      </c>
      <c r="G6" s="261">
        <v>88518</v>
      </c>
      <c r="H6" s="261">
        <v>50010</v>
      </c>
      <c r="I6" s="261">
        <v>44769</v>
      </c>
      <c r="J6" s="261">
        <v>36042</v>
      </c>
      <c r="K6" s="261">
        <v>27505</v>
      </c>
      <c r="L6" s="261">
        <v>21623</v>
      </c>
      <c r="M6" s="261">
        <v>29064</v>
      </c>
      <c r="N6" s="261">
        <v>12083</v>
      </c>
      <c r="O6" s="262">
        <f t="shared" si="0"/>
        <v>798971</v>
      </c>
    </row>
    <row r="7" spans="2:15" x14ac:dyDescent="0.2">
      <c r="B7" t="s">
        <v>72</v>
      </c>
      <c r="C7" s="261">
        <v>39933925</v>
      </c>
      <c r="D7" s="261">
        <v>43048049</v>
      </c>
      <c r="E7" s="261">
        <v>44487037</v>
      </c>
      <c r="F7" s="261">
        <v>41344188</v>
      </c>
      <c r="G7" s="261">
        <v>35195573</v>
      </c>
      <c r="H7" s="261">
        <v>32805184</v>
      </c>
      <c r="I7" s="261">
        <v>34427147</v>
      </c>
      <c r="J7" s="261">
        <v>31939590</v>
      </c>
      <c r="K7" s="261">
        <v>31782522</v>
      </c>
      <c r="L7" s="261">
        <v>32825321</v>
      </c>
      <c r="M7" s="261">
        <v>34060555</v>
      </c>
      <c r="N7" s="261">
        <v>38193703</v>
      </c>
      <c r="O7" s="262">
        <f t="shared" si="0"/>
        <v>440042794</v>
      </c>
    </row>
    <row r="8" spans="2:15" x14ac:dyDescent="0.2">
      <c r="B8" t="s">
        <v>73</v>
      </c>
      <c r="C8" s="261">
        <v>87761768</v>
      </c>
      <c r="D8" s="261">
        <v>89165165</v>
      </c>
      <c r="E8" s="261">
        <v>95470974</v>
      </c>
      <c r="F8" s="261">
        <v>87094491</v>
      </c>
      <c r="G8" s="261">
        <v>78746526</v>
      </c>
      <c r="H8" s="261">
        <v>78501023</v>
      </c>
      <c r="I8" s="261">
        <v>72133665</v>
      </c>
      <c r="J8" s="261">
        <v>70905647</v>
      </c>
      <c r="K8" s="261">
        <v>71658385</v>
      </c>
      <c r="L8" s="261">
        <v>71700966</v>
      </c>
      <c r="M8" s="261">
        <v>74320055</v>
      </c>
      <c r="N8" s="261">
        <v>81931740</v>
      </c>
      <c r="O8" s="262">
        <f t="shared" si="0"/>
        <v>959390405</v>
      </c>
    </row>
    <row r="9" spans="2:15" x14ac:dyDescent="0.2">
      <c r="B9" t="s">
        <v>74</v>
      </c>
      <c r="C9" s="261">
        <v>7598</v>
      </c>
      <c r="D9" s="261">
        <v>5261</v>
      </c>
      <c r="E9" s="261">
        <v>21319</v>
      </c>
      <c r="F9" s="261">
        <v>31659</v>
      </c>
      <c r="G9" s="261">
        <v>1308</v>
      </c>
      <c r="H9" s="261">
        <v>35147</v>
      </c>
      <c r="I9" s="261">
        <v>3484</v>
      </c>
      <c r="J9" s="261">
        <v>1764</v>
      </c>
      <c r="K9" s="261">
        <v>1861</v>
      </c>
      <c r="L9" s="261">
        <v>1717</v>
      </c>
      <c r="M9" s="261">
        <v>1914</v>
      </c>
      <c r="N9" s="261">
        <v>1836</v>
      </c>
      <c r="O9" s="262">
        <f t="shared" si="0"/>
        <v>114868</v>
      </c>
    </row>
    <row r="10" spans="2:15" x14ac:dyDescent="0.2">
      <c r="B10" t="s">
        <v>75</v>
      </c>
      <c r="C10" s="261">
        <v>45226</v>
      </c>
      <c r="D10" s="261">
        <v>46558</v>
      </c>
      <c r="E10" s="261">
        <v>88749</v>
      </c>
      <c r="F10" s="261">
        <v>59490</v>
      </c>
      <c r="G10" s="261">
        <v>139409</v>
      </c>
      <c r="H10" s="261">
        <v>68440</v>
      </c>
      <c r="I10" s="261">
        <v>84430</v>
      </c>
      <c r="J10" s="261">
        <v>82868</v>
      </c>
      <c r="K10" s="261">
        <v>55535</v>
      </c>
      <c r="L10" s="261">
        <v>91355</v>
      </c>
      <c r="M10" s="261">
        <v>77813</v>
      </c>
      <c r="N10" s="261">
        <v>0</v>
      </c>
      <c r="O10" s="262">
        <f t="shared" si="0"/>
        <v>839873</v>
      </c>
    </row>
    <row r="11" spans="2:15" x14ac:dyDescent="0.2">
      <c r="B11" t="s">
        <v>76</v>
      </c>
      <c r="C11" s="261">
        <v>0</v>
      </c>
      <c r="D11" s="261">
        <v>0</v>
      </c>
      <c r="E11" s="261">
        <v>0</v>
      </c>
      <c r="F11" s="261">
        <v>0</v>
      </c>
      <c r="G11" s="261">
        <v>0</v>
      </c>
      <c r="H11" s="261">
        <v>0</v>
      </c>
      <c r="I11" s="261">
        <v>0</v>
      </c>
      <c r="J11" s="261">
        <v>0</v>
      </c>
      <c r="K11" s="261">
        <v>0</v>
      </c>
      <c r="L11" s="261">
        <v>0</v>
      </c>
      <c r="M11" s="261">
        <v>0</v>
      </c>
      <c r="N11" s="261">
        <v>0</v>
      </c>
      <c r="O11" s="262">
        <f t="shared" si="0"/>
        <v>0</v>
      </c>
    </row>
    <row r="12" spans="2:15" x14ac:dyDescent="0.2">
      <c r="B12" t="s">
        <v>77</v>
      </c>
      <c r="C12" s="261">
        <v>2748806</v>
      </c>
      <c r="D12" s="261">
        <v>3835022</v>
      </c>
      <c r="E12" s="261">
        <v>4514838</v>
      </c>
      <c r="F12" s="261">
        <v>4652527</v>
      </c>
      <c r="G12" s="261">
        <v>3289849</v>
      </c>
      <c r="H12" s="261">
        <v>3062965</v>
      </c>
      <c r="I12" s="261">
        <v>3792108</v>
      </c>
      <c r="J12" s="261">
        <v>4044899</v>
      </c>
      <c r="K12" s="261">
        <v>2979707</v>
      </c>
      <c r="L12" s="261">
        <v>2705248</v>
      </c>
      <c r="M12" s="261">
        <v>2287926</v>
      </c>
      <c r="N12" s="261">
        <v>2791982</v>
      </c>
      <c r="O12" s="262">
        <f t="shared" si="0"/>
        <v>40705877</v>
      </c>
    </row>
    <row r="13" spans="2:15" x14ac:dyDescent="0.2">
      <c r="B13" t="s">
        <v>78</v>
      </c>
      <c r="C13" s="261">
        <v>7062949</v>
      </c>
      <c r="D13" s="261">
        <v>7878723</v>
      </c>
      <c r="E13" s="261">
        <v>10472511</v>
      </c>
      <c r="F13" s="261">
        <v>9356032</v>
      </c>
      <c r="G13" s="261">
        <v>8298991</v>
      </c>
      <c r="H13" s="261">
        <v>6711641</v>
      </c>
      <c r="I13" s="261">
        <v>9285290</v>
      </c>
      <c r="J13" s="261">
        <v>8486683</v>
      </c>
      <c r="K13" s="261">
        <v>7636926</v>
      </c>
      <c r="L13" s="261">
        <v>5757284</v>
      </c>
      <c r="M13" s="261">
        <v>6156040</v>
      </c>
      <c r="N13" s="261">
        <v>6205365</v>
      </c>
      <c r="O13" s="262">
        <f t="shared" si="0"/>
        <v>93308435</v>
      </c>
    </row>
    <row r="14" spans="2:15" x14ac:dyDescent="0.2">
      <c r="B14" t="s">
        <v>79</v>
      </c>
      <c r="C14" s="261">
        <v>1062233</v>
      </c>
      <c r="D14" s="261">
        <v>1018617</v>
      </c>
      <c r="E14" s="261">
        <v>972120</v>
      </c>
      <c r="F14" s="261">
        <v>941630</v>
      </c>
      <c r="G14" s="261">
        <v>983144</v>
      </c>
      <c r="H14" s="261">
        <v>1055625</v>
      </c>
      <c r="I14" s="261">
        <v>953805</v>
      </c>
      <c r="J14" s="261">
        <v>855382</v>
      </c>
      <c r="K14" s="261">
        <v>896354</v>
      </c>
      <c r="L14" s="261">
        <v>849832</v>
      </c>
      <c r="M14" s="261">
        <v>785274</v>
      </c>
      <c r="N14" s="261">
        <v>715938</v>
      </c>
      <c r="O14" s="262">
        <f t="shared" si="0"/>
        <v>11089954</v>
      </c>
    </row>
    <row r="15" spans="2:15" x14ac:dyDescent="0.2">
      <c r="B15" t="s">
        <v>80</v>
      </c>
      <c r="C15" s="261">
        <v>431360</v>
      </c>
      <c r="D15" s="261">
        <v>436209</v>
      </c>
      <c r="E15" s="261">
        <v>427431</v>
      </c>
      <c r="F15" s="261">
        <v>414721</v>
      </c>
      <c r="G15" s="261">
        <v>416514</v>
      </c>
      <c r="H15" s="261">
        <v>420660</v>
      </c>
      <c r="I15" s="261">
        <v>421641</v>
      </c>
      <c r="J15" s="261">
        <v>418894</v>
      </c>
      <c r="K15" s="261">
        <v>442030</v>
      </c>
      <c r="L15" s="261">
        <v>424386</v>
      </c>
      <c r="M15" s="261">
        <v>422271</v>
      </c>
      <c r="N15" s="261">
        <v>421777</v>
      </c>
      <c r="O15" s="262">
        <f t="shared" si="0"/>
        <v>5097894</v>
      </c>
    </row>
    <row r="16" spans="2:15" x14ac:dyDescent="0.2">
      <c r="B16" t="s">
        <v>81</v>
      </c>
      <c r="C16" s="261">
        <v>1852326</v>
      </c>
      <c r="D16" s="261">
        <v>1632927</v>
      </c>
      <c r="E16" s="261">
        <v>1712695</v>
      </c>
      <c r="F16" s="261">
        <v>1428091</v>
      </c>
      <c r="G16" s="261">
        <v>2816261</v>
      </c>
      <c r="H16" s="261">
        <v>2291917</v>
      </c>
      <c r="I16" s="261">
        <v>1388738</v>
      </c>
      <c r="J16" s="261">
        <v>1902194</v>
      </c>
      <c r="K16" s="261">
        <v>1054794</v>
      </c>
      <c r="L16" s="261">
        <v>2148642</v>
      </c>
      <c r="M16" s="261">
        <v>-17710</v>
      </c>
      <c r="N16" s="261">
        <v>1358810</v>
      </c>
      <c r="O16" s="262">
        <f t="shared" si="0"/>
        <v>19569685</v>
      </c>
    </row>
    <row r="17" spans="2:15" x14ac:dyDescent="0.2">
      <c r="B17" t="s">
        <v>82</v>
      </c>
      <c r="C17" s="261">
        <v>25510</v>
      </c>
      <c r="D17" s="261">
        <v>17241</v>
      </c>
      <c r="E17" s="261">
        <v>34950</v>
      </c>
      <c r="F17" s="261">
        <v>28527</v>
      </c>
      <c r="G17" s="261">
        <v>25773</v>
      </c>
      <c r="H17" s="261">
        <v>21490</v>
      </c>
      <c r="I17" s="261">
        <v>20115</v>
      </c>
      <c r="J17" s="261">
        <v>19426</v>
      </c>
      <c r="K17" s="261">
        <v>19042</v>
      </c>
      <c r="L17" s="261">
        <v>18221</v>
      </c>
      <c r="M17" s="261">
        <v>13160</v>
      </c>
      <c r="N17" s="261">
        <v>18672</v>
      </c>
      <c r="O17" s="262">
        <f t="shared" si="0"/>
        <v>262127</v>
      </c>
    </row>
    <row r="18" spans="2:15" x14ac:dyDescent="0.2">
      <c r="B18" t="s">
        <v>83</v>
      </c>
      <c r="C18" s="261">
        <v>5208639</v>
      </c>
      <c r="D18" s="261">
        <v>4569074</v>
      </c>
      <c r="E18" s="261">
        <v>6448218</v>
      </c>
      <c r="F18" s="261">
        <v>6368366</v>
      </c>
      <c r="G18" s="261">
        <v>5149721</v>
      </c>
      <c r="H18" s="261">
        <v>4686119</v>
      </c>
      <c r="I18" s="261">
        <v>7095918</v>
      </c>
      <c r="J18" s="261">
        <v>4483761</v>
      </c>
      <c r="K18" s="261">
        <v>5300339</v>
      </c>
      <c r="L18" s="261">
        <v>4092500</v>
      </c>
      <c r="M18" s="261">
        <v>6647006</v>
      </c>
      <c r="N18" s="261">
        <v>6097248</v>
      </c>
      <c r="O18" s="262">
        <f t="shared" si="0"/>
        <v>66146909</v>
      </c>
    </row>
    <row r="19" spans="2:15" x14ac:dyDescent="0.2">
      <c r="B19" t="s">
        <v>84</v>
      </c>
      <c r="C19" s="261">
        <v>0</v>
      </c>
      <c r="D19" s="261">
        <v>0</v>
      </c>
      <c r="E19" s="261">
        <v>0</v>
      </c>
      <c r="F19" s="261">
        <v>0</v>
      </c>
      <c r="G19" s="261">
        <v>0</v>
      </c>
      <c r="H19" s="261">
        <v>0</v>
      </c>
      <c r="I19" s="261">
        <v>0</v>
      </c>
      <c r="J19" s="261">
        <v>0</v>
      </c>
      <c r="K19" s="261">
        <v>0</v>
      </c>
      <c r="L19" s="261">
        <v>0</v>
      </c>
      <c r="M19" s="261">
        <v>0</v>
      </c>
      <c r="N19" s="261">
        <v>0</v>
      </c>
      <c r="O19" s="262">
        <f t="shared" si="0"/>
        <v>0</v>
      </c>
    </row>
    <row r="20" spans="2:15" x14ac:dyDescent="0.2">
      <c r="B20" t="s">
        <v>85</v>
      </c>
      <c r="C20" s="261">
        <v>65123372</v>
      </c>
      <c r="D20" s="261">
        <v>82661737</v>
      </c>
      <c r="E20" s="261">
        <v>90657221</v>
      </c>
      <c r="F20" s="261">
        <v>97127305</v>
      </c>
      <c r="G20" s="261">
        <v>71187107</v>
      </c>
      <c r="H20" s="261">
        <v>69284690</v>
      </c>
      <c r="I20" s="261">
        <v>72541364</v>
      </c>
      <c r="J20" s="261">
        <v>78839404</v>
      </c>
      <c r="K20" s="261">
        <v>61928870</v>
      </c>
      <c r="L20" s="261">
        <v>61090127</v>
      </c>
      <c r="M20" s="261">
        <v>55643428</v>
      </c>
      <c r="N20" s="261">
        <v>65132414</v>
      </c>
      <c r="O20" s="262">
        <f t="shared" si="0"/>
        <v>871217039</v>
      </c>
    </row>
    <row r="21" spans="2:15" x14ac:dyDescent="0.2">
      <c r="B21" t="s">
        <v>86</v>
      </c>
      <c r="C21" s="261">
        <v>350542</v>
      </c>
      <c r="D21" s="261">
        <v>428458</v>
      </c>
      <c r="E21" s="261">
        <v>478468</v>
      </c>
      <c r="F21" s="261">
        <v>545737</v>
      </c>
      <c r="G21" s="261">
        <v>368734</v>
      </c>
      <c r="H21" s="261">
        <v>422859</v>
      </c>
      <c r="I21" s="261">
        <v>369562</v>
      </c>
      <c r="J21" s="261">
        <v>502866</v>
      </c>
      <c r="K21" s="261">
        <v>337337</v>
      </c>
      <c r="L21" s="261">
        <v>368064</v>
      </c>
      <c r="M21" s="261">
        <v>304111</v>
      </c>
      <c r="N21" s="261">
        <v>391284</v>
      </c>
      <c r="O21" s="262">
        <f t="shared" si="0"/>
        <v>4868022</v>
      </c>
    </row>
    <row r="22" spans="2:15" x14ac:dyDescent="0.2">
      <c r="B22" t="s">
        <v>186</v>
      </c>
      <c r="C22" s="261">
        <v>0</v>
      </c>
      <c r="D22" s="261">
        <v>0</v>
      </c>
      <c r="E22" s="261">
        <v>0</v>
      </c>
      <c r="F22" s="261">
        <v>0</v>
      </c>
      <c r="G22" s="261">
        <v>0</v>
      </c>
      <c r="H22" s="261">
        <v>0</v>
      </c>
      <c r="I22" s="261">
        <v>0</v>
      </c>
      <c r="J22" s="261">
        <v>0</v>
      </c>
      <c r="K22" s="261">
        <v>0</v>
      </c>
      <c r="L22" s="261">
        <v>0</v>
      </c>
      <c r="M22" s="261">
        <v>0</v>
      </c>
      <c r="N22" s="261">
        <v>0</v>
      </c>
      <c r="O22" s="262">
        <f t="shared" si="0"/>
        <v>0</v>
      </c>
    </row>
    <row r="23" spans="2:15" x14ac:dyDescent="0.2">
      <c r="B23" t="s">
        <v>87</v>
      </c>
      <c r="C23" s="261">
        <v>8537347</v>
      </c>
      <c r="D23" s="261">
        <v>7360006</v>
      </c>
      <c r="E23" s="261">
        <v>10829372</v>
      </c>
      <c r="F23" s="261">
        <v>8350791</v>
      </c>
      <c r="G23" s="261">
        <v>9717384</v>
      </c>
      <c r="H23" s="261">
        <v>8602995</v>
      </c>
      <c r="I23" s="261">
        <v>10403604</v>
      </c>
      <c r="J23" s="261">
        <v>8803055</v>
      </c>
      <c r="K23" s="261">
        <v>9455606</v>
      </c>
      <c r="L23" s="261">
        <v>7267520</v>
      </c>
      <c r="M23" s="261">
        <v>10829530</v>
      </c>
      <c r="N23" s="261">
        <v>8506042</v>
      </c>
      <c r="O23" s="262">
        <f t="shared" si="0"/>
        <v>108663252</v>
      </c>
    </row>
    <row r="24" spans="2:15" x14ac:dyDescent="0.2">
      <c r="B24" t="s">
        <v>88</v>
      </c>
      <c r="C24" s="261">
        <v>322037</v>
      </c>
      <c r="D24" s="261">
        <v>177143</v>
      </c>
      <c r="E24" s="261">
        <v>524087</v>
      </c>
      <c r="F24" s="261">
        <v>290989</v>
      </c>
      <c r="G24" s="261">
        <v>247611</v>
      </c>
      <c r="H24" s="261">
        <v>74160</v>
      </c>
      <c r="I24" s="261">
        <v>393588</v>
      </c>
      <c r="J24" s="261">
        <v>287163</v>
      </c>
      <c r="K24" s="261">
        <v>344831</v>
      </c>
      <c r="L24" s="261">
        <v>220629</v>
      </c>
      <c r="M24" s="261">
        <v>498197</v>
      </c>
      <c r="N24" s="261">
        <v>155497</v>
      </c>
      <c r="O24" s="262">
        <f t="shared" si="0"/>
        <v>3535932</v>
      </c>
    </row>
    <row r="25" spans="2:15" x14ac:dyDescent="0.2">
      <c r="B25" s="247" t="s">
        <v>89</v>
      </c>
      <c r="C25" s="263">
        <v>261250888</v>
      </c>
      <c r="D25" s="263">
        <v>285369817</v>
      </c>
      <c r="E25" s="263">
        <v>312108531</v>
      </c>
      <c r="F25" s="263">
        <v>300381076</v>
      </c>
      <c r="G25" s="263">
        <v>252894011</v>
      </c>
      <c r="H25" s="263">
        <v>244431491</v>
      </c>
      <c r="I25" s="263">
        <v>250396252</v>
      </c>
      <c r="J25" s="263">
        <v>248005884</v>
      </c>
      <c r="K25" s="263">
        <v>229468291</v>
      </c>
      <c r="L25" s="263">
        <v>225254025</v>
      </c>
      <c r="M25" s="263">
        <v>228283498</v>
      </c>
      <c r="N25" s="263">
        <v>252621217</v>
      </c>
      <c r="O25" s="264">
        <f t="shared" si="0"/>
        <v>3090464981</v>
      </c>
    </row>
    <row r="26" spans="2:15" x14ac:dyDescent="0.2">
      <c r="B26" s="3"/>
      <c r="C26" s="254"/>
      <c r="D26" s="254"/>
      <c r="E26" s="254"/>
      <c r="F26" s="254"/>
      <c r="G26" s="254"/>
      <c r="H26" s="254"/>
      <c r="I26" s="254"/>
      <c r="J26" s="254"/>
      <c r="K26" s="254"/>
      <c r="L26" s="254"/>
      <c r="M26" s="254"/>
      <c r="N26" s="477" t="s">
        <v>364</v>
      </c>
      <c r="O26" s="456">
        <v>3059900000</v>
      </c>
    </row>
    <row r="27" spans="2:15" ht="20.25" x14ac:dyDescent="0.3">
      <c r="B27" s="444" t="s">
        <v>205</v>
      </c>
      <c r="C27" s="253"/>
      <c r="D27" s="253"/>
      <c r="E27" s="253"/>
      <c r="F27" s="253"/>
      <c r="G27" s="253"/>
      <c r="H27" s="253"/>
      <c r="I27" s="253"/>
      <c r="J27" s="253"/>
      <c r="K27" s="253"/>
      <c r="L27" s="253"/>
      <c r="M27" s="253"/>
      <c r="N27" s="253"/>
    </row>
    <row r="28" spans="2:15" x14ac:dyDescent="0.2">
      <c r="B28" s="251" t="s">
        <v>201</v>
      </c>
      <c r="C28" s="251" t="s">
        <v>185</v>
      </c>
      <c r="D28" s="251" t="s">
        <v>187</v>
      </c>
      <c r="E28" s="251" t="s">
        <v>188</v>
      </c>
      <c r="F28" s="251" t="s">
        <v>189</v>
      </c>
      <c r="G28" s="251" t="s">
        <v>190</v>
      </c>
      <c r="H28" s="251" t="s">
        <v>191</v>
      </c>
      <c r="I28" s="251" t="s">
        <v>192</v>
      </c>
      <c r="J28" s="251" t="s">
        <v>193</v>
      </c>
      <c r="K28" s="251" t="s">
        <v>194</v>
      </c>
      <c r="L28" s="251" t="s">
        <v>195</v>
      </c>
      <c r="M28" s="251" t="s">
        <v>196</v>
      </c>
      <c r="N28" s="251" t="s">
        <v>197</v>
      </c>
      <c r="O28" s="251" t="s">
        <v>339</v>
      </c>
    </row>
    <row r="29" spans="2:15" x14ac:dyDescent="0.2">
      <c r="B29" t="s">
        <v>33</v>
      </c>
      <c r="C29" s="261">
        <v>402465910</v>
      </c>
      <c r="D29" s="261">
        <v>404375638</v>
      </c>
      <c r="E29" s="261">
        <v>407953731</v>
      </c>
      <c r="F29" s="261">
        <v>411692374</v>
      </c>
      <c r="G29" s="261">
        <v>414382809</v>
      </c>
      <c r="H29" s="261">
        <v>416856165</v>
      </c>
      <c r="I29" s="261">
        <v>419890724</v>
      </c>
      <c r="J29" s="261">
        <v>423555127</v>
      </c>
      <c r="K29" s="261">
        <v>426538483</v>
      </c>
      <c r="L29" s="261">
        <v>429536145</v>
      </c>
      <c r="M29" s="261">
        <v>432737861</v>
      </c>
      <c r="N29" s="261">
        <v>436445623</v>
      </c>
      <c r="O29" s="441">
        <f>+N29/$N$50</f>
        <v>0.14122328700802061</v>
      </c>
    </row>
    <row r="30" spans="2:15" x14ac:dyDescent="0.2">
      <c r="B30" t="s">
        <v>34</v>
      </c>
      <c r="C30" s="261">
        <v>28000633</v>
      </c>
      <c r="D30" s="261">
        <v>27940514</v>
      </c>
      <c r="E30" s="261">
        <v>28021491</v>
      </c>
      <c r="F30" s="261">
        <v>28046276</v>
      </c>
      <c r="G30" s="261">
        <v>28046030</v>
      </c>
      <c r="H30" s="261">
        <v>28138251</v>
      </c>
      <c r="I30" s="261">
        <v>28269299</v>
      </c>
      <c r="J30" s="261">
        <v>28203897</v>
      </c>
      <c r="K30" s="261">
        <v>28240760</v>
      </c>
      <c r="L30" s="261">
        <v>28209651</v>
      </c>
      <c r="M30" s="261">
        <v>28270054</v>
      </c>
      <c r="N30" s="261">
        <v>28367285</v>
      </c>
      <c r="O30" s="443">
        <f t="shared" ref="O30:O49" si="1">+N30/$N$50</f>
        <v>9.1789698878325526E-3</v>
      </c>
    </row>
    <row r="31" spans="2:15" x14ac:dyDescent="0.2">
      <c r="B31" t="s">
        <v>71</v>
      </c>
      <c r="C31" s="261">
        <v>58133026</v>
      </c>
      <c r="D31" s="261">
        <v>41487019</v>
      </c>
      <c r="E31" s="261">
        <v>25439334</v>
      </c>
      <c r="F31" s="261">
        <v>13657077</v>
      </c>
      <c r="G31" s="261">
        <v>7002278</v>
      </c>
      <c r="H31" s="261">
        <v>3426311</v>
      </c>
      <c r="I31" s="261">
        <v>1739373</v>
      </c>
      <c r="J31" s="261">
        <v>1255606</v>
      </c>
      <c r="K31" s="261">
        <v>1116299</v>
      </c>
      <c r="L31" s="261">
        <v>927273</v>
      </c>
      <c r="M31" s="261">
        <v>930613</v>
      </c>
      <c r="N31" s="261">
        <v>798971</v>
      </c>
      <c r="O31" s="443">
        <f t="shared" si="1"/>
        <v>2.5852776359286628E-4</v>
      </c>
    </row>
    <row r="32" spans="2:15" x14ac:dyDescent="0.2">
      <c r="B32" t="s">
        <v>72</v>
      </c>
      <c r="C32" s="261">
        <v>370757351</v>
      </c>
      <c r="D32" s="261">
        <v>387726081</v>
      </c>
      <c r="E32" s="261">
        <v>404499416</v>
      </c>
      <c r="F32" s="261">
        <v>419514657</v>
      </c>
      <c r="G32" s="261">
        <v>429819351</v>
      </c>
      <c r="H32" s="261">
        <v>437119916</v>
      </c>
      <c r="I32" s="261">
        <v>444554344</v>
      </c>
      <c r="J32" s="261">
        <v>448624558</v>
      </c>
      <c r="K32" s="261">
        <v>447773724</v>
      </c>
      <c r="L32" s="261">
        <v>445523600</v>
      </c>
      <c r="M32" s="261">
        <v>441892362</v>
      </c>
      <c r="N32" s="261">
        <v>440042794</v>
      </c>
      <c r="O32" s="441">
        <f t="shared" si="1"/>
        <v>0.14238724486617957</v>
      </c>
    </row>
    <row r="33" spans="2:15" x14ac:dyDescent="0.2">
      <c r="B33" t="s">
        <v>73</v>
      </c>
      <c r="C33" s="261">
        <v>937011111</v>
      </c>
      <c r="D33" s="261">
        <v>939395074</v>
      </c>
      <c r="E33" s="261">
        <v>943350314</v>
      </c>
      <c r="F33" s="261">
        <v>944930291</v>
      </c>
      <c r="G33" s="261">
        <v>948012588</v>
      </c>
      <c r="H33" s="261">
        <v>953184619</v>
      </c>
      <c r="I33" s="261">
        <v>952543429</v>
      </c>
      <c r="J33" s="261">
        <v>953704826</v>
      </c>
      <c r="K33" s="261">
        <v>955783610</v>
      </c>
      <c r="L33" s="261">
        <v>955936215</v>
      </c>
      <c r="M33" s="261">
        <v>958894062</v>
      </c>
      <c r="N33" s="261">
        <v>959390405</v>
      </c>
      <c r="O33" s="441">
        <f t="shared" si="1"/>
        <v>0.31043561758449834</v>
      </c>
    </row>
    <row r="34" spans="2:15" x14ac:dyDescent="0.2">
      <c r="B34" t="s">
        <v>74</v>
      </c>
      <c r="C34" s="261">
        <v>6892338</v>
      </c>
      <c r="D34" s="261">
        <v>4822613</v>
      </c>
      <c r="E34" s="261">
        <v>2912210</v>
      </c>
      <c r="F34" s="261">
        <v>1616064</v>
      </c>
      <c r="G34" s="261">
        <v>741527</v>
      </c>
      <c r="H34" s="261">
        <v>375276</v>
      </c>
      <c r="I34" s="261">
        <v>202346</v>
      </c>
      <c r="J34" s="261">
        <v>185597</v>
      </c>
      <c r="K34" s="261">
        <v>156769</v>
      </c>
      <c r="L34" s="261">
        <v>123963</v>
      </c>
      <c r="M34" s="261">
        <v>118152</v>
      </c>
      <c r="N34" s="261">
        <v>114868</v>
      </c>
      <c r="O34" s="443">
        <f t="shared" si="1"/>
        <v>3.7168516940396292E-5</v>
      </c>
    </row>
    <row r="35" spans="2:15" x14ac:dyDescent="0.2">
      <c r="B35" t="s">
        <v>75</v>
      </c>
      <c r="C35" s="261">
        <v>725362</v>
      </c>
      <c r="D35" s="261">
        <v>700380</v>
      </c>
      <c r="E35" s="261">
        <v>715173</v>
      </c>
      <c r="F35" s="261">
        <v>681986</v>
      </c>
      <c r="G35" s="261">
        <v>853819</v>
      </c>
      <c r="H35" s="261">
        <v>841368</v>
      </c>
      <c r="I35" s="261">
        <v>848286</v>
      </c>
      <c r="J35" s="261">
        <v>867394</v>
      </c>
      <c r="K35" s="261">
        <v>837565</v>
      </c>
      <c r="L35" s="261">
        <v>883989</v>
      </c>
      <c r="M35" s="261">
        <v>896142</v>
      </c>
      <c r="N35" s="261">
        <v>839873</v>
      </c>
      <c r="O35" s="443">
        <f t="shared" si="1"/>
        <v>2.7176266521817611E-4</v>
      </c>
    </row>
    <row r="36" spans="2:15" x14ac:dyDescent="0.2">
      <c r="B36" t="s">
        <v>76</v>
      </c>
      <c r="C36" s="261">
        <v>0</v>
      </c>
      <c r="D36" s="261">
        <v>0</v>
      </c>
      <c r="E36" s="261">
        <v>0</v>
      </c>
      <c r="F36" s="261">
        <v>0</v>
      </c>
      <c r="G36" s="261">
        <v>0</v>
      </c>
      <c r="H36" s="261">
        <v>0</v>
      </c>
      <c r="I36" s="261">
        <v>0</v>
      </c>
      <c r="J36" s="261">
        <v>0</v>
      </c>
      <c r="K36" s="261">
        <v>0</v>
      </c>
      <c r="L36" s="261">
        <v>0</v>
      </c>
      <c r="M36" s="261">
        <v>0</v>
      </c>
      <c r="N36" s="261">
        <v>0</v>
      </c>
      <c r="O36" s="443">
        <f t="shared" si="1"/>
        <v>0</v>
      </c>
    </row>
    <row r="37" spans="2:15" x14ac:dyDescent="0.2">
      <c r="B37" t="s">
        <v>77</v>
      </c>
      <c r="C37" s="261">
        <v>34667212</v>
      </c>
      <c r="D37" s="261">
        <v>34384208</v>
      </c>
      <c r="E37" s="261">
        <v>35632750</v>
      </c>
      <c r="F37" s="261">
        <v>37131033</v>
      </c>
      <c r="G37" s="261">
        <v>37884905</v>
      </c>
      <c r="H37" s="261">
        <v>38054783</v>
      </c>
      <c r="I37" s="261">
        <v>38673241</v>
      </c>
      <c r="J37" s="261">
        <v>39659439</v>
      </c>
      <c r="K37" s="261">
        <v>40194178</v>
      </c>
      <c r="L37" s="261">
        <v>40344107</v>
      </c>
      <c r="M37" s="261">
        <v>40409915</v>
      </c>
      <c r="N37" s="261">
        <v>40705877</v>
      </c>
      <c r="O37" s="443">
        <f t="shared" si="1"/>
        <v>1.3171440948290104E-2</v>
      </c>
    </row>
    <row r="38" spans="2:15" x14ac:dyDescent="0.2">
      <c r="B38" t="s">
        <v>78</v>
      </c>
      <c r="C38" s="261">
        <v>80719391</v>
      </c>
      <c r="D38" s="261">
        <v>81580024</v>
      </c>
      <c r="E38" s="261">
        <v>83818688</v>
      </c>
      <c r="F38" s="261">
        <v>86249924</v>
      </c>
      <c r="G38" s="261">
        <v>87887930</v>
      </c>
      <c r="H38" s="261">
        <v>88176306</v>
      </c>
      <c r="I38" s="261">
        <v>89349367</v>
      </c>
      <c r="J38" s="261">
        <v>91151734</v>
      </c>
      <c r="K38" s="261">
        <v>92324958</v>
      </c>
      <c r="L38" s="261">
        <v>92418532</v>
      </c>
      <c r="M38" s="261">
        <v>92623870</v>
      </c>
      <c r="N38" s="261">
        <v>93308435</v>
      </c>
      <c r="O38" s="443">
        <f t="shared" si="1"/>
        <v>3.0192361205726277E-2</v>
      </c>
    </row>
    <row r="39" spans="2:15" x14ac:dyDescent="0.2">
      <c r="B39" t="s">
        <v>79</v>
      </c>
      <c r="C39" s="261">
        <v>14385486</v>
      </c>
      <c r="D39" s="261">
        <v>14181758</v>
      </c>
      <c r="E39" s="261">
        <v>13938097</v>
      </c>
      <c r="F39" s="261">
        <v>13662070</v>
      </c>
      <c r="G39" s="261">
        <v>13374567</v>
      </c>
      <c r="H39" s="261">
        <v>13169539</v>
      </c>
      <c r="I39" s="261">
        <v>12910655</v>
      </c>
      <c r="J39" s="261">
        <v>12534497</v>
      </c>
      <c r="K39" s="261">
        <v>12219560</v>
      </c>
      <c r="L39" s="261">
        <v>11876406</v>
      </c>
      <c r="M39" s="261">
        <v>11517844</v>
      </c>
      <c r="N39" s="261">
        <v>11089954</v>
      </c>
      <c r="O39" s="443">
        <f t="shared" si="1"/>
        <v>3.5884418908417974E-3</v>
      </c>
    </row>
    <row r="40" spans="2:15" x14ac:dyDescent="0.2">
      <c r="B40" t="s">
        <v>80</v>
      </c>
      <c r="C40" s="261">
        <v>4832700</v>
      </c>
      <c r="D40" s="261">
        <v>4866386</v>
      </c>
      <c r="E40" s="261">
        <v>4896480</v>
      </c>
      <c r="F40" s="261">
        <v>4902553</v>
      </c>
      <c r="G40" s="261">
        <v>4918188</v>
      </c>
      <c r="H40" s="261">
        <v>4936287</v>
      </c>
      <c r="I40" s="261">
        <v>4994778</v>
      </c>
      <c r="J40" s="261">
        <v>5004322</v>
      </c>
      <c r="K40" s="261">
        <v>5037018</v>
      </c>
      <c r="L40" s="261">
        <v>5050459</v>
      </c>
      <c r="M40" s="261">
        <v>5075792</v>
      </c>
      <c r="N40" s="261">
        <v>5097894</v>
      </c>
      <c r="O40" s="443">
        <f t="shared" si="1"/>
        <v>1.6495556595339399E-3</v>
      </c>
    </row>
    <row r="41" spans="2:15" x14ac:dyDescent="0.2">
      <c r="B41" t="s">
        <v>81</v>
      </c>
      <c r="C41" s="261">
        <v>16719569</v>
      </c>
      <c r="D41" s="261">
        <v>16236382</v>
      </c>
      <c r="E41" s="261">
        <v>16491407</v>
      </c>
      <c r="F41" s="261">
        <v>16618870</v>
      </c>
      <c r="G41" s="261">
        <v>18223444</v>
      </c>
      <c r="H41" s="261">
        <v>19062766</v>
      </c>
      <c r="I41" s="261">
        <v>19061738</v>
      </c>
      <c r="J41" s="261">
        <v>19861327</v>
      </c>
      <c r="K41" s="261">
        <v>19761794</v>
      </c>
      <c r="L41" s="261">
        <v>20305109</v>
      </c>
      <c r="M41" s="261">
        <v>19379266</v>
      </c>
      <c r="N41" s="261">
        <v>19569685</v>
      </c>
      <c r="O41" s="443">
        <f t="shared" si="1"/>
        <v>6.3322785148232684E-3</v>
      </c>
    </row>
    <row r="42" spans="2:15" x14ac:dyDescent="0.2">
      <c r="B42" t="s">
        <v>82</v>
      </c>
      <c r="C42" s="261">
        <v>267021</v>
      </c>
      <c r="D42" s="261">
        <v>271001</v>
      </c>
      <c r="E42" s="261">
        <v>284977</v>
      </c>
      <c r="F42" s="261">
        <v>293306</v>
      </c>
      <c r="G42" s="261">
        <v>253170</v>
      </c>
      <c r="H42" s="261">
        <v>257302</v>
      </c>
      <c r="I42" s="261">
        <v>259405</v>
      </c>
      <c r="J42" s="261">
        <v>260253</v>
      </c>
      <c r="K42" s="261">
        <v>259363</v>
      </c>
      <c r="L42" s="261">
        <v>262493</v>
      </c>
      <c r="M42" s="261">
        <v>256638</v>
      </c>
      <c r="N42" s="261">
        <v>262127</v>
      </c>
      <c r="O42" s="443">
        <f t="shared" si="1"/>
        <v>8.481798098717883E-5</v>
      </c>
    </row>
    <row r="43" spans="2:15" x14ac:dyDescent="0.2">
      <c r="B43" t="s">
        <v>83</v>
      </c>
      <c r="C43" s="261">
        <v>57738602</v>
      </c>
      <c r="D43" s="261">
        <v>57654382</v>
      </c>
      <c r="E43" s="261">
        <v>57816165</v>
      </c>
      <c r="F43" s="261">
        <v>58513577</v>
      </c>
      <c r="G43" s="261">
        <v>58173038</v>
      </c>
      <c r="H43" s="261">
        <v>58321044</v>
      </c>
      <c r="I43" s="261">
        <v>60589244</v>
      </c>
      <c r="J43" s="261">
        <v>61676627</v>
      </c>
      <c r="K43" s="261">
        <v>64839603</v>
      </c>
      <c r="L43" s="261">
        <v>64625576</v>
      </c>
      <c r="M43" s="261">
        <v>65986039</v>
      </c>
      <c r="N43" s="261">
        <v>66146909</v>
      </c>
      <c r="O43" s="443">
        <f t="shared" si="1"/>
        <v>2.1403545876321969E-2</v>
      </c>
    </row>
    <row r="44" spans="2:15" x14ac:dyDescent="0.2">
      <c r="B44" t="s">
        <v>84</v>
      </c>
      <c r="C44" s="261">
        <v>0</v>
      </c>
      <c r="D44" s="261">
        <v>0</v>
      </c>
      <c r="E44" s="261">
        <v>0</v>
      </c>
      <c r="F44" s="261">
        <v>0</v>
      </c>
      <c r="G44" s="261">
        <v>0</v>
      </c>
      <c r="H44" s="261">
        <v>0</v>
      </c>
      <c r="I44" s="261">
        <v>0</v>
      </c>
      <c r="J44" s="261">
        <v>0</v>
      </c>
      <c r="K44" s="261">
        <v>0</v>
      </c>
      <c r="L44" s="261">
        <v>0</v>
      </c>
      <c r="M44" s="261">
        <v>0</v>
      </c>
      <c r="N44" s="261">
        <v>0</v>
      </c>
      <c r="O44" s="443">
        <f t="shared" si="1"/>
        <v>0</v>
      </c>
    </row>
    <row r="45" spans="2:15" x14ac:dyDescent="0.2">
      <c r="B45" t="s">
        <v>85</v>
      </c>
      <c r="C45" s="261">
        <v>812787154</v>
      </c>
      <c r="D45" s="261">
        <v>814915511</v>
      </c>
      <c r="E45" s="261">
        <v>825914950</v>
      </c>
      <c r="F45" s="261">
        <v>841579402</v>
      </c>
      <c r="G45" s="261">
        <v>848423280</v>
      </c>
      <c r="H45" s="261">
        <v>848738945</v>
      </c>
      <c r="I45" s="261">
        <v>852725515</v>
      </c>
      <c r="J45" s="261">
        <v>862849070</v>
      </c>
      <c r="K45" s="261">
        <v>866039446</v>
      </c>
      <c r="L45" s="261">
        <v>865982311</v>
      </c>
      <c r="M45" s="261">
        <v>867065728</v>
      </c>
      <c r="N45" s="261">
        <v>871217039</v>
      </c>
      <c r="O45" s="441">
        <f t="shared" si="1"/>
        <v>0.28190484097253715</v>
      </c>
    </row>
    <row r="46" spans="2:15" x14ac:dyDescent="0.2">
      <c r="B46" t="s">
        <v>86</v>
      </c>
      <c r="C46" s="261">
        <v>4020961</v>
      </c>
      <c r="D46" s="261">
        <v>4074480</v>
      </c>
      <c r="E46" s="261">
        <v>4200050</v>
      </c>
      <c r="F46" s="261">
        <v>4355467</v>
      </c>
      <c r="G46" s="261">
        <v>4430546</v>
      </c>
      <c r="H46" s="261">
        <v>4516409</v>
      </c>
      <c r="I46" s="261">
        <v>4565355</v>
      </c>
      <c r="J46" s="261">
        <v>4708667</v>
      </c>
      <c r="K46" s="261">
        <v>4763784</v>
      </c>
      <c r="L46" s="261">
        <v>4824168</v>
      </c>
      <c r="M46" s="261">
        <v>4863511</v>
      </c>
      <c r="N46" s="261">
        <v>4868022</v>
      </c>
      <c r="O46" s="443">
        <f t="shared" si="1"/>
        <v>1.5751746193302036E-3</v>
      </c>
    </row>
    <row r="47" spans="2:15" x14ac:dyDescent="0.2">
      <c r="B47" t="s">
        <v>186</v>
      </c>
      <c r="C47" s="261">
        <v>0</v>
      </c>
      <c r="D47" s="261">
        <v>0</v>
      </c>
      <c r="E47" s="261">
        <v>0</v>
      </c>
      <c r="F47" s="261">
        <v>0</v>
      </c>
      <c r="G47" s="261">
        <v>0</v>
      </c>
      <c r="H47" s="261">
        <v>0</v>
      </c>
      <c r="I47" s="261">
        <v>0</v>
      </c>
      <c r="J47" s="261">
        <v>0</v>
      </c>
      <c r="K47" s="261">
        <v>0</v>
      </c>
      <c r="L47" s="261">
        <v>0</v>
      </c>
      <c r="M47" s="261">
        <v>0</v>
      </c>
      <c r="N47" s="261">
        <v>0</v>
      </c>
      <c r="O47" s="443">
        <f t="shared" si="1"/>
        <v>0</v>
      </c>
    </row>
    <row r="48" spans="2:15" x14ac:dyDescent="0.2">
      <c r="B48" t="s">
        <v>87</v>
      </c>
      <c r="C48" s="261">
        <v>79785067</v>
      </c>
      <c r="D48" s="261">
        <v>80593067</v>
      </c>
      <c r="E48" s="261">
        <v>84310520</v>
      </c>
      <c r="F48" s="261">
        <v>85627906</v>
      </c>
      <c r="G48" s="261">
        <v>89290823</v>
      </c>
      <c r="H48" s="261">
        <v>90957669</v>
      </c>
      <c r="I48" s="261">
        <v>95357053</v>
      </c>
      <c r="J48" s="261">
        <v>97636373</v>
      </c>
      <c r="K48" s="261">
        <v>100844035</v>
      </c>
      <c r="L48" s="261">
        <v>102387888</v>
      </c>
      <c r="M48" s="261">
        <v>106242837</v>
      </c>
      <c r="N48" s="261">
        <v>108663252</v>
      </c>
      <c r="O48" s="443">
        <f t="shared" si="1"/>
        <v>3.5160809997218989E-2</v>
      </c>
    </row>
    <row r="49" spans="2:15" x14ac:dyDescent="0.2">
      <c r="B49" t="s">
        <v>88</v>
      </c>
      <c r="C49" s="261">
        <v>4144109</v>
      </c>
      <c r="D49" s="261">
        <v>3851770</v>
      </c>
      <c r="E49" s="261">
        <v>3887470</v>
      </c>
      <c r="F49" s="261">
        <v>3719314</v>
      </c>
      <c r="G49" s="261">
        <v>3574339</v>
      </c>
      <c r="H49" s="261">
        <v>3163352</v>
      </c>
      <c r="I49" s="261">
        <v>3413703</v>
      </c>
      <c r="J49" s="261">
        <v>3561886</v>
      </c>
      <c r="K49" s="261">
        <v>3590525</v>
      </c>
      <c r="L49" s="261">
        <v>3496196</v>
      </c>
      <c r="M49" s="261">
        <v>3704997</v>
      </c>
      <c r="N49" s="261">
        <v>3535932</v>
      </c>
      <c r="O49" s="443">
        <f t="shared" si="1"/>
        <v>1.1441423933740409E-3</v>
      </c>
    </row>
    <row r="50" spans="2:15" x14ac:dyDescent="0.2">
      <c r="B50" s="247" t="s">
        <v>89</v>
      </c>
      <c r="C50" s="263">
        <v>2914046156</v>
      </c>
      <c r="D50" s="263">
        <v>2919049421</v>
      </c>
      <c r="E50" s="263">
        <v>2944076356</v>
      </c>
      <c r="F50" s="263">
        <v>2972785280</v>
      </c>
      <c r="G50" s="263">
        <v>2995285765</v>
      </c>
      <c r="H50" s="263">
        <v>3009289441</v>
      </c>
      <c r="I50" s="263">
        <v>3029940988</v>
      </c>
      <c r="J50" s="263">
        <v>3055294333</v>
      </c>
      <c r="K50" s="263">
        <v>3070314607</v>
      </c>
      <c r="L50" s="263">
        <v>3072714117</v>
      </c>
      <c r="M50" s="263">
        <v>3080865719</v>
      </c>
      <c r="N50" s="263">
        <v>3090464981</v>
      </c>
      <c r="O50" s="442">
        <f>SUM(O29:O49)</f>
        <v>0.99999998835126758</v>
      </c>
    </row>
  </sheetData>
  <pageMargins left="0.25" right="0.25" top="0.75" bottom="0.75" header="0.3" footer="0.3"/>
  <pageSetup scale="59" orientation="landscape" r:id="rId1"/>
  <headerFooter>
    <oddFooter>&amp;L&amp;F&amp;R&amp;D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2:AH79"/>
  <sheetViews>
    <sheetView topLeftCell="B1" workbookViewId="0">
      <selection activeCell="O20" sqref="O20"/>
    </sheetView>
  </sheetViews>
  <sheetFormatPr defaultColWidth="3.85546875" defaultRowHeight="12.75" x14ac:dyDescent="0.2"/>
  <cols>
    <col min="1" max="1" width="16" style="240" bestFit="1" customWidth="1"/>
    <col min="2" max="2" width="15.140625" style="240" customWidth="1"/>
    <col min="3" max="10" width="11.7109375" style="240" customWidth="1"/>
    <col min="11" max="14" width="11.140625" style="240" bestFit="1" customWidth="1"/>
    <col min="15" max="15" width="12" style="240" bestFit="1" customWidth="1"/>
    <col min="16" max="16" width="2.7109375" style="240" customWidth="1"/>
    <col min="17" max="17" width="12" style="240" bestFit="1" customWidth="1"/>
    <col min="18" max="18" width="12.85546875" style="240" bestFit="1" customWidth="1"/>
    <col min="19" max="19" width="15.28515625" style="240" customWidth="1"/>
    <col min="20" max="22" width="10.28515625" style="240" bestFit="1" customWidth="1"/>
    <col min="23" max="16384" width="3.85546875" style="240"/>
  </cols>
  <sheetData>
    <row r="2" spans="1:34" ht="18" x14ac:dyDescent="0.25">
      <c r="B2" s="258" t="s">
        <v>203</v>
      </c>
    </row>
    <row r="3" spans="1:34" customFormat="1" ht="39" customHeight="1" x14ac:dyDescent="0.2">
      <c r="A3" s="240"/>
      <c r="B3" s="251" t="s">
        <v>201</v>
      </c>
      <c r="C3" s="365" t="s">
        <v>185</v>
      </c>
      <c r="D3" s="365" t="s">
        <v>187</v>
      </c>
      <c r="E3" s="365" t="s">
        <v>188</v>
      </c>
      <c r="F3" s="365" t="s">
        <v>189</v>
      </c>
      <c r="G3" s="365" t="s">
        <v>190</v>
      </c>
      <c r="H3" s="365" t="s">
        <v>191</v>
      </c>
      <c r="I3" s="365" t="s">
        <v>192</v>
      </c>
      <c r="J3" s="365" t="s">
        <v>193</v>
      </c>
      <c r="K3" s="365" t="s">
        <v>194</v>
      </c>
      <c r="L3" s="365" t="s">
        <v>195</v>
      </c>
      <c r="M3" s="365" t="s">
        <v>196</v>
      </c>
      <c r="N3" s="365" t="s">
        <v>197</v>
      </c>
      <c r="O3" s="251" t="s">
        <v>207</v>
      </c>
      <c r="R3" s="66" t="s">
        <v>510</v>
      </c>
    </row>
    <row r="4" spans="1:34" ht="15" x14ac:dyDescent="0.25">
      <c r="B4" s="240" t="s">
        <v>33</v>
      </c>
      <c r="C4" s="241">
        <v>165227</v>
      </c>
      <c r="D4" s="241">
        <v>170298</v>
      </c>
      <c r="E4" s="241">
        <v>165497</v>
      </c>
      <c r="F4" s="241">
        <v>170205</v>
      </c>
      <c r="G4" s="241">
        <v>166193</v>
      </c>
      <c r="H4" s="241">
        <v>169770</v>
      </c>
      <c r="I4" s="241">
        <v>165528</v>
      </c>
      <c r="J4" s="241">
        <v>170420</v>
      </c>
      <c r="K4" s="241">
        <v>165768</v>
      </c>
      <c r="L4" s="241">
        <v>169706</v>
      </c>
      <c r="M4" s="241">
        <v>165973</v>
      </c>
      <c r="N4" s="241">
        <v>170951</v>
      </c>
      <c r="O4" s="336">
        <f>AVERAGE(C4:N4)</f>
        <v>167961.33333333334</v>
      </c>
      <c r="P4" s="227"/>
      <c r="R4" s="242"/>
    </row>
    <row r="5" spans="1:34" ht="15" x14ac:dyDescent="0.25">
      <c r="B5" s="240" t="s">
        <v>34</v>
      </c>
      <c r="C5" s="241">
        <v>5543</v>
      </c>
      <c r="D5" s="241">
        <v>5600</v>
      </c>
      <c r="E5" s="241">
        <v>5535</v>
      </c>
      <c r="F5" s="241">
        <v>5588</v>
      </c>
      <c r="G5" s="241">
        <v>5511</v>
      </c>
      <c r="H5" s="241">
        <v>5515</v>
      </c>
      <c r="I5" s="241">
        <v>5463</v>
      </c>
      <c r="J5" s="241">
        <v>5519</v>
      </c>
      <c r="K5" s="241">
        <v>5437</v>
      </c>
      <c r="L5" s="241">
        <v>5450</v>
      </c>
      <c r="M5" s="241">
        <v>5374</v>
      </c>
      <c r="N5" s="241">
        <v>5467</v>
      </c>
      <c r="O5" s="336">
        <f t="shared" ref="O5:O24" si="0">AVERAGE(C5:N5)</f>
        <v>5500.166666666667</v>
      </c>
      <c r="P5" s="227"/>
      <c r="Q5" s="228"/>
      <c r="R5" s="242"/>
      <c r="AH5" s="241"/>
    </row>
    <row r="6" spans="1:34" ht="15" x14ac:dyDescent="0.25">
      <c r="B6" s="240" t="s">
        <v>71</v>
      </c>
      <c r="C6" s="241">
        <v>85</v>
      </c>
      <c r="D6" s="241">
        <v>76</v>
      </c>
      <c r="E6" s="241">
        <v>80</v>
      </c>
      <c r="F6" s="241">
        <v>36</v>
      </c>
      <c r="G6" s="241">
        <v>31</v>
      </c>
      <c r="H6" s="241">
        <v>37</v>
      </c>
      <c r="I6" s="241">
        <v>26</v>
      </c>
      <c r="J6" s="241">
        <v>19</v>
      </c>
      <c r="K6" s="241">
        <v>12</v>
      </c>
      <c r="L6" s="241">
        <v>14</v>
      </c>
      <c r="M6" s="241">
        <v>14</v>
      </c>
      <c r="N6" s="241">
        <v>8</v>
      </c>
      <c r="O6" s="336">
        <f t="shared" si="0"/>
        <v>36.5</v>
      </c>
      <c r="P6" s="227"/>
      <c r="Q6" s="228"/>
      <c r="R6" s="242"/>
    </row>
    <row r="7" spans="1:34" ht="15" x14ac:dyDescent="0.25">
      <c r="B7" s="240" t="s">
        <v>72</v>
      </c>
      <c r="C7" s="241">
        <v>13145</v>
      </c>
      <c r="D7" s="241">
        <v>13178</v>
      </c>
      <c r="E7" s="241">
        <v>13223</v>
      </c>
      <c r="F7" s="241">
        <v>13257</v>
      </c>
      <c r="G7" s="241">
        <v>13254</v>
      </c>
      <c r="H7" s="241">
        <v>12883</v>
      </c>
      <c r="I7" s="241">
        <v>13232</v>
      </c>
      <c r="J7" s="241">
        <v>13135</v>
      </c>
      <c r="K7" s="241">
        <v>12993</v>
      </c>
      <c r="L7" s="241">
        <v>13268</v>
      </c>
      <c r="M7" s="241">
        <v>13165</v>
      </c>
      <c r="N7" s="241">
        <v>13107</v>
      </c>
      <c r="O7" s="336">
        <f t="shared" si="0"/>
        <v>13153.333333333334</v>
      </c>
      <c r="P7" s="227"/>
      <c r="Q7" s="228"/>
      <c r="R7" s="242"/>
    </row>
    <row r="8" spans="1:34" ht="15" x14ac:dyDescent="0.25">
      <c r="B8" s="240" t="s">
        <v>73</v>
      </c>
      <c r="C8" s="241">
        <v>5513</v>
      </c>
      <c r="D8" s="241">
        <v>5491</v>
      </c>
      <c r="E8" s="241">
        <v>5525</v>
      </c>
      <c r="F8" s="241">
        <v>5494</v>
      </c>
      <c r="G8" s="241">
        <v>5486</v>
      </c>
      <c r="H8" s="241">
        <v>5380</v>
      </c>
      <c r="I8" s="241">
        <v>5473</v>
      </c>
      <c r="J8" s="241">
        <v>5465</v>
      </c>
      <c r="K8" s="241">
        <v>5429</v>
      </c>
      <c r="L8" s="241">
        <v>5473</v>
      </c>
      <c r="M8" s="241">
        <v>5454</v>
      </c>
      <c r="N8" s="241">
        <v>5396</v>
      </c>
      <c r="O8" s="336">
        <f t="shared" si="0"/>
        <v>5464.916666666667</v>
      </c>
      <c r="P8" s="227"/>
      <c r="Q8" s="228"/>
      <c r="R8" s="242"/>
    </row>
    <row r="9" spans="1:34" ht="15" x14ac:dyDescent="0.25">
      <c r="B9" s="240" t="s">
        <v>74</v>
      </c>
      <c r="C9" s="241">
        <v>5</v>
      </c>
      <c r="D9" s="241">
        <v>5</v>
      </c>
      <c r="E9" s="241">
        <v>6</v>
      </c>
      <c r="F9" s="241">
        <v>3</v>
      </c>
      <c r="G9" s="241">
        <v>1</v>
      </c>
      <c r="H9" s="241">
        <v>4</v>
      </c>
      <c r="I9" s="241">
        <v>2</v>
      </c>
      <c r="J9" s="241">
        <v>1</v>
      </c>
      <c r="K9" s="241">
        <v>1</v>
      </c>
      <c r="L9" s="241">
        <v>1</v>
      </c>
      <c r="M9" s="241">
        <v>1</v>
      </c>
      <c r="N9" s="241">
        <v>1</v>
      </c>
      <c r="O9" s="336">
        <f t="shared" si="0"/>
        <v>2.5833333333333335</v>
      </c>
      <c r="P9" s="227"/>
      <c r="Q9" s="228"/>
      <c r="R9" s="242"/>
    </row>
    <row r="10" spans="1:34" ht="15" x14ac:dyDescent="0.25">
      <c r="B10" s="240" t="s">
        <v>75</v>
      </c>
      <c r="C10" s="241">
        <v>4</v>
      </c>
      <c r="D10" s="241">
        <v>6</v>
      </c>
      <c r="E10" s="241">
        <v>6</v>
      </c>
      <c r="F10" s="241">
        <v>4</v>
      </c>
      <c r="G10" s="241">
        <v>9</v>
      </c>
      <c r="H10" s="241">
        <v>3</v>
      </c>
      <c r="I10" s="241">
        <v>10</v>
      </c>
      <c r="J10" s="241">
        <v>6</v>
      </c>
      <c r="K10" s="241">
        <v>6</v>
      </c>
      <c r="L10" s="241">
        <v>7</v>
      </c>
      <c r="M10" s="241">
        <v>6</v>
      </c>
      <c r="N10" s="241">
        <v>0</v>
      </c>
      <c r="O10" s="336">
        <f t="shared" si="0"/>
        <v>5.583333333333333</v>
      </c>
      <c r="P10" s="227"/>
      <c r="Q10" s="228"/>
      <c r="R10" s="242"/>
    </row>
    <row r="11" spans="1:34" ht="15" x14ac:dyDescent="0.25">
      <c r="B11" s="240" t="s">
        <v>76</v>
      </c>
      <c r="C11" s="241">
        <v>2</v>
      </c>
      <c r="D11" s="241">
        <v>1</v>
      </c>
      <c r="E11" s="241">
        <v>2</v>
      </c>
      <c r="F11" s="241">
        <v>1</v>
      </c>
      <c r="G11" s="241">
        <v>1</v>
      </c>
      <c r="H11" s="241">
        <v>1</v>
      </c>
      <c r="I11" s="241">
        <v>1</v>
      </c>
      <c r="J11" s="241">
        <v>1</v>
      </c>
      <c r="K11" s="241">
        <v>1</v>
      </c>
      <c r="L11" s="241">
        <v>1</v>
      </c>
      <c r="M11" s="241">
        <v>1</v>
      </c>
      <c r="N11" s="241">
        <v>0</v>
      </c>
      <c r="O11" s="336">
        <f t="shared" si="0"/>
        <v>1.0833333333333333</v>
      </c>
      <c r="P11" s="227"/>
      <c r="Q11" s="651" t="s">
        <v>529</v>
      </c>
      <c r="R11" s="652">
        <f>40013.1666666667-O16</f>
        <v>9477.1666666667006</v>
      </c>
      <c r="S11" s="656">
        <f>+R11/R25</f>
        <v>7.3749744496427365E-3</v>
      </c>
    </row>
    <row r="12" spans="1:34" ht="15" x14ac:dyDescent="0.25">
      <c r="B12" s="240" t="s">
        <v>77</v>
      </c>
      <c r="C12" s="241">
        <v>91480</v>
      </c>
      <c r="D12" s="241">
        <v>102111</v>
      </c>
      <c r="E12" s="241">
        <v>92466</v>
      </c>
      <c r="F12" s="241">
        <v>103269</v>
      </c>
      <c r="G12" s="241">
        <v>93275</v>
      </c>
      <c r="H12" s="241">
        <v>103339</v>
      </c>
      <c r="I12" s="241">
        <v>92895</v>
      </c>
      <c r="J12" s="241">
        <v>103451</v>
      </c>
      <c r="K12" s="241">
        <v>92927</v>
      </c>
      <c r="L12" s="241">
        <v>103379</v>
      </c>
      <c r="M12" s="241">
        <v>93001</v>
      </c>
      <c r="N12" s="241">
        <v>104287</v>
      </c>
      <c r="O12" s="336">
        <f t="shared" si="0"/>
        <v>97990</v>
      </c>
      <c r="P12" s="227"/>
      <c r="Q12" s="228"/>
      <c r="R12" s="242">
        <f>+O12</f>
        <v>97990</v>
      </c>
    </row>
    <row r="13" spans="1:34" ht="15" x14ac:dyDescent="0.25">
      <c r="B13" s="240" t="s">
        <v>78</v>
      </c>
      <c r="C13" s="241">
        <v>220156</v>
      </c>
      <c r="D13" s="241">
        <v>188824</v>
      </c>
      <c r="E13" s="241">
        <v>221584</v>
      </c>
      <c r="F13" s="241">
        <v>190620</v>
      </c>
      <c r="G13" s="241">
        <v>223282</v>
      </c>
      <c r="H13" s="241">
        <v>191766</v>
      </c>
      <c r="I13" s="241">
        <v>223578</v>
      </c>
      <c r="J13" s="241">
        <v>191673</v>
      </c>
      <c r="K13" s="241">
        <v>224434</v>
      </c>
      <c r="L13" s="241">
        <v>194688</v>
      </c>
      <c r="M13" s="241">
        <v>228107</v>
      </c>
      <c r="N13" s="241">
        <v>196892</v>
      </c>
      <c r="O13" s="336">
        <f t="shared" si="0"/>
        <v>207967</v>
      </c>
      <c r="P13" s="227"/>
      <c r="Q13" s="228"/>
      <c r="R13" s="242">
        <f>+O13</f>
        <v>207967</v>
      </c>
    </row>
    <row r="14" spans="1:34" ht="15" hidden="1" x14ac:dyDescent="0.25">
      <c r="B14" t="s">
        <v>79</v>
      </c>
      <c r="C14" s="241"/>
      <c r="D14" s="241"/>
      <c r="E14" s="241"/>
      <c r="F14" s="241"/>
      <c r="G14" s="241"/>
      <c r="H14" s="241"/>
      <c r="I14" s="241"/>
      <c r="J14" s="241"/>
      <c r="K14" s="241"/>
      <c r="L14" s="241"/>
      <c r="M14" s="241"/>
      <c r="N14" s="241"/>
      <c r="O14" s="336"/>
      <c r="P14" s="227"/>
      <c r="Q14" s="228"/>
      <c r="R14" s="242"/>
    </row>
    <row r="15" spans="1:34" ht="15" hidden="1" x14ac:dyDescent="0.25">
      <c r="B15" t="s">
        <v>80</v>
      </c>
      <c r="C15" s="241"/>
      <c r="D15" s="241"/>
      <c r="E15" s="241"/>
      <c r="F15" s="241"/>
      <c r="G15" s="241"/>
      <c r="H15" s="241"/>
      <c r="I15" s="241"/>
      <c r="J15" s="241"/>
      <c r="K15" s="241"/>
      <c r="L15" s="241"/>
      <c r="M15" s="241"/>
      <c r="N15" s="241"/>
      <c r="O15" s="336"/>
      <c r="P15" s="227"/>
      <c r="Q15" s="228"/>
      <c r="R15" s="242"/>
    </row>
    <row r="16" spans="1:34" ht="15" x14ac:dyDescent="0.25">
      <c r="B16" t="s">
        <v>81</v>
      </c>
      <c r="C16" s="241"/>
      <c r="D16" s="241"/>
      <c r="E16" s="241"/>
      <c r="F16" s="241"/>
      <c r="G16" s="241"/>
      <c r="H16" s="241"/>
      <c r="I16" s="241"/>
      <c r="J16" s="241"/>
      <c r="K16" s="241"/>
      <c r="L16" s="241"/>
      <c r="M16" s="241"/>
      <c r="N16" s="241"/>
      <c r="O16" s="336">
        <v>30536</v>
      </c>
      <c r="P16" s="227"/>
      <c r="R16" s="242"/>
    </row>
    <row r="17" spans="1:34" ht="15" x14ac:dyDescent="0.25">
      <c r="B17" t="s">
        <v>82</v>
      </c>
      <c r="C17" s="241">
        <v>5</v>
      </c>
      <c r="D17" s="241">
        <v>3</v>
      </c>
      <c r="E17" s="241">
        <v>7</v>
      </c>
      <c r="F17" s="241">
        <v>4</v>
      </c>
      <c r="G17" s="241">
        <v>4</v>
      </c>
      <c r="H17" s="241">
        <v>4</v>
      </c>
      <c r="I17" s="241">
        <v>4</v>
      </c>
      <c r="J17" s="241">
        <v>4</v>
      </c>
      <c r="K17" s="241">
        <v>4</v>
      </c>
      <c r="L17" s="241">
        <v>4</v>
      </c>
      <c r="M17" s="241">
        <v>3</v>
      </c>
      <c r="N17" s="241">
        <v>3</v>
      </c>
      <c r="O17" s="336">
        <f t="shared" si="0"/>
        <v>4.083333333333333</v>
      </c>
      <c r="P17" s="227"/>
      <c r="Q17" s="228"/>
      <c r="R17" s="242"/>
    </row>
    <row r="18" spans="1:34" ht="15" x14ac:dyDescent="0.25">
      <c r="B18" t="s">
        <v>83</v>
      </c>
      <c r="C18" s="241">
        <v>26</v>
      </c>
      <c r="D18" s="241">
        <v>21</v>
      </c>
      <c r="E18" s="241">
        <v>29</v>
      </c>
      <c r="F18" s="241">
        <v>22</v>
      </c>
      <c r="G18" s="241">
        <v>23</v>
      </c>
      <c r="H18" s="241">
        <v>27</v>
      </c>
      <c r="I18" s="241">
        <v>34</v>
      </c>
      <c r="J18" s="241">
        <v>26</v>
      </c>
      <c r="K18" s="241">
        <v>25</v>
      </c>
      <c r="L18" s="241">
        <v>25</v>
      </c>
      <c r="M18" s="241">
        <v>30</v>
      </c>
      <c r="N18" s="241">
        <v>22</v>
      </c>
      <c r="O18" s="336">
        <f t="shared" si="0"/>
        <v>25.833333333333332</v>
      </c>
      <c r="P18" s="227"/>
      <c r="Q18" s="228"/>
      <c r="R18" s="242"/>
    </row>
    <row r="19" spans="1:34" ht="15" x14ac:dyDescent="0.25">
      <c r="B19" t="s">
        <v>84</v>
      </c>
      <c r="C19" s="241">
        <v>187</v>
      </c>
      <c r="D19" s="241">
        <v>161</v>
      </c>
      <c r="E19" s="241">
        <v>160</v>
      </c>
      <c r="F19" s="241">
        <v>192</v>
      </c>
      <c r="G19" s="241">
        <v>164</v>
      </c>
      <c r="H19" s="241">
        <v>162</v>
      </c>
      <c r="I19" s="241">
        <v>150</v>
      </c>
      <c r="J19" s="241">
        <v>156</v>
      </c>
      <c r="K19" s="241">
        <v>149</v>
      </c>
      <c r="L19" s="241">
        <v>186</v>
      </c>
      <c r="M19" s="241">
        <v>165</v>
      </c>
      <c r="N19" s="241">
        <v>154</v>
      </c>
      <c r="O19" s="336">
        <f t="shared" si="0"/>
        <v>165.5</v>
      </c>
      <c r="P19" s="227"/>
      <c r="Q19" s="228"/>
      <c r="R19" s="242"/>
    </row>
    <row r="20" spans="1:34" ht="15" x14ac:dyDescent="0.25">
      <c r="B20" t="s">
        <v>85</v>
      </c>
      <c r="C20" s="241">
        <v>958991</v>
      </c>
      <c r="D20" s="241">
        <v>977765</v>
      </c>
      <c r="E20" s="241">
        <v>956118</v>
      </c>
      <c r="F20" s="241">
        <v>977983</v>
      </c>
      <c r="G20" s="241">
        <v>958640</v>
      </c>
      <c r="H20" s="241">
        <v>975971</v>
      </c>
      <c r="I20" s="241">
        <v>958007</v>
      </c>
      <c r="J20" s="241">
        <v>981105</v>
      </c>
      <c r="K20" s="241">
        <v>958110</v>
      </c>
      <c r="L20" s="241">
        <v>979116</v>
      </c>
      <c r="M20" s="241">
        <v>950532</v>
      </c>
      <c r="N20" s="241">
        <v>974415</v>
      </c>
      <c r="O20" s="336">
        <f t="shared" si="0"/>
        <v>967229.41666666663</v>
      </c>
      <c r="P20" s="227"/>
      <c r="Q20" s="228"/>
      <c r="R20" s="242">
        <f>+O20</f>
        <v>967229.41666666663</v>
      </c>
    </row>
    <row r="21" spans="1:34" ht="15" x14ac:dyDescent="0.25">
      <c r="B21" t="s">
        <v>86</v>
      </c>
      <c r="C21" s="241">
        <v>2311</v>
      </c>
      <c r="D21" s="241">
        <v>2182</v>
      </c>
      <c r="E21" s="241">
        <v>2309</v>
      </c>
      <c r="F21" s="241">
        <v>2265</v>
      </c>
      <c r="G21" s="241">
        <v>2312</v>
      </c>
      <c r="H21" s="241">
        <v>2359</v>
      </c>
      <c r="I21" s="241">
        <v>2396</v>
      </c>
      <c r="J21" s="241">
        <v>2723</v>
      </c>
      <c r="K21" s="241">
        <v>2425</v>
      </c>
      <c r="L21" s="241">
        <v>2345</v>
      </c>
      <c r="M21" s="241">
        <v>2693</v>
      </c>
      <c r="N21" s="241">
        <v>2245</v>
      </c>
      <c r="O21" s="336">
        <f t="shared" si="0"/>
        <v>2380.4166666666665</v>
      </c>
      <c r="P21" s="227"/>
      <c r="Q21" s="228"/>
      <c r="R21" s="242">
        <f>+O21</f>
        <v>2380.4166666666665</v>
      </c>
    </row>
    <row r="22" spans="1:34" ht="15" x14ac:dyDescent="0.25">
      <c r="B22" t="s">
        <v>186</v>
      </c>
      <c r="C22" s="241"/>
      <c r="D22" s="241"/>
      <c r="E22" s="241"/>
      <c r="F22" s="241"/>
      <c r="G22" s="241"/>
      <c r="H22" s="241"/>
      <c r="I22" s="241"/>
      <c r="J22" s="241"/>
      <c r="K22" s="241"/>
      <c r="L22" s="241"/>
      <c r="M22" s="241"/>
      <c r="N22" s="241"/>
      <c r="O22" s="475" t="s">
        <v>260</v>
      </c>
      <c r="P22" s="227"/>
      <c r="Q22" s="228"/>
      <c r="R22" s="242"/>
      <c r="S22" s="40" t="s">
        <v>523</v>
      </c>
    </row>
    <row r="23" spans="1:34" ht="15" x14ac:dyDescent="0.25">
      <c r="B23" s="240" t="s">
        <v>87</v>
      </c>
      <c r="C23" s="241">
        <v>64</v>
      </c>
      <c r="D23" s="241">
        <v>51</v>
      </c>
      <c r="E23" s="241">
        <v>75</v>
      </c>
      <c r="F23" s="241">
        <v>45</v>
      </c>
      <c r="G23" s="241">
        <v>69</v>
      </c>
      <c r="H23" s="241">
        <v>48</v>
      </c>
      <c r="I23" s="241">
        <v>75</v>
      </c>
      <c r="J23" s="241">
        <v>59</v>
      </c>
      <c r="K23" s="241">
        <v>65</v>
      </c>
      <c r="L23" s="241">
        <v>55</v>
      </c>
      <c r="M23" s="241">
        <v>62</v>
      </c>
      <c r="N23" s="241">
        <v>48</v>
      </c>
      <c r="O23" s="336">
        <f t="shared" si="0"/>
        <v>59.666666666666664</v>
      </c>
      <c r="P23" s="227"/>
      <c r="Q23" s="228"/>
      <c r="R23" s="242"/>
      <c r="S23" s="40" t="s">
        <v>524</v>
      </c>
    </row>
    <row r="24" spans="1:34" ht="17.25" x14ac:dyDescent="0.4">
      <c r="B24" s="240" t="s">
        <v>88</v>
      </c>
      <c r="C24" s="241">
        <v>4</v>
      </c>
      <c r="D24" s="241">
        <v>3</v>
      </c>
      <c r="E24" s="241">
        <v>5</v>
      </c>
      <c r="F24" s="241">
        <v>4</v>
      </c>
      <c r="G24" s="241">
        <v>4</v>
      </c>
      <c r="H24" s="241">
        <v>3</v>
      </c>
      <c r="I24" s="241">
        <v>5</v>
      </c>
      <c r="J24" s="241">
        <v>4</v>
      </c>
      <c r="K24" s="241">
        <v>3</v>
      </c>
      <c r="L24" s="241">
        <v>2</v>
      </c>
      <c r="M24" s="241">
        <v>4</v>
      </c>
      <c r="N24" s="241">
        <v>2</v>
      </c>
      <c r="O24" s="336">
        <f t="shared" si="0"/>
        <v>3.5833333333333335</v>
      </c>
      <c r="P24" s="227"/>
      <c r="Q24" s="229"/>
      <c r="R24" s="242"/>
      <c r="S24" s="648" t="s">
        <v>520</v>
      </c>
      <c r="T24" s="648" t="s">
        <v>521</v>
      </c>
      <c r="U24" s="648" t="s">
        <v>522</v>
      </c>
    </row>
    <row r="25" spans="1:34" x14ac:dyDescent="0.2">
      <c r="B25" s="256" t="s">
        <v>89</v>
      </c>
      <c r="C25" s="257">
        <v>1462748</v>
      </c>
      <c r="D25" s="257">
        <v>1465776</v>
      </c>
      <c r="E25" s="257">
        <v>1462627</v>
      </c>
      <c r="F25" s="257">
        <v>1468992</v>
      </c>
      <c r="G25" s="257">
        <v>1468259</v>
      </c>
      <c r="H25" s="257">
        <v>1467272</v>
      </c>
      <c r="I25" s="257">
        <v>1466879</v>
      </c>
      <c r="J25" s="257">
        <v>1473767</v>
      </c>
      <c r="K25" s="257">
        <v>1467789</v>
      </c>
      <c r="L25" s="257">
        <v>1473720</v>
      </c>
      <c r="M25" s="257">
        <v>1464585</v>
      </c>
      <c r="N25" s="257">
        <v>1472998</v>
      </c>
      <c r="O25" s="337">
        <f>SUM(O4:O24)</f>
        <v>1498487.0000000002</v>
      </c>
      <c r="Q25" s="40" t="s">
        <v>527</v>
      </c>
      <c r="R25" s="337">
        <f>SUM(R4:R24)</f>
        <v>1285044</v>
      </c>
      <c r="S25" s="647">
        <f>+R25-T25-U25</f>
        <v>688337</v>
      </c>
      <c r="T25" s="649">
        <v>510424</v>
      </c>
      <c r="U25" s="649">
        <v>86283</v>
      </c>
      <c r="AH25" s="242"/>
    </row>
    <row r="26" spans="1:34" x14ac:dyDescent="0.2">
      <c r="B26" s="40"/>
      <c r="C26" s="259"/>
      <c r="D26" s="259"/>
      <c r="E26" s="259"/>
      <c r="F26" s="259"/>
      <c r="G26" s="259"/>
      <c r="H26" s="259"/>
      <c r="I26" s="259"/>
      <c r="J26" s="259"/>
      <c r="K26" s="259"/>
      <c r="L26" s="259"/>
      <c r="M26" s="259"/>
      <c r="N26" s="259"/>
      <c r="O26" s="259"/>
      <c r="Q26" s="40" t="s">
        <v>516</v>
      </c>
      <c r="R26" s="336">
        <f>+R25-R27</f>
        <v>435044</v>
      </c>
      <c r="S26" s="647">
        <f>+R26-T26-U26</f>
        <v>216001</v>
      </c>
      <c r="T26" s="649">
        <v>182562</v>
      </c>
      <c r="U26" s="649">
        <v>36481</v>
      </c>
    </row>
    <row r="27" spans="1:34" x14ac:dyDescent="0.2">
      <c r="C27" s="241"/>
      <c r="D27" s="241"/>
      <c r="E27" s="241"/>
      <c r="F27" s="241"/>
      <c r="G27" s="241"/>
      <c r="H27" s="241"/>
      <c r="I27" s="241"/>
      <c r="J27" s="241"/>
      <c r="K27" s="241"/>
      <c r="L27" s="241"/>
      <c r="M27" s="241"/>
      <c r="N27" s="241"/>
      <c r="Q27" s="40" t="s">
        <v>517</v>
      </c>
      <c r="R27" s="649">
        <v>850000</v>
      </c>
      <c r="S27" s="647">
        <f>+R27-T27-U27</f>
        <v>472336</v>
      </c>
      <c r="T27" s="336">
        <f>+T25-T26</f>
        <v>327862</v>
      </c>
      <c r="U27" s="336">
        <f>+U25-U26</f>
        <v>49802</v>
      </c>
    </row>
    <row r="28" spans="1:34" x14ac:dyDescent="0.2">
      <c r="C28" s="241"/>
      <c r="D28" s="241"/>
      <c r="E28" s="241"/>
      <c r="F28" s="241"/>
      <c r="G28" s="241"/>
      <c r="H28" s="241"/>
      <c r="I28" s="241"/>
      <c r="J28" s="241"/>
      <c r="K28" s="241"/>
      <c r="L28" s="241"/>
      <c r="M28" s="241"/>
      <c r="N28" s="241"/>
    </row>
    <row r="29" spans="1:34" ht="18" x14ac:dyDescent="0.25">
      <c r="B29" s="258" t="s">
        <v>205</v>
      </c>
    </row>
    <row r="30" spans="1:34" customFormat="1" ht="30" customHeight="1" x14ac:dyDescent="0.2">
      <c r="A30" s="240"/>
      <c r="B30" s="251" t="s">
        <v>201</v>
      </c>
      <c r="C30" s="365" t="s">
        <v>185</v>
      </c>
      <c r="D30" s="365" t="s">
        <v>187</v>
      </c>
      <c r="E30" s="365" t="s">
        <v>188</v>
      </c>
      <c r="F30" s="365" t="s">
        <v>189</v>
      </c>
      <c r="G30" s="365" t="s">
        <v>190</v>
      </c>
      <c r="H30" s="365" t="s">
        <v>191</v>
      </c>
      <c r="I30" s="365" t="s">
        <v>192</v>
      </c>
      <c r="J30" s="365" t="s">
        <v>193</v>
      </c>
      <c r="K30" s="365" t="s">
        <v>194</v>
      </c>
      <c r="L30" s="365" t="s">
        <v>195</v>
      </c>
      <c r="M30" s="365" t="s">
        <v>196</v>
      </c>
      <c r="N30" s="365" t="s">
        <v>197</v>
      </c>
      <c r="O30" s="251" t="s">
        <v>248</v>
      </c>
    </row>
    <row r="31" spans="1:34" ht="13.5" customHeight="1" x14ac:dyDescent="0.25">
      <c r="B31" s="240" t="s">
        <v>33</v>
      </c>
      <c r="C31" s="241">
        <v>166878.41666666666</v>
      </c>
      <c r="D31" s="241">
        <v>167054.58333333334</v>
      </c>
      <c r="E31" s="241">
        <v>167176</v>
      </c>
      <c r="F31" s="241">
        <v>167279.16666666666</v>
      </c>
      <c r="G31" s="241">
        <v>167387</v>
      </c>
      <c r="H31" s="241">
        <v>167518.16666666666</v>
      </c>
      <c r="I31" s="241">
        <v>167582.41666666666</v>
      </c>
      <c r="J31" s="241">
        <v>167658</v>
      </c>
      <c r="K31" s="241">
        <v>167742.5</v>
      </c>
      <c r="L31" s="241">
        <v>167771.91666666666</v>
      </c>
      <c r="M31" s="241">
        <v>167858</v>
      </c>
      <c r="N31" s="241">
        <v>167961.33333333334</v>
      </c>
      <c r="O31" s="128">
        <f>++N31/$N$52</f>
        <v>0.11208728092624982</v>
      </c>
      <c r="R31" s="242"/>
    </row>
    <row r="32" spans="1:34" ht="15" x14ac:dyDescent="0.25">
      <c r="B32" s="240" t="s">
        <v>34</v>
      </c>
      <c r="C32" s="241">
        <v>5598.5</v>
      </c>
      <c r="D32" s="241">
        <v>5590.166666666667</v>
      </c>
      <c r="E32" s="241">
        <v>5585.166666666667</v>
      </c>
      <c r="F32" s="241">
        <v>5577.416666666667</v>
      </c>
      <c r="G32" s="241">
        <v>5572.583333333333</v>
      </c>
      <c r="H32" s="241">
        <v>5566</v>
      </c>
      <c r="I32" s="241">
        <v>5557.833333333333</v>
      </c>
      <c r="J32" s="241">
        <v>5546.333333333333</v>
      </c>
      <c r="K32" s="241">
        <v>5536.583333333333</v>
      </c>
      <c r="L32" s="241">
        <v>5523.25</v>
      </c>
      <c r="M32" s="241">
        <v>5512.25</v>
      </c>
      <c r="N32" s="241">
        <v>5500.166666666667</v>
      </c>
      <c r="O32" s="341">
        <f t="shared" ref="O32:O52" si="1">++N32/$N$52</f>
        <v>3.6704800686737128E-3</v>
      </c>
    </row>
    <row r="33" spans="1:15" ht="15" x14ac:dyDescent="0.25">
      <c r="B33" s="240" t="s">
        <v>71</v>
      </c>
      <c r="C33" s="241">
        <v>2521</v>
      </c>
      <c r="D33" s="241">
        <v>1847.5833333333333</v>
      </c>
      <c r="E33" s="241">
        <v>1210.9166666666667</v>
      </c>
      <c r="F33" s="241">
        <v>701.83333333333337</v>
      </c>
      <c r="G33" s="241">
        <v>366.16666666666669</v>
      </c>
      <c r="H33" s="241">
        <v>172.75</v>
      </c>
      <c r="I33" s="241">
        <v>87.916666666666671</v>
      </c>
      <c r="J33" s="241">
        <v>68.5</v>
      </c>
      <c r="K33" s="241">
        <v>58.5</v>
      </c>
      <c r="L33" s="241">
        <v>49.333333333333336</v>
      </c>
      <c r="M33" s="241">
        <v>42.75</v>
      </c>
      <c r="N33" s="241">
        <v>36.5</v>
      </c>
      <c r="O33" s="342">
        <f t="shared" si="1"/>
        <v>2.4357902337491081E-5</v>
      </c>
    </row>
    <row r="34" spans="1:15" ht="15" x14ac:dyDescent="0.25">
      <c r="B34" s="240" t="s">
        <v>72</v>
      </c>
      <c r="C34" s="241">
        <v>9451.75</v>
      </c>
      <c r="D34" s="241">
        <v>10077.833333333334</v>
      </c>
      <c r="E34" s="241">
        <v>10699.083333333334</v>
      </c>
      <c r="F34" s="241">
        <v>11284.5</v>
      </c>
      <c r="G34" s="241">
        <v>11813</v>
      </c>
      <c r="H34" s="241">
        <v>12221.25</v>
      </c>
      <c r="I34" s="241">
        <v>12589.5</v>
      </c>
      <c r="J34" s="241">
        <v>12885.666666666666</v>
      </c>
      <c r="K34" s="241">
        <v>13044.666666666666</v>
      </c>
      <c r="L34" s="241">
        <v>13153.833333333334</v>
      </c>
      <c r="M34" s="241">
        <v>13181.75</v>
      </c>
      <c r="N34" s="241">
        <v>13153.333333333334</v>
      </c>
      <c r="O34" s="341">
        <f t="shared" si="1"/>
        <v>8.7777427053643657E-3</v>
      </c>
    </row>
    <row r="35" spans="1:15" ht="15" x14ac:dyDescent="0.25">
      <c r="B35" s="240" t="s">
        <v>73</v>
      </c>
      <c r="C35" s="241">
        <v>4972.333333333333</v>
      </c>
      <c r="D35" s="241">
        <v>5060.666666666667</v>
      </c>
      <c r="E35" s="241">
        <v>5145.083333333333</v>
      </c>
      <c r="F35" s="241">
        <v>5220.916666666667</v>
      </c>
      <c r="G35" s="241">
        <v>5296.916666666667</v>
      </c>
      <c r="H35" s="241">
        <v>5348.75</v>
      </c>
      <c r="I35" s="241">
        <v>5392.416666666667</v>
      </c>
      <c r="J35" s="241">
        <v>5425.333333333333</v>
      </c>
      <c r="K35" s="241">
        <v>5444.5</v>
      </c>
      <c r="L35" s="241">
        <v>5464.833333333333</v>
      </c>
      <c r="M35" s="241">
        <v>5472</v>
      </c>
      <c r="N35" s="241">
        <v>5464.916666666667</v>
      </c>
      <c r="O35" s="341">
        <f t="shared" si="1"/>
        <v>3.646956341073807E-3</v>
      </c>
    </row>
    <row r="36" spans="1:15" ht="15" x14ac:dyDescent="0.25">
      <c r="B36" s="240" t="s">
        <v>74</v>
      </c>
      <c r="C36" s="241">
        <v>288.58333333333331</v>
      </c>
      <c r="D36" s="241">
        <v>211.08333333333334</v>
      </c>
      <c r="E36" s="241">
        <v>139.16666666666666</v>
      </c>
      <c r="F36" s="241">
        <v>81.5</v>
      </c>
      <c r="G36" s="241">
        <v>37.916666666666664</v>
      </c>
      <c r="H36" s="241">
        <v>14.916666666666666</v>
      </c>
      <c r="I36" s="241">
        <v>5.75</v>
      </c>
      <c r="J36" s="241">
        <v>4.333333333333333</v>
      </c>
      <c r="K36" s="241">
        <v>3.75</v>
      </c>
      <c r="L36" s="241">
        <v>3.1666666666666665</v>
      </c>
      <c r="M36" s="241">
        <v>2.8333333333333335</v>
      </c>
      <c r="N36" s="241">
        <v>2.5833333333333335</v>
      </c>
      <c r="O36" s="473">
        <f t="shared" si="1"/>
        <v>1.7239611243429761E-6</v>
      </c>
    </row>
    <row r="37" spans="1:15" ht="15" x14ac:dyDescent="0.25">
      <c r="B37" s="240" t="s">
        <v>75</v>
      </c>
      <c r="C37" s="241">
        <v>4.166666666666667</v>
      </c>
      <c r="D37" s="241">
        <v>4.333333333333333</v>
      </c>
      <c r="E37" s="241">
        <v>4.416666666666667</v>
      </c>
      <c r="F37" s="241">
        <v>4.416666666666667</v>
      </c>
      <c r="G37" s="241">
        <v>4.75</v>
      </c>
      <c r="H37" s="241">
        <v>4.666666666666667</v>
      </c>
      <c r="I37" s="241">
        <v>5.166666666666667</v>
      </c>
      <c r="J37" s="241">
        <v>5.333333333333333</v>
      </c>
      <c r="K37" s="241">
        <v>5.5</v>
      </c>
      <c r="L37" s="241">
        <v>5.75</v>
      </c>
      <c r="M37" s="241">
        <v>5.916666666666667</v>
      </c>
      <c r="N37" s="241">
        <v>5.583333333333333</v>
      </c>
      <c r="O37" s="473">
        <f t="shared" si="1"/>
        <v>3.7259804945477217E-6</v>
      </c>
    </row>
    <row r="38" spans="1:15" ht="15" x14ac:dyDescent="0.25">
      <c r="B38" s="240" t="s">
        <v>76</v>
      </c>
      <c r="C38" s="241">
        <v>1.5833333333333333</v>
      </c>
      <c r="D38" s="241">
        <v>1.5833333333333333</v>
      </c>
      <c r="E38" s="241">
        <v>1.5833333333333333</v>
      </c>
      <c r="F38" s="241">
        <v>1.5</v>
      </c>
      <c r="G38" s="241">
        <v>1.5833333333333333</v>
      </c>
      <c r="H38" s="241">
        <v>1.5</v>
      </c>
      <c r="I38" s="241">
        <v>1.5</v>
      </c>
      <c r="J38" s="241">
        <v>1.4166666666666667</v>
      </c>
      <c r="K38" s="241">
        <v>1.3333333333333333</v>
      </c>
      <c r="L38" s="241">
        <v>1.25</v>
      </c>
      <c r="M38" s="241">
        <v>1.1666666666666667</v>
      </c>
      <c r="N38" s="241">
        <v>1.0833333333333333</v>
      </c>
      <c r="O38" s="473">
        <f t="shared" si="1"/>
        <v>7.229514392406027E-7</v>
      </c>
    </row>
    <row r="39" spans="1:15" ht="15" x14ac:dyDescent="0.25">
      <c r="B39" s="240" t="s">
        <v>77</v>
      </c>
      <c r="C39" s="241">
        <v>94023.166666666672</v>
      </c>
      <c r="D39" s="241">
        <v>93301.333333333328</v>
      </c>
      <c r="E39" s="241">
        <v>94036.166666666672</v>
      </c>
      <c r="F39" s="241">
        <v>94808.666666666672</v>
      </c>
      <c r="G39" s="241">
        <v>95522.166666666672</v>
      </c>
      <c r="H39" s="241">
        <v>96162.666666666672</v>
      </c>
      <c r="I39" s="241">
        <v>96601.333333333328</v>
      </c>
      <c r="J39" s="241">
        <v>97072.833333333328</v>
      </c>
      <c r="K39" s="241">
        <v>97368.75</v>
      </c>
      <c r="L39" s="241">
        <v>97598</v>
      </c>
      <c r="M39" s="241">
        <v>97793.75</v>
      </c>
      <c r="N39" s="241">
        <v>97990</v>
      </c>
      <c r="O39" s="344">
        <f t="shared" si="1"/>
        <v>6.539262602878769E-2</v>
      </c>
    </row>
    <row r="40" spans="1:15" ht="15" x14ac:dyDescent="0.25">
      <c r="B40" s="240" t="s">
        <v>78</v>
      </c>
      <c r="C40" s="241">
        <v>198844.33333333334</v>
      </c>
      <c r="D40" s="241">
        <v>199922.41666666666</v>
      </c>
      <c r="E40" s="241">
        <v>201067.91666666666</v>
      </c>
      <c r="F40" s="241">
        <v>202191.91666666666</v>
      </c>
      <c r="G40" s="241">
        <v>203252.83333333334</v>
      </c>
      <c r="H40" s="241">
        <v>204165.66666666666</v>
      </c>
      <c r="I40" s="241">
        <v>204958.16666666666</v>
      </c>
      <c r="J40" s="241">
        <v>205467.75</v>
      </c>
      <c r="K40" s="241">
        <v>206003.25</v>
      </c>
      <c r="L40" s="241">
        <v>206577.75</v>
      </c>
      <c r="M40" s="241">
        <v>207280.83333333334</v>
      </c>
      <c r="N40" s="241">
        <v>207967</v>
      </c>
      <c r="O40" s="128">
        <f t="shared" si="1"/>
        <v>0.13878465412112348</v>
      </c>
    </row>
    <row r="41" spans="1:15" ht="15" hidden="1" x14ac:dyDescent="0.25">
      <c r="A41"/>
      <c r="B41" t="s">
        <v>79</v>
      </c>
      <c r="C41" s="241"/>
      <c r="D41" s="241"/>
      <c r="E41" s="241"/>
      <c r="F41" s="241"/>
      <c r="G41" s="241"/>
      <c r="H41" s="241"/>
      <c r="I41" s="241"/>
      <c r="J41" s="241"/>
      <c r="K41" s="241"/>
      <c r="L41" s="241"/>
      <c r="M41" s="241"/>
      <c r="N41" s="241"/>
      <c r="O41" s="341">
        <f t="shared" si="1"/>
        <v>0</v>
      </c>
    </row>
    <row r="42" spans="1:15" ht="15" hidden="1" x14ac:dyDescent="0.25">
      <c r="A42"/>
      <c r="B42" t="s">
        <v>80</v>
      </c>
      <c r="C42" s="241"/>
      <c r="D42" s="241"/>
      <c r="E42" s="241"/>
      <c r="F42" s="241"/>
      <c r="G42" s="241"/>
      <c r="H42" s="241"/>
      <c r="I42" s="241"/>
      <c r="J42" s="241"/>
      <c r="K42" s="241"/>
      <c r="L42" s="241"/>
      <c r="M42" s="241"/>
      <c r="N42" s="241"/>
      <c r="O42" s="341">
        <f t="shared" si="1"/>
        <v>0</v>
      </c>
    </row>
    <row r="43" spans="1:15" ht="15" x14ac:dyDescent="0.25">
      <c r="A43"/>
      <c r="B43" t="s">
        <v>81</v>
      </c>
      <c r="C43" s="241"/>
      <c r="D43" s="241"/>
      <c r="E43" s="241"/>
      <c r="F43" s="241"/>
      <c r="G43" s="241"/>
      <c r="H43" s="241"/>
      <c r="I43" s="241"/>
      <c r="J43" s="241"/>
      <c r="K43" s="241"/>
      <c r="L43" s="241"/>
      <c r="M43" s="241"/>
      <c r="N43" s="228">
        <v>30536</v>
      </c>
      <c r="O43" s="344">
        <f t="shared" si="1"/>
        <v>2.0377887829524044E-2</v>
      </c>
    </row>
    <row r="44" spans="1:15" ht="15" x14ac:dyDescent="0.25">
      <c r="A44"/>
      <c r="B44" t="s">
        <v>82</v>
      </c>
      <c r="C44" s="241">
        <v>3.75</v>
      </c>
      <c r="D44" s="241">
        <v>3.8333333333333335</v>
      </c>
      <c r="E44" s="241">
        <v>4.166666666666667</v>
      </c>
      <c r="F44" s="241">
        <v>4.166666666666667</v>
      </c>
      <c r="G44" s="241">
        <v>4</v>
      </c>
      <c r="H44" s="241">
        <v>4</v>
      </c>
      <c r="I44" s="241">
        <v>4</v>
      </c>
      <c r="J44" s="241">
        <v>4</v>
      </c>
      <c r="K44" s="241">
        <v>4</v>
      </c>
      <c r="L44" s="241">
        <v>4.083333333333333</v>
      </c>
      <c r="M44" s="241">
        <v>4</v>
      </c>
      <c r="N44" s="241">
        <v>4.083333333333333</v>
      </c>
      <c r="O44" s="473">
        <f t="shared" si="1"/>
        <v>2.7249708094453488E-6</v>
      </c>
    </row>
    <row r="45" spans="1:15" ht="15" x14ac:dyDescent="0.25">
      <c r="A45"/>
      <c r="B45" t="s">
        <v>83</v>
      </c>
      <c r="C45" s="241">
        <v>22.166666666666668</v>
      </c>
      <c r="D45" s="241">
        <v>22.916666666666668</v>
      </c>
      <c r="E45" s="241">
        <v>23.166666666666668</v>
      </c>
      <c r="F45" s="241">
        <v>23.083333333333332</v>
      </c>
      <c r="G45" s="241">
        <v>23.166666666666668</v>
      </c>
      <c r="H45" s="241">
        <v>23.583333333333332</v>
      </c>
      <c r="I45" s="241">
        <v>24.583333333333332</v>
      </c>
      <c r="J45" s="241">
        <v>24.916666666666668</v>
      </c>
      <c r="K45" s="241">
        <v>24.833333333333332</v>
      </c>
      <c r="L45" s="241">
        <v>25</v>
      </c>
      <c r="M45" s="241">
        <v>25.666666666666668</v>
      </c>
      <c r="N45" s="241">
        <v>25.833333333333332</v>
      </c>
      <c r="O45" s="342">
        <f t="shared" si="1"/>
        <v>1.7239611243429758E-5</v>
      </c>
    </row>
    <row r="46" spans="1:15" ht="15" x14ac:dyDescent="0.25">
      <c r="A46"/>
      <c r="B46" t="s">
        <v>84</v>
      </c>
      <c r="C46" s="241">
        <v>168</v>
      </c>
      <c r="D46" s="241">
        <v>167.5</v>
      </c>
      <c r="E46" s="241">
        <v>167.5</v>
      </c>
      <c r="F46" s="241">
        <v>168.33333333333334</v>
      </c>
      <c r="G46" s="241">
        <v>168.83333333333334</v>
      </c>
      <c r="H46" s="241">
        <v>169.25</v>
      </c>
      <c r="I46" s="241">
        <v>168.58333333333334</v>
      </c>
      <c r="J46" s="241">
        <v>168.25</v>
      </c>
      <c r="K46" s="241">
        <v>166.91666666666666</v>
      </c>
      <c r="L46" s="241">
        <v>166</v>
      </c>
      <c r="M46" s="241">
        <v>165.58333333333334</v>
      </c>
      <c r="N46" s="241">
        <v>165.5</v>
      </c>
      <c r="O46" s="341">
        <f t="shared" si="1"/>
        <v>1.1044473525629517E-4</v>
      </c>
    </row>
    <row r="47" spans="1:15" ht="15" x14ac:dyDescent="0.25">
      <c r="A47"/>
      <c r="B47" t="s">
        <v>85</v>
      </c>
      <c r="C47" s="241">
        <v>975772.5</v>
      </c>
      <c r="D47" s="241">
        <v>976102.66666666663</v>
      </c>
      <c r="E47" s="241">
        <v>974871.33333333337</v>
      </c>
      <c r="F47" s="241">
        <v>973335.91666666663</v>
      </c>
      <c r="G47" s="241">
        <v>972135.41666666663</v>
      </c>
      <c r="H47" s="241">
        <v>970833.91666666663</v>
      </c>
      <c r="I47" s="241">
        <v>969902.41666666663</v>
      </c>
      <c r="J47" s="241">
        <v>969267.58333333337</v>
      </c>
      <c r="K47" s="241">
        <v>968802.75</v>
      </c>
      <c r="L47" s="241">
        <v>968387.58333333337</v>
      </c>
      <c r="M47" s="241">
        <v>967502.33333333337</v>
      </c>
      <c r="N47" s="241">
        <v>967229.41666666663</v>
      </c>
      <c r="O47" s="128">
        <f t="shared" si="1"/>
        <v>0.64547067586616802</v>
      </c>
    </row>
    <row r="48" spans="1:15" ht="15" x14ac:dyDescent="0.25">
      <c r="A48"/>
      <c r="B48" t="s">
        <v>86</v>
      </c>
      <c r="C48" s="241">
        <v>1923.3333333333333</v>
      </c>
      <c r="D48" s="241">
        <v>1968</v>
      </c>
      <c r="E48" s="241">
        <v>2012.5833333333333</v>
      </c>
      <c r="F48" s="241">
        <v>2054.1666666666665</v>
      </c>
      <c r="G48" s="241">
        <v>2090.5833333333335</v>
      </c>
      <c r="H48" s="241">
        <v>2136.25</v>
      </c>
      <c r="I48" s="241">
        <v>2174.8333333333335</v>
      </c>
      <c r="J48" s="241">
        <v>2249.3333333333335</v>
      </c>
      <c r="K48" s="241">
        <v>2265.1666666666665</v>
      </c>
      <c r="L48" s="241">
        <v>2299</v>
      </c>
      <c r="M48" s="241">
        <v>2352.4166666666665</v>
      </c>
      <c r="N48" s="241">
        <v>2380.4166666666665</v>
      </c>
      <c r="O48" s="341">
        <f t="shared" si="1"/>
        <v>1.5885467586082937E-3</v>
      </c>
    </row>
    <row r="49" spans="1:15" ht="15" x14ac:dyDescent="0.25">
      <c r="A49"/>
      <c r="B49" t="s">
        <v>186</v>
      </c>
      <c r="C49" s="241"/>
      <c r="D49" s="241"/>
      <c r="E49" s="241"/>
      <c r="F49" s="241"/>
      <c r="G49" s="241"/>
      <c r="H49" s="241"/>
      <c r="I49" s="241"/>
      <c r="J49" s="241"/>
      <c r="K49" s="241"/>
      <c r="L49" s="241"/>
      <c r="M49" s="241"/>
      <c r="N49" s="241"/>
      <c r="O49" s="474" t="s">
        <v>260</v>
      </c>
    </row>
    <row r="50" spans="1:15" ht="15" x14ac:dyDescent="0.25">
      <c r="B50" s="240" t="s">
        <v>87</v>
      </c>
      <c r="C50" s="241">
        <v>45.333333333333336</v>
      </c>
      <c r="D50" s="241">
        <v>46.25</v>
      </c>
      <c r="E50" s="241">
        <v>49.333333333333336</v>
      </c>
      <c r="F50" s="241">
        <v>49.583333333333336</v>
      </c>
      <c r="G50" s="241">
        <v>52.25</v>
      </c>
      <c r="H50" s="241">
        <v>52.083333333333336</v>
      </c>
      <c r="I50" s="241">
        <v>54.916666666666664</v>
      </c>
      <c r="J50" s="241">
        <v>56</v>
      </c>
      <c r="K50" s="241">
        <v>57.166666666666664</v>
      </c>
      <c r="L50" s="241">
        <v>58.75</v>
      </c>
      <c r="M50" s="241">
        <v>59.5</v>
      </c>
      <c r="N50" s="241">
        <v>59.666666666666664</v>
      </c>
      <c r="O50" s="342">
        <f t="shared" si="1"/>
        <v>3.9817940807405507E-5</v>
      </c>
    </row>
    <row r="51" spans="1:15" ht="15" x14ac:dyDescent="0.25">
      <c r="B51" s="240" t="s">
        <v>88</v>
      </c>
      <c r="C51" s="241">
        <v>4.333333333333333</v>
      </c>
      <c r="D51" s="241">
        <v>4.083333333333333</v>
      </c>
      <c r="E51" s="241">
        <v>4</v>
      </c>
      <c r="F51" s="241">
        <v>3.9166666666666665</v>
      </c>
      <c r="G51" s="241">
        <v>3.9166666666666665</v>
      </c>
      <c r="H51" s="241">
        <v>3.6666666666666665</v>
      </c>
      <c r="I51" s="241">
        <v>3.9166666666666665</v>
      </c>
      <c r="J51" s="241">
        <v>4</v>
      </c>
      <c r="K51" s="241">
        <v>4</v>
      </c>
      <c r="L51" s="241">
        <v>3.8333333333333335</v>
      </c>
      <c r="M51" s="241">
        <v>3.75</v>
      </c>
      <c r="N51" s="241">
        <v>3.5833333333333335</v>
      </c>
      <c r="O51" s="473">
        <f t="shared" si="1"/>
        <v>2.3913009144112248E-6</v>
      </c>
    </row>
    <row r="52" spans="1:15" ht="15" x14ac:dyDescent="0.25">
      <c r="B52" s="256" t="s">
        <v>89</v>
      </c>
      <c r="C52" s="257">
        <v>1460523.3333333333</v>
      </c>
      <c r="D52" s="257">
        <v>1461386.8333333333</v>
      </c>
      <c r="E52" s="257">
        <v>1462197.5833333333</v>
      </c>
      <c r="F52" s="257">
        <v>1462791</v>
      </c>
      <c r="G52" s="257">
        <v>1463733.0833333333</v>
      </c>
      <c r="H52" s="257">
        <v>1464399.0833333333</v>
      </c>
      <c r="I52" s="257">
        <v>1465115.25</v>
      </c>
      <c r="J52" s="257">
        <v>1465909.5833333333</v>
      </c>
      <c r="K52" s="257">
        <v>1466534.1666666667</v>
      </c>
      <c r="L52" s="257">
        <v>1467093.3333333333</v>
      </c>
      <c r="M52" s="257">
        <v>1467264.5</v>
      </c>
      <c r="N52" s="260">
        <f>SUM(N31:N51)</f>
        <v>1498487.0000000002</v>
      </c>
      <c r="O52" s="343">
        <f t="shared" si="1"/>
        <v>1</v>
      </c>
    </row>
    <row r="54" spans="1:15" ht="15" x14ac:dyDescent="0.25">
      <c r="B54" s="227" t="s">
        <v>90</v>
      </c>
    </row>
    <row r="56" spans="1:15" ht="25.5" x14ac:dyDescent="0.2">
      <c r="B56" s="365" t="s">
        <v>201</v>
      </c>
      <c r="C56" s="365" t="s">
        <v>259</v>
      </c>
      <c r="D56" s="365" t="s">
        <v>261</v>
      </c>
    </row>
    <row r="57" spans="1:15" x14ac:dyDescent="0.2">
      <c r="B57" s="367" t="s">
        <v>85</v>
      </c>
      <c r="C57" s="376">
        <v>0.64547067586616802</v>
      </c>
      <c r="D57" s="374">
        <v>0.25654151286223326</v>
      </c>
    </row>
    <row r="58" spans="1:15" x14ac:dyDescent="0.2">
      <c r="B58" s="367" t="s">
        <v>78</v>
      </c>
      <c r="C58" s="376">
        <v>0.13878465412112348</v>
      </c>
      <c r="D58" s="375">
        <v>3.9716390909481876E-2</v>
      </c>
    </row>
    <row r="59" spans="1:15" x14ac:dyDescent="0.2">
      <c r="B59" s="240" t="s">
        <v>33</v>
      </c>
      <c r="C59" s="374">
        <v>0.11208728092624982</v>
      </c>
      <c r="D59" s="374">
        <v>0.11790547766362307</v>
      </c>
    </row>
    <row r="60" spans="1:15" ht="13.5" thickBot="1" x14ac:dyDescent="0.25">
      <c r="B60" s="370" t="s">
        <v>77</v>
      </c>
      <c r="C60" s="379">
        <v>6.539262602878769E-2</v>
      </c>
      <c r="D60" s="380">
        <v>2.0305314464504762E-2</v>
      </c>
    </row>
    <row r="61" spans="1:15" x14ac:dyDescent="0.2">
      <c r="B61" s="240" t="s">
        <v>81</v>
      </c>
      <c r="C61" s="375">
        <v>2.0377887829524044E-2</v>
      </c>
      <c r="D61" s="375">
        <v>6.5622934988245826E-3</v>
      </c>
    </row>
    <row r="62" spans="1:15" x14ac:dyDescent="0.2">
      <c r="B62" s="371" t="s">
        <v>72</v>
      </c>
      <c r="C62" s="381">
        <v>8.7777427053643657E-3</v>
      </c>
      <c r="D62" s="401">
        <v>0.13509536437420064</v>
      </c>
    </row>
    <row r="63" spans="1:15" x14ac:dyDescent="0.2">
      <c r="B63" s="240" t="s">
        <v>34</v>
      </c>
      <c r="C63" s="375">
        <v>3.6704800686737128E-3</v>
      </c>
      <c r="D63" s="375">
        <v>8.7406573852516316E-3</v>
      </c>
    </row>
    <row r="64" spans="1:15" x14ac:dyDescent="0.2">
      <c r="B64" s="371" t="s">
        <v>73</v>
      </c>
      <c r="C64" s="381">
        <v>3.646956341073807E-3</v>
      </c>
      <c r="D64" s="401">
        <v>0.33109751327751058</v>
      </c>
    </row>
    <row r="65" spans="2:4" x14ac:dyDescent="0.2">
      <c r="B65" s="240" t="s">
        <v>86</v>
      </c>
      <c r="C65" s="375">
        <v>1.5885467586082937E-3</v>
      </c>
      <c r="D65" s="375">
        <v>1.57160473323231E-3</v>
      </c>
    </row>
    <row r="66" spans="2:4" x14ac:dyDescent="0.2">
      <c r="B66" s="240" t="s">
        <v>84</v>
      </c>
      <c r="C66" s="375">
        <v>1.1044473525629517E-4</v>
      </c>
      <c r="D66" s="375">
        <v>4.4056314675132444E-3</v>
      </c>
    </row>
    <row r="67" spans="2:4" x14ac:dyDescent="0.2">
      <c r="B67" s="240" t="s">
        <v>79</v>
      </c>
      <c r="C67" s="375">
        <v>0</v>
      </c>
      <c r="D67" s="375">
        <v>6.291073795177341E-3</v>
      </c>
    </row>
    <row r="68" spans="2:4" x14ac:dyDescent="0.2">
      <c r="B68" s="240" t="s">
        <v>80</v>
      </c>
      <c r="C68" s="375">
        <v>0</v>
      </c>
      <c r="D68" s="375">
        <v>4.9231721817736242E-5</v>
      </c>
    </row>
    <row r="69" spans="2:4" x14ac:dyDescent="0.2">
      <c r="B69" s="240" t="s">
        <v>87</v>
      </c>
      <c r="C69" s="375">
        <v>3.9817940807405507E-5</v>
      </c>
      <c r="D69" s="375">
        <v>4.8441215785423208E-2</v>
      </c>
    </row>
    <row r="70" spans="2:4" x14ac:dyDescent="0.2">
      <c r="B70" s="240" t="s">
        <v>71</v>
      </c>
      <c r="C70" s="375">
        <v>2.4357902337491081E-5</v>
      </c>
      <c r="D70" s="375">
        <v>2.175768810442354E-4</v>
      </c>
    </row>
    <row r="71" spans="2:4" x14ac:dyDescent="0.2">
      <c r="B71" s="240" t="s">
        <v>83</v>
      </c>
      <c r="C71" s="375">
        <v>1.7239611243429758E-5</v>
      </c>
      <c r="D71" s="375">
        <v>2.1064664376809344E-2</v>
      </c>
    </row>
    <row r="72" spans="2:4" x14ac:dyDescent="0.2">
      <c r="B72" s="240" t="s">
        <v>75</v>
      </c>
      <c r="C72" s="375">
        <v>3.7259804945477217E-6</v>
      </c>
      <c r="D72" s="375">
        <v>2.5695629867292322E-4</v>
      </c>
    </row>
    <row r="73" spans="2:4" x14ac:dyDescent="0.2">
      <c r="B73" s="240" t="s">
        <v>82</v>
      </c>
      <c r="C73" s="375">
        <v>2.7249708094453488E-6</v>
      </c>
      <c r="D73" s="375">
        <v>6.3231572103070679E-5</v>
      </c>
    </row>
    <row r="74" spans="2:4" x14ac:dyDescent="0.2">
      <c r="B74" s="240" t="s">
        <v>88</v>
      </c>
      <c r="C74" s="375">
        <v>2.3913009144112248E-6</v>
      </c>
      <c r="D74" s="375">
        <v>1.1691085471057579E-3</v>
      </c>
    </row>
    <row r="75" spans="2:4" x14ac:dyDescent="0.2">
      <c r="B75" s="240" t="s">
        <v>186</v>
      </c>
      <c r="C75" s="375">
        <v>0</v>
      </c>
      <c r="D75" s="375">
        <v>4.6855969846691041E-4</v>
      </c>
    </row>
    <row r="76" spans="2:4" x14ac:dyDescent="0.2">
      <c r="B76" s="240" t="s">
        <v>74</v>
      </c>
      <c r="C76" s="375">
        <v>1.7239611243429761E-6</v>
      </c>
      <c r="D76" s="375">
        <v>3.5810109218723967E-5</v>
      </c>
    </row>
    <row r="77" spans="2:4" x14ac:dyDescent="0.2">
      <c r="B77" s="240" t="s">
        <v>76</v>
      </c>
      <c r="C77" s="375">
        <v>7.229514392406027E-7</v>
      </c>
      <c r="D77" s="375">
        <v>8.105511499653796E-7</v>
      </c>
    </row>
    <row r="79" spans="2:4" x14ac:dyDescent="0.2">
      <c r="B79" t="s">
        <v>263</v>
      </c>
      <c r="C79" s="368">
        <f>SUM(C57:C60)+C62+C64</f>
        <v>0.97415993598876727</v>
      </c>
    </row>
  </sheetData>
  <sortState xmlns:xlrd2="http://schemas.microsoft.com/office/spreadsheetml/2017/richdata2" ref="B57:C77">
    <sortCondition descending="1" ref="C31:C51"/>
  </sortState>
  <pageMargins left="0.7" right="0.7" top="0.75" bottom="0.75" header="0.3" footer="0.3"/>
  <pageSetup scale="67" orientation="landscape" r:id="rId1"/>
  <headerFooter>
    <oddFooter>&amp;L&amp;F&amp;R&amp;D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2:U80"/>
  <sheetViews>
    <sheetView topLeftCell="A46" workbookViewId="0">
      <selection activeCell="A58" sqref="A58:E58"/>
    </sheetView>
  </sheetViews>
  <sheetFormatPr defaultRowHeight="12.75" x14ac:dyDescent="0.2"/>
  <cols>
    <col min="2" max="2" width="17.7109375" bestFit="1" customWidth="1"/>
    <col min="3" max="3" width="17" bestFit="1" customWidth="1"/>
    <col min="4" max="15" width="16.140625" bestFit="1" customWidth="1"/>
    <col min="18" max="19" width="15.140625" customWidth="1"/>
    <col min="20" max="20" width="15" bestFit="1" customWidth="1"/>
    <col min="21" max="21" width="14.85546875" customWidth="1"/>
    <col min="217" max="217" width="15" bestFit="1" customWidth="1"/>
    <col min="218" max="218" width="15.42578125" bestFit="1" customWidth="1"/>
    <col min="219" max="219" width="13.28515625" bestFit="1" customWidth="1"/>
    <col min="220" max="220" width="13.5703125" bestFit="1" customWidth="1"/>
    <col min="222" max="222" width="15" bestFit="1" customWidth="1"/>
    <col min="223" max="223" width="15.42578125" bestFit="1" customWidth="1"/>
    <col min="224" max="224" width="14.85546875" bestFit="1" customWidth="1"/>
    <col min="225" max="225" width="18.140625" bestFit="1" customWidth="1"/>
    <col min="473" max="473" width="15" bestFit="1" customWidth="1"/>
    <col min="474" max="474" width="15.42578125" bestFit="1" customWidth="1"/>
    <col min="475" max="475" width="13.28515625" bestFit="1" customWidth="1"/>
    <col min="476" max="476" width="13.5703125" bestFit="1" customWidth="1"/>
    <col min="478" max="478" width="15" bestFit="1" customWidth="1"/>
    <col min="479" max="479" width="15.42578125" bestFit="1" customWidth="1"/>
    <col min="480" max="480" width="14.85546875" bestFit="1" customWidth="1"/>
    <col min="481" max="481" width="18.140625" bestFit="1" customWidth="1"/>
    <col min="729" max="729" width="15" bestFit="1" customWidth="1"/>
    <col min="730" max="730" width="15.42578125" bestFit="1" customWidth="1"/>
    <col min="731" max="731" width="13.28515625" bestFit="1" customWidth="1"/>
    <col min="732" max="732" width="13.5703125" bestFit="1" customWidth="1"/>
    <col min="734" max="734" width="15" bestFit="1" customWidth="1"/>
    <col min="735" max="735" width="15.42578125" bestFit="1" customWidth="1"/>
    <col min="736" max="736" width="14.85546875" bestFit="1" customWidth="1"/>
    <col min="737" max="737" width="18.140625" bestFit="1" customWidth="1"/>
    <col min="985" max="985" width="15" bestFit="1" customWidth="1"/>
    <col min="986" max="986" width="15.42578125" bestFit="1" customWidth="1"/>
    <col min="987" max="987" width="13.28515625" bestFit="1" customWidth="1"/>
    <col min="988" max="988" width="13.5703125" bestFit="1" customWidth="1"/>
    <col min="990" max="990" width="15" bestFit="1" customWidth="1"/>
    <col min="991" max="991" width="15.42578125" bestFit="1" customWidth="1"/>
    <col min="992" max="992" width="14.85546875" bestFit="1" customWidth="1"/>
    <col min="993" max="993" width="18.140625" bestFit="1" customWidth="1"/>
    <col min="1241" max="1241" width="15" bestFit="1" customWidth="1"/>
    <col min="1242" max="1242" width="15.42578125" bestFit="1" customWidth="1"/>
    <col min="1243" max="1243" width="13.28515625" bestFit="1" customWidth="1"/>
    <col min="1244" max="1244" width="13.5703125" bestFit="1" customWidth="1"/>
    <col min="1246" max="1246" width="15" bestFit="1" customWidth="1"/>
    <col min="1247" max="1247" width="15.42578125" bestFit="1" customWidth="1"/>
    <col min="1248" max="1248" width="14.85546875" bestFit="1" customWidth="1"/>
    <col min="1249" max="1249" width="18.140625" bestFit="1" customWidth="1"/>
    <col min="1497" max="1497" width="15" bestFit="1" customWidth="1"/>
    <col min="1498" max="1498" width="15.42578125" bestFit="1" customWidth="1"/>
    <col min="1499" max="1499" width="13.28515625" bestFit="1" customWidth="1"/>
    <col min="1500" max="1500" width="13.5703125" bestFit="1" customWidth="1"/>
    <col min="1502" max="1502" width="15" bestFit="1" customWidth="1"/>
    <col min="1503" max="1503" width="15.42578125" bestFit="1" customWidth="1"/>
    <col min="1504" max="1504" width="14.85546875" bestFit="1" customWidth="1"/>
    <col min="1505" max="1505" width="18.140625" bestFit="1" customWidth="1"/>
    <col min="1753" max="1753" width="15" bestFit="1" customWidth="1"/>
    <col min="1754" max="1754" width="15.42578125" bestFit="1" customWidth="1"/>
    <col min="1755" max="1755" width="13.28515625" bestFit="1" customWidth="1"/>
    <col min="1756" max="1756" width="13.5703125" bestFit="1" customWidth="1"/>
    <col min="1758" max="1758" width="15" bestFit="1" customWidth="1"/>
    <col min="1759" max="1759" width="15.42578125" bestFit="1" customWidth="1"/>
    <col min="1760" max="1760" width="14.85546875" bestFit="1" customWidth="1"/>
    <col min="1761" max="1761" width="18.140625" bestFit="1" customWidth="1"/>
    <col min="2009" max="2009" width="15" bestFit="1" customWidth="1"/>
    <col min="2010" max="2010" width="15.42578125" bestFit="1" customWidth="1"/>
    <col min="2011" max="2011" width="13.28515625" bestFit="1" customWidth="1"/>
    <col min="2012" max="2012" width="13.5703125" bestFit="1" customWidth="1"/>
    <col min="2014" max="2014" width="15" bestFit="1" customWidth="1"/>
    <col min="2015" max="2015" width="15.42578125" bestFit="1" customWidth="1"/>
    <col min="2016" max="2016" width="14.85546875" bestFit="1" customWidth="1"/>
    <col min="2017" max="2017" width="18.140625" bestFit="1" customWidth="1"/>
    <col min="2265" max="2265" width="15" bestFit="1" customWidth="1"/>
    <col min="2266" max="2266" width="15.42578125" bestFit="1" customWidth="1"/>
    <col min="2267" max="2267" width="13.28515625" bestFit="1" customWidth="1"/>
    <col min="2268" max="2268" width="13.5703125" bestFit="1" customWidth="1"/>
    <col min="2270" max="2270" width="15" bestFit="1" customWidth="1"/>
    <col min="2271" max="2271" width="15.42578125" bestFit="1" customWidth="1"/>
    <col min="2272" max="2272" width="14.85546875" bestFit="1" customWidth="1"/>
    <col min="2273" max="2273" width="18.140625" bestFit="1" customWidth="1"/>
    <col min="2521" max="2521" width="15" bestFit="1" customWidth="1"/>
    <col min="2522" max="2522" width="15.42578125" bestFit="1" customWidth="1"/>
    <col min="2523" max="2523" width="13.28515625" bestFit="1" customWidth="1"/>
    <col min="2524" max="2524" width="13.5703125" bestFit="1" customWidth="1"/>
    <col min="2526" max="2526" width="15" bestFit="1" customWidth="1"/>
    <col min="2527" max="2527" width="15.42578125" bestFit="1" customWidth="1"/>
    <col min="2528" max="2528" width="14.85546875" bestFit="1" customWidth="1"/>
    <col min="2529" max="2529" width="18.140625" bestFit="1" customWidth="1"/>
    <col min="2777" max="2777" width="15" bestFit="1" customWidth="1"/>
    <col min="2778" max="2778" width="15.42578125" bestFit="1" customWidth="1"/>
    <col min="2779" max="2779" width="13.28515625" bestFit="1" customWidth="1"/>
    <col min="2780" max="2780" width="13.5703125" bestFit="1" customWidth="1"/>
    <col min="2782" max="2782" width="15" bestFit="1" customWidth="1"/>
    <col min="2783" max="2783" width="15.42578125" bestFit="1" customWidth="1"/>
    <col min="2784" max="2784" width="14.85546875" bestFit="1" customWidth="1"/>
    <col min="2785" max="2785" width="18.140625" bestFit="1" customWidth="1"/>
    <col min="3033" max="3033" width="15" bestFit="1" customWidth="1"/>
    <col min="3034" max="3034" width="15.42578125" bestFit="1" customWidth="1"/>
    <col min="3035" max="3035" width="13.28515625" bestFit="1" customWidth="1"/>
    <col min="3036" max="3036" width="13.5703125" bestFit="1" customWidth="1"/>
    <col min="3038" max="3038" width="15" bestFit="1" customWidth="1"/>
    <col min="3039" max="3039" width="15.42578125" bestFit="1" customWidth="1"/>
    <col min="3040" max="3040" width="14.85546875" bestFit="1" customWidth="1"/>
    <col min="3041" max="3041" width="18.140625" bestFit="1" customWidth="1"/>
    <col min="3289" max="3289" width="15" bestFit="1" customWidth="1"/>
    <col min="3290" max="3290" width="15.42578125" bestFit="1" customWidth="1"/>
    <col min="3291" max="3291" width="13.28515625" bestFit="1" customWidth="1"/>
    <col min="3292" max="3292" width="13.5703125" bestFit="1" customWidth="1"/>
    <col min="3294" max="3294" width="15" bestFit="1" customWidth="1"/>
    <col min="3295" max="3295" width="15.42578125" bestFit="1" customWidth="1"/>
    <col min="3296" max="3296" width="14.85546875" bestFit="1" customWidth="1"/>
    <col min="3297" max="3297" width="18.140625" bestFit="1" customWidth="1"/>
    <col min="3545" max="3545" width="15" bestFit="1" customWidth="1"/>
    <col min="3546" max="3546" width="15.42578125" bestFit="1" customWidth="1"/>
    <col min="3547" max="3547" width="13.28515625" bestFit="1" customWidth="1"/>
    <col min="3548" max="3548" width="13.5703125" bestFit="1" customWidth="1"/>
    <col min="3550" max="3550" width="15" bestFit="1" customWidth="1"/>
    <col min="3551" max="3551" width="15.42578125" bestFit="1" customWidth="1"/>
    <col min="3552" max="3552" width="14.85546875" bestFit="1" customWidth="1"/>
    <col min="3553" max="3553" width="18.140625" bestFit="1" customWidth="1"/>
    <col min="3801" max="3801" width="15" bestFit="1" customWidth="1"/>
    <col min="3802" max="3802" width="15.42578125" bestFit="1" customWidth="1"/>
    <col min="3803" max="3803" width="13.28515625" bestFit="1" customWidth="1"/>
    <col min="3804" max="3804" width="13.5703125" bestFit="1" customWidth="1"/>
    <col min="3806" max="3806" width="15" bestFit="1" customWidth="1"/>
    <col min="3807" max="3807" width="15.42578125" bestFit="1" customWidth="1"/>
    <col min="3808" max="3808" width="14.85546875" bestFit="1" customWidth="1"/>
    <col min="3809" max="3809" width="18.140625" bestFit="1" customWidth="1"/>
    <col min="4057" max="4057" width="15" bestFit="1" customWidth="1"/>
    <col min="4058" max="4058" width="15.42578125" bestFit="1" customWidth="1"/>
    <col min="4059" max="4059" width="13.28515625" bestFit="1" customWidth="1"/>
    <col min="4060" max="4060" width="13.5703125" bestFit="1" customWidth="1"/>
    <col min="4062" max="4062" width="15" bestFit="1" customWidth="1"/>
    <col min="4063" max="4063" width="15.42578125" bestFit="1" customWidth="1"/>
    <col min="4064" max="4064" width="14.85546875" bestFit="1" customWidth="1"/>
    <col min="4065" max="4065" width="18.140625" bestFit="1" customWidth="1"/>
    <col min="4313" max="4313" width="15" bestFit="1" customWidth="1"/>
    <col min="4314" max="4314" width="15.42578125" bestFit="1" customWidth="1"/>
    <col min="4315" max="4315" width="13.28515625" bestFit="1" customWidth="1"/>
    <col min="4316" max="4316" width="13.5703125" bestFit="1" customWidth="1"/>
    <col min="4318" max="4318" width="15" bestFit="1" customWidth="1"/>
    <col min="4319" max="4319" width="15.42578125" bestFit="1" customWidth="1"/>
    <col min="4320" max="4320" width="14.85546875" bestFit="1" customWidth="1"/>
    <col min="4321" max="4321" width="18.140625" bestFit="1" customWidth="1"/>
    <col min="4569" max="4569" width="15" bestFit="1" customWidth="1"/>
    <col min="4570" max="4570" width="15.42578125" bestFit="1" customWidth="1"/>
    <col min="4571" max="4571" width="13.28515625" bestFit="1" customWidth="1"/>
    <col min="4572" max="4572" width="13.5703125" bestFit="1" customWidth="1"/>
    <col min="4574" max="4574" width="15" bestFit="1" customWidth="1"/>
    <col min="4575" max="4575" width="15.42578125" bestFit="1" customWidth="1"/>
    <col min="4576" max="4576" width="14.85546875" bestFit="1" customWidth="1"/>
    <col min="4577" max="4577" width="18.140625" bestFit="1" customWidth="1"/>
    <col min="4825" max="4825" width="15" bestFit="1" customWidth="1"/>
    <col min="4826" max="4826" width="15.42578125" bestFit="1" customWidth="1"/>
    <col min="4827" max="4827" width="13.28515625" bestFit="1" customWidth="1"/>
    <col min="4828" max="4828" width="13.5703125" bestFit="1" customWidth="1"/>
    <col min="4830" max="4830" width="15" bestFit="1" customWidth="1"/>
    <col min="4831" max="4831" width="15.42578125" bestFit="1" customWidth="1"/>
    <col min="4832" max="4832" width="14.85546875" bestFit="1" customWidth="1"/>
    <col min="4833" max="4833" width="18.140625" bestFit="1" customWidth="1"/>
    <col min="5081" max="5081" width="15" bestFit="1" customWidth="1"/>
    <col min="5082" max="5082" width="15.42578125" bestFit="1" customWidth="1"/>
    <col min="5083" max="5083" width="13.28515625" bestFit="1" customWidth="1"/>
    <col min="5084" max="5084" width="13.5703125" bestFit="1" customWidth="1"/>
    <col min="5086" max="5086" width="15" bestFit="1" customWidth="1"/>
    <col min="5087" max="5087" width="15.42578125" bestFit="1" customWidth="1"/>
    <col min="5088" max="5088" width="14.85546875" bestFit="1" customWidth="1"/>
    <col min="5089" max="5089" width="18.140625" bestFit="1" customWidth="1"/>
    <col min="5337" max="5337" width="15" bestFit="1" customWidth="1"/>
    <col min="5338" max="5338" width="15.42578125" bestFit="1" customWidth="1"/>
    <col min="5339" max="5339" width="13.28515625" bestFit="1" customWidth="1"/>
    <col min="5340" max="5340" width="13.5703125" bestFit="1" customWidth="1"/>
    <col min="5342" max="5342" width="15" bestFit="1" customWidth="1"/>
    <col min="5343" max="5343" width="15.42578125" bestFit="1" customWidth="1"/>
    <col min="5344" max="5344" width="14.85546875" bestFit="1" customWidth="1"/>
    <col min="5345" max="5345" width="18.140625" bestFit="1" customWidth="1"/>
    <col min="5593" max="5593" width="15" bestFit="1" customWidth="1"/>
    <col min="5594" max="5594" width="15.42578125" bestFit="1" customWidth="1"/>
    <col min="5595" max="5595" width="13.28515625" bestFit="1" customWidth="1"/>
    <col min="5596" max="5596" width="13.5703125" bestFit="1" customWidth="1"/>
    <col min="5598" max="5598" width="15" bestFit="1" customWidth="1"/>
    <col min="5599" max="5599" width="15.42578125" bestFit="1" customWidth="1"/>
    <col min="5600" max="5600" width="14.85546875" bestFit="1" customWidth="1"/>
    <col min="5601" max="5601" width="18.140625" bestFit="1" customWidth="1"/>
    <col min="5849" max="5849" width="15" bestFit="1" customWidth="1"/>
    <col min="5850" max="5850" width="15.42578125" bestFit="1" customWidth="1"/>
    <col min="5851" max="5851" width="13.28515625" bestFit="1" customWidth="1"/>
    <col min="5852" max="5852" width="13.5703125" bestFit="1" customWidth="1"/>
    <col min="5854" max="5854" width="15" bestFit="1" customWidth="1"/>
    <col min="5855" max="5855" width="15.42578125" bestFit="1" customWidth="1"/>
    <col min="5856" max="5856" width="14.85546875" bestFit="1" customWidth="1"/>
    <col min="5857" max="5857" width="18.140625" bestFit="1" customWidth="1"/>
    <col min="6105" max="6105" width="15" bestFit="1" customWidth="1"/>
    <col min="6106" max="6106" width="15.42578125" bestFit="1" customWidth="1"/>
    <col min="6107" max="6107" width="13.28515625" bestFit="1" customWidth="1"/>
    <col min="6108" max="6108" width="13.5703125" bestFit="1" customWidth="1"/>
    <col min="6110" max="6110" width="15" bestFit="1" customWidth="1"/>
    <col min="6111" max="6111" width="15.42578125" bestFit="1" customWidth="1"/>
    <col min="6112" max="6112" width="14.85546875" bestFit="1" customWidth="1"/>
    <col min="6113" max="6113" width="18.140625" bestFit="1" customWidth="1"/>
    <col min="6361" max="6361" width="15" bestFit="1" customWidth="1"/>
    <col min="6362" max="6362" width="15.42578125" bestFit="1" customWidth="1"/>
    <col min="6363" max="6363" width="13.28515625" bestFit="1" customWidth="1"/>
    <col min="6364" max="6364" width="13.5703125" bestFit="1" customWidth="1"/>
    <col min="6366" max="6366" width="15" bestFit="1" customWidth="1"/>
    <col min="6367" max="6367" width="15.42578125" bestFit="1" customWidth="1"/>
    <col min="6368" max="6368" width="14.85546875" bestFit="1" customWidth="1"/>
    <col min="6369" max="6369" width="18.140625" bestFit="1" customWidth="1"/>
    <col min="6617" max="6617" width="15" bestFit="1" customWidth="1"/>
    <col min="6618" max="6618" width="15.42578125" bestFit="1" customWidth="1"/>
    <col min="6619" max="6619" width="13.28515625" bestFit="1" customWidth="1"/>
    <col min="6620" max="6620" width="13.5703125" bestFit="1" customWidth="1"/>
    <col min="6622" max="6622" width="15" bestFit="1" customWidth="1"/>
    <col min="6623" max="6623" width="15.42578125" bestFit="1" customWidth="1"/>
    <col min="6624" max="6624" width="14.85546875" bestFit="1" customWidth="1"/>
    <col min="6625" max="6625" width="18.140625" bestFit="1" customWidth="1"/>
    <col min="6873" max="6873" width="15" bestFit="1" customWidth="1"/>
    <col min="6874" max="6874" width="15.42578125" bestFit="1" customWidth="1"/>
    <col min="6875" max="6875" width="13.28515625" bestFit="1" customWidth="1"/>
    <col min="6876" max="6876" width="13.5703125" bestFit="1" customWidth="1"/>
    <col min="6878" max="6878" width="15" bestFit="1" customWidth="1"/>
    <col min="6879" max="6879" width="15.42578125" bestFit="1" customWidth="1"/>
    <col min="6880" max="6880" width="14.85546875" bestFit="1" customWidth="1"/>
    <col min="6881" max="6881" width="18.140625" bestFit="1" customWidth="1"/>
    <col min="7129" max="7129" width="15" bestFit="1" customWidth="1"/>
    <col min="7130" max="7130" width="15.42578125" bestFit="1" customWidth="1"/>
    <col min="7131" max="7131" width="13.28515625" bestFit="1" customWidth="1"/>
    <col min="7132" max="7132" width="13.5703125" bestFit="1" customWidth="1"/>
    <col min="7134" max="7134" width="15" bestFit="1" customWidth="1"/>
    <col min="7135" max="7135" width="15.42578125" bestFit="1" customWidth="1"/>
    <col min="7136" max="7136" width="14.85546875" bestFit="1" customWidth="1"/>
    <col min="7137" max="7137" width="18.140625" bestFit="1" customWidth="1"/>
    <col min="7385" max="7385" width="15" bestFit="1" customWidth="1"/>
    <col min="7386" max="7386" width="15.42578125" bestFit="1" customWidth="1"/>
    <col min="7387" max="7387" width="13.28515625" bestFit="1" customWidth="1"/>
    <col min="7388" max="7388" width="13.5703125" bestFit="1" customWidth="1"/>
    <col min="7390" max="7390" width="15" bestFit="1" customWidth="1"/>
    <col min="7391" max="7391" width="15.42578125" bestFit="1" customWidth="1"/>
    <col min="7392" max="7392" width="14.85546875" bestFit="1" customWidth="1"/>
    <col min="7393" max="7393" width="18.140625" bestFit="1" customWidth="1"/>
    <col min="7641" max="7641" width="15" bestFit="1" customWidth="1"/>
    <col min="7642" max="7642" width="15.42578125" bestFit="1" customWidth="1"/>
    <col min="7643" max="7643" width="13.28515625" bestFit="1" customWidth="1"/>
    <col min="7644" max="7644" width="13.5703125" bestFit="1" customWidth="1"/>
    <col min="7646" max="7646" width="15" bestFit="1" customWidth="1"/>
    <col min="7647" max="7647" width="15.42578125" bestFit="1" customWidth="1"/>
    <col min="7648" max="7648" width="14.85546875" bestFit="1" customWidth="1"/>
    <col min="7649" max="7649" width="18.140625" bestFit="1" customWidth="1"/>
    <col min="7897" max="7897" width="15" bestFit="1" customWidth="1"/>
    <col min="7898" max="7898" width="15.42578125" bestFit="1" customWidth="1"/>
    <col min="7899" max="7899" width="13.28515625" bestFit="1" customWidth="1"/>
    <col min="7900" max="7900" width="13.5703125" bestFit="1" customWidth="1"/>
    <col min="7902" max="7902" width="15" bestFit="1" customWidth="1"/>
    <col min="7903" max="7903" width="15.42578125" bestFit="1" customWidth="1"/>
    <col min="7904" max="7904" width="14.85546875" bestFit="1" customWidth="1"/>
    <col min="7905" max="7905" width="18.140625" bestFit="1" customWidth="1"/>
    <col min="8153" max="8153" width="15" bestFit="1" customWidth="1"/>
    <col min="8154" max="8154" width="15.42578125" bestFit="1" customWidth="1"/>
    <col min="8155" max="8155" width="13.28515625" bestFit="1" customWidth="1"/>
    <col min="8156" max="8156" width="13.5703125" bestFit="1" customWidth="1"/>
    <col min="8158" max="8158" width="15" bestFit="1" customWidth="1"/>
    <col min="8159" max="8159" width="15.42578125" bestFit="1" customWidth="1"/>
    <col min="8160" max="8160" width="14.85546875" bestFit="1" customWidth="1"/>
    <col min="8161" max="8161" width="18.140625" bestFit="1" customWidth="1"/>
    <col min="8409" max="8409" width="15" bestFit="1" customWidth="1"/>
    <col min="8410" max="8410" width="15.42578125" bestFit="1" customWidth="1"/>
    <col min="8411" max="8411" width="13.28515625" bestFit="1" customWidth="1"/>
    <col min="8412" max="8412" width="13.5703125" bestFit="1" customWidth="1"/>
    <col min="8414" max="8414" width="15" bestFit="1" customWidth="1"/>
    <col min="8415" max="8415" width="15.42578125" bestFit="1" customWidth="1"/>
    <col min="8416" max="8416" width="14.85546875" bestFit="1" customWidth="1"/>
    <col min="8417" max="8417" width="18.140625" bestFit="1" customWidth="1"/>
    <col min="8665" max="8665" width="15" bestFit="1" customWidth="1"/>
    <col min="8666" max="8666" width="15.42578125" bestFit="1" customWidth="1"/>
    <col min="8667" max="8667" width="13.28515625" bestFit="1" customWidth="1"/>
    <col min="8668" max="8668" width="13.5703125" bestFit="1" customWidth="1"/>
    <col min="8670" max="8670" width="15" bestFit="1" customWidth="1"/>
    <col min="8671" max="8671" width="15.42578125" bestFit="1" customWidth="1"/>
    <col min="8672" max="8672" width="14.85546875" bestFit="1" customWidth="1"/>
    <col min="8673" max="8673" width="18.140625" bestFit="1" customWidth="1"/>
    <col min="8921" max="8921" width="15" bestFit="1" customWidth="1"/>
    <col min="8922" max="8922" width="15.42578125" bestFit="1" customWidth="1"/>
    <col min="8923" max="8923" width="13.28515625" bestFit="1" customWidth="1"/>
    <col min="8924" max="8924" width="13.5703125" bestFit="1" customWidth="1"/>
    <col min="8926" max="8926" width="15" bestFit="1" customWidth="1"/>
    <col min="8927" max="8927" width="15.42578125" bestFit="1" customWidth="1"/>
    <col min="8928" max="8928" width="14.85546875" bestFit="1" customWidth="1"/>
    <col min="8929" max="8929" width="18.140625" bestFit="1" customWidth="1"/>
    <col min="9177" max="9177" width="15" bestFit="1" customWidth="1"/>
    <col min="9178" max="9178" width="15.42578125" bestFit="1" customWidth="1"/>
    <col min="9179" max="9179" width="13.28515625" bestFit="1" customWidth="1"/>
    <col min="9180" max="9180" width="13.5703125" bestFit="1" customWidth="1"/>
    <col min="9182" max="9182" width="15" bestFit="1" customWidth="1"/>
    <col min="9183" max="9183" width="15.42578125" bestFit="1" customWidth="1"/>
    <col min="9184" max="9184" width="14.85546875" bestFit="1" customWidth="1"/>
    <col min="9185" max="9185" width="18.140625" bestFit="1" customWidth="1"/>
    <col min="9433" max="9433" width="15" bestFit="1" customWidth="1"/>
    <col min="9434" max="9434" width="15.42578125" bestFit="1" customWidth="1"/>
    <col min="9435" max="9435" width="13.28515625" bestFit="1" customWidth="1"/>
    <col min="9436" max="9436" width="13.5703125" bestFit="1" customWidth="1"/>
    <col min="9438" max="9438" width="15" bestFit="1" customWidth="1"/>
    <col min="9439" max="9439" width="15.42578125" bestFit="1" customWidth="1"/>
    <col min="9440" max="9440" width="14.85546875" bestFit="1" customWidth="1"/>
    <col min="9441" max="9441" width="18.140625" bestFit="1" customWidth="1"/>
    <col min="9689" max="9689" width="15" bestFit="1" customWidth="1"/>
    <col min="9690" max="9690" width="15.42578125" bestFit="1" customWidth="1"/>
    <col min="9691" max="9691" width="13.28515625" bestFit="1" customWidth="1"/>
    <col min="9692" max="9692" width="13.5703125" bestFit="1" customWidth="1"/>
    <col min="9694" max="9694" width="15" bestFit="1" customWidth="1"/>
    <col min="9695" max="9695" width="15.42578125" bestFit="1" customWidth="1"/>
    <col min="9696" max="9696" width="14.85546875" bestFit="1" customWidth="1"/>
    <col min="9697" max="9697" width="18.140625" bestFit="1" customWidth="1"/>
    <col min="9945" max="9945" width="15" bestFit="1" customWidth="1"/>
    <col min="9946" max="9946" width="15.42578125" bestFit="1" customWidth="1"/>
    <col min="9947" max="9947" width="13.28515625" bestFit="1" customWidth="1"/>
    <col min="9948" max="9948" width="13.5703125" bestFit="1" customWidth="1"/>
    <col min="9950" max="9950" width="15" bestFit="1" customWidth="1"/>
    <col min="9951" max="9951" width="15.42578125" bestFit="1" customWidth="1"/>
    <col min="9952" max="9952" width="14.85546875" bestFit="1" customWidth="1"/>
    <col min="9953" max="9953" width="18.140625" bestFit="1" customWidth="1"/>
    <col min="10201" max="10201" width="15" bestFit="1" customWidth="1"/>
    <col min="10202" max="10202" width="15.42578125" bestFit="1" customWidth="1"/>
    <col min="10203" max="10203" width="13.28515625" bestFit="1" customWidth="1"/>
    <col min="10204" max="10204" width="13.5703125" bestFit="1" customWidth="1"/>
    <col min="10206" max="10206" width="15" bestFit="1" customWidth="1"/>
    <col min="10207" max="10207" width="15.42578125" bestFit="1" customWidth="1"/>
    <col min="10208" max="10208" width="14.85546875" bestFit="1" customWidth="1"/>
    <col min="10209" max="10209" width="18.140625" bestFit="1" customWidth="1"/>
    <col min="10457" max="10457" width="15" bestFit="1" customWidth="1"/>
    <col min="10458" max="10458" width="15.42578125" bestFit="1" customWidth="1"/>
    <col min="10459" max="10459" width="13.28515625" bestFit="1" customWidth="1"/>
    <col min="10460" max="10460" width="13.5703125" bestFit="1" customWidth="1"/>
    <col min="10462" max="10462" width="15" bestFit="1" customWidth="1"/>
    <col min="10463" max="10463" width="15.42578125" bestFit="1" customWidth="1"/>
    <col min="10464" max="10464" width="14.85546875" bestFit="1" customWidth="1"/>
    <col min="10465" max="10465" width="18.140625" bestFit="1" customWidth="1"/>
    <col min="10713" max="10713" width="15" bestFit="1" customWidth="1"/>
    <col min="10714" max="10714" width="15.42578125" bestFit="1" customWidth="1"/>
    <col min="10715" max="10715" width="13.28515625" bestFit="1" customWidth="1"/>
    <col min="10716" max="10716" width="13.5703125" bestFit="1" customWidth="1"/>
    <col min="10718" max="10718" width="15" bestFit="1" customWidth="1"/>
    <col min="10719" max="10719" width="15.42578125" bestFit="1" customWidth="1"/>
    <col min="10720" max="10720" width="14.85546875" bestFit="1" customWidth="1"/>
    <col min="10721" max="10721" width="18.140625" bestFit="1" customWidth="1"/>
    <col min="10969" max="10969" width="15" bestFit="1" customWidth="1"/>
    <col min="10970" max="10970" width="15.42578125" bestFit="1" customWidth="1"/>
    <col min="10971" max="10971" width="13.28515625" bestFit="1" customWidth="1"/>
    <col min="10972" max="10972" width="13.5703125" bestFit="1" customWidth="1"/>
    <col min="10974" max="10974" width="15" bestFit="1" customWidth="1"/>
    <col min="10975" max="10975" width="15.42578125" bestFit="1" customWidth="1"/>
    <col min="10976" max="10976" width="14.85546875" bestFit="1" customWidth="1"/>
    <col min="10977" max="10977" width="18.140625" bestFit="1" customWidth="1"/>
    <col min="11225" max="11225" width="15" bestFit="1" customWidth="1"/>
    <col min="11226" max="11226" width="15.42578125" bestFit="1" customWidth="1"/>
    <col min="11227" max="11227" width="13.28515625" bestFit="1" customWidth="1"/>
    <col min="11228" max="11228" width="13.5703125" bestFit="1" customWidth="1"/>
    <col min="11230" max="11230" width="15" bestFit="1" customWidth="1"/>
    <col min="11231" max="11231" width="15.42578125" bestFit="1" customWidth="1"/>
    <col min="11232" max="11232" width="14.85546875" bestFit="1" customWidth="1"/>
    <col min="11233" max="11233" width="18.140625" bestFit="1" customWidth="1"/>
    <col min="11481" max="11481" width="15" bestFit="1" customWidth="1"/>
    <col min="11482" max="11482" width="15.42578125" bestFit="1" customWidth="1"/>
    <col min="11483" max="11483" width="13.28515625" bestFit="1" customWidth="1"/>
    <col min="11484" max="11484" width="13.5703125" bestFit="1" customWidth="1"/>
    <col min="11486" max="11486" width="15" bestFit="1" customWidth="1"/>
    <col min="11487" max="11487" width="15.42578125" bestFit="1" customWidth="1"/>
    <col min="11488" max="11488" width="14.85546875" bestFit="1" customWidth="1"/>
    <col min="11489" max="11489" width="18.140625" bestFit="1" customWidth="1"/>
    <col min="11737" max="11737" width="15" bestFit="1" customWidth="1"/>
    <col min="11738" max="11738" width="15.42578125" bestFit="1" customWidth="1"/>
    <col min="11739" max="11739" width="13.28515625" bestFit="1" customWidth="1"/>
    <col min="11740" max="11740" width="13.5703125" bestFit="1" customWidth="1"/>
    <col min="11742" max="11742" width="15" bestFit="1" customWidth="1"/>
    <col min="11743" max="11743" width="15.42578125" bestFit="1" customWidth="1"/>
    <col min="11744" max="11744" width="14.85546875" bestFit="1" customWidth="1"/>
    <col min="11745" max="11745" width="18.140625" bestFit="1" customWidth="1"/>
    <col min="11993" max="11993" width="15" bestFit="1" customWidth="1"/>
    <col min="11994" max="11994" width="15.42578125" bestFit="1" customWidth="1"/>
    <col min="11995" max="11995" width="13.28515625" bestFit="1" customWidth="1"/>
    <col min="11996" max="11996" width="13.5703125" bestFit="1" customWidth="1"/>
    <col min="11998" max="11998" width="15" bestFit="1" customWidth="1"/>
    <col min="11999" max="11999" width="15.42578125" bestFit="1" customWidth="1"/>
    <col min="12000" max="12000" width="14.85546875" bestFit="1" customWidth="1"/>
    <col min="12001" max="12001" width="18.140625" bestFit="1" customWidth="1"/>
    <col min="12249" max="12249" width="15" bestFit="1" customWidth="1"/>
    <col min="12250" max="12250" width="15.42578125" bestFit="1" customWidth="1"/>
    <col min="12251" max="12251" width="13.28515625" bestFit="1" customWidth="1"/>
    <col min="12252" max="12252" width="13.5703125" bestFit="1" customWidth="1"/>
    <col min="12254" max="12254" width="15" bestFit="1" customWidth="1"/>
    <col min="12255" max="12255" width="15.42578125" bestFit="1" customWidth="1"/>
    <col min="12256" max="12256" width="14.85546875" bestFit="1" customWidth="1"/>
    <col min="12257" max="12257" width="18.140625" bestFit="1" customWidth="1"/>
    <col min="12505" max="12505" width="15" bestFit="1" customWidth="1"/>
    <col min="12506" max="12506" width="15.42578125" bestFit="1" customWidth="1"/>
    <col min="12507" max="12507" width="13.28515625" bestFit="1" customWidth="1"/>
    <col min="12508" max="12508" width="13.5703125" bestFit="1" customWidth="1"/>
    <col min="12510" max="12510" width="15" bestFit="1" customWidth="1"/>
    <col min="12511" max="12511" width="15.42578125" bestFit="1" customWidth="1"/>
    <col min="12512" max="12512" width="14.85546875" bestFit="1" customWidth="1"/>
    <col min="12513" max="12513" width="18.140625" bestFit="1" customWidth="1"/>
    <col min="12761" max="12761" width="15" bestFit="1" customWidth="1"/>
    <col min="12762" max="12762" width="15.42578125" bestFit="1" customWidth="1"/>
    <col min="12763" max="12763" width="13.28515625" bestFit="1" customWidth="1"/>
    <col min="12764" max="12764" width="13.5703125" bestFit="1" customWidth="1"/>
    <col min="12766" max="12766" width="15" bestFit="1" customWidth="1"/>
    <col min="12767" max="12767" width="15.42578125" bestFit="1" customWidth="1"/>
    <col min="12768" max="12768" width="14.85546875" bestFit="1" customWidth="1"/>
    <col min="12769" max="12769" width="18.140625" bestFit="1" customWidth="1"/>
    <col min="13017" max="13017" width="15" bestFit="1" customWidth="1"/>
    <col min="13018" max="13018" width="15.42578125" bestFit="1" customWidth="1"/>
    <col min="13019" max="13019" width="13.28515625" bestFit="1" customWidth="1"/>
    <col min="13020" max="13020" width="13.5703125" bestFit="1" customWidth="1"/>
    <col min="13022" max="13022" width="15" bestFit="1" customWidth="1"/>
    <col min="13023" max="13023" width="15.42578125" bestFit="1" customWidth="1"/>
    <col min="13024" max="13024" width="14.85546875" bestFit="1" customWidth="1"/>
    <col min="13025" max="13025" width="18.140625" bestFit="1" customWidth="1"/>
    <col min="13273" max="13273" width="15" bestFit="1" customWidth="1"/>
    <col min="13274" max="13274" width="15.42578125" bestFit="1" customWidth="1"/>
    <col min="13275" max="13275" width="13.28515625" bestFit="1" customWidth="1"/>
    <col min="13276" max="13276" width="13.5703125" bestFit="1" customWidth="1"/>
    <col min="13278" max="13278" width="15" bestFit="1" customWidth="1"/>
    <col min="13279" max="13279" width="15.42578125" bestFit="1" customWidth="1"/>
    <col min="13280" max="13280" width="14.85546875" bestFit="1" customWidth="1"/>
    <col min="13281" max="13281" width="18.140625" bestFit="1" customWidth="1"/>
    <col min="13529" max="13529" width="15" bestFit="1" customWidth="1"/>
    <col min="13530" max="13530" width="15.42578125" bestFit="1" customWidth="1"/>
    <col min="13531" max="13531" width="13.28515625" bestFit="1" customWidth="1"/>
    <col min="13532" max="13532" width="13.5703125" bestFit="1" customWidth="1"/>
    <col min="13534" max="13534" width="15" bestFit="1" customWidth="1"/>
    <col min="13535" max="13535" width="15.42578125" bestFit="1" customWidth="1"/>
    <col min="13536" max="13536" width="14.85546875" bestFit="1" customWidth="1"/>
    <col min="13537" max="13537" width="18.140625" bestFit="1" customWidth="1"/>
    <col min="13785" max="13785" width="15" bestFit="1" customWidth="1"/>
    <col min="13786" max="13786" width="15.42578125" bestFit="1" customWidth="1"/>
    <col min="13787" max="13787" width="13.28515625" bestFit="1" customWidth="1"/>
    <col min="13788" max="13788" width="13.5703125" bestFit="1" customWidth="1"/>
    <col min="13790" max="13790" width="15" bestFit="1" customWidth="1"/>
    <col min="13791" max="13791" width="15.42578125" bestFit="1" customWidth="1"/>
    <col min="13792" max="13792" width="14.85546875" bestFit="1" customWidth="1"/>
    <col min="13793" max="13793" width="18.140625" bestFit="1" customWidth="1"/>
    <col min="14041" max="14041" width="15" bestFit="1" customWidth="1"/>
    <col min="14042" max="14042" width="15.42578125" bestFit="1" customWidth="1"/>
    <col min="14043" max="14043" width="13.28515625" bestFit="1" customWidth="1"/>
    <col min="14044" max="14044" width="13.5703125" bestFit="1" customWidth="1"/>
    <col min="14046" max="14046" width="15" bestFit="1" customWidth="1"/>
    <col min="14047" max="14047" width="15.42578125" bestFit="1" customWidth="1"/>
    <col min="14048" max="14048" width="14.85546875" bestFit="1" customWidth="1"/>
    <col min="14049" max="14049" width="18.140625" bestFit="1" customWidth="1"/>
    <col min="14297" max="14297" width="15" bestFit="1" customWidth="1"/>
    <col min="14298" max="14298" width="15.42578125" bestFit="1" customWidth="1"/>
    <col min="14299" max="14299" width="13.28515625" bestFit="1" customWidth="1"/>
    <col min="14300" max="14300" width="13.5703125" bestFit="1" customWidth="1"/>
    <col min="14302" max="14302" width="15" bestFit="1" customWidth="1"/>
    <col min="14303" max="14303" width="15.42578125" bestFit="1" customWidth="1"/>
    <col min="14304" max="14304" width="14.85546875" bestFit="1" customWidth="1"/>
    <col min="14305" max="14305" width="18.140625" bestFit="1" customWidth="1"/>
    <col min="14553" max="14553" width="15" bestFit="1" customWidth="1"/>
    <col min="14554" max="14554" width="15.42578125" bestFit="1" customWidth="1"/>
    <col min="14555" max="14555" width="13.28515625" bestFit="1" customWidth="1"/>
    <col min="14556" max="14556" width="13.5703125" bestFit="1" customWidth="1"/>
    <col min="14558" max="14558" width="15" bestFit="1" customWidth="1"/>
    <col min="14559" max="14559" width="15.42578125" bestFit="1" customWidth="1"/>
    <col min="14560" max="14560" width="14.85546875" bestFit="1" customWidth="1"/>
    <col min="14561" max="14561" width="18.140625" bestFit="1" customWidth="1"/>
    <col min="14809" max="14809" width="15" bestFit="1" customWidth="1"/>
    <col min="14810" max="14810" width="15.42578125" bestFit="1" customWidth="1"/>
    <col min="14811" max="14811" width="13.28515625" bestFit="1" customWidth="1"/>
    <col min="14812" max="14812" width="13.5703125" bestFit="1" customWidth="1"/>
    <col min="14814" max="14814" width="15" bestFit="1" customWidth="1"/>
    <col min="14815" max="14815" width="15.42578125" bestFit="1" customWidth="1"/>
    <col min="14816" max="14816" width="14.85546875" bestFit="1" customWidth="1"/>
    <col min="14817" max="14817" width="18.140625" bestFit="1" customWidth="1"/>
    <col min="15065" max="15065" width="15" bestFit="1" customWidth="1"/>
    <col min="15066" max="15066" width="15.42578125" bestFit="1" customWidth="1"/>
    <col min="15067" max="15067" width="13.28515625" bestFit="1" customWidth="1"/>
    <col min="15068" max="15068" width="13.5703125" bestFit="1" customWidth="1"/>
    <col min="15070" max="15070" width="15" bestFit="1" customWidth="1"/>
    <col min="15071" max="15071" width="15.42578125" bestFit="1" customWidth="1"/>
    <col min="15072" max="15072" width="14.85546875" bestFit="1" customWidth="1"/>
    <col min="15073" max="15073" width="18.140625" bestFit="1" customWidth="1"/>
    <col min="15321" max="15321" width="15" bestFit="1" customWidth="1"/>
    <col min="15322" max="15322" width="15.42578125" bestFit="1" customWidth="1"/>
    <col min="15323" max="15323" width="13.28515625" bestFit="1" customWidth="1"/>
    <col min="15324" max="15324" width="13.5703125" bestFit="1" customWidth="1"/>
    <col min="15326" max="15326" width="15" bestFit="1" customWidth="1"/>
    <col min="15327" max="15327" width="15.42578125" bestFit="1" customWidth="1"/>
    <col min="15328" max="15328" width="14.85546875" bestFit="1" customWidth="1"/>
    <col min="15329" max="15329" width="18.140625" bestFit="1" customWidth="1"/>
    <col min="15577" max="15577" width="15" bestFit="1" customWidth="1"/>
    <col min="15578" max="15578" width="15.42578125" bestFit="1" customWidth="1"/>
    <col min="15579" max="15579" width="13.28515625" bestFit="1" customWidth="1"/>
    <col min="15580" max="15580" width="13.5703125" bestFit="1" customWidth="1"/>
    <col min="15582" max="15582" width="15" bestFit="1" customWidth="1"/>
    <col min="15583" max="15583" width="15.42578125" bestFit="1" customWidth="1"/>
    <col min="15584" max="15584" width="14.85546875" bestFit="1" customWidth="1"/>
    <col min="15585" max="15585" width="18.140625" bestFit="1" customWidth="1"/>
    <col min="15833" max="15833" width="15" bestFit="1" customWidth="1"/>
    <col min="15834" max="15834" width="15.42578125" bestFit="1" customWidth="1"/>
    <col min="15835" max="15835" width="13.28515625" bestFit="1" customWidth="1"/>
    <col min="15836" max="15836" width="13.5703125" bestFit="1" customWidth="1"/>
    <col min="15838" max="15838" width="15" bestFit="1" customWidth="1"/>
    <col min="15839" max="15839" width="15.42578125" bestFit="1" customWidth="1"/>
    <col min="15840" max="15840" width="14.85546875" bestFit="1" customWidth="1"/>
    <col min="15841" max="15841" width="18.140625" bestFit="1" customWidth="1"/>
    <col min="16089" max="16089" width="15" bestFit="1" customWidth="1"/>
    <col min="16090" max="16090" width="15.42578125" bestFit="1" customWidth="1"/>
    <col min="16091" max="16091" width="13.28515625" bestFit="1" customWidth="1"/>
    <col min="16092" max="16092" width="13.5703125" bestFit="1" customWidth="1"/>
    <col min="16094" max="16094" width="15" bestFit="1" customWidth="1"/>
    <col min="16095" max="16095" width="15.42578125" bestFit="1" customWidth="1"/>
    <col min="16096" max="16096" width="14.85546875" bestFit="1" customWidth="1"/>
    <col min="16097" max="16097" width="18.140625" bestFit="1" customWidth="1"/>
  </cols>
  <sheetData>
    <row r="2" spans="2:19" ht="20.25" x14ac:dyDescent="0.3">
      <c r="B2" s="444" t="s">
        <v>22</v>
      </c>
      <c r="C2" s="238"/>
      <c r="D2" s="238"/>
      <c r="E2" s="238"/>
      <c r="F2" s="238"/>
      <c r="G2" s="238"/>
      <c r="H2" s="238"/>
      <c r="I2" s="238"/>
      <c r="J2" s="238"/>
      <c r="K2" s="238"/>
      <c r="L2" s="238"/>
      <c r="M2" s="238"/>
      <c r="N2" s="238"/>
      <c r="O2" s="1173" t="s">
        <v>202</v>
      </c>
      <c r="R2" s="1175" t="s">
        <v>510</v>
      </c>
    </row>
    <row r="3" spans="2:19" s="372" customFormat="1" ht="21" customHeight="1" x14ac:dyDescent="0.2">
      <c r="B3" s="365" t="s">
        <v>201</v>
      </c>
      <c r="C3" s="365" t="s">
        <v>185</v>
      </c>
      <c r="D3" s="365" t="s">
        <v>187</v>
      </c>
      <c r="E3" s="365" t="s">
        <v>188</v>
      </c>
      <c r="F3" s="365" t="s">
        <v>189</v>
      </c>
      <c r="G3" s="365" t="s">
        <v>190</v>
      </c>
      <c r="H3" s="365" t="s">
        <v>191</v>
      </c>
      <c r="I3" s="365" t="s">
        <v>192</v>
      </c>
      <c r="J3" s="365" t="s">
        <v>193</v>
      </c>
      <c r="K3" s="365" t="s">
        <v>194</v>
      </c>
      <c r="L3" s="365" t="s">
        <v>195</v>
      </c>
      <c r="M3" s="365" t="s">
        <v>196</v>
      </c>
      <c r="N3" s="365" t="s">
        <v>197</v>
      </c>
      <c r="O3" s="1174"/>
      <c r="R3" s="1175"/>
    </row>
    <row r="4" spans="2:19" x14ac:dyDescent="0.2">
      <c r="B4" t="s">
        <v>33</v>
      </c>
      <c r="C4" s="239">
        <v>233078578</v>
      </c>
      <c r="D4" s="239">
        <v>248040618</v>
      </c>
      <c r="E4" s="239">
        <v>263526520</v>
      </c>
      <c r="F4" s="239">
        <v>257664663</v>
      </c>
      <c r="G4" s="239">
        <v>232547906</v>
      </c>
      <c r="H4" s="239">
        <v>223084969</v>
      </c>
      <c r="I4" s="239">
        <v>226253469</v>
      </c>
      <c r="J4" s="239">
        <v>219776769</v>
      </c>
      <c r="K4" s="239">
        <v>214144155</v>
      </c>
      <c r="L4" s="239">
        <v>213707318</v>
      </c>
      <c r="M4" s="239">
        <v>219539498</v>
      </c>
      <c r="N4" s="239">
        <v>237458695</v>
      </c>
      <c r="O4" s="249">
        <f>SUM(C4:N4)</f>
        <v>2788823158</v>
      </c>
      <c r="R4" s="242"/>
    </row>
    <row r="5" spans="2:19" x14ac:dyDescent="0.2">
      <c r="B5" t="s">
        <v>34</v>
      </c>
      <c r="C5" s="239">
        <v>17608636</v>
      </c>
      <c r="D5" s="239">
        <v>17395061</v>
      </c>
      <c r="E5" s="239">
        <v>18807544</v>
      </c>
      <c r="F5" s="239">
        <v>18195441</v>
      </c>
      <c r="G5" s="239">
        <v>17940685</v>
      </c>
      <c r="H5" s="239">
        <v>18179335</v>
      </c>
      <c r="I5" s="239">
        <v>18397702</v>
      </c>
      <c r="J5" s="239">
        <v>16302613</v>
      </c>
      <c r="K5" s="239">
        <v>15922517</v>
      </c>
      <c r="L5" s="239">
        <v>15549998</v>
      </c>
      <c r="M5" s="239">
        <v>15692927</v>
      </c>
      <c r="N5" s="239">
        <v>16750673</v>
      </c>
      <c r="O5" s="249">
        <f t="shared" ref="O5:O25" si="0">SUM(C5:N5)</f>
        <v>206743132</v>
      </c>
      <c r="R5" s="242"/>
    </row>
    <row r="6" spans="2:19" x14ac:dyDescent="0.2">
      <c r="B6" t="s">
        <v>71</v>
      </c>
      <c r="C6" s="239">
        <v>1053786</v>
      </c>
      <c r="D6" s="239">
        <v>650180</v>
      </c>
      <c r="E6" s="239">
        <v>773052</v>
      </c>
      <c r="F6" s="239">
        <v>518519</v>
      </c>
      <c r="G6" s="239">
        <v>544399</v>
      </c>
      <c r="H6" s="239">
        <v>422007</v>
      </c>
      <c r="I6" s="239">
        <v>339882</v>
      </c>
      <c r="J6" s="239">
        <v>205019</v>
      </c>
      <c r="K6" s="239">
        <v>207005</v>
      </c>
      <c r="L6" s="239">
        <v>141674</v>
      </c>
      <c r="M6" s="239">
        <v>193718</v>
      </c>
      <c r="N6" s="239">
        <v>97114</v>
      </c>
      <c r="O6" s="249">
        <f t="shared" si="0"/>
        <v>5146355</v>
      </c>
      <c r="R6" s="242"/>
    </row>
    <row r="7" spans="2:19" x14ac:dyDescent="0.2">
      <c r="B7" t="s">
        <v>72</v>
      </c>
      <c r="C7" s="239">
        <v>274981391</v>
      </c>
      <c r="D7" s="239">
        <v>294964565</v>
      </c>
      <c r="E7" s="239">
        <v>315830687</v>
      </c>
      <c r="F7" s="239">
        <v>303809905</v>
      </c>
      <c r="G7" s="239">
        <v>276778167</v>
      </c>
      <c r="H7" s="239">
        <v>249064314</v>
      </c>
      <c r="I7" s="239">
        <v>258519435</v>
      </c>
      <c r="J7" s="239">
        <v>227107946</v>
      </c>
      <c r="K7" s="239">
        <v>233309628</v>
      </c>
      <c r="L7" s="239">
        <v>240645877</v>
      </c>
      <c r="M7" s="239">
        <v>251408635</v>
      </c>
      <c r="N7" s="239">
        <v>268995712</v>
      </c>
      <c r="O7" s="249">
        <f t="shared" si="0"/>
        <v>3195416262</v>
      </c>
      <c r="R7" s="242"/>
    </row>
    <row r="8" spans="2:19" x14ac:dyDescent="0.2">
      <c r="B8" t="s">
        <v>73</v>
      </c>
      <c r="C8" s="239">
        <v>685470055</v>
      </c>
      <c r="D8" s="239">
        <v>688776724</v>
      </c>
      <c r="E8" s="239">
        <v>752422251</v>
      </c>
      <c r="F8" s="239">
        <v>717687430</v>
      </c>
      <c r="G8" s="239">
        <v>693961051</v>
      </c>
      <c r="H8" s="239">
        <v>688465991</v>
      </c>
      <c r="I8" s="239">
        <v>580745354</v>
      </c>
      <c r="J8" s="239">
        <v>585559096</v>
      </c>
      <c r="K8" s="239">
        <v>592679068</v>
      </c>
      <c r="L8" s="239">
        <v>589591980</v>
      </c>
      <c r="M8" s="239">
        <v>609291018</v>
      </c>
      <c r="N8" s="239">
        <v>646813209</v>
      </c>
      <c r="O8" s="249">
        <f t="shared" si="0"/>
        <v>7831463227</v>
      </c>
      <c r="R8" s="242"/>
    </row>
    <row r="9" spans="2:19" x14ac:dyDescent="0.2">
      <c r="B9" t="s">
        <v>74</v>
      </c>
      <c r="C9" s="239">
        <v>42762</v>
      </c>
      <c r="D9" s="239">
        <v>34085</v>
      </c>
      <c r="E9" s="239">
        <v>138294</v>
      </c>
      <c r="F9" s="239">
        <v>261488</v>
      </c>
      <c r="G9" s="239">
        <v>11520</v>
      </c>
      <c r="H9" s="239">
        <v>241366</v>
      </c>
      <c r="I9" s="239">
        <v>31602</v>
      </c>
      <c r="J9" s="239">
        <v>16620</v>
      </c>
      <c r="K9" s="239">
        <v>17725</v>
      </c>
      <c r="L9" s="239">
        <v>15961</v>
      </c>
      <c r="M9" s="239">
        <v>18271</v>
      </c>
      <c r="N9" s="239">
        <v>17324</v>
      </c>
      <c r="O9" s="249">
        <f t="shared" si="0"/>
        <v>847018</v>
      </c>
      <c r="R9" s="242"/>
    </row>
    <row r="10" spans="2:19" x14ac:dyDescent="0.2">
      <c r="B10" t="s">
        <v>75</v>
      </c>
      <c r="C10" s="239">
        <v>184498</v>
      </c>
      <c r="D10" s="239">
        <v>218617</v>
      </c>
      <c r="E10" s="239">
        <v>562970</v>
      </c>
      <c r="F10" s="239">
        <v>381313</v>
      </c>
      <c r="G10" s="239">
        <v>1308111</v>
      </c>
      <c r="H10" s="239">
        <v>446480</v>
      </c>
      <c r="I10" s="239">
        <v>902430</v>
      </c>
      <c r="J10" s="239">
        <v>629087</v>
      </c>
      <c r="K10" s="239">
        <v>385898</v>
      </c>
      <c r="L10" s="239">
        <v>610279</v>
      </c>
      <c r="M10" s="239">
        <v>448115</v>
      </c>
      <c r="N10" s="239">
        <v>0</v>
      </c>
      <c r="O10" s="249">
        <f t="shared" si="0"/>
        <v>6077798</v>
      </c>
      <c r="R10" s="242"/>
    </row>
    <row r="11" spans="2:19" x14ac:dyDescent="0.2">
      <c r="B11" t="s">
        <v>76</v>
      </c>
      <c r="C11" s="239">
        <v>2272</v>
      </c>
      <c r="D11" s="239">
        <v>1581</v>
      </c>
      <c r="E11" s="239">
        <v>1204</v>
      </c>
      <c r="F11" s="239">
        <v>2498</v>
      </c>
      <c r="G11" s="239">
        <v>1280</v>
      </c>
      <c r="H11" s="239">
        <v>270</v>
      </c>
      <c r="I11" s="239">
        <v>3326</v>
      </c>
      <c r="J11" s="239">
        <v>2207</v>
      </c>
      <c r="K11" s="239">
        <v>1773</v>
      </c>
      <c r="L11" s="239">
        <v>1694</v>
      </c>
      <c r="M11" s="239">
        <v>1067</v>
      </c>
      <c r="N11" s="239">
        <v>0</v>
      </c>
      <c r="O11" s="249">
        <f t="shared" si="0"/>
        <v>19172</v>
      </c>
      <c r="Q11" s="53" t="s">
        <v>529</v>
      </c>
      <c r="R11" s="653">
        <f>-127576767.559999+O16</f>
        <v>27641433.000000969</v>
      </c>
      <c r="S11" s="655">
        <f>+R11/R25</f>
        <v>3.6599062237003179E-3</v>
      </c>
    </row>
    <row r="12" spans="2:19" x14ac:dyDescent="0.2">
      <c r="B12" t="s">
        <v>77</v>
      </c>
      <c r="C12" s="239">
        <v>34765540</v>
      </c>
      <c r="D12" s="239">
        <v>44138326</v>
      </c>
      <c r="E12" s="239">
        <v>47463373</v>
      </c>
      <c r="F12" s="239">
        <v>50856056</v>
      </c>
      <c r="G12" s="239">
        <v>39810657</v>
      </c>
      <c r="H12" s="239">
        <v>39122119</v>
      </c>
      <c r="I12" s="239">
        <v>41869513</v>
      </c>
      <c r="J12" s="239">
        <v>45207950</v>
      </c>
      <c r="K12" s="239">
        <v>35681921</v>
      </c>
      <c r="L12" s="239">
        <v>35132220</v>
      </c>
      <c r="M12" s="239">
        <v>30438288</v>
      </c>
      <c r="N12" s="239">
        <v>35796483</v>
      </c>
      <c r="O12" s="249">
        <f t="shared" si="0"/>
        <v>480282446</v>
      </c>
      <c r="R12" s="242">
        <f>+O12</f>
        <v>480282446</v>
      </c>
    </row>
    <row r="13" spans="2:19" x14ac:dyDescent="0.2">
      <c r="B13" t="s">
        <v>78</v>
      </c>
      <c r="C13" s="239">
        <v>75681795</v>
      </c>
      <c r="D13" s="239">
        <v>77671855</v>
      </c>
      <c r="E13" s="239">
        <v>100433008</v>
      </c>
      <c r="F13" s="239">
        <v>89361918</v>
      </c>
      <c r="G13" s="239">
        <v>86140221</v>
      </c>
      <c r="H13" s="239">
        <v>69334041</v>
      </c>
      <c r="I13" s="239">
        <v>90271151</v>
      </c>
      <c r="J13" s="239">
        <v>80438582</v>
      </c>
      <c r="K13" s="239">
        <v>77811972</v>
      </c>
      <c r="L13" s="239">
        <v>60917515</v>
      </c>
      <c r="M13" s="239">
        <v>67109344</v>
      </c>
      <c r="N13" s="239">
        <v>64242041</v>
      </c>
      <c r="O13" s="249">
        <f t="shared" si="0"/>
        <v>939413443</v>
      </c>
      <c r="R13" s="242">
        <f>+O13</f>
        <v>939413443</v>
      </c>
    </row>
    <row r="14" spans="2:19" x14ac:dyDescent="0.2">
      <c r="B14" t="s">
        <v>79</v>
      </c>
      <c r="C14" s="239">
        <v>14621263.630000001</v>
      </c>
      <c r="D14" s="239">
        <v>14085407.5</v>
      </c>
      <c r="E14" s="239">
        <v>13491963.369999999</v>
      </c>
      <c r="F14" s="239">
        <v>13098888.5</v>
      </c>
      <c r="G14" s="239">
        <v>13057209.77</v>
      </c>
      <c r="H14" s="239">
        <v>12780133.5</v>
      </c>
      <c r="I14" s="239">
        <v>12442947.65</v>
      </c>
      <c r="J14" s="239">
        <v>12234597.199999999</v>
      </c>
      <c r="K14" s="239">
        <v>11770287.199999999</v>
      </c>
      <c r="L14" s="239">
        <v>11177541.199999999</v>
      </c>
      <c r="M14" s="239">
        <v>10421258.93</v>
      </c>
      <c r="N14" s="239">
        <v>9621531.1999999993</v>
      </c>
      <c r="O14" s="249">
        <f t="shared" si="0"/>
        <v>148803029.65000001</v>
      </c>
      <c r="R14" s="242"/>
    </row>
    <row r="15" spans="2:19" x14ac:dyDescent="0.2">
      <c r="B15" t="s">
        <v>80</v>
      </c>
      <c r="C15" s="239">
        <v>103718.58</v>
      </c>
      <c r="D15" s="239">
        <v>95945</v>
      </c>
      <c r="E15" s="239">
        <v>101619.77</v>
      </c>
      <c r="F15" s="239">
        <v>95110.54</v>
      </c>
      <c r="G15" s="239">
        <v>100703.33</v>
      </c>
      <c r="H15" s="239">
        <v>94395.47</v>
      </c>
      <c r="I15" s="239">
        <v>96758.83</v>
      </c>
      <c r="J15" s="239">
        <v>93797.87</v>
      </c>
      <c r="K15" s="239">
        <v>98381.3</v>
      </c>
      <c r="L15" s="239">
        <v>94050.47</v>
      </c>
      <c r="M15" s="239">
        <v>96848.07</v>
      </c>
      <c r="N15" s="239">
        <v>93150.73</v>
      </c>
      <c r="O15" s="249">
        <f t="shared" si="0"/>
        <v>1164479.96</v>
      </c>
      <c r="R15" s="242"/>
    </row>
    <row r="16" spans="2:19" x14ac:dyDescent="0.2">
      <c r="B16" t="s">
        <v>81</v>
      </c>
      <c r="C16" s="239">
        <v>14322797</v>
      </c>
      <c r="D16" s="239">
        <v>12342751.1</v>
      </c>
      <c r="E16" s="239">
        <v>12763158.6</v>
      </c>
      <c r="F16" s="239">
        <v>17011571.300000001</v>
      </c>
      <c r="G16" s="239">
        <v>10366433.4</v>
      </c>
      <c r="H16" s="239">
        <v>12578195.6</v>
      </c>
      <c r="I16" s="239">
        <v>10971711.390000001</v>
      </c>
      <c r="J16" s="239">
        <v>13810915.27</v>
      </c>
      <c r="K16" s="239">
        <v>9916754.8000000007</v>
      </c>
      <c r="L16" s="239">
        <v>18972958.559999999</v>
      </c>
      <c r="M16" s="239">
        <v>5809766.8399999999</v>
      </c>
      <c r="N16" s="239">
        <v>16351186.699999999</v>
      </c>
      <c r="O16" s="249">
        <f t="shared" si="0"/>
        <v>155218200.55999997</v>
      </c>
      <c r="R16" s="242"/>
    </row>
    <row r="17" spans="2:21" x14ac:dyDescent="0.2">
      <c r="B17" t="s">
        <v>82</v>
      </c>
      <c r="C17" s="239">
        <v>153928</v>
      </c>
      <c r="D17" s="239">
        <v>98429</v>
      </c>
      <c r="E17" s="239">
        <v>229517</v>
      </c>
      <c r="F17" s="239">
        <v>193107</v>
      </c>
      <c r="G17" s="239">
        <v>174758</v>
      </c>
      <c r="H17" s="239">
        <v>119464</v>
      </c>
      <c r="I17" s="239">
        <v>102808</v>
      </c>
      <c r="J17" s="239">
        <v>95608</v>
      </c>
      <c r="K17" s="239">
        <v>92326</v>
      </c>
      <c r="L17" s="239">
        <v>83665</v>
      </c>
      <c r="M17" s="239">
        <v>45378</v>
      </c>
      <c r="N17" s="239">
        <v>106631</v>
      </c>
      <c r="O17" s="249">
        <f t="shared" si="0"/>
        <v>1495619</v>
      </c>
      <c r="R17" s="242"/>
    </row>
    <row r="18" spans="2:21" x14ac:dyDescent="0.2">
      <c r="B18" t="s">
        <v>83</v>
      </c>
      <c r="C18" s="239">
        <v>38372099</v>
      </c>
      <c r="D18" s="239">
        <v>32643102</v>
      </c>
      <c r="E18" s="239">
        <v>50185723</v>
      </c>
      <c r="F18" s="239">
        <v>50378237</v>
      </c>
      <c r="G18" s="239">
        <v>40892927</v>
      </c>
      <c r="H18" s="239">
        <v>32423941</v>
      </c>
      <c r="I18" s="239">
        <v>58604531</v>
      </c>
      <c r="J18" s="239">
        <v>31042351</v>
      </c>
      <c r="K18" s="239">
        <v>35436517</v>
      </c>
      <c r="L18" s="239">
        <v>29370871</v>
      </c>
      <c r="M18" s="239">
        <v>52485170</v>
      </c>
      <c r="N18" s="239">
        <v>46407912</v>
      </c>
      <c r="O18" s="249">
        <f t="shared" si="0"/>
        <v>498243381</v>
      </c>
      <c r="R18" s="242"/>
    </row>
    <row r="19" spans="2:21" x14ac:dyDescent="0.2">
      <c r="B19" t="s">
        <v>84</v>
      </c>
      <c r="C19" s="239">
        <v>9147631</v>
      </c>
      <c r="D19" s="239">
        <v>9079673</v>
      </c>
      <c r="E19" s="239">
        <v>9893042</v>
      </c>
      <c r="F19" s="239">
        <v>12856902</v>
      </c>
      <c r="G19" s="239">
        <v>8295924</v>
      </c>
      <c r="H19" s="239">
        <v>7487931</v>
      </c>
      <c r="I19" s="239">
        <v>6472359</v>
      </c>
      <c r="J19" s="239">
        <v>11663841</v>
      </c>
      <c r="K19" s="239">
        <v>2348945</v>
      </c>
      <c r="L19" s="239">
        <v>7579158</v>
      </c>
      <c r="M19" s="239">
        <v>10561361</v>
      </c>
      <c r="N19" s="239">
        <v>8819817</v>
      </c>
      <c r="O19" s="249">
        <f t="shared" si="0"/>
        <v>104206584</v>
      </c>
      <c r="R19" s="242"/>
    </row>
    <row r="20" spans="2:21" s="3" customFormat="1" x14ac:dyDescent="0.2">
      <c r="B20" s="3" t="s">
        <v>85</v>
      </c>
      <c r="C20" s="254">
        <v>461451101</v>
      </c>
      <c r="D20" s="254">
        <v>569675795</v>
      </c>
      <c r="E20" s="254">
        <v>623462172</v>
      </c>
      <c r="F20" s="254">
        <v>674920536</v>
      </c>
      <c r="G20" s="254">
        <v>514827112</v>
      </c>
      <c r="H20" s="254">
        <v>494990533</v>
      </c>
      <c r="I20" s="254">
        <v>504272627</v>
      </c>
      <c r="J20" s="254">
        <v>544295471</v>
      </c>
      <c r="K20" s="254">
        <v>428792256</v>
      </c>
      <c r="L20" s="254">
        <v>422174317</v>
      </c>
      <c r="M20" s="254">
        <v>383632666</v>
      </c>
      <c r="N20" s="254">
        <v>445492468</v>
      </c>
      <c r="O20" s="618">
        <f t="shared" si="0"/>
        <v>6067987054</v>
      </c>
      <c r="R20" s="242">
        <f>+O20</f>
        <v>6067987054</v>
      </c>
    </row>
    <row r="21" spans="2:21" x14ac:dyDescent="0.2">
      <c r="B21" t="s">
        <v>86</v>
      </c>
      <c r="C21" s="239">
        <v>2653508</v>
      </c>
      <c r="D21" s="239">
        <v>3169183</v>
      </c>
      <c r="E21" s="239">
        <v>3535038</v>
      </c>
      <c r="F21" s="239">
        <v>4152821</v>
      </c>
      <c r="G21" s="239">
        <v>2889388</v>
      </c>
      <c r="H21" s="239">
        <v>3345262</v>
      </c>
      <c r="I21" s="239">
        <v>2852468</v>
      </c>
      <c r="J21" s="239">
        <v>3899536</v>
      </c>
      <c r="K21" s="239">
        <v>2586255</v>
      </c>
      <c r="L21" s="239">
        <v>2842242</v>
      </c>
      <c r="M21" s="239">
        <v>2307509</v>
      </c>
      <c r="N21" s="239">
        <v>2940022</v>
      </c>
      <c r="O21" s="249">
        <f t="shared" si="0"/>
        <v>37173232</v>
      </c>
      <c r="R21" s="242">
        <f>+O21</f>
        <v>37173232</v>
      </c>
    </row>
    <row r="22" spans="2:21" x14ac:dyDescent="0.2">
      <c r="B22" t="s">
        <v>186</v>
      </c>
      <c r="C22" s="239">
        <v>928606</v>
      </c>
      <c r="D22" s="239">
        <v>903476</v>
      </c>
      <c r="E22" s="239">
        <v>992872</v>
      </c>
      <c r="F22" s="239">
        <v>934964</v>
      </c>
      <c r="G22" s="239">
        <v>887088</v>
      </c>
      <c r="H22" s="239">
        <v>954088</v>
      </c>
      <c r="I22" s="239">
        <v>936759</v>
      </c>
      <c r="J22" s="239">
        <v>831472</v>
      </c>
      <c r="K22" s="239">
        <v>954883</v>
      </c>
      <c r="L22" s="239">
        <v>909575</v>
      </c>
      <c r="M22" s="239">
        <v>925143</v>
      </c>
      <c r="N22" s="239">
        <v>923936</v>
      </c>
      <c r="O22" s="249">
        <f t="shared" si="0"/>
        <v>11082862</v>
      </c>
      <c r="R22" s="242"/>
      <c r="S22" s="40" t="s">
        <v>523</v>
      </c>
      <c r="T22" s="240"/>
      <c r="U22" s="240"/>
    </row>
    <row r="23" spans="2:21" x14ac:dyDescent="0.2">
      <c r="B23" t="s">
        <v>87</v>
      </c>
      <c r="C23" s="239">
        <v>92727440</v>
      </c>
      <c r="D23" s="239">
        <v>72908089</v>
      </c>
      <c r="E23" s="239">
        <v>113606629</v>
      </c>
      <c r="F23" s="239">
        <v>91728015</v>
      </c>
      <c r="G23" s="239">
        <v>97361393</v>
      </c>
      <c r="H23" s="239">
        <v>94003918</v>
      </c>
      <c r="I23" s="239">
        <v>111070414</v>
      </c>
      <c r="J23" s="239">
        <v>94924403</v>
      </c>
      <c r="K23" s="239">
        <v>97851349</v>
      </c>
      <c r="L23" s="239">
        <v>73686187</v>
      </c>
      <c r="M23" s="239">
        <v>115780735</v>
      </c>
      <c r="N23" s="239">
        <v>90133516</v>
      </c>
      <c r="O23" s="249">
        <f t="shared" si="0"/>
        <v>1145782088</v>
      </c>
      <c r="R23" s="242"/>
      <c r="S23" s="40" t="s">
        <v>528</v>
      </c>
      <c r="T23" s="240"/>
      <c r="U23" s="240"/>
    </row>
    <row r="24" spans="2:21" x14ac:dyDescent="0.2">
      <c r="B24" t="s">
        <v>88</v>
      </c>
      <c r="C24" s="239">
        <v>2647962</v>
      </c>
      <c r="D24" s="239">
        <v>1637550</v>
      </c>
      <c r="E24" s="239">
        <v>3762620</v>
      </c>
      <c r="F24" s="239">
        <v>2305409</v>
      </c>
      <c r="G24" s="239">
        <v>1883353</v>
      </c>
      <c r="H24" s="239">
        <v>578024</v>
      </c>
      <c r="I24" s="239">
        <v>2650386</v>
      </c>
      <c r="J24" s="239">
        <v>2147785</v>
      </c>
      <c r="K24" s="239">
        <v>2793277</v>
      </c>
      <c r="L24" s="239">
        <v>1621105</v>
      </c>
      <c r="M24" s="239">
        <v>4218227</v>
      </c>
      <c r="N24" s="239">
        <v>1407275</v>
      </c>
      <c r="O24" s="249">
        <f t="shared" si="0"/>
        <v>27652973</v>
      </c>
      <c r="R24" s="242"/>
      <c r="S24" s="648" t="s">
        <v>520</v>
      </c>
      <c r="T24" s="648" t="s">
        <v>521</v>
      </c>
      <c r="U24" s="648" t="s">
        <v>525</v>
      </c>
    </row>
    <row r="25" spans="2:21" x14ac:dyDescent="0.2">
      <c r="B25" s="247" t="s">
        <v>89</v>
      </c>
      <c r="C25" s="248">
        <v>1959999368.2</v>
      </c>
      <c r="D25" s="248">
        <v>2088531012.5999999</v>
      </c>
      <c r="E25" s="248">
        <v>2331983257.6999998</v>
      </c>
      <c r="F25" s="248">
        <v>2306414792.3000002</v>
      </c>
      <c r="G25" s="248">
        <v>2039780286.5</v>
      </c>
      <c r="H25" s="248">
        <v>1947716777.5</v>
      </c>
      <c r="I25" s="248">
        <v>1927807633.8</v>
      </c>
      <c r="J25" s="248">
        <v>1890285666.3</v>
      </c>
      <c r="K25" s="248">
        <v>1762802893.3</v>
      </c>
      <c r="L25" s="248">
        <v>1724826186.2</v>
      </c>
      <c r="M25" s="248">
        <v>1780424943.8</v>
      </c>
      <c r="N25" s="248">
        <v>1892468696.5999999</v>
      </c>
      <c r="O25" s="250">
        <f t="shared" si="0"/>
        <v>23653041514.799995</v>
      </c>
      <c r="Q25" s="2" t="s">
        <v>527</v>
      </c>
      <c r="R25" s="337">
        <f>SUM(R4:R24)</f>
        <v>7552497608.000001</v>
      </c>
      <c r="S25" s="647">
        <f>+R25-T25-U25</f>
        <v>2456745372.000001</v>
      </c>
      <c r="T25" s="649">
        <v>4366612942</v>
      </c>
      <c r="U25" s="649">
        <v>729139294</v>
      </c>
    </row>
    <row r="26" spans="2:21" x14ac:dyDescent="0.2">
      <c r="B26" s="3"/>
      <c r="C26" s="254"/>
      <c r="D26" s="254"/>
      <c r="E26" s="254"/>
      <c r="F26" s="254"/>
      <c r="G26" s="254"/>
      <c r="H26" s="254"/>
      <c r="I26" s="254"/>
      <c r="J26" s="254"/>
      <c r="K26" s="254"/>
      <c r="L26" s="254"/>
      <c r="M26" s="254"/>
      <c r="N26" s="254"/>
      <c r="O26" s="255"/>
      <c r="Q26" s="2" t="s">
        <v>518</v>
      </c>
      <c r="R26" s="239">
        <v>2649705262</v>
      </c>
      <c r="S26" s="647">
        <f>+R26-T26-U26</f>
        <v>693348352</v>
      </c>
      <c r="T26" s="649">
        <v>1660649342</v>
      </c>
      <c r="U26" s="649">
        <v>295707568</v>
      </c>
    </row>
    <row r="27" spans="2:21" ht="20.25" x14ac:dyDescent="0.3">
      <c r="B27" s="444" t="s">
        <v>204</v>
      </c>
      <c r="C27" s="253"/>
      <c r="D27" s="253"/>
      <c r="E27" s="253"/>
      <c r="F27" s="253"/>
      <c r="G27" s="253"/>
      <c r="H27" s="253"/>
      <c r="I27" s="253"/>
      <c r="J27" s="253"/>
      <c r="K27" s="253"/>
      <c r="L27" s="253"/>
      <c r="M27" s="253"/>
      <c r="N27" s="253"/>
      <c r="Q27" s="2" t="s">
        <v>519</v>
      </c>
      <c r="R27" s="466">
        <f>+R25-R26</f>
        <v>4902792346.000001</v>
      </c>
      <c r="S27" s="647">
        <f>+R27-T27-U27</f>
        <v>1763397020.000001</v>
      </c>
      <c r="T27" s="336">
        <f>+T25-T26</f>
        <v>2705963600</v>
      </c>
      <c r="U27" s="336">
        <f>+U25-U26</f>
        <v>433431726</v>
      </c>
    </row>
    <row r="28" spans="2:21" s="372" customFormat="1" x14ac:dyDescent="0.2">
      <c r="B28" s="365" t="s">
        <v>201</v>
      </c>
      <c r="C28" s="365" t="s">
        <v>185</v>
      </c>
      <c r="D28" s="365" t="s">
        <v>187</v>
      </c>
      <c r="E28" s="365" t="s">
        <v>188</v>
      </c>
      <c r="F28" s="365" t="s">
        <v>189</v>
      </c>
      <c r="G28" s="365" t="s">
        <v>190</v>
      </c>
      <c r="H28" s="365" t="s">
        <v>191</v>
      </c>
      <c r="I28" s="365" t="s">
        <v>192</v>
      </c>
      <c r="J28" s="365" t="s">
        <v>193</v>
      </c>
      <c r="K28" s="365" t="s">
        <v>194</v>
      </c>
      <c r="L28" s="365" t="s">
        <v>195</v>
      </c>
      <c r="M28" s="365" t="s">
        <v>196</v>
      </c>
      <c r="N28" s="365" t="s">
        <v>197</v>
      </c>
      <c r="O28" s="365" t="s">
        <v>248</v>
      </c>
      <c r="S28"/>
      <c r="T28"/>
      <c r="U28"/>
    </row>
    <row r="29" spans="2:21" ht="15" x14ac:dyDescent="0.25">
      <c r="B29" t="s">
        <v>33</v>
      </c>
      <c r="C29" s="239">
        <v>2640241605</v>
      </c>
      <c r="D29" s="239">
        <v>2654248433</v>
      </c>
      <c r="E29" s="239">
        <v>2683029962</v>
      </c>
      <c r="F29" s="239">
        <v>2711744956</v>
      </c>
      <c r="G29" s="239">
        <v>2729833075</v>
      </c>
      <c r="H29" s="239">
        <v>2736283088</v>
      </c>
      <c r="I29" s="239">
        <v>2743642043</v>
      </c>
      <c r="J29" s="239">
        <v>2757086083</v>
      </c>
      <c r="K29" s="239">
        <v>2763443924</v>
      </c>
      <c r="L29" s="239">
        <v>2770192114</v>
      </c>
      <c r="M29" s="239">
        <v>2778581520</v>
      </c>
      <c r="N29" s="239">
        <v>2788823158</v>
      </c>
      <c r="O29" s="128">
        <f>++N29/$N$50</f>
        <v>0.11790547766362307</v>
      </c>
      <c r="Q29" s="228"/>
      <c r="R29" s="242"/>
      <c r="S29" s="40"/>
      <c r="T29" s="240"/>
      <c r="U29" s="240"/>
    </row>
    <row r="30" spans="2:21" ht="15" x14ac:dyDescent="0.25">
      <c r="B30" t="s">
        <v>34</v>
      </c>
      <c r="C30" s="239">
        <v>211251099</v>
      </c>
      <c r="D30" s="239">
        <v>210800704</v>
      </c>
      <c r="E30" s="239">
        <v>211560079</v>
      </c>
      <c r="F30" s="239">
        <v>211824848</v>
      </c>
      <c r="G30" s="239">
        <v>211539449</v>
      </c>
      <c r="H30" s="239">
        <v>211780016</v>
      </c>
      <c r="I30" s="239">
        <v>211560387</v>
      </c>
      <c r="J30" s="239">
        <v>209907871</v>
      </c>
      <c r="K30" s="239">
        <v>209119923</v>
      </c>
      <c r="L30" s="239">
        <v>207571706</v>
      </c>
      <c r="M30" s="239">
        <v>207191373</v>
      </c>
      <c r="N30" s="239">
        <v>206743132</v>
      </c>
      <c r="O30" s="341">
        <f t="shared" ref="O30:O49" si="1">++N30/$N$50</f>
        <v>8.7406573852516316E-3</v>
      </c>
      <c r="Q30" s="228"/>
      <c r="R30" s="647" t="s">
        <v>530</v>
      </c>
      <c r="S30" s="40"/>
      <c r="T30" s="240"/>
      <c r="U30" s="240"/>
    </row>
    <row r="31" spans="2:21" ht="17.25" x14ac:dyDescent="0.4">
      <c r="B31" t="s">
        <v>71</v>
      </c>
      <c r="C31" s="239">
        <v>390496701</v>
      </c>
      <c r="D31" s="239">
        <v>281201933</v>
      </c>
      <c r="E31" s="239">
        <v>176576573</v>
      </c>
      <c r="F31" s="239">
        <v>96727039</v>
      </c>
      <c r="G31" s="239">
        <v>47979827</v>
      </c>
      <c r="H31" s="239">
        <v>22481387</v>
      </c>
      <c r="I31" s="239">
        <v>10553973</v>
      </c>
      <c r="J31" s="239">
        <v>8104425</v>
      </c>
      <c r="K31" s="239">
        <v>6614601</v>
      </c>
      <c r="L31" s="239">
        <v>5651935</v>
      </c>
      <c r="M31" s="239">
        <v>5868046</v>
      </c>
      <c r="N31" s="239">
        <v>5146355</v>
      </c>
      <c r="O31" s="341">
        <f t="shared" si="1"/>
        <v>2.175768810442354E-4</v>
      </c>
      <c r="Q31" s="229"/>
      <c r="R31" s="242"/>
      <c r="S31" s="648" t="s">
        <v>520</v>
      </c>
      <c r="T31" s="648" t="s">
        <v>521</v>
      </c>
      <c r="U31" s="648" t="s">
        <v>522</v>
      </c>
    </row>
    <row r="32" spans="2:21" ht="15" x14ac:dyDescent="0.25">
      <c r="B32" t="s">
        <v>72</v>
      </c>
      <c r="C32" s="239">
        <v>2794158519</v>
      </c>
      <c r="D32" s="239">
        <v>2908601046</v>
      </c>
      <c r="E32" s="239">
        <v>3032864529</v>
      </c>
      <c r="F32" s="239">
        <v>3143406738</v>
      </c>
      <c r="G32" s="239">
        <v>3220476941</v>
      </c>
      <c r="H32" s="239">
        <v>3265085591</v>
      </c>
      <c r="I32" s="239">
        <v>3308591979</v>
      </c>
      <c r="J32" s="239">
        <v>3318589823</v>
      </c>
      <c r="K32" s="239">
        <v>3296941194</v>
      </c>
      <c r="L32" s="239">
        <v>3265775093</v>
      </c>
      <c r="M32" s="239">
        <v>3224821711</v>
      </c>
      <c r="N32" s="239">
        <v>3195416262</v>
      </c>
      <c r="O32" s="128">
        <f t="shared" si="1"/>
        <v>0.13509536437420064</v>
      </c>
      <c r="Q32" s="40" t="s">
        <v>527</v>
      </c>
      <c r="R32" s="337">
        <f>+'Monthly Accts FY12-13'!R25</f>
        <v>1285044</v>
      </c>
      <c r="S32" s="337">
        <f>+'Monthly Accts FY12-13'!S25</f>
        <v>688337</v>
      </c>
      <c r="T32" s="337">
        <f>+'Monthly Accts FY12-13'!T25</f>
        <v>510424</v>
      </c>
      <c r="U32" s="337">
        <f>+'Monthly Accts FY12-13'!U25</f>
        <v>86283</v>
      </c>
    </row>
    <row r="33" spans="2:21" ht="15" x14ac:dyDescent="0.25">
      <c r="B33" t="s">
        <v>73</v>
      </c>
      <c r="C33" s="239">
        <v>7917921268</v>
      </c>
      <c r="D33" s="239">
        <v>7932071151</v>
      </c>
      <c r="E33" s="239">
        <v>7972590962</v>
      </c>
      <c r="F33" s="239">
        <v>7987783646</v>
      </c>
      <c r="G33" s="239">
        <v>8008378586</v>
      </c>
      <c r="H33" s="239">
        <v>8040924184</v>
      </c>
      <c r="I33" s="239">
        <v>7976347981</v>
      </c>
      <c r="J33" s="239">
        <v>7950147106</v>
      </c>
      <c r="K33" s="239">
        <v>7931150831</v>
      </c>
      <c r="L33" s="239">
        <v>7905925459</v>
      </c>
      <c r="M33" s="239">
        <v>7872173807</v>
      </c>
      <c r="N33" s="239">
        <v>7831463227</v>
      </c>
      <c r="O33" s="128">
        <f t="shared" si="1"/>
        <v>0.33109751327751058</v>
      </c>
      <c r="Q33" s="40" t="s">
        <v>516</v>
      </c>
      <c r="R33" s="647">
        <f>+'Monthly Accts FY12-13'!R26</f>
        <v>435044</v>
      </c>
      <c r="S33" s="647">
        <f>+'Monthly Accts FY12-13'!S26</f>
        <v>216001</v>
      </c>
      <c r="T33" s="647">
        <f>+'Monthly Accts FY12-13'!T26</f>
        <v>182562</v>
      </c>
      <c r="U33" s="647">
        <f>+'Monthly Accts FY12-13'!U26</f>
        <v>36481</v>
      </c>
    </row>
    <row r="34" spans="2:21" ht="15" x14ac:dyDescent="0.25">
      <c r="B34" t="s">
        <v>74</v>
      </c>
      <c r="C34" s="239">
        <v>51488761</v>
      </c>
      <c r="D34" s="239">
        <v>36557120</v>
      </c>
      <c r="E34" s="239">
        <v>22878697</v>
      </c>
      <c r="F34" s="239">
        <v>13010558</v>
      </c>
      <c r="G34" s="239">
        <v>5969776</v>
      </c>
      <c r="H34" s="239">
        <v>2914756</v>
      </c>
      <c r="I34" s="239">
        <v>1548368</v>
      </c>
      <c r="J34" s="239">
        <v>1330876</v>
      </c>
      <c r="K34" s="239">
        <v>1110210</v>
      </c>
      <c r="L34" s="239">
        <v>887898</v>
      </c>
      <c r="M34" s="239">
        <v>867593</v>
      </c>
      <c r="N34" s="239">
        <v>847018</v>
      </c>
      <c r="O34" s="342">
        <f t="shared" si="1"/>
        <v>3.5810109218723967E-5</v>
      </c>
      <c r="Q34" s="40" t="s">
        <v>517</v>
      </c>
      <c r="R34" s="647">
        <f>+'Monthly Accts FY12-13'!R27</f>
        <v>850000</v>
      </c>
      <c r="S34" s="647">
        <f>+'Monthly Accts FY12-13'!S27</f>
        <v>472336</v>
      </c>
      <c r="T34" s="647">
        <f>+'Monthly Accts FY12-13'!T27</f>
        <v>327862</v>
      </c>
      <c r="U34" s="647">
        <f>+'Monthly Accts FY12-13'!U27</f>
        <v>49802</v>
      </c>
    </row>
    <row r="35" spans="2:21" ht="15" x14ac:dyDescent="0.25">
      <c r="B35" t="s">
        <v>75</v>
      </c>
      <c r="C35" s="239">
        <v>3579708</v>
      </c>
      <c r="D35" s="239">
        <v>3432384</v>
      </c>
      <c r="E35" s="239">
        <v>3658101</v>
      </c>
      <c r="F35" s="239">
        <v>3544127</v>
      </c>
      <c r="G35" s="239">
        <v>5188117</v>
      </c>
      <c r="H35" s="239">
        <v>5168178</v>
      </c>
      <c r="I35" s="239">
        <v>5635363</v>
      </c>
      <c r="J35" s="239">
        <v>5941812</v>
      </c>
      <c r="K35" s="239">
        <v>5823931</v>
      </c>
      <c r="L35" s="239">
        <v>6245202</v>
      </c>
      <c r="M35" s="239">
        <v>6336297</v>
      </c>
      <c r="N35" s="239">
        <v>6077798</v>
      </c>
      <c r="O35" s="341">
        <f t="shared" si="1"/>
        <v>2.5695629867292322E-4</v>
      </c>
    </row>
    <row r="36" spans="2:21" ht="15" x14ac:dyDescent="0.25">
      <c r="B36" t="s">
        <v>76</v>
      </c>
      <c r="C36" s="239">
        <v>36960</v>
      </c>
      <c r="D36" s="239">
        <v>37490</v>
      </c>
      <c r="E36" s="239">
        <v>33032</v>
      </c>
      <c r="F36" s="239">
        <v>32716</v>
      </c>
      <c r="G36" s="239">
        <v>33996</v>
      </c>
      <c r="H36" s="239">
        <v>28952</v>
      </c>
      <c r="I36" s="239">
        <v>29649</v>
      </c>
      <c r="J36" s="239">
        <v>24886</v>
      </c>
      <c r="K36" s="239">
        <v>22582</v>
      </c>
      <c r="L36" s="239">
        <v>20845</v>
      </c>
      <c r="M36" s="239">
        <v>19575</v>
      </c>
      <c r="N36" s="239">
        <v>19172</v>
      </c>
      <c r="O36" s="473">
        <f t="shared" si="1"/>
        <v>8.105511499653796E-7</v>
      </c>
      <c r="R36" s="1176" t="s">
        <v>526</v>
      </c>
      <c r="S36" s="1176"/>
      <c r="T36" s="1176"/>
      <c r="U36" s="1176"/>
    </row>
    <row r="37" spans="2:21" ht="15" x14ac:dyDescent="0.25">
      <c r="B37" t="s">
        <v>77</v>
      </c>
      <c r="C37" s="239">
        <v>441290935</v>
      </c>
      <c r="D37" s="239">
        <v>437972217</v>
      </c>
      <c r="E37" s="239">
        <v>448287681</v>
      </c>
      <c r="F37" s="239">
        <v>460672654</v>
      </c>
      <c r="G37" s="239">
        <v>467670732</v>
      </c>
      <c r="H37" s="239">
        <v>468952409</v>
      </c>
      <c r="I37" s="239">
        <v>472030201</v>
      </c>
      <c r="J37" s="239">
        <v>477888362</v>
      </c>
      <c r="K37" s="239">
        <v>480568357</v>
      </c>
      <c r="L37" s="239">
        <v>480162098</v>
      </c>
      <c r="M37" s="239">
        <v>479433174</v>
      </c>
      <c r="N37" s="239">
        <v>480282446</v>
      </c>
      <c r="O37" s="344">
        <f t="shared" si="1"/>
        <v>2.0305314464504762E-2</v>
      </c>
      <c r="Q37" s="40" t="s">
        <v>527</v>
      </c>
      <c r="R37" s="654">
        <f t="shared" ref="R37:U39" si="2">+R25/R32/12</f>
        <v>489.76906679200619</v>
      </c>
      <c r="S37" s="650">
        <f t="shared" si="2"/>
        <v>297.4252161368633</v>
      </c>
      <c r="T37" s="650">
        <f t="shared" si="2"/>
        <v>712.9061561237977</v>
      </c>
      <c r="U37" s="650">
        <f t="shared" si="2"/>
        <v>704.21297165528938</v>
      </c>
    </row>
    <row r="38" spans="2:21" ht="15" x14ac:dyDescent="0.25">
      <c r="B38" t="s">
        <v>78</v>
      </c>
      <c r="C38" s="239">
        <v>857646335</v>
      </c>
      <c r="D38" s="239">
        <v>865227548</v>
      </c>
      <c r="E38" s="239">
        <v>882822719</v>
      </c>
      <c r="F38" s="239">
        <v>902039862</v>
      </c>
      <c r="G38" s="239">
        <v>915633797</v>
      </c>
      <c r="H38" s="239">
        <v>916887340</v>
      </c>
      <c r="I38" s="239">
        <v>922568661</v>
      </c>
      <c r="J38" s="239">
        <v>932566212</v>
      </c>
      <c r="K38" s="239">
        <v>938638061</v>
      </c>
      <c r="L38" s="239">
        <v>937038342</v>
      </c>
      <c r="M38" s="239">
        <v>936327641</v>
      </c>
      <c r="N38" s="239">
        <v>939413443</v>
      </c>
      <c r="O38" s="344">
        <f t="shared" si="1"/>
        <v>3.9716390909481876E-2</v>
      </c>
      <c r="Q38" s="40" t="s">
        <v>516</v>
      </c>
      <c r="R38" s="654">
        <f t="shared" si="2"/>
        <v>507.55503313074843</v>
      </c>
      <c r="S38" s="650">
        <f t="shared" si="2"/>
        <v>267.49426777345167</v>
      </c>
      <c r="T38" s="650">
        <f t="shared" si="2"/>
        <v>758.02984830724165</v>
      </c>
      <c r="U38" s="650">
        <f t="shared" si="2"/>
        <v>675.4830551063111</v>
      </c>
    </row>
    <row r="39" spans="2:21" ht="15" x14ac:dyDescent="0.25">
      <c r="B39" t="s">
        <v>79</v>
      </c>
      <c r="C39" s="239">
        <v>191424434.73999998</v>
      </c>
      <c r="D39" s="239">
        <v>188827202.53999999</v>
      </c>
      <c r="E39" s="239">
        <v>185687467.08000001</v>
      </c>
      <c r="F39" s="239">
        <v>182154473.88000003</v>
      </c>
      <c r="G39" s="239">
        <v>178593380.68000004</v>
      </c>
      <c r="H39" s="239">
        <v>174880311.68000001</v>
      </c>
      <c r="I39" s="239">
        <v>171391101.16000003</v>
      </c>
      <c r="J39" s="239">
        <v>167493967.85999998</v>
      </c>
      <c r="K39" s="239">
        <v>163392946.55999997</v>
      </c>
      <c r="L39" s="239">
        <v>158925476.25999999</v>
      </c>
      <c r="M39" s="239">
        <v>154396172.96000001</v>
      </c>
      <c r="N39" s="239">
        <v>148803029.65000001</v>
      </c>
      <c r="O39" s="341">
        <f t="shared" si="1"/>
        <v>6.291073795177341E-3</v>
      </c>
      <c r="Q39" s="40" t="s">
        <v>517</v>
      </c>
      <c r="R39" s="654">
        <f t="shared" si="2"/>
        <v>480.66591627450993</v>
      </c>
      <c r="S39" s="650">
        <f t="shared" si="2"/>
        <v>311.11274953987572</v>
      </c>
      <c r="T39" s="650">
        <f t="shared" si="2"/>
        <v>687.78012293790277</v>
      </c>
      <c r="U39" s="650">
        <f t="shared" si="2"/>
        <v>725.2582326011003</v>
      </c>
    </row>
    <row r="40" spans="2:21" ht="15" x14ac:dyDescent="0.25">
      <c r="B40" t="s">
        <v>80</v>
      </c>
      <c r="C40" s="239">
        <v>1199187.98</v>
      </c>
      <c r="D40" s="239">
        <v>1188142.28</v>
      </c>
      <c r="E40" s="239">
        <v>1177939.28</v>
      </c>
      <c r="F40" s="239">
        <v>1173673.0900000001</v>
      </c>
      <c r="G40" s="239">
        <v>1169778.99</v>
      </c>
      <c r="H40" s="239">
        <v>1167625.56</v>
      </c>
      <c r="I40" s="239">
        <v>1164233.46</v>
      </c>
      <c r="J40" s="239">
        <v>1161776.32</v>
      </c>
      <c r="K40" s="239">
        <v>1157403.8899999999</v>
      </c>
      <c r="L40" s="239">
        <v>1155808.22</v>
      </c>
      <c r="M40" s="239">
        <v>1211227.8600000001</v>
      </c>
      <c r="N40" s="239">
        <v>1164479.96</v>
      </c>
      <c r="O40" s="342">
        <f t="shared" si="1"/>
        <v>4.9231721817736242E-5</v>
      </c>
    </row>
    <row r="41" spans="2:21" ht="15" x14ac:dyDescent="0.25">
      <c r="B41" t="s">
        <v>81</v>
      </c>
      <c r="C41" s="239">
        <v>147506598.43000001</v>
      </c>
      <c r="D41" s="239">
        <v>143374479.13</v>
      </c>
      <c r="E41" s="239">
        <v>145217082.63</v>
      </c>
      <c r="F41" s="239">
        <v>149038015.32999998</v>
      </c>
      <c r="G41" s="239">
        <v>148202039.73000002</v>
      </c>
      <c r="H41" s="239">
        <v>148125312.32999998</v>
      </c>
      <c r="I41" s="239">
        <v>147194335.71999997</v>
      </c>
      <c r="J41" s="239">
        <v>151883950.72</v>
      </c>
      <c r="K41" s="239">
        <v>152241004.32000002</v>
      </c>
      <c r="L41" s="239">
        <v>157470785.68000001</v>
      </c>
      <c r="M41" s="239">
        <v>155844672.38999999</v>
      </c>
      <c r="N41" s="239">
        <v>155218200.55999997</v>
      </c>
      <c r="O41" s="344">
        <f t="shared" si="1"/>
        <v>6.5622934988245826E-3</v>
      </c>
    </row>
    <row r="42" spans="2:21" ht="15" x14ac:dyDescent="0.25">
      <c r="B42" t="s">
        <v>82</v>
      </c>
      <c r="C42" s="239">
        <v>1601098</v>
      </c>
      <c r="D42" s="239">
        <v>1623551</v>
      </c>
      <c r="E42" s="239">
        <v>1720893</v>
      </c>
      <c r="F42" s="239">
        <v>1764922</v>
      </c>
      <c r="G42" s="239">
        <v>1518864</v>
      </c>
      <c r="H42" s="239">
        <v>1547107</v>
      </c>
      <c r="I42" s="239">
        <v>1552760</v>
      </c>
      <c r="J42" s="239">
        <v>1542997</v>
      </c>
      <c r="K42" s="239">
        <v>1515137</v>
      </c>
      <c r="L42" s="239">
        <v>1518688</v>
      </c>
      <c r="M42" s="239">
        <v>1420564</v>
      </c>
      <c r="N42" s="239">
        <v>1495619</v>
      </c>
      <c r="O42" s="341">
        <f t="shared" si="1"/>
        <v>6.3231572103070679E-5</v>
      </c>
    </row>
    <row r="43" spans="2:21" ht="15" x14ac:dyDescent="0.25">
      <c r="B43" t="s">
        <v>83</v>
      </c>
      <c r="C43" s="239">
        <v>440341703</v>
      </c>
      <c r="D43" s="239">
        <v>440814497</v>
      </c>
      <c r="E43" s="239">
        <v>442920459</v>
      </c>
      <c r="F43" s="239">
        <v>450129395</v>
      </c>
      <c r="G43" s="239">
        <v>446990641</v>
      </c>
      <c r="H43" s="239">
        <v>445357443</v>
      </c>
      <c r="I43" s="239">
        <v>468576149</v>
      </c>
      <c r="J43" s="239">
        <v>469151985</v>
      </c>
      <c r="K43" s="239">
        <v>494939996</v>
      </c>
      <c r="L43" s="239">
        <v>492549442</v>
      </c>
      <c r="M43" s="239">
        <v>502231139</v>
      </c>
      <c r="N43" s="239">
        <v>498243381</v>
      </c>
      <c r="O43" s="344">
        <f t="shared" si="1"/>
        <v>2.1064664376809344E-2</v>
      </c>
    </row>
    <row r="44" spans="2:21" ht="15" x14ac:dyDescent="0.25">
      <c r="B44" t="s">
        <v>84</v>
      </c>
      <c r="C44" s="239">
        <v>96998102</v>
      </c>
      <c r="D44" s="239">
        <v>97545522</v>
      </c>
      <c r="E44" s="239">
        <v>97741611</v>
      </c>
      <c r="F44" s="239">
        <v>101911667</v>
      </c>
      <c r="G44" s="239">
        <v>102148809</v>
      </c>
      <c r="H44" s="239">
        <v>102563160</v>
      </c>
      <c r="I44" s="239">
        <v>100442663</v>
      </c>
      <c r="J44" s="239">
        <v>104820623</v>
      </c>
      <c r="K44" s="239">
        <v>99822343</v>
      </c>
      <c r="L44" s="239">
        <v>100558966</v>
      </c>
      <c r="M44" s="239">
        <v>103605192</v>
      </c>
      <c r="N44" s="239">
        <v>104206584</v>
      </c>
      <c r="O44" s="341">
        <f t="shared" si="1"/>
        <v>4.4056314675132444E-3</v>
      </c>
    </row>
    <row r="45" spans="2:21" s="3" customFormat="1" ht="15" x14ac:dyDescent="0.25">
      <c r="B45" s="3" t="s">
        <v>85</v>
      </c>
      <c r="C45" s="254">
        <v>5931440950</v>
      </c>
      <c r="D45" s="254">
        <v>5944967150</v>
      </c>
      <c r="E45" s="254">
        <v>5958859171</v>
      </c>
      <c r="F45" s="254">
        <v>6061312849</v>
      </c>
      <c r="G45" s="254">
        <v>6106559718</v>
      </c>
      <c r="H45" s="254">
        <v>6089221921</v>
      </c>
      <c r="I45" s="254">
        <v>6084810395</v>
      </c>
      <c r="J45" s="254">
        <v>6119167033</v>
      </c>
      <c r="K45" s="254">
        <v>6114622570</v>
      </c>
      <c r="L45" s="254">
        <v>6084452927</v>
      </c>
      <c r="M45" s="254">
        <v>6066878407</v>
      </c>
      <c r="N45" s="254">
        <v>6067987054</v>
      </c>
      <c r="O45" s="617">
        <f t="shared" si="1"/>
        <v>0.25654151286223326</v>
      </c>
    </row>
    <row r="46" spans="2:21" ht="15" x14ac:dyDescent="0.25">
      <c r="B46" t="s">
        <v>86</v>
      </c>
      <c r="C46" s="239">
        <v>31643982</v>
      </c>
      <c r="D46" s="239">
        <v>32018736</v>
      </c>
      <c r="E46" s="239">
        <v>32996719</v>
      </c>
      <c r="F46" s="239">
        <v>34241956</v>
      </c>
      <c r="G46" s="239">
        <v>34801863</v>
      </c>
      <c r="H46" s="239">
        <v>35392028</v>
      </c>
      <c r="I46" s="239">
        <v>35621398</v>
      </c>
      <c r="J46" s="239">
        <v>36583676</v>
      </c>
      <c r="K46" s="239">
        <v>36884928</v>
      </c>
      <c r="L46" s="239">
        <v>37196229</v>
      </c>
      <c r="M46" s="239">
        <v>37358753</v>
      </c>
      <c r="N46" s="239">
        <v>37173232</v>
      </c>
      <c r="O46" s="341">
        <f t="shared" si="1"/>
        <v>1.57160473323231E-3</v>
      </c>
    </row>
    <row r="47" spans="2:21" ht="15" x14ac:dyDescent="0.25">
      <c r="B47" s="2" t="s">
        <v>186</v>
      </c>
      <c r="C47" s="239">
        <v>10915448</v>
      </c>
      <c r="D47" s="378">
        <v>10927709</v>
      </c>
      <c r="E47" s="239">
        <v>11002445</v>
      </c>
      <c r="F47" s="239">
        <v>11018254</v>
      </c>
      <c r="G47" s="239">
        <v>11043580</v>
      </c>
      <c r="H47" s="239">
        <v>11048103</v>
      </c>
      <c r="I47" s="239">
        <v>11058883</v>
      </c>
      <c r="J47" s="239">
        <v>11044950</v>
      </c>
      <c r="K47" s="239">
        <v>11049663</v>
      </c>
      <c r="L47" s="239">
        <v>11061894</v>
      </c>
      <c r="M47" s="239">
        <v>11082161</v>
      </c>
      <c r="N47" s="239">
        <v>11082862</v>
      </c>
      <c r="O47" s="341">
        <f t="shared" si="1"/>
        <v>4.6855969846691041E-4</v>
      </c>
    </row>
    <row r="48" spans="2:21" ht="15" x14ac:dyDescent="0.25">
      <c r="B48" t="s">
        <v>87</v>
      </c>
      <c r="C48" s="239">
        <v>904973734</v>
      </c>
      <c r="D48" s="239">
        <v>914629031</v>
      </c>
      <c r="E48" s="239">
        <v>941730737</v>
      </c>
      <c r="F48" s="239">
        <v>956065584</v>
      </c>
      <c r="G48" s="239">
        <v>984702304</v>
      </c>
      <c r="H48" s="239">
        <v>998628650</v>
      </c>
      <c r="I48" s="239">
        <v>1040528978</v>
      </c>
      <c r="J48" s="239">
        <v>1058735769</v>
      </c>
      <c r="K48" s="239">
        <v>1084072575</v>
      </c>
      <c r="L48" s="239">
        <v>1089715962</v>
      </c>
      <c r="M48" s="239">
        <v>1126125585</v>
      </c>
      <c r="N48" s="239">
        <v>1145782088</v>
      </c>
      <c r="O48" s="344">
        <f t="shared" si="1"/>
        <v>4.8441215785423208E-2</v>
      </c>
    </row>
    <row r="49" spans="1:15" ht="15" x14ac:dyDescent="0.25">
      <c r="B49" t="s">
        <v>88</v>
      </c>
      <c r="C49" s="239">
        <v>38527700</v>
      </c>
      <c r="D49" s="239">
        <v>35622324</v>
      </c>
      <c r="E49" s="239">
        <v>34681968</v>
      </c>
      <c r="F49" s="239">
        <v>32469238</v>
      </c>
      <c r="G49" s="239">
        <v>30436569</v>
      </c>
      <c r="H49" s="239">
        <v>26089293</v>
      </c>
      <c r="I49" s="239">
        <v>27322685</v>
      </c>
      <c r="J49" s="239">
        <v>28210470</v>
      </c>
      <c r="K49" s="239">
        <v>28255664</v>
      </c>
      <c r="L49" s="239">
        <v>27178986</v>
      </c>
      <c r="M49" s="239">
        <v>29020160</v>
      </c>
      <c r="N49" s="239">
        <v>27652973</v>
      </c>
      <c r="O49" s="344">
        <f t="shared" si="1"/>
        <v>1.1691085471057579E-3</v>
      </c>
    </row>
    <row r="50" spans="1:15" ht="15" x14ac:dyDescent="0.25">
      <c r="B50" s="247" t="s">
        <v>89</v>
      </c>
      <c r="C50" s="248">
        <v>23104648807.799999</v>
      </c>
      <c r="D50" s="248">
        <v>23141652330.599998</v>
      </c>
      <c r="E50" s="248">
        <v>23288002787.599998</v>
      </c>
      <c r="F50" s="248">
        <v>23512031131.900002</v>
      </c>
      <c r="G50" s="248">
        <v>23658835804</v>
      </c>
      <c r="H50" s="248">
        <v>23704490816.100002</v>
      </c>
      <c r="I50" s="248">
        <v>23742136146.799999</v>
      </c>
      <c r="J50" s="248">
        <v>23811348614.399998</v>
      </c>
      <c r="K50" s="248">
        <v>23821351805.299995</v>
      </c>
      <c r="L50" s="248">
        <v>23741255856.699997</v>
      </c>
      <c r="M50" s="248">
        <v>23700794771.799999</v>
      </c>
      <c r="N50" s="248">
        <v>23653041514.799995</v>
      </c>
      <c r="O50" s="343">
        <f>++N50/$N$50</f>
        <v>1</v>
      </c>
    </row>
    <row r="51" spans="1:15" ht="15" x14ac:dyDescent="0.25">
      <c r="B51" s="3"/>
      <c r="C51" s="254"/>
      <c r="D51" s="254"/>
      <c r="E51" s="254"/>
      <c r="F51" s="254"/>
      <c r="G51" s="254"/>
      <c r="H51" s="254"/>
      <c r="I51" s="254"/>
      <c r="J51" s="254"/>
      <c r="K51" s="254"/>
      <c r="L51" s="254"/>
      <c r="M51" s="254"/>
      <c r="N51" s="254"/>
      <c r="O51" s="472"/>
    </row>
    <row r="52" spans="1:15" x14ac:dyDescent="0.2">
      <c r="B52" s="2" t="s">
        <v>357</v>
      </c>
    </row>
    <row r="53" spans="1:15" ht="15.75" x14ac:dyDescent="0.25">
      <c r="B53" s="61"/>
    </row>
    <row r="54" spans="1:15" x14ac:dyDescent="0.2">
      <c r="B54" s="251" t="s">
        <v>201</v>
      </c>
      <c r="C54" s="251" t="s">
        <v>261</v>
      </c>
      <c r="D54" s="365" t="s">
        <v>259</v>
      </c>
    </row>
    <row r="55" spans="1:15" x14ac:dyDescent="0.2">
      <c r="B55" t="s">
        <v>73</v>
      </c>
      <c r="C55" s="374">
        <v>0.33109751327751058</v>
      </c>
      <c r="D55" s="375">
        <v>3.646956341073807E-3</v>
      </c>
    </row>
    <row r="56" spans="1:15" x14ac:dyDescent="0.2">
      <c r="B56" s="366" t="s">
        <v>85</v>
      </c>
      <c r="C56" s="376">
        <v>0.25654151286223326</v>
      </c>
      <c r="D56" s="376">
        <v>0.64547067586616802</v>
      </c>
      <c r="E56" s="369"/>
    </row>
    <row r="57" spans="1:15" s="2" customFormat="1" x14ac:dyDescent="0.2">
      <c r="B57" s="2" t="s">
        <v>72</v>
      </c>
      <c r="C57" s="374">
        <v>0.13509536437420064</v>
      </c>
      <c r="D57" s="375">
        <v>8.7777427053643657E-3</v>
      </c>
    </row>
    <row r="58" spans="1:15" ht="13.5" thickBot="1" x14ac:dyDescent="0.25">
      <c r="A58" s="366"/>
      <c r="B58" s="1055" t="s">
        <v>33</v>
      </c>
      <c r="C58" s="1056">
        <v>0.11790547766362307</v>
      </c>
      <c r="D58" s="1056">
        <v>0.11208728092624982</v>
      </c>
      <c r="E58" s="366"/>
    </row>
    <row r="59" spans="1:15" x14ac:dyDescent="0.2">
      <c r="B59" t="s">
        <v>87</v>
      </c>
      <c r="C59" s="375">
        <v>4.8441215785423208E-2</v>
      </c>
      <c r="D59" s="375">
        <v>3.9817940807405507E-5</v>
      </c>
    </row>
    <row r="60" spans="1:15" x14ac:dyDescent="0.2">
      <c r="B60" s="366" t="s">
        <v>78</v>
      </c>
      <c r="C60" s="377">
        <v>3.9716390909481876E-2</v>
      </c>
      <c r="D60" s="376">
        <v>0.13878465412112348</v>
      </c>
      <c r="E60" s="369"/>
    </row>
    <row r="61" spans="1:15" x14ac:dyDescent="0.2">
      <c r="B61" t="s">
        <v>83</v>
      </c>
      <c r="C61" s="375">
        <v>2.1064664376809344E-2</v>
      </c>
      <c r="D61" s="375">
        <v>1.7239611243429758E-5</v>
      </c>
    </row>
    <row r="62" spans="1:15" x14ac:dyDescent="0.2">
      <c r="B62" s="366" t="s">
        <v>77</v>
      </c>
      <c r="C62" s="377">
        <v>2.0305314464504762E-2</v>
      </c>
      <c r="D62" s="377">
        <v>6.539262602878769E-2</v>
      </c>
      <c r="E62" s="369"/>
    </row>
    <row r="63" spans="1:15" x14ac:dyDescent="0.2">
      <c r="B63" t="s">
        <v>34</v>
      </c>
      <c r="C63" s="375">
        <v>8.7406573852516316E-3</v>
      </c>
      <c r="D63" s="375">
        <v>3.6704800686737128E-3</v>
      </c>
    </row>
    <row r="64" spans="1:15" x14ac:dyDescent="0.2">
      <c r="B64" t="s">
        <v>81</v>
      </c>
      <c r="C64" s="375">
        <v>6.5622934988245826E-3</v>
      </c>
      <c r="D64" s="375">
        <v>2.0377887829524044E-2</v>
      </c>
    </row>
    <row r="65" spans="2:4" x14ac:dyDescent="0.2">
      <c r="B65" t="s">
        <v>79</v>
      </c>
      <c r="C65" s="375">
        <v>6.291073795177341E-3</v>
      </c>
      <c r="D65" s="375">
        <v>0</v>
      </c>
    </row>
    <row r="66" spans="2:4" x14ac:dyDescent="0.2">
      <c r="B66" t="s">
        <v>84</v>
      </c>
      <c r="C66" s="375">
        <v>4.4056314675132444E-3</v>
      </c>
      <c r="D66" s="375">
        <v>1.1044473525629517E-4</v>
      </c>
    </row>
    <row r="67" spans="2:4" x14ac:dyDescent="0.2">
      <c r="B67" t="s">
        <v>86</v>
      </c>
      <c r="C67" s="375">
        <v>1.57160473323231E-3</v>
      </c>
      <c r="D67" s="375">
        <v>1.5885467586082937E-3</v>
      </c>
    </row>
    <row r="68" spans="2:4" x14ac:dyDescent="0.2">
      <c r="B68" t="s">
        <v>88</v>
      </c>
      <c r="C68" s="375">
        <v>1.1691085471057579E-3</v>
      </c>
      <c r="D68" s="375">
        <v>2.3913009144112248E-6</v>
      </c>
    </row>
    <row r="69" spans="2:4" x14ac:dyDescent="0.2">
      <c r="B69" s="2" t="s">
        <v>186</v>
      </c>
      <c r="C69" s="375">
        <v>4.6855969846691041E-4</v>
      </c>
      <c r="D69" s="375" t="s">
        <v>260</v>
      </c>
    </row>
    <row r="70" spans="2:4" x14ac:dyDescent="0.2">
      <c r="B70" t="s">
        <v>75</v>
      </c>
      <c r="C70" s="375">
        <v>2.5695629867292322E-4</v>
      </c>
      <c r="D70" s="375">
        <v>3.7259804945477217E-6</v>
      </c>
    </row>
    <row r="71" spans="2:4" x14ac:dyDescent="0.2">
      <c r="B71" t="s">
        <v>71</v>
      </c>
      <c r="C71" s="375">
        <v>2.175768810442354E-4</v>
      </c>
      <c r="D71" s="375">
        <v>2.4357902337491081E-5</v>
      </c>
    </row>
    <row r="72" spans="2:4" x14ac:dyDescent="0.2">
      <c r="B72" t="s">
        <v>82</v>
      </c>
      <c r="C72" s="375">
        <v>6.3231572103070679E-5</v>
      </c>
      <c r="D72" s="375">
        <v>2.7249708094453488E-6</v>
      </c>
    </row>
    <row r="73" spans="2:4" x14ac:dyDescent="0.2">
      <c r="B73" t="s">
        <v>80</v>
      </c>
      <c r="C73" s="375">
        <v>4.9231721817736242E-5</v>
      </c>
      <c r="D73" s="375">
        <v>0</v>
      </c>
    </row>
    <row r="74" spans="2:4" x14ac:dyDescent="0.2">
      <c r="B74" t="s">
        <v>74</v>
      </c>
      <c r="C74" s="375">
        <v>3.5810109218723967E-5</v>
      </c>
      <c r="D74" s="375">
        <v>1.7239611243429761E-6</v>
      </c>
    </row>
    <row r="75" spans="2:4" x14ac:dyDescent="0.2">
      <c r="B75" t="s">
        <v>76</v>
      </c>
      <c r="C75" s="375">
        <v>8.105511499653796E-7</v>
      </c>
      <c r="D75" s="375">
        <v>7.229514392406027E-7</v>
      </c>
    </row>
    <row r="78" spans="2:4" x14ac:dyDescent="0.2">
      <c r="B78" t="s">
        <v>263</v>
      </c>
      <c r="C78" s="368">
        <f>SUM(C55:C58)+C60+C62</f>
        <v>0.90066157355155418</v>
      </c>
    </row>
    <row r="80" spans="2:4" x14ac:dyDescent="0.2">
      <c r="B80" s="2"/>
    </row>
  </sheetData>
  <sortState xmlns:xlrd2="http://schemas.microsoft.com/office/spreadsheetml/2017/richdata2" ref="B54:C74">
    <sortCondition descending="1" ref="C54:C74"/>
  </sortState>
  <mergeCells count="3">
    <mergeCell ref="O2:O3"/>
    <mergeCell ref="R2:R3"/>
    <mergeCell ref="R36:U36"/>
  </mergeCells>
  <pageMargins left="0.7" right="0.7" top="0.75" bottom="0.75" header="0.3" footer="0.3"/>
  <pageSetup scale="53" orientation="landscape" r:id="rId1"/>
  <headerFooter>
    <oddFooter>&amp;L&amp;F&amp;R&amp;D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0000"/>
  </sheetPr>
  <dimension ref="B1:F133"/>
  <sheetViews>
    <sheetView workbookViewId="0"/>
  </sheetViews>
  <sheetFormatPr defaultColWidth="9.140625" defaultRowHeight="15" x14ac:dyDescent="0.25"/>
  <cols>
    <col min="1" max="1" width="9.140625" style="236"/>
    <col min="2" max="2" width="10.7109375" style="236" bestFit="1" customWidth="1"/>
    <col min="3" max="3" width="12" style="236" bestFit="1" customWidth="1"/>
    <col min="4" max="4" width="14" style="236" customWidth="1"/>
    <col min="5" max="6" width="11.140625" style="236" bestFit="1" customWidth="1"/>
    <col min="7" max="16384" width="9.140625" style="236"/>
  </cols>
  <sheetData>
    <row r="1" spans="2:6" s="233" customFormat="1" ht="39.75" customHeight="1" x14ac:dyDescent="0.2">
      <c r="B1" s="232" t="s">
        <v>37</v>
      </c>
      <c r="C1" s="345" t="s">
        <v>173</v>
      </c>
      <c r="D1" s="345" t="s">
        <v>174</v>
      </c>
      <c r="E1" s="345" t="s">
        <v>175</v>
      </c>
      <c r="F1" s="345" t="s">
        <v>176</v>
      </c>
    </row>
    <row r="2" spans="2:6" x14ac:dyDescent="0.25">
      <c r="B2" s="234">
        <v>37652</v>
      </c>
      <c r="C2" s="235">
        <v>1709635.0765118005</v>
      </c>
      <c r="D2" s="235">
        <v>1729588</v>
      </c>
      <c r="E2" s="235">
        <v>2076264</v>
      </c>
      <c r="F2" s="235">
        <v>1713200</v>
      </c>
    </row>
    <row r="3" spans="2:6" x14ac:dyDescent="0.25">
      <c r="B3" s="234">
        <v>37680</v>
      </c>
      <c r="C3" s="235">
        <v>1529889.3119452936</v>
      </c>
      <c r="D3" s="235">
        <v>1558465</v>
      </c>
      <c r="E3" s="235">
        <v>1857972</v>
      </c>
      <c r="F3" s="235">
        <v>1729588</v>
      </c>
    </row>
    <row r="4" spans="2:6" x14ac:dyDescent="0.25">
      <c r="B4" s="234">
        <v>37711</v>
      </c>
      <c r="C4" s="235">
        <v>1693972.0016690025</v>
      </c>
      <c r="D4" s="235">
        <v>1629932</v>
      </c>
      <c r="E4" s="235">
        <v>2057242</v>
      </c>
      <c r="F4" s="235">
        <v>1558465</v>
      </c>
    </row>
    <row r="5" spans="2:6" x14ac:dyDescent="0.25">
      <c r="B5" s="234">
        <v>37741</v>
      </c>
      <c r="C5" s="235">
        <v>1599026.8587910882</v>
      </c>
      <c r="D5" s="235">
        <v>1599835</v>
      </c>
      <c r="E5" s="235">
        <v>1941936</v>
      </c>
      <c r="F5" s="235">
        <v>1629932</v>
      </c>
    </row>
    <row r="6" spans="2:6" x14ac:dyDescent="0.25">
      <c r="B6" s="234">
        <v>37772</v>
      </c>
      <c r="C6" s="235">
        <v>1727458.8026208957</v>
      </c>
      <c r="D6" s="235">
        <v>1727722</v>
      </c>
      <c r="E6" s="235">
        <v>2097910</v>
      </c>
      <c r="F6" s="235">
        <v>1599835</v>
      </c>
    </row>
    <row r="7" spans="2:6" x14ac:dyDescent="0.25">
      <c r="B7" s="234">
        <v>37802</v>
      </c>
      <c r="C7" s="235">
        <v>1737828.9405964082</v>
      </c>
      <c r="D7" s="235">
        <v>1800541</v>
      </c>
      <c r="E7" s="235">
        <v>2110504</v>
      </c>
      <c r="F7" s="235">
        <v>1727722</v>
      </c>
    </row>
    <row r="8" spans="2:6" x14ac:dyDescent="0.25">
      <c r="B8" s="234">
        <v>37833</v>
      </c>
      <c r="C8" s="235">
        <v>2124807.0169551317</v>
      </c>
      <c r="D8" s="235">
        <v>2054556</v>
      </c>
      <c r="E8" s="235">
        <v>2580469</v>
      </c>
      <c r="F8" s="235">
        <v>1800541</v>
      </c>
    </row>
    <row r="9" spans="2:6" x14ac:dyDescent="0.25">
      <c r="B9" s="234">
        <v>37864</v>
      </c>
      <c r="C9" s="235">
        <v>2157446.5198304169</v>
      </c>
      <c r="D9" s="235">
        <v>2073311</v>
      </c>
      <c r="E9" s="235">
        <v>2620108</v>
      </c>
      <c r="F9" s="235">
        <v>2054556</v>
      </c>
    </row>
    <row r="10" spans="2:6" x14ac:dyDescent="0.25">
      <c r="B10" s="234">
        <v>37894</v>
      </c>
      <c r="C10" s="235">
        <v>1936340.4225253046</v>
      </c>
      <c r="D10" s="235">
        <v>1986425</v>
      </c>
      <c r="E10" s="235">
        <v>2351586</v>
      </c>
      <c r="F10" s="235">
        <v>2073311</v>
      </c>
    </row>
    <row r="11" spans="2:6" x14ac:dyDescent="0.25">
      <c r="B11" s="234">
        <v>37925</v>
      </c>
      <c r="C11" s="235">
        <v>1866095.3772217473</v>
      </c>
      <c r="D11" s="235">
        <v>1857456</v>
      </c>
      <c r="E11" s="235">
        <v>2266277</v>
      </c>
      <c r="F11" s="235">
        <v>1986425</v>
      </c>
    </row>
    <row r="12" spans="2:6" x14ac:dyDescent="0.25">
      <c r="B12" s="234">
        <v>37955</v>
      </c>
      <c r="C12" s="235">
        <v>1633800.6635269839</v>
      </c>
      <c r="D12" s="235">
        <v>1772516</v>
      </c>
      <c r="E12" s="235">
        <v>1984167</v>
      </c>
      <c r="F12" s="235">
        <v>1857456</v>
      </c>
    </row>
    <row r="13" spans="2:6" x14ac:dyDescent="0.25">
      <c r="B13" s="234">
        <v>37986</v>
      </c>
      <c r="C13" s="235">
        <v>1761299.6737117022</v>
      </c>
      <c r="D13" s="235">
        <v>1887379</v>
      </c>
      <c r="E13" s="235">
        <v>2139008</v>
      </c>
      <c r="F13" s="235">
        <v>1772516</v>
      </c>
    </row>
    <row r="14" spans="2:6" x14ac:dyDescent="0.25">
      <c r="B14" s="234">
        <v>38017</v>
      </c>
      <c r="C14" s="235">
        <v>1745047.022682478</v>
      </c>
      <c r="D14" s="235">
        <v>1663266</v>
      </c>
      <c r="E14" s="235">
        <v>2119269.9899999998</v>
      </c>
      <c r="F14" s="235">
        <v>1887379</v>
      </c>
    </row>
    <row r="15" spans="2:6" x14ac:dyDescent="0.25">
      <c r="B15" s="234">
        <v>38046</v>
      </c>
      <c r="C15" s="235">
        <v>1620788.59415612</v>
      </c>
      <c r="D15" s="235">
        <v>1645284</v>
      </c>
      <c r="E15" s="235">
        <v>1968364.5099999998</v>
      </c>
      <c r="F15" s="235">
        <v>1663266</v>
      </c>
    </row>
    <row r="16" spans="2:6" x14ac:dyDescent="0.25">
      <c r="B16" s="234">
        <v>38077</v>
      </c>
      <c r="C16" s="235">
        <v>1759106.126859243</v>
      </c>
      <c r="D16" s="235">
        <v>1684171</v>
      </c>
      <c r="E16" s="235">
        <v>2136344.0499999998</v>
      </c>
      <c r="F16" s="235">
        <v>1645284</v>
      </c>
    </row>
    <row r="17" spans="2:6" x14ac:dyDescent="0.25">
      <c r="B17" s="234">
        <v>38107</v>
      </c>
      <c r="C17" s="235">
        <v>1703988.1271449265</v>
      </c>
      <c r="D17" s="235">
        <v>1708484</v>
      </c>
      <c r="E17" s="235">
        <v>2069406.0699999996</v>
      </c>
      <c r="F17" s="235">
        <v>1684171</v>
      </c>
    </row>
    <row r="18" spans="2:6" x14ac:dyDescent="0.25">
      <c r="B18" s="234">
        <v>38138</v>
      </c>
      <c r="C18" s="235">
        <v>1855560.0202383909</v>
      </c>
      <c r="D18" s="235">
        <v>1811764</v>
      </c>
      <c r="E18" s="235">
        <v>2253482.35</v>
      </c>
      <c r="F18" s="235">
        <v>1708484</v>
      </c>
    </row>
    <row r="19" spans="2:6" x14ac:dyDescent="0.25">
      <c r="B19" s="234">
        <v>38168</v>
      </c>
      <c r="C19" s="235">
        <v>1829203.1543763564</v>
      </c>
      <c r="D19" s="235">
        <v>1832547</v>
      </c>
      <c r="E19" s="235">
        <v>2221473.29</v>
      </c>
      <c r="F19" s="235">
        <v>1811764</v>
      </c>
    </row>
    <row r="20" spans="2:6" x14ac:dyDescent="0.25">
      <c r="B20" s="234">
        <v>38199</v>
      </c>
      <c r="C20" s="235">
        <v>2026020.1718990647</v>
      </c>
      <c r="D20" s="235">
        <v>1984199</v>
      </c>
      <c r="E20" s="235">
        <v>2460497.4499999997</v>
      </c>
      <c r="F20" s="235">
        <v>1832547</v>
      </c>
    </row>
    <row r="21" spans="2:6" x14ac:dyDescent="0.25">
      <c r="B21" s="234">
        <v>38230</v>
      </c>
      <c r="C21" s="235">
        <v>2012171.2042326499</v>
      </c>
      <c r="D21" s="235">
        <v>1994298</v>
      </c>
      <c r="E21" s="235">
        <v>2443678.59</v>
      </c>
      <c r="F21" s="235">
        <v>1984199</v>
      </c>
    </row>
    <row r="22" spans="2:6" x14ac:dyDescent="0.25">
      <c r="B22" s="234">
        <v>38260</v>
      </c>
      <c r="C22" s="235">
        <v>2009547.82446574</v>
      </c>
      <c r="D22" s="235">
        <v>1940785</v>
      </c>
      <c r="E22" s="235">
        <v>2440492.63</v>
      </c>
      <c r="F22" s="235">
        <v>1994298</v>
      </c>
    </row>
    <row r="23" spans="2:6" x14ac:dyDescent="0.25">
      <c r="B23" s="234">
        <v>38291</v>
      </c>
      <c r="C23" s="235">
        <v>1790739.1647791951</v>
      </c>
      <c r="D23" s="235">
        <v>1730287</v>
      </c>
      <c r="E23" s="235">
        <v>2174760.75</v>
      </c>
      <c r="F23" s="235">
        <v>1940785</v>
      </c>
    </row>
    <row r="24" spans="2:6" x14ac:dyDescent="0.25">
      <c r="B24" s="234">
        <v>38321</v>
      </c>
      <c r="C24" s="235">
        <v>1688615.9662092866</v>
      </c>
      <c r="D24" s="235">
        <v>1840302</v>
      </c>
      <c r="E24" s="235">
        <v>2050737.3699999996</v>
      </c>
      <c r="F24" s="235">
        <v>1730287</v>
      </c>
    </row>
    <row r="25" spans="2:6" x14ac:dyDescent="0.25">
      <c r="B25" s="234">
        <v>38352</v>
      </c>
      <c r="C25" s="235">
        <v>1800687.6216876409</v>
      </c>
      <c r="D25" s="235">
        <v>1839869</v>
      </c>
      <c r="E25" s="235">
        <v>2186842.64</v>
      </c>
      <c r="F25" s="235">
        <v>1840302</v>
      </c>
    </row>
    <row r="26" spans="2:6" x14ac:dyDescent="0.25">
      <c r="B26" s="234">
        <v>38383</v>
      </c>
      <c r="C26" s="235">
        <v>1783493.284070126</v>
      </c>
      <c r="D26" s="235">
        <v>1711112</v>
      </c>
      <c r="E26" s="235">
        <v>2165961</v>
      </c>
      <c r="F26" s="235">
        <v>1839869</v>
      </c>
    </row>
    <row r="27" spans="2:6" x14ac:dyDescent="0.25">
      <c r="B27" s="234">
        <v>38411</v>
      </c>
      <c r="C27" s="235">
        <v>1574768.113761981</v>
      </c>
      <c r="D27" s="235">
        <v>1652509</v>
      </c>
      <c r="E27" s="235">
        <v>1912475</v>
      </c>
      <c r="F27" s="235">
        <v>1711112</v>
      </c>
    </row>
    <row r="28" spans="2:6" x14ac:dyDescent="0.25">
      <c r="B28" s="234">
        <v>38442</v>
      </c>
      <c r="C28" s="235">
        <v>1730057.1751549717</v>
      </c>
      <c r="D28" s="235">
        <v>1664753</v>
      </c>
      <c r="E28" s="235">
        <v>2101065.5900000003</v>
      </c>
      <c r="F28" s="235">
        <v>1652509</v>
      </c>
    </row>
    <row r="29" spans="2:6" x14ac:dyDescent="0.25">
      <c r="B29" s="234">
        <v>38472</v>
      </c>
      <c r="C29" s="235">
        <v>1663559.7399486979</v>
      </c>
      <c r="D29" s="235">
        <v>1630802</v>
      </c>
      <c r="E29" s="235">
        <v>2020307.87</v>
      </c>
      <c r="F29" s="235">
        <v>1664753</v>
      </c>
    </row>
    <row r="30" spans="2:6" x14ac:dyDescent="0.25">
      <c r="B30" s="234">
        <v>38503</v>
      </c>
      <c r="C30" s="235">
        <v>1819270.0212941552</v>
      </c>
      <c r="D30" s="235">
        <v>1796470</v>
      </c>
      <c r="E30" s="235">
        <v>2209410.0099999998</v>
      </c>
      <c r="F30" s="235">
        <v>1630802</v>
      </c>
    </row>
    <row r="31" spans="2:6" x14ac:dyDescent="0.25">
      <c r="B31" s="234">
        <v>38533</v>
      </c>
      <c r="C31" s="235">
        <v>1788604.7311715565</v>
      </c>
      <c r="D31" s="235">
        <v>1859586</v>
      </c>
      <c r="E31" s="235">
        <v>2172168.5900000003</v>
      </c>
      <c r="F31" s="235">
        <v>1796470</v>
      </c>
    </row>
    <row r="32" spans="2:6" x14ac:dyDescent="0.25">
      <c r="B32" s="234">
        <v>38564</v>
      </c>
      <c r="C32" s="235">
        <v>2126154.0726815322</v>
      </c>
      <c r="D32" s="235">
        <v>2048608</v>
      </c>
      <c r="E32" s="235">
        <v>2582104.9300000006</v>
      </c>
      <c r="F32" s="235">
        <v>1859586</v>
      </c>
    </row>
    <row r="33" spans="2:6" x14ac:dyDescent="0.25">
      <c r="B33" s="234">
        <v>38595</v>
      </c>
      <c r="C33" s="235">
        <v>2118004.6955540385</v>
      </c>
      <c r="D33" s="235">
        <v>2010051</v>
      </c>
      <c r="E33" s="235">
        <v>2572207.9300000002</v>
      </c>
      <c r="F33" s="235">
        <v>2048608</v>
      </c>
    </row>
    <row r="34" spans="2:6" x14ac:dyDescent="0.25">
      <c r="B34" s="234">
        <v>38625</v>
      </c>
      <c r="C34" s="235">
        <v>1837478.893372495</v>
      </c>
      <c r="D34" s="235">
        <v>1937996</v>
      </c>
      <c r="E34" s="235">
        <v>2231523.75</v>
      </c>
      <c r="F34" s="235">
        <v>2010051</v>
      </c>
    </row>
    <row r="35" spans="2:6" x14ac:dyDescent="0.25">
      <c r="B35" s="234">
        <v>38656</v>
      </c>
      <c r="C35" s="235">
        <v>1828698.1186112382</v>
      </c>
      <c r="D35" s="235">
        <v>1742543</v>
      </c>
      <c r="E35" s="235">
        <v>2220859.9500000002</v>
      </c>
      <c r="F35" s="235">
        <v>1937996</v>
      </c>
    </row>
    <row r="36" spans="2:6" x14ac:dyDescent="0.25">
      <c r="B36" s="234">
        <v>38686</v>
      </c>
      <c r="C36" s="235">
        <v>1709072.9531124244</v>
      </c>
      <c r="D36" s="235">
        <v>1849719</v>
      </c>
      <c r="E36" s="235">
        <v>2075581.3299999998</v>
      </c>
      <c r="F36" s="235">
        <v>1742543</v>
      </c>
    </row>
    <row r="37" spans="2:6" x14ac:dyDescent="0.25">
      <c r="B37" s="234">
        <v>38717</v>
      </c>
      <c r="C37" s="235">
        <v>1773234.6205490464</v>
      </c>
      <c r="D37" s="235">
        <v>1829503</v>
      </c>
      <c r="E37" s="235">
        <v>2153502.3800000004</v>
      </c>
      <c r="F37" s="235">
        <v>1849719</v>
      </c>
    </row>
    <row r="38" spans="2:6" x14ac:dyDescent="0.25">
      <c r="B38" s="234">
        <v>38748</v>
      </c>
      <c r="C38" s="235">
        <v>1762789.8396477376</v>
      </c>
      <c r="D38" s="235">
        <v>1740513</v>
      </c>
      <c r="E38" s="235">
        <v>2140817.7300000004</v>
      </c>
      <c r="F38" s="235">
        <v>1829503</v>
      </c>
    </row>
    <row r="39" spans="2:6" x14ac:dyDescent="0.25">
      <c r="B39" s="234">
        <v>38776</v>
      </c>
      <c r="C39" s="235">
        <v>1587024.9103555968</v>
      </c>
      <c r="D39" s="235">
        <v>1680741</v>
      </c>
      <c r="E39" s="235">
        <v>1927360.2499999998</v>
      </c>
      <c r="F39" s="235">
        <v>1740513</v>
      </c>
    </row>
    <row r="40" spans="2:6" x14ac:dyDescent="0.25">
      <c r="B40" s="234">
        <v>38807</v>
      </c>
      <c r="C40" s="235">
        <v>1764801.3038727129</v>
      </c>
      <c r="D40" s="235">
        <v>1699417</v>
      </c>
      <c r="E40" s="235">
        <v>2143260.5500000003</v>
      </c>
      <c r="F40" s="235">
        <v>1680741</v>
      </c>
    </row>
    <row r="41" spans="2:6" x14ac:dyDescent="0.25">
      <c r="B41" s="234">
        <v>38837</v>
      </c>
      <c r="C41" s="235">
        <v>1659477.945279605</v>
      </c>
      <c r="D41" s="235">
        <v>1670444</v>
      </c>
      <c r="E41" s="235">
        <v>2015350.74</v>
      </c>
      <c r="F41" s="235">
        <v>1699417</v>
      </c>
    </row>
    <row r="42" spans="2:6" x14ac:dyDescent="0.25">
      <c r="B42" s="234">
        <v>38868</v>
      </c>
      <c r="C42" s="235">
        <v>1842639.5479890453</v>
      </c>
      <c r="D42" s="235">
        <v>1893268</v>
      </c>
      <c r="E42" s="235">
        <v>2237791.1000000006</v>
      </c>
      <c r="F42" s="235">
        <v>1670444</v>
      </c>
    </row>
    <row r="43" spans="2:6" x14ac:dyDescent="0.25">
      <c r="B43" s="234">
        <v>38898</v>
      </c>
      <c r="C43" s="235">
        <v>2081171.6682953599</v>
      </c>
      <c r="D43" s="235">
        <v>2099694</v>
      </c>
      <c r="E43" s="235">
        <v>2527476.1099999994</v>
      </c>
      <c r="F43" s="235">
        <v>1893268</v>
      </c>
    </row>
    <row r="44" spans="2:6" x14ac:dyDescent="0.25">
      <c r="B44" s="234">
        <v>38929</v>
      </c>
      <c r="C44" s="235">
        <v>2416517.7630779087</v>
      </c>
      <c r="D44" s="235">
        <v>2262445</v>
      </c>
      <c r="E44" s="235">
        <v>2934736.72</v>
      </c>
      <c r="F44" s="235">
        <v>2099694</v>
      </c>
    </row>
    <row r="45" spans="2:6" x14ac:dyDescent="0.25">
      <c r="B45" s="234">
        <v>38960</v>
      </c>
      <c r="C45" s="235">
        <v>2131422.5622408534</v>
      </c>
      <c r="D45" s="235">
        <v>2155062</v>
      </c>
      <c r="E45" s="235">
        <v>2588503.2399999998</v>
      </c>
      <c r="F45" s="235">
        <v>2262445</v>
      </c>
    </row>
    <row r="46" spans="2:6" x14ac:dyDescent="0.25">
      <c r="B46" s="234">
        <v>38990</v>
      </c>
      <c r="C46" s="235">
        <v>1974284.9006525981</v>
      </c>
      <c r="D46" s="235">
        <v>1997376</v>
      </c>
      <c r="E46" s="235">
        <v>2397667.6199999996</v>
      </c>
      <c r="F46" s="235">
        <v>2155062</v>
      </c>
    </row>
    <row r="47" spans="2:6" x14ac:dyDescent="0.25">
      <c r="B47" s="234">
        <v>39021</v>
      </c>
      <c r="C47" s="235">
        <v>1800847.9413528652</v>
      </c>
      <c r="D47" s="235">
        <v>1837810</v>
      </c>
      <c r="E47" s="235">
        <v>2187037.3400000003</v>
      </c>
      <c r="F47" s="235">
        <v>1997376</v>
      </c>
    </row>
    <row r="48" spans="2:6" x14ac:dyDescent="0.25">
      <c r="B48" s="234">
        <v>39051</v>
      </c>
      <c r="C48" s="235">
        <v>1763610.77185028</v>
      </c>
      <c r="D48" s="235">
        <v>1856859</v>
      </c>
      <c r="E48" s="235">
        <v>2141814.71</v>
      </c>
      <c r="F48" s="235">
        <v>1837810</v>
      </c>
    </row>
    <row r="49" spans="2:6" x14ac:dyDescent="0.25">
      <c r="B49" s="234">
        <v>39082</v>
      </c>
      <c r="C49" s="235">
        <v>1834034.3837824997</v>
      </c>
      <c r="D49" s="235">
        <v>1848781</v>
      </c>
      <c r="E49" s="235">
        <v>2227340.5700000003</v>
      </c>
      <c r="F49" s="235">
        <v>1856859</v>
      </c>
    </row>
    <row r="50" spans="2:6" x14ac:dyDescent="0.25">
      <c r="B50" s="234">
        <v>39113</v>
      </c>
      <c r="C50" s="235">
        <v>1864455.3078699231</v>
      </c>
      <c r="D50" s="235">
        <v>1804830</v>
      </c>
      <c r="E50" s="235">
        <v>2264285.2199999993</v>
      </c>
      <c r="F50" s="235">
        <v>1848781</v>
      </c>
    </row>
    <row r="51" spans="2:6" x14ac:dyDescent="0.25">
      <c r="B51" s="234">
        <v>39141</v>
      </c>
      <c r="C51" s="235">
        <v>1624001.3195521557</v>
      </c>
      <c r="D51" s="235">
        <v>1733728</v>
      </c>
      <c r="E51" s="235">
        <v>1972266.1999999993</v>
      </c>
      <c r="F51" s="235">
        <v>1804830</v>
      </c>
    </row>
    <row r="52" spans="2:6" x14ac:dyDescent="0.25">
      <c r="B52" s="234">
        <v>39172</v>
      </c>
      <c r="C52" s="235">
        <v>1811446.9239167655</v>
      </c>
      <c r="D52" s="235">
        <v>1720362</v>
      </c>
      <c r="E52" s="235">
        <v>2199909.2600000002</v>
      </c>
      <c r="F52" s="235">
        <v>1733728</v>
      </c>
    </row>
    <row r="53" spans="2:6" x14ac:dyDescent="0.25">
      <c r="B53" s="234">
        <v>39202</v>
      </c>
      <c r="C53" s="235">
        <v>1721406.5582236163</v>
      </c>
      <c r="D53" s="235">
        <v>1722073</v>
      </c>
      <c r="E53" s="235">
        <v>2090559.8599999996</v>
      </c>
      <c r="F53" s="235">
        <v>1720362</v>
      </c>
    </row>
    <row r="54" spans="2:6" x14ac:dyDescent="0.25">
      <c r="B54" s="234">
        <v>39233</v>
      </c>
      <c r="C54" s="235">
        <v>1866751.4197840178</v>
      </c>
      <c r="D54" s="235">
        <v>1796157</v>
      </c>
      <c r="E54" s="235">
        <v>2267073.7300000004</v>
      </c>
      <c r="F54" s="235">
        <v>1722073</v>
      </c>
    </row>
    <row r="55" spans="2:6" x14ac:dyDescent="0.25">
      <c r="B55" s="234">
        <v>39263</v>
      </c>
      <c r="C55" s="235">
        <v>1908548.1645543063</v>
      </c>
      <c r="D55" s="235">
        <v>2007756</v>
      </c>
      <c r="E55" s="235">
        <v>2317833.73</v>
      </c>
      <c r="F55" s="235">
        <v>1796157</v>
      </c>
    </row>
    <row r="56" spans="2:6" x14ac:dyDescent="0.25">
      <c r="B56" s="234">
        <v>39294</v>
      </c>
      <c r="C56" s="235">
        <v>2193999.1153048864</v>
      </c>
      <c r="D56" s="235">
        <v>2110290</v>
      </c>
      <c r="E56" s="235">
        <v>2664499.2499999995</v>
      </c>
      <c r="F56" s="235">
        <v>2007756</v>
      </c>
    </row>
    <row r="57" spans="2:6" x14ac:dyDescent="0.25">
      <c r="B57" s="234">
        <v>39325</v>
      </c>
      <c r="C57" s="235">
        <v>2272601.9944716743</v>
      </c>
      <c r="D57" s="235">
        <v>2221937</v>
      </c>
      <c r="E57" s="235">
        <v>2759958.4099999997</v>
      </c>
      <c r="F57" s="235">
        <v>2110290</v>
      </c>
    </row>
    <row r="58" spans="2:6" x14ac:dyDescent="0.25">
      <c r="B58" s="234">
        <v>39355</v>
      </c>
      <c r="C58" s="235">
        <v>1992646.5004736492</v>
      </c>
      <c r="D58" s="235">
        <v>2054703</v>
      </c>
      <c r="E58" s="235">
        <v>2419966.8400000003</v>
      </c>
      <c r="F58" s="235">
        <v>2221937</v>
      </c>
    </row>
    <row r="59" spans="2:6" x14ac:dyDescent="0.25">
      <c r="B59" s="234">
        <v>39386</v>
      </c>
      <c r="C59" s="235">
        <v>1866879.3873195725</v>
      </c>
      <c r="D59" s="235">
        <v>1847746</v>
      </c>
      <c r="E59" s="235">
        <v>2267229.1400000006</v>
      </c>
      <c r="F59" s="235">
        <v>2054703</v>
      </c>
    </row>
    <row r="60" spans="2:6" x14ac:dyDescent="0.25">
      <c r="B60" s="234">
        <v>39416</v>
      </c>
      <c r="C60" s="235">
        <v>1745075.7600030547</v>
      </c>
      <c r="D60" s="235">
        <v>1865195</v>
      </c>
      <c r="E60" s="235">
        <v>2119304.8899999997</v>
      </c>
      <c r="F60" s="235">
        <v>1847746</v>
      </c>
    </row>
    <row r="61" spans="2:6" x14ac:dyDescent="0.25">
      <c r="B61" s="234">
        <v>39447</v>
      </c>
      <c r="C61" s="235">
        <v>1829873.4997254009</v>
      </c>
      <c r="D61" s="235">
        <v>1879292</v>
      </c>
      <c r="E61" s="235">
        <v>2222287.39</v>
      </c>
      <c r="F61" s="235">
        <v>1865195</v>
      </c>
    </row>
    <row r="62" spans="2:6" x14ac:dyDescent="0.25">
      <c r="B62" s="234">
        <v>39478</v>
      </c>
      <c r="C62" s="235">
        <v>1853682.8474063352</v>
      </c>
      <c r="D62" s="235">
        <v>1888240</v>
      </c>
      <c r="E62" s="235">
        <v>2251202.6200000006</v>
      </c>
      <c r="F62" s="235">
        <v>1879292</v>
      </c>
    </row>
    <row r="63" spans="2:6" x14ac:dyDescent="0.25">
      <c r="B63" s="234">
        <v>39507</v>
      </c>
      <c r="C63" s="235">
        <v>1712119.8254680419</v>
      </c>
      <c r="D63" s="235">
        <v>1775606</v>
      </c>
      <c r="E63" s="235">
        <v>2079281.5999999999</v>
      </c>
      <c r="F63" s="235">
        <v>1888240</v>
      </c>
    </row>
    <row r="64" spans="2:6" x14ac:dyDescent="0.25">
      <c r="B64" s="234">
        <v>39538</v>
      </c>
      <c r="C64" s="235">
        <v>1765350.0549487029</v>
      </c>
      <c r="D64" s="235">
        <v>1776326</v>
      </c>
      <c r="E64" s="235">
        <v>2143926.98</v>
      </c>
      <c r="F64" s="235">
        <v>1775606</v>
      </c>
    </row>
    <row r="65" spans="2:6" x14ac:dyDescent="0.25">
      <c r="B65" s="234">
        <v>39568</v>
      </c>
      <c r="C65" s="235">
        <v>1755649.018959654</v>
      </c>
      <c r="D65" s="235">
        <v>1740005</v>
      </c>
      <c r="E65" s="235">
        <v>2132145.5700000003</v>
      </c>
      <c r="F65" s="235">
        <v>1776326</v>
      </c>
    </row>
    <row r="66" spans="2:6" x14ac:dyDescent="0.25">
      <c r="B66" s="234">
        <v>39599</v>
      </c>
      <c r="C66" s="235">
        <v>1884185.0264735448</v>
      </c>
      <c r="D66" s="235">
        <v>1886341</v>
      </c>
      <c r="E66" s="235">
        <v>2288245.9500000002</v>
      </c>
      <c r="F66" s="235">
        <v>1740005</v>
      </c>
    </row>
    <row r="67" spans="2:6" x14ac:dyDescent="0.25">
      <c r="B67" s="234">
        <v>39629</v>
      </c>
      <c r="C67" s="235">
        <v>2124324.4769951184</v>
      </c>
      <c r="D67" s="235">
        <v>2249117</v>
      </c>
      <c r="E67" s="235">
        <v>2579882.9800000004</v>
      </c>
      <c r="F67" s="235">
        <v>1886341</v>
      </c>
    </row>
    <row r="68" spans="2:6" x14ac:dyDescent="0.25">
      <c r="B68" s="234">
        <v>39660</v>
      </c>
      <c r="C68" s="235">
        <v>2223825.3333059656</v>
      </c>
      <c r="D68" s="235">
        <v>2014848</v>
      </c>
      <c r="E68" s="235">
        <v>2700721.66</v>
      </c>
      <c r="F68" s="235">
        <v>2249117</v>
      </c>
    </row>
    <row r="69" spans="2:6" x14ac:dyDescent="0.25">
      <c r="B69" s="234">
        <v>39691</v>
      </c>
      <c r="C69" s="235">
        <v>2225783.9505041605</v>
      </c>
      <c r="D69" s="235">
        <v>2163347</v>
      </c>
      <c r="E69" s="235">
        <v>2703100.3</v>
      </c>
      <c r="F69" s="235">
        <v>2014848</v>
      </c>
    </row>
    <row r="70" spans="2:6" x14ac:dyDescent="0.25">
      <c r="B70" s="234">
        <v>39721</v>
      </c>
      <c r="C70" s="235">
        <v>2081815.6477703392</v>
      </c>
      <c r="D70" s="235">
        <v>2135057</v>
      </c>
      <c r="E70" s="235">
        <v>2528258.1899999995</v>
      </c>
      <c r="F70" s="235">
        <v>2163347</v>
      </c>
    </row>
    <row r="71" spans="2:6" x14ac:dyDescent="0.25">
      <c r="B71" s="234">
        <v>39752</v>
      </c>
      <c r="C71" s="235">
        <v>1980860.3619049191</v>
      </c>
      <c r="D71" s="235">
        <v>1944447</v>
      </c>
      <c r="E71" s="235">
        <v>2405653.1799999992</v>
      </c>
      <c r="F71" s="235">
        <v>2135057</v>
      </c>
    </row>
    <row r="72" spans="2:6" x14ac:dyDescent="0.25">
      <c r="B72" s="234">
        <v>39782</v>
      </c>
      <c r="C72" s="235">
        <v>1741457.3443355288</v>
      </c>
      <c r="D72" s="235">
        <v>1863034</v>
      </c>
      <c r="E72" s="235">
        <v>2114910.5100000007</v>
      </c>
      <c r="F72" s="235">
        <v>1944447</v>
      </c>
    </row>
    <row r="73" spans="2:6" x14ac:dyDescent="0.25">
      <c r="B73" s="234">
        <v>39813</v>
      </c>
      <c r="C73" s="235">
        <v>1844714.0696355037</v>
      </c>
      <c r="D73" s="235">
        <v>1851006</v>
      </c>
      <c r="E73" s="235">
        <v>2240310.4999999995</v>
      </c>
      <c r="F73" s="235">
        <v>1863034</v>
      </c>
    </row>
    <row r="74" spans="2:6" x14ac:dyDescent="0.25">
      <c r="B74" s="234">
        <v>39844</v>
      </c>
      <c r="C74" s="235">
        <v>1800874.1425431438</v>
      </c>
      <c r="D74" s="235">
        <v>1870687</v>
      </c>
      <c r="E74" s="235">
        <v>2187069.1599999992</v>
      </c>
      <c r="F74" s="235">
        <v>1851006</v>
      </c>
    </row>
    <row r="75" spans="2:6" x14ac:dyDescent="0.25">
      <c r="B75" s="234">
        <v>39872</v>
      </c>
      <c r="C75" s="235">
        <v>1615778.6993110441</v>
      </c>
      <c r="D75" s="235">
        <v>1676113</v>
      </c>
      <c r="E75" s="235">
        <v>1962280.2500000002</v>
      </c>
      <c r="F75" s="235">
        <v>1870687</v>
      </c>
    </row>
    <row r="76" spans="2:6" x14ac:dyDescent="0.25">
      <c r="B76" s="234">
        <v>39903</v>
      </c>
      <c r="C76" s="235">
        <v>1755075.7052970503</v>
      </c>
      <c r="D76" s="235">
        <v>1693138</v>
      </c>
      <c r="E76" s="235">
        <v>2131449.31</v>
      </c>
      <c r="F76" s="235">
        <v>1676113</v>
      </c>
    </row>
    <row r="77" spans="2:6" x14ac:dyDescent="0.25">
      <c r="B77" s="234">
        <v>39933</v>
      </c>
      <c r="C77" s="235">
        <v>1703675.7549405128</v>
      </c>
      <c r="D77" s="235">
        <v>1713311</v>
      </c>
      <c r="E77" s="235">
        <v>2069026.71</v>
      </c>
      <c r="F77" s="235">
        <v>1693138</v>
      </c>
    </row>
    <row r="78" spans="2:6" x14ac:dyDescent="0.25">
      <c r="B78" s="234">
        <v>39964</v>
      </c>
      <c r="C78" s="235">
        <v>1854824.871819736</v>
      </c>
      <c r="D78" s="235">
        <v>1795432</v>
      </c>
      <c r="E78" s="235">
        <v>2252589.5499999998</v>
      </c>
      <c r="F78" s="235">
        <v>1713311</v>
      </c>
    </row>
    <row r="79" spans="2:6" x14ac:dyDescent="0.25">
      <c r="B79" s="234">
        <v>39994</v>
      </c>
      <c r="C79" s="235">
        <v>1771847.8430935736</v>
      </c>
      <c r="D79" s="235">
        <v>1883949</v>
      </c>
      <c r="E79" s="235">
        <v>2151818.21</v>
      </c>
      <c r="F79" s="235">
        <v>1795432</v>
      </c>
    </row>
    <row r="80" spans="2:6" x14ac:dyDescent="0.25">
      <c r="B80" s="234">
        <v>40025</v>
      </c>
      <c r="C80" s="235">
        <v>2138402.6186174918</v>
      </c>
      <c r="D80" s="235">
        <v>1963766</v>
      </c>
      <c r="E80" s="235">
        <v>2596980.1599999997</v>
      </c>
      <c r="F80" s="235">
        <v>1883949</v>
      </c>
    </row>
    <row r="81" spans="2:6" x14ac:dyDescent="0.25">
      <c r="B81" s="234">
        <v>40056</v>
      </c>
      <c r="C81" s="235">
        <v>2077271.7833357765</v>
      </c>
      <c r="D81" s="235">
        <v>2122743</v>
      </c>
      <c r="E81" s="235">
        <v>2522739.9000000004</v>
      </c>
      <c r="F81" s="235">
        <v>1963766</v>
      </c>
    </row>
    <row r="82" spans="2:6" x14ac:dyDescent="0.25">
      <c r="B82" s="234">
        <v>40086</v>
      </c>
      <c r="C82" s="235">
        <v>2093483.329292129</v>
      </c>
      <c r="D82" s="235">
        <v>2186689</v>
      </c>
      <c r="E82" s="235">
        <v>2542427.9899999998</v>
      </c>
      <c r="F82" s="235">
        <v>2122743</v>
      </c>
    </row>
    <row r="83" spans="2:6" x14ac:dyDescent="0.25">
      <c r="B83" s="234">
        <v>40117</v>
      </c>
      <c r="C83" s="235">
        <v>1791453.3160151937</v>
      </c>
      <c r="D83" s="235">
        <v>1762369</v>
      </c>
      <c r="E83" s="235">
        <v>2175628.0500000003</v>
      </c>
      <c r="F83" s="235">
        <v>2186689</v>
      </c>
    </row>
    <row r="84" spans="2:6" x14ac:dyDescent="0.25">
      <c r="B84" s="234">
        <v>40147</v>
      </c>
      <c r="C84" s="235">
        <v>1671384.9782153</v>
      </c>
      <c r="D84" s="235">
        <v>1793157</v>
      </c>
      <c r="E84" s="235">
        <v>2029811.2200000002</v>
      </c>
      <c r="F84" s="235">
        <v>1762369</v>
      </c>
    </row>
    <row r="85" spans="2:6" x14ac:dyDescent="0.25">
      <c r="B85" s="234">
        <v>40178</v>
      </c>
      <c r="C85" s="235">
        <v>1812639.1521821888</v>
      </c>
      <c r="D85" s="235">
        <v>1842796</v>
      </c>
      <c r="E85" s="235">
        <v>2201357.16</v>
      </c>
      <c r="F85" s="235">
        <v>1793157</v>
      </c>
    </row>
    <row r="86" spans="2:6" x14ac:dyDescent="0.25">
      <c r="B86" s="234">
        <v>40209</v>
      </c>
      <c r="C86" s="235">
        <v>1771252.3629934369</v>
      </c>
      <c r="D86" s="235">
        <v>1823447</v>
      </c>
      <c r="E86" s="235">
        <v>2151095.0300000007</v>
      </c>
      <c r="F86" s="235">
        <v>1842796</v>
      </c>
    </row>
    <row r="87" spans="2:6" x14ac:dyDescent="0.25">
      <c r="B87" s="234">
        <v>40237</v>
      </c>
      <c r="C87" s="235">
        <v>1578731.4431499443</v>
      </c>
      <c r="D87" s="235">
        <v>1660467</v>
      </c>
      <c r="E87" s="235">
        <v>1917288.2599999995</v>
      </c>
      <c r="F87" s="235">
        <v>1823447</v>
      </c>
    </row>
    <row r="88" spans="2:6" x14ac:dyDescent="0.25">
      <c r="B88" s="234">
        <v>40268</v>
      </c>
      <c r="C88" s="235">
        <v>1718429.684711043</v>
      </c>
      <c r="D88" s="235">
        <v>1656962</v>
      </c>
      <c r="E88" s="235">
        <v>2086944.6</v>
      </c>
      <c r="F88" s="235">
        <v>1660467</v>
      </c>
    </row>
    <row r="89" spans="2:6" x14ac:dyDescent="0.25">
      <c r="B89" s="234">
        <v>40298</v>
      </c>
      <c r="C89" s="235">
        <v>1634548.8960724</v>
      </c>
      <c r="D89" s="235">
        <v>1627502</v>
      </c>
      <c r="E89" s="235">
        <v>1985075.6900000002</v>
      </c>
      <c r="F89" s="235">
        <v>1656962</v>
      </c>
    </row>
    <row r="90" spans="2:6" x14ac:dyDescent="0.25">
      <c r="B90" s="234">
        <v>40329</v>
      </c>
      <c r="C90" s="235">
        <v>1710871.5553103993</v>
      </c>
      <c r="D90" s="235">
        <v>1763865</v>
      </c>
      <c r="E90" s="235">
        <v>2077765.6400000004</v>
      </c>
      <c r="F90" s="235">
        <v>1627502</v>
      </c>
    </row>
    <row r="91" spans="2:6" x14ac:dyDescent="0.25">
      <c r="B91" s="234">
        <v>40359</v>
      </c>
      <c r="C91" s="235">
        <v>1843316.2089612652</v>
      </c>
      <c r="D91" s="235">
        <v>1840820</v>
      </c>
      <c r="E91" s="235">
        <v>2238612.8700000006</v>
      </c>
      <c r="F91" s="235">
        <v>1763865</v>
      </c>
    </row>
    <row r="92" spans="2:6" x14ac:dyDescent="0.25">
      <c r="B92" s="234">
        <v>40390</v>
      </c>
      <c r="C92" s="235">
        <v>1953955.8977533947</v>
      </c>
      <c r="D92" s="235">
        <v>1881170</v>
      </c>
      <c r="E92" s="235">
        <v>2372979.0900000008</v>
      </c>
      <c r="F92" s="235">
        <v>1840820</v>
      </c>
    </row>
    <row r="93" spans="2:6" x14ac:dyDescent="0.25">
      <c r="B93" s="234">
        <v>40421</v>
      </c>
      <c r="C93" s="235">
        <v>1995968.1312570628</v>
      </c>
      <c r="D93" s="235">
        <v>1966812</v>
      </c>
      <c r="E93" s="235">
        <v>2424000.7899999996</v>
      </c>
      <c r="F93" s="235">
        <v>1881170</v>
      </c>
    </row>
    <row r="94" spans="2:6" x14ac:dyDescent="0.25">
      <c r="B94" s="234">
        <v>40451</v>
      </c>
      <c r="C94" s="235">
        <v>1902957.8417070911</v>
      </c>
      <c r="D94" s="235">
        <v>2000146</v>
      </c>
      <c r="E94" s="235">
        <v>2311044.5700000003</v>
      </c>
      <c r="F94" s="235">
        <v>1966812</v>
      </c>
    </row>
    <row r="95" spans="2:6" x14ac:dyDescent="0.25">
      <c r="B95" s="234">
        <v>40482</v>
      </c>
      <c r="C95" s="235">
        <v>1787492.4157130665</v>
      </c>
      <c r="D95" s="235">
        <v>1787317</v>
      </c>
      <c r="E95" s="235">
        <v>2170817.7400000002</v>
      </c>
      <c r="F95" s="235">
        <v>2000146</v>
      </c>
    </row>
    <row r="96" spans="2:6" x14ac:dyDescent="0.25">
      <c r="B96" s="234">
        <v>40512</v>
      </c>
      <c r="C96" s="235">
        <v>1703998.8027713245</v>
      </c>
      <c r="D96" s="235">
        <v>1869464</v>
      </c>
      <c r="E96" s="235">
        <v>2069419.0349999999</v>
      </c>
      <c r="F96" s="235">
        <v>1787317</v>
      </c>
    </row>
    <row r="97" spans="2:6" x14ac:dyDescent="0.25">
      <c r="B97" s="234">
        <v>40543</v>
      </c>
      <c r="C97" s="235">
        <v>1782709.7844920363</v>
      </c>
      <c r="D97" s="235">
        <v>1844102</v>
      </c>
      <c r="E97" s="235">
        <v>2165009.48</v>
      </c>
      <c r="F97" s="235">
        <v>1869464</v>
      </c>
    </row>
    <row r="98" spans="2:6" x14ac:dyDescent="0.25">
      <c r="B98" s="234">
        <v>40574</v>
      </c>
      <c r="C98" s="235">
        <v>1805968.8660061527</v>
      </c>
      <c r="D98" s="235">
        <v>1831249</v>
      </c>
      <c r="E98" s="235">
        <v>2193256.4399999995</v>
      </c>
      <c r="F98" s="235">
        <v>1844102</v>
      </c>
    </row>
    <row r="99" spans="2:6" x14ac:dyDescent="0.25">
      <c r="B99" s="234">
        <v>40602</v>
      </c>
      <c r="C99" s="235">
        <v>1607950.2167738664</v>
      </c>
      <c r="D99" s="235">
        <v>1688516</v>
      </c>
      <c r="E99" s="235">
        <v>1952772.96</v>
      </c>
      <c r="F99" s="235">
        <v>1831249</v>
      </c>
    </row>
    <row r="100" spans="2:6" x14ac:dyDescent="0.25">
      <c r="B100" s="234">
        <v>40633</v>
      </c>
      <c r="C100" s="235">
        <v>1800981.9116124029</v>
      </c>
      <c r="D100" s="235">
        <v>1727116</v>
      </c>
      <c r="E100" s="235">
        <v>2187200.0400000005</v>
      </c>
      <c r="F100" s="235">
        <v>1688516</v>
      </c>
    </row>
    <row r="101" spans="2:6" x14ac:dyDescent="0.25">
      <c r="B101" s="234">
        <v>40663</v>
      </c>
      <c r="C101" s="235">
        <v>1702852.3607153764</v>
      </c>
      <c r="D101" s="235">
        <v>1674813</v>
      </c>
      <c r="E101" s="235">
        <v>2068026.7400000005</v>
      </c>
      <c r="F101" s="235">
        <v>1727116</v>
      </c>
    </row>
    <row r="102" spans="2:6" x14ac:dyDescent="0.25">
      <c r="B102" s="234">
        <v>40694</v>
      </c>
      <c r="C102" s="235">
        <v>1776412.7541159289</v>
      </c>
      <c r="D102" s="235">
        <v>1705764</v>
      </c>
      <c r="E102" s="235">
        <v>2157362.0599999996</v>
      </c>
      <c r="F102" s="235">
        <v>1674813</v>
      </c>
    </row>
    <row r="103" spans="2:6" x14ac:dyDescent="0.25">
      <c r="B103" s="234">
        <v>40724</v>
      </c>
      <c r="C103" s="235">
        <v>1797305.7001703402</v>
      </c>
      <c r="D103" s="235">
        <v>1868271</v>
      </c>
      <c r="E103" s="235">
        <v>2182735.4700000002</v>
      </c>
      <c r="F103" s="235">
        <v>1705764</v>
      </c>
    </row>
    <row r="104" spans="2:6" x14ac:dyDescent="0.25">
      <c r="B104" s="234">
        <v>40755</v>
      </c>
      <c r="C104" s="235">
        <v>2070447.3778390421</v>
      </c>
      <c r="D104" s="235">
        <v>1940677</v>
      </c>
      <c r="E104" s="235">
        <v>2514452.0100000002</v>
      </c>
      <c r="F104" s="235">
        <v>1868271</v>
      </c>
    </row>
    <row r="105" spans="2:6" x14ac:dyDescent="0.25">
      <c r="B105" s="234">
        <v>40786</v>
      </c>
      <c r="C105" s="235">
        <v>2115867.2399989348</v>
      </c>
      <c r="D105" s="235">
        <v>2055803</v>
      </c>
      <c r="E105" s="235">
        <v>2569612.0999999996</v>
      </c>
      <c r="F105" s="235">
        <v>1940677</v>
      </c>
    </row>
    <row r="106" spans="2:6" x14ac:dyDescent="0.25">
      <c r="B106" s="234">
        <v>40816</v>
      </c>
      <c r="C106" s="235">
        <v>1921017.3620603236</v>
      </c>
      <c r="D106" s="235">
        <v>1960449</v>
      </c>
      <c r="E106" s="235">
        <v>2332976.9300000002</v>
      </c>
      <c r="F106" s="235">
        <v>2055803</v>
      </c>
    </row>
    <row r="107" spans="2:6" x14ac:dyDescent="0.25">
      <c r="B107" s="234">
        <v>40847</v>
      </c>
      <c r="C107" s="235">
        <v>1812577.8486430212</v>
      </c>
      <c r="D107" s="235">
        <v>1783825</v>
      </c>
      <c r="E107" s="235">
        <v>2201282.71</v>
      </c>
      <c r="F107" s="235">
        <v>1960449</v>
      </c>
    </row>
    <row r="108" spans="2:6" x14ac:dyDescent="0.25">
      <c r="B108" s="234">
        <v>40877</v>
      </c>
      <c r="C108" s="235">
        <v>1677933.6701182816</v>
      </c>
      <c r="D108" s="235">
        <v>1779319</v>
      </c>
      <c r="E108" s="235">
        <v>2037764.2700000003</v>
      </c>
      <c r="F108" s="235">
        <v>1783825</v>
      </c>
    </row>
    <row r="109" spans="2:6" x14ac:dyDescent="0.25">
      <c r="B109" s="234">
        <v>40908</v>
      </c>
      <c r="C109" s="235">
        <v>1781976.5217027264</v>
      </c>
      <c r="D109" s="235">
        <v>1781684</v>
      </c>
      <c r="E109" s="235">
        <v>2164118.9700000002</v>
      </c>
      <c r="F109" s="235">
        <v>1779319</v>
      </c>
    </row>
    <row r="110" spans="2:6" x14ac:dyDescent="0.25">
      <c r="B110" s="234">
        <v>40939</v>
      </c>
      <c r="C110" s="235">
        <v>1724576.9763551471</v>
      </c>
      <c r="D110" s="235">
        <v>1709285</v>
      </c>
      <c r="E110" s="235">
        <v>2094410.17</v>
      </c>
      <c r="F110" s="235">
        <v>1781684</v>
      </c>
    </row>
    <row r="111" spans="2:6" x14ac:dyDescent="0.25">
      <c r="B111" s="234">
        <v>40968</v>
      </c>
      <c r="C111" s="235">
        <v>1577607.4927820063</v>
      </c>
      <c r="D111" s="235">
        <v>1643198</v>
      </c>
      <c r="E111" s="235">
        <v>1915923.2799999998</v>
      </c>
      <c r="F111" s="235">
        <v>1709285</v>
      </c>
    </row>
    <row r="112" spans="2:6" x14ac:dyDescent="0.25">
      <c r="B112" s="234">
        <v>40999</v>
      </c>
      <c r="C112" s="235">
        <v>1716401.5544869711</v>
      </c>
      <c r="D112" s="235">
        <v>1696765</v>
      </c>
      <c r="E112" s="235">
        <v>2084481.5400000005</v>
      </c>
      <c r="F112" s="235">
        <v>1643198</v>
      </c>
    </row>
    <row r="113" spans="2:6" x14ac:dyDescent="0.25">
      <c r="B113" s="234">
        <v>41029</v>
      </c>
      <c r="C113" s="235">
        <v>1738078.0330562284</v>
      </c>
      <c r="D113" s="235">
        <v>1707931</v>
      </c>
      <c r="E113" s="235">
        <v>2110806.5100000002</v>
      </c>
      <c r="F113" s="235">
        <v>1696765</v>
      </c>
    </row>
    <row r="114" spans="2:6" x14ac:dyDescent="0.25">
      <c r="B114" s="234">
        <v>41060</v>
      </c>
      <c r="C114" s="235">
        <v>1864349.0291889245</v>
      </c>
      <c r="D114" s="235">
        <v>1825238</v>
      </c>
      <c r="E114" s="235">
        <v>2264156.1499999994</v>
      </c>
      <c r="F114" s="235">
        <v>1707931</v>
      </c>
    </row>
    <row r="115" spans="2:6" x14ac:dyDescent="0.25">
      <c r="B115" s="234">
        <v>41090</v>
      </c>
      <c r="C115" s="235">
        <v>1862390.3708197831</v>
      </c>
      <c r="D115" s="235">
        <v>1825313</v>
      </c>
      <c r="E115" s="235">
        <v>2261777.46</v>
      </c>
      <c r="F115" s="235">
        <v>1825238</v>
      </c>
    </row>
    <row r="116" spans="2:6" x14ac:dyDescent="0.25">
      <c r="B116" s="234">
        <v>41121</v>
      </c>
      <c r="C116" s="235">
        <v>2015927.5672731348</v>
      </c>
      <c r="D116" s="235">
        <v>1977258</v>
      </c>
      <c r="E116" s="235">
        <v>2448240.4999999995</v>
      </c>
      <c r="F116" s="235">
        <v>1825313</v>
      </c>
    </row>
    <row r="117" spans="2:6" x14ac:dyDescent="0.25">
      <c r="B117" s="234">
        <v>41152</v>
      </c>
      <c r="C117" s="235">
        <v>2342768.6749958829</v>
      </c>
      <c r="D117" s="235">
        <v>2176807</v>
      </c>
      <c r="E117" s="235">
        <v>2845172.24</v>
      </c>
      <c r="F117" s="235">
        <v>1977258</v>
      </c>
    </row>
    <row r="118" spans="2:6" x14ac:dyDescent="0.25">
      <c r="B118" s="234">
        <v>41182</v>
      </c>
      <c r="C118" s="235">
        <v>2141286.0587843386</v>
      </c>
      <c r="D118" s="235">
        <v>2168000</v>
      </c>
      <c r="E118" s="235">
        <v>2600481.9499999997</v>
      </c>
      <c r="F118" s="235">
        <v>2176807</v>
      </c>
    </row>
    <row r="119" spans="2:6" x14ac:dyDescent="0.25">
      <c r="B119" s="234">
        <v>41213</v>
      </c>
      <c r="C119" s="235">
        <v>1883617.6908323567</v>
      </c>
      <c r="D119" s="235">
        <v>1906519</v>
      </c>
      <c r="E119" s="235">
        <v>2287556.9500000007</v>
      </c>
      <c r="F119" s="235">
        <v>2168000</v>
      </c>
    </row>
    <row r="120" spans="2:6" x14ac:dyDescent="0.25">
      <c r="B120" s="234">
        <v>41243</v>
      </c>
      <c r="C120" s="235">
        <v>1673441.631671028</v>
      </c>
      <c r="D120" s="235">
        <v>1818793</v>
      </c>
      <c r="E120" s="235">
        <v>2032308.9200000004</v>
      </c>
      <c r="F120" s="235">
        <v>1906519</v>
      </c>
    </row>
    <row r="121" spans="2:6" x14ac:dyDescent="0.25">
      <c r="B121" s="234">
        <v>41274</v>
      </c>
      <c r="C121" s="235">
        <v>1793046.1128863778</v>
      </c>
      <c r="D121" s="235">
        <v>1782261</v>
      </c>
      <c r="E121" s="235">
        <v>2177562.4200000004</v>
      </c>
      <c r="F121" s="235">
        <v>1818793</v>
      </c>
    </row>
    <row r="122" spans="2:6" x14ac:dyDescent="0.25">
      <c r="B122" s="234">
        <v>41305</v>
      </c>
      <c r="C122" s="235">
        <v>1781178.431141238</v>
      </c>
      <c r="D122" s="235">
        <v>1753948</v>
      </c>
      <c r="E122" s="235">
        <v>2163149.7300000004</v>
      </c>
      <c r="F122" s="235">
        <v>1782261</v>
      </c>
    </row>
    <row r="123" spans="2:6" x14ac:dyDescent="0.25">
      <c r="B123" s="234">
        <v>41333</v>
      </c>
      <c r="C123" s="235">
        <v>1551929.5028891072</v>
      </c>
      <c r="D123" s="235">
        <v>1636681</v>
      </c>
      <c r="E123" s="235">
        <v>1884738.6799999997</v>
      </c>
      <c r="F123" s="235">
        <v>1753948</v>
      </c>
    </row>
    <row r="124" spans="2:6" x14ac:dyDescent="0.25">
      <c r="B124" s="234">
        <v>41364</v>
      </c>
      <c r="C124" s="235">
        <v>1688220.3545854709</v>
      </c>
      <c r="D124" s="235">
        <v>1610174</v>
      </c>
      <c r="E124" s="235">
        <v>2050256.9199999997</v>
      </c>
      <c r="F124" s="235">
        <v>1636681</v>
      </c>
    </row>
    <row r="125" spans="2:6" x14ac:dyDescent="0.25">
      <c r="B125" s="234">
        <v>41394</v>
      </c>
      <c r="C125" s="235">
        <v>1710458.6930600479</v>
      </c>
      <c r="D125" s="235">
        <v>1632162</v>
      </c>
      <c r="E125" s="235">
        <v>2077264.24</v>
      </c>
      <c r="F125" s="235">
        <v>1610174</v>
      </c>
    </row>
    <row r="126" spans="2:6" x14ac:dyDescent="0.25">
      <c r="B126" s="234">
        <v>41425</v>
      </c>
      <c r="C126" s="235">
        <v>1885960.3670868115</v>
      </c>
      <c r="D126" s="235">
        <v>1765118</v>
      </c>
      <c r="E126" s="235">
        <v>2290402.0099999998</v>
      </c>
      <c r="F126" s="235">
        <v>1632162</v>
      </c>
    </row>
    <row r="127" spans="2:6" x14ac:dyDescent="0.25">
      <c r="B127" s="234">
        <v>41455</v>
      </c>
      <c r="C127" s="235">
        <v>1836902.3107367484</v>
      </c>
      <c r="D127" s="235">
        <v>1880152</v>
      </c>
      <c r="E127" s="235">
        <v>2230823.52</v>
      </c>
      <c r="F127" s="235">
        <v>1765118</v>
      </c>
    </row>
    <row r="128" spans="2:6" x14ac:dyDescent="0.25">
      <c r="B128" s="234">
        <v>41486</v>
      </c>
      <c r="C128" s="235">
        <v>2086662.6456489484</v>
      </c>
      <c r="D128" s="235">
        <v>1942685</v>
      </c>
      <c r="E128" s="235">
        <v>2534144.62</v>
      </c>
      <c r="F128" s="235">
        <v>1880152</v>
      </c>
    </row>
    <row r="129" spans="2:6" x14ac:dyDescent="0.25">
      <c r="B129" s="234">
        <v>41517</v>
      </c>
      <c r="C129" s="235">
        <v>2077094.9211842949</v>
      </c>
      <c r="D129" s="235">
        <v>1710319.2727423799</v>
      </c>
      <c r="E129" s="235">
        <v>2522525.1100000003</v>
      </c>
      <c r="F129" s="235">
        <v>1942685</v>
      </c>
    </row>
    <row r="131" spans="2:6" x14ac:dyDescent="0.25">
      <c r="C131" s="237">
        <v>1842778.7890624993</v>
      </c>
      <c r="D131" s="237">
        <f>AVERAGE(D2:D129)</f>
        <v>1842756.2833807999</v>
      </c>
      <c r="E131" s="237">
        <f>SUM(E2:E129)</f>
        <v>286458905.745</v>
      </c>
      <c r="F131" s="237">
        <f>SUM(F2:F129)</f>
        <v>235875685</v>
      </c>
    </row>
    <row r="133" spans="2:6" x14ac:dyDescent="0.25">
      <c r="E133" s="236">
        <v>0.82341892770466596</v>
      </c>
      <c r="F133" s="236" t="s">
        <v>177</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B2:DZ7"/>
  <sheetViews>
    <sheetView topLeftCell="DA1" workbookViewId="0">
      <selection activeCell="EJ4" sqref="EJ4"/>
    </sheetView>
  </sheetViews>
  <sheetFormatPr defaultColWidth="9.140625" defaultRowHeight="14.25" x14ac:dyDescent="0.2"/>
  <cols>
    <col min="1" max="1" width="9.140625" style="346"/>
    <col min="2" max="2" width="42.85546875" style="346" customWidth="1"/>
    <col min="3" max="130" width="10.140625" style="346" bestFit="1" customWidth="1"/>
    <col min="131" max="16384" width="9.140625" style="346"/>
  </cols>
  <sheetData>
    <row r="2" spans="2:130" ht="22.5" customHeight="1" x14ac:dyDescent="0.25">
      <c r="B2" s="445" t="s">
        <v>340</v>
      </c>
    </row>
    <row r="3" spans="2:130" s="270" customFormat="1" ht="24.75" customHeight="1" x14ac:dyDescent="0.25">
      <c r="B3" s="270" t="s">
        <v>0</v>
      </c>
      <c r="C3" s="270">
        <v>37652</v>
      </c>
      <c r="D3" s="270">
        <v>37680</v>
      </c>
      <c r="E3" s="270">
        <v>37711</v>
      </c>
      <c r="F3" s="270">
        <v>37741</v>
      </c>
      <c r="G3" s="270">
        <v>37772</v>
      </c>
      <c r="H3" s="270">
        <v>37802</v>
      </c>
      <c r="I3" s="270">
        <v>37833</v>
      </c>
      <c r="J3" s="270">
        <v>37864</v>
      </c>
      <c r="K3" s="270">
        <v>37894</v>
      </c>
      <c r="L3" s="270">
        <v>37925</v>
      </c>
      <c r="M3" s="270">
        <v>37955</v>
      </c>
      <c r="N3" s="270">
        <v>37986</v>
      </c>
      <c r="O3" s="270">
        <v>38017</v>
      </c>
      <c r="P3" s="270">
        <v>38046</v>
      </c>
      <c r="Q3" s="270">
        <v>38077</v>
      </c>
      <c r="R3" s="270">
        <v>38107</v>
      </c>
      <c r="S3" s="270">
        <v>38138</v>
      </c>
      <c r="T3" s="270">
        <v>38168</v>
      </c>
      <c r="U3" s="270">
        <v>38199</v>
      </c>
      <c r="V3" s="270">
        <v>38230</v>
      </c>
      <c r="W3" s="270">
        <v>38260</v>
      </c>
      <c r="X3" s="270">
        <v>38291</v>
      </c>
      <c r="Y3" s="270">
        <v>38321</v>
      </c>
      <c r="Z3" s="270">
        <v>38352</v>
      </c>
      <c r="AA3" s="270">
        <v>38383</v>
      </c>
      <c r="AB3" s="270">
        <v>38411</v>
      </c>
      <c r="AC3" s="270">
        <v>38442</v>
      </c>
      <c r="AD3" s="270">
        <v>38472</v>
      </c>
      <c r="AE3" s="270">
        <v>38503</v>
      </c>
      <c r="AF3" s="270">
        <v>38533</v>
      </c>
      <c r="AG3" s="270">
        <v>38564</v>
      </c>
      <c r="AH3" s="270">
        <v>38595</v>
      </c>
      <c r="AI3" s="270">
        <v>38625</v>
      </c>
      <c r="AJ3" s="270">
        <v>38656</v>
      </c>
      <c r="AK3" s="270">
        <v>38686</v>
      </c>
      <c r="AL3" s="270">
        <v>38717</v>
      </c>
      <c r="AM3" s="270">
        <v>38748</v>
      </c>
      <c r="AN3" s="270">
        <v>38776</v>
      </c>
      <c r="AO3" s="270">
        <v>38807</v>
      </c>
      <c r="AP3" s="270">
        <v>38837</v>
      </c>
      <c r="AQ3" s="270">
        <v>38868</v>
      </c>
      <c r="AR3" s="270">
        <v>38898</v>
      </c>
      <c r="AS3" s="270">
        <v>38929</v>
      </c>
      <c r="AT3" s="270">
        <v>38960</v>
      </c>
      <c r="AU3" s="270">
        <v>38990</v>
      </c>
      <c r="AV3" s="270">
        <v>39021</v>
      </c>
      <c r="AW3" s="270">
        <v>39051</v>
      </c>
      <c r="AX3" s="270">
        <v>39082</v>
      </c>
      <c r="AY3" s="270">
        <v>39113</v>
      </c>
      <c r="AZ3" s="270">
        <v>39141</v>
      </c>
      <c r="BA3" s="270">
        <v>39172</v>
      </c>
      <c r="BB3" s="270">
        <v>39202</v>
      </c>
      <c r="BC3" s="270">
        <v>39233</v>
      </c>
      <c r="BD3" s="270">
        <v>39263</v>
      </c>
      <c r="BE3" s="270">
        <v>39294</v>
      </c>
      <c r="BF3" s="270">
        <v>39325</v>
      </c>
      <c r="BG3" s="270">
        <v>39355</v>
      </c>
      <c r="BH3" s="270">
        <v>39386</v>
      </c>
      <c r="BI3" s="270">
        <v>39416</v>
      </c>
      <c r="BJ3" s="270">
        <v>39447</v>
      </c>
      <c r="BK3" s="270">
        <v>39478</v>
      </c>
      <c r="BL3" s="270">
        <v>39507</v>
      </c>
      <c r="BM3" s="270">
        <v>39538</v>
      </c>
      <c r="BN3" s="270">
        <v>39568</v>
      </c>
      <c r="BO3" s="270">
        <v>39599</v>
      </c>
      <c r="BP3" s="270">
        <v>39629</v>
      </c>
      <c r="BQ3" s="270">
        <v>39660</v>
      </c>
      <c r="BR3" s="270">
        <v>39691</v>
      </c>
      <c r="BS3" s="270">
        <v>39721</v>
      </c>
      <c r="BT3" s="270">
        <v>39752</v>
      </c>
      <c r="BU3" s="270">
        <v>39782</v>
      </c>
      <c r="BV3" s="270">
        <v>39813</v>
      </c>
      <c r="BW3" s="270">
        <v>39844</v>
      </c>
      <c r="BX3" s="270">
        <v>39872</v>
      </c>
      <c r="BY3" s="270">
        <v>39903</v>
      </c>
      <c r="BZ3" s="270">
        <v>39933</v>
      </c>
      <c r="CA3" s="270">
        <v>39964</v>
      </c>
      <c r="CB3" s="270">
        <v>39994</v>
      </c>
      <c r="CC3" s="270">
        <v>40025</v>
      </c>
      <c r="CD3" s="270">
        <v>40056</v>
      </c>
      <c r="CE3" s="270">
        <v>40086</v>
      </c>
      <c r="CF3" s="270">
        <v>40117</v>
      </c>
      <c r="CG3" s="270">
        <v>40147</v>
      </c>
      <c r="CH3" s="270">
        <v>40178</v>
      </c>
      <c r="CI3" s="270">
        <v>40209</v>
      </c>
      <c r="CJ3" s="270">
        <v>40237</v>
      </c>
      <c r="CK3" s="270">
        <v>40268</v>
      </c>
      <c r="CL3" s="270">
        <v>40298</v>
      </c>
      <c r="CM3" s="270">
        <v>40329</v>
      </c>
      <c r="CN3" s="270">
        <v>40359</v>
      </c>
      <c r="CO3" s="270">
        <v>40390</v>
      </c>
      <c r="CP3" s="270">
        <v>40421</v>
      </c>
      <c r="CQ3" s="270">
        <v>40451</v>
      </c>
      <c r="CR3" s="270">
        <v>40482</v>
      </c>
      <c r="CS3" s="270">
        <v>40512</v>
      </c>
      <c r="CT3" s="270">
        <v>40543</v>
      </c>
      <c r="CU3" s="270">
        <v>40574</v>
      </c>
      <c r="CV3" s="270">
        <v>40602</v>
      </c>
      <c r="CW3" s="270">
        <v>40633</v>
      </c>
      <c r="CX3" s="270">
        <v>40663</v>
      </c>
      <c r="CY3" s="270">
        <v>40694</v>
      </c>
      <c r="CZ3" s="270">
        <v>40724</v>
      </c>
      <c r="DA3" s="270">
        <v>40755</v>
      </c>
      <c r="DB3" s="270">
        <v>40786</v>
      </c>
      <c r="DC3" s="270">
        <v>40816</v>
      </c>
      <c r="DD3" s="270">
        <v>40847</v>
      </c>
      <c r="DE3" s="270">
        <v>40877</v>
      </c>
      <c r="DF3" s="270">
        <v>40908</v>
      </c>
      <c r="DG3" s="270">
        <v>40939</v>
      </c>
      <c r="DH3" s="270">
        <v>40968</v>
      </c>
      <c r="DI3" s="270">
        <v>40999</v>
      </c>
      <c r="DJ3" s="270">
        <v>41029</v>
      </c>
      <c r="DK3" s="270">
        <v>41060</v>
      </c>
      <c r="DL3" s="270">
        <v>41090</v>
      </c>
      <c r="DM3" s="270">
        <v>41121</v>
      </c>
      <c r="DN3" s="270">
        <v>41152</v>
      </c>
      <c r="DO3" s="270">
        <v>41182</v>
      </c>
      <c r="DP3" s="270">
        <v>41213</v>
      </c>
      <c r="DQ3" s="270">
        <v>41243</v>
      </c>
      <c r="DR3" s="270">
        <v>41274</v>
      </c>
      <c r="DS3" s="270">
        <v>41305</v>
      </c>
      <c r="DT3" s="270">
        <v>41333</v>
      </c>
      <c r="DU3" s="270">
        <v>41364</v>
      </c>
      <c r="DV3" s="270">
        <v>41394</v>
      </c>
      <c r="DW3" s="270">
        <v>41425</v>
      </c>
      <c r="DX3" s="270">
        <v>41455</v>
      </c>
      <c r="DY3" s="270">
        <v>41486</v>
      </c>
      <c r="DZ3" s="270">
        <v>41517</v>
      </c>
    </row>
    <row r="4" spans="2:130" x14ac:dyDescent="0.2">
      <c r="B4" s="348" t="s">
        <v>173</v>
      </c>
      <c r="C4" s="347">
        <v>1709635.0765118005</v>
      </c>
      <c r="D4" s="347">
        <v>1529889.3119452936</v>
      </c>
      <c r="E4" s="347">
        <v>1693972.0016690025</v>
      </c>
      <c r="F4" s="347">
        <v>1599026.8587910882</v>
      </c>
      <c r="G4" s="347">
        <v>1727458.8026208957</v>
      </c>
      <c r="H4" s="347">
        <v>1737828.9405964082</v>
      </c>
      <c r="I4" s="347">
        <v>2124807.0169551317</v>
      </c>
      <c r="J4" s="347">
        <v>2157446.5198304169</v>
      </c>
      <c r="K4" s="347">
        <v>1936340.4225253046</v>
      </c>
      <c r="L4" s="347">
        <v>1866095.3772217473</v>
      </c>
      <c r="M4" s="347">
        <v>1633800.6635269839</v>
      </c>
      <c r="N4" s="347">
        <v>1761299.6737117022</v>
      </c>
      <c r="O4" s="347">
        <v>1745047.022682478</v>
      </c>
      <c r="P4" s="347">
        <v>1620788.59415612</v>
      </c>
      <c r="Q4" s="347">
        <v>1759106.126859243</v>
      </c>
      <c r="R4" s="347">
        <v>1703988.1271449265</v>
      </c>
      <c r="S4" s="347">
        <v>1855560.0202383909</v>
      </c>
      <c r="T4" s="347">
        <v>1829203.1543763564</v>
      </c>
      <c r="U4" s="347">
        <v>2026020.1718990647</v>
      </c>
      <c r="V4" s="347">
        <v>2012171.2042326499</v>
      </c>
      <c r="W4" s="347">
        <v>2009547.82446574</v>
      </c>
      <c r="X4" s="347">
        <v>1790739.1647791951</v>
      </c>
      <c r="Y4" s="347">
        <v>1688615.9662092866</v>
      </c>
      <c r="Z4" s="347">
        <v>1800687.6216876409</v>
      </c>
      <c r="AA4" s="347">
        <v>1783493.284070126</v>
      </c>
      <c r="AB4" s="347">
        <v>1574768.113761981</v>
      </c>
      <c r="AC4" s="347">
        <v>1730057.1751549717</v>
      </c>
      <c r="AD4" s="347">
        <v>1663559.7399486979</v>
      </c>
      <c r="AE4" s="347">
        <v>1819270.0212941552</v>
      </c>
      <c r="AF4" s="347">
        <v>1788604.7311715565</v>
      </c>
      <c r="AG4" s="347">
        <v>2126154.0726815322</v>
      </c>
      <c r="AH4" s="347">
        <v>2118004.6955540385</v>
      </c>
      <c r="AI4" s="347">
        <v>1837478.893372495</v>
      </c>
      <c r="AJ4" s="347">
        <v>1828698.1186112382</v>
      </c>
      <c r="AK4" s="347">
        <v>1709072.9531124244</v>
      </c>
      <c r="AL4" s="347">
        <v>1773234.6205490464</v>
      </c>
      <c r="AM4" s="347">
        <v>1762789.8396477376</v>
      </c>
      <c r="AN4" s="347">
        <v>1587024.9103555968</v>
      </c>
      <c r="AO4" s="347">
        <v>1764801.3038727129</v>
      </c>
      <c r="AP4" s="347">
        <v>1659477.945279605</v>
      </c>
      <c r="AQ4" s="347">
        <v>1842639.5479890453</v>
      </c>
      <c r="AR4" s="347">
        <v>2081171.6682953599</v>
      </c>
      <c r="AS4" s="347">
        <v>2416517.7630779087</v>
      </c>
      <c r="AT4" s="347">
        <v>2131422.5622408534</v>
      </c>
      <c r="AU4" s="347">
        <v>1974284.9006525981</v>
      </c>
      <c r="AV4" s="347">
        <v>1800847.9413528652</v>
      </c>
      <c r="AW4" s="347">
        <v>1763610.77185028</v>
      </c>
      <c r="AX4" s="347">
        <v>1834034.3837824997</v>
      </c>
      <c r="AY4" s="347">
        <v>1864455.3078699231</v>
      </c>
      <c r="AZ4" s="347">
        <v>1624001.3195521557</v>
      </c>
      <c r="BA4" s="347">
        <v>1811446.9239167655</v>
      </c>
      <c r="BB4" s="347">
        <v>1721406.5582236163</v>
      </c>
      <c r="BC4" s="347">
        <v>1866751.4197840178</v>
      </c>
      <c r="BD4" s="347">
        <v>1908548.1645543063</v>
      </c>
      <c r="BE4" s="347">
        <v>2193999.1153048864</v>
      </c>
      <c r="BF4" s="347">
        <v>2272601.9944716743</v>
      </c>
      <c r="BG4" s="347">
        <v>1992646.5004736492</v>
      </c>
      <c r="BH4" s="347">
        <v>1866879.3873195725</v>
      </c>
      <c r="BI4" s="347">
        <v>1745075.7600030547</v>
      </c>
      <c r="BJ4" s="347">
        <v>1829873.4997254009</v>
      </c>
      <c r="BK4" s="347">
        <v>1853682.8474063352</v>
      </c>
      <c r="BL4" s="347">
        <v>1712119.8254680419</v>
      </c>
      <c r="BM4" s="347">
        <v>1765350.0549487029</v>
      </c>
      <c r="BN4" s="347">
        <v>1755649.018959654</v>
      </c>
      <c r="BO4" s="347">
        <v>1884185.0264735448</v>
      </c>
      <c r="BP4" s="347">
        <v>2124324.4769951184</v>
      </c>
      <c r="BQ4" s="347">
        <v>2223825.3333059656</v>
      </c>
      <c r="BR4" s="347">
        <v>2225783.9505041605</v>
      </c>
      <c r="BS4" s="347">
        <v>2081815.6477703392</v>
      </c>
      <c r="BT4" s="347">
        <v>1980860.3619049191</v>
      </c>
      <c r="BU4" s="347">
        <v>1741457.3443355288</v>
      </c>
      <c r="BV4" s="347">
        <v>1844714.0696355037</v>
      </c>
      <c r="BW4" s="347">
        <v>1800874.1425431438</v>
      </c>
      <c r="BX4" s="347">
        <v>1615778.6993110441</v>
      </c>
      <c r="BY4" s="347">
        <v>1755075.7052970503</v>
      </c>
      <c r="BZ4" s="347">
        <v>1703675.7549405128</v>
      </c>
      <c r="CA4" s="347">
        <v>1854824.871819736</v>
      </c>
      <c r="CB4" s="347">
        <v>1771847.8430935736</v>
      </c>
      <c r="CC4" s="347">
        <v>2138402.6186174918</v>
      </c>
      <c r="CD4" s="347">
        <v>2077271.7833357765</v>
      </c>
      <c r="CE4" s="347">
        <v>2093483.329292129</v>
      </c>
      <c r="CF4" s="347">
        <v>1791453.3160151937</v>
      </c>
      <c r="CG4" s="347">
        <v>1671384.9782153</v>
      </c>
      <c r="CH4" s="347">
        <v>1812639.1521821888</v>
      </c>
      <c r="CI4" s="347">
        <v>1771252.3629934369</v>
      </c>
      <c r="CJ4" s="347">
        <v>1578731.4431499443</v>
      </c>
      <c r="CK4" s="347">
        <v>1718429.684711043</v>
      </c>
      <c r="CL4" s="347">
        <v>1634548.8960724</v>
      </c>
      <c r="CM4" s="347">
        <v>1710871.5553103993</v>
      </c>
      <c r="CN4" s="347">
        <v>1843316.2089612652</v>
      </c>
      <c r="CO4" s="347">
        <v>1953955.8977533947</v>
      </c>
      <c r="CP4" s="347">
        <v>1995968.1312570628</v>
      </c>
      <c r="CQ4" s="347">
        <v>1902957.8417070911</v>
      </c>
      <c r="CR4" s="347">
        <v>1787492.4157130665</v>
      </c>
      <c r="CS4" s="347">
        <v>1703998.8027713245</v>
      </c>
      <c r="CT4" s="347">
        <v>1782709.7844920363</v>
      </c>
      <c r="CU4" s="347">
        <v>1805968.8660061527</v>
      </c>
      <c r="CV4" s="347">
        <v>1607950.2167738664</v>
      </c>
      <c r="CW4" s="347">
        <v>1800981.9116124029</v>
      </c>
      <c r="CX4" s="347">
        <v>1702852.3607153764</v>
      </c>
      <c r="CY4" s="347">
        <v>1776412.7541159289</v>
      </c>
      <c r="CZ4" s="347">
        <v>1797305.7001703402</v>
      </c>
      <c r="DA4" s="347">
        <v>2070447.3778390421</v>
      </c>
      <c r="DB4" s="347">
        <v>2115867.2399989348</v>
      </c>
      <c r="DC4" s="347">
        <v>1921017.3620603236</v>
      </c>
      <c r="DD4" s="347">
        <v>1812577.8486430212</v>
      </c>
      <c r="DE4" s="347">
        <v>1677933.6701182816</v>
      </c>
      <c r="DF4" s="347">
        <v>1781976.5217027264</v>
      </c>
      <c r="DG4" s="347">
        <v>1724576.9763551471</v>
      </c>
      <c r="DH4" s="347">
        <v>1577607.4927820063</v>
      </c>
      <c r="DI4" s="347">
        <v>1716401.5544869711</v>
      </c>
      <c r="DJ4" s="347">
        <v>1738078.0330562284</v>
      </c>
      <c r="DK4" s="347">
        <v>1864349.0291889245</v>
      </c>
      <c r="DL4" s="347">
        <v>1862390.3708197831</v>
      </c>
      <c r="DM4" s="347">
        <v>2015927.5672731348</v>
      </c>
      <c r="DN4" s="347">
        <v>2342768.6749958829</v>
      </c>
      <c r="DO4" s="347">
        <v>2141286.0587843386</v>
      </c>
      <c r="DP4" s="347">
        <v>1883617.6908323567</v>
      </c>
      <c r="DQ4" s="347">
        <v>1673441.631671028</v>
      </c>
      <c r="DR4" s="347">
        <v>1793046.1128863778</v>
      </c>
      <c r="DS4" s="347">
        <v>1781178.431141238</v>
      </c>
      <c r="DT4" s="347">
        <v>1551929.5028891072</v>
      </c>
      <c r="DU4" s="347">
        <v>1688220.3545854709</v>
      </c>
      <c r="DV4" s="347">
        <v>1710458.6930600479</v>
      </c>
      <c r="DW4" s="347">
        <v>1885960.3670868115</v>
      </c>
      <c r="DX4" s="347">
        <v>1836902.3107367484</v>
      </c>
      <c r="DY4" s="347">
        <v>2086662.6456489484</v>
      </c>
      <c r="DZ4" s="347">
        <v>2077094.9211842949</v>
      </c>
    </row>
    <row r="5" spans="2:130" x14ac:dyDescent="0.2">
      <c r="B5" s="348" t="s">
        <v>174</v>
      </c>
      <c r="C5" s="347">
        <v>1729588</v>
      </c>
      <c r="D5" s="347">
        <v>1558465</v>
      </c>
      <c r="E5" s="347">
        <v>1629932</v>
      </c>
      <c r="F5" s="347">
        <v>1599835</v>
      </c>
      <c r="G5" s="347">
        <v>1727722</v>
      </c>
      <c r="H5" s="347">
        <v>1800541</v>
      </c>
      <c r="I5" s="347">
        <v>2054556</v>
      </c>
      <c r="J5" s="347">
        <v>2073311</v>
      </c>
      <c r="K5" s="347">
        <v>1986425</v>
      </c>
      <c r="L5" s="347">
        <v>1857456</v>
      </c>
      <c r="M5" s="347">
        <v>1772516</v>
      </c>
      <c r="N5" s="347">
        <v>1887379</v>
      </c>
      <c r="O5" s="347">
        <v>1663266</v>
      </c>
      <c r="P5" s="347">
        <v>1645284</v>
      </c>
      <c r="Q5" s="347">
        <v>1684171</v>
      </c>
      <c r="R5" s="347">
        <v>1708484</v>
      </c>
      <c r="S5" s="347">
        <v>1811764</v>
      </c>
      <c r="T5" s="347">
        <v>1832547</v>
      </c>
      <c r="U5" s="347">
        <v>1984199</v>
      </c>
      <c r="V5" s="347">
        <v>1994298</v>
      </c>
      <c r="W5" s="347">
        <v>1940785</v>
      </c>
      <c r="X5" s="347">
        <v>1730287</v>
      </c>
      <c r="Y5" s="347">
        <v>1840302</v>
      </c>
      <c r="Z5" s="347">
        <v>1839869</v>
      </c>
      <c r="AA5" s="347">
        <v>1711112</v>
      </c>
      <c r="AB5" s="347">
        <v>1652509</v>
      </c>
      <c r="AC5" s="347">
        <v>1664753</v>
      </c>
      <c r="AD5" s="347">
        <v>1630802</v>
      </c>
      <c r="AE5" s="347">
        <v>1796470</v>
      </c>
      <c r="AF5" s="347">
        <v>1859586</v>
      </c>
      <c r="AG5" s="347">
        <v>2048608</v>
      </c>
      <c r="AH5" s="347">
        <v>2010051</v>
      </c>
      <c r="AI5" s="347">
        <v>1937996</v>
      </c>
      <c r="AJ5" s="347">
        <v>1742543</v>
      </c>
      <c r="AK5" s="347">
        <v>1849719</v>
      </c>
      <c r="AL5" s="347">
        <v>1829503</v>
      </c>
      <c r="AM5" s="347">
        <v>1740513</v>
      </c>
      <c r="AN5" s="347">
        <v>1680741</v>
      </c>
      <c r="AO5" s="347">
        <v>1699417</v>
      </c>
      <c r="AP5" s="347">
        <v>1670444</v>
      </c>
      <c r="AQ5" s="347">
        <v>1893268</v>
      </c>
      <c r="AR5" s="347">
        <v>2099694</v>
      </c>
      <c r="AS5" s="347">
        <v>2262445</v>
      </c>
      <c r="AT5" s="347">
        <v>2155062</v>
      </c>
      <c r="AU5" s="347">
        <v>1997376</v>
      </c>
      <c r="AV5" s="347">
        <v>1837810</v>
      </c>
      <c r="AW5" s="347">
        <v>1856859</v>
      </c>
      <c r="AX5" s="347">
        <v>1848781</v>
      </c>
      <c r="AY5" s="347">
        <v>1804830</v>
      </c>
      <c r="AZ5" s="347">
        <v>1733728</v>
      </c>
      <c r="BA5" s="347">
        <v>1720362</v>
      </c>
      <c r="BB5" s="347">
        <v>1722073</v>
      </c>
      <c r="BC5" s="347">
        <v>1796157</v>
      </c>
      <c r="BD5" s="347">
        <v>2007756</v>
      </c>
      <c r="BE5" s="347">
        <v>2110290</v>
      </c>
      <c r="BF5" s="347">
        <v>2221937</v>
      </c>
      <c r="BG5" s="347">
        <v>2054703</v>
      </c>
      <c r="BH5" s="347">
        <v>1847746</v>
      </c>
      <c r="BI5" s="347">
        <v>1865195</v>
      </c>
      <c r="BJ5" s="347">
        <v>1879292</v>
      </c>
      <c r="BK5" s="347">
        <v>1888240</v>
      </c>
      <c r="BL5" s="347">
        <v>1775606</v>
      </c>
      <c r="BM5" s="347">
        <v>1776326</v>
      </c>
      <c r="BN5" s="347">
        <v>1740005</v>
      </c>
      <c r="BO5" s="347">
        <v>1886341</v>
      </c>
      <c r="BP5" s="347">
        <v>2249117</v>
      </c>
      <c r="BQ5" s="347">
        <v>2014848</v>
      </c>
      <c r="BR5" s="347">
        <v>2163347</v>
      </c>
      <c r="BS5" s="347">
        <v>2135057</v>
      </c>
      <c r="BT5" s="347">
        <v>1944447</v>
      </c>
      <c r="BU5" s="347">
        <v>1863034</v>
      </c>
      <c r="BV5" s="347">
        <v>1851006</v>
      </c>
      <c r="BW5" s="347">
        <v>1870687</v>
      </c>
      <c r="BX5" s="347">
        <v>1676113</v>
      </c>
      <c r="BY5" s="347">
        <v>1693138</v>
      </c>
      <c r="BZ5" s="347">
        <v>1713311</v>
      </c>
      <c r="CA5" s="347">
        <v>1795432</v>
      </c>
      <c r="CB5" s="347">
        <v>1883949</v>
      </c>
      <c r="CC5" s="347">
        <v>1963766</v>
      </c>
      <c r="CD5" s="347">
        <v>2122743</v>
      </c>
      <c r="CE5" s="347">
        <v>2186689</v>
      </c>
      <c r="CF5" s="347">
        <v>1762369</v>
      </c>
      <c r="CG5" s="347">
        <v>1793157</v>
      </c>
      <c r="CH5" s="347">
        <v>1842796</v>
      </c>
      <c r="CI5" s="347">
        <v>1823447</v>
      </c>
      <c r="CJ5" s="347">
        <v>1660467</v>
      </c>
      <c r="CK5" s="347">
        <v>1656962</v>
      </c>
      <c r="CL5" s="347">
        <v>1627502</v>
      </c>
      <c r="CM5" s="347">
        <v>1763865</v>
      </c>
      <c r="CN5" s="347">
        <v>1840820</v>
      </c>
      <c r="CO5" s="347">
        <v>1881170</v>
      </c>
      <c r="CP5" s="347">
        <v>1966812</v>
      </c>
      <c r="CQ5" s="347">
        <v>2000146</v>
      </c>
      <c r="CR5" s="347">
        <v>1787317</v>
      </c>
      <c r="CS5" s="347">
        <v>1869464</v>
      </c>
      <c r="CT5" s="347">
        <v>1844102</v>
      </c>
      <c r="CU5" s="347">
        <v>1831249</v>
      </c>
      <c r="CV5" s="347">
        <v>1688516</v>
      </c>
      <c r="CW5" s="347">
        <v>1727116</v>
      </c>
      <c r="CX5" s="347">
        <v>1674813</v>
      </c>
      <c r="CY5" s="347">
        <v>1705764</v>
      </c>
      <c r="CZ5" s="347">
        <v>1868271</v>
      </c>
      <c r="DA5" s="347">
        <v>1940677</v>
      </c>
      <c r="DB5" s="347">
        <v>2055803</v>
      </c>
      <c r="DC5" s="347">
        <v>1960449</v>
      </c>
      <c r="DD5" s="347">
        <v>1783825</v>
      </c>
      <c r="DE5" s="347">
        <v>1779319</v>
      </c>
      <c r="DF5" s="347">
        <v>1781684</v>
      </c>
      <c r="DG5" s="347">
        <v>1709285</v>
      </c>
      <c r="DH5" s="347">
        <v>1643198</v>
      </c>
      <c r="DI5" s="347">
        <v>1696765</v>
      </c>
      <c r="DJ5" s="347">
        <v>1707931</v>
      </c>
      <c r="DK5" s="347">
        <v>1825238</v>
      </c>
      <c r="DL5" s="347">
        <v>1825313</v>
      </c>
      <c r="DM5" s="347">
        <v>1977258</v>
      </c>
      <c r="DN5" s="347">
        <v>2176807</v>
      </c>
      <c r="DO5" s="347">
        <v>2168000</v>
      </c>
      <c r="DP5" s="347">
        <v>1906519</v>
      </c>
      <c r="DQ5" s="347">
        <v>1818793</v>
      </c>
      <c r="DR5" s="347">
        <v>1782261</v>
      </c>
      <c r="DS5" s="347">
        <v>1753948</v>
      </c>
      <c r="DT5" s="347">
        <v>1636681</v>
      </c>
      <c r="DU5" s="347">
        <v>1610174</v>
      </c>
      <c r="DV5" s="347">
        <v>1632162</v>
      </c>
      <c r="DW5" s="347">
        <v>1765118</v>
      </c>
      <c r="DX5" s="347">
        <v>1880152</v>
      </c>
      <c r="DY5" s="347">
        <v>1942685</v>
      </c>
      <c r="DZ5" s="347">
        <v>1710319.2727423799</v>
      </c>
    </row>
    <row r="6" spans="2:130" x14ac:dyDescent="0.2">
      <c r="B6" s="348" t="s">
        <v>175</v>
      </c>
      <c r="C6" s="347">
        <v>2076264</v>
      </c>
      <c r="D6" s="347">
        <v>1857972</v>
      </c>
      <c r="E6" s="347">
        <v>2057242</v>
      </c>
      <c r="F6" s="347">
        <v>1941936</v>
      </c>
      <c r="G6" s="347">
        <v>2097910</v>
      </c>
      <c r="H6" s="347">
        <v>2110504</v>
      </c>
      <c r="I6" s="347">
        <v>2580469</v>
      </c>
      <c r="J6" s="347">
        <v>2620108</v>
      </c>
      <c r="K6" s="347">
        <v>2351586</v>
      </c>
      <c r="L6" s="347">
        <v>2266277</v>
      </c>
      <c r="M6" s="347">
        <v>1984167</v>
      </c>
      <c r="N6" s="347">
        <v>2139008</v>
      </c>
      <c r="O6" s="347">
        <v>2119269.9899999998</v>
      </c>
      <c r="P6" s="347">
        <v>1968364.5099999998</v>
      </c>
      <c r="Q6" s="347">
        <v>2136344.0499999998</v>
      </c>
      <c r="R6" s="347">
        <v>2069406.0699999996</v>
      </c>
      <c r="S6" s="347">
        <v>2253482.35</v>
      </c>
      <c r="T6" s="347">
        <v>2221473.29</v>
      </c>
      <c r="U6" s="347">
        <v>2460497.4499999997</v>
      </c>
      <c r="V6" s="347">
        <v>2443678.59</v>
      </c>
      <c r="W6" s="347">
        <v>2440492.63</v>
      </c>
      <c r="X6" s="347">
        <v>2174760.75</v>
      </c>
      <c r="Y6" s="347">
        <v>2050737.3699999996</v>
      </c>
      <c r="Z6" s="347">
        <v>2186842.64</v>
      </c>
      <c r="AA6" s="347">
        <v>2165961</v>
      </c>
      <c r="AB6" s="347">
        <v>1912475</v>
      </c>
      <c r="AC6" s="347">
        <v>2101065.5900000003</v>
      </c>
      <c r="AD6" s="347">
        <v>2020307.87</v>
      </c>
      <c r="AE6" s="347">
        <v>2209410.0099999998</v>
      </c>
      <c r="AF6" s="347">
        <v>2172168.5900000003</v>
      </c>
      <c r="AG6" s="347">
        <v>2582104.9300000006</v>
      </c>
      <c r="AH6" s="347">
        <v>2572207.9300000002</v>
      </c>
      <c r="AI6" s="347">
        <v>2231523.75</v>
      </c>
      <c r="AJ6" s="347">
        <v>2220859.9500000002</v>
      </c>
      <c r="AK6" s="347">
        <v>2075581.3299999998</v>
      </c>
      <c r="AL6" s="347">
        <v>2153502.3800000004</v>
      </c>
      <c r="AM6" s="347">
        <v>2140817.7300000004</v>
      </c>
      <c r="AN6" s="347">
        <v>1927360.2499999998</v>
      </c>
      <c r="AO6" s="347">
        <v>2143260.5500000003</v>
      </c>
      <c r="AP6" s="347">
        <v>2015350.74</v>
      </c>
      <c r="AQ6" s="347">
        <v>2237791.1000000006</v>
      </c>
      <c r="AR6" s="347">
        <v>2527476.1099999994</v>
      </c>
      <c r="AS6" s="347">
        <v>2934736.72</v>
      </c>
      <c r="AT6" s="347">
        <v>2588503.2399999998</v>
      </c>
      <c r="AU6" s="347">
        <v>2397667.6199999996</v>
      </c>
      <c r="AV6" s="347">
        <v>2187037.3400000003</v>
      </c>
      <c r="AW6" s="347">
        <v>2141814.71</v>
      </c>
      <c r="AX6" s="347">
        <v>2227340.5700000003</v>
      </c>
      <c r="AY6" s="347">
        <v>2264285.2199999993</v>
      </c>
      <c r="AZ6" s="347">
        <v>1972266.1999999993</v>
      </c>
      <c r="BA6" s="347">
        <v>2199909.2600000002</v>
      </c>
      <c r="BB6" s="347">
        <v>2090559.8599999996</v>
      </c>
      <c r="BC6" s="347">
        <v>2267073.7300000004</v>
      </c>
      <c r="BD6" s="347">
        <v>2317833.73</v>
      </c>
      <c r="BE6" s="347">
        <v>2664499.2499999995</v>
      </c>
      <c r="BF6" s="347">
        <v>2759958.4099999997</v>
      </c>
      <c r="BG6" s="347">
        <v>2419966.8400000003</v>
      </c>
      <c r="BH6" s="347">
        <v>2267229.1400000006</v>
      </c>
      <c r="BI6" s="347">
        <v>2119304.8899999997</v>
      </c>
      <c r="BJ6" s="347">
        <v>2222287.39</v>
      </c>
      <c r="BK6" s="347">
        <v>2251202.6200000006</v>
      </c>
      <c r="BL6" s="347">
        <v>2079281.5999999999</v>
      </c>
      <c r="BM6" s="347">
        <v>2143926.98</v>
      </c>
      <c r="BN6" s="347">
        <v>2132145.5700000003</v>
      </c>
      <c r="BO6" s="347">
        <v>2288245.9500000002</v>
      </c>
      <c r="BP6" s="347">
        <v>2579882.9800000004</v>
      </c>
      <c r="BQ6" s="347">
        <v>2700721.66</v>
      </c>
      <c r="BR6" s="347">
        <v>2703100.3</v>
      </c>
      <c r="BS6" s="347">
        <v>2528258.1899999995</v>
      </c>
      <c r="BT6" s="347">
        <v>2405653.1799999992</v>
      </c>
      <c r="BU6" s="347">
        <v>2114910.5100000007</v>
      </c>
      <c r="BV6" s="347">
        <v>2240310.4999999995</v>
      </c>
      <c r="BW6" s="347">
        <v>2187069.1599999992</v>
      </c>
      <c r="BX6" s="347">
        <v>1962280.2500000002</v>
      </c>
      <c r="BY6" s="347">
        <v>2131449.31</v>
      </c>
      <c r="BZ6" s="347">
        <v>2069026.71</v>
      </c>
      <c r="CA6" s="347">
        <v>2252589.5499999998</v>
      </c>
      <c r="CB6" s="347">
        <v>2151818.21</v>
      </c>
      <c r="CC6" s="347">
        <v>2596980.1599999997</v>
      </c>
      <c r="CD6" s="347">
        <v>2522739.9000000004</v>
      </c>
      <c r="CE6" s="347">
        <v>2542427.9899999998</v>
      </c>
      <c r="CF6" s="347">
        <v>2175628.0500000003</v>
      </c>
      <c r="CG6" s="347">
        <v>2029811.2200000002</v>
      </c>
      <c r="CH6" s="347">
        <v>2201357.16</v>
      </c>
      <c r="CI6" s="347">
        <v>2151095.0300000007</v>
      </c>
      <c r="CJ6" s="347">
        <v>1917288.2599999995</v>
      </c>
      <c r="CK6" s="347">
        <v>2086944.6</v>
      </c>
      <c r="CL6" s="347">
        <v>1985075.6900000002</v>
      </c>
      <c r="CM6" s="347">
        <v>2077765.6400000004</v>
      </c>
      <c r="CN6" s="347">
        <v>2238612.8700000006</v>
      </c>
      <c r="CO6" s="347">
        <v>2372979.0900000008</v>
      </c>
      <c r="CP6" s="347">
        <v>2424000.7899999996</v>
      </c>
      <c r="CQ6" s="347">
        <v>2311044.5700000003</v>
      </c>
      <c r="CR6" s="347">
        <v>2170817.7400000002</v>
      </c>
      <c r="CS6" s="347">
        <v>2069419.0349999999</v>
      </c>
      <c r="CT6" s="347">
        <v>2165009.48</v>
      </c>
      <c r="CU6" s="347">
        <v>2193256.4399999995</v>
      </c>
      <c r="CV6" s="347">
        <v>1952772.96</v>
      </c>
      <c r="CW6" s="347">
        <v>2187200.0400000005</v>
      </c>
      <c r="CX6" s="347">
        <v>2068026.7400000005</v>
      </c>
      <c r="CY6" s="347">
        <v>2157362.0599999996</v>
      </c>
      <c r="CZ6" s="347">
        <v>2182735.4700000002</v>
      </c>
      <c r="DA6" s="347">
        <v>2514452.0100000002</v>
      </c>
      <c r="DB6" s="347">
        <v>2569612.0999999996</v>
      </c>
      <c r="DC6" s="347">
        <v>2332976.9300000002</v>
      </c>
      <c r="DD6" s="347">
        <v>2201282.71</v>
      </c>
      <c r="DE6" s="347">
        <v>2037764.2700000003</v>
      </c>
      <c r="DF6" s="347">
        <v>2164118.9700000002</v>
      </c>
      <c r="DG6" s="347">
        <v>2094410.17</v>
      </c>
      <c r="DH6" s="347">
        <v>1915923.2799999998</v>
      </c>
      <c r="DI6" s="347">
        <v>2084481.5400000005</v>
      </c>
      <c r="DJ6" s="347">
        <v>2110806.5100000002</v>
      </c>
      <c r="DK6" s="347">
        <v>2264156.1499999994</v>
      </c>
      <c r="DL6" s="347">
        <v>2261777.46</v>
      </c>
      <c r="DM6" s="347">
        <v>2448240.4999999995</v>
      </c>
      <c r="DN6" s="347">
        <v>2845172.24</v>
      </c>
      <c r="DO6" s="347">
        <v>2600481.9499999997</v>
      </c>
      <c r="DP6" s="347">
        <v>2287556.9500000007</v>
      </c>
      <c r="DQ6" s="347">
        <v>2032308.9200000004</v>
      </c>
      <c r="DR6" s="347">
        <v>2177562.4200000004</v>
      </c>
      <c r="DS6" s="347">
        <v>2163149.7300000004</v>
      </c>
      <c r="DT6" s="347">
        <v>1884738.6799999997</v>
      </c>
      <c r="DU6" s="347">
        <v>2050256.9199999997</v>
      </c>
      <c r="DV6" s="347">
        <v>2077264.24</v>
      </c>
      <c r="DW6" s="347">
        <v>2290402.0099999998</v>
      </c>
      <c r="DX6" s="347">
        <v>2230823.52</v>
      </c>
      <c r="DY6" s="347">
        <v>2534144.62</v>
      </c>
      <c r="DZ6" s="347">
        <v>2522525.1100000003</v>
      </c>
    </row>
    <row r="7" spans="2:130" x14ac:dyDescent="0.2">
      <c r="B7" s="348" t="s">
        <v>176</v>
      </c>
      <c r="C7" s="347">
        <v>1713200</v>
      </c>
      <c r="D7" s="347">
        <v>1729588</v>
      </c>
      <c r="E7" s="347">
        <v>1558465</v>
      </c>
      <c r="F7" s="347">
        <v>1629932</v>
      </c>
      <c r="G7" s="347">
        <v>1599835</v>
      </c>
      <c r="H7" s="347">
        <v>1727722</v>
      </c>
      <c r="I7" s="347">
        <v>1800541</v>
      </c>
      <c r="J7" s="347">
        <v>2054556</v>
      </c>
      <c r="K7" s="347">
        <v>2073311</v>
      </c>
      <c r="L7" s="347">
        <v>1986425</v>
      </c>
      <c r="M7" s="347">
        <v>1857456</v>
      </c>
      <c r="N7" s="347">
        <v>1772516</v>
      </c>
      <c r="O7" s="347">
        <v>1887379</v>
      </c>
      <c r="P7" s="347">
        <v>1663266</v>
      </c>
      <c r="Q7" s="347">
        <v>1645284</v>
      </c>
      <c r="R7" s="347">
        <v>1684171</v>
      </c>
      <c r="S7" s="347">
        <v>1708484</v>
      </c>
      <c r="T7" s="347">
        <v>1811764</v>
      </c>
      <c r="U7" s="347">
        <v>1832547</v>
      </c>
      <c r="V7" s="347">
        <v>1984199</v>
      </c>
      <c r="W7" s="347">
        <v>1994298</v>
      </c>
      <c r="X7" s="347">
        <v>1940785</v>
      </c>
      <c r="Y7" s="347">
        <v>1730287</v>
      </c>
      <c r="Z7" s="347">
        <v>1840302</v>
      </c>
      <c r="AA7" s="347">
        <v>1839869</v>
      </c>
      <c r="AB7" s="347">
        <v>1711112</v>
      </c>
      <c r="AC7" s="347">
        <v>1652509</v>
      </c>
      <c r="AD7" s="347">
        <v>1664753</v>
      </c>
      <c r="AE7" s="347">
        <v>1630802</v>
      </c>
      <c r="AF7" s="347">
        <v>1796470</v>
      </c>
      <c r="AG7" s="347">
        <v>1859586</v>
      </c>
      <c r="AH7" s="347">
        <v>2048608</v>
      </c>
      <c r="AI7" s="347">
        <v>2010051</v>
      </c>
      <c r="AJ7" s="347">
        <v>1937996</v>
      </c>
      <c r="AK7" s="347">
        <v>1742543</v>
      </c>
      <c r="AL7" s="347">
        <v>1849719</v>
      </c>
      <c r="AM7" s="347">
        <v>1829503</v>
      </c>
      <c r="AN7" s="347">
        <v>1740513</v>
      </c>
      <c r="AO7" s="347">
        <v>1680741</v>
      </c>
      <c r="AP7" s="347">
        <v>1699417</v>
      </c>
      <c r="AQ7" s="347">
        <v>1670444</v>
      </c>
      <c r="AR7" s="347">
        <v>1893268</v>
      </c>
      <c r="AS7" s="347">
        <v>2099694</v>
      </c>
      <c r="AT7" s="347">
        <v>2262445</v>
      </c>
      <c r="AU7" s="347">
        <v>2155062</v>
      </c>
      <c r="AV7" s="347">
        <v>1997376</v>
      </c>
      <c r="AW7" s="347">
        <v>1837810</v>
      </c>
      <c r="AX7" s="347">
        <v>1856859</v>
      </c>
      <c r="AY7" s="347">
        <v>1848781</v>
      </c>
      <c r="AZ7" s="347">
        <v>1804830</v>
      </c>
      <c r="BA7" s="347">
        <v>1733728</v>
      </c>
      <c r="BB7" s="347">
        <v>1720362</v>
      </c>
      <c r="BC7" s="347">
        <v>1722073</v>
      </c>
      <c r="BD7" s="347">
        <v>1796157</v>
      </c>
      <c r="BE7" s="347">
        <v>2007756</v>
      </c>
      <c r="BF7" s="347">
        <v>2110290</v>
      </c>
      <c r="BG7" s="347">
        <v>2221937</v>
      </c>
      <c r="BH7" s="347">
        <v>2054703</v>
      </c>
      <c r="BI7" s="347">
        <v>1847746</v>
      </c>
      <c r="BJ7" s="347">
        <v>1865195</v>
      </c>
      <c r="BK7" s="347">
        <v>1879292</v>
      </c>
      <c r="BL7" s="347">
        <v>1888240</v>
      </c>
      <c r="BM7" s="347">
        <v>1775606</v>
      </c>
      <c r="BN7" s="347">
        <v>1776326</v>
      </c>
      <c r="BO7" s="347">
        <v>1740005</v>
      </c>
      <c r="BP7" s="347">
        <v>1886341</v>
      </c>
      <c r="BQ7" s="347">
        <v>2249117</v>
      </c>
      <c r="BR7" s="347">
        <v>2014848</v>
      </c>
      <c r="BS7" s="347">
        <v>2163347</v>
      </c>
      <c r="BT7" s="347">
        <v>2135057</v>
      </c>
      <c r="BU7" s="347">
        <v>1944447</v>
      </c>
      <c r="BV7" s="347">
        <v>1863034</v>
      </c>
      <c r="BW7" s="347">
        <v>1851006</v>
      </c>
      <c r="BX7" s="347">
        <v>1870687</v>
      </c>
      <c r="BY7" s="347">
        <v>1676113</v>
      </c>
      <c r="BZ7" s="347">
        <v>1693138</v>
      </c>
      <c r="CA7" s="347">
        <v>1713311</v>
      </c>
      <c r="CB7" s="347">
        <v>1795432</v>
      </c>
      <c r="CC7" s="347">
        <v>1883949</v>
      </c>
      <c r="CD7" s="347">
        <v>1963766</v>
      </c>
      <c r="CE7" s="347">
        <v>2122743</v>
      </c>
      <c r="CF7" s="347">
        <v>2186689</v>
      </c>
      <c r="CG7" s="347">
        <v>1762369</v>
      </c>
      <c r="CH7" s="347">
        <v>1793157</v>
      </c>
      <c r="CI7" s="347">
        <v>1842796</v>
      </c>
      <c r="CJ7" s="347">
        <v>1823447</v>
      </c>
      <c r="CK7" s="347">
        <v>1660467</v>
      </c>
      <c r="CL7" s="347">
        <v>1656962</v>
      </c>
      <c r="CM7" s="347">
        <v>1627502</v>
      </c>
      <c r="CN7" s="347">
        <v>1763865</v>
      </c>
      <c r="CO7" s="347">
        <v>1840820</v>
      </c>
      <c r="CP7" s="347">
        <v>1881170</v>
      </c>
      <c r="CQ7" s="347">
        <v>1966812</v>
      </c>
      <c r="CR7" s="347">
        <v>2000146</v>
      </c>
      <c r="CS7" s="347">
        <v>1787317</v>
      </c>
      <c r="CT7" s="347">
        <v>1869464</v>
      </c>
      <c r="CU7" s="347">
        <v>1844102</v>
      </c>
      <c r="CV7" s="347">
        <v>1831249</v>
      </c>
      <c r="CW7" s="347">
        <v>1688516</v>
      </c>
      <c r="CX7" s="347">
        <v>1727116</v>
      </c>
      <c r="CY7" s="347">
        <v>1674813</v>
      </c>
      <c r="CZ7" s="347">
        <v>1705764</v>
      </c>
      <c r="DA7" s="347">
        <v>1868271</v>
      </c>
      <c r="DB7" s="347">
        <v>1940677</v>
      </c>
      <c r="DC7" s="347">
        <v>2055803</v>
      </c>
      <c r="DD7" s="347">
        <v>1960449</v>
      </c>
      <c r="DE7" s="347">
        <v>1783825</v>
      </c>
      <c r="DF7" s="347">
        <v>1779319</v>
      </c>
      <c r="DG7" s="347">
        <v>1781684</v>
      </c>
      <c r="DH7" s="347">
        <v>1709285</v>
      </c>
      <c r="DI7" s="347">
        <v>1643198</v>
      </c>
      <c r="DJ7" s="347">
        <v>1696765</v>
      </c>
      <c r="DK7" s="347">
        <v>1707931</v>
      </c>
      <c r="DL7" s="347">
        <v>1825238</v>
      </c>
      <c r="DM7" s="347">
        <v>1825313</v>
      </c>
      <c r="DN7" s="347">
        <v>1977258</v>
      </c>
      <c r="DO7" s="347">
        <v>2176807</v>
      </c>
      <c r="DP7" s="347">
        <v>2168000</v>
      </c>
      <c r="DQ7" s="347">
        <v>1906519</v>
      </c>
      <c r="DR7" s="347">
        <v>1818793</v>
      </c>
      <c r="DS7" s="347">
        <v>1782261</v>
      </c>
      <c r="DT7" s="347">
        <v>1753948</v>
      </c>
      <c r="DU7" s="347">
        <v>1636681</v>
      </c>
      <c r="DV7" s="347">
        <v>1610174</v>
      </c>
      <c r="DW7" s="347">
        <v>1632162</v>
      </c>
      <c r="DX7" s="347">
        <v>1765118</v>
      </c>
      <c r="DY7" s="347">
        <v>1880152</v>
      </c>
      <c r="DZ7" s="347">
        <v>1942685</v>
      </c>
    </row>
  </sheetData>
  <pageMargins left="0.7" right="0.7" top="0.75" bottom="0.75" header="0.3" footer="0.3"/>
  <pageSetup scale="66" orientation="landscape" r:id="rId1"/>
  <headerFooter>
    <oddFooter>&amp;L&amp;F&amp;R&amp;D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2:Z67"/>
  <sheetViews>
    <sheetView workbookViewId="0">
      <selection activeCell="FW33" sqref="FW33"/>
    </sheetView>
  </sheetViews>
  <sheetFormatPr defaultColWidth="9.140625" defaultRowHeight="12.75" x14ac:dyDescent="0.2"/>
  <cols>
    <col min="1" max="1" width="18.140625" style="620" customWidth="1"/>
    <col min="2" max="3" width="8" style="620" customWidth="1"/>
    <col min="4" max="4" width="8.7109375" style="620" customWidth="1"/>
    <col min="5" max="5" width="10.85546875" style="620" bestFit="1" customWidth="1"/>
    <col min="6" max="6" width="11.42578125" style="620" bestFit="1" customWidth="1"/>
    <col min="7" max="7" width="11" style="620" customWidth="1"/>
    <col min="8" max="9" width="8" style="620" customWidth="1"/>
    <col min="10" max="10" width="10" style="620" customWidth="1"/>
    <col min="11" max="11" width="11.85546875" style="621" customWidth="1"/>
    <col min="12" max="13" width="8" style="620" customWidth="1"/>
    <col min="14" max="14" width="8" style="622" customWidth="1"/>
    <col min="15" max="15" width="11.5703125" style="622" customWidth="1"/>
    <col min="16" max="16" width="7.140625" style="620" bestFit="1" customWidth="1"/>
    <col min="17" max="17" width="7.140625" style="622" customWidth="1"/>
    <col min="18" max="18" width="8.42578125" style="620" bestFit="1" customWidth="1"/>
    <col min="19" max="19" width="8" style="620" customWidth="1"/>
    <col min="20" max="20" width="8" style="622" customWidth="1"/>
    <col min="21" max="22" width="9.140625" style="620"/>
    <col min="23" max="23" width="10" style="620" bestFit="1" customWidth="1"/>
    <col min="24" max="24" width="9.5703125" style="620" bestFit="1" customWidth="1"/>
    <col min="25" max="25" width="9.28515625" style="620" bestFit="1" customWidth="1"/>
    <col min="26" max="26" width="10" style="620" bestFit="1" customWidth="1"/>
    <col min="27" max="16384" width="9.140625" style="620"/>
  </cols>
  <sheetData>
    <row r="2" spans="2:22" ht="18.75" x14ac:dyDescent="0.2">
      <c r="B2" s="619" t="s">
        <v>91</v>
      </c>
    </row>
    <row r="3" spans="2:22" ht="19.5" thickBot="1" x14ac:dyDescent="0.25">
      <c r="B3" s="623" t="s">
        <v>341</v>
      </c>
    </row>
    <row r="4" spans="2:22" ht="9.75" customHeight="1" x14ac:dyDescent="0.2">
      <c r="B4" s="624"/>
      <c r="C4" s="624"/>
      <c r="D4" s="624"/>
      <c r="E4" s="624"/>
      <c r="F4" s="624"/>
      <c r="G4" s="624"/>
      <c r="H4" s="624"/>
      <c r="I4" s="624"/>
      <c r="J4" s="624"/>
      <c r="K4" s="625"/>
      <c r="L4" s="624"/>
      <c r="M4" s="624"/>
      <c r="N4" s="626"/>
      <c r="O4" s="626"/>
      <c r="P4" s="624"/>
      <c r="Q4" s="626"/>
      <c r="R4" s="624"/>
      <c r="S4" s="624"/>
      <c r="T4" s="626"/>
    </row>
    <row r="5" spans="2:22" s="627" customFormat="1" ht="25.5" x14ac:dyDescent="0.2">
      <c r="C5" s="628" t="s">
        <v>92</v>
      </c>
      <c r="D5" s="628"/>
      <c r="E5" s="629" t="s">
        <v>93</v>
      </c>
      <c r="F5" s="630" t="s">
        <v>94</v>
      </c>
      <c r="G5" s="630" t="s">
        <v>95</v>
      </c>
      <c r="H5" s="629"/>
      <c r="I5" s="629"/>
      <c r="J5" s="629"/>
      <c r="K5" s="630" t="s">
        <v>96</v>
      </c>
      <c r="L5" s="629"/>
      <c r="M5" s="629"/>
      <c r="N5" s="629"/>
      <c r="O5" s="630" t="s">
        <v>97</v>
      </c>
      <c r="P5" s="629"/>
      <c r="Q5" s="631"/>
      <c r="R5" s="632"/>
      <c r="S5" s="631"/>
      <c r="T5" s="632" t="s">
        <v>98</v>
      </c>
      <c r="U5" s="1177" t="s">
        <v>514</v>
      </c>
      <c r="V5" s="1177"/>
    </row>
    <row r="6" spans="2:22" s="628" customFormat="1" ht="56.25" customHeight="1" thickBot="1" x14ac:dyDescent="0.25">
      <c r="B6" s="633" t="s">
        <v>99</v>
      </c>
      <c r="C6" s="634" t="s">
        <v>100</v>
      </c>
      <c r="D6" s="634" t="s">
        <v>101</v>
      </c>
      <c r="E6" s="634" t="s">
        <v>102</v>
      </c>
      <c r="F6" s="634" t="s">
        <v>103</v>
      </c>
      <c r="G6" s="634" t="s">
        <v>104</v>
      </c>
      <c r="H6" s="634" t="s">
        <v>105</v>
      </c>
      <c r="I6" s="634" t="s">
        <v>106</v>
      </c>
      <c r="J6" s="634" t="s">
        <v>515</v>
      </c>
      <c r="K6" s="635" t="s">
        <v>107</v>
      </c>
      <c r="L6" s="635" t="s">
        <v>108</v>
      </c>
      <c r="M6" s="635" t="s">
        <v>109</v>
      </c>
      <c r="N6" s="635" t="s">
        <v>110</v>
      </c>
      <c r="O6" s="635" t="s">
        <v>111</v>
      </c>
      <c r="P6" s="634" t="s">
        <v>112</v>
      </c>
      <c r="Q6" s="634" t="s">
        <v>113</v>
      </c>
      <c r="R6" s="634" t="s">
        <v>114</v>
      </c>
      <c r="S6" s="635" t="s">
        <v>115</v>
      </c>
      <c r="T6" s="634" t="s">
        <v>116</v>
      </c>
      <c r="U6" s="634" t="s">
        <v>511</v>
      </c>
      <c r="V6" s="634" t="s">
        <v>512</v>
      </c>
    </row>
    <row r="7" spans="2:22" x14ac:dyDescent="0.2">
      <c r="B7" s="620" t="s">
        <v>117</v>
      </c>
      <c r="C7" s="636" t="s">
        <v>1</v>
      </c>
      <c r="D7" s="637" t="s">
        <v>1</v>
      </c>
      <c r="E7" s="636">
        <v>7542</v>
      </c>
      <c r="F7" s="636">
        <v>12107</v>
      </c>
      <c r="G7" s="636">
        <v>2754</v>
      </c>
      <c r="H7" s="636">
        <v>531</v>
      </c>
      <c r="I7" s="636">
        <v>0</v>
      </c>
      <c r="J7" s="636"/>
      <c r="K7" s="638">
        <f t="shared" ref="K7:K20" si="0">SUM(E7:I7)</f>
        <v>22934</v>
      </c>
      <c r="L7" s="636">
        <v>2347</v>
      </c>
      <c r="M7" s="636">
        <v>407</v>
      </c>
      <c r="N7" s="638">
        <f t="shared" ref="N7:N46" si="1">+M7+L7</f>
        <v>2754</v>
      </c>
      <c r="O7" s="638">
        <f t="shared" ref="O7:O46" si="2">+N7+K7</f>
        <v>25688</v>
      </c>
      <c r="P7" s="636">
        <v>1294</v>
      </c>
      <c r="Q7" s="639">
        <f t="shared" ref="Q7:Q46" si="3">+O7+P7</f>
        <v>26982</v>
      </c>
      <c r="R7" s="636">
        <v>5299</v>
      </c>
      <c r="S7" s="636">
        <v>184</v>
      </c>
      <c r="T7" s="638">
        <f t="shared" ref="T7:T46" si="4">+S7+R7</f>
        <v>5483</v>
      </c>
      <c r="U7" s="636"/>
      <c r="V7" s="636"/>
    </row>
    <row r="8" spans="2:22" x14ac:dyDescent="0.2">
      <c r="B8" s="620" t="s">
        <v>118</v>
      </c>
      <c r="C8" s="636">
        <v>6458</v>
      </c>
      <c r="D8" s="230">
        <f>+E8-C8</f>
        <v>824</v>
      </c>
      <c r="E8" s="636">
        <v>7282</v>
      </c>
      <c r="F8" s="636">
        <v>11843</v>
      </c>
      <c r="G8" s="636">
        <v>2496</v>
      </c>
      <c r="H8" s="636">
        <v>528</v>
      </c>
      <c r="I8" s="636">
        <v>0</v>
      </c>
      <c r="J8" s="636"/>
      <c r="K8" s="638">
        <f t="shared" si="0"/>
        <v>22149</v>
      </c>
      <c r="L8" s="636">
        <v>2404</v>
      </c>
      <c r="M8" s="636">
        <v>350</v>
      </c>
      <c r="N8" s="638">
        <f t="shared" si="1"/>
        <v>2754</v>
      </c>
      <c r="O8" s="638">
        <f t="shared" si="2"/>
        <v>24903</v>
      </c>
      <c r="P8" s="636">
        <v>1059</v>
      </c>
      <c r="Q8" s="639">
        <f t="shared" si="3"/>
        <v>25962</v>
      </c>
      <c r="R8" s="636">
        <v>4805</v>
      </c>
      <c r="S8" s="636">
        <v>181</v>
      </c>
      <c r="T8" s="638">
        <f t="shared" si="4"/>
        <v>4986</v>
      </c>
      <c r="U8" s="636"/>
      <c r="V8" s="636"/>
    </row>
    <row r="9" spans="2:22" x14ac:dyDescent="0.2">
      <c r="B9" s="620" t="s">
        <v>119</v>
      </c>
      <c r="C9" s="636">
        <v>6535</v>
      </c>
      <c r="D9" s="230">
        <f t="shared" ref="D9:D32" si="5">+E9-C9</f>
        <v>823</v>
      </c>
      <c r="E9" s="636">
        <v>7358</v>
      </c>
      <c r="F9" s="636">
        <v>12077</v>
      </c>
      <c r="G9" s="636">
        <v>2383</v>
      </c>
      <c r="H9" s="636">
        <v>545</v>
      </c>
      <c r="I9" s="636">
        <v>0</v>
      </c>
      <c r="J9" s="636"/>
      <c r="K9" s="638">
        <f t="shared" si="0"/>
        <v>22363</v>
      </c>
      <c r="L9" s="636">
        <v>2563</v>
      </c>
      <c r="M9" s="636">
        <v>444</v>
      </c>
      <c r="N9" s="638">
        <f t="shared" si="1"/>
        <v>3007</v>
      </c>
      <c r="O9" s="638">
        <f t="shared" si="2"/>
        <v>25370</v>
      </c>
      <c r="P9" s="636">
        <v>1069</v>
      </c>
      <c r="Q9" s="639">
        <f t="shared" si="3"/>
        <v>26439</v>
      </c>
      <c r="R9" s="636">
        <v>5185</v>
      </c>
      <c r="S9" s="636">
        <v>184</v>
      </c>
      <c r="T9" s="638">
        <f t="shared" si="4"/>
        <v>5369</v>
      </c>
      <c r="U9" s="636"/>
      <c r="V9" s="636"/>
    </row>
    <row r="10" spans="2:22" x14ac:dyDescent="0.2">
      <c r="B10" s="620" t="s">
        <v>120</v>
      </c>
      <c r="C10" s="636">
        <v>7207</v>
      </c>
      <c r="D10" s="230">
        <f t="shared" si="5"/>
        <v>854</v>
      </c>
      <c r="E10" s="636">
        <v>8061</v>
      </c>
      <c r="F10" s="636">
        <v>12408</v>
      </c>
      <c r="G10" s="636">
        <v>2485</v>
      </c>
      <c r="H10" s="636">
        <v>565</v>
      </c>
      <c r="I10" s="636">
        <v>0</v>
      </c>
      <c r="J10" s="636"/>
      <c r="K10" s="638">
        <f t="shared" si="0"/>
        <v>23519</v>
      </c>
      <c r="L10" s="636">
        <v>2943</v>
      </c>
      <c r="M10" s="636">
        <v>239</v>
      </c>
      <c r="N10" s="638">
        <f t="shared" si="1"/>
        <v>3182</v>
      </c>
      <c r="O10" s="638">
        <f t="shared" si="2"/>
        <v>26701</v>
      </c>
      <c r="P10" s="636">
        <v>1073</v>
      </c>
      <c r="Q10" s="639">
        <f t="shared" si="3"/>
        <v>27774</v>
      </c>
      <c r="R10" s="636">
        <v>5410</v>
      </c>
      <c r="S10" s="636">
        <v>186</v>
      </c>
      <c r="T10" s="638">
        <f t="shared" si="4"/>
        <v>5596</v>
      </c>
      <c r="U10" s="636"/>
      <c r="V10" s="636"/>
    </row>
    <row r="11" spans="2:22" x14ac:dyDescent="0.2">
      <c r="B11" s="620" t="s">
        <v>121</v>
      </c>
      <c r="C11" s="636">
        <v>7058</v>
      </c>
      <c r="D11" s="230">
        <f t="shared" si="5"/>
        <v>849</v>
      </c>
      <c r="E11" s="636">
        <v>7907</v>
      </c>
      <c r="F11" s="636">
        <v>12374</v>
      </c>
      <c r="G11" s="636">
        <v>2447</v>
      </c>
      <c r="H11" s="636">
        <v>551</v>
      </c>
      <c r="I11" s="636">
        <v>0</v>
      </c>
      <c r="J11" s="636"/>
      <c r="K11" s="638">
        <f t="shared" si="0"/>
        <v>23279</v>
      </c>
      <c r="L11" s="636">
        <v>2843</v>
      </c>
      <c r="M11" s="636">
        <v>216</v>
      </c>
      <c r="N11" s="638">
        <f t="shared" si="1"/>
        <v>3059</v>
      </c>
      <c r="O11" s="638">
        <f t="shared" si="2"/>
        <v>26338</v>
      </c>
      <c r="P11" s="636">
        <v>1075</v>
      </c>
      <c r="Q11" s="639">
        <f t="shared" si="3"/>
        <v>27413</v>
      </c>
      <c r="R11" s="636">
        <v>5418</v>
      </c>
      <c r="S11" s="636">
        <v>187</v>
      </c>
      <c r="T11" s="638">
        <f t="shared" si="4"/>
        <v>5605</v>
      </c>
      <c r="U11" s="636"/>
      <c r="V11" s="636"/>
    </row>
    <row r="12" spans="2:22" x14ac:dyDescent="0.2">
      <c r="B12" s="620" t="s">
        <v>122</v>
      </c>
      <c r="C12" s="636">
        <v>7185</v>
      </c>
      <c r="D12" s="230">
        <f t="shared" si="5"/>
        <v>866</v>
      </c>
      <c r="E12" s="636">
        <v>8051</v>
      </c>
      <c r="F12" s="636">
        <v>12580</v>
      </c>
      <c r="G12" s="636">
        <v>2451</v>
      </c>
      <c r="H12" s="636">
        <v>551</v>
      </c>
      <c r="I12" s="636">
        <v>0</v>
      </c>
      <c r="J12" s="636"/>
      <c r="K12" s="638">
        <f t="shared" si="0"/>
        <v>23633</v>
      </c>
      <c r="L12" s="636">
        <v>2713</v>
      </c>
      <c r="M12" s="636">
        <v>482</v>
      </c>
      <c r="N12" s="638">
        <f t="shared" si="1"/>
        <v>3195</v>
      </c>
      <c r="O12" s="638">
        <f t="shared" si="2"/>
        <v>26828</v>
      </c>
      <c r="P12" s="636">
        <v>1076</v>
      </c>
      <c r="Q12" s="639">
        <f t="shared" si="3"/>
        <v>27904</v>
      </c>
      <c r="R12" s="636">
        <v>5667</v>
      </c>
      <c r="S12" s="636">
        <v>188</v>
      </c>
      <c r="T12" s="638">
        <f t="shared" si="4"/>
        <v>5855</v>
      </c>
      <c r="U12" s="636"/>
      <c r="V12" s="636"/>
    </row>
    <row r="13" spans="2:22" x14ac:dyDescent="0.2">
      <c r="B13" s="620" t="s">
        <v>123</v>
      </c>
      <c r="C13" s="636">
        <v>7621</v>
      </c>
      <c r="D13" s="230">
        <f t="shared" si="5"/>
        <v>874</v>
      </c>
      <c r="E13" s="636">
        <v>8495</v>
      </c>
      <c r="F13" s="636">
        <v>12984</v>
      </c>
      <c r="G13" s="636">
        <v>2332</v>
      </c>
      <c r="H13" s="636">
        <v>567</v>
      </c>
      <c r="I13" s="636">
        <v>0</v>
      </c>
      <c r="J13" s="636"/>
      <c r="K13" s="638">
        <f t="shared" si="0"/>
        <v>24378</v>
      </c>
      <c r="L13" s="636">
        <v>2747</v>
      </c>
      <c r="M13" s="636">
        <v>377</v>
      </c>
      <c r="N13" s="638">
        <f t="shared" si="1"/>
        <v>3124</v>
      </c>
      <c r="O13" s="638">
        <f t="shared" si="2"/>
        <v>27502</v>
      </c>
      <c r="P13" s="636">
        <v>1077</v>
      </c>
      <c r="Q13" s="639">
        <f t="shared" si="3"/>
        <v>28579</v>
      </c>
      <c r="R13" s="636">
        <v>6102</v>
      </c>
      <c r="S13" s="636">
        <v>191</v>
      </c>
      <c r="T13" s="638">
        <f t="shared" si="4"/>
        <v>6293</v>
      </c>
      <c r="U13" s="636"/>
      <c r="V13" s="636"/>
    </row>
    <row r="14" spans="2:22" x14ac:dyDescent="0.2">
      <c r="B14" s="620" t="s">
        <v>124</v>
      </c>
      <c r="C14" s="636">
        <v>7637</v>
      </c>
      <c r="D14" s="230">
        <f t="shared" si="5"/>
        <v>903</v>
      </c>
      <c r="E14" s="636">
        <v>8540</v>
      </c>
      <c r="F14" s="636">
        <v>13134</v>
      </c>
      <c r="G14" s="636">
        <v>2366</v>
      </c>
      <c r="H14" s="636">
        <v>576</v>
      </c>
      <c r="I14" s="636">
        <v>0</v>
      </c>
      <c r="J14" s="636"/>
      <c r="K14" s="638">
        <f t="shared" si="0"/>
        <v>24616</v>
      </c>
      <c r="L14" s="636">
        <v>2887</v>
      </c>
      <c r="M14" s="636">
        <v>425</v>
      </c>
      <c r="N14" s="638">
        <f t="shared" si="1"/>
        <v>3312</v>
      </c>
      <c r="O14" s="638">
        <f t="shared" si="2"/>
        <v>27928</v>
      </c>
      <c r="P14" s="636">
        <v>1080</v>
      </c>
      <c r="Q14" s="639">
        <f t="shared" si="3"/>
        <v>29008</v>
      </c>
      <c r="R14" s="636">
        <v>6071</v>
      </c>
      <c r="S14" s="636">
        <v>193</v>
      </c>
      <c r="T14" s="638">
        <f t="shared" si="4"/>
        <v>6264</v>
      </c>
      <c r="U14" s="636"/>
      <c r="V14" s="636"/>
    </row>
    <row r="15" spans="2:22" x14ac:dyDescent="0.2">
      <c r="B15" s="620" t="s">
        <v>125</v>
      </c>
      <c r="C15" s="636">
        <v>7676</v>
      </c>
      <c r="D15" s="230">
        <f t="shared" si="5"/>
        <v>902</v>
      </c>
      <c r="E15" s="636">
        <v>8578</v>
      </c>
      <c r="F15" s="636">
        <v>13084</v>
      </c>
      <c r="G15" s="636">
        <v>2303</v>
      </c>
      <c r="H15" s="636">
        <v>560</v>
      </c>
      <c r="I15" s="636">
        <v>0</v>
      </c>
      <c r="J15" s="636"/>
      <c r="K15" s="638">
        <f t="shared" si="0"/>
        <v>24525</v>
      </c>
      <c r="L15" s="636">
        <v>2572</v>
      </c>
      <c r="M15" s="636">
        <v>350</v>
      </c>
      <c r="N15" s="638">
        <f t="shared" si="1"/>
        <v>2922</v>
      </c>
      <c r="O15" s="638">
        <f t="shared" si="2"/>
        <v>27447</v>
      </c>
      <c r="P15" s="636">
        <v>1084</v>
      </c>
      <c r="Q15" s="639">
        <f t="shared" si="3"/>
        <v>28531</v>
      </c>
      <c r="R15" s="636">
        <v>5647</v>
      </c>
      <c r="S15" s="636">
        <v>196</v>
      </c>
      <c r="T15" s="638">
        <f t="shared" si="4"/>
        <v>5843</v>
      </c>
      <c r="U15" s="636"/>
      <c r="V15" s="636"/>
    </row>
    <row r="16" spans="2:22" x14ac:dyDescent="0.2">
      <c r="B16" s="620" t="s">
        <v>126</v>
      </c>
      <c r="C16" s="636">
        <v>7412</v>
      </c>
      <c r="D16" s="230">
        <f t="shared" si="5"/>
        <v>888</v>
      </c>
      <c r="E16" s="636">
        <v>8300</v>
      </c>
      <c r="F16" s="636">
        <v>12467</v>
      </c>
      <c r="G16" s="636">
        <v>2073</v>
      </c>
      <c r="H16" s="636">
        <v>532</v>
      </c>
      <c r="I16" s="636">
        <v>0</v>
      </c>
      <c r="J16" s="636"/>
      <c r="K16" s="638">
        <f t="shared" si="0"/>
        <v>23372</v>
      </c>
      <c r="L16" s="636">
        <v>2892</v>
      </c>
      <c r="M16" s="636">
        <v>262</v>
      </c>
      <c r="N16" s="638">
        <f t="shared" si="1"/>
        <v>3154</v>
      </c>
      <c r="O16" s="638">
        <f t="shared" si="2"/>
        <v>26526</v>
      </c>
      <c r="P16" s="636">
        <v>1092</v>
      </c>
      <c r="Q16" s="639">
        <f t="shared" si="3"/>
        <v>27618</v>
      </c>
      <c r="R16" s="636">
        <v>5709</v>
      </c>
      <c r="S16" s="636">
        <v>203</v>
      </c>
      <c r="T16" s="638">
        <f t="shared" si="4"/>
        <v>5912</v>
      </c>
      <c r="U16" s="636"/>
      <c r="V16" s="636"/>
    </row>
    <row r="17" spans="1:22" x14ac:dyDescent="0.2">
      <c r="B17" s="620" t="s">
        <v>127</v>
      </c>
      <c r="C17" s="636">
        <v>7182</v>
      </c>
      <c r="D17" s="230">
        <f t="shared" si="5"/>
        <v>886</v>
      </c>
      <c r="E17" s="636">
        <v>8068</v>
      </c>
      <c r="F17" s="636">
        <v>12342</v>
      </c>
      <c r="G17" s="636">
        <v>2189</v>
      </c>
      <c r="H17" s="636">
        <v>464</v>
      </c>
      <c r="I17" s="636">
        <v>0</v>
      </c>
      <c r="J17" s="636"/>
      <c r="K17" s="638">
        <f t="shared" si="0"/>
        <v>23063</v>
      </c>
      <c r="L17" s="636">
        <v>2591</v>
      </c>
      <c r="M17" s="636">
        <v>598</v>
      </c>
      <c r="N17" s="638">
        <f t="shared" si="1"/>
        <v>3189</v>
      </c>
      <c r="O17" s="638">
        <f t="shared" si="2"/>
        <v>26252</v>
      </c>
      <c r="P17" s="636">
        <v>1105</v>
      </c>
      <c r="Q17" s="639">
        <f t="shared" si="3"/>
        <v>27357</v>
      </c>
      <c r="R17" s="636">
        <v>6142</v>
      </c>
      <c r="S17" s="636">
        <v>212</v>
      </c>
      <c r="T17" s="638">
        <f t="shared" si="4"/>
        <v>6354</v>
      </c>
      <c r="U17" s="636"/>
      <c r="V17" s="636"/>
    </row>
    <row r="18" spans="1:22" x14ac:dyDescent="0.2">
      <c r="B18" s="620" t="s">
        <v>128</v>
      </c>
      <c r="C18" s="636">
        <v>7261</v>
      </c>
      <c r="D18" s="230">
        <f t="shared" si="5"/>
        <v>901</v>
      </c>
      <c r="E18" s="636">
        <v>8162</v>
      </c>
      <c r="F18" s="636">
        <v>12507</v>
      </c>
      <c r="G18" s="636">
        <v>1924</v>
      </c>
      <c r="H18" s="636">
        <v>444</v>
      </c>
      <c r="I18" s="636">
        <v>0</v>
      </c>
      <c r="J18" s="636"/>
      <c r="K18" s="638">
        <f t="shared" si="0"/>
        <v>23037</v>
      </c>
      <c r="L18" s="636">
        <v>2629</v>
      </c>
      <c r="M18" s="636">
        <v>886</v>
      </c>
      <c r="N18" s="638">
        <f t="shared" si="1"/>
        <v>3515</v>
      </c>
      <c r="O18" s="638">
        <f t="shared" si="2"/>
        <v>26552</v>
      </c>
      <c r="P18" s="636">
        <v>1116</v>
      </c>
      <c r="Q18" s="639">
        <f t="shared" si="3"/>
        <v>27668</v>
      </c>
      <c r="R18" s="636">
        <v>5907</v>
      </c>
      <c r="S18" s="636">
        <v>224</v>
      </c>
      <c r="T18" s="638">
        <f t="shared" si="4"/>
        <v>6131</v>
      </c>
      <c r="U18" s="636"/>
      <c r="V18" s="636"/>
    </row>
    <row r="19" spans="1:22" ht="13.5" thickBot="1" x14ac:dyDescent="0.25">
      <c r="B19" s="640" t="s">
        <v>129</v>
      </c>
      <c r="C19" s="641">
        <v>7523</v>
      </c>
      <c r="D19" s="231">
        <f t="shared" si="5"/>
        <v>919</v>
      </c>
      <c r="E19" s="641">
        <v>8442</v>
      </c>
      <c r="F19" s="641">
        <v>12759</v>
      </c>
      <c r="G19" s="641">
        <v>1947</v>
      </c>
      <c r="H19" s="641">
        <v>401</v>
      </c>
      <c r="I19" s="641">
        <v>0</v>
      </c>
      <c r="J19" s="641"/>
      <c r="K19" s="642">
        <f t="shared" si="0"/>
        <v>23549</v>
      </c>
      <c r="L19" s="641">
        <v>2649</v>
      </c>
      <c r="M19" s="641">
        <v>888</v>
      </c>
      <c r="N19" s="642">
        <f t="shared" si="1"/>
        <v>3537</v>
      </c>
      <c r="O19" s="642">
        <f t="shared" si="2"/>
        <v>27086</v>
      </c>
      <c r="P19" s="641">
        <v>1184</v>
      </c>
      <c r="Q19" s="643">
        <f t="shared" si="3"/>
        <v>28270</v>
      </c>
      <c r="R19" s="641">
        <v>5782</v>
      </c>
      <c r="S19" s="641">
        <v>232</v>
      </c>
      <c r="T19" s="642">
        <f t="shared" si="4"/>
        <v>6014</v>
      </c>
      <c r="U19" s="641"/>
      <c r="V19" s="641"/>
    </row>
    <row r="20" spans="1:22" x14ac:dyDescent="0.2">
      <c r="B20" s="620" t="s">
        <v>130</v>
      </c>
      <c r="C20" s="636">
        <v>7459</v>
      </c>
      <c r="D20" s="230">
        <f t="shared" si="5"/>
        <v>846</v>
      </c>
      <c r="E20" s="636">
        <v>8305</v>
      </c>
      <c r="F20" s="636">
        <v>12843</v>
      </c>
      <c r="G20" s="636">
        <v>2042</v>
      </c>
      <c r="H20" s="636">
        <v>358</v>
      </c>
      <c r="I20" s="636">
        <v>18</v>
      </c>
      <c r="J20" s="636"/>
      <c r="K20" s="638">
        <f t="shared" si="0"/>
        <v>23566</v>
      </c>
      <c r="L20" s="636">
        <v>2415</v>
      </c>
      <c r="M20" s="636">
        <v>602</v>
      </c>
      <c r="N20" s="638">
        <f t="shared" si="1"/>
        <v>3017</v>
      </c>
      <c r="O20" s="638">
        <f t="shared" si="2"/>
        <v>26583</v>
      </c>
      <c r="P20" s="636">
        <v>1208</v>
      </c>
      <c r="Q20" s="639">
        <f t="shared" si="3"/>
        <v>27791</v>
      </c>
      <c r="R20" s="636">
        <v>5862</v>
      </c>
      <c r="S20" s="636">
        <v>238</v>
      </c>
      <c r="T20" s="638">
        <f t="shared" si="4"/>
        <v>6100</v>
      </c>
      <c r="U20" s="636"/>
      <c r="V20" s="636"/>
    </row>
    <row r="21" spans="1:22" x14ac:dyDescent="0.2">
      <c r="A21" s="644"/>
      <c r="B21" s="620" t="s">
        <v>131</v>
      </c>
      <c r="C21" s="636">
        <v>7410</v>
      </c>
      <c r="D21" s="230">
        <f t="shared" si="5"/>
        <v>838</v>
      </c>
      <c r="E21" s="636">
        <v>8248</v>
      </c>
      <c r="F21" s="636">
        <v>12898</v>
      </c>
      <c r="G21" s="636">
        <v>2008</v>
      </c>
      <c r="H21" s="636">
        <v>375</v>
      </c>
      <c r="I21" s="636">
        <v>104</v>
      </c>
      <c r="J21" s="636">
        <v>-614.77962399999888</v>
      </c>
      <c r="K21" s="638">
        <f>SUM(E21:J21)</f>
        <v>23018.220376000001</v>
      </c>
      <c r="L21" s="636">
        <v>2670</v>
      </c>
      <c r="M21" s="636">
        <v>602</v>
      </c>
      <c r="N21" s="638">
        <f t="shared" si="1"/>
        <v>3272</v>
      </c>
      <c r="O21" s="638">
        <f t="shared" si="2"/>
        <v>26290.220376000001</v>
      </c>
      <c r="P21" s="636">
        <v>1227</v>
      </c>
      <c r="Q21" s="639">
        <f t="shared" si="3"/>
        <v>27517.220376000001</v>
      </c>
      <c r="R21" s="636">
        <v>5786</v>
      </c>
      <c r="S21" s="636">
        <v>243</v>
      </c>
      <c r="T21" s="638">
        <f t="shared" si="4"/>
        <v>6029</v>
      </c>
      <c r="U21" s="636"/>
      <c r="V21" s="636"/>
    </row>
    <row r="22" spans="1:22" x14ac:dyDescent="0.2">
      <c r="A22" s="644"/>
      <c r="B22" s="620" t="s">
        <v>132</v>
      </c>
      <c r="C22" s="636">
        <v>7404</v>
      </c>
      <c r="D22" s="230">
        <f t="shared" si="5"/>
        <v>837</v>
      </c>
      <c r="E22" s="636">
        <v>8241</v>
      </c>
      <c r="F22" s="636">
        <v>12903</v>
      </c>
      <c r="G22" s="636">
        <v>2020</v>
      </c>
      <c r="H22" s="636">
        <v>400</v>
      </c>
      <c r="I22" s="636">
        <v>144</v>
      </c>
      <c r="J22" s="636">
        <v>155.40688120368577</v>
      </c>
      <c r="K22" s="638">
        <f t="shared" ref="K22:K33" si="6">SUM(E22:J22)</f>
        <v>23863.406881203686</v>
      </c>
      <c r="L22" s="636">
        <v>2641</v>
      </c>
      <c r="M22" s="636">
        <v>602</v>
      </c>
      <c r="N22" s="638">
        <f t="shared" si="1"/>
        <v>3243</v>
      </c>
      <c r="O22" s="638">
        <f t="shared" si="2"/>
        <v>27106.406881203686</v>
      </c>
      <c r="P22" s="636">
        <v>1248</v>
      </c>
      <c r="Q22" s="639">
        <f t="shared" si="3"/>
        <v>28354.406881203686</v>
      </c>
      <c r="R22" s="636">
        <v>5787</v>
      </c>
      <c r="S22" s="636">
        <v>248</v>
      </c>
      <c r="T22" s="638">
        <f t="shared" si="4"/>
        <v>6035</v>
      </c>
      <c r="U22" s="636">
        <v>-413.00000000000006</v>
      </c>
      <c r="V22" s="636">
        <v>-115.2063785729197</v>
      </c>
    </row>
    <row r="23" spans="1:22" x14ac:dyDescent="0.2">
      <c r="A23" s="644"/>
      <c r="B23" s="620" t="s">
        <v>133</v>
      </c>
      <c r="C23" s="636">
        <v>7331</v>
      </c>
      <c r="D23" s="230">
        <f t="shared" si="5"/>
        <v>828</v>
      </c>
      <c r="E23" s="636">
        <v>8159</v>
      </c>
      <c r="F23" s="636">
        <v>12760</v>
      </c>
      <c r="G23" s="636">
        <v>1985</v>
      </c>
      <c r="H23" s="636">
        <v>426</v>
      </c>
      <c r="I23" s="636">
        <v>224</v>
      </c>
      <c r="J23" s="636">
        <v>46.817657611889445</v>
      </c>
      <c r="K23" s="638">
        <f t="shared" si="6"/>
        <v>23600.817657611889</v>
      </c>
      <c r="L23" s="636">
        <v>2674</v>
      </c>
      <c r="M23" s="636">
        <v>602</v>
      </c>
      <c r="N23" s="638">
        <f t="shared" si="1"/>
        <v>3276</v>
      </c>
      <c r="O23" s="638">
        <f t="shared" si="2"/>
        <v>26876.817657611889</v>
      </c>
      <c r="P23" s="636">
        <v>1263</v>
      </c>
      <c r="Q23" s="639">
        <f t="shared" si="3"/>
        <v>28139.817657611889</v>
      </c>
      <c r="R23" s="636">
        <v>5783</v>
      </c>
      <c r="S23" s="636">
        <v>252</v>
      </c>
      <c r="T23" s="638">
        <f t="shared" si="4"/>
        <v>6035</v>
      </c>
      <c r="U23" s="636">
        <v>-810.5</v>
      </c>
      <c r="V23" s="636">
        <v>-208.42600387284369</v>
      </c>
    </row>
    <row r="24" spans="1:22" x14ac:dyDescent="0.2">
      <c r="A24" s="644"/>
      <c r="B24" s="620" t="s">
        <v>134</v>
      </c>
      <c r="C24" s="636">
        <v>7371</v>
      </c>
      <c r="D24" s="230">
        <f t="shared" si="5"/>
        <v>833</v>
      </c>
      <c r="E24" s="636">
        <v>8204</v>
      </c>
      <c r="F24" s="636">
        <v>12710</v>
      </c>
      <c r="G24" s="636">
        <v>1989</v>
      </c>
      <c r="H24" s="636">
        <v>440</v>
      </c>
      <c r="I24" s="636">
        <v>270</v>
      </c>
      <c r="J24" s="636">
        <v>-112.91317188637913</v>
      </c>
      <c r="K24" s="638">
        <f t="shared" si="6"/>
        <v>23500.086828113621</v>
      </c>
      <c r="L24" s="636">
        <v>2626</v>
      </c>
      <c r="M24" s="636">
        <v>602</v>
      </c>
      <c r="N24" s="638">
        <f t="shared" si="1"/>
        <v>3228</v>
      </c>
      <c r="O24" s="638">
        <f t="shared" si="2"/>
        <v>26728.086828113621</v>
      </c>
      <c r="P24" s="636">
        <v>1271</v>
      </c>
      <c r="Q24" s="639">
        <f t="shared" si="3"/>
        <v>27999.086828113621</v>
      </c>
      <c r="R24" s="636">
        <v>5766</v>
      </c>
      <c r="S24" s="636">
        <v>254</v>
      </c>
      <c r="T24" s="638">
        <f t="shared" si="4"/>
        <v>6020</v>
      </c>
      <c r="U24" s="636">
        <v>-1268.5000000000002</v>
      </c>
      <c r="V24" s="636">
        <v>-272.68489265249622</v>
      </c>
    </row>
    <row r="25" spans="1:22" x14ac:dyDescent="0.2">
      <c r="A25" s="644"/>
      <c r="B25" s="620" t="s">
        <v>135</v>
      </c>
      <c r="C25" s="636">
        <v>7427</v>
      </c>
      <c r="D25" s="230">
        <f t="shared" si="5"/>
        <v>843</v>
      </c>
      <c r="E25" s="636">
        <v>8270</v>
      </c>
      <c r="F25" s="636">
        <v>12671</v>
      </c>
      <c r="G25" s="636">
        <v>1994</v>
      </c>
      <c r="H25" s="636">
        <v>442</v>
      </c>
      <c r="I25" s="636">
        <v>350</v>
      </c>
      <c r="J25" s="636">
        <v>-285.14532415985741</v>
      </c>
      <c r="K25" s="638">
        <f t="shared" si="6"/>
        <v>23441.854675840143</v>
      </c>
      <c r="L25" s="636">
        <v>2649</v>
      </c>
      <c r="M25" s="636">
        <v>602</v>
      </c>
      <c r="N25" s="638">
        <f t="shared" si="1"/>
        <v>3251</v>
      </c>
      <c r="O25" s="638">
        <f t="shared" si="2"/>
        <v>26692.854675840143</v>
      </c>
      <c r="P25" s="636">
        <v>1280</v>
      </c>
      <c r="Q25" s="639">
        <f t="shared" si="3"/>
        <v>27972.854675840143</v>
      </c>
      <c r="R25" s="636">
        <v>5786</v>
      </c>
      <c r="S25" s="636">
        <v>256</v>
      </c>
      <c r="T25" s="638">
        <f t="shared" si="4"/>
        <v>6042</v>
      </c>
      <c r="U25" s="636">
        <v>-1743</v>
      </c>
      <c r="V25" s="636">
        <v>-291.29925777694768</v>
      </c>
    </row>
    <row r="26" spans="1:22" x14ac:dyDescent="0.2">
      <c r="A26" s="644"/>
      <c r="B26" s="620" t="s">
        <v>136</v>
      </c>
      <c r="C26" s="636">
        <v>7521</v>
      </c>
      <c r="D26" s="230">
        <f t="shared" si="5"/>
        <v>849</v>
      </c>
      <c r="E26" s="636">
        <v>8370</v>
      </c>
      <c r="F26" s="636">
        <v>12744</v>
      </c>
      <c r="G26" s="636">
        <v>1997</v>
      </c>
      <c r="H26" s="636">
        <v>444</v>
      </c>
      <c r="I26" s="636">
        <v>429</v>
      </c>
      <c r="J26" s="636">
        <v>-584.56012666202514</v>
      </c>
      <c r="K26" s="638">
        <f t="shared" si="6"/>
        <v>23399.439873337975</v>
      </c>
      <c r="L26" s="636">
        <v>2747</v>
      </c>
      <c r="M26" s="636">
        <v>602</v>
      </c>
      <c r="N26" s="638">
        <f t="shared" si="1"/>
        <v>3349</v>
      </c>
      <c r="O26" s="638">
        <f t="shared" si="2"/>
        <v>26748.439873337975</v>
      </c>
      <c r="P26" s="636">
        <v>1280</v>
      </c>
      <c r="Q26" s="639">
        <f t="shared" si="3"/>
        <v>28028.439873337975</v>
      </c>
      <c r="R26" s="636">
        <v>5820</v>
      </c>
      <c r="S26" s="636">
        <v>258</v>
      </c>
      <c r="T26" s="638">
        <f t="shared" si="4"/>
        <v>6078</v>
      </c>
      <c r="U26" s="636">
        <v>-2191</v>
      </c>
      <c r="V26" s="636">
        <v>-304.32682824244006</v>
      </c>
    </row>
    <row r="27" spans="1:22" x14ac:dyDescent="0.2">
      <c r="B27" s="620" t="s">
        <v>137</v>
      </c>
      <c r="C27" s="636">
        <v>7598</v>
      </c>
      <c r="D27" s="230">
        <f t="shared" si="5"/>
        <v>861</v>
      </c>
      <c r="E27" s="636">
        <v>8459</v>
      </c>
      <c r="F27" s="636">
        <v>12972</v>
      </c>
      <c r="G27" s="636">
        <v>1997</v>
      </c>
      <c r="H27" s="636">
        <v>446</v>
      </c>
      <c r="I27" s="636">
        <v>512</v>
      </c>
      <c r="J27" s="636"/>
      <c r="K27" s="638">
        <f t="shared" si="6"/>
        <v>24386</v>
      </c>
      <c r="L27" s="636">
        <v>2715</v>
      </c>
      <c r="M27" s="636">
        <v>602</v>
      </c>
      <c r="N27" s="638">
        <f t="shared" si="1"/>
        <v>3317</v>
      </c>
      <c r="O27" s="638">
        <f t="shared" si="2"/>
        <v>27703</v>
      </c>
      <c r="P27" s="636">
        <v>1280</v>
      </c>
      <c r="Q27" s="639">
        <f t="shared" si="3"/>
        <v>28983</v>
      </c>
      <c r="R27" s="636">
        <v>5903</v>
      </c>
      <c r="S27" s="636">
        <v>258</v>
      </c>
      <c r="T27" s="638">
        <f t="shared" si="4"/>
        <v>6161</v>
      </c>
    </row>
    <row r="28" spans="1:22" x14ac:dyDescent="0.2">
      <c r="B28" s="620" t="s">
        <v>138</v>
      </c>
      <c r="C28" s="636">
        <v>7677</v>
      </c>
      <c r="D28" s="230">
        <f t="shared" si="5"/>
        <v>865</v>
      </c>
      <c r="E28" s="636">
        <v>8542</v>
      </c>
      <c r="F28" s="636">
        <v>13192</v>
      </c>
      <c r="G28" s="636">
        <v>1998</v>
      </c>
      <c r="H28" s="636">
        <v>448</v>
      </c>
      <c r="I28" s="636">
        <v>592</v>
      </c>
      <c r="J28" s="636"/>
      <c r="K28" s="638">
        <f t="shared" si="6"/>
        <v>24772</v>
      </c>
      <c r="L28" s="636">
        <v>2771</v>
      </c>
      <c r="M28" s="636">
        <v>602</v>
      </c>
      <c r="N28" s="638">
        <f t="shared" si="1"/>
        <v>3373</v>
      </c>
      <c r="O28" s="638">
        <f t="shared" si="2"/>
        <v>28145</v>
      </c>
      <c r="P28" s="636">
        <v>1280</v>
      </c>
      <c r="Q28" s="639">
        <f t="shared" si="3"/>
        <v>29425</v>
      </c>
      <c r="R28" s="636">
        <v>6002</v>
      </c>
      <c r="S28" s="636">
        <v>258</v>
      </c>
      <c r="T28" s="638">
        <f t="shared" si="4"/>
        <v>6260</v>
      </c>
    </row>
    <row r="29" spans="1:22" x14ac:dyDescent="0.2">
      <c r="B29" s="620" t="s">
        <v>139</v>
      </c>
      <c r="C29" s="636">
        <v>7764</v>
      </c>
      <c r="D29" s="230">
        <f t="shared" si="5"/>
        <v>878</v>
      </c>
      <c r="E29" s="636">
        <v>8642</v>
      </c>
      <c r="F29" s="636">
        <v>13369</v>
      </c>
      <c r="G29" s="636">
        <v>1997</v>
      </c>
      <c r="H29" s="636">
        <v>449</v>
      </c>
      <c r="I29" s="636">
        <v>675</v>
      </c>
      <c r="J29" s="636"/>
      <c r="K29" s="638">
        <f t="shared" si="6"/>
        <v>25132</v>
      </c>
      <c r="L29" s="636">
        <v>2822</v>
      </c>
      <c r="M29" s="636">
        <v>602</v>
      </c>
      <c r="N29" s="638">
        <f t="shared" si="1"/>
        <v>3424</v>
      </c>
      <c r="O29" s="638">
        <f t="shared" si="2"/>
        <v>28556</v>
      </c>
      <c r="P29" s="636">
        <v>1280</v>
      </c>
      <c r="Q29" s="639">
        <f t="shared" si="3"/>
        <v>29836</v>
      </c>
      <c r="R29" s="636">
        <v>6082</v>
      </c>
      <c r="S29" s="636">
        <v>258</v>
      </c>
      <c r="T29" s="638">
        <f t="shared" si="4"/>
        <v>6340</v>
      </c>
    </row>
    <row r="30" spans="1:22" x14ac:dyDescent="0.2">
      <c r="B30" s="620" t="s">
        <v>140</v>
      </c>
      <c r="C30" s="636">
        <v>7860</v>
      </c>
      <c r="D30" s="230">
        <f t="shared" si="5"/>
        <v>885</v>
      </c>
      <c r="E30" s="636">
        <v>8745</v>
      </c>
      <c r="F30" s="636">
        <v>13568</v>
      </c>
      <c r="G30" s="636">
        <v>1996</v>
      </c>
      <c r="H30" s="636">
        <v>451</v>
      </c>
      <c r="I30" s="636">
        <v>755</v>
      </c>
      <c r="J30" s="636"/>
      <c r="K30" s="638">
        <f t="shared" si="6"/>
        <v>25515</v>
      </c>
      <c r="L30" s="636">
        <v>2944</v>
      </c>
      <c r="M30" s="636">
        <v>602</v>
      </c>
      <c r="N30" s="638">
        <f t="shared" si="1"/>
        <v>3546</v>
      </c>
      <c r="O30" s="638">
        <f t="shared" si="2"/>
        <v>29061</v>
      </c>
      <c r="P30" s="636">
        <v>1280</v>
      </c>
      <c r="Q30" s="639">
        <f t="shared" si="3"/>
        <v>30341</v>
      </c>
      <c r="R30" s="636">
        <v>6166</v>
      </c>
      <c r="S30" s="636">
        <v>258</v>
      </c>
      <c r="T30" s="638">
        <f t="shared" si="4"/>
        <v>6424</v>
      </c>
    </row>
    <row r="31" spans="1:22" x14ac:dyDescent="0.2">
      <c r="B31" s="620" t="s">
        <v>141</v>
      </c>
      <c r="C31" s="636">
        <v>7945</v>
      </c>
      <c r="D31" s="230">
        <f t="shared" si="5"/>
        <v>897</v>
      </c>
      <c r="E31" s="636">
        <v>8842</v>
      </c>
      <c r="F31" s="636">
        <v>13791</v>
      </c>
      <c r="G31" s="636">
        <v>1994</v>
      </c>
      <c r="H31" s="636">
        <v>453</v>
      </c>
      <c r="I31" s="636">
        <v>834</v>
      </c>
      <c r="J31" s="636"/>
      <c r="K31" s="638">
        <f t="shared" si="6"/>
        <v>25914</v>
      </c>
      <c r="L31" s="636">
        <v>2922</v>
      </c>
      <c r="M31" s="636">
        <v>602</v>
      </c>
      <c r="N31" s="638">
        <f t="shared" si="1"/>
        <v>3524</v>
      </c>
      <c r="O31" s="638">
        <f t="shared" si="2"/>
        <v>29438</v>
      </c>
      <c r="P31" s="636">
        <v>1280</v>
      </c>
      <c r="Q31" s="639">
        <f t="shared" si="3"/>
        <v>30718</v>
      </c>
      <c r="R31" s="636">
        <v>6255</v>
      </c>
      <c r="S31" s="636">
        <v>258</v>
      </c>
      <c r="T31" s="638">
        <f t="shared" si="4"/>
        <v>6513</v>
      </c>
    </row>
    <row r="32" spans="1:22" x14ac:dyDescent="0.2">
      <c r="B32" s="620" t="s">
        <v>142</v>
      </c>
      <c r="C32" s="636">
        <v>8023</v>
      </c>
      <c r="D32" s="230">
        <f t="shared" si="5"/>
        <v>907</v>
      </c>
      <c r="E32" s="636">
        <v>8930</v>
      </c>
      <c r="F32" s="636">
        <v>14020</v>
      </c>
      <c r="G32" s="636">
        <v>1995</v>
      </c>
      <c r="H32" s="636">
        <v>455</v>
      </c>
      <c r="I32" s="636">
        <v>897</v>
      </c>
      <c r="J32" s="636"/>
      <c r="K32" s="638">
        <f t="shared" si="6"/>
        <v>26297</v>
      </c>
      <c r="L32" s="636">
        <v>2978</v>
      </c>
      <c r="M32" s="636">
        <v>602</v>
      </c>
      <c r="N32" s="638">
        <f t="shared" si="1"/>
        <v>3580</v>
      </c>
      <c r="O32" s="638">
        <f t="shared" si="2"/>
        <v>29877</v>
      </c>
      <c r="P32" s="636">
        <v>1280</v>
      </c>
      <c r="Q32" s="639">
        <f t="shared" si="3"/>
        <v>31157</v>
      </c>
      <c r="R32" s="636">
        <v>6345</v>
      </c>
      <c r="S32" s="636">
        <v>258</v>
      </c>
      <c r="T32" s="638">
        <f t="shared" si="4"/>
        <v>6603</v>
      </c>
    </row>
    <row r="33" spans="2:20" x14ac:dyDescent="0.2">
      <c r="B33" s="620" t="s">
        <v>143</v>
      </c>
      <c r="C33" s="636" t="s">
        <v>1</v>
      </c>
      <c r="D33" s="230" t="s">
        <v>1</v>
      </c>
      <c r="E33" s="636">
        <v>9019</v>
      </c>
      <c r="F33" s="636">
        <v>14244</v>
      </c>
      <c r="G33" s="636">
        <v>1996</v>
      </c>
      <c r="H33" s="636">
        <v>457</v>
      </c>
      <c r="I33" s="636">
        <v>963</v>
      </c>
      <c r="J33" s="636"/>
      <c r="K33" s="638">
        <f t="shared" si="6"/>
        <v>26679</v>
      </c>
      <c r="L33" s="636">
        <v>3029</v>
      </c>
      <c r="M33" s="636">
        <v>602</v>
      </c>
      <c r="N33" s="638">
        <f t="shared" si="1"/>
        <v>3631</v>
      </c>
      <c r="O33" s="638">
        <f t="shared" si="2"/>
        <v>30310</v>
      </c>
      <c r="P33" s="636">
        <v>1280</v>
      </c>
      <c r="Q33" s="639">
        <f t="shared" si="3"/>
        <v>31590</v>
      </c>
      <c r="R33" s="636">
        <v>6433</v>
      </c>
      <c r="S33" s="636">
        <v>258</v>
      </c>
      <c r="T33" s="638">
        <f t="shared" si="4"/>
        <v>6691</v>
      </c>
    </row>
    <row r="34" spans="2:20" hidden="1" x14ac:dyDescent="0.2">
      <c r="B34" s="620" t="s">
        <v>144</v>
      </c>
      <c r="C34" s="230" t="s">
        <v>1</v>
      </c>
      <c r="D34" s="230" t="s">
        <v>1</v>
      </c>
      <c r="E34" s="636">
        <v>9111</v>
      </c>
      <c r="F34" s="636">
        <v>14475</v>
      </c>
      <c r="G34" s="636">
        <v>1996</v>
      </c>
      <c r="H34" s="636">
        <v>458</v>
      </c>
      <c r="I34" s="636">
        <v>1018</v>
      </c>
      <c r="J34" s="636"/>
      <c r="K34" s="638">
        <f t="shared" ref="K34:K46" si="7">SUM(E34:I34)</f>
        <v>27058</v>
      </c>
      <c r="L34" s="636">
        <v>3153</v>
      </c>
      <c r="M34" s="636">
        <v>602</v>
      </c>
      <c r="N34" s="638">
        <f t="shared" si="1"/>
        <v>3755</v>
      </c>
      <c r="O34" s="638">
        <f t="shared" si="2"/>
        <v>30813</v>
      </c>
      <c r="P34" s="636">
        <v>1280</v>
      </c>
      <c r="Q34" s="639">
        <f t="shared" si="3"/>
        <v>32093</v>
      </c>
      <c r="R34" s="636">
        <v>6520</v>
      </c>
      <c r="S34" s="636">
        <v>258</v>
      </c>
      <c r="T34" s="638">
        <f t="shared" si="4"/>
        <v>6778</v>
      </c>
    </row>
    <row r="35" spans="2:20" hidden="1" x14ac:dyDescent="0.2">
      <c r="B35" s="620" t="s">
        <v>145</v>
      </c>
      <c r="C35" s="230" t="s">
        <v>1</v>
      </c>
      <c r="D35" s="230" t="s">
        <v>1</v>
      </c>
      <c r="E35" s="636">
        <v>9202</v>
      </c>
      <c r="F35" s="636">
        <v>14713</v>
      </c>
      <c r="G35" s="636">
        <v>1997</v>
      </c>
      <c r="H35" s="636">
        <v>460</v>
      </c>
      <c r="I35" s="636">
        <v>1073</v>
      </c>
      <c r="J35" s="636"/>
      <c r="K35" s="638">
        <f t="shared" si="7"/>
        <v>27445</v>
      </c>
      <c r="L35" s="636">
        <v>3133</v>
      </c>
      <c r="M35" s="636">
        <v>602</v>
      </c>
      <c r="N35" s="638">
        <f t="shared" si="1"/>
        <v>3735</v>
      </c>
      <c r="O35" s="638">
        <f t="shared" si="2"/>
        <v>31180</v>
      </c>
      <c r="P35" s="636">
        <v>1280</v>
      </c>
      <c r="Q35" s="639">
        <f t="shared" si="3"/>
        <v>32460</v>
      </c>
      <c r="R35" s="636">
        <v>6610</v>
      </c>
      <c r="S35" s="636">
        <v>258</v>
      </c>
      <c r="T35" s="638">
        <f t="shared" si="4"/>
        <v>6868</v>
      </c>
    </row>
    <row r="36" spans="2:20" hidden="1" x14ac:dyDescent="0.2">
      <c r="B36" s="620" t="s">
        <v>146</v>
      </c>
      <c r="C36" s="230" t="s">
        <v>1</v>
      </c>
      <c r="D36" s="230" t="s">
        <v>1</v>
      </c>
      <c r="E36" s="636">
        <v>9295</v>
      </c>
      <c r="F36" s="636">
        <v>14953</v>
      </c>
      <c r="G36" s="636">
        <v>1998</v>
      </c>
      <c r="H36" s="636">
        <v>462</v>
      </c>
      <c r="I36" s="636">
        <v>1119</v>
      </c>
      <c r="J36" s="636"/>
      <c r="K36" s="638">
        <f t="shared" si="7"/>
        <v>27827</v>
      </c>
      <c r="L36" s="636">
        <v>3190</v>
      </c>
      <c r="M36" s="636">
        <v>602</v>
      </c>
      <c r="N36" s="638">
        <f t="shared" si="1"/>
        <v>3792</v>
      </c>
      <c r="O36" s="638">
        <f t="shared" si="2"/>
        <v>31619</v>
      </c>
      <c r="P36" s="636">
        <v>1280</v>
      </c>
      <c r="Q36" s="639">
        <f t="shared" si="3"/>
        <v>32899</v>
      </c>
      <c r="R36" s="636">
        <v>6699</v>
      </c>
      <c r="S36" s="636">
        <v>258</v>
      </c>
      <c r="T36" s="638">
        <f t="shared" si="4"/>
        <v>6957</v>
      </c>
    </row>
    <row r="37" spans="2:20" hidden="1" x14ac:dyDescent="0.2">
      <c r="B37" s="620" t="s">
        <v>147</v>
      </c>
      <c r="C37" s="230" t="s">
        <v>1</v>
      </c>
      <c r="D37" s="230" t="s">
        <v>1</v>
      </c>
      <c r="E37" s="636">
        <v>9389</v>
      </c>
      <c r="F37" s="636">
        <v>15198</v>
      </c>
      <c r="G37" s="636">
        <v>1999</v>
      </c>
      <c r="H37" s="636">
        <v>464</v>
      </c>
      <c r="I37" s="636">
        <v>1172</v>
      </c>
      <c r="J37" s="636"/>
      <c r="K37" s="638">
        <f t="shared" si="7"/>
        <v>28222</v>
      </c>
      <c r="L37" s="636">
        <v>3239</v>
      </c>
      <c r="M37" s="636">
        <v>602</v>
      </c>
      <c r="N37" s="638">
        <f t="shared" si="1"/>
        <v>3841</v>
      </c>
      <c r="O37" s="638">
        <f t="shared" si="2"/>
        <v>32063</v>
      </c>
      <c r="P37" s="636">
        <v>1280</v>
      </c>
      <c r="Q37" s="639">
        <f t="shared" si="3"/>
        <v>33343</v>
      </c>
      <c r="R37" s="636">
        <v>6790</v>
      </c>
      <c r="S37" s="636">
        <v>258</v>
      </c>
      <c r="T37" s="638">
        <f t="shared" si="4"/>
        <v>7048</v>
      </c>
    </row>
    <row r="38" spans="2:20" hidden="1" x14ac:dyDescent="0.2">
      <c r="B38" s="620" t="s">
        <v>148</v>
      </c>
      <c r="C38" s="230" t="s">
        <v>1</v>
      </c>
      <c r="D38" s="230" t="s">
        <v>1</v>
      </c>
      <c r="E38" s="636">
        <v>9486</v>
      </c>
      <c r="F38" s="636">
        <v>15442</v>
      </c>
      <c r="G38" s="636">
        <v>2000</v>
      </c>
      <c r="H38" s="636">
        <v>466</v>
      </c>
      <c r="I38" s="636">
        <v>1220</v>
      </c>
      <c r="J38" s="636"/>
      <c r="K38" s="638">
        <f t="shared" si="7"/>
        <v>28614</v>
      </c>
      <c r="L38" s="636">
        <v>3364</v>
      </c>
      <c r="M38" s="636">
        <v>602</v>
      </c>
      <c r="N38" s="638">
        <f t="shared" si="1"/>
        <v>3966</v>
      </c>
      <c r="O38" s="638">
        <f t="shared" si="2"/>
        <v>32580</v>
      </c>
      <c r="P38" s="636">
        <v>1280</v>
      </c>
      <c r="Q38" s="639">
        <f t="shared" si="3"/>
        <v>33860</v>
      </c>
      <c r="R38" s="636">
        <v>6882</v>
      </c>
      <c r="S38" s="636">
        <v>258</v>
      </c>
      <c r="T38" s="638">
        <f t="shared" si="4"/>
        <v>7140</v>
      </c>
    </row>
    <row r="39" spans="2:20" hidden="1" x14ac:dyDescent="0.2">
      <c r="B39" s="620" t="s">
        <v>149</v>
      </c>
      <c r="C39" s="230" t="s">
        <v>1</v>
      </c>
      <c r="D39" s="230" t="s">
        <v>1</v>
      </c>
      <c r="E39" s="636">
        <v>9582</v>
      </c>
      <c r="F39" s="636">
        <v>15687</v>
      </c>
      <c r="G39" s="636">
        <v>2001</v>
      </c>
      <c r="H39" s="636">
        <v>468</v>
      </c>
      <c r="I39" s="636">
        <v>1272</v>
      </c>
      <c r="J39" s="636"/>
      <c r="K39" s="638">
        <f t="shared" si="7"/>
        <v>29010</v>
      </c>
      <c r="L39" s="636">
        <v>3347</v>
      </c>
      <c r="M39" s="636">
        <v>602</v>
      </c>
      <c r="N39" s="638">
        <f t="shared" si="1"/>
        <v>3949</v>
      </c>
      <c r="O39" s="638">
        <f t="shared" si="2"/>
        <v>32959</v>
      </c>
      <c r="P39" s="636">
        <v>1280</v>
      </c>
      <c r="Q39" s="639">
        <f t="shared" si="3"/>
        <v>34239</v>
      </c>
      <c r="R39" s="636">
        <v>6988</v>
      </c>
      <c r="S39" s="636">
        <v>258</v>
      </c>
      <c r="T39" s="638">
        <f t="shared" si="4"/>
        <v>7246</v>
      </c>
    </row>
    <row r="40" spans="2:20" hidden="1" x14ac:dyDescent="0.2">
      <c r="B40" s="620" t="s">
        <v>150</v>
      </c>
      <c r="C40" s="230" t="s">
        <v>1</v>
      </c>
      <c r="D40" s="230" t="s">
        <v>1</v>
      </c>
      <c r="E40" s="636">
        <v>9680</v>
      </c>
      <c r="F40" s="636">
        <v>15935</v>
      </c>
      <c r="G40" s="636">
        <v>2002</v>
      </c>
      <c r="H40" s="636">
        <v>469</v>
      </c>
      <c r="I40" s="636">
        <v>1320</v>
      </c>
      <c r="J40" s="636"/>
      <c r="K40" s="638">
        <f t="shared" si="7"/>
        <v>29406</v>
      </c>
      <c r="L40" s="636">
        <v>3402</v>
      </c>
      <c r="M40" s="636">
        <v>602</v>
      </c>
      <c r="N40" s="638">
        <f t="shared" si="1"/>
        <v>4004</v>
      </c>
      <c r="O40" s="638">
        <f t="shared" si="2"/>
        <v>33410</v>
      </c>
      <c r="P40" s="636">
        <v>1280</v>
      </c>
      <c r="Q40" s="639">
        <f t="shared" si="3"/>
        <v>34690</v>
      </c>
      <c r="R40" s="636">
        <v>7065</v>
      </c>
      <c r="S40" s="636">
        <v>258</v>
      </c>
      <c r="T40" s="638">
        <f t="shared" si="4"/>
        <v>7323</v>
      </c>
    </row>
    <row r="41" spans="2:20" hidden="1" x14ac:dyDescent="0.2">
      <c r="B41" s="620" t="s">
        <v>151</v>
      </c>
      <c r="C41" s="230" t="s">
        <v>1</v>
      </c>
      <c r="D41" s="230" t="s">
        <v>1</v>
      </c>
      <c r="E41" s="636">
        <v>9776</v>
      </c>
      <c r="F41" s="636">
        <v>16184</v>
      </c>
      <c r="G41" s="636">
        <v>2003</v>
      </c>
      <c r="H41" s="636">
        <v>471</v>
      </c>
      <c r="I41" s="636">
        <v>1372</v>
      </c>
      <c r="J41" s="636"/>
      <c r="K41" s="638">
        <f t="shared" si="7"/>
        <v>29806</v>
      </c>
      <c r="L41" s="636">
        <v>3455</v>
      </c>
      <c r="M41" s="636">
        <v>602</v>
      </c>
      <c r="N41" s="638">
        <f t="shared" si="1"/>
        <v>4057</v>
      </c>
      <c r="O41" s="638">
        <f t="shared" si="2"/>
        <v>33863</v>
      </c>
      <c r="P41" s="636">
        <v>1280</v>
      </c>
      <c r="Q41" s="639">
        <f t="shared" si="3"/>
        <v>35143</v>
      </c>
      <c r="R41" s="636">
        <v>7158</v>
      </c>
      <c r="S41" s="636">
        <v>258</v>
      </c>
      <c r="T41" s="638">
        <f t="shared" si="4"/>
        <v>7416</v>
      </c>
    </row>
    <row r="42" spans="2:20" hidden="1" x14ac:dyDescent="0.2">
      <c r="B42" s="620" t="s">
        <v>152</v>
      </c>
      <c r="C42" s="230" t="s">
        <v>1</v>
      </c>
      <c r="D42" s="230" t="s">
        <v>1</v>
      </c>
      <c r="E42" s="636">
        <v>9874</v>
      </c>
      <c r="F42" s="636">
        <v>16435</v>
      </c>
      <c r="G42" s="636">
        <v>2004</v>
      </c>
      <c r="H42" s="636">
        <v>473</v>
      </c>
      <c r="I42" s="636">
        <v>1420</v>
      </c>
      <c r="J42" s="636"/>
      <c r="K42" s="638">
        <f t="shared" si="7"/>
        <v>30206</v>
      </c>
      <c r="L42" s="636">
        <v>3581</v>
      </c>
      <c r="M42" s="636">
        <v>602</v>
      </c>
      <c r="N42" s="638">
        <f t="shared" si="1"/>
        <v>4183</v>
      </c>
      <c r="O42" s="638">
        <f t="shared" si="2"/>
        <v>34389</v>
      </c>
      <c r="P42" s="636">
        <v>1280</v>
      </c>
      <c r="Q42" s="639">
        <f t="shared" si="3"/>
        <v>35669</v>
      </c>
      <c r="R42" s="636">
        <v>7251</v>
      </c>
      <c r="S42" s="636">
        <v>258</v>
      </c>
      <c r="T42" s="638">
        <f t="shared" si="4"/>
        <v>7509</v>
      </c>
    </row>
    <row r="43" spans="2:20" hidden="1" x14ac:dyDescent="0.2">
      <c r="B43" s="620" t="s">
        <v>153</v>
      </c>
      <c r="C43" s="230" t="s">
        <v>1</v>
      </c>
      <c r="D43" s="230" t="s">
        <v>1</v>
      </c>
      <c r="E43" s="636">
        <v>9971</v>
      </c>
      <c r="F43" s="636">
        <v>16688</v>
      </c>
      <c r="G43" s="636">
        <v>2005</v>
      </c>
      <c r="H43" s="636">
        <v>475</v>
      </c>
      <c r="I43" s="636">
        <v>1472</v>
      </c>
      <c r="J43" s="636"/>
      <c r="K43" s="638">
        <f t="shared" si="7"/>
        <v>30611</v>
      </c>
      <c r="L43" s="636">
        <v>3564</v>
      </c>
      <c r="M43" s="636">
        <v>602</v>
      </c>
      <c r="N43" s="638">
        <f t="shared" si="1"/>
        <v>4166</v>
      </c>
      <c r="O43" s="638">
        <f t="shared" si="2"/>
        <v>34777</v>
      </c>
      <c r="P43" s="636">
        <v>1280</v>
      </c>
      <c r="Q43" s="639">
        <f t="shared" si="3"/>
        <v>36057</v>
      </c>
      <c r="R43" s="636">
        <v>7360</v>
      </c>
      <c r="S43" s="636">
        <v>258</v>
      </c>
      <c r="T43" s="638">
        <f t="shared" si="4"/>
        <v>7618</v>
      </c>
    </row>
    <row r="44" spans="2:20" hidden="1" x14ac:dyDescent="0.2">
      <c r="B44" s="620" t="s">
        <v>154</v>
      </c>
      <c r="C44" s="230" t="s">
        <v>1</v>
      </c>
      <c r="D44" s="230" t="s">
        <v>1</v>
      </c>
      <c r="E44" s="636">
        <v>10067</v>
      </c>
      <c r="F44" s="636">
        <v>16943</v>
      </c>
      <c r="G44" s="636">
        <v>2006</v>
      </c>
      <c r="H44" s="636">
        <v>477</v>
      </c>
      <c r="I44" s="636">
        <v>1521</v>
      </c>
      <c r="J44" s="636"/>
      <c r="K44" s="638">
        <f t="shared" si="7"/>
        <v>31014</v>
      </c>
      <c r="L44" s="636">
        <v>3621</v>
      </c>
      <c r="M44" s="636">
        <v>602</v>
      </c>
      <c r="N44" s="638">
        <f t="shared" si="1"/>
        <v>4223</v>
      </c>
      <c r="O44" s="638">
        <f t="shared" si="2"/>
        <v>35237</v>
      </c>
      <c r="P44" s="636">
        <v>1280</v>
      </c>
      <c r="Q44" s="639">
        <f t="shared" si="3"/>
        <v>36517</v>
      </c>
      <c r="R44" s="636">
        <v>7439</v>
      </c>
      <c r="S44" s="636">
        <v>258</v>
      </c>
      <c r="T44" s="638">
        <f t="shared" si="4"/>
        <v>7697</v>
      </c>
    </row>
    <row r="45" spans="2:20" hidden="1" x14ac:dyDescent="0.2">
      <c r="B45" s="620" t="s">
        <v>155</v>
      </c>
      <c r="C45" s="230" t="s">
        <v>1</v>
      </c>
      <c r="D45" s="230" t="s">
        <v>1</v>
      </c>
      <c r="E45" s="636">
        <v>10165</v>
      </c>
      <c r="F45" s="636">
        <v>17201</v>
      </c>
      <c r="G45" s="636">
        <v>2007</v>
      </c>
      <c r="H45" s="636">
        <v>478</v>
      </c>
      <c r="I45" s="636">
        <v>1571</v>
      </c>
      <c r="J45" s="636"/>
      <c r="K45" s="638">
        <f t="shared" si="7"/>
        <v>31422</v>
      </c>
      <c r="L45" s="636">
        <v>3677</v>
      </c>
      <c r="M45" s="636">
        <v>602</v>
      </c>
      <c r="N45" s="638">
        <f t="shared" si="1"/>
        <v>4279</v>
      </c>
      <c r="O45" s="638">
        <f t="shared" si="2"/>
        <v>35701</v>
      </c>
      <c r="P45" s="636">
        <v>1280</v>
      </c>
      <c r="Q45" s="639">
        <f t="shared" si="3"/>
        <v>36981</v>
      </c>
      <c r="R45" s="636">
        <v>7534</v>
      </c>
      <c r="S45" s="636">
        <v>258</v>
      </c>
      <c r="T45" s="638">
        <f t="shared" si="4"/>
        <v>7792</v>
      </c>
    </row>
    <row r="46" spans="2:20" hidden="1" x14ac:dyDescent="0.2">
      <c r="B46" s="620" t="s">
        <v>156</v>
      </c>
      <c r="C46" s="230" t="s">
        <v>1</v>
      </c>
      <c r="D46" s="230" t="s">
        <v>1</v>
      </c>
      <c r="E46" s="636">
        <v>10265</v>
      </c>
      <c r="F46" s="636">
        <v>17460</v>
      </c>
      <c r="G46" s="636">
        <v>2008</v>
      </c>
      <c r="H46" s="636">
        <v>480</v>
      </c>
      <c r="I46" s="636">
        <v>1621</v>
      </c>
      <c r="J46" s="636"/>
      <c r="K46" s="638">
        <f t="shared" si="7"/>
        <v>31834</v>
      </c>
      <c r="L46" s="636">
        <v>3801</v>
      </c>
      <c r="M46" s="636">
        <v>602</v>
      </c>
      <c r="N46" s="638">
        <f t="shared" si="1"/>
        <v>4403</v>
      </c>
      <c r="O46" s="638">
        <f t="shared" si="2"/>
        <v>36237</v>
      </c>
      <c r="P46" s="636">
        <v>1280</v>
      </c>
      <c r="Q46" s="639">
        <f t="shared" si="3"/>
        <v>37517</v>
      </c>
      <c r="R46" s="636">
        <v>7629</v>
      </c>
      <c r="S46" s="636">
        <v>258</v>
      </c>
      <c r="T46" s="638">
        <f t="shared" si="4"/>
        <v>7887</v>
      </c>
    </row>
    <row r="47" spans="2:20" x14ac:dyDescent="0.2">
      <c r="E47" s="636"/>
      <c r="F47" s="636"/>
      <c r="G47" s="636"/>
      <c r="H47" s="636"/>
      <c r="I47" s="636"/>
      <c r="J47" s="636"/>
      <c r="K47" s="638"/>
      <c r="L47" s="636"/>
      <c r="M47" s="636"/>
      <c r="N47" s="638"/>
      <c r="O47" s="638"/>
      <c r="P47" s="636"/>
      <c r="Q47" s="639"/>
      <c r="R47" s="636"/>
      <c r="S47" s="636"/>
      <c r="T47" s="638"/>
    </row>
    <row r="48" spans="2:20" x14ac:dyDescent="0.2">
      <c r="B48" s="620" t="s">
        <v>157</v>
      </c>
    </row>
    <row r="49" spans="2:26" x14ac:dyDescent="0.2">
      <c r="B49" s="620" t="s">
        <v>158</v>
      </c>
    </row>
    <row r="50" spans="2:26" x14ac:dyDescent="0.2">
      <c r="B50" s="620" t="s">
        <v>513</v>
      </c>
    </row>
    <row r="51" spans="2:26" x14ac:dyDescent="0.2">
      <c r="B51" s="621"/>
    </row>
    <row r="54" spans="2:26" x14ac:dyDescent="0.2">
      <c r="B54" s="620" t="s">
        <v>133</v>
      </c>
      <c r="C54" s="646">
        <f>+C23/$K$23</f>
        <v>0.31062483115433748</v>
      </c>
      <c r="D54" s="646">
        <f t="shared" ref="D54:J54" si="8">+D23/$K$23</f>
        <v>3.5083530240866384E-2</v>
      </c>
      <c r="E54" s="646">
        <f t="shared" si="8"/>
        <v>0.34570836139520389</v>
      </c>
      <c r="F54" s="646">
        <f t="shared" si="8"/>
        <v>0.54065923414668482</v>
      </c>
      <c r="G54" s="646">
        <f t="shared" si="8"/>
        <v>8.4107255468743675E-2</v>
      </c>
      <c r="H54" s="646">
        <f t="shared" si="8"/>
        <v>1.8050222080445748E-2</v>
      </c>
      <c r="I54" s="646">
        <f t="shared" si="8"/>
        <v>9.4911965869010507E-3</v>
      </c>
      <c r="J54" s="646">
        <f t="shared" si="8"/>
        <v>1.9837303220208353E-3</v>
      </c>
    </row>
    <row r="60" spans="2:26" x14ac:dyDescent="0.2">
      <c r="W60" s="645"/>
      <c r="X60" s="645"/>
      <c r="Y60" s="645"/>
      <c r="Z60" s="645"/>
    </row>
    <row r="62" spans="2:26" x14ac:dyDescent="0.2">
      <c r="T62" s="620"/>
      <c r="W62" s="644"/>
      <c r="X62" s="644"/>
      <c r="Y62" s="644"/>
      <c r="Z62" s="644"/>
    </row>
    <row r="63" spans="2:26" x14ac:dyDescent="0.2">
      <c r="T63" s="620"/>
      <c r="W63" s="644"/>
      <c r="X63" s="644"/>
      <c r="Y63" s="644"/>
      <c r="Z63" s="644"/>
    </row>
    <row r="64" spans="2:26" x14ac:dyDescent="0.2">
      <c r="T64" s="620"/>
      <c r="W64" s="644"/>
      <c r="X64" s="644"/>
      <c r="Y64" s="644"/>
      <c r="Z64" s="644"/>
    </row>
    <row r="65" spans="20:26" x14ac:dyDescent="0.2">
      <c r="T65" s="620"/>
      <c r="W65" s="644"/>
      <c r="X65" s="644"/>
      <c r="Y65" s="644"/>
      <c r="Z65" s="644"/>
    </row>
    <row r="66" spans="20:26" x14ac:dyDescent="0.2">
      <c r="T66" s="620"/>
      <c r="W66" s="644"/>
      <c r="X66" s="644"/>
      <c r="Y66" s="644"/>
      <c r="Z66" s="644"/>
    </row>
    <row r="67" spans="20:26" x14ac:dyDescent="0.2">
      <c r="T67" s="620"/>
      <c r="W67" s="644"/>
      <c r="X67" s="644"/>
      <c r="Y67" s="644"/>
      <c r="Z67" s="644"/>
    </row>
  </sheetData>
  <mergeCells count="1">
    <mergeCell ref="U5:V5"/>
  </mergeCells>
  <pageMargins left="0.7" right="0.7" top="0.75" bottom="0.75" header="0.3" footer="0.3"/>
  <pageSetup scale="70" orientation="landscape" r:id="rId1"/>
  <headerFooter>
    <oddFooter>&amp;L&amp;F&amp;R&amp;D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1">
    <pageSetUpPr fitToPage="1"/>
  </sheetPr>
  <dimension ref="B3:DJ44"/>
  <sheetViews>
    <sheetView workbookViewId="0">
      <selection activeCell="FW33" sqref="FW33"/>
    </sheetView>
  </sheetViews>
  <sheetFormatPr defaultRowHeight="12.75" x14ac:dyDescent="0.2"/>
  <cols>
    <col min="1" max="1" width="2.85546875" customWidth="1"/>
    <col min="2" max="2" width="43.85546875" style="40" customWidth="1"/>
    <col min="3" max="95" width="14.28515625" bestFit="1" customWidth="1"/>
    <col min="96" max="96" width="15.85546875" bestFit="1" customWidth="1"/>
    <col min="97" max="97" width="14.28515625" bestFit="1" customWidth="1"/>
    <col min="98" max="106" width="9.5703125" bestFit="1" customWidth="1"/>
    <col min="107" max="107" width="7.42578125" bestFit="1" customWidth="1"/>
    <col min="108" max="108" width="6.7109375" bestFit="1" customWidth="1"/>
    <col min="109" max="109" width="7.85546875" bestFit="1" customWidth="1"/>
    <col min="110" max="110" width="7.5703125" bestFit="1" customWidth="1"/>
    <col min="111" max="111" width="7.140625" bestFit="1" customWidth="1"/>
    <col min="114" max="114" width="9.5703125" bestFit="1" customWidth="1"/>
    <col min="116" max="116" width="11" customWidth="1"/>
    <col min="117" max="117" width="11.42578125" customWidth="1"/>
  </cols>
  <sheetData>
    <row r="3" spans="2:114" ht="23.25" x14ac:dyDescent="0.35">
      <c r="B3" s="36" t="s">
        <v>12</v>
      </c>
    </row>
    <row r="4" spans="2:114" ht="18.75" thickBot="1" x14ac:dyDescent="0.3">
      <c r="B4" s="37"/>
    </row>
    <row r="5" spans="2:114" ht="18" x14ac:dyDescent="0.25">
      <c r="B5" s="38"/>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c r="CK5" s="39"/>
      <c r="CL5" s="39"/>
      <c r="CM5" s="39"/>
      <c r="CN5" s="39"/>
      <c r="CO5" s="39"/>
      <c r="CP5" s="39"/>
      <c r="CQ5" s="39"/>
      <c r="CR5" s="39"/>
      <c r="CS5" s="39"/>
      <c r="CT5" s="39"/>
      <c r="CU5" s="39"/>
      <c r="CV5" s="39"/>
      <c r="CW5" s="39"/>
      <c r="CX5" s="39"/>
      <c r="CY5" s="39"/>
      <c r="CZ5" s="39"/>
      <c r="DA5" s="39"/>
      <c r="DB5" s="39"/>
      <c r="DC5" s="39"/>
      <c r="DD5" s="39"/>
      <c r="DE5" s="39"/>
      <c r="DF5" s="39"/>
      <c r="DG5" s="39"/>
    </row>
    <row r="6" spans="2:114" s="3" customFormat="1" x14ac:dyDescent="0.2">
      <c r="B6" s="5" t="s">
        <v>0</v>
      </c>
      <c r="C6" s="5">
        <v>38626</v>
      </c>
      <c r="D6" s="5">
        <v>38657</v>
      </c>
      <c r="E6" s="5">
        <v>38687</v>
      </c>
      <c r="F6" s="5">
        <v>38718</v>
      </c>
      <c r="G6" s="5">
        <v>38749</v>
      </c>
      <c r="H6" s="5">
        <v>38777</v>
      </c>
      <c r="I6" s="5">
        <v>38808</v>
      </c>
      <c r="J6" s="5">
        <v>38838</v>
      </c>
      <c r="K6" s="5">
        <v>38869</v>
      </c>
      <c r="L6" s="5">
        <v>38899</v>
      </c>
      <c r="M6" s="5">
        <v>38930</v>
      </c>
      <c r="N6" s="5">
        <v>38961</v>
      </c>
      <c r="O6" s="5">
        <v>38991</v>
      </c>
      <c r="P6" s="5">
        <v>39022</v>
      </c>
      <c r="Q6" s="5">
        <v>39052</v>
      </c>
      <c r="R6" s="5">
        <v>39083</v>
      </c>
      <c r="S6" s="5">
        <v>39114</v>
      </c>
      <c r="T6" s="5">
        <v>39142</v>
      </c>
      <c r="U6" s="5">
        <v>39173</v>
      </c>
      <c r="V6" s="5">
        <v>39203</v>
      </c>
      <c r="W6" s="5">
        <v>39234</v>
      </c>
      <c r="X6" s="5">
        <v>39264</v>
      </c>
      <c r="Y6" s="5">
        <v>39295</v>
      </c>
      <c r="Z6" s="5">
        <v>39326</v>
      </c>
      <c r="AA6" s="5">
        <v>39356</v>
      </c>
      <c r="AB6" s="5">
        <v>39387</v>
      </c>
      <c r="AC6" s="5">
        <v>39417</v>
      </c>
      <c r="AD6" s="5">
        <v>39448</v>
      </c>
      <c r="AE6" s="5">
        <v>39479</v>
      </c>
      <c r="AF6" s="5">
        <v>39508</v>
      </c>
      <c r="AG6" s="5">
        <v>39539</v>
      </c>
      <c r="AH6" s="5">
        <v>39569</v>
      </c>
      <c r="AI6" s="5">
        <v>39600</v>
      </c>
      <c r="AJ6" s="5">
        <v>39630</v>
      </c>
      <c r="AK6" s="5">
        <v>39661</v>
      </c>
      <c r="AL6" s="5">
        <v>39692</v>
      </c>
      <c r="AM6" s="5">
        <v>39722</v>
      </c>
      <c r="AN6" s="5">
        <v>39753</v>
      </c>
      <c r="AO6" s="5">
        <v>39783</v>
      </c>
      <c r="AP6" s="5">
        <v>39814</v>
      </c>
      <c r="AQ6" s="5">
        <v>39845</v>
      </c>
      <c r="AR6" s="5">
        <v>39873</v>
      </c>
      <c r="AS6" s="5">
        <v>39904</v>
      </c>
      <c r="AT6" s="5">
        <v>39934</v>
      </c>
      <c r="AU6" s="5">
        <v>39965</v>
      </c>
      <c r="AV6" s="5">
        <v>39995</v>
      </c>
      <c r="AW6" s="5">
        <v>40026</v>
      </c>
      <c r="AX6" s="5">
        <v>40057</v>
      </c>
      <c r="AY6" s="5">
        <v>40087</v>
      </c>
      <c r="AZ6" s="5">
        <v>40118</v>
      </c>
      <c r="BA6" s="5">
        <v>40148</v>
      </c>
      <c r="BB6" s="5">
        <v>40179</v>
      </c>
      <c r="BC6" s="5">
        <v>40210</v>
      </c>
      <c r="BD6" s="5">
        <v>40238</v>
      </c>
      <c r="BE6" s="5">
        <v>40269</v>
      </c>
      <c r="BF6" s="5">
        <v>40299</v>
      </c>
      <c r="BG6" s="5">
        <v>40330</v>
      </c>
      <c r="BH6" s="5">
        <v>40360</v>
      </c>
      <c r="BI6" s="5">
        <v>40391</v>
      </c>
      <c r="BJ6" s="5">
        <v>40422</v>
      </c>
      <c r="BK6" s="5">
        <v>40452</v>
      </c>
      <c r="BL6" s="5">
        <v>40483</v>
      </c>
      <c r="BM6" s="5">
        <v>40513</v>
      </c>
      <c r="BN6" s="5">
        <v>40544</v>
      </c>
      <c r="BO6" s="5">
        <v>40575</v>
      </c>
      <c r="BP6" s="5">
        <v>40603</v>
      </c>
      <c r="BQ6" s="5">
        <v>40634</v>
      </c>
      <c r="BR6" s="5">
        <v>40664</v>
      </c>
      <c r="BS6" s="5">
        <v>40695</v>
      </c>
      <c r="BT6" s="5">
        <v>40725</v>
      </c>
      <c r="BU6" s="5">
        <v>40756</v>
      </c>
      <c r="BV6" s="5">
        <v>40787</v>
      </c>
      <c r="BW6" s="5">
        <v>40817</v>
      </c>
      <c r="BX6" s="5">
        <v>40848</v>
      </c>
      <c r="BY6" s="5">
        <v>40878</v>
      </c>
      <c r="BZ6" s="5">
        <v>40909</v>
      </c>
      <c r="CA6" s="5">
        <v>40940</v>
      </c>
      <c r="CB6" s="5">
        <v>40969</v>
      </c>
      <c r="CC6" s="5">
        <v>41000</v>
      </c>
      <c r="CD6" s="5">
        <v>41030</v>
      </c>
      <c r="CE6" s="5">
        <v>41061</v>
      </c>
      <c r="CF6" s="5">
        <v>41091</v>
      </c>
      <c r="CG6" s="5">
        <v>41122</v>
      </c>
      <c r="CH6" s="5">
        <v>41153</v>
      </c>
      <c r="CI6" s="5">
        <v>41183</v>
      </c>
      <c r="CJ6" s="5">
        <v>41224</v>
      </c>
      <c r="CK6" s="5">
        <v>41244</v>
      </c>
      <c r="CL6" s="5">
        <v>41275</v>
      </c>
      <c r="CM6" s="5">
        <v>41306</v>
      </c>
      <c r="CN6" s="5">
        <v>41334</v>
      </c>
      <c r="CO6" s="5">
        <v>41365</v>
      </c>
      <c r="CP6" s="5">
        <v>41395</v>
      </c>
      <c r="CQ6" s="5">
        <v>41426</v>
      </c>
      <c r="CR6" s="5">
        <v>41456</v>
      </c>
      <c r="CS6" s="5">
        <v>41487</v>
      </c>
      <c r="CT6" s="5">
        <v>41518</v>
      </c>
      <c r="CU6" s="5">
        <v>41548</v>
      </c>
      <c r="CV6" s="5">
        <v>41579</v>
      </c>
      <c r="CW6" s="5">
        <v>41609</v>
      </c>
      <c r="CX6" s="5">
        <v>41640</v>
      </c>
      <c r="CY6" s="5">
        <v>41671</v>
      </c>
      <c r="CZ6" s="5">
        <v>41699</v>
      </c>
      <c r="DA6" s="5">
        <v>41730</v>
      </c>
      <c r="DB6" s="5">
        <v>41760</v>
      </c>
      <c r="DC6" s="5">
        <v>41791</v>
      </c>
      <c r="DD6" s="5">
        <v>41821</v>
      </c>
      <c r="DE6" s="5">
        <v>41852</v>
      </c>
      <c r="DF6" s="5">
        <v>41883</v>
      </c>
      <c r="DG6" s="5">
        <v>41913</v>
      </c>
      <c r="DH6" s="5">
        <v>41944</v>
      </c>
      <c r="DI6" s="5">
        <v>41974</v>
      </c>
      <c r="DJ6" s="5">
        <v>42005</v>
      </c>
    </row>
    <row r="7" spans="2:114" ht="9.75" customHeight="1" thickBot="1" x14ac:dyDescent="0.25">
      <c r="B7" s="97"/>
      <c r="C7" s="98"/>
      <c r="D7" s="98"/>
      <c r="E7" s="98"/>
      <c r="F7" s="98"/>
      <c r="G7" s="98"/>
      <c r="H7" s="98"/>
      <c r="I7" s="98"/>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c r="BC7" s="98"/>
      <c r="BD7" s="98"/>
      <c r="BE7" s="98"/>
      <c r="BF7" s="98"/>
      <c r="BG7" s="98"/>
      <c r="BH7" s="98"/>
      <c r="BI7" s="98"/>
      <c r="BJ7" s="98"/>
      <c r="BK7" s="98"/>
      <c r="BL7" s="98"/>
      <c r="BM7" s="98"/>
      <c r="BN7" s="98"/>
      <c r="BO7" s="98"/>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row>
    <row r="8" spans="2:114" ht="9.75" customHeight="1" x14ac:dyDescent="0.2"/>
    <row r="9" spans="2:114" ht="15" x14ac:dyDescent="0.25">
      <c r="B9" s="99" t="s">
        <v>16</v>
      </c>
      <c r="C9" s="100">
        <v>2248541</v>
      </c>
      <c r="D9" s="100">
        <v>2086406</v>
      </c>
      <c r="E9" s="100">
        <v>2187661</v>
      </c>
      <c r="F9" s="100">
        <v>2165403</v>
      </c>
      <c r="G9" s="100">
        <v>2004259</v>
      </c>
      <c r="H9" s="100">
        <v>2134408</v>
      </c>
      <c r="I9" s="100">
        <v>2106171</v>
      </c>
      <c r="J9" s="100">
        <v>2208479</v>
      </c>
      <c r="K9" s="100">
        <v>2250602</v>
      </c>
      <c r="L9" s="100">
        <v>2523675</v>
      </c>
      <c r="M9" s="100">
        <v>2585285</v>
      </c>
      <c r="N9" s="100">
        <v>2390425</v>
      </c>
      <c r="O9" s="100">
        <v>2252287</v>
      </c>
      <c r="P9" s="100">
        <v>2089414</v>
      </c>
      <c r="Q9" s="100">
        <v>2190338</v>
      </c>
      <c r="R9" s="100">
        <v>2200333</v>
      </c>
      <c r="S9" s="100">
        <v>2037153</v>
      </c>
      <c r="T9" s="100">
        <v>2169337</v>
      </c>
      <c r="U9" s="100">
        <v>2139720</v>
      </c>
      <c r="V9" s="100">
        <v>2243428</v>
      </c>
      <c r="W9" s="100">
        <v>2286546</v>
      </c>
      <c r="X9" s="100">
        <v>2550712</v>
      </c>
      <c r="Y9" s="100">
        <v>2607117</v>
      </c>
      <c r="Z9" s="100">
        <v>2389394</v>
      </c>
      <c r="AA9" s="100">
        <v>2269305</v>
      </c>
      <c r="AB9" s="100">
        <v>2101400</v>
      </c>
      <c r="AC9" s="100">
        <v>2199310</v>
      </c>
      <c r="AD9" s="100">
        <v>2249205</v>
      </c>
      <c r="AE9" s="100">
        <v>2095126</v>
      </c>
      <c r="AF9" s="100">
        <v>2210865</v>
      </c>
      <c r="AG9" s="100">
        <v>2138776</v>
      </c>
      <c r="AH9" s="100">
        <v>2279351</v>
      </c>
      <c r="AI9" s="100">
        <v>2300541</v>
      </c>
      <c r="AJ9" s="100">
        <v>2633791</v>
      </c>
      <c r="AK9" s="100">
        <v>2691782</v>
      </c>
      <c r="AL9" s="100">
        <v>2467190</v>
      </c>
      <c r="AM9" s="100">
        <v>2343546</v>
      </c>
      <c r="AN9" s="100">
        <v>2170061</v>
      </c>
      <c r="AO9" s="100">
        <v>2270967</v>
      </c>
      <c r="AP9" s="100">
        <v>2240962</v>
      </c>
      <c r="AQ9" s="100">
        <v>2017809</v>
      </c>
      <c r="AR9" s="100">
        <v>2202875</v>
      </c>
      <c r="AS9" s="100">
        <v>2130768</v>
      </c>
      <c r="AT9" s="100">
        <v>2271420</v>
      </c>
      <c r="AU9" s="100">
        <v>2292477</v>
      </c>
      <c r="AV9" s="100">
        <v>2572217</v>
      </c>
      <c r="AW9" s="100">
        <v>2628655</v>
      </c>
      <c r="AX9" s="100">
        <v>2409200</v>
      </c>
      <c r="AY9" s="100">
        <v>2289411</v>
      </c>
      <c r="AZ9" s="100">
        <v>2119187</v>
      </c>
      <c r="BA9" s="100">
        <v>2217121</v>
      </c>
      <c r="BB9" s="100">
        <v>2171208</v>
      </c>
      <c r="BC9" s="100">
        <v>1955210</v>
      </c>
      <c r="BD9" s="100">
        <v>2135311</v>
      </c>
      <c r="BE9" s="100">
        <v>2065385</v>
      </c>
      <c r="BF9" s="100">
        <v>2200488</v>
      </c>
      <c r="BG9" s="100">
        <v>2221500</v>
      </c>
      <c r="BH9" s="100">
        <v>2503291</v>
      </c>
      <c r="BI9" s="100">
        <v>2559134</v>
      </c>
      <c r="BJ9" s="100">
        <v>2344659</v>
      </c>
      <c r="BK9" s="100">
        <v>2226774</v>
      </c>
      <c r="BL9" s="100">
        <v>2061894</v>
      </c>
      <c r="BM9" s="100">
        <v>2157814</v>
      </c>
      <c r="BN9" s="100">
        <v>2148813</v>
      </c>
      <c r="BO9" s="100">
        <v>1934912</v>
      </c>
      <c r="BP9" s="100">
        <v>2114290</v>
      </c>
      <c r="BQ9" s="100">
        <v>2044096</v>
      </c>
      <c r="BR9" s="100">
        <v>2178079.0399999996</v>
      </c>
      <c r="BS9" s="100">
        <v>2199383.0999999996</v>
      </c>
      <c r="BT9" s="100">
        <v>2485243</v>
      </c>
      <c r="BU9" s="100">
        <v>2541136.5999999996</v>
      </c>
      <c r="BV9" s="100">
        <v>2328289.1999999988</v>
      </c>
      <c r="BW9" s="100">
        <v>2211140</v>
      </c>
      <c r="BX9" s="100">
        <v>2036915.0000000012</v>
      </c>
      <c r="BY9" s="100">
        <v>2141807.899999999</v>
      </c>
      <c r="BZ9" s="100">
        <v>2125787.7519999994</v>
      </c>
      <c r="CA9" s="100">
        <v>1982945.5079999994</v>
      </c>
      <c r="CB9" s="100">
        <v>2090321.9410000003</v>
      </c>
      <c r="CC9" s="100">
        <v>2020027.095999999</v>
      </c>
      <c r="CD9" s="100">
        <v>2156532.0440000002</v>
      </c>
      <c r="CE9" s="100">
        <v>2172506.6500000004</v>
      </c>
      <c r="CF9" s="100">
        <v>2507152</v>
      </c>
      <c r="CG9" s="100">
        <v>2562805</v>
      </c>
      <c r="CH9" s="100">
        <v>2348037.9999999995</v>
      </c>
      <c r="CI9" s="100">
        <v>2231159.0000000005</v>
      </c>
      <c r="CJ9" s="100">
        <v>2065072.0000000005</v>
      </c>
      <c r="CK9" s="100">
        <v>2160990.0000000009</v>
      </c>
      <c r="CL9" s="100">
        <v>2116996.7777777785</v>
      </c>
      <c r="CM9" s="100">
        <v>1915047.9999999993</v>
      </c>
      <c r="CN9" s="100">
        <v>2091062.0000000002</v>
      </c>
      <c r="CO9" s="100">
        <v>2022000.9999999995</v>
      </c>
      <c r="CP9" s="100">
        <v>2155366.0000000009</v>
      </c>
      <c r="CQ9" s="100">
        <v>2175453.0000000005</v>
      </c>
      <c r="CR9" s="100">
        <v>2504176.9999999995</v>
      </c>
      <c r="CS9" s="100">
        <v>2559680</v>
      </c>
      <c r="CT9" s="100">
        <v>2344877.0000000005</v>
      </c>
      <c r="CU9" s="100">
        <v>2228013.9999999995</v>
      </c>
      <c r="CV9" s="100">
        <v>2062908.0000000007</v>
      </c>
      <c r="CW9" s="100">
        <v>2158843</v>
      </c>
      <c r="CX9" s="100">
        <v>2144872.9999999991</v>
      </c>
      <c r="CY9" s="100">
        <v>1931920.0000000002</v>
      </c>
      <c r="CZ9" s="100">
        <v>2109901</v>
      </c>
      <c r="DA9" s="100">
        <v>2040883.9999999991</v>
      </c>
      <c r="DB9" s="100">
        <v>2174131</v>
      </c>
      <c r="DJ9" s="100">
        <v>2159524</v>
      </c>
    </row>
    <row r="10" spans="2:114" ht="15" x14ac:dyDescent="0.25">
      <c r="B10" s="99" t="s">
        <v>14</v>
      </c>
      <c r="C10" s="100">
        <v>2220859.9500000002</v>
      </c>
      <c r="D10" s="100">
        <v>2075581.3299999998</v>
      </c>
      <c r="E10" s="100">
        <v>2153502.3800000004</v>
      </c>
      <c r="F10" s="100">
        <v>2140817.7300000004</v>
      </c>
      <c r="G10" s="100">
        <v>1927360.2499999998</v>
      </c>
      <c r="H10" s="100">
        <v>2143260.5500000003</v>
      </c>
      <c r="I10" s="100">
        <v>2015350.74</v>
      </c>
      <c r="J10" s="100">
        <v>2237791.1000000006</v>
      </c>
      <c r="K10" s="100">
        <v>2527476.1099999994</v>
      </c>
      <c r="L10" s="100">
        <v>2934736.72</v>
      </c>
      <c r="M10" s="100">
        <v>2588503.2399999998</v>
      </c>
      <c r="N10" s="100">
        <v>2397667.6199999996</v>
      </c>
      <c r="O10" s="100">
        <v>2187037.3400000003</v>
      </c>
      <c r="P10" s="100">
        <v>2141814.71</v>
      </c>
      <c r="Q10" s="100">
        <v>2227340.5700000003</v>
      </c>
      <c r="R10" s="100">
        <v>2264285.2199999993</v>
      </c>
      <c r="S10" s="100">
        <v>1972266.1999999993</v>
      </c>
      <c r="T10" s="100">
        <v>2199909.2600000002</v>
      </c>
      <c r="U10" s="100">
        <v>2090559.8599999996</v>
      </c>
      <c r="V10" s="100">
        <v>2267073.7300000004</v>
      </c>
      <c r="W10" s="100">
        <v>2317833.73</v>
      </c>
      <c r="X10" s="100">
        <v>2664499.2499999995</v>
      </c>
      <c r="Y10" s="100">
        <v>2759958.4099999997</v>
      </c>
      <c r="Z10" s="100">
        <v>2419966.8400000003</v>
      </c>
      <c r="AA10" s="100">
        <v>2267229.1400000006</v>
      </c>
      <c r="AB10" s="100">
        <v>2119304.8899999997</v>
      </c>
      <c r="AC10" s="100">
        <v>2222287.39</v>
      </c>
      <c r="AD10" s="100">
        <v>2251202.6200000006</v>
      </c>
      <c r="AE10" s="100">
        <v>2079281.5999999999</v>
      </c>
      <c r="AF10" s="100">
        <v>2143926.98</v>
      </c>
      <c r="AG10" s="100">
        <v>2132145.5700000003</v>
      </c>
      <c r="AH10" s="100">
        <v>2288245.9500000002</v>
      </c>
      <c r="AI10" s="100">
        <v>2579882.9800000004</v>
      </c>
      <c r="AJ10" s="100">
        <v>2700721.66</v>
      </c>
      <c r="AK10" s="100">
        <v>2703100.3</v>
      </c>
      <c r="AL10" s="100">
        <v>2528258.1899999995</v>
      </c>
      <c r="AM10" s="100">
        <v>2405653.1799999992</v>
      </c>
      <c r="AN10" s="100">
        <v>2114910.5100000007</v>
      </c>
      <c r="AO10" s="100">
        <v>2240310.4999999995</v>
      </c>
      <c r="AP10" s="100">
        <v>2187069.1599999992</v>
      </c>
      <c r="AQ10" s="100">
        <v>1962280.2500000002</v>
      </c>
      <c r="AR10" s="100">
        <v>2131449.31</v>
      </c>
      <c r="AS10" s="100">
        <v>2069026.71</v>
      </c>
      <c r="AT10" s="100">
        <v>2252589.5499999998</v>
      </c>
      <c r="AU10" s="100">
        <v>2151818.21</v>
      </c>
      <c r="AV10" s="100">
        <v>2596980.1599999997</v>
      </c>
      <c r="AW10" s="100">
        <v>2522739.9000000004</v>
      </c>
      <c r="AX10" s="100">
        <v>2542427.9899999998</v>
      </c>
      <c r="AY10" s="100">
        <v>2175628.0500000003</v>
      </c>
      <c r="AZ10" s="100">
        <v>2029811.2200000002</v>
      </c>
      <c r="BA10" s="100">
        <v>2201357.16</v>
      </c>
      <c r="BB10" s="100">
        <v>2151095.0300000007</v>
      </c>
      <c r="BC10" s="100">
        <v>1917288.2599999995</v>
      </c>
      <c r="BD10" s="100">
        <v>2086944.6</v>
      </c>
      <c r="BE10" s="100">
        <v>1985075.6900000002</v>
      </c>
      <c r="BF10" s="100">
        <v>2077765.6400000004</v>
      </c>
      <c r="BG10" s="100">
        <v>2238612.8700000006</v>
      </c>
      <c r="BH10" s="100">
        <v>2372979.0900000008</v>
      </c>
      <c r="BI10" s="100">
        <v>2424000.7899999996</v>
      </c>
      <c r="BJ10" s="100">
        <v>2311044.5700000003</v>
      </c>
      <c r="BK10" s="100">
        <v>2170817.7400000002</v>
      </c>
      <c r="BL10" s="100">
        <v>2069419.0349999999</v>
      </c>
      <c r="BM10" s="100">
        <v>2165009.48</v>
      </c>
      <c r="BN10" s="100">
        <v>2193256.4399999995</v>
      </c>
      <c r="BO10" s="100">
        <v>1952772.96</v>
      </c>
      <c r="BP10" s="100">
        <v>2187200.0400000005</v>
      </c>
      <c r="BQ10" s="100">
        <v>2068026.7400000005</v>
      </c>
      <c r="BR10" s="100">
        <v>2157362.0599999996</v>
      </c>
      <c r="BS10" s="100">
        <v>2182735.4700000002</v>
      </c>
      <c r="BT10" s="100">
        <v>2514452.0100000002</v>
      </c>
      <c r="BU10" s="100">
        <v>2569612.0999999996</v>
      </c>
      <c r="BV10" s="100">
        <v>2332976.9300000002</v>
      </c>
      <c r="BW10" s="100">
        <v>2201282.71</v>
      </c>
      <c r="BX10" s="100">
        <v>2037764.2700000003</v>
      </c>
      <c r="BY10" s="100">
        <v>2164118.9700000002</v>
      </c>
      <c r="BZ10" s="100">
        <v>2094410.17</v>
      </c>
      <c r="CA10" s="100">
        <v>1915923.2799999998</v>
      </c>
      <c r="CB10" s="100">
        <v>2084481.5400000005</v>
      </c>
      <c r="CC10" s="100">
        <v>2110806.5100000002</v>
      </c>
      <c r="CD10" s="100">
        <v>2264156.1499999994</v>
      </c>
      <c r="CE10" s="100">
        <v>2261777.46</v>
      </c>
      <c r="CF10" s="100">
        <v>2448240.4999999995</v>
      </c>
      <c r="CG10" s="100">
        <v>2845172.24</v>
      </c>
      <c r="CH10" s="100">
        <v>2600481.9499999997</v>
      </c>
      <c r="CI10" s="100">
        <v>2287556.9500000007</v>
      </c>
      <c r="CJ10" s="100">
        <v>2032308.9200000004</v>
      </c>
      <c r="CK10" s="100">
        <v>2177562.4200000004</v>
      </c>
      <c r="CL10" s="100">
        <v>2163149.7300000004</v>
      </c>
      <c r="CM10" s="100">
        <v>1884738.6799999997</v>
      </c>
      <c r="CN10" s="100">
        <v>2050256.9199999997</v>
      </c>
      <c r="CO10" s="100">
        <v>2077264.24</v>
      </c>
      <c r="CP10" s="100">
        <v>2290402.0099999998</v>
      </c>
      <c r="CQ10" s="100">
        <v>2230823.52</v>
      </c>
      <c r="CR10" s="100">
        <v>2534144.62</v>
      </c>
      <c r="CS10" s="100">
        <v>2522525.1100000003</v>
      </c>
      <c r="CT10" s="100">
        <v>2435804.7800000003</v>
      </c>
      <c r="CU10" s="100">
        <v>2160462.0099999998</v>
      </c>
      <c r="CV10" s="100">
        <v>2017253.14</v>
      </c>
      <c r="CW10" s="100">
        <v>2123533.7599999998</v>
      </c>
      <c r="CX10" s="100">
        <v>2077031.77</v>
      </c>
      <c r="CY10" s="100">
        <v>1859973.6600000004</v>
      </c>
      <c r="CZ10" s="100">
        <v>2165547.5449999999</v>
      </c>
      <c r="DA10" s="100">
        <v>2118339.8399999994</v>
      </c>
      <c r="DB10" s="100">
        <v>2397646.84</v>
      </c>
      <c r="DJ10" s="100">
        <v>2177000</v>
      </c>
    </row>
    <row r="11" spans="2:114" ht="15" x14ac:dyDescent="0.25">
      <c r="B11" s="99" t="s">
        <v>10</v>
      </c>
      <c r="C11" s="95">
        <f t="shared" ref="C11:AH11" si="0">(C10-C9)/C9</f>
        <v>-1.2310671675544192E-2</v>
      </c>
      <c r="D11" s="95">
        <f t="shared" si="0"/>
        <v>-5.1881896428596155E-3</v>
      </c>
      <c r="E11" s="95">
        <f t="shared" si="0"/>
        <v>-1.5614219936269672E-2</v>
      </c>
      <c r="F11" s="95">
        <f t="shared" si="0"/>
        <v>-1.1353669501704557E-2</v>
      </c>
      <c r="G11" s="95">
        <f t="shared" si="0"/>
        <v>-3.8367671044510832E-2</v>
      </c>
      <c r="H11" s="95">
        <f t="shared" si="0"/>
        <v>4.1475434874683184E-3</v>
      </c>
      <c r="I11" s="95">
        <f t="shared" si="0"/>
        <v>-4.3121028634427121E-2</v>
      </c>
      <c r="J11" s="95">
        <f t="shared" si="0"/>
        <v>1.3272528287568303E-2</v>
      </c>
      <c r="K11" s="95">
        <f t="shared" si="0"/>
        <v>0.12302224471496934</v>
      </c>
      <c r="L11" s="95">
        <f t="shared" si="0"/>
        <v>0.16288219362635847</v>
      </c>
      <c r="M11" s="95">
        <f t="shared" si="0"/>
        <v>1.2448298736888806E-3</v>
      </c>
      <c r="N11" s="95">
        <f t="shared" si="0"/>
        <v>3.0298461570639722E-3</v>
      </c>
      <c r="O11" s="95">
        <f t="shared" si="0"/>
        <v>-2.8970402084636498E-2</v>
      </c>
      <c r="P11" s="95">
        <f t="shared" si="0"/>
        <v>2.5079141807224401E-2</v>
      </c>
      <c r="Q11" s="95">
        <f t="shared" si="0"/>
        <v>1.6893543370931928E-2</v>
      </c>
      <c r="R11" s="95">
        <f t="shared" si="0"/>
        <v>2.9064791556550427E-2</v>
      </c>
      <c r="S11" s="95">
        <f t="shared" si="0"/>
        <v>-3.1851706769202286E-2</v>
      </c>
      <c r="T11" s="95">
        <f t="shared" si="0"/>
        <v>1.4092904882920561E-2</v>
      </c>
      <c r="U11" s="95">
        <f t="shared" si="0"/>
        <v>-2.2975034116613557E-2</v>
      </c>
      <c r="V11" s="95">
        <f t="shared" si="0"/>
        <v>1.0539999500764209E-2</v>
      </c>
      <c r="W11" s="95">
        <f t="shared" si="0"/>
        <v>1.3683402826796391E-2</v>
      </c>
      <c r="X11" s="95">
        <f t="shared" si="0"/>
        <v>4.4609995169975887E-2</v>
      </c>
      <c r="Y11" s="95">
        <f t="shared" si="0"/>
        <v>5.8624683894125076E-2</v>
      </c>
      <c r="Z11" s="95">
        <f t="shared" si="0"/>
        <v>1.279522757653209E-2</v>
      </c>
      <c r="AA11" s="95">
        <f t="shared" si="0"/>
        <v>-9.1475583934261988E-4</v>
      </c>
      <c r="AB11" s="95">
        <f t="shared" si="0"/>
        <v>8.5204577900445718E-3</v>
      </c>
      <c r="AC11" s="95">
        <f t="shared" si="0"/>
        <v>1.044754491181331E-2</v>
      </c>
      <c r="AD11" s="95">
        <f t="shared" si="0"/>
        <v>8.8814492231725317E-4</v>
      </c>
      <c r="AE11" s="95">
        <f t="shared" si="0"/>
        <v>-7.5625045939958458E-3</v>
      </c>
      <c r="AF11" s="95">
        <f t="shared" si="0"/>
        <v>-3.0276846392701506E-2</v>
      </c>
      <c r="AG11" s="95">
        <f t="shared" si="0"/>
        <v>-3.1001049198231614E-3</v>
      </c>
      <c r="AH11" s="95">
        <f t="shared" si="0"/>
        <v>3.9024046757169853E-3</v>
      </c>
      <c r="AI11" s="95">
        <f t="shared" ref="AI11:BN11" si="1">(AI10-AI9)/AI9</f>
        <v>0.12142447363468004</v>
      </c>
      <c r="AJ11" s="95">
        <f t="shared" si="1"/>
        <v>2.5412289737492516E-2</v>
      </c>
      <c r="AK11" s="95">
        <f t="shared" si="1"/>
        <v>4.2047610096210665E-3</v>
      </c>
      <c r="AL11" s="95">
        <f t="shared" si="1"/>
        <v>2.4752122860419942E-2</v>
      </c>
      <c r="AM11" s="95">
        <f t="shared" si="1"/>
        <v>2.6501370145923842E-2</v>
      </c>
      <c r="AN11" s="95">
        <f t="shared" si="1"/>
        <v>-2.5414257940214256E-2</v>
      </c>
      <c r="AO11" s="95">
        <f t="shared" si="1"/>
        <v>-1.349931548983339E-2</v>
      </c>
      <c r="AP11" s="95">
        <f t="shared" si="1"/>
        <v>-2.404897539538858E-2</v>
      </c>
      <c r="AQ11" s="95">
        <f t="shared" si="1"/>
        <v>-2.7519329133728596E-2</v>
      </c>
      <c r="AR11" s="95">
        <f t="shared" si="1"/>
        <v>-3.2423850649719095E-2</v>
      </c>
      <c r="AS11" s="95">
        <f t="shared" si="1"/>
        <v>-2.8976073415782497E-2</v>
      </c>
      <c r="AT11" s="95">
        <f t="shared" si="1"/>
        <v>-8.2901665037730526E-3</v>
      </c>
      <c r="AU11" s="95">
        <f t="shared" si="1"/>
        <v>-6.135668536696335E-2</v>
      </c>
      <c r="AV11" s="95">
        <f t="shared" si="1"/>
        <v>9.6271659817191487E-3</v>
      </c>
      <c r="AW11" s="95">
        <f t="shared" si="1"/>
        <v>-4.0292507004532595E-2</v>
      </c>
      <c r="AX11" s="95">
        <f t="shared" si="1"/>
        <v>5.529968039183121E-2</v>
      </c>
      <c r="AY11" s="95">
        <f t="shared" si="1"/>
        <v>-4.9699660742435377E-2</v>
      </c>
      <c r="AZ11" s="95">
        <f t="shared" si="1"/>
        <v>-4.2174560338469329E-2</v>
      </c>
      <c r="BA11" s="95">
        <f t="shared" si="1"/>
        <v>-7.1100494740701349E-3</v>
      </c>
      <c r="BB11" s="95">
        <f t="shared" si="1"/>
        <v>-9.2634929495466461E-3</v>
      </c>
      <c r="BC11" s="95">
        <f t="shared" si="1"/>
        <v>-1.9395226088246509E-2</v>
      </c>
      <c r="BD11" s="95">
        <f t="shared" si="1"/>
        <v>-2.2650752045018221E-2</v>
      </c>
      <c r="BE11" s="95">
        <f t="shared" si="1"/>
        <v>-3.8883457563601856E-2</v>
      </c>
      <c r="BF11" s="95">
        <f t="shared" si="1"/>
        <v>-5.577051999374668E-2</v>
      </c>
      <c r="BG11" s="95">
        <f t="shared" si="1"/>
        <v>7.7032950708983017E-3</v>
      </c>
      <c r="BH11" s="95">
        <f t="shared" si="1"/>
        <v>-5.2056237169389903E-2</v>
      </c>
      <c r="BI11" s="95">
        <f t="shared" si="1"/>
        <v>-5.2804272851675771E-2</v>
      </c>
      <c r="BJ11" s="95">
        <f t="shared" si="1"/>
        <v>-1.4336596494415479E-2</v>
      </c>
      <c r="BK11" s="95">
        <f t="shared" si="1"/>
        <v>-2.512884558558694E-2</v>
      </c>
      <c r="BL11" s="95">
        <f t="shared" si="1"/>
        <v>3.6495741294168935E-3</v>
      </c>
      <c r="BM11" s="95">
        <f t="shared" si="1"/>
        <v>3.3346154951260773E-3</v>
      </c>
      <c r="BN11" s="95">
        <f t="shared" si="1"/>
        <v>2.0682786263857989E-2</v>
      </c>
      <c r="BO11" s="95">
        <f t="shared" ref="BO11:CT11" si="2">(BO10-BO9)/BO9</f>
        <v>9.2308900869910171E-3</v>
      </c>
      <c r="BP11" s="95">
        <f t="shared" si="2"/>
        <v>3.4484408477550618E-2</v>
      </c>
      <c r="BQ11" s="95">
        <f t="shared" si="2"/>
        <v>1.1707248583237018E-2</v>
      </c>
      <c r="BR11" s="95">
        <f t="shared" si="2"/>
        <v>-9.511583197641893E-3</v>
      </c>
      <c r="BS11" s="95">
        <f t="shared" si="2"/>
        <v>-7.5692270255233954E-3</v>
      </c>
      <c r="BT11" s="95">
        <f t="shared" si="2"/>
        <v>1.1752979487317837E-2</v>
      </c>
      <c r="BU11" s="95">
        <f t="shared" si="2"/>
        <v>1.1205812391195343E-2</v>
      </c>
      <c r="BV11" s="95">
        <f t="shared" si="2"/>
        <v>2.0133796093721435E-3</v>
      </c>
      <c r="BW11" s="95">
        <f t="shared" si="2"/>
        <v>-4.4580126088805041E-3</v>
      </c>
      <c r="BX11" s="95">
        <f t="shared" si="2"/>
        <v>4.1693934209286436E-4</v>
      </c>
      <c r="BY11" s="95">
        <f t="shared" si="2"/>
        <v>1.0416933283326315E-2</v>
      </c>
      <c r="BZ11" s="95">
        <f t="shared" si="2"/>
        <v>-1.4760449141960941E-2</v>
      </c>
      <c r="CA11" s="95">
        <f t="shared" si="2"/>
        <v>-3.3799329194677839E-2</v>
      </c>
      <c r="CB11" s="95">
        <f t="shared" si="2"/>
        <v>-2.7940198518922005E-3</v>
      </c>
      <c r="CC11" s="95">
        <f t="shared" si="2"/>
        <v>4.4939701145474791E-2</v>
      </c>
      <c r="CD11" s="95">
        <f t="shared" si="2"/>
        <v>4.990610100111232E-2</v>
      </c>
      <c r="CE11" s="95">
        <f t="shared" si="2"/>
        <v>4.1091156153653004E-2</v>
      </c>
      <c r="CF11" s="95">
        <f t="shared" si="2"/>
        <v>-2.3497378699018034E-2</v>
      </c>
      <c r="CG11" s="95">
        <f t="shared" si="2"/>
        <v>0.11017897967266344</v>
      </c>
      <c r="CH11" s="95">
        <f t="shared" si="2"/>
        <v>0.10751271912975865</v>
      </c>
      <c r="CI11" s="95">
        <f t="shared" si="2"/>
        <v>2.5277423079215856E-2</v>
      </c>
      <c r="CJ11" s="95">
        <f t="shared" si="2"/>
        <v>-1.586534513082356E-2</v>
      </c>
      <c r="CK11" s="95">
        <f t="shared" si="2"/>
        <v>7.6689017533627885E-3</v>
      </c>
      <c r="CL11" s="95">
        <f t="shared" si="2"/>
        <v>2.1801144293979027E-2</v>
      </c>
      <c r="CM11" s="95">
        <f t="shared" si="2"/>
        <v>-1.5826924442624735E-2</v>
      </c>
      <c r="CN11" s="95">
        <f t="shared" si="2"/>
        <v>-1.9514045972812158E-2</v>
      </c>
      <c r="CO11" s="95">
        <f t="shared" si="2"/>
        <v>2.73309657116888E-2</v>
      </c>
      <c r="CP11" s="95">
        <f t="shared" si="2"/>
        <v>6.2651081069293471E-2</v>
      </c>
      <c r="CQ11" s="95">
        <f t="shared" si="2"/>
        <v>2.5452409222354856E-2</v>
      </c>
      <c r="CR11" s="95">
        <f t="shared" si="2"/>
        <v>1.1967053447100817E-2</v>
      </c>
      <c r="CS11" s="95">
        <f t="shared" si="2"/>
        <v>-1.4515443336666952E-2</v>
      </c>
      <c r="CT11" s="95">
        <f t="shared" si="2"/>
        <v>3.8777206650924455E-2</v>
      </c>
      <c r="CU11" s="95">
        <f t="shared" ref="CU11:DB11" si="3">(CU10-CU9)/CU9</f>
        <v>-3.0319374115243339E-2</v>
      </c>
      <c r="CV11" s="95">
        <f t="shared" si="3"/>
        <v>-2.2131311721124154E-2</v>
      </c>
      <c r="CW11" s="95">
        <f t="shared" si="3"/>
        <v>-1.6355631233952735E-2</v>
      </c>
      <c r="CX11" s="95">
        <f t="shared" si="3"/>
        <v>-3.1629485755100224E-2</v>
      </c>
      <c r="CY11" s="95">
        <f t="shared" si="3"/>
        <v>-3.7240848482338731E-2</v>
      </c>
      <c r="CZ11" s="95">
        <f t="shared" si="3"/>
        <v>2.6374007595617008E-2</v>
      </c>
      <c r="DA11" s="95">
        <f t="shared" si="3"/>
        <v>3.7952103108261102E-2</v>
      </c>
      <c r="DB11" s="95">
        <f t="shared" si="3"/>
        <v>0.10280697897228817</v>
      </c>
      <c r="DJ11" s="95">
        <f>(DJ10-DJ9)/DJ9</f>
        <v>8.0925240932724057E-3</v>
      </c>
    </row>
    <row r="12" spans="2:114" ht="15" x14ac:dyDescent="0.25">
      <c r="B12" s="99" t="s">
        <v>11</v>
      </c>
      <c r="C12" s="101">
        <v>193345242</v>
      </c>
      <c r="D12" s="101">
        <v>173452926</v>
      </c>
      <c r="E12" s="101">
        <v>179340146</v>
      </c>
      <c r="F12" s="101">
        <v>178598321</v>
      </c>
      <c r="G12" s="101">
        <v>173511974</v>
      </c>
      <c r="H12" s="101">
        <v>166076847</v>
      </c>
      <c r="I12" s="101">
        <v>168864831</v>
      </c>
      <c r="J12" s="101">
        <v>164947823</v>
      </c>
      <c r="K12" s="101">
        <v>184321078</v>
      </c>
      <c r="L12" s="101">
        <v>206038640</v>
      </c>
      <c r="M12" s="101">
        <v>223251843</v>
      </c>
      <c r="N12" s="101">
        <v>213023607</v>
      </c>
      <c r="O12" s="101">
        <v>198820988</v>
      </c>
      <c r="P12" s="101">
        <v>182698581</v>
      </c>
      <c r="Q12" s="101">
        <v>182339043</v>
      </c>
      <c r="R12" s="101">
        <v>184640099</v>
      </c>
      <c r="S12" s="101">
        <v>183296988</v>
      </c>
      <c r="T12" s="101">
        <v>175139086</v>
      </c>
      <c r="U12" s="101">
        <v>174345801</v>
      </c>
      <c r="V12" s="101">
        <v>175204598</v>
      </c>
      <c r="W12" s="101">
        <v>182322327</v>
      </c>
      <c r="X12" s="101">
        <v>203529767</v>
      </c>
      <c r="Y12" s="101">
        <v>216523489</v>
      </c>
      <c r="Z12" s="101">
        <v>227812939</v>
      </c>
      <c r="AA12" s="101">
        <v>212944686</v>
      </c>
      <c r="AB12" s="101">
        <v>191547289</v>
      </c>
      <c r="AC12" s="101">
        <v>190828796</v>
      </c>
      <c r="AD12" s="101">
        <v>193773149</v>
      </c>
      <c r="AE12" s="101">
        <v>196443939</v>
      </c>
      <c r="AF12" s="101">
        <v>184765563</v>
      </c>
      <c r="AG12" s="101">
        <v>185904012</v>
      </c>
      <c r="AH12" s="101">
        <v>185347085</v>
      </c>
      <c r="AI12" s="101">
        <v>204537220</v>
      </c>
      <c r="AJ12" s="101">
        <v>235586646</v>
      </c>
      <c r="AK12" s="101">
        <v>238741797</v>
      </c>
      <c r="AL12" s="101">
        <v>242925958</v>
      </c>
      <c r="AM12" s="101">
        <v>242311614</v>
      </c>
      <c r="AN12" s="101">
        <v>220666401</v>
      </c>
      <c r="AO12" s="101">
        <v>209555747</v>
      </c>
      <c r="AP12" s="101">
        <v>211586229</v>
      </c>
      <c r="AQ12" s="101">
        <v>214936447</v>
      </c>
      <c r="AR12" s="101">
        <v>195309148</v>
      </c>
      <c r="AS12" s="101">
        <v>196050234</v>
      </c>
      <c r="AT12" s="101">
        <v>199885168</v>
      </c>
      <c r="AU12" s="101">
        <v>207451974</v>
      </c>
      <c r="AV12" s="101">
        <v>228536359</v>
      </c>
      <c r="AW12" s="101">
        <v>262443199</v>
      </c>
      <c r="AX12" s="101">
        <v>274718662</v>
      </c>
      <c r="AY12" s="101">
        <v>260646551</v>
      </c>
      <c r="AZ12" s="101">
        <v>218076899</v>
      </c>
      <c r="BA12" s="101">
        <v>211032755</v>
      </c>
      <c r="BB12" s="101">
        <v>214870799</v>
      </c>
      <c r="BC12" s="101">
        <v>215755340</v>
      </c>
      <c r="BD12" s="101">
        <v>198470355</v>
      </c>
      <c r="BE12" s="101">
        <v>198414143</v>
      </c>
      <c r="BF12" s="101">
        <v>194251809</v>
      </c>
      <c r="BG12" s="101">
        <v>220464065</v>
      </c>
      <c r="BH12" s="101">
        <v>244394911</v>
      </c>
      <c r="BI12" s="101">
        <v>261166024</v>
      </c>
      <c r="BJ12" s="101">
        <v>270884831</v>
      </c>
      <c r="BK12" s="101">
        <v>266415377</v>
      </c>
      <c r="BL12" s="101">
        <v>222809333</v>
      </c>
      <c r="BM12" s="101">
        <v>225614649</v>
      </c>
      <c r="BN12" s="101">
        <v>229244975</v>
      </c>
      <c r="BO12" s="101">
        <v>226569281</v>
      </c>
      <c r="BP12" s="101">
        <v>208219427</v>
      </c>
      <c r="BQ12" s="101">
        <v>214715415</v>
      </c>
      <c r="BR12" s="101">
        <v>209801212</v>
      </c>
      <c r="BS12" s="101">
        <v>221181316</v>
      </c>
      <c r="BT12" s="101">
        <v>254068790</v>
      </c>
      <c r="BU12" s="101">
        <v>269532522</v>
      </c>
      <c r="BV12" s="101">
        <v>276336508</v>
      </c>
      <c r="BW12" s="101">
        <v>261159958</v>
      </c>
      <c r="BX12" s="101">
        <v>221095650</v>
      </c>
      <c r="BY12" s="101">
        <v>219809785</v>
      </c>
      <c r="BZ12" s="101">
        <v>220554131</v>
      </c>
      <c r="CA12" s="101">
        <v>213182569</v>
      </c>
      <c r="CB12" s="101">
        <v>205023565</v>
      </c>
      <c r="CC12" s="101">
        <v>213562683</v>
      </c>
      <c r="CD12" s="101">
        <v>210353352</v>
      </c>
      <c r="CE12" s="101">
        <v>233843603</v>
      </c>
      <c r="CF12" s="101">
        <v>249000323</v>
      </c>
      <c r="CG12" s="101">
        <v>274698357</v>
      </c>
      <c r="CH12" s="101">
        <v>297554077</v>
      </c>
      <c r="CI12" s="101">
        <v>288895364</v>
      </c>
      <c r="CJ12" s="101">
        <v>238573688</v>
      </c>
      <c r="CK12" s="101">
        <v>231917694</v>
      </c>
      <c r="CL12" s="101">
        <v>236750446</v>
      </c>
      <c r="CM12" s="101">
        <v>235656328</v>
      </c>
      <c r="CN12" s="101">
        <v>217219141</v>
      </c>
      <c r="CO12" s="101">
        <v>214251661</v>
      </c>
      <c r="CP12" s="101">
        <v>215688123</v>
      </c>
      <c r="CQ12" s="101">
        <v>241463153</v>
      </c>
      <c r="CR12" s="101">
        <v>275216276</v>
      </c>
      <c r="CS12" s="101">
        <v>295921347</v>
      </c>
    </row>
    <row r="13" spans="2:114" s="102" customFormat="1" ht="15" x14ac:dyDescent="0.25">
      <c r="B13" s="103" t="s">
        <v>13</v>
      </c>
      <c r="C13" s="100">
        <v>1937996143</v>
      </c>
      <c r="D13" s="100">
        <v>1742543321</v>
      </c>
      <c r="E13" s="100">
        <v>1849719232</v>
      </c>
      <c r="F13" s="100">
        <v>1829502795</v>
      </c>
      <c r="G13" s="100">
        <v>1740513398</v>
      </c>
      <c r="H13" s="100">
        <v>1680741386</v>
      </c>
      <c r="I13" s="100">
        <v>1699416827</v>
      </c>
      <c r="J13" s="100">
        <v>1670444403</v>
      </c>
      <c r="K13" s="100">
        <v>1893268335</v>
      </c>
      <c r="L13" s="100">
        <v>2099693806</v>
      </c>
      <c r="M13" s="100">
        <v>2262444684</v>
      </c>
      <c r="N13" s="100">
        <v>2155061857</v>
      </c>
      <c r="O13" s="100">
        <v>1997375762</v>
      </c>
      <c r="P13" s="100">
        <v>1837810486</v>
      </c>
      <c r="Q13" s="100">
        <v>1856858521</v>
      </c>
      <c r="R13" s="100">
        <v>1848781340</v>
      </c>
      <c r="S13" s="100">
        <v>1804829773</v>
      </c>
      <c r="T13" s="100">
        <v>1733727758</v>
      </c>
      <c r="U13" s="100">
        <v>1720362192</v>
      </c>
      <c r="V13" s="100">
        <v>1722073293</v>
      </c>
      <c r="W13" s="100">
        <v>1796156647</v>
      </c>
      <c r="X13" s="100">
        <v>2007756457</v>
      </c>
      <c r="Y13" s="100">
        <v>2110289734</v>
      </c>
      <c r="Z13" s="100">
        <v>2221936935</v>
      </c>
      <c r="AA13" s="100">
        <v>2054702712</v>
      </c>
      <c r="AB13" s="100">
        <v>1847745656</v>
      </c>
      <c r="AC13" s="100">
        <v>1865194609</v>
      </c>
      <c r="AD13" s="100">
        <v>1879291856</v>
      </c>
      <c r="AE13" s="100">
        <v>1888239585</v>
      </c>
      <c r="AF13" s="100">
        <v>1775605895</v>
      </c>
      <c r="AG13" s="100">
        <v>1776326481</v>
      </c>
      <c r="AH13" s="100">
        <v>1740005315</v>
      </c>
      <c r="AI13" s="100">
        <v>1886341223</v>
      </c>
      <c r="AJ13" s="100">
        <v>2249117464</v>
      </c>
      <c r="AK13" s="100">
        <v>2014848056</v>
      </c>
      <c r="AL13" s="100">
        <v>2163347104</v>
      </c>
      <c r="AM13" s="100">
        <v>2135056679</v>
      </c>
      <c r="AN13" s="100">
        <v>1944446968</v>
      </c>
      <c r="AO13" s="100">
        <v>1863033712</v>
      </c>
      <c r="AP13" s="100">
        <v>1851005717</v>
      </c>
      <c r="AQ13" s="100">
        <v>1870687429</v>
      </c>
      <c r="AR13" s="100">
        <v>1676113244</v>
      </c>
      <c r="AS13" s="100">
        <v>1693138270</v>
      </c>
      <c r="AT13" s="100">
        <v>1713311246</v>
      </c>
      <c r="AU13" s="100">
        <v>1795432259</v>
      </c>
      <c r="AV13" s="100">
        <v>1883949010</v>
      </c>
      <c r="AW13" s="100">
        <v>1963766114</v>
      </c>
      <c r="AX13" s="100">
        <v>2122743389</v>
      </c>
      <c r="AY13" s="100">
        <v>2186689295</v>
      </c>
      <c r="AZ13" s="100">
        <v>1762368534</v>
      </c>
      <c r="BA13" s="100">
        <v>1793157374</v>
      </c>
      <c r="BB13" s="100">
        <v>1842796324</v>
      </c>
      <c r="BC13" s="100">
        <v>1823447318</v>
      </c>
      <c r="BD13" s="100">
        <v>1660466951</v>
      </c>
      <c r="BE13" s="100">
        <v>1656962287</v>
      </c>
      <c r="BF13" s="100">
        <v>1627502197</v>
      </c>
      <c r="BG13" s="100">
        <v>1763865020</v>
      </c>
      <c r="BH13" s="100">
        <v>1840819753</v>
      </c>
      <c r="BI13" s="100">
        <v>1881170047</v>
      </c>
      <c r="BJ13" s="100">
        <v>1966811622</v>
      </c>
      <c r="BK13" s="100">
        <v>2000146332</v>
      </c>
      <c r="BL13" s="100">
        <v>1787316719</v>
      </c>
      <c r="BM13" s="100">
        <v>1869463547</v>
      </c>
      <c r="BN13" s="100">
        <v>1844102253</v>
      </c>
      <c r="BO13" s="100">
        <v>1831249442</v>
      </c>
      <c r="BP13" s="100">
        <v>1688516294</v>
      </c>
      <c r="BQ13" s="100">
        <v>1727115600</v>
      </c>
      <c r="BR13" s="100">
        <v>1674813212</v>
      </c>
      <c r="BS13" s="100">
        <v>1705763962</v>
      </c>
      <c r="BT13" s="100">
        <v>1868271070</v>
      </c>
      <c r="BU13" s="100">
        <v>1940676793</v>
      </c>
      <c r="BV13" s="100">
        <v>2055802770</v>
      </c>
      <c r="BW13" s="100">
        <v>1960449125</v>
      </c>
      <c r="BX13" s="100">
        <v>1783824923</v>
      </c>
      <c r="BY13" s="100">
        <v>1779319322</v>
      </c>
      <c r="BZ13" s="100">
        <v>1781683517</v>
      </c>
      <c r="CA13" s="100">
        <v>1709285407</v>
      </c>
      <c r="CB13" s="100">
        <v>1643198062</v>
      </c>
      <c r="CC13" s="100">
        <v>1696765399</v>
      </c>
      <c r="CD13" s="100">
        <v>1707930625</v>
      </c>
      <c r="CE13" s="100">
        <v>1825237685</v>
      </c>
      <c r="CF13" s="100">
        <v>1825313179</v>
      </c>
      <c r="CG13" s="100">
        <v>1977257923</v>
      </c>
      <c r="CH13" s="100">
        <v>2176807179</v>
      </c>
      <c r="CI13" s="100">
        <v>2168000121</v>
      </c>
      <c r="CJ13" s="100">
        <v>1906518791</v>
      </c>
      <c r="CK13" s="100">
        <v>1818793342</v>
      </c>
      <c r="CL13" s="100">
        <v>1782260542</v>
      </c>
      <c r="CM13" s="100">
        <v>1753947561</v>
      </c>
      <c r="CN13" s="100">
        <v>1636681345</v>
      </c>
      <c r="CO13" s="100">
        <v>1610173638</v>
      </c>
      <c r="CP13" s="100">
        <v>1632162422</v>
      </c>
      <c r="CQ13" s="100">
        <v>1765118284</v>
      </c>
      <c r="CR13" s="100">
        <v>1880152414</v>
      </c>
      <c r="CS13" s="100">
        <v>1942685261</v>
      </c>
    </row>
    <row r="14" spans="2:114" ht="15" x14ac:dyDescent="0.25">
      <c r="B14" s="99" t="s">
        <v>17</v>
      </c>
      <c r="C14" s="96">
        <f t="shared" ref="C14:AH14" si="4">C12/C13</f>
        <v>9.9765545302223035E-2</v>
      </c>
      <c r="D14" s="96">
        <f t="shared" si="4"/>
        <v>9.9540094016405803E-2</v>
      </c>
      <c r="E14" s="96">
        <f t="shared" si="4"/>
        <v>9.6955334029851292E-2</v>
      </c>
      <c r="F14" s="96">
        <f t="shared" si="4"/>
        <v>9.7621234298250967E-2</v>
      </c>
      <c r="G14" s="96">
        <f t="shared" si="4"/>
        <v>9.9690111089854413E-2</v>
      </c>
      <c r="H14" s="96">
        <f t="shared" si="4"/>
        <v>9.8811660368075205E-2</v>
      </c>
      <c r="I14" s="96">
        <f t="shared" si="4"/>
        <v>9.9366340451094048E-2</v>
      </c>
      <c r="J14" s="96">
        <f t="shared" si="4"/>
        <v>9.8744874539832259E-2</v>
      </c>
      <c r="K14" s="96">
        <f t="shared" si="4"/>
        <v>9.7356024284851309E-2</v>
      </c>
      <c r="L14" s="96">
        <f t="shared" si="4"/>
        <v>9.8127945803922617E-2</v>
      </c>
      <c r="M14" s="96">
        <f t="shared" si="4"/>
        <v>9.8677260301140698E-2</v>
      </c>
      <c r="N14" s="96">
        <f t="shared" si="4"/>
        <v>9.8848024388749595E-2</v>
      </c>
      <c r="O14" s="96">
        <f t="shared" si="4"/>
        <v>9.9541103773542236E-2</v>
      </c>
      <c r="P14" s="96">
        <f t="shared" si="4"/>
        <v>9.9411001510631272E-2</v>
      </c>
      <c r="Q14" s="96">
        <f t="shared" si="4"/>
        <v>9.8197596067686618E-2</v>
      </c>
      <c r="R14" s="96">
        <f t="shared" si="4"/>
        <v>9.9871247618715145E-2</v>
      </c>
      <c r="S14" s="96">
        <f t="shared" si="4"/>
        <v>0.10155915573983608</v>
      </c>
      <c r="T14" s="96">
        <f t="shared" si="4"/>
        <v>0.10101879328622942</v>
      </c>
      <c r="U14" s="96">
        <f t="shared" si="4"/>
        <v>0.10134249741754381</v>
      </c>
      <c r="V14" s="96">
        <f t="shared" si="4"/>
        <v>0.10174050007754229</v>
      </c>
      <c r="W14" s="96">
        <f t="shared" si="4"/>
        <v>0.10150691884503546</v>
      </c>
      <c r="X14" s="96">
        <f t="shared" si="4"/>
        <v>0.10137174072602173</v>
      </c>
      <c r="Y14" s="96">
        <f t="shared" si="4"/>
        <v>0.10260367830609937</v>
      </c>
      <c r="Z14" s="96">
        <f t="shared" si="4"/>
        <v>0.10252898514421607</v>
      </c>
      <c r="AA14" s="96">
        <f t="shared" si="4"/>
        <v>0.10363771106951263</v>
      </c>
      <c r="AB14" s="96">
        <f t="shared" si="4"/>
        <v>0.1036653980909156</v>
      </c>
      <c r="AC14" s="96">
        <f t="shared" si="4"/>
        <v>0.10231039435735362</v>
      </c>
      <c r="AD14" s="96">
        <f t="shared" si="4"/>
        <v>0.10310966249406234</v>
      </c>
      <c r="AE14" s="96">
        <f t="shared" si="4"/>
        <v>0.10403549452121034</v>
      </c>
      <c r="AF14" s="96">
        <f t="shared" si="4"/>
        <v>0.10405775488822648</v>
      </c>
      <c r="AG14" s="96">
        <f t="shared" si="4"/>
        <v>0.10465644350206588</v>
      </c>
      <c r="AH14" s="96">
        <f t="shared" si="4"/>
        <v>0.10652098783962623</v>
      </c>
      <c r="AI14" s="96">
        <f t="shared" ref="AI14:BN14" si="5">AI12/AI13</f>
        <v>0.10843065798811735</v>
      </c>
      <c r="AJ14" s="96">
        <f t="shared" si="5"/>
        <v>0.10474626148739023</v>
      </c>
      <c r="AK14" s="96">
        <f t="shared" si="5"/>
        <v>0.11849121639175356</v>
      </c>
      <c r="AL14" s="96">
        <f t="shared" si="5"/>
        <v>0.1122917157172019</v>
      </c>
      <c r="AM14" s="96">
        <f t="shared" si="5"/>
        <v>0.11349188824040582</v>
      </c>
      <c r="AN14" s="96">
        <f t="shared" si="5"/>
        <v>0.11348543037250888</v>
      </c>
      <c r="AO14" s="96">
        <f t="shared" si="5"/>
        <v>0.11248092058143068</v>
      </c>
      <c r="AP14" s="96">
        <f t="shared" si="5"/>
        <v>0.11430879281287493</v>
      </c>
      <c r="AQ14" s="96">
        <f t="shared" si="5"/>
        <v>0.11489703927443241</v>
      </c>
      <c r="AR14" s="96">
        <f t="shared" si="5"/>
        <v>0.11652503116907535</v>
      </c>
      <c r="AS14" s="96">
        <f t="shared" si="5"/>
        <v>0.11579103577878491</v>
      </c>
      <c r="AT14" s="96">
        <f t="shared" si="5"/>
        <v>0.11666599893432322</v>
      </c>
      <c r="AU14" s="96">
        <f t="shared" si="5"/>
        <v>0.11554430581276529</v>
      </c>
      <c r="AV14" s="96">
        <f t="shared" si="5"/>
        <v>0.12130708304042688</v>
      </c>
      <c r="AW14" s="96">
        <f t="shared" si="5"/>
        <v>0.13364279846209831</v>
      </c>
      <c r="AX14" s="96">
        <f t="shared" si="5"/>
        <v>0.12941680253184856</v>
      </c>
      <c r="AY14" s="96">
        <f t="shared" si="5"/>
        <v>0.11919688434748568</v>
      </c>
      <c r="AZ14" s="96">
        <f t="shared" si="5"/>
        <v>0.12374080380624862</v>
      </c>
      <c r="BA14" s="96">
        <f t="shared" si="5"/>
        <v>0.1176878047961004</v>
      </c>
      <c r="BB14" s="96">
        <f t="shared" si="5"/>
        <v>0.11660040569952862</v>
      </c>
      <c r="BC14" s="96">
        <f t="shared" si="5"/>
        <v>0.11832277130805487</v>
      </c>
      <c r="BD14" s="96">
        <f t="shared" si="5"/>
        <v>0.11952683242534468</v>
      </c>
      <c r="BE14" s="96">
        <f t="shared" si="5"/>
        <v>0.11974572056147226</v>
      </c>
      <c r="BF14" s="96">
        <f t="shared" si="5"/>
        <v>0.11935578910926656</v>
      </c>
      <c r="BG14" s="96">
        <f t="shared" si="5"/>
        <v>0.1249891927671427</v>
      </c>
      <c r="BH14" s="96">
        <f t="shared" si="5"/>
        <v>0.13276417237576221</v>
      </c>
      <c r="BI14" s="96">
        <f t="shared" si="5"/>
        <v>0.138831693826135</v>
      </c>
      <c r="BJ14" s="96">
        <f t="shared" si="5"/>
        <v>0.13772789827454049</v>
      </c>
      <c r="BK14" s="96">
        <f t="shared" si="5"/>
        <v>0.1331979429393069</v>
      </c>
      <c r="BL14" s="96">
        <f t="shared" si="5"/>
        <v>0.12466136003285493</v>
      </c>
      <c r="BM14" s="96">
        <f t="shared" si="5"/>
        <v>0.12068416598015645</v>
      </c>
      <c r="BN14" s="96">
        <f t="shared" si="5"/>
        <v>0.12431250741495624</v>
      </c>
      <c r="BO14" s="96">
        <f t="shared" ref="BO14:CS14" si="6">BO12/BO13</f>
        <v>0.12372387715381486</v>
      </c>
      <c r="BP14" s="96">
        <f t="shared" si="6"/>
        <v>0.12331502381107612</v>
      </c>
      <c r="BQ14" s="96">
        <f t="shared" si="6"/>
        <v>0.12432023368904779</v>
      </c>
      <c r="BR14" s="96">
        <f t="shared" si="6"/>
        <v>0.12526842426174986</v>
      </c>
      <c r="BS14" s="96">
        <f t="shared" si="6"/>
        <v>0.12966701192389243</v>
      </c>
      <c r="BT14" s="96">
        <f t="shared" si="6"/>
        <v>0.13599139550986036</v>
      </c>
      <c r="BU14" s="96">
        <f t="shared" si="6"/>
        <v>0.13888583764808279</v>
      </c>
      <c r="BV14" s="96">
        <f t="shared" si="6"/>
        <v>0.13441781090702587</v>
      </c>
      <c r="BW14" s="96">
        <f t="shared" si="6"/>
        <v>0.13321435107376225</v>
      </c>
      <c r="BX14" s="96">
        <f t="shared" si="6"/>
        <v>0.12394470284010041</v>
      </c>
      <c r="BY14" s="96">
        <f t="shared" si="6"/>
        <v>0.12353588379680396</v>
      </c>
      <c r="BZ14" s="96">
        <f t="shared" si="6"/>
        <v>0.12378973532368376</v>
      </c>
      <c r="CA14" s="96">
        <f t="shared" si="6"/>
        <v>0.12472028844741667</v>
      </c>
      <c r="CB14" s="96">
        <f t="shared" si="6"/>
        <v>0.12477106061728059</v>
      </c>
      <c r="CC14" s="96">
        <f t="shared" si="6"/>
        <v>0.12586459101880826</v>
      </c>
      <c r="CD14" s="96">
        <f t="shared" si="6"/>
        <v>0.12316270281762762</v>
      </c>
      <c r="CE14" s="96">
        <f t="shared" si="6"/>
        <v>0.12811679537506371</v>
      </c>
      <c r="CF14" s="96">
        <f t="shared" si="6"/>
        <v>0.13641512364273572</v>
      </c>
      <c r="CG14" s="96">
        <f t="shared" si="6"/>
        <v>0.13892894488100629</v>
      </c>
      <c r="CH14" s="96">
        <f t="shared" si="6"/>
        <v>0.13669289584789632</v>
      </c>
      <c r="CI14" s="96">
        <f t="shared" si="6"/>
        <v>0.13325431175102781</v>
      </c>
      <c r="CJ14" s="96">
        <f t="shared" si="6"/>
        <v>0.12513576531541251</v>
      </c>
      <c r="CK14" s="96">
        <f t="shared" si="6"/>
        <v>0.12751184460845691</v>
      </c>
      <c r="CL14" s="96">
        <f t="shared" si="6"/>
        <v>0.13283716966225692</v>
      </c>
      <c r="CM14" s="96">
        <f t="shared" si="6"/>
        <v>0.13435768163196529</v>
      </c>
      <c r="CN14" s="96">
        <f t="shared" si="6"/>
        <v>0.13271926246584059</v>
      </c>
      <c r="CO14" s="96">
        <f t="shared" si="6"/>
        <v>0.13306121522777037</v>
      </c>
      <c r="CP14" s="96">
        <f t="shared" si="6"/>
        <v>0.1321486882020618</v>
      </c>
      <c r="CQ14" s="96">
        <f t="shared" si="6"/>
        <v>0.13679715132337272</v>
      </c>
      <c r="CR14" s="96">
        <f t="shared" si="6"/>
        <v>0.14637976897547414</v>
      </c>
      <c r="CS14" s="96">
        <f t="shared" si="6"/>
        <v>0.1523259340772854</v>
      </c>
    </row>
    <row r="17" spans="2:97" x14ac:dyDescent="0.2">
      <c r="B17" s="40" t="s">
        <v>246</v>
      </c>
      <c r="CF17" s="338">
        <f>+'Monthly Rev by Class  fy12-13'!C25</f>
        <v>261250888</v>
      </c>
      <c r="CG17" s="338">
        <f>+'Monthly Rev by Class  fy12-13'!D25</f>
        <v>285369817</v>
      </c>
      <c r="CH17" s="338">
        <f>+'Monthly Rev by Class  fy12-13'!E25</f>
        <v>312108531</v>
      </c>
      <c r="CI17" s="338">
        <f>+'Monthly Rev by Class  fy12-13'!F25</f>
        <v>300381076</v>
      </c>
      <c r="CJ17" s="338">
        <f>+'Monthly Rev by Class  fy12-13'!G25</f>
        <v>252894011</v>
      </c>
      <c r="CK17" s="338">
        <f>+'Monthly Rev by Class  fy12-13'!H25</f>
        <v>244431491</v>
      </c>
      <c r="CL17" s="338">
        <f>+'Monthly Rev by Class  fy12-13'!I25</f>
        <v>250396252</v>
      </c>
      <c r="CM17" s="338">
        <f>+'Monthly Rev by Class  fy12-13'!J25</f>
        <v>248005884</v>
      </c>
      <c r="CN17" s="338">
        <f>+'Monthly Rev by Class  fy12-13'!K25</f>
        <v>229468291</v>
      </c>
      <c r="CO17" s="338">
        <f>+'Monthly Rev by Class  fy12-13'!L25</f>
        <v>225254025</v>
      </c>
      <c r="CP17" s="338">
        <f>+'Monthly Rev by Class  fy12-13'!M25</f>
        <v>228283498</v>
      </c>
      <c r="CQ17" s="338">
        <f>+'Monthly Rev by Class  fy12-13'!N25</f>
        <v>252621217</v>
      </c>
      <c r="CR17" s="338">
        <f>+'Monthly Rev by Class  fy12-13'!O25</f>
        <v>3090464981</v>
      </c>
      <c r="CS17" s="338"/>
    </row>
    <row r="18" spans="2:97" x14ac:dyDescent="0.2">
      <c r="CF18" s="339">
        <f>+CF12/CF17</f>
        <v>0.9531080445552399</v>
      </c>
      <c r="CG18" s="339">
        <f t="shared" ref="CG18:CQ18" si="7">+CG12/CG17</f>
        <v>0.96260480483820754</v>
      </c>
      <c r="CH18" s="339">
        <f t="shared" si="7"/>
        <v>0.95336733041750787</v>
      </c>
      <c r="CI18" s="339">
        <f t="shared" si="7"/>
        <v>0.96176286418256252</v>
      </c>
      <c r="CJ18" s="339">
        <f t="shared" si="7"/>
        <v>0.94337421062929006</v>
      </c>
      <c r="CK18" s="339">
        <f t="shared" si="7"/>
        <v>0.94880448117055427</v>
      </c>
      <c r="CL18" s="339">
        <f t="shared" si="7"/>
        <v>0.9455031539369847</v>
      </c>
      <c r="CM18" s="339">
        <f t="shared" si="7"/>
        <v>0.95020458466219293</v>
      </c>
      <c r="CN18" s="339">
        <f t="shared" si="7"/>
        <v>0.94661942202724647</v>
      </c>
      <c r="CO18" s="339">
        <f t="shared" si="7"/>
        <v>0.95115574960314253</v>
      </c>
      <c r="CP18" s="339">
        <f t="shared" si="7"/>
        <v>0.94482573155594451</v>
      </c>
      <c r="CQ18" s="339">
        <f t="shared" si="7"/>
        <v>0.95583085168970583</v>
      </c>
      <c r="CR18" s="339">
        <f>+CR12/CR17</f>
        <v>8.9053355301552922E-2</v>
      </c>
      <c r="CS18" s="339"/>
    </row>
    <row r="19" spans="2:97" x14ac:dyDescent="0.2">
      <c r="CF19" s="339"/>
      <c r="CG19" s="339"/>
      <c r="CH19" s="339"/>
      <c r="CI19" s="339"/>
      <c r="CJ19" s="339"/>
      <c r="CK19" s="339"/>
      <c r="CL19" s="339"/>
      <c r="CM19" s="339"/>
      <c r="CN19" s="339"/>
      <c r="CO19" s="339"/>
      <c r="CP19" s="339"/>
      <c r="CQ19" s="339"/>
      <c r="CR19" s="339"/>
      <c r="CS19" s="339"/>
    </row>
    <row r="20" spans="2:97" x14ac:dyDescent="0.2">
      <c r="B20" s="40" t="s">
        <v>247</v>
      </c>
      <c r="CF20" s="340">
        <f>+'Cons by Class Month 2012-13'!C25</f>
        <v>1959999368.2</v>
      </c>
      <c r="CG20" s="340">
        <f>+'Cons by Class Month 2012-13'!D25</f>
        <v>2088531012.5999999</v>
      </c>
      <c r="CH20" s="340">
        <f>+'Cons by Class Month 2012-13'!E25</f>
        <v>2331983257.6999998</v>
      </c>
      <c r="CI20" s="340">
        <f>+'Cons by Class Month 2012-13'!F25</f>
        <v>2306414792.3000002</v>
      </c>
      <c r="CJ20" s="340">
        <f>+'Cons by Class Month 2012-13'!G25</f>
        <v>2039780286.5</v>
      </c>
      <c r="CK20" s="340">
        <f>+'Cons by Class Month 2012-13'!H25</f>
        <v>1947716777.5</v>
      </c>
      <c r="CL20" s="340">
        <f>+'Cons by Class Month 2012-13'!I25</f>
        <v>1927807633.8</v>
      </c>
      <c r="CM20" s="340">
        <f>+'Cons by Class Month 2012-13'!J25</f>
        <v>1890285666.3</v>
      </c>
      <c r="CN20" s="340">
        <f>+'Cons by Class Month 2012-13'!K25</f>
        <v>1762802893.3</v>
      </c>
      <c r="CO20" s="340">
        <f>+'Cons by Class Month 2012-13'!L25</f>
        <v>1724826186.2</v>
      </c>
      <c r="CP20" s="340">
        <f>+'Cons by Class Month 2012-13'!M25</f>
        <v>1780424943.8</v>
      </c>
      <c r="CQ20" s="340">
        <f>+'Cons by Class Month 2012-13'!N25</f>
        <v>1892468696.5999999</v>
      </c>
      <c r="CR20" s="340">
        <f>+'Cons by Class Month 2012-13'!O25</f>
        <v>23653041514.799995</v>
      </c>
      <c r="CS20" s="340"/>
    </row>
    <row r="21" spans="2:97" x14ac:dyDescent="0.2">
      <c r="C21" s="104"/>
      <c r="CF21" s="339">
        <f>+CF13/CF20</f>
        <v>0.93128253437974751</v>
      </c>
      <c r="CG21" s="339">
        <f t="shared" ref="CG21:CQ21" si="8">+CG13/CG20</f>
        <v>0.9467218399302213</v>
      </c>
      <c r="CH21" s="339">
        <f t="shared" si="8"/>
        <v>0.93345746450467759</v>
      </c>
      <c r="CI21" s="339">
        <f t="shared" si="8"/>
        <v>0.9399870865543789</v>
      </c>
      <c r="CJ21" s="339">
        <f t="shared" si="8"/>
        <v>0.93466870114297484</v>
      </c>
      <c r="CK21" s="339">
        <f t="shared" si="8"/>
        <v>0.93380791448257672</v>
      </c>
      <c r="CL21" s="339">
        <f t="shared" si="8"/>
        <v>0.92450123692419217</v>
      </c>
      <c r="CM21" s="339">
        <f t="shared" si="8"/>
        <v>0.92787433786827311</v>
      </c>
      <c r="CN21" s="339">
        <f t="shared" si="8"/>
        <v>0.92845397022017695</v>
      </c>
      <c r="CO21" s="339">
        <f t="shared" si="8"/>
        <v>0.93352805684577789</v>
      </c>
      <c r="CP21" s="339">
        <f t="shared" si="8"/>
        <v>0.91672632855639513</v>
      </c>
      <c r="CQ21" s="339">
        <f t="shared" si="8"/>
        <v>0.93270672702338642</v>
      </c>
      <c r="CR21" s="339">
        <f>+CR13/CR20</f>
        <v>7.9488822307421464E-2</v>
      </c>
      <c r="CS21" s="339"/>
    </row>
    <row r="22" spans="2:97" x14ac:dyDescent="0.2">
      <c r="C22" s="94"/>
    </row>
    <row r="23" spans="2:97" x14ac:dyDescent="0.2">
      <c r="C23" s="104"/>
      <c r="E23" s="2"/>
    </row>
    <row r="34" spans="87:94" x14ac:dyDescent="0.2">
      <c r="CI34" s="94"/>
      <c r="CJ34" s="94"/>
      <c r="CK34" s="461"/>
      <c r="CL34" s="94"/>
      <c r="CM34" s="94"/>
      <c r="CN34" s="461"/>
      <c r="CP34" s="461"/>
    </row>
    <row r="35" spans="87:94" x14ac:dyDescent="0.2">
      <c r="CK35" s="461"/>
      <c r="CO35" s="94"/>
      <c r="CP35" s="461"/>
    </row>
    <row r="36" spans="87:94" x14ac:dyDescent="0.2">
      <c r="CI36" s="94"/>
      <c r="CJ36" s="94"/>
      <c r="CK36" s="461"/>
      <c r="CO36" s="94"/>
      <c r="CP36" s="461"/>
    </row>
    <row r="43" spans="87:94" x14ac:dyDescent="0.2">
      <c r="CK43" s="94"/>
    </row>
    <row r="44" spans="87:94" x14ac:dyDescent="0.2">
      <c r="CK44" s="94"/>
    </row>
  </sheetData>
  <pageMargins left="0.7" right="0.7" top="0.75" bottom="0.75" header="0.3" footer="0.3"/>
  <pageSetup scale="61" orientation="landscape" r:id="rId1"/>
  <headerFooter>
    <oddFooter>&amp;L&amp;F&amp;R&amp;D</oddFooter>
  </headerFooter>
  <colBreaks count="5" manualBreakCount="5">
    <brk id="53" min="2" max="62" man="1"/>
    <brk id="65" min="2" max="62" man="1"/>
    <brk id="77" min="2" max="62" man="1"/>
    <brk id="89" min="2" max="62" man="1"/>
    <brk id="101" min="2" max="21" man="1"/>
  </colBreak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4">
    <pageSetUpPr fitToPage="1"/>
  </sheetPr>
  <dimension ref="B1:DC79"/>
  <sheetViews>
    <sheetView workbookViewId="0"/>
  </sheetViews>
  <sheetFormatPr defaultColWidth="9.140625" defaultRowHeight="12.75" x14ac:dyDescent="0.2"/>
  <cols>
    <col min="5" max="5" width="35.5703125" customWidth="1"/>
    <col min="6" max="49" width="8.42578125" customWidth="1"/>
    <col min="50" max="50" width="7.42578125" customWidth="1"/>
    <col min="51" max="51" width="7.7109375" customWidth="1"/>
    <col min="52" max="52" width="7.140625" customWidth="1"/>
    <col min="53" max="53" width="7.28515625" customWidth="1"/>
    <col min="54" max="54" width="7.42578125" customWidth="1"/>
    <col min="55" max="55" width="7.7109375" customWidth="1"/>
    <col min="56" max="56" width="7.140625" customWidth="1"/>
    <col min="57" max="57" width="7.28515625" customWidth="1"/>
    <col min="58" max="58" width="7.42578125" customWidth="1"/>
    <col min="59" max="59" width="7.7109375" customWidth="1"/>
    <col min="60" max="60" width="7.140625" customWidth="1"/>
    <col min="61" max="61" width="7.28515625" customWidth="1"/>
    <col min="62" max="62" width="7.42578125" customWidth="1"/>
    <col min="63" max="63" width="7.7109375" customWidth="1"/>
    <col min="64" max="64" width="7.140625" customWidth="1"/>
    <col min="65" max="65" width="7.28515625" customWidth="1"/>
    <col min="66" max="66" width="7.42578125" customWidth="1"/>
    <col min="67" max="67" width="7.7109375" customWidth="1"/>
    <col min="68" max="68" width="7.140625" customWidth="1"/>
    <col min="69" max="69" width="7.28515625" customWidth="1"/>
    <col min="70" max="70" width="7.42578125" customWidth="1"/>
    <col min="71" max="71" width="7.7109375" customWidth="1"/>
    <col min="72" max="72" width="7.140625" style="59" customWidth="1"/>
    <col min="73" max="73" width="7.28515625" customWidth="1"/>
    <col min="74" max="74" width="7.42578125" bestFit="1" customWidth="1"/>
    <col min="75" max="75" width="7.7109375" bestFit="1" customWidth="1"/>
    <col min="76" max="76" width="7.140625" bestFit="1" customWidth="1"/>
    <col min="77" max="77" width="7.28515625" bestFit="1" customWidth="1"/>
    <col min="78" max="78" width="8.140625" bestFit="1" customWidth="1"/>
    <col min="79" max="79" width="7.7109375" bestFit="1" customWidth="1"/>
    <col min="80" max="80" width="7.140625" bestFit="1" customWidth="1"/>
    <col min="81" max="81" width="7.28515625" bestFit="1" customWidth="1"/>
    <col min="82" max="82" width="7.42578125" bestFit="1" customWidth="1"/>
    <col min="83" max="83" width="7.85546875" bestFit="1" customWidth="1"/>
    <col min="84" max="84" width="7.7109375" bestFit="1" customWidth="1"/>
    <col min="85" max="85" width="7.140625" bestFit="1" customWidth="1"/>
    <col min="86" max="86" width="7.28515625" bestFit="1" customWidth="1"/>
    <col min="87" max="87" width="7.42578125" bestFit="1" customWidth="1"/>
    <col min="88" max="88" width="7.7109375" bestFit="1" customWidth="1"/>
    <col min="89" max="89" width="7.140625" bestFit="1" customWidth="1"/>
    <col min="90" max="90" width="7.28515625" bestFit="1" customWidth="1"/>
    <col min="91" max="91" width="7.42578125" bestFit="1" customWidth="1"/>
    <col min="92" max="92" width="7.7109375" bestFit="1" customWidth="1"/>
    <col min="93" max="93" width="7.5703125" style="53" customWidth="1"/>
    <col min="94" max="94" width="7.5703125" customWidth="1"/>
    <col min="95" max="95" width="7.42578125" bestFit="1" customWidth="1"/>
    <col min="96" max="96" width="7.42578125" customWidth="1"/>
    <col min="97" max="97" width="9.5703125" customWidth="1"/>
  </cols>
  <sheetData>
    <row r="1" spans="2:107" x14ac:dyDescent="0.2">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row>
    <row r="2" spans="2:107" x14ac:dyDescent="0.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row>
    <row r="3" spans="2:107" x14ac:dyDescent="0.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row>
    <row r="4" spans="2:107" x14ac:dyDescent="0.2">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row>
    <row r="5" spans="2:107" ht="15.75" x14ac:dyDescent="0.25">
      <c r="B5" s="61"/>
      <c r="C5" s="62"/>
      <c r="D5" s="62"/>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Y5" s="63"/>
      <c r="AZ5" s="63"/>
      <c r="BA5" s="63"/>
      <c r="BB5" s="63"/>
      <c r="BC5" s="63"/>
      <c r="BD5" s="63"/>
      <c r="BE5" s="63"/>
      <c r="BF5" s="63"/>
      <c r="BG5" s="63"/>
      <c r="BH5" s="63"/>
      <c r="BI5" s="63"/>
      <c r="BJ5" s="63"/>
      <c r="BK5" s="63"/>
      <c r="BL5" s="63"/>
      <c r="BM5" s="63"/>
      <c r="BN5" s="63"/>
      <c r="BO5" s="63"/>
      <c r="BP5" s="63"/>
      <c r="BQ5" s="63"/>
      <c r="BR5" s="63"/>
      <c r="BS5" s="63"/>
      <c r="BT5" s="64"/>
      <c r="BU5" s="63"/>
      <c r="BV5" s="63"/>
      <c r="BW5" s="63"/>
      <c r="BX5" s="63"/>
      <c r="BY5" s="63"/>
      <c r="BZ5" s="63"/>
      <c r="CA5" s="63"/>
      <c r="CB5" s="63"/>
      <c r="CC5" s="63"/>
      <c r="CD5" s="63"/>
      <c r="CE5" s="63"/>
      <c r="CF5" s="63"/>
      <c r="CG5" s="63"/>
      <c r="CH5" s="63"/>
      <c r="CI5" s="10"/>
      <c r="CJ5" s="10"/>
      <c r="CK5" s="10"/>
      <c r="CL5" s="10"/>
      <c r="CM5" s="10"/>
      <c r="CN5" s="10"/>
      <c r="CO5" s="10"/>
      <c r="CP5" s="63"/>
      <c r="CQ5" s="63"/>
      <c r="CR5" s="63"/>
      <c r="CS5" s="65"/>
      <c r="CT5" s="65"/>
      <c r="CU5" s="65"/>
      <c r="CV5" s="63"/>
      <c r="CW5" s="63"/>
      <c r="CX5" s="63"/>
      <c r="CY5" s="63"/>
      <c r="CZ5" s="63"/>
      <c r="DA5" s="63"/>
      <c r="DB5" s="63"/>
      <c r="DC5" s="63"/>
    </row>
    <row r="6" spans="2:107" ht="36.75" customHeight="1" x14ac:dyDescent="0.2">
      <c r="B6" s="66"/>
      <c r="C6" s="66"/>
      <c r="D6" s="66"/>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27"/>
      <c r="BU6" s="5"/>
      <c r="BV6" s="5"/>
      <c r="BW6" s="5"/>
      <c r="BX6" s="5"/>
      <c r="BY6" s="5"/>
      <c r="BZ6" s="5"/>
      <c r="CA6" s="5"/>
      <c r="CB6" s="5"/>
      <c r="CC6" s="5"/>
      <c r="CD6" s="5"/>
      <c r="CE6" s="5"/>
      <c r="CF6" s="5"/>
      <c r="CG6" s="5"/>
      <c r="CH6" s="5"/>
      <c r="CI6" s="5"/>
      <c r="CJ6" s="5"/>
      <c r="CK6" s="5"/>
      <c r="CL6" s="5"/>
      <c r="CM6" s="6"/>
      <c r="CN6" s="5"/>
      <c r="CO6" s="5"/>
      <c r="CP6" s="5"/>
      <c r="CQ6" s="5"/>
      <c r="CR6" s="5"/>
      <c r="CS6" s="22"/>
      <c r="CT6" s="22"/>
      <c r="CU6" s="3"/>
      <c r="CV6" s="6"/>
      <c r="CW6" s="5"/>
      <c r="CX6" s="5"/>
    </row>
    <row r="7" spans="2:107" ht="21.75" customHeight="1" x14ac:dyDescent="0.2">
      <c r="B7" s="13"/>
      <c r="C7" s="1"/>
      <c r="D7" s="13"/>
      <c r="E7" s="3"/>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28"/>
      <c r="BU7" s="10"/>
      <c r="BV7" s="10"/>
      <c r="BW7" s="10"/>
      <c r="BX7" s="10"/>
      <c r="BY7" s="10"/>
      <c r="BZ7" s="10"/>
      <c r="CA7" s="10"/>
      <c r="CB7" s="10"/>
      <c r="CC7" s="10"/>
      <c r="CD7" s="10"/>
      <c r="CE7" s="10"/>
      <c r="CF7" s="10"/>
      <c r="CG7" s="10"/>
      <c r="CH7" s="10"/>
      <c r="CI7" s="10"/>
      <c r="CJ7" s="10"/>
      <c r="CK7" s="10"/>
      <c r="CL7" s="10"/>
      <c r="CM7" s="10"/>
      <c r="CN7" s="10"/>
      <c r="CO7" s="10"/>
      <c r="CP7" s="10"/>
      <c r="CQ7" s="10"/>
      <c r="CR7" s="10"/>
      <c r="CS7" s="24"/>
      <c r="CT7" s="24"/>
      <c r="CU7" s="24"/>
      <c r="CV7" s="8"/>
    </row>
    <row r="8" spans="2:107" x14ac:dyDescent="0.2">
      <c r="B8" s="13"/>
      <c r="C8" s="1"/>
      <c r="D8" s="13"/>
      <c r="E8" s="2"/>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28"/>
      <c r="BU8" s="10"/>
      <c r="BV8" s="10"/>
      <c r="BW8" s="10"/>
      <c r="BX8" s="10"/>
      <c r="BY8" s="10"/>
      <c r="BZ8" s="10"/>
      <c r="CA8" s="10"/>
      <c r="CB8" s="10"/>
      <c r="CC8" s="10"/>
      <c r="CD8" s="10"/>
      <c r="CE8" s="10"/>
      <c r="CF8" s="10"/>
      <c r="CG8" s="10"/>
      <c r="CH8" s="10"/>
      <c r="CI8" s="10"/>
      <c r="CJ8" s="10"/>
      <c r="CK8" s="10"/>
      <c r="CL8" s="10"/>
      <c r="CM8" s="10"/>
      <c r="CN8" s="10"/>
      <c r="CO8" s="10"/>
      <c r="CP8" s="10"/>
      <c r="CQ8" s="10"/>
      <c r="CR8" s="10"/>
      <c r="CS8" s="23"/>
      <c r="CT8" s="23"/>
      <c r="CU8" s="23"/>
      <c r="CV8" s="8"/>
    </row>
    <row r="9" spans="2:107" ht="14.25" x14ac:dyDescent="0.2">
      <c r="B9" s="11"/>
      <c r="C9" s="11"/>
      <c r="D9" s="13"/>
      <c r="E9" s="2"/>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28"/>
      <c r="BU9" s="10"/>
      <c r="BV9" s="10"/>
      <c r="BW9" s="10"/>
      <c r="BX9" s="10"/>
      <c r="BY9" s="10"/>
      <c r="BZ9" s="10"/>
      <c r="CA9" s="10"/>
      <c r="CB9" s="10"/>
      <c r="CC9" s="10"/>
      <c r="CD9" s="10"/>
      <c r="CE9" s="10"/>
      <c r="CF9" s="10"/>
      <c r="CG9" s="10"/>
      <c r="CH9" s="10"/>
      <c r="CI9" s="10"/>
      <c r="CJ9" s="10"/>
      <c r="CK9" s="10"/>
      <c r="CL9" s="10"/>
      <c r="CM9" s="10"/>
      <c r="CN9" s="10"/>
      <c r="CO9" s="10"/>
      <c r="CP9" s="10"/>
      <c r="CQ9" s="10"/>
      <c r="CR9" s="10"/>
      <c r="CS9" s="24"/>
      <c r="CT9" s="24"/>
      <c r="CU9" s="24"/>
      <c r="CV9" s="8"/>
    </row>
    <row r="10" spans="2:107" ht="14.25" hidden="1" x14ac:dyDescent="0.2">
      <c r="B10" s="11"/>
      <c r="C10" s="11"/>
      <c r="D10" s="13"/>
      <c r="E10" s="2"/>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28"/>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23"/>
      <c r="CT10" s="23"/>
      <c r="CU10" s="23"/>
      <c r="CV10" s="8"/>
    </row>
    <row r="11" spans="2:107" ht="14.25" x14ac:dyDescent="0.2">
      <c r="B11" s="11"/>
      <c r="C11" s="11"/>
      <c r="D11" s="13"/>
      <c r="E11" s="2"/>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28"/>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23"/>
      <c r="CT11" s="23"/>
      <c r="CU11" s="23"/>
      <c r="CV11" s="9"/>
      <c r="CW11" s="8"/>
    </row>
    <row r="12" spans="2:107" ht="14.25" x14ac:dyDescent="0.2">
      <c r="B12" s="11"/>
      <c r="C12" s="11"/>
      <c r="D12" s="11"/>
      <c r="E12" s="2"/>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28"/>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23"/>
      <c r="CT12" s="23"/>
      <c r="CU12" s="23"/>
      <c r="CV12" s="8"/>
      <c r="CW12" s="8"/>
    </row>
    <row r="13" spans="2:107" ht="14.25" x14ac:dyDescent="0.2">
      <c r="B13" s="11"/>
      <c r="C13" s="11"/>
      <c r="D13" s="11"/>
      <c r="E13" s="2"/>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28"/>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23"/>
      <c r="CT13" s="23"/>
      <c r="CU13" s="23"/>
      <c r="CV13" s="8"/>
      <c r="CW13" s="8"/>
    </row>
    <row r="14" spans="2:107" ht="15" x14ac:dyDescent="0.35">
      <c r="E14" s="3"/>
      <c r="BS14" s="67"/>
      <c r="BT14" s="68"/>
      <c r="BU14" s="69"/>
      <c r="BV14" s="69"/>
      <c r="BW14" s="69"/>
      <c r="BX14" s="69"/>
      <c r="BY14" s="69"/>
      <c r="BZ14" s="69"/>
      <c r="CA14" s="69"/>
      <c r="CB14" s="69"/>
      <c r="CS14" s="23"/>
      <c r="CT14" s="23"/>
      <c r="CU14" s="23"/>
    </row>
    <row r="15" spans="2:107" x14ac:dyDescent="0.2">
      <c r="BX15" s="60"/>
      <c r="BY15" s="10"/>
      <c r="CS15" s="23"/>
      <c r="CT15" s="23"/>
      <c r="CU15" s="23"/>
    </row>
    <row r="16" spans="2:107" ht="15" x14ac:dyDescent="0.2">
      <c r="B16" s="70"/>
      <c r="BX16" s="60"/>
      <c r="BY16" s="10"/>
      <c r="CP16" s="4"/>
      <c r="CQ16" s="4"/>
      <c r="CS16" s="23"/>
      <c r="CT16" s="23"/>
      <c r="CU16" s="23"/>
    </row>
    <row r="17" spans="2:101" x14ac:dyDescent="0.2">
      <c r="B17" s="25"/>
      <c r="C17" s="71"/>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29"/>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23"/>
      <c r="CT17" s="23"/>
      <c r="CU17" s="23"/>
      <c r="CV17" s="7"/>
      <c r="CW17" s="7"/>
    </row>
    <row r="18" spans="2:101" x14ac:dyDescent="0.2">
      <c r="B18" s="15"/>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30"/>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23"/>
      <c r="CT18" s="23"/>
      <c r="CU18" s="23"/>
    </row>
    <row r="19" spans="2:101" x14ac:dyDescent="0.2">
      <c r="B19" s="15"/>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30"/>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23"/>
      <c r="CT19" s="23"/>
      <c r="CU19" s="23"/>
    </row>
    <row r="20" spans="2:101" ht="14.25" x14ac:dyDescent="0.2">
      <c r="B20" s="15"/>
      <c r="C20" s="11"/>
      <c r="D20" s="1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72"/>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3"/>
      <c r="CT20" s="23"/>
      <c r="CU20" s="23"/>
      <c r="CV20" s="4"/>
      <c r="CW20" s="4"/>
    </row>
    <row r="21" spans="2:101" ht="15" x14ac:dyDescent="0.35">
      <c r="E21" s="3"/>
      <c r="BS21" s="67"/>
      <c r="BT21" s="73"/>
      <c r="BU21" s="74"/>
      <c r="BV21" s="74"/>
      <c r="BW21" s="74"/>
      <c r="BX21" s="74"/>
      <c r="BY21" s="74"/>
      <c r="BZ21" s="74"/>
      <c r="CA21" s="74"/>
      <c r="CB21" s="74"/>
    </row>
    <row r="22" spans="2:101" x14ac:dyDescent="0.2">
      <c r="BX22" s="60"/>
      <c r="BY22" s="16"/>
    </row>
    <row r="23" spans="2:101" ht="15" x14ac:dyDescent="0.2">
      <c r="B23" s="70"/>
      <c r="BT23" s="75"/>
      <c r="CC23" s="76"/>
    </row>
    <row r="24" spans="2:101" x14ac:dyDescent="0.2">
      <c r="B24" s="77"/>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29"/>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row>
    <row r="25" spans="2:101" x14ac:dyDescent="0.2">
      <c r="B25" s="15"/>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30"/>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row>
    <row r="26" spans="2:101" x14ac:dyDescent="0.2">
      <c r="B26" s="15"/>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30"/>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row>
    <row r="27" spans="2:101" s="3" customFormat="1" x14ac:dyDescent="0.2">
      <c r="B27" s="26"/>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72"/>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row>
    <row r="28" spans="2:101" ht="15" x14ac:dyDescent="0.35">
      <c r="E28" s="3"/>
      <c r="BS28" s="67"/>
      <c r="BT28" s="68"/>
      <c r="BU28" s="69"/>
      <c r="BV28" s="69"/>
      <c r="BW28" s="69"/>
      <c r="BX28" s="69"/>
      <c r="BY28" s="69"/>
      <c r="BZ28" s="69"/>
      <c r="CA28" s="69"/>
      <c r="CB28" s="69"/>
    </row>
    <row r="29" spans="2:101" x14ac:dyDescent="0.2">
      <c r="BX29" s="60"/>
      <c r="BY29" s="10"/>
    </row>
    <row r="30" spans="2:101" ht="15" x14ac:dyDescent="0.2">
      <c r="B30" s="70"/>
      <c r="BT30" s="75"/>
    </row>
    <row r="31" spans="2:101" x14ac:dyDescent="0.2">
      <c r="B31" s="15"/>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28"/>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row>
    <row r="32" spans="2:101" s="78" customFormat="1" x14ac:dyDescent="0.2">
      <c r="B32" s="15"/>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2"/>
      <c r="BK32" s="12"/>
      <c r="BL32" s="12"/>
      <c r="BM32" s="12"/>
      <c r="BN32" s="12"/>
      <c r="BO32" s="12"/>
      <c r="BP32" s="12"/>
      <c r="BQ32" s="12"/>
      <c r="BR32" s="12"/>
      <c r="BS32" s="12"/>
      <c r="BT32" s="31"/>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row>
    <row r="33" spans="2:107" x14ac:dyDescent="0.2">
      <c r="B33" s="26"/>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72"/>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row>
    <row r="34" spans="2:107" ht="15" x14ac:dyDescent="0.35">
      <c r="E34" s="3"/>
      <c r="BS34" s="67"/>
      <c r="BT34" s="68"/>
      <c r="BU34" s="69"/>
      <c r="BV34" s="69"/>
      <c r="BW34" s="69"/>
      <c r="BX34" s="69"/>
      <c r="BY34" s="69"/>
      <c r="BZ34" s="69"/>
      <c r="CA34" s="69"/>
      <c r="CB34" s="69"/>
    </row>
    <row r="35" spans="2:107" ht="15" x14ac:dyDescent="0.2">
      <c r="B35" s="70"/>
      <c r="BX35" s="60"/>
      <c r="BY35" s="10"/>
    </row>
    <row r="36" spans="2:107" ht="15" x14ac:dyDescent="0.2">
      <c r="B36" s="70"/>
      <c r="BQ36" s="79"/>
      <c r="BS36" s="79"/>
    </row>
    <row r="37" spans="2:107" x14ac:dyDescent="0.2">
      <c r="B37" s="26"/>
      <c r="C37" s="1"/>
      <c r="D37" s="1"/>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28"/>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row>
    <row r="38" spans="2:107" s="2" customFormat="1" x14ac:dyDescent="0.2">
      <c r="B38" s="26"/>
      <c r="C38" s="13"/>
      <c r="D38" s="13"/>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9"/>
      <c r="BT38" s="30"/>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row>
    <row r="39" spans="2:107" x14ac:dyDescent="0.2">
      <c r="B39" s="80"/>
      <c r="C39" s="1"/>
      <c r="D39" s="1"/>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28"/>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row>
    <row r="40" spans="2:107" s="10" customFormat="1" ht="11.25" customHeight="1" x14ac:dyDescent="0.2">
      <c r="B40" s="15"/>
      <c r="C40" s="1"/>
      <c r="D40" s="1"/>
      <c r="BT40" s="28"/>
      <c r="CA40" s="17"/>
      <c r="CB40" s="17"/>
      <c r="CC40" s="17"/>
      <c r="CD40" s="17"/>
      <c r="CE40" s="17"/>
      <c r="CF40" s="17"/>
      <c r="CG40" s="17"/>
      <c r="CH40" s="17"/>
    </row>
    <row r="41" spans="2:107" x14ac:dyDescent="0.2">
      <c r="B41" s="15"/>
      <c r="C41" s="1"/>
      <c r="D41" s="1"/>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2"/>
      <c r="BA41" s="12"/>
      <c r="BB41" s="12"/>
      <c r="BC41" s="12"/>
      <c r="BD41" s="12"/>
      <c r="BE41" s="12"/>
      <c r="BF41" s="12"/>
      <c r="BG41" s="12"/>
      <c r="BH41" s="12"/>
      <c r="BI41" s="12"/>
      <c r="BJ41" s="12"/>
      <c r="BK41" s="12"/>
      <c r="BL41" s="12"/>
      <c r="BM41" s="12"/>
      <c r="BN41" s="12"/>
      <c r="BO41" s="12"/>
      <c r="BP41" s="12"/>
      <c r="BQ41" s="12"/>
      <c r="BR41" s="12"/>
      <c r="BS41" s="12"/>
      <c r="BT41" s="31"/>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row>
    <row r="42" spans="2:107" s="2" customFormat="1" x14ac:dyDescent="0.2">
      <c r="B42" s="15"/>
      <c r="C42" s="13"/>
      <c r="D42" s="13"/>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30"/>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row>
    <row r="43" spans="2:107" x14ac:dyDescent="0.2">
      <c r="B43" s="15"/>
      <c r="C43" s="1"/>
      <c r="D43" s="1"/>
      <c r="BS43" s="10"/>
      <c r="BT43" s="28"/>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2"/>
      <c r="CS43" s="12"/>
    </row>
    <row r="44" spans="2:107" x14ac:dyDescent="0.2">
      <c r="B44" s="26"/>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21"/>
      <c r="BT44" s="72"/>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V44" s="4"/>
    </row>
    <row r="45" spans="2:107" ht="15" x14ac:dyDescent="0.35">
      <c r="E45" s="3"/>
      <c r="BS45" s="67"/>
      <c r="BT45" s="68"/>
      <c r="BU45" s="69"/>
      <c r="BV45" s="69"/>
      <c r="BW45" s="69"/>
      <c r="BX45" s="69"/>
      <c r="BY45" s="69"/>
      <c r="BZ45" s="69"/>
      <c r="CA45" s="69"/>
      <c r="CB45" s="69"/>
    </row>
    <row r="46" spans="2:107" ht="15" x14ac:dyDescent="0.2">
      <c r="B46" s="70"/>
      <c r="BX46" s="60"/>
      <c r="BY46" s="10"/>
    </row>
    <row r="47" spans="2:107" ht="15" x14ac:dyDescent="0.2">
      <c r="B47" s="70"/>
    </row>
    <row r="48" spans="2:107" ht="15" x14ac:dyDescent="0.25">
      <c r="B48" s="15"/>
      <c r="BS48" s="81"/>
      <c r="BT48" s="28"/>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U48" s="82"/>
      <c r="DC48" s="83"/>
    </row>
    <row r="49" spans="2:99" ht="15" x14ac:dyDescent="0.25">
      <c r="B49" s="15"/>
      <c r="BT49" s="31"/>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U49" s="82"/>
    </row>
    <row r="50" spans="2:99" ht="15" x14ac:dyDescent="0.25">
      <c r="B50" s="15"/>
      <c r="BT50" s="31"/>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U50" s="82"/>
    </row>
    <row r="51" spans="2:99" ht="15" x14ac:dyDescent="0.25">
      <c r="B51" s="15"/>
      <c r="BT51" s="31"/>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U51" s="82"/>
    </row>
    <row r="52" spans="2:99" s="3" customFormat="1" ht="15" x14ac:dyDescent="0.25">
      <c r="B52" s="26"/>
      <c r="BT52" s="32"/>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U52" s="84"/>
    </row>
    <row r="53" spans="2:99" ht="15" x14ac:dyDescent="0.35">
      <c r="E53" s="3"/>
      <c r="BS53" s="67"/>
      <c r="BT53" s="68"/>
      <c r="BU53" s="69"/>
      <c r="BV53" s="69"/>
      <c r="BW53" s="69"/>
      <c r="BX53" s="69"/>
      <c r="BY53" s="69"/>
      <c r="BZ53" s="69"/>
      <c r="CA53" s="69"/>
      <c r="CB53" s="69"/>
      <c r="CU53" s="2"/>
    </row>
    <row r="54" spans="2:99" ht="15" x14ac:dyDescent="0.35">
      <c r="BJ54" s="1"/>
      <c r="BK54" s="1"/>
      <c r="BM54" s="1"/>
      <c r="BN54" s="1"/>
      <c r="BO54" s="1"/>
      <c r="BQ54" s="1"/>
      <c r="BR54" s="1"/>
      <c r="BS54" s="1"/>
      <c r="BT54" s="75"/>
      <c r="BU54" s="4"/>
      <c r="BX54" s="69"/>
      <c r="BY54" s="69"/>
      <c r="CU54" s="2"/>
    </row>
    <row r="55" spans="2:99" ht="15" x14ac:dyDescent="0.35">
      <c r="B55" s="85"/>
      <c r="BJ55" s="1"/>
      <c r="BK55" s="1"/>
      <c r="BM55" s="1"/>
      <c r="BN55" s="1"/>
      <c r="BO55" s="1"/>
      <c r="BP55" s="1"/>
      <c r="BQ55" s="1"/>
      <c r="BR55" s="1"/>
      <c r="BS55" s="1"/>
      <c r="BT55" s="75"/>
      <c r="BU55" s="4"/>
      <c r="BX55" s="69"/>
      <c r="BY55" s="69"/>
      <c r="CU55" s="2"/>
    </row>
    <row r="56" spans="2:99" ht="15" x14ac:dyDescent="0.35">
      <c r="B56" s="77"/>
      <c r="BJ56" s="8"/>
      <c r="BK56" s="8"/>
      <c r="BL56" s="8"/>
      <c r="BM56" s="8"/>
      <c r="BN56" s="8"/>
      <c r="BO56" s="8"/>
      <c r="BP56" s="8"/>
      <c r="BQ56" s="8"/>
      <c r="BR56" s="8"/>
      <c r="BS56" s="8"/>
      <c r="BT56" s="75"/>
      <c r="BU56" s="4"/>
      <c r="BX56" s="69"/>
      <c r="BY56" s="69"/>
      <c r="CU56" s="2"/>
    </row>
    <row r="57" spans="2:99" ht="15" x14ac:dyDescent="0.35">
      <c r="B57" s="77"/>
      <c r="BJ57" s="19"/>
      <c r="BK57" s="19"/>
      <c r="BL57" s="19"/>
      <c r="BM57" s="19"/>
      <c r="BN57" s="19"/>
      <c r="BO57" s="19"/>
      <c r="BP57" s="19"/>
      <c r="BQ57" s="19"/>
      <c r="BR57" s="19"/>
      <c r="BS57" s="19"/>
      <c r="BT57" s="75"/>
      <c r="BU57" s="4"/>
      <c r="BX57" s="69"/>
      <c r="BY57" s="69"/>
    </row>
    <row r="58" spans="2:99" x14ac:dyDescent="0.2">
      <c r="B58" s="15"/>
      <c r="F58" s="8"/>
      <c r="G58" s="8"/>
      <c r="H58" s="8"/>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3"/>
      <c r="BK58" s="13"/>
      <c r="BL58" s="13"/>
      <c r="BM58" s="13"/>
      <c r="BN58" s="13"/>
      <c r="BO58" s="13"/>
      <c r="BP58" s="13"/>
      <c r="BQ58" s="1"/>
      <c r="BR58" s="1"/>
      <c r="BS58" s="1"/>
      <c r="BT58" s="86"/>
      <c r="BU58" s="1"/>
      <c r="BV58" s="1"/>
      <c r="BW58" s="71"/>
      <c r="BX58" s="71"/>
      <c r="BY58" s="71"/>
    </row>
    <row r="59" spans="2:99" x14ac:dyDescent="0.2">
      <c r="B59" s="77"/>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2"/>
      <c r="BK59" s="2"/>
      <c r="BL59" s="2"/>
      <c r="BM59" s="2"/>
      <c r="BN59" s="2"/>
      <c r="BO59" s="2"/>
      <c r="BP59" s="2"/>
      <c r="BT59" s="75"/>
      <c r="BV59" s="4"/>
      <c r="BW59" s="4"/>
      <c r="BX59" s="4"/>
      <c r="BY59" s="4"/>
    </row>
    <row r="60" spans="2:99" x14ac:dyDescent="0.2">
      <c r="B60" s="15"/>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2"/>
      <c r="BK60" s="2"/>
      <c r="BL60" s="2"/>
      <c r="BM60" s="2"/>
      <c r="BN60" s="2"/>
      <c r="BO60" s="2"/>
      <c r="BP60" s="2"/>
      <c r="BT60" s="75"/>
      <c r="BV60" s="4"/>
      <c r="BW60" s="4"/>
      <c r="BX60" s="4"/>
      <c r="BY60" s="4"/>
    </row>
    <row r="61" spans="2:99" x14ac:dyDescent="0.2">
      <c r="B61" s="15"/>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2"/>
      <c r="BK61" s="2"/>
      <c r="BL61" s="2"/>
      <c r="BM61" s="2"/>
      <c r="BN61" s="2"/>
      <c r="BO61" s="2"/>
      <c r="BP61" s="2"/>
      <c r="BT61" s="75"/>
      <c r="BV61" s="4"/>
      <c r="BW61" s="4"/>
      <c r="BX61" s="4"/>
      <c r="BY61" s="4"/>
    </row>
    <row r="62" spans="2:99" x14ac:dyDescent="0.2">
      <c r="B62" s="77"/>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86"/>
    </row>
    <row r="63" spans="2:99" x14ac:dyDescent="0.2">
      <c r="BT63" s="75"/>
    </row>
    <row r="64" spans="2:99" x14ac:dyDescent="0.2">
      <c r="B64" s="87"/>
      <c r="BT64" s="75"/>
    </row>
    <row r="65" spans="2:99" x14ac:dyDescent="0.2">
      <c r="B65" s="87"/>
      <c r="BT65" s="75"/>
    </row>
    <row r="66" spans="2:99" x14ac:dyDescent="0.2">
      <c r="E66" s="88"/>
      <c r="BT66" s="75"/>
    </row>
    <row r="67" spans="2:99" s="10" customFormat="1" x14ac:dyDescent="0.2">
      <c r="B67" s="85"/>
      <c r="BT67" s="28"/>
    </row>
    <row r="68" spans="2:99" x14ac:dyDescent="0.2">
      <c r="B68" s="85"/>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33"/>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row>
    <row r="71" spans="2:99" x14ac:dyDescent="0.2">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90"/>
      <c r="BU71" s="89"/>
      <c r="BV71" s="89"/>
      <c r="BW71" s="89"/>
      <c r="BX71" s="89"/>
      <c r="BY71" s="89"/>
      <c r="BZ71" s="89"/>
      <c r="CA71" s="89"/>
      <c r="CB71" s="89"/>
      <c r="CC71" s="89"/>
      <c r="CD71" s="89"/>
      <c r="CE71" s="89"/>
      <c r="CF71" s="89"/>
      <c r="CG71" s="89"/>
      <c r="CH71" s="89"/>
      <c r="CI71" s="89"/>
      <c r="CJ71" s="89"/>
      <c r="CK71" s="89"/>
      <c r="CL71" s="89"/>
      <c r="CM71" s="89"/>
      <c r="CN71" s="89"/>
      <c r="CO71" s="89"/>
      <c r="CP71" s="89"/>
      <c r="CQ71" s="89"/>
    </row>
    <row r="72" spans="2:99" ht="15" x14ac:dyDescent="0.35">
      <c r="E72" s="3"/>
      <c r="BS72" s="67"/>
      <c r="BT72" s="68"/>
      <c r="BU72" s="69"/>
      <c r="BV72" s="69"/>
      <c r="BW72" s="69"/>
      <c r="BX72" s="69"/>
      <c r="BY72" s="69"/>
      <c r="BZ72" s="69"/>
      <c r="CA72" s="69"/>
      <c r="CB72" s="69"/>
      <c r="CU72" s="2"/>
    </row>
    <row r="73" spans="2:99" ht="15" x14ac:dyDescent="0.35">
      <c r="BJ73" s="1"/>
      <c r="BK73" s="1"/>
      <c r="BM73" s="1"/>
      <c r="BN73" s="1"/>
      <c r="BO73" s="1"/>
      <c r="BQ73" s="1"/>
      <c r="BR73" s="1"/>
      <c r="BS73" s="1"/>
      <c r="BT73" s="75"/>
      <c r="BU73" s="4"/>
      <c r="BX73" s="69"/>
      <c r="BY73" s="69"/>
      <c r="CU73" s="2"/>
    </row>
    <row r="74" spans="2:99" x14ac:dyDescent="0.2">
      <c r="B74" s="3"/>
    </row>
    <row r="75" spans="2:99" x14ac:dyDescent="0.2">
      <c r="B75" s="2"/>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row>
    <row r="76" spans="2:99" x14ac:dyDescent="0.2">
      <c r="B76" s="2"/>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row>
    <row r="77" spans="2:99" x14ac:dyDescent="0.2">
      <c r="B77" s="2"/>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row>
    <row r="78" spans="2:99" x14ac:dyDescent="0.2">
      <c r="B78" s="2"/>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row>
    <row r="79" spans="2:99" s="3" customFormat="1" x14ac:dyDescent="0.2">
      <c r="B79" s="35"/>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row>
  </sheetData>
  <pageMargins left="0.7" right="0.7" top="0.75" bottom="0.75" header="0.3" footer="0.3"/>
  <pageSetup paperSize="17" scale="74" fitToWidth="0" orientation="landscape" r:id="rId1"/>
  <headerFooter alignWithMargins="0">
    <oddFooter>&amp;L&amp;8&amp;D&amp;R&amp;8&amp;F</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33</vt:i4>
      </vt:variant>
      <vt:variant>
        <vt:lpstr>Charts</vt:lpstr>
      </vt:variant>
      <vt:variant>
        <vt:i4>10</vt:i4>
      </vt:variant>
      <vt:variant>
        <vt:lpstr>Named Ranges</vt:lpstr>
      </vt:variant>
      <vt:variant>
        <vt:i4>46</vt:i4>
      </vt:variant>
    </vt:vector>
  </HeadingPairs>
  <TitlesOfParts>
    <vt:vector size="89" baseType="lpstr">
      <vt:lpstr>Chart R-1 Zones</vt:lpstr>
      <vt:lpstr>Table 2024 April Bills</vt:lpstr>
      <vt:lpstr>Rate Case Res R1 Rates</vt:lpstr>
      <vt:lpstr>Calcs Res R1 Rates</vt:lpstr>
      <vt:lpstr>XXX</vt:lpstr>
      <vt:lpstr>XXXX</vt:lpstr>
      <vt:lpstr>Rate Case Res R1</vt:lpstr>
      <vt:lpstr>Res R1 Rate Summary (2)</vt:lpstr>
      <vt:lpstr>Res R1 Rate zone 1 350kwh Sum</vt:lpstr>
      <vt:lpstr>Res R1 Rate zone 1 500kwh Sum</vt:lpstr>
      <vt:lpstr>Res R1 Rate zone 2 500kwh Sum</vt:lpstr>
      <vt:lpstr>Calc Small Comm A1-A Rates</vt:lpstr>
      <vt:lpstr>Titles</vt:lpstr>
      <vt:lpstr>Med Com A-2 Rates</vt:lpstr>
      <vt:lpstr>Lrg Comm A3A mtred Rates</vt:lpstr>
      <vt:lpstr>A3A Power Factor Chgs</vt:lpstr>
      <vt:lpstr>Lrg Comm A3A unmtred Rates</vt:lpstr>
      <vt:lpstr>Rev v. Demands</vt:lpstr>
      <vt:lpstr>Res MF Mstr Mtr R3</vt:lpstr>
      <vt:lpstr>Med Comm A2B Rates to 1998</vt:lpstr>
      <vt:lpstr>Small Comm A1-B TOU Rates</vt:lpstr>
      <vt:lpstr>Lrg Comm A3A Rates to 1998</vt:lpstr>
      <vt:lpstr>A3B Reactive Chgs</vt:lpstr>
      <vt:lpstr>RES Bill Freq Tbl</vt:lpstr>
      <vt:lpstr>Annual Revs 05-14</vt:lpstr>
      <vt:lpstr>Monthly Rev by Class  fy12-13</vt:lpstr>
      <vt:lpstr>Monthly Accts FY12-13</vt:lpstr>
      <vt:lpstr>Cons by Class Month 2012-13</vt:lpstr>
      <vt:lpstr>Monthly NEL and Demand</vt:lpstr>
      <vt:lpstr>NEL v Demand by Mo</vt:lpstr>
      <vt:lpstr>Annual Hist Proj Class Dem</vt:lpstr>
      <vt:lpstr>NEL and Avg Price</vt:lpstr>
      <vt:lpstr>do not delete</vt:lpstr>
      <vt:lpstr>Chart Res R1 (2)</vt:lpstr>
      <vt:lpstr>R1 Case v Act Chart</vt:lpstr>
      <vt:lpstr>Mixed Res R1 Chart (2)</vt:lpstr>
      <vt:lpstr>Chart Res R1</vt:lpstr>
      <vt:lpstr>Rate Case Res R1 Detail Chart</vt:lpstr>
      <vt:lpstr>Chart Rate Elements</vt:lpstr>
      <vt:lpstr>Chart Sml Com A1-A</vt:lpstr>
      <vt:lpstr>Med Com A2B Summary Chart</vt:lpstr>
      <vt:lpstr>Med Com A2B energy Chart</vt:lpstr>
      <vt:lpstr>Bill Freq Chart</vt:lpstr>
      <vt:lpstr>'A3A Power Factor Chgs'!Print_Area</vt:lpstr>
      <vt:lpstr>'Annual Hist Proj Class Dem'!Print_Area</vt:lpstr>
      <vt:lpstr>'Annual Revs 05-14'!Print_Area</vt:lpstr>
      <vt:lpstr>'Calc Small Comm A1-A Rates'!Print_Area</vt:lpstr>
      <vt:lpstr>'Calcs Res R1 Rates'!Print_Area</vt:lpstr>
      <vt:lpstr>'Chart R-1 Zones'!Print_Area</vt:lpstr>
      <vt:lpstr>'Cons by Class Month 2012-13'!Print_Area</vt:lpstr>
      <vt:lpstr>'do not delete'!Print_Area</vt:lpstr>
      <vt:lpstr>'Lrg Comm A3A mtred Rates'!Print_Area</vt:lpstr>
      <vt:lpstr>'Med Com A-2 Rates'!Print_Area</vt:lpstr>
      <vt:lpstr>'Monthly Accts FY12-13'!Print_Area</vt:lpstr>
      <vt:lpstr>'Monthly Rev by Class  fy12-13'!Print_Area</vt:lpstr>
      <vt:lpstr>'NEL and Avg Price'!Print_Area</vt:lpstr>
      <vt:lpstr>'NEL v Demand by Mo'!Print_Area</vt:lpstr>
      <vt:lpstr>'Rate Case Res R1'!Print_Area</vt:lpstr>
      <vt:lpstr>'Rate Case Res R1 Rates'!Print_Area</vt:lpstr>
      <vt:lpstr>'RES Bill Freq Tbl'!Print_Area</vt:lpstr>
      <vt:lpstr>'Res MF Mstr Mtr R3'!Print_Area</vt:lpstr>
      <vt:lpstr>'Res R1 Rate Summary (2)'!Print_Area</vt:lpstr>
      <vt:lpstr>'Res R1 Rate zone 1 350kwh Sum'!Print_Area</vt:lpstr>
      <vt:lpstr>'Res R1 Rate zone 1 500kwh Sum'!Print_Area</vt:lpstr>
      <vt:lpstr>'Res R1 Rate zone 2 500kwh Sum'!Print_Area</vt:lpstr>
      <vt:lpstr>'Rev v. Demands'!Print_Area</vt:lpstr>
      <vt:lpstr>'Small Comm A1-B TOU Rates'!Print_Area</vt:lpstr>
      <vt:lpstr>Titles!Print_Area</vt:lpstr>
      <vt:lpstr>XXX!Print_Area</vt:lpstr>
      <vt:lpstr>XXXX!Print_Area</vt:lpstr>
      <vt:lpstr>'Annual Hist Proj Class Dem'!Print_Titles</vt:lpstr>
      <vt:lpstr>'Calc Small Comm A1-A Rates'!Print_Titles</vt:lpstr>
      <vt:lpstr>'Calcs Res R1 Rates'!Print_Titles</vt:lpstr>
      <vt:lpstr>'do not delete'!Print_Titles</vt:lpstr>
      <vt:lpstr>'Lrg Comm A3A mtred Rates'!Print_Titles</vt:lpstr>
      <vt:lpstr>'Med Com A-2 Rates'!Print_Titles</vt:lpstr>
      <vt:lpstr>'NEL and Avg Price'!Print_Titles</vt:lpstr>
      <vt:lpstr>'NEL v Demand by Mo'!Print_Titles</vt:lpstr>
      <vt:lpstr>'Rate Case Res R1'!Print_Titles</vt:lpstr>
      <vt:lpstr>'Rate Case Res R1 Rates'!Print_Titles</vt:lpstr>
      <vt:lpstr>'RES Bill Freq Tbl'!Print_Titles</vt:lpstr>
      <vt:lpstr>'Res MF Mstr Mtr R3'!Print_Titles</vt:lpstr>
      <vt:lpstr>'Res R1 Rate Summary (2)'!Print_Titles</vt:lpstr>
      <vt:lpstr>'Res R1 Rate zone 1 350kwh Sum'!Print_Titles</vt:lpstr>
      <vt:lpstr>'Res R1 Rate zone 1 500kwh Sum'!Print_Titles</vt:lpstr>
      <vt:lpstr>'Res R1 Rate zone 2 500kwh Sum'!Print_Titles</vt:lpstr>
      <vt:lpstr>'Small Comm A1-B TOU Rates'!Print_Titles</vt:lpstr>
      <vt:lpstr>XXX!Print_Titles</vt:lpstr>
      <vt:lpstr>XXXX!Print_Titles</vt:lpstr>
    </vt:vector>
  </TitlesOfParts>
  <Company>Los Angeles Department of Water and Power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wso</dc:creator>
  <cp:lastModifiedBy>Grant Hoag</cp:lastModifiedBy>
  <cp:lastPrinted>2022-04-25T13:48:06Z</cp:lastPrinted>
  <dcterms:created xsi:type="dcterms:W3CDTF">2008-12-08T23:30:02Z</dcterms:created>
  <dcterms:modified xsi:type="dcterms:W3CDTF">2024-05-01T15:51:11Z</dcterms:modified>
</cp:coreProperties>
</file>